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charts/chart2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drawings/drawing6.xml" ContentType="application/vnd.openxmlformats-officedocument.drawingml.chartshapes+xml"/>
  <Override PartName="/xl/drawings/drawing8.xml" ContentType="application/vnd.openxmlformats-officedocument.drawingml.chartshapes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29.xml" ContentType="application/vnd.openxmlformats-officedocument.drawingml.chart+xml"/>
  <Override PartName="/xl/charts/chart49.xml" ContentType="application/vnd.openxmlformats-officedocument.drawingml.chart+xml"/>
  <Override PartName="/xl/charts/chart58.xml" ContentType="application/vnd.openxmlformats-officedocument.drawingml.chart+xml"/>
  <Override PartName="/xl/worksheets/sheet3.xml" ContentType="application/vnd.openxmlformats-officedocument.spreadsheetml.worksheet+xml"/>
  <Override PartName="/xl/charts/chart18.xml" ContentType="application/vnd.openxmlformats-officedocument.drawingml.chart+xml"/>
  <Override PartName="/xl/charts/chart27.xml" ContentType="application/vnd.openxmlformats-officedocument.drawingml.chart+xml"/>
  <Override PartName="/xl/charts/chart36.xml" ContentType="application/vnd.openxmlformats-officedocument.drawingml.chart+xml"/>
  <Override PartName="/xl/charts/chart38.xml" ContentType="application/vnd.openxmlformats-officedocument.drawingml.chart+xml"/>
  <Override PartName="/xl/charts/chart47.xml" ContentType="application/vnd.openxmlformats-officedocument.drawingml.chart+xml"/>
  <Override PartName="/xl/charts/chart56.xml" ContentType="application/vnd.openxmlformats-officedocument.drawingml.chart+xml"/>
  <Override PartName="/xl/worksheets/sheet1.xml" ContentType="application/vnd.openxmlformats-officedocument.spreadsheetml.worksheet+xml"/>
  <Override PartName="/xl/charts/chart16.xml" ContentType="application/vnd.openxmlformats-officedocument.drawingml.chart+xml"/>
  <Override PartName="/xl/charts/chart25.xml" ContentType="application/vnd.openxmlformats-officedocument.drawingml.chart+xml"/>
  <Override PartName="/xl/charts/chart34.xml" ContentType="application/vnd.openxmlformats-officedocument.drawingml.chart+xml"/>
  <Override PartName="/xl/charts/chart45.xml" ContentType="application/vnd.openxmlformats-officedocument.drawingml.chart+xml"/>
  <Override PartName="/xl/charts/chart54.xml" ContentType="application/vnd.openxmlformats-officedocument.drawingml.chart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charts/chart14.xml" ContentType="application/vnd.openxmlformats-officedocument.drawingml.chart+xml"/>
  <Override PartName="/xl/charts/chart23.xml" ContentType="application/vnd.openxmlformats-officedocument.drawingml.chart+xml"/>
  <Override PartName="/xl/charts/chart32.xml" ContentType="application/vnd.openxmlformats-officedocument.drawingml.chart+xml"/>
  <Override PartName="/xl/charts/chart43.xml" ContentType="application/vnd.openxmlformats-officedocument.drawingml.chart+xml"/>
  <Override PartName="/xl/charts/chart52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50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Default Extension="png" ContentType="image/png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drawings/drawing9.xml" ContentType="application/vnd.openxmlformats-officedocument.drawingml.chartshapes+xml"/>
  <Override PartName="/xl/charts/chart5.xml" ContentType="application/vnd.openxmlformats-officedocument.drawingml.chart+xml"/>
  <Override PartName="/xl/drawings/drawing7.xml" ContentType="application/vnd.openxmlformats-officedocument.drawingml.chartshapes+xml"/>
  <Override PartName="/xl/worksheets/sheet6.xml" ContentType="application/vnd.openxmlformats-officedocument.spreadsheetml.worksheet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39.xml" ContentType="application/vnd.openxmlformats-officedocument.drawingml.chart+xml"/>
  <Override PartName="/xl/charts/chart48.xml" ContentType="application/vnd.openxmlformats-officedocument.drawingml.chart+xml"/>
  <Override PartName="/xl/charts/chart57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9.xml" ContentType="application/vnd.openxmlformats-officedocument.drawingml.chart+xml"/>
  <Override PartName="/xl/charts/chart28.xml" ContentType="application/vnd.openxmlformats-officedocument.drawingml.chart+xml"/>
  <Override PartName="/xl/charts/chart37.xml" ContentType="application/vnd.openxmlformats-officedocument.drawingml.chart+xml"/>
  <Override PartName="/xl/charts/chart46.xml" ContentType="application/vnd.openxmlformats-officedocument.drawingml.chart+xml"/>
  <Override PartName="/xl/charts/chart55.xml" ContentType="application/vnd.openxmlformats-officedocument.drawingml.chart+xml"/>
  <Default Extension="vml" ContentType="application/vnd.openxmlformats-officedocument.vmlDrawing"/>
  <Override PartName="/xl/comments1.xml" ContentType="application/vnd.openxmlformats-officedocument.spreadsheetml.comments+xml"/>
  <Override PartName="/xl/charts/chart17.xml" ContentType="application/vnd.openxmlformats-officedocument.drawingml.chart+xml"/>
  <Override PartName="/xl/charts/chart26.xml" ContentType="application/vnd.openxmlformats-officedocument.drawingml.chart+xml"/>
  <Override PartName="/xl/charts/chart35.xml" ContentType="application/vnd.openxmlformats-officedocument.drawingml.chart+xml"/>
  <Override PartName="/xl/charts/chart44.xml" ContentType="application/vnd.openxmlformats-officedocument.drawingml.chart+xml"/>
  <Override PartName="/xl/charts/chart53.xml" ContentType="application/vnd.openxmlformats-officedocument.drawingml.chart+xml"/>
  <Override PartName="/xl/calcChain.xml" ContentType="application/vnd.openxmlformats-officedocument.spreadsheetml.calcChain+xml"/>
  <Override PartName="/xl/charts/chart13.xml" ContentType="application/vnd.openxmlformats-officedocument.drawingml.chart+xml"/>
  <Override PartName="/xl/charts/chart15.xml" ContentType="application/vnd.openxmlformats-officedocument.drawingml.chart+xml"/>
  <Override PartName="/xl/charts/chart24.xml" ContentType="application/vnd.openxmlformats-officedocument.drawingml.chart+xml"/>
  <Override PartName="/xl/charts/chart33.xml" ContentType="application/vnd.openxmlformats-officedocument.drawingml.chart+xml"/>
  <Override PartName="/xl/charts/chart42.xml" ContentType="application/vnd.openxmlformats-officedocument.drawingml.chart+xml"/>
  <Override PartName="/xl/charts/chart51.xml" ContentType="application/vnd.openxmlformats-officedocument.drawingml.chart+xml"/>
  <Override PartName="/xl/drawings/drawing10.xml" ContentType="application/vnd.openxmlformats-officedocument.drawingml.chartshap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5085" yWindow="900" windowWidth="5385" windowHeight="3390" tabRatio="601" firstSheet="1" activeTab="2"/>
  </bookViews>
  <sheets>
    <sheet name="COL GATE TOTALS" sheetId="9" r:id="rId1"/>
    <sheet name="HEATING MONTH REGRESSIONS" sheetId="7" r:id="rId2"/>
    <sheet name="DAILY DATA" sheetId="1" r:id="rId3"/>
    <sheet name="DAILY STATS &amp; GRAPHS" sheetId="5" r:id="rId4"/>
    <sheet name="MTH STATS &amp; GRAPHS" sheetId="6" r:id="rId5"/>
    <sheet name="YR GRAPHS" sheetId="4" r:id="rId6"/>
    <sheet name="ASSET MGMT 2010 DATA" sheetId="8" r:id="rId7"/>
  </sheets>
  <definedNames>
    <definedName name="_xlnm._FilterDatabase" localSheetId="2" hidden="1">'DAILY DATA'!$A$2:$AP$6180</definedName>
    <definedName name="_xlnm._FilterDatabase" localSheetId="1" hidden="1">'HEATING MONTH REGRESSIONS'!$A$44:$F$123</definedName>
    <definedName name="_xlnm.Print_Area" localSheetId="2">'DAILY DATA'!$K$5755:$K$5785</definedName>
    <definedName name="_xlnm.Print_Area" localSheetId="1">'HEATING MONTH REGRESSIONS'!$BN$4:$BQ$16</definedName>
  </definedNames>
  <calcPr calcId="125725"/>
</workbook>
</file>

<file path=xl/calcChain.xml><?xml version="1.0" encoding="utf-8"?>
<calcChain xmlns="http://schemas.openxmlformats.org/spreadsheetml/2006/main">
  <c r="T6428" i="1"/>
  <c r="T6427"/>
  <c r="T6426"/>
  <c r="S6428"/>
  <c r="S6427"/>
  <c r="S6426"/>
  <c r="P6428"/>
  <c r="P6427"/>
  <c r="P6426"/>
  <c r="O6428"/>
  <c r="O6427"/>
  <c r="O6426"/>
  <c r="M6428"/>
  <c r="M6427"/>
  <c r="M6426"/>
  <c r="L6428"/>
  <c r="L6427"/>
  <c r="L6426"/>
  <c r="K6428"/>
  <c r="K6427"/>
  <c r="K6426"/>
  <c r="J6428"/>
  <c r="J6427"/>
  <c r="J6426"/>
  <c r="I6428"/>
  <c r="I6427"/>
  <c r="I6426"/>
  <c r="H6428"/>
  <c r="H6427"/>
  <c r="H6426"/>
  <c r="G6428"/>
  <c r="G6427"/>
  <c r="G6426"/>
  <c r="F6428"/>
  <c r="F6427"/>
  <c r="F6426"/>
  <c r="F6432"/>
  <c r="F6431"/>
  <c r="F6430"/>
  <c r="T6432"/>
  <c r="T6431"/>
  <c r="T6430"/>
  <c r="S6432"/>
  <c r="S6431"/>
  <c r="S6430"/>
  <c r="P6432"/>
  <c r="P6431"/>
  <c r="P6430"/>
  <c r="O6432"/>
  <c r="O6431"/>
  <c r="O6430"/>
  <c r="L6430"/>
  <c r="M6430"/>
  <c r="L6431"/>
  <c r="M6431"/>
  <c r="L6432"/>
  <c r="M6432"/>
  <c r="J6430"/>
  <c r="K6430"/>
  <c r="J6431"/>
  <c r="K6431"/>
  <c r="J6432"/>
  <c r="K6432"/>
  <c r="I6430"/>
  <c r="I6431"/>
  <c r="I6432"/>
  <c r="H6430"/>
  <c r="H6431"/>
  <c r="H6432"/>
  <c r="G6430"/>
  <c r="G6431"/>
  <c r="G6432"/>
  <c r="BM21" i="7"/>
  <c r="BM20"/>
  <c r="S79" i="6"/>
  <c r="S62"/>
  <c r="S45"/>
  <c r="S26"/>
  <c r="S9"/>
  <c r="S24" i="5"/>
  <c r="S23"/>
  <c r="S22"/>
  <c r="AC6394" i="1"/>
  <c r="AB6394"/>
  <c r="AA6394"/>
  <c r="AE6394"/>
  <c r="AD6394"/>
  <c r="X6394"/>
  <c r="Y6394" s="1"/>
  <c r="X6395"/>
  <c r="Y6395" s="1"/>
  <c r="X6396"/>
  <c r="Y6396" s="1"/>
  <c r="X6397"/>
  <c r="Y6397" s="1"/>
  <c r="X6398"/>
  <c r="Y6398" s="1"/>
  <c r="X6399"/>
  <c r="Y6399" s="1"/>
  <c r="X6400"/>
  <c r="Y6400" s="1"/>
  <c r="X6401"/>
  <c r="Y6401" s="1"/>
  <c r="X6402"/>
  <c r="Y6402" s="1"/>
  <c r="X6403"/>
  <c r="Y6403" s="1"/>
  <c r="X6404"/>
  <c r="Y6404" s="1"/>
  <c r="X6405"/>
  <c r="Y6405" s="1"/>
  <c r="X6406"/>
  <c r="Y6406" s="1"/>
  <c r="X6407"/>
  <c r="Y6407" s="1"/>
  <c r="X6408"/>
  <c r="Y6408" s="1"/>
  <c r="X6409"/>
  <c r="Y6409" s="1"/>
  <c r="X6410"/>
  <c r="Y6410" s="1"/>
  <c r="X6411"/>
  <c r="Y6411" s="1"/>
  <c r="X6412"/>
  <c r="Y6412" s="1"/>
  <c r="X6413"/>
  <c r="Y6413" s="1"/>
  <c r="X6414"/>
  <c r="Y6414" s="1"/>
  <c r="X6415"/>
  <c r="Y6415" s="1"/>
  <c r="X6416"/>
  <c r="Y6416" s="1"/>
  <c r="X6417"/>
  <c r="Y6417" s="1"/>
  <c r="X6418"/>
  <c r="Y6418" s="1"/>
  <c r="X6419"/>
  <c r="Y6419" s="1"/>
  <c r="X6420"/>
  <c r="Y6420" s="1"/>
  <c r="X6421"/>
  <c r="Y6421" s="1"/>
  <c r="X6422"/>
  <c r="Y6422" s="1"/>
  <c r="X6423"/>
  <c r="Y6423" s="1"/>
  <c r="X6424"/>
  <c r="Y6424" s="1"/>
  <c r="W6394"/>
  <c r="W6395"/>
  <c r="W6396"/>
  <c r="W6397"/>
  <c r="W6398"/>
  <c r="W6399"/>
  <c r="W6400"/>
  <c r="W6401"/>
  <c r="W6402"/>
  <c r="W6403"/>
  <c r="W6404"/>
  <c r="W6405"/>
  <c r="W6406"/>
  <c r="W6407"/>
  <c r="W6408"/>
  <c r="W6409"/>
  <c r="W6410"/>
  <c r="W6411"/>
  <c r="W6412"/>
  <c r="W6413"/>
  <c r="W6414"/>
  <c r="W6415"/>
  <c r="W6416"/>
  <c r="W6417"/>
  <c r="W6418"/>
  <c r="W6419"/>
  <c r="W6420"/>
  <c r="W6421"/>
  <c r="W6422"/>
  <c r="W6423"/>
  <c r="W6424"/>
  <c r="V6394"/>
  <c r="V6395"/>
  <c r="V6396"/>
  <c r="V6397"/>
  <c r="V6398"/>
  <c r="V6399"/>
  <c r="V6400"/>
  <c r="V6401"/>
  <c r="V6402"/>
  <c r="V6403"/>
  <c r="V6404"/>
  <c r="V6405"/>
  <c r="V6406"/>
  <c r="V6407"/>
  <c r="V6408"/>
  <c r="V6409"/>
  <c r="V6410"/>
  <c r="V6411"/>
  <c r="V6412"/>
  <c r="V6413"/>
  <c r="V6414"/>
  <c r="V6415"/>
  <c r="V6416"/>
  <c r="V6417"/>
  <c r="V6418"/>
  <c r="V6419"/>
  <c r="V6420"/>
  <c r="V6421"/>
  <c r="V6422"/>
  <c r="V6423"/>
  <c r="V6424"/>
  <c r="U6394"/>
  <c r="U6395"/>
  <c r="U6396"/>
  <c r="U6397"/>
  <c r="U6398"/>
  <c r="U6399"/>
  <c r="U6400"/>
  <c r="U6401"/>
  <c r="U6402"/>
  <c r="U6403"/>
  <c r="U6404"/>
  <c r="U6405"/>
  <c r="U6406"/>
  <c r="U6407"/>
  <c r="U6408"/>
  <c r="U6409"/>
  <c r="U6410"/>
  <c r="U6411"/>
  <c r="U6412"/>
  <c r="U6413"/>
  <c r="U6414"/>
  <c r="U6415"/>
  <c r="U6416"/>
  <c r="U6417"/>
  <c r="U6418"/>
  <c r="U6419"/>
  <c r="U6420"/>
  <c r="U6421"/>
  <c r="U6422"/>
  <c r="U6423"/>
  <c r="U6424"/>
  <c r="T6394"/>
  <c r="T6395"/>
  <c r="T6396"/>
  <c r="T6397"/>
  <c r="T6398"/>
  <c r="T6399"/>
  <c r="T6400"/>
  <c r="T6401"/>
  <c r="T6402"/>
  <c r="T6403"/>
  <c r="T6404"/>
  <c r="T6405"/>
  <c r="T6406"/>
  <c r="T6407"/>
  <c r="T6408"/>
  <c r="T6409"/>
  <c r="T6410"/>
  <c r="T6411"/>
  <c r="T6412"/>
  <c r="T6413"/>
  <c r="T6414"/>
  <c r="T6415"/>
  <c r="T6416"/>
  <c r="T6417"/>
  <c r="T6418"/>
  <c r="T6419"/>
  <c r="T6420"/>
  <c r="T6421"/>
  <c r="T6422"/>
  <c r="T6423"/>
  <c r="T6424"/>
  <c r="S6394"/>
  <c r="S6395"/>
  <c r="S6396"/>
  <c r="S6397"/>
  <c r="S6398"/>
  <c r="S6399"/>
  <c r="S6400"/>
  <c r="S6401"/>
  <c r="S6402"/>
  <c r="S6403"/>
  <c r="S6404"/>
  <c r="S6405"/>
  <c r="S6406"/>
  <c r="S6407"/>
  <c r="S6408"/>
  <c r="S6409"/>
  <c r="S6410"/>
  <c r="S6411"/>
  <c r="S6412"/>
  <c r="S6413"/>
  <c r="S6414"/>
  <c r="S6415"/>
  <c r="S6416"/>
  <c r="S6417"/>
  <c r="S6418"/>
  <c r="S6419"/>
  <c r="S6420"/>
  <c r="S6421"/>
  <c r="S6422"/>
  <c r="S6423"/>
  <c r="S6424"/>
  <c r="Q6394"/>
  <c r="Q6395"/>
  <c r="Q6396"/>
  <c r="Q6397"/>
  <c r="Q6398"/>
  <c r="Q6399"/>
  <c r="Q6400"/>
  <c r="Q6401"/>
  <c r="Q6402"/>
  <c r="Q6403"/>
  <c r="Q6404"/>
  <c r="Q6405"/>
  <c r="Q6406"/>
  <c r="Q6407"/>
  <c r="Q6408"/>
  <c r="Q6409"/>
  <c r="Q6410"/>
  <c r="Q6411"/>
  <c r="Q6412"/>
  <c r="Q6413"/>
  <c r="Q6414"/>
  <c r="Q6415"/>
  <c r="Q6416"/>
  <c r="Q6417"/>
  <c r="Q6418"/>
  <c r="Q6419"/>
  <c r="Q6420"/>
  <c r="Q6421"/>
  <c r="Q6422"/>
  <c r="Q6423"/>
  <c r="Q6424"/>
  <c r="O6394"/>
  <c r="O6395"/>
  <c r="O6396"/>
  <c r="O6397"/>
  <c r="O6398"/>
  <c r="O6399"/>
  <c r="O6400"/>
  <c r="O6401"/>
  <c r="O6402"/>
  <c r="O6403"/>
  <c r="O6404"/>
  <c r="O6405"/>
  <c r="O6406"/>
  <c r="O6407"/>
  <c r="O6408"/>
  <c r="O6409"/>
  <c r="O6410"/>
  <c r="O6411"/>
  <c r="O6412"/>
  <c r="O6413"/>
  <c r="O6414"/>
  <c r="O6415"/>
  <c r="O6416"/>
  <c r="O6417"/>
  <c r="O6418"/>
  <c r="O6419"/>
  <c r="O6420"/>
  <c r="O6421"/>
  <c r="O6422"/>
  <c r="O6423"/>
  <c r="O6424"/>
  <c r="S96" i="6" l="1"/>
  <c r="C6394" i="1"/>
  <c r="C6395"/>
  <c r="C6396"/>
  <c r="C6397"/>
  <c r="C6398"/>
  <c r="C6399"/>
  <c r="C6400"/>
  <c r="C6401"/>
  <c r="C6402"/>
  <c r="C6403"/>
  <c r="C6404"/>
  <c r="C6405"/>
  <c r="C6406"/>
  <c r="C6407"/>
  <c r="C6408"/>
  <c r="C6409"/>
  <c r="C6410"/>
  <c r="C6411"/>
  <c r="C6412"/>
  <c r="C6413"/>
  <c r="C6414"/>
  <c r="C6415"/>
  <c r="C6416"/>
  <c r="C6417"/>
  <c r="C6418"/>
  <c r="C6419"/>
  <c r="C6420"/>
  <c r="C6421"/>
  <c r="C6422"/>
  <c r="C6423"/>
  <c r="C6424"/>
  <c r="I636" i="9"/>
  <c r="J634"/>
  <c r="K634"/>
  <c r="H636"/>
  <c r="G636"/>
  <c r="F636"/>
  <c r="E636"/>
  <c r="D636"/>
  <c r="C636"/>
  <c r="B636"/>
  <c r="K633"/>
  <c r="J633"/>
  <c r="K632"/>
  <c r="J632"/>
  <c r="K631"/>
  <c r="J631"/>
  <c r="K630"/>
  <c r="J630"/>
  <c r="K629"/>
  <c r="J629"/>
  <c r="K628"/>
  <c r="J628"/>
  <c r="K627"/>
  <c r="J627"/>
  <c r="K626"/>
  <c r="J626"/>
  <c r="K625"/>
  <c r="J625"/>
  <c r="K624"/>
  <c r="J624"/>
  <c r="K623"/>
  <c r="J623"/>
  <c r="K622"/>
  <c r="J622"/>
  <c r="K621"/>
  <c r="J621"/>
  <c r="K620"/>
  <c r="J620"/>
  <c r="K619"/>
  <c r="J619"/>
  <c r="K618"/>
  <c r="J618"/>
  <c r="K617"/>
  <c r="J617"/>
  <c r="K616"/>
  <c r="J616"/>
  <c r="K615"/>
  <c r="J615"/>
  <c r="K614"/>
  <c r="J614"/>
  <c r="K613"/>
  <c r="J613"/>
  <c r="K612"/>
  <c r="J612"/>
  <c r="K611"/>
  <c r="J611"/>
  <c r="K610"/>
  <c r="J610"/>
  <c r="K609"/>
  <c r="J609"/>
  <c r="K608"/>
  <c r="J608"/>
  <c r="K607"/>
  <c r="J607"/>
  <c r="K606"/>
  <c r="J606"/>
  <c r="K605"/>
  <c r="J605"/>
  <c r="K604"/>
  <c r="J604"/>
  <c r="J636" s="1"/>
  <c r="S78" i="6"/>
  <c r="S61"/>
  <c r="S44"/>
  <c r="S25"/>
  <c r="S8"/>
  <c r="S21" i="5"/>
  <c r="S20"/>
  <c r="S46" s="1"/>
  <c r="S19"/>
  <c r="AE6364" i="1"/>
  <c r="AC6364"/>
  <c r="AB6364"/>
  <c r="AA6364"/>
  <c r="AD6364"/>
  <c r="W6364"/>
  <c r="X6364"/>
  <c r="Y6364"/>
  <c r="W6365"/>
  <c r="X6365"/>
  <c r="Y6365"/>
  <c r="W6366"/>
  <c r="X6366"/>
  <c r="Y6366"/>
  <c r="W6367"/>
  <c r="X6367"/>
  <c r="Y6367"/>
  <c r="W6368"/>
  <c r="X6368"/>
  <c r="Y6368"/>
  <c r="W6369"/>
  <c r="X6369"/>
  <c r="Y6369"/>
  <c r="W6370"/>
  <c r="X6370"/>
  <c r="Y6370"/>
  <c r="W6371"/>
  <c r="X6371"/>
  <c r="Y6371"/>
  <c r="W6372"/>
  <c r="X6372"/>
  <c r="Y6372"/>
  <c r="W6373"/>
  <c r="X6373"/>
  <c r="Y6373"/>
  <c r="W6374"/>
  <c r="X6374"/>
  <c r="Y6374"/>
  <c r="W6375"/>
  <c r="X6375"/>
  <c r="Y6375"/>
  <c r="W6376"/>
  <c r="X6376"/>
  <c r="Y6376"/>
  <c r="W6377"/>
  <c r="X6377"/>
  <c r="Y6377"/>
  <c r="W6378"/>
  <c r="X6378"/>
  <c r="Y6378"/>
  <c r="W6379"/>
  <c r="X6379"/>
  <c r="Y6379"/>
  <c r="W6380"/>
  <c r="X6380"/>
  <c r="Y6380"/>
  <c r="W6381"/>
  <c r="X6381"/>
  <c r="Y6381"/>
  <c r="W6382"/>
  <c r="X6382"/>
  <c r="Y6382"/>
  <c r="W6383"/>
  <c r="X6383"/>
  <c r="Y6383"/>
  <c r="W6384"/>
  <c r="X6384"/>
  <c r="Y6384"/>
  <c r="W6385"/>
  <c r="X6385"/>
  <c r="Y6385"/>
  <c r="W6386"/>
  <c r="X6386"/>
  <c r="Y6386"/>
  <c r="W6387"/>
  <c r="X6387"/>
  <c r="Y6387"/>
  <c r="W6388"/>
  <c r="X6388"/>
  <c r="Y6388"/>
  <c r="W6389"/>
  <c r="X6389"/>
  <c r="Y6389"/>
  <c r="W6390"/>
  <c r="X6390"/>
  <c r="Y6390"/>
  <c r="W6391"/>
  <c r="X6391"/>
  <c r="Y6391"/>
  <c r="W6392"/>
  <c r="X6392"/>
  <c r="Y6392"/>
  <c r="W6393"/>
  <c r="X6393"/>
  <c r="Y6393"/>
  <c r="V6364"/>
  <c r="V6365"/>
  <c r="V6366"/>
  <c r="V6367"/>
  <c r="V6368"/>
  <c r="V6369"/>
  <c r="V6370"/>
  <c r="V6371"/>
  <c r="V6372"/>
  <c r="V6373"/>
  <c r="V6374"/>
  <c r="V6375"/>
  <c r="V6376"/>
  <c r="V6377"/>
  <c r="V6378"/>
  <c r="V6379"/>
  <c r="V6380"/>
  <c r="V6381"/>
  <c r="V6382"/>
  <c r="V6383"/>
  <c r="V6384"/>
  <c r="V6385"/>
  <c r="V6386"/>
  <c r="V6387"/>
  <c r="V6388"/>
  <c r="V6389"/>
  <c r="V6390"/>
  <c r="V6391"/>
  <c r="V6392"/>
  <c r="V6393"/>
  <c r="U6363"/>
  <c r="U6364"/>
  <c r="U6365"/>
  <c r="U6366"/>
  <c r="U6367"/>
  <c r="U6368"/>
  <c r="U6369"/>
  <c r="U6370"/>
  <c r="U6371"/>
  <c r="U6372"/>
  <c r="U6373"/>
  <c r="U6374"/>
  <c r="U6375"/>
  <c r="U6376"/>
  <c r="U6377"/>
  <c r="U6378"/>
  <c r="U6379"/>
  <c r="U6380"/>
  <c r="U6381"/>
  <c r="U6382"/>
  <c r="U6383"/>
  <c r="U6384"/>
  <c r="U6385"/>
  <c r="U6386"/>
  <c r="U6387"/>
  <c r="U6388"/>
  <c r="U6389"/>
  <c r="U6390"/>
  <c r="U6391"/>
  <c r="U6392"/>
  <c r="U6393"/>
  <c r="T6364"/>
  <c r="T6365"/>
  <c r="T6366"/>
  <c r="T6367"/>
  <c r="T6368"/>
  <c r="T6369"/>
  <c r="T6370"/>
  <c r="T6371"/>
  <c r="T6372"/>
  <c r="T6373"/>
  <c r="T6374"/>
  <c r="T6375"/>
  <c r="T6376"/>
  <c r="T6377"/>
  <c r="T6378"/>
  <c r="T6379"/>
  <c r="T6380"/>
  <c r="T6381"/>
  <c r="T6382"/>
  <c r="T6383"/>
  <c r="T6384"/>
  <c r="T6385"/>
  <c r="T6386"/>
  <c r="T6387"/>
  <c r="T6388"/>
  <c r="T6389"/>
  <c r="T6390"/>
  <c r="T6391"/>
  <c r="T6392"/>
  <c r="T6393"/>
  <c r="S6364"/>
  <c r="S6365"/>
  <c r="S6366"/>
  <c r="S6367"/>
  <c r="S6368"/>
  <c r="S6369"/>
  <c r="S6370"/>
  <c r="S6371"/>
  <c r="S6372"/>
  <c r="S6373"/>
  <c r="S6374"/>
  <c r="S6375"/>
  <c r="S6376"/>
  <c r="S6377"/>
  <c r="S6378"/>
  <c r="S6379"/>
  <c r="S6380"/>
  <c r="S6381"/>
  <c r="S6382"/>
  <c r="S6383"/>
  <c r="S6384"/>
  <c r="S6385"/>
  <c r="S6386"/>
  <c r="S6387"/>
  <c r="S6388"/>
  <c r="S6389"/>
  <c r="S6390"/>
  <c r="S6391"/>
  <c r="S6392"/>
  <c r="S6393"/>
  <c r="Q6364"/>
  <c r="Q6365"/>
  <c r="Q6366"/>
  <c r="Q6367"/>
  <c r="Q6368"/>
  <c r="Q6369"/>
  <c r="Q6370"/>
  <c r="Q6371"/>
  <c r="Q6372"/>
  <c r="Q6373"/>
  <c r="Q6374"/>
  <c r="Q6375"/>
  <c r="Q6376"/>
  <c r="Q6377"/>
  <c r="Q6378"/>
  <c r="Q6379"/>
  <c r="Q6380"/>
  <c r="Q6381"/>
  <c r="Q6382"/>
  <c r="Q6383"/>
  <c r="Q6384"/>
  <c r="Q6385"/>
  <c r="Q6386"/>
  <c r="Q6387"/>
  <c r="Q6388"/>
  <c r="Q6389"/>
  <c r="Q6390"/>
  <c r="Q6391"/>
  <c r="Q6392"/>
  <c r="Q6393"/>
  <c r="O6364"/>
  <c r="O6365"/>
  <c r="O6366"/>
  <c r="O6367"/>
  <c r="O6368"/>
  <c r="O6369"/>
  <c r="O6370"/>
  <c r="O6371"/>
  <c r="O6372"/>
  <c r="O6373"/>
  <c r="O6374"/>
  <c r="O6375"/>
  <c r="O6376"/>
  <c r="O6377"/>
  <c r="O6378"/>
  <c r="O6379"/>
  <c r="O6380"/>
  <c r="O6381"/>
  <c r="O6382"/>
  <c r="O6383"/>
  <c r="O6384"/>
  <c r="O6385"/>
  <c r="O6386"/>
  <c r="O6387"/>
  <c r="O6388"/>
  <c r="O6389"/>
  <c r="O6390"/>
  <c r="O6391"/>
  <c r="O6392"/>
  <c r="O6393"/>
  <c r="C6364"/>
  <c r="C6365"/>
  <c r="C6366"/>
  <c r="C6367"/>
  <c r="C6368"/>
  <c r="C6369"/>
  <c r="C6370"/>
  <c r="C6371"/>
  <c r="C6372"/>
  <c r="C6373"/>
  <c r="C6374"/>
  <c r="C6375"/>
  <c r="C6376"/>
  <c r="C6377"/>
  <c r="C6378"/>
  <c r="C6379"/>
  <c r="C6380"/>
  <c r="C6381"/>
  <c r="C6382"/>
  <c r="C6383"/>
  <c r="C6384"/>
  <c r="C6385"/>
  <c r="C6386"/>
  <c r="C6387"/>
  <c r="C6388"/>
  <c r="C6389"/>
  <c r="C6390"/>
  <c r="C6391"/>
  <c r="C6392"/>
  <c r="C6393"/>
  <c r="J602" i="9"/>
  <c r="B602"/>
  <c r="I602"/>
  <c r="H602"/>
  <c r="G602"/>
  <c r="F602"/>
  <c r="E602"/>
  <c r="D602"/>
  <c r="C602"/>
  <c r="K599"/>
  <c r="J599"/>
  <c r="K598"/>
  <c r="J598"/>
  <c r="K597"/>
  <c r="J597"/>
  <c r="K596"/>
  <c r="J596"/>
  <c r="K595"/>
  <c r="J595"/>
  <c r="K594"/>
  <c r="J594"/>
  <c r="K593"/>
  <c r="J593"/>
  <c r="K592"/>
  <c r="J592"/>
  <c r="K591"/>
  <c r="J591"/>
  <c r="K590"/>
  <c r="J590"/>
  <c r="K589"/>
  <c r="J589"/>
  <c r="K588"/>
  <c r="J588"/>
  <c r="K587"/>
  <c r="J587"/>
  <c r="K586"/>
  <c r="J586"/>
  <c r="K585"/>
  <c r="J585"/>
  <c r="K584"/>
  <c r="J584"/>
  <c r="K583"/>
  <c r="J583"/>
  <c r="K582"/>
  <c r="J582"/>
  <c r="K581"/>
  <c r="J581"/>
  <c r="K580"/>
  <c r="J580"/>
  <c r="K579"/>
  <c r="J579"/>
  <c r="K578"/>
  <c r="J578"/>
  <c r="K577"/>
  <c r="J577"/>
  <c r="K576"/>
  <c r="J576"/>
  <c r="K575"/>
  <c r="J575"/>
  <c r="K574"/>
  <c r="J574"/>
  <c r="K573"/>
  <c r="J573"/>
  <c r="K572"/>
  <c r="J572"/>
  <c r="K571"/>
  <c r="J571"/>
  <c r="K570"/>
  <c r="J570"/>
  <c r="S77" i="6"/>
  <c r="S43"/>
  <c r="S94" s="1"/>
  <c r="B57"/>
  <c r="C57"/>
  <c r="D57"/>
  <c r="E57"/>
  <c r="F57"/>
  <c r="G57"/>
  <c r="H57"/>
  <c r="I57"/>
  <c r="J57"/>
  <c r="K57"/>
  <c r="L57"/>
  <c r="M57"/>
  <c r="N57"/>
  <c r="O57"/>
  <c r="P57"/>
  <c r="Q57"/>
  <c r="R57"/>
  <c r="S57"/>
  <c r="B58"/>
  <c r="C58"/>
  <c r="D58"/>
  <c r="E58"/>
  <c r="F58"/>
  <c r="G58"/>
  <c r="H58"/>
  <c r="I58"/>
  <c r="J58"/>
  <c r="K58"/>
  <c r="L58"/>
  <c r="M58"/>
  <c r="N58"/>
  <c r="O58"/>
  <c r="P58"/>
  <c r="Q58"/>
  <c r="R58"/>
  <c r="S58"/>
  <c r="B59"/>
  <c r="C59"/>
  <c r="D59"/>
  <c r="E59"/>
  <c r="F59"/>
  <c r="G59"/>
  <c r="H59"/>
  <c r="I59"/>
  <c r="J59"/>
  <c r="K59"/>
  <c r="L59"/>
  <c r="M59"/>
  <c r="N59"/>
  <c r="O59"/>
  <c r="P59"/>
  <c r="Q59"/>
  <c r="R59"/>
  <c r="S59"/>
  <c r="B60"/>
  <c r="C60"/>
  <c r="D60"/>
  <c r="E60"/>
  <c r="F60"/>
  <c r="G60"/>
  <c r="H60"/>
  <c r="I60"/>
  <c r="J60"/>
  <c r="K60"/>
  <c r="L60"/>
  <c r="M60"/>
  <c r="N60"/>
  <c r="O60"/>
  <c r="P60"/>
  <c r="Q60"/>
  <c r="R60"/>
  <c r="S60"/>
  <c r="B40"/>
  <c r="C40"/>
  <c r="D40"/>
  <c r="E40"/>
  <c r="F40"/>
  <c r="G40"/>
  <c r="H40"/>
  <c r="I40"/>
  <c r="J40"/>
  <c r="K40"/>
  <c r="L40"/>
  <c r="M40"/>
  <c r="N40"/>
  <c r="O40"/>
  <c r="P40"/>
  <c r="Q40"/>
  <c r="R40"/>
  <c r="S40"/>
  <c r="B41"/>
  <c r="C41"/>
  <c r="D41"/>
  <c r="E41"/>
  <c r="F41"/>
  <c r="G41"/>
  <c r="H41"/>
  <c r="I41"/>
  <c r="J41"/>
  <c r="K41"/>
  <c r="L41"/>
  <c r="M41"/>
  <c r="N41"/>
  <c r="O41"/>
  <c r="P41"/>
  <c r="Q41"/>
  <c r="R41"/>
  <c r="S41"/>
  <c r="B42"/>
  <c r="C42"/>
  <c r="D42"/>
  <c r="E42"/>
  <c r="F42"/>
  <c r="G42"/>
  <c r="H42"/>
  <c r="I42"/>
  <c r="J42"/>
  <c r="K42"/>
  <c r="L42"/>
  <c r="M42"/>
  <c r="N42"/>
  <c r="O42"/>
  <c r="P42"/>
  <c r="Q42"/>
  <c r="R42"/>
  <c r="S42"/>
  <c r="B43"/>
  <c r="C43"/>
  <c r="D43"/>
  <c r="E43"/>
  <c r="F43"/>
  <c r="G43"/>
  <c r="H43"/>
  <c r="I43"/>
  <c r="J43"/>
  <c r="K43"/>
  <c r="L43"/>
  <c r="M43"/>
  <c r="N43"/>
  <c r="O43"/>
  <c r="P43"/>
  <c r="Q43"/>
  <c r="R43"/>
  <c r="B21"/>
  <c r="C21"/>
  <c r="D21"/>
  <c r="E21"/>
  <c r="F21"/>
  <c r="G21"/>
  <c r="H21"/>
  <c r="I21"/>
  <c r="J21"/>
  <c r="K21"/>
  <c r="L21"/>
  <c r="M21"/>
  <c r="N21"/>
  <c r="O21"/>
  <c r="P21"/>
  <c r="Q21"/>
  <c r="R21"/>
  <c r="S21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B23"/>
  <c r="C23"/>
  <c r="D23"/>
  <c r="E23"/>
  <c r="F23"/>
  <c r="G23"/>
  <c r="H23"/>
  <c r="I23"/>
  <c r="J23"/>
  <c r="K23"/>
  <c r="L23"/>
  <c r="M23"/>
  <c r="N23"/>
  <c r="O23"/>
  <c r="P23"/>
  <c r="Q23"/>
  <c r="R23"/>
  <c r="S23"/>
  <c r="B24"/>
  <c r="C24"/>
  <c r="D24"/>
  <c r="E24"/>
  <c r="F24"/>
  <c r="G24"/>
  <c r="H24"/>
  <c r="I24"/>
  <c r="J24"/>
  <c r="K24"/>
  <c r="L24"/>
  <c r="M24"/>
  <c r="N24"/>
  <c r="O24"/>
  <c r="P24"/>
  <c r="Q24"/>
  <c r="R24"/>
  <c r="S24"/>
  <c r="S7"/>
  <c r="B18" i="5"/>
  <c r="C18"/>
  <c r="D18"/>
  <c r="E18"/>
  <c r="F18"/>
  <c r="G18"/>
  <c r="H18"/>
  <c r="I18"/>
  <c r="J18"/>
  <c r="K18"/>
  <c r="L18"/>
  <c r="M18"/>
  <c r="N18"/>
  <c r="O18"/>
  <c r="P18"/>
  <c r="Q18"/>
  <c r="R18"/>
  <c r="S18"/>
  <c r="B17"/>
  <c r="C17"/>
  <c r="D17"/>
  <c r="E17"/>
  <c r="F17"/>
  <c r="G17"/>
  <c r="H17"/>
  <c r="I17"/>
  <c r="J17"/>
  <c r="K17"/>
  <c r="L17"/>
  <c r="M17"/>
  <c r="N17"/>
  <c r="O17"/>
  <c r="P17"/>
  <c r="Q17"/>
  <c r="R17"/>
  <c r="S17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BI24" i="7"/>
  <c r="BG24"/>
  <c r="BF24"/>
  <c r="BI23"/>
  <c r="BG23"/>
  <c r="BF23"/>
  <c r="BK21"/>
  <c r="AE6333" i="1"/>
  <c r="AC6333"/>
  <c r="AB6333"/>
  <c r="AA6333"/>
  <c r="S6333"/>
  <c r="U6333"/>
  <c r="V6333"/>
  <c r="T6333"/>
  <c r="X6333"/>
  <c r="Y6333"/>
  <c r="S6334"/>
  <c r="U6335"/>
  <c r="U6334"/>
  <c r="V6334"/>
  <c r="T6334"/>
  <c r="W6334"/>
  <c r="X6334"/>
  <c r="Y6334"/>
  <c r="S6335"/>
  <c r="V6335"/>
  <c r="T6335"/>
  <c r="X6335"/>
  <c r="Y6335"/>
  <c r="S6336"/>
  <c r="U6337"/>
  <c r="U6336"/>
  <c r="V6336"/>
  <c r="T6336"/>
  <c r="W6336"/>
  <c r="X6336"/>
  <c r="Y6336"/>
  <c r="S6337"/>
  <c r="V6337"/>
  <c r="T6337"/>
  <c r="X6337"/>
  <c r="Y6337"/>
  <c r="S6338"/>
  <c r="U6339"/>
  <c r="U6338"/>
  <c r="V6338"/>
  <c r="T6338"/>
  <c r="W6338"/>
  <c r="X6338"/>
  <c r="Y6338"/>
  <c r="S6339"/>
  <c r="V6339"/>
  <c r="T6339"/>
  <c r="X6339"/>
  <c r="Y6339"/>
  <c r="S6340"/>
  <c r="U6341"/>
  <c r="U6340"/>
  <c r="V6340"/>
  <c r="T6340"/>
  <c r="W6340"/>
  <c r="X6340"/>
  <c r="Y6340"/>
  <c r="S6341"/>
  <c r="V6341"/>
  <c r="T6341"/>
  <c r="X6341"/>
  <c r="Y6341"/>
  <c r="S6342"/>
  <c r="U6343"/>
  <c r="U6342"/>
  <c r="V6342"/>
  <c r="T6342"/>
  <c r="W6342"/>
  <c r="X6342"/>
  <c r="Y6342"/>
  <c r="S6343"/>
  <c r="V6343"/>
  <c r="T6343"/>
  <c r="X6343"/>
  <c r="Y6343"/>
  <c r="S6344"/>
  <c r="U6345"/>
  <c r="U6344"/>
  <c r="V6344"/>
  <c r="T6344"/>
  <c r="W6344"/>
  <c r="X6344"/>
  <c r="Y6344"/>
  <c r="S6345"/>
  <c r="V6345"/>
  <c r="T6345"/>
  <c r="X6345"/>
  <c r="Y6345"/>
  <c r="S6346"/>
  <c r="U6347"/>
  <c r="U6346"/>
  <c r="V6346"/>
  <c r="T6346"/>
  <c r="W6346"/>
  <c r="X6346"/>
  <c r="Y6346"/>
  <c r="S6347"/>
  <c r="V6347"/>
  <c r="T6347"/>
  <c r="X6347"/>
  <c r="Y6347"/>
  <c r="S6348"/>
  <c r="U6349"/>
  <c r="U6348"/>
  <c r="V6348"/>
  <c r="T6348"/>
  <c r="W6348"/>
  <c r="X6348"/>
  <c r="Y6348"/>
  <c r="S6349"/>
  <c r="V6349"/>
  <c r="T6349"/>
  <c r="X6349"/>
  <c r="Y6349"/>
  <c r="S6350"/>
  <c r="U6351"/>
  <c r="U6350"/>
  <c r="V6350"/>
  <c r="T6350"/>
  <c r="W6350"/>
  <c r="X6350"/>
  <c r="Y6350"/>
  <c r="S6351"/>
  <c r="V6351"/>
  <c r="T6351"/>
  <c r="X6351"/>
  <c r="Y6351"/>
  <c r="S6352"/>
  <c r="U6353"/>
  <c r="U6352"/>
  <c r="V6352"/>
  <c r="T6352"/>
  <c r="W6352"/>
  <c r="X6352"/>
  <c r="Y6352"/>
  <c r="S6353"/>
  <c r="V6353"/>
  <c r="T6353"/>
  <c r="X6353"/>
  <c r="Y6353"/>
  <c r="S6354"/>
  <c r="U6355"/>
  <c r="U6354"/>
  <c r="V6354"/>
  <c r="T6354"/>
  <c r="W6354"/>
  <c r="X6354"/>
  <c r="Y6354"/>
  <c r="S6355"/>
  <c r="V6355"/>
  <c r="T6355"/>
  <c r="X6355"/>
  <c r="Y6355"/>
  <c r="S6356"/>
  <c r="U6357"/>
  <c r="U6356"/>
  <c r="V6356"/>
  <c r="T6356"/>
  <c r="W6356"/>
  <c r="X6356"/>
  <c r="Y6356"/>
  <c r="S6357"/>
  <c r="V6357"/>
  <c r="T6357"/>
  <c r="X6357"/>
  <c r="Y6357"/>
  <c r="S6358"/>
  <c r="U6359"/>
  <c r="U6358"/>
  <c r="V6358"/>
  <c r="T6358"/>
  <c r="W6358"/>
  <c r="X6358"/>
  <c r="Y6358"/>
  <c r="S6359"/>
  <c r="V6359"/>
  <c r="T6359"/>
  <c r="X6359"/>
  <c r="Y6359"/>
  <c r="S6360"/>
  <c r="U6361"/>
  <c r="U6360"/>
  <c r="V6360"/>
  <c r="T6360"/>
  <c r="W6360"/>
  <c r="X6360"/>
  <c r="Y6360"/>
  <c r="S6361"/>
  <c r="V6361"/>
  <c r="T6361"/>
  <c r="X6361"/>
  <c r="Y6361"/>
  <c r="S6362"/>
  <c r="U6362"/>
  <c r="V6362"/>
  <c r="T6362"/>
  <c r="W6362"/>
  <c r="X6362"/>
  <c r="Y6362"/>
  <c r="S6363"/>
  <c r="V6363"/>
  <c r="T6363"/>
  <c r="X6363"/>
  <c r="Y6363"/>
  <c r="Q6334"/>
  <c r="Q6335"/>
  <c r="Q6336"/>
  <c r="Q6337"/>
  <c r="Q6338"/>
  <c r="Q6339"/>
  <c r="Q6340"/>
  <c r="Q6341"/>
  <c r="Q6342"/>
  <c r="Q6343"/>
  <c r="Q6344"/>
  <c r="Q6345"/>
  <c r="Q6346"/>
  <c r="Q6347"/>
  <c r="Q6348"/>
  <c r="Q6349"/>
  <c r="Q6350"/>
  <c r="Q6351"/>
  <c r="Q6352"/>
  <c r="Q6353"/>
  <c r="Q6354"/>
  <c r="Q6355"/>
  <c r="Q6356"/>
  <c r="Q6357"/>
  <c r="Q6358"/>
  <c r="Q6359"/>
  <c r="Q6360"/>
  <c r="Q6361"/>
  <c r="Q6362"/>
  <c r="Q6363"/>
  <c r="Q6333"/>
  <c r="O6333"/>
  <c r="O6334"/>
  <c r="O6335"/>
  <c r="O6336"/>
  <c r="O6337"/>
  <c r="O6338"/>
  <c r="O6339"/>
  <c r="O6340"/>
  <c r="O6341"/>
  <c r="O6342"/>
  <c r="O6343"/>
  <c r="O6344"/>
  <c r="O6345"/>
  <c r="O6346"/>
  <c r="O6347"/>
  <c r="O6348"/>
  <c r="O6349"/>
  <c r="O6350"/>
  <c r="O6351"/>
  <c r="O6352"/>
  <c r="O6353"/>
  <c r="O6354"/>
  <c r="O6355"/>
  <c r="O6356"/>
  <c r="O6357"/>
  <c r="O6358"/>
  <c r="O6359"/>
  <c r="O6360"/>
  <c r="O6361"/>
  <c r="O6362"/>
  <c r="O6363"/>
  <c r="J537" i="9"/>
  <c r="K537"/>
  <c r="J538"/>
  <c r="K538"/>
  <c r="J539"/>
  <c r="K539"/>
  <c r="J540"/>
  <c r="K540"/>
  <c r="J541"/>
  <c r="K541"/>
  <c r="J542"/>
  <c r="K542"/>
  <c r="J543"/>
  <c r="K543"/>
  <c r="J544"/>
  <c r="K544"/>
  <c r="J545"/>
  <c r="K545"/>
  <c r="J546"/>
  <c r="K546"/>
  <c r="J547"/>
  <c r="K547"/>
  <c r="J548"/>
  <c r="K548"/>
  <c r="J549"/>
  <c r="K549"/>
  <c r="J550"/>
  <c r="K550"/>
  <c r="J551"/>
  <c r="K551"/>
  <c r="J552"/>
  <c r="K552"/>
  <c r="J553"/>
  <c r="K553"/>
  <c r="J554"/>
  <c r="K554"/>
  <c r="J555"/>
  <c r="K555"/>
  <c r="J556"/>
  <c r="K556"/>
  <c r="J557"/>
  <c r="K557"/>
  <c r="J558"/>
  <c r="K558"/>
  <c r="J559"/>
  <c r="K559"/>
  <c r="J560"/>
  <c r="K560"/>
  <c r="J561"/>
  <c r="K561"/>
  <c r="J562"/>
  <c r="K562"/>
  <c r="J563"/>
  <c r="K563"/>
  <c r="J564"/>
  <c r="K564"/>
  <c r="J565"/>
  <c r="K565"/>
  <c r="J566"/>
  <c r="K566"/>
  <c r="K536"/>
  <c r="J536"/>
  <c r="AD6333" i="1"/>
  <c r="W6363"/>
  <c r="W6361"/>
  <c r="W6359"/>
  <c r="W6357"/>
  <c r="W6355"/>
  <c r="W6353"/>
  <c r="W6351"/>
  <c r="W6349"/>
  <c r="W6347"/>
  <c r="W6345"/>
  <c r="W6343"/>
  <c r="W6341"/>
  <c r="W6339"/>
  <c r="W6337"/>
  <c r="W6335"/>
  <c r="W6333"/>
  <c r="C6333"/>
  <c r="C6334"/>
  <c r="C6335"/>
  <c r="C6336"/>
  <c r="C6337"/>
  <c r="C6338"/>
  <c r="C6339"/>
  <c r="C6340"/>
  <c r="C6341"/>
  <c r="C6342"/>
  <c r="C6343"/>
  <c r="C6344"/>
  <c r="C6345"/>
  <c r="C6346"/>
  <c r="C6347"/>
  <c r="C6348"/>
  <c r="C6349"/>
  <c r="C6350"/>
  <c r="C6351"/>
  <c r="C6352"/>
  <c r="C6353"/>
  <c r="C6354"/>
  <c r="C6355"/>
  <c r="C6356"/>
  <c r="C6357"/>
  <c r="C6358"/>
  <c r="C6359"/>
  <c r="C6360"/>
  <c r="C6361"/>
  <c r="C6362"/>
  <c r="C6363"/>
  <c r="H568" i="9"/>
  <c r="I568"/>
  <c r="G568"/>
  <c r="F568"/>
  <c r="E568"/>
  <c r="D568"/>
  <c r="C568"/>
  <c r="B568"/>
  <c r="BQ21" i="7"/>
  <c r="BP21"/>
  <c r="BO21"/>
  <c r="E534" i="9"/>
  <c r="S76" i="6"/>
  <c r="F23" i="7"/>
  <c r="G23"/>
  <c r="F24"/>
  <c r="G24"/>
  <c r="E24"/>
  <c r="E23"/>
  <c r="C23"/>
  <c r="C24"/>
  <c r="B24"/>
  <c r="B23"/>
  <c r="AS24"/>
  <c r="AS23"/>
  <c r="AQ23"/>
  <c r="AQ24"/>
  <c r="AP24"/>
  <c r="AP23"/>
  <c r="AL23"/>
  <c r="AM23"/>
  <c r="AL24"/>
  <c r="AM24"/>
  <c r="AK24"/>
  <c r="AK23"/>
  <c r="AI23"/>
  <c r="AI24"/>
  <c r="AH24"/>
  <c r="AH23"/>
  <c r="BA24"/>
  <c r="AY24"/>
  <c r="AX24"/>
  <c r="BA23"/>
  <c r="AY23"/>
  <c r="AX23"/>
  <c r="BC21"/>
  <c r="AE6303" i="1"/>
  <c r="V6303"/>
  <c r="X6303"/>
  <c r="V6304"/>
  <c r="X6304"/>
  <c r="V6305"/>
  <c r="X6305"/>
  <c r="V6306"/>
  <c r="X6306"/>
  <c r="V6307"/>
  <c r="X6307"/>
  <c r="V6308"/>
  <c r="X6308"/>
  <c r="V6309"/>
  <c r="X6309"/>
  <c r="V6310"/>
  <c r="X6310"/>
  <c r="V6311"/>
  <c r="X6311"/>
  <c r="V6312"/>
  <c r="X6312"/>
  <c r="V6313"/>
  <c r="X6313"/>
  <c r="V6314"/>
  <c r="X6314"/>
  <c r="V6315"/>
  <c r="X6315"/>
  <c r="V6316"/>
  <c r="X6316"/>
  <c r="V6317"/>
  <c r="X6317"/>
  <c r="V6318"/>
  <c r="X6318"/>
  <c r="V6319"/>
  <c r="X6319"/>
  <c r="V6320"/>
  <c r="X6320"/>
  <c r="V6321"/>
  <c r="X6321"/>
  <c r="V6322"/>
  <c r="X6322"/>
  <c r="V6323"/>
  <c r="X6323"/>
  <c r="V6324"/>
  <c r="X6324"/>
  <c r="V6325"/>
  <c r="X6325"/>
  <c r="V6326"/>
  <c r="X6326"/>
  <c r="V6327"/>
  <c r="X6327"/>
  <c r="V6328"/>
  <c r="X6328"/>
  <c r="V6329"/>
  <c r="X6329"/>
  <c r="V6330"/>
  <c r="X6330"/>
  <c r="V6331"/>
  <c r="X6331"/>
  <c r="V6332"/>
  <c r="X6332"/>
  <c r="Q6303"/>
  <c r="Q6304"/>
  <c r="Q6305"/>
  <c r="Q6306"/>
  <c r="Q6307"/>
  <c r="Q6308"/>
  <c r="Q6309"/>
  <c r="Q6310"/>
  <c r="Q6311"/>
  <c r="Q6312"/>
  <c r="Q6313"/>
  <c r="Q6314"/>
  <c r="Q6315"/>
  <c r="Q6316"/>
  <c r="Q6317"/>
  <c r="Q6318"/>
  <c r="Q6319"/>
  <c r="Q6320"/>
  <c r="Q6321"/>
  <c r="Q6322"/>
  <c r="Q6323"/>
  <c r="Q6324"/>
  <c r="Q6325"/>
  <c r="Q6326"/>
  <c r="Q6327"/>
  <c r="Q6328"/>
  <c r="Q6329"/>
  <c r="Q6330"/>
  <c r="Q6331"/>
  <c r="Q6332"/>
  <c r="O6303"/>
  <c r="S6" i="6"/>
  <c r="O6304" i="1"/>
  <c r="S6304"/>
  <c r="O6305"/>
  <c r="S6305"/>
  <c r="U6305"/>
  <c r="O6306"/>
  <c r="S6306"/>
  <c r="O6307"/>
  <c r="S6307"/>
  <c r="U6307"/>
  <c r="O6308"/>
  <c r="S6308"/>
  <c r="O6309"/>
  <c r="S6309"/>
  <c r="U6309"/>
  <c r="O6310"/>
  <c r="S6310"/>
  <c r="O6311"/>
  <c r="S6311"/>
  <c r="U6311"/>
  <c r="O6312"/>
  <c r="S6312"/>
  <c r="O6313"/>
  <c r="S6313"/>
  <c r="U6313"/>
  <c r="O6314"/>
  <c r="S6314"/>
  <c r="O6315"/>
  <c r="S6315"/>
  <c r="U6315"/>
  <c r="O6316"/>
  <c r="S6316"/>
  <c r="O6317"/>
  <c r="S6317"/>
  <c r="U6317"/>
  <c r="O6318"/>
  <c r="S6318"/>
  <c r="O6319"/>
  <c r="S6319"/>
  <c r="U6319"/>
  <c r="O6320"/>
  <c r="S6320"/>
  <c r="O6321"/>
  <c r="S6321"/>
  <c r="U6321"/>
  <c r="O6322"/>
  <c r="S6322"/>
  <c r="O6323"/>
  <c r="S6323"/>
  <c r="U6323"/>
  <c r="O6324"/>
  <c r="S6324"/>
  <c r="O6325"/>
  <c r="S6325"/>
  <c r="U6325"/>
  <c r="O6326"/>
  <c r="S6326"/>
  <c r="O6327"/>
  <c r="S6327"/>
  <c r="U6327"/>
  <c r="O6328"/>
  <c r="S6328"/>
  <c r="O6329"/>
  <c r="S6329"/>
  <c r="U6329"/>
  <c r="O6330"/>
  <c r="S6330"/>
  <c r="O6331"/>
  <c r="S6331"/>
  <c r="U6331"/>
  <c r="O6332"/>
  <c r="S6332"/>
  <c r="U6332"/>
  <c r="U6330"/>
  <c r="U6328"/>
  <c r="U6326"/>
  <c r="U6324"/>
  <c r="U6322"/>
  <c r="U6320"/>
  <c r="U6318"/>
  <c r="U6316"/>
  <c r="U6314"/>
  <c r="U6312"/>
  <c r="U6310"/>
  <c r="U6308"/>
  <c r="U6306"/>
  <c r="Y6332"/>
  <c r="W6331"/>
  <c r="Y6330"/>
  <c r="W6329"/>
  <c r="Y6328"/>
  <c r="Y6327"/>
  <c r="W6326"/>
  <c r="Y6325"/>
  <c r="W6324"/>
  <c r="Y6323"/>
  <c r="W6322"/>
  <c r="Y6321"/>
  <c r="W6320"/>
  <c r="Y6319"/>
  <c r="W6318"/>
  <c r="Y6317"/>
  <c r="W6316"/>
  <c r="Y6315"/>
  <c r="W6314"/>
  <c r="Y6313"/>
  <c r="W6312"/>
  <c r="Y6311"/>
  <c r="W6310"/>
  <c r="Y6309"/>
  <c r="W6308"/>
  <c r="Y6307"/>
  <c r="W6306"/>
  <c r="Y6305"/>
  <c r="W6304"/>
  <c r="Y6303"/>
  <c r="S6303"/>
  <c r="U6304"/>
  <c r="W6332"/>
  <c r="Y6331"/>
  <c r="W6330"/>
  <c r="Y6329"/>
  <c r="W6328"/>
  <c r="T6328"/>
  <c r="W6327"/>
  <c r="Y6326"/>
  <c r="W6325"/>
  <c r="Y6324"/>
  <c r="W6323"/>
  <c r="Y6322"/>
  <c r="W6321"/>
  <c r="Y6320"/>
  <c r="W6319"/>
  <c r="Y6318"/>
  <c r="W6317"/>
  <c r="Y6316"/>
  <c r="W6315"/>
  <c r="Y6314"/>
  <c r="W6313"/>
  <c r="Y6312"/>
  <c r="W6311"/>
  <c r="Y6310"/>
  <c r="W6309"/>
  <c r="Y6308"/>
  <c r="W6307"/>
  <c r="Y6306"/>
  <c r="W6305"/>
  <c r="Y6304"/>
  <c r="W6303"/>
  <c r="T6330"/>
  <c r="T6329"/>
  <c r="T6327"/>
  <c r="T6326"/>
  <c r="T6325"/>
  <c r="T6324"/>
  <c r="T6323"/>
  <c r="T6322"/>
  <c r="T6321"/>
  <c r="T6320"/>
  <c r="T6319"/>
  <c r="T6318"/>
  <c r="T6317"/>
  <c r="T6316"/>
  <c r="T6315"/>
  <c r="T6314"/>
  <c r="T6313"/>
  <c r="T6312"/>
  <c r="T6311"/>
  <c r="T6310"/>
  <c r="T6309"/>
  <c r="T6308"/>
  <c r="T6307"/>
  <c r="T6306"/>
  <c r="T6305"/>
  <c r="T6304"/>
  <c r="T6303"/>
  <c r="T6332"/>
  <c r="T6331"/>
  <c r="AC6303"/>
  <c r="AA6303"/>
  <c r="AB6303"/>
  <c r="S14" i="5"/>
  <c r="S47" s="1"/>
  <c r="S93" i="6"/>
  <c r="S15" i="5"/>
  <c r="S13"/>
  <c r="U6303" i="1"/>
  <c r="C6303"/>
  <c r="C6304"/>
  <c r="C6305"/>
  <c r="C6306"/>
  <c r="C6307"/>
  <c r="C6308"/>
  <c r="C6309"/>
  <c r="C6310"/>
  <c r="C6311"/>
  <c r="C6312"/>
  <c r="C6313"/>
  <c r="C6314"/>
  <c r="C6315"/>
  <c r="C6316"/>
  <c r="C6317"/>
  <c r="C6318"/>
  <c r="C6319"/>
  <c r="C6320"/>
  <c r="C6321"/>
  <c r="C6322"/>
  <c r="C6323"/>
  <c r="C6324"/>
  <c r="C6325"/>
  <c r="C6326"/>
  <c r="C6327"/>
  <c r="C6328"/>
  <c r="C6329"/>
  <c r="C6330"/>
  <c r="C6331"/>
  <c r="C6332"/>
  <c r="C534" i="9"/>
  <c r="D534"/>
  <c r="F534"/>
  <c r="B534"/>
  <c r="I534"/>
  <c r="H534"/>
  <c r="G534"/>
  <c r="K532"/>
  <c r="J532"/>
  <c r="K531"/>
  <c r="J531"/>
  <c r="K530"/>
  <c r="J530"/>
  <c r="K529"/>
  <c r="J529"/>
  <c r="K528"/>
  <c r="J528"/>
  <c r="K527"/>
  <c r="J527"/>
  <c r="K526"/>
  <c r="J526"/>
  <c r="K525"/>
  <c r="J525"/>
  <c r="K524"/>
  <c r="J524"/>
  <c r="K523"/>
  <c r="J523"/>
  <c r="K522"/>
  <c r="J522"/>
  <c r="K521"/>
  <c r="J521"/>
  <c r="K520"/>
  <c r="J520"/>
  <c r="K519"/>
  <c r="J519"/>
  <c r="K518"/>
  <c r="J518"/>
  <c r="K517"/>
  <c r="J517"/>
  <c r="K516"/>
  <c r="J516"/>
  <c r="K515"/>
  <c r="J515"/>
  <c r="K514"/>
  <c r="J514"/>
  <c r="K513"/>
  <c r="J513"/>
  <c r="K512"/>
  <c r="J512"/>
  <c r="K511"/>
  <c r="J511"/>
  <c r="K510"/>
  <c r="J510"/>
  <c r="K509"/>
  <c r="J509"/>
  <c r="K508"/>
  <c r="J508"/>
  <c r="K507"/>
  <c r="J507"/>
  <c r="K506"/>
  <c r="J506"/>
  <c r="K505"/>
  <c r="J505"/>
  <c r="K504"/>
  <c r="J504"/>
  <c r="K503"/>
  <c r="J503"/>
  <c r="O6470" i="1"/>
  <c r="AD6465"/>
  <c r="AB6465"/>
  <c r="AA6465"/>
  <c r="X6465"/>
  <c r="V6465"/>
  <c r="U6465"/>
  <c r="T6465"/>
  <c r="S6465"/>
  <c r="Q6465"/>
  <c r="P6465"/>
  <c r="O6465"/>
  <c r="G6465"/>
  <c r="H6465"/>
  <c r="I6465"/>
  <c r="J6465"/>
  <c r="K6465"/>
  <c r="L6465"/>
  <c r="M6465"/>
  <c r="F6465"/>
  <c r="AD6303"/>
  <c r="J534" i="9"/>
  <c r="S75" i="6"/>
  <c r="S5"/>
  <c r="S12" i="5"/>
  <c r="S11"/>
  <c r="S10"/>
  <c r="AM21" i="7"/>
  <c r="AU21"/>
  <c r="AE6272" i="1"/>
  <c r="AC6272"/>
  <c r="AB6272"/>
  <c r="AA6272"/>
  <c r="S6272"/>
  <c r="U6272"/>
  <c r="V6272"/>
  <c r="T6272"/>
  <c r="X6272"/>
  <c r="Y6272"/>
  <c r="S6273"/>
  <c r="U6274"/>
  <c r="U6273"/>
  <c r="V6273"/>
  <c r="T6273"/>
  <c r="W6273"/>
  <c r="X6273"/>
  <c r="Y6273"/>
  <c r="S6274"/>
  <c r="V6274"/>
  <c r="T6274"/>
  <c r="X6274"/>
  <c r="Y6274"/>
  <c r="S6275"/>
  <c r="U6276"/>
  <c r="U6275"/>
  <c r="V6275"/>
  <c r="T6275"/>
  <c r="W6275"/>
  <c r="X6275"/>
  <c r="Y6275"/>
  <c r="S6276"/>
  <c r="V6276"/>
  <c r="T6276"/>
  <c r="X6276"/>
  <c r="Y6276"/>
  <c r="S6277"/>
  <c r="U6278"/>
  <c r="U6277"/>
  <c r="V6277"/>
  <c r="T6277"/>
  <c r="W6277"/>
  <c r="X6277"/>
  <c r="Y6277"/>
  <c r="S6278"/>
  <c r="V6278"/>
  <c r="T6278"/>
  <c r="X6278"/>
  <c r="Y6278"/>
  <c r="S6279"/>
  <c r="U6280"/>
  <c r="U6279"/>
  <c r="V6279"/>
  <c r="T6279"/>
  <c r="W6279"/>
  <c r="X6279"/>
  <c r="Y6279"/>
  <c r="S6280"/>
  <c r="V6280"/>
  <c r="T6280"/>
  <c r="X6280"/>
  <c r="Y6280"/>
  <c r="S6281"/>
  <c r="U6282"/>
  <c r="U6281"/>
  <c r="V6281"/>
  <c r="T6281"/>
  <c r="W6281"/>
  <c r="X6281"/>
  <c r="Y6281"/>
  <c r="S6282"/>
  <c r="V6282"/>
  <c r="T6282"/>
  <c r="X6282"/>
  <c r="Y6282"/>
  <c r="S6283"/>
  <c r="U6284"/>
  <c r="U6283"/>
  <c r="V6283"/>
  <c r="T6283"/>
  <c r="W6283"/>
  <c r="X6283"/>
  <c r="Y6283"/>
  <c r="S6284"/>
  <c r="V6284"/>
  <c r="T6284"/>
  <c r="X6284"/>
  <c r="Y6284"/>
  <c r="S6285"/>
  <c r="U6286"/>
  <c r="U6285"/>
  <c r="V6285"/>
  <c r="T6285"/>
  <c r="W6285"/>
  <c r="X6285"/>
  <c r="Y6285"/>
  <c r="S6286"/>
  <c r="V6286"/>
  <c r="T6286"/>
  <c r="X6286"/>
  <c r="Y6286"/>
  <c r="S6287"/>
  <c r="U6288"/>
  <c r="U6287"/>
  <c r="V6287"/>
  <c r="T6287"/>
  <c r="W6287"/>
  <c r="X6287"/>
  <c r="Y6287"/>
  <c r="S6288"/>
  <c r="V6288"/>
  <c r="T6288"/>
  <c r="X6288"/>
  <c r="Y6288"/>
  <c r="S6289"/>
  <c r="U6290"/>
  <c r="U6289"/>
  <c r="V6289"/>
  <c r="T6289"/>
  <c r="W6289"/>
  <c r="X6289"/>
  <c r="Y6289"/>
  <c r="S6290"/>
  <c r="V6290"/>
  <c r="T6290"/>
  <c r="X6290"/>
  <c r="Y6290"/>
  <c r="S6291"/>
  <c r="U6292"/>
  <c r="U6291"/>
  <c r="V6291"/>
  <c r="T6291"/>
  <c r="W6291"/>
  <c r="X6291"/>
  <c r="Y6291"/>
  <c r="S6292"/>
  <c r="V6292"/>
  <c r="T6292"/>
  <c r="X6292"/>
  <c r="Y6292"/>
  <c r="S6293"/>
  <c r="U6294"/>
  <c r="U6293"/>
  <c r="V6293"/>
  <c r="T6293"/>
  <c r="W6293"/>
  <c r="X6293"/>
  <c r="Y6293"/>
  <c r="S6294"/>
  <c r="V6294"/>
  <c r="T6294"/>
  <c r="X6294"/>
  <c r="Y6294"/>
  <c r="S6295"/>
  <c r="U6296"/>
  <c r="U6295"/>
  <c r="V6295"/>
  <c r="T6295"/>
  <c r="W6295"/>
  <c r="X6295"/>
  <c r="Y6295"/>
  <c r="S6296"/>
  <c r="V6296"/>
  <c r="T6296"/>
  <c r="X6296"/>
  <c r="Y6296"/>
  <c r="S6297"/>
  <c r="U6298"/>
  <c r="U6297"/>
  <c r="V6297"/>
  <c r="T6297"/>
  <c r="W6297"/>
  <c r="X6297"/>
  <c r="Y6297"/>
  <c r="S6298"/>
  <c r="V6298"/>
  <c r="T6298"/>
  <c r="X6298"/>
  <c r="Y6298"/>
  <c r="S6299"/>
  <c r="U6300"/>
  <c r="U6299"/>
  <c r="V6299"/>
  <c r="T6299"/>
  <c r="W6299"/>
  <c r="X6299"/>
  <c r="Y6299"/>
  <c r="S6300"/>
  <c r="V6300"/>
  <c r="T6300"/>
  <c r="X6300"/>
  <c r="Y6300"/>
  <c r="S6301"/>
  <c r="U6302"/>
  <c r="U6301"/>
  <c r="V6301"/>
  <c r="T6301"/>
  <c r="W6301"/>
  <c r="X6301"/>
  <c r="Y6301"/>
  <c r="S6302"/>
  <c r="V6302"/>
  <c r="T6302"/>
  <c r="X6302"/>
  <c r="Y6302"/>
  <c r="Q6271"/>
  <c r="Q6272"/>
  <c r="Q6273"/>
  <c r="Q6274"/>
  <c r="Q6275"/>
  <c r="Q6276"/>
  <c r="Q6277"/>
  <c r="Q6278"/>
  <c r="Q6279"/>
  <c r="Q6280"/>
  <c r="Q6281"/>
  <c r="Q6282"/>
  <c r="Q6283"/>
  <c r="Q6284"/>
  <c r="Q6285"/>
  <c r="Q6286"/>
  <c r="Q6287"/>
  <c r="Q6288"/>
  <c r="Q6289"/>
  <c r="Q6290"/>
  <c r="Q6291"/>
  <c r="Q6292"/>
  <c r="Q6293"/>
  <c r="Q6294"/>
  <c r="Q6295"/>
  <c r="Q6296"/>
  <c r="Q6297"/>
  <c r="Q6298"/>
  <c r="Q6299"/>
  <c r="Q6300"/>
  <c r="Q6301"/>
  <c r="Q6302"/>
  <c r="O6272"/>
  <c r="O6273"/>
  <c r="O6274"/>
  <c r="O6275"/>
  <c r="O6276"/>
  <c r="O6277"/>
  <c r="O6278"/>
  <c r="O6279"/>
  <c r="O6280"/>
  <c r="O6281"/>
  <c r="O6282"/>
  <c r="O6283"/>
  <c r="O6284"/>
  <c r="O6285"/>
  <c r="O6286"/>
  <c r="O6287"/>
  <c r="O6288"/>
  <c r="O6289"/>
  <c r="O6290"/>
  <c r="O6291"/>
  <c r="O6292"/>
  <c r="O6293"/>
  <c r="O6294"/>
  <c r="O6295"/>
  <c r="O6296"/>
  <c r="O6297"/>
  <c r="O6298"/>
  <c r="O6299"/>
  <c r="O6300"/>
  <c r="O6301"/>
  <c r="O6302"/>
  <c r="K470" i="9"/>
  <c r="K471"/>
  <c r="K472"/>
  <c r="K473"/>
  <c r="K474"/>
  <c r="K475"/>
  <c r="K476"/>
  <c r="K477"/>
  <c r="K478"/>
  <c r="K479"/>
  <c r="K480"/>
  <c r="K481"/>
  <c r="K482"/>
  <c r="K483"/>
  <c r="K484"/>
  <c r="K485"/>
  <c r="K486"/>
  <c r="K487"/>
  <c r="K488"/>
  <c r="K489"/>
  <c r="K490"/>
  <c r="K491"/>
  <c r="K492"/>
  <c r="K493"/>
  <c r="K494"/>
  <c r="K495"/>
  <c r="K496"/>
  <c r="K497"/>
  <c r="K498"/>
  <c r="K499"/>
  <c r="K469"/>
  <c r="S92" i="6"/>
  <c r="AD6272" i="1"/>
  <c r="W6302"/>
  <c r="W6300"/>
  <c r="W6298"/>
  <c r="W6296"/>
  <c r="W6294"/>
  <c r="W6292"/>
  <c r="W6290"/>
  <c r="W6288"/>
  <c r="W6286"/>
  <c r="W6284"/>
  <c r="W6282"/>
  <c r="W6280"/>
  <c r="W6278"/>
  <c r="W6276"/>
  <c r="W6274"/>
  <c r="W6272"/>
  <c r="C6273"/>
  <c r="C6274"/>
  <c r="C6275"/>
  <c r="C6276"/>
  <c r="C6277"/>
  <c r="C6278"/>
  <c r="C6279"/>
  <c r="C6280"/>
  <c r="C6281"/>
  <c r="C6282"/>
  <c r="C6283"/>
  <c r="C6284"/>
  <c r="C6285"/>
  <c r="C6286"/>
  <c r="C6287"/>
  <c r="C6288"/>
  <c r="C6289"/>
  <c r="C6290"/>
  <c r="C6291"/>
  <c r="C6292"/>
  <c r="C6293"/>
  <c r="C6294"/>
  <c r="C6295"/>
  <c r="C6296"/>
  <c r="C6297"/>
  <c r="C6298"/>
  <c r="C6299"/>
  <c r="C6300"/>
  <c r="C6301"/>
  <c r="C6302"/>
  <c r="C6272"/>
  <c r="J499" i="9"/>
  <c r="J498"/>
  <c r="I501"/>
  <c r="H501"/>
  <c r="G501"/>
  <c r="F501"/>
  <c r="E501"/>
  <c r="D501"/>
  <c r="C501"/>
  <c r="B501"/>
  <c r="J497"/>
  <c r="J496"/>
  <c r="J495"/>
  <c r="J494"/>
  <c r="J493"/>
  <c r="J492"/>
  <c r="J491"/>
  <c r="J490"/>
  <c r="J489"/>
  <c r="J488"/>
  <c r="J487"/>
  <c r="J486"/>
  <c r="J485"/>
  <c r="J484"/>
  <c r="J483"/>
  <c r="J482"/>
  <c r="J481"/>
  <c r="J480"/>
  <c r="J479"/>
  <c r="J478"/>
  <c r="J477"/>
  <c r="J476"/>
  <c r="J475"/>
  <c r="J474"/>
  <c r="J473"/>
  <c r="J472"/>
  <c r="J471"/>
  <c r="J470"/>
  <c r="J469"/>
  <c r="S74" i="6"/>
  <c r="S4"/>
  <c r="S9" i="5"/>
  <c r="S8"/>
  <c r="S7"/>
  <c r="S91" i="6"/>
  <c r="J501" i="9"/>
  <c r="AE6243" i="1"/>
  <c r="X6243"/>
  <c r="X6244"/>
  <c r="X6245"/>
  <c r="X6246"/>
  <c r="X6247"/>
  <c r="X6248"/>
  <c r="X6249"/>
  <c r="X6250"/>
  <c r="X6251"/>
  <c r="X6252"/>
  <c r="X6253"/>
  <c r="X6254"/>
  <c r="X6255"/>
  <c r="X6256"/>
  <c r="X6257"/>
  <c r="X6258"/>
  <c r="X6259"/>
  <c r="X6260"/>
  <c r="X6261"/>
  <c r="X6262"/>
  <c r="X6263"/>
  <c r="X6264"/>
  <c r="X6265"/>
  <c r="X6266"/>
  <c r="X6267"/>
  <c r="X6268"/>
  <c r="X6269"/>
  <c r="X6270"/>
  <c r="X6271"/>
  <c r="V6243"/>
  <c r="V6244"/>
  <c r="V6245"/>
  <c r="V6246"/>
  <c r="V6247"/>
  <c r="V6248"/>
  <c r="V6249"/>
  <c r="V6250"/>
  <c r="V6251"/>
  <c r="V6252"/>
  <c r="V6253"/>
  <c r="V6254"/>
  <c r="V6255"/>
  <c r="V6256"/>
  <c r="V6257"/>
  <c r="V6258"/>
  <c r="V6259"/>
  <c r="V6260"/>
  <c r="V6261"/>
  <c r="V6262"/>
  <c r="V6263"/>
  <c r="V6264"/>
  <c r="V6265"/>
  <c r="V6266"/>
  <c r="V6267"/>
  <c r="V6268"/>
  <c r="V6269"/>
  <c r="V6270"/>
  <c r="V6271"/>
  <c r="T6271"/>
  <c r="T6243"/>
  <c r="T6244"/>
  <c r="T6245"/>
  <c r="T6246"/>
  <c r="T6247"/>
  <c r="T6248"/>
  <c r="T6249"/>
  <c r="T6250"/>
  <c r="T6251"/>
  <c r="T6252"/>
  <c r="T6253"/>
  <c r="T6254"/>
  <c r="T6255"/>
  <c r="T6256"/>
  <c r="T6257"/>
  <c r="T6258"/>
  <c r="T6259"/>
  <c r="T6260"/>
  <c r="T6261"/>
  <c r="T6262"/>
  <c r="T6263"/>
  <c r="T6264"/>
  <c r="T6265"/>
  <c r="T6266"/>
  <c r="T6267"/>
  <c r="T6268"/>
  <c r="T6269"/>
  <c r="T6270"/>
  <c r="Q6243"/>
  <c r="Q6244"/>
  <c r="Q6245"/>
  <c r="Q6246"/>
  <c r="Q6247"/>
  <c r="Q6248"/>
  <c r="Q6249"/>
  <c r="Q6250"/>
  <c r="Q6251"/>
  <c r="Q6252"/>
  <c r="Q6253"/>
  <c r="Q6254"/>
  <c r="Q6255"/>
  <c r="Q6256"/>
  <c r="Q6257"/>
  <c r="Q6258"/>
  <c r="Q6259"/>
  <c r="Q6260"/>
  <c r="Q6261"/>
  <c r="Q6262"/>
  <c r="Q6263"/>
  <c r="Q6264"/>
  <c r="Q6265"/>
  <c r="Q6266"/>
  <c r="Q6267"/>
  <c r="Q6268"/>
  <c r="Q6269"/>
  <c r="Q6270"/>
  <c r="O6243"/>
  <c r="S6243"/>
  <c r="U6243"/>
  <c r="O6244"/>
  <c r="S6244"/>
  <c r="U6244"/>
  <c r="O6245"/>
  <c r="S6245"/>
  <c r="O6246"/>
  <c r="S6246"/>
  <c r="U6246"/>
  <c r="O6247"/>
  <c r="S6247"/>
  <c r="O6248"/>
  <c r="S6248"/>
  <c r="U6248"/>
  <c r="O6249"/>
  <c r="S6249"/>
  <c r="O6250"/>
  <c r="S6250"/>
  <c r="U6250"/>
  <c r="O6251"/>
  <c r="S6251"/>
  <c r="O6252"/>
  <c r="S6252"/>
  <c r="U6252"/>
  <c r="O6253"/>
  <c r="S6253"/>
  <c r="O6254"/>
  <c r="S6254"/>
  <c r="U6254"/>
  <c r="O6255"/>
  <c r="S6255"/>
  <c r="O6256"/>
  <c r="S6256"/>
  <c r="U6256"/>
  <c r="O6257"/>
  <c r="S6257"/>
  <c r="O6258"/>
  <c r="S6258"/>
  <c r="U6258"/>
  <c r="O6259"/>
  <c r="S6259"/>
  <c r="O6260"/>
  <c r="S6260"/>
  <c r="U6260"/>
  <c r="O6261"/>
  <c r="S6261"/>
  <c r="O6262"/>
  <c r="S6262"/>
  <c r="U6262"/>
  <c r="O6263"/>
  <c r="S6263"/>
  <c r="O6264"/>
  <c r="S6264"/>
  <c r="U6264"/>
  <c r="O6265"/>
  <c r="S6265"/>
  <c r="O6266"/>
  <c r="S6266"/>
  <c r="U6266"/>
  <c r="O6267"/>
  <c r="S6267"/>
  <c r="O6268"/>
  <c r="S6268"/>
  <c r="U6268"/>
  <c r="O6269"/>
  <c r="S6269"/>
  <c r="O6270"/>
  <c r="S6270"/>
  <c r="U6270"/>
  <c r="O6271"/>
  <c r="S6271"/>
  <c r="AC6243"/>
  <c r="U6271"/>
  <c r="U6269"/>
  <c r="U6267"/>
  <c r="U6265"/>
  <c r="U6263"/>
  <c r="U6261"/>
  <c r="U6259"/>
  <c r="U6257"/>
  <c r="U6255"/>
  <c r="U6253"/>
  <c r="U6251"/>
  <c r="U6249"/>
  <c r="U6247"/>
  <c r="U6245"/>
  <c r="W6271"/>
  <c r="W6269"/>
  <c r="W6267"/>
  <c r="W6265"/>
  <c r="W6263"/>
  <c r="W6261"/>
  <c r="W6259"/>
  <c r="W6257"/>
  <c r="W6255"/>
  <c r="W6253"/>
  <c r="W6251"/>
  <c r="W6249"/>
  <c r="W6247"/>
  <c r="W6245"/>
  <c r="W6243"/>
  <c r="W6270"/>
  <c r="W6268"/>
  <c r="W6266"/>
  <c r="W6264"/>
  <c r="W6262"/>
  <c r="W6260"/>
  <c r="W6258"/>
  <c r="W6256"/>
  <c r="W6254"/>
  <c r="W6252"/>
  <c r="W6250"/>
  <c r="W6248"/>
  <c r="W6246"/>
  <c r="W6244"/>
  <c r="Y6271"/>
  <c r="Y6269"/>
  <c r="Y6267"/>
  <c r="Y6265"/>
  <c r="Y6263"/>
  <c r="Y6261"/>
  <c r="Y6259"/>
  <c r="Y6257"/>
  <c r="Y6255"/>
  <c r="Y6253"/>
  <c r="Y6251"/>
  <c r="Y6249"/>
  <c r="Y6247"/>
  <c r="Y6245"/>
  <c r="Y6243"/>
  <c r="AB6243"/>
  <c r="Y6270"/>
  <c r="Y6268"/>
  <c r="Y6266"/>
  <c r="Y6264"/>
  <c r="Y6262"/>
  <c r="Y6260"/>
  <c r="Y6258"/>
  <c r="Y6256"/>
  <c r="Y6254"/>
  <c r="Y6252"/>
  <c r="Y6250"/>
  <c r="Y6248"/>
  <c r="Y6246"/>
  <c r="Y6244"/>
  <c r="AA6243"/>
  <c r="AD6243"/>
  <c r="C6243"/>
  <c r="C6244"/>
  <c r="C6245"/>
  <c r="C6246"/>
  <c r="C6247"/>
  <c r="C6248"/>
  <c r="C6249"/>
  <c r="C6250"/>
  <c r="C6251"/>
  <c r="C6252"/>
  <c r="C6253"/>
  <c r="C6254"/>
  <c r="C6255"/>
  <c r="C6256"/>
  <c r="C6257"/>
  <c r="C6258"/>
  <c r="C6259"/>
  <c r="C6260"/>
  <c r="C6261"/>
  <c r="C6262"/>
  <c r="C6263"/>
  <c r="C6264"/>
  <c r="C6265"/>
  <c r="C6266"/>
  <c r="C6267"/>
  <c r="C6268"/>
  <c r="C6269"/>
  <c r="C6270"/>
  <c r="C6271"/>
  <c r="L438" i="9"/>
  <c r="L439"/>
  <c r="L440"/>
  <c r="L441"/>
  <c r="L442"/>
  <c r="L443"/>
  <c r="L444"/>
  <c r="L445"/>
  <c r="L446"/>
  <c r="L447"/>
  <c r="L448"/>
  <c r="L449"/>
  <c r="L450"/>
  <c r="L451"/>
  <c r="L452"/>
  <c r="L453"/>
  <c r="L454"/>
  <c r="L455"/>
  <c r="L456"/>
  <c r="L457"/>
  <c r="L458"/>
  <c r="L459"/>
  <c r="L460"/>
  <c r="L461"/>
  <c r="L462"/>
  <c r="L463"/>
  <c r="L464"/>
  <c r="L465"/>
  <c r="L437"/>
  <c r="B467"/>
  <c r="C467"/>
  <c r="B435"/>
  <c r="C435"/>
  <c r="I467"/>
  <c r="H467"/>
  <c r="G467"/>
  <c r="F467"/>
  <c r="E467"/>
  <c r="D467"/>
  <c r="J465"/>
  <c r="J464"/>
  <c r="J463"/>
  <c r="J462"/>
  <c r="J461"/>
  <c r="J460"/>
  <c r="J459"/>
  <c r="J458"/>
  <c r="J457"/>
  <c r="J456"/>
  <c r="J455"/>
  <c r="J454"/>
  <c r="J453"/>
  <c r="J452"/>
  <c r="J451"/>
  <c r="J450"/>
  <c r="J449"/>
  <c r="J448"/>
  <c r="J447"/>
  <c r="J446"/>
  <c r="J445"/>
  <c r="J444"/>
  <c r="J443"/>
  <c r="J442"/>
  <c r="J441"/>
  <c r="J440"/>
  <c r="J439"/>
  <c r="J438"/>
  <c r="J437"/>
  <c r="J467"/>
  <c r="S73" i="6"/>
  <c r="S56"/>
  <c r="S39"/>
  <c r="S20"/>
  <c r="S3"/>
  <c r="S6" i="5"/>
  <c r="S5"/>
  <c r="S4"/>
  <c r="S90" i="6"/>
  <c r="AE24" i="7"/>
  <c r="AE23"/>
  <c r="AD24"/>
  <c r="AD23"/>
  <c r="AC24"/>
  <c r="AC23"/>
  <c r="AA24"/>
  <c r="AA23"/>
  <c r="Z24"/>
  <c r="Z23"/>
  <c r="AE21"/>
  <c r="AE6212" i="1"/>
  <c r="AC6212"/>
  <c r="AB6212"/>
  <c r="AA6212"/>
  <c r="AD6212"/>
  <c r="X6212"/>
  <c r="Y6212"/>
  <c r="X6213"/>
  <c r="Y6213"/>
  <c r="X6214"/>
  <c r="Y6214"/>
  <c r="X6215"/>
  <c r="Y6215"/>
  <c r="X6216"/>
  <c r="Y6216"/>
  <c r="X6217"/>
  <c r="Y6217"/>
  <c r="X6218"/>
  <c r="Y6218"/>
  <c r="X6219"/>
  <c r="Y6219"/>
  <c r="X6220"/>
  <c r="Y6220"/>
  <c r="X6221"/>
  <c r="Y6221"/>
  <c r="X6222"/>
  <c r="Y6222"/>
  <c r="X6223"/>
  <c r="Y6223"/>
  <c r="X6224"/>
  <c r="Y6224"/>
  <c r="X6225"/>
  <c r="Y6225"/>
  <c r="X6226"/>
  <c r="Y6226"/>
  <c r="X6227"/>
  <c r="Y6227"/>
  <c r="X6228"/>
  <c r="Y6228"/>
  <c r="X6229"/>
  <c r="Y6229"/>
  <c r="X6230"/>
  <c r="Y6230"/>
  <c r="X6231"/>
  <c r="Y6231"/>
  <c r="X6232"/>
  <c r="Y6232"/>
  <c r="X6233"/>
  <c r="Y6233"/>
  <c r="X6234"/>
  <c r="Y6234"/>
  <c r="X6235"/>
  <c r="Y6235"/>
  <c r="X6236"/>
  <c r="Y6236"/>
  <c r="X6237"/>
  <c r="Y6237"/>
  <c r="X6238"/>
  <c r="Y6238"/>
  <c r="X6239"/>
  <c r="Y6239"/>
  <c r="X6240"/>
  <c r="Y6240"/>
  <c r="X6241"/>
  <c r="Y6241"/>
  <c r="X6242"/>
  <c r="Y6242"/>
  <c r="W6212"/>
  <c r="W6213"/>
  <c r="W6214"/>
  <c r="W6215"/>
  <c r="W6216"/>
  <c r="W6217"/>
  <c r="W6218"/>
  <c r="W6219"/>
  <c r="W6220"/>
  <c r="W6221"/>
  <c r="W6222"/>
  <c r="W6223"/>
  <c r="W6224"/>
  <c r="W6225"/>
  <c r="W6226"/>
  <c r="W6227"/>
  <c r="W6228"/>
  <c r="W6229"/>
  <c r="W6230"/>
  <c r="W6231"/>
  <c r="W6232"/>
  <c r="W6233"/>
  <c r="W6234"/>
  <c r="W6235"/>
  <c r="W6236"/>
  <c r="W6237"/>
  <c r="W6238"/>
  <c r="W6239"/>
  <c r="W6240"/>
  <c r="W6241"/>
  <c r="W6242"/>
  <c r="V6212"/>
  <c r="V6213"/>
  <c r="V6214"/>
  <c r="V6215"/>
  <c r="V6216"/>
  <c r="V6217"/>
  <c r="V6218"/>
  <c r="V6219"/>
  <c r="V6220"/>
  <c r="V6221"/>
  <c r="V6222"/>
  <c r="V6223"/>
  <c r="V6224"/>
  <c r="V6225"/>
  <c r="V6226"/>
  <c r="V6227"/>
  <c r="V6228"/>
  <c r="V6229"/>
  <c r="V6230"/>
  <c r="V6231"/>
  <c r="V6232"/>
  <c r="V6233"/>
  <c r="V6234"/>
  <c r="V6235"/>
  <c r="V6236"/>
  <c r="V6237"/>
  <c r="V6238"/>
  <c r="V6239"/>
  <c r="V6240"/>
  <c r="V6241"/>
  <c r="V6242"/>
  <c r="U6212"/>
  <c r="U6213"/>
  <c r="U6214"/>
  <c r="U6215"/>
  <c r="U6216"/>
  <c r="U6217"/>
  <c r="U6218"/>
  <c r="U6219"/>
  <c r="U6220"/>
  <c r="U6221"/>
  <c r="U6222"/>
  <c r="U6223"/>
  <c r="U6224"/>
  <c r="U6225"/>
  <c r="U6226"/>
  <c r="U6227"/>
  <c r="U6228"/>
  <c r="U6229"/>
  <c r="U6230"/>
  <c r="U6231"/>
  <c r="U6232"/>
  <c r="U6233"/>
  <c r="U6234"/>
  <c r="U6235"/>
  <c r="U6236"/>
  <c r="U6237"/>
  <c r="U6238"/>
  <c r="U6239"/>
  <c r="U6240"/>
  <c r="U6241"/>
  <c r="U6242"/>
  <c r="T6212"/>
  <c r="T6213"/>
  <c r="T6214"/>
  <c r="T6215"/>
  <c r="T6216"/>
  <c r="T6217"/>
  <c r="T6218"/>
  <c r="T6219"/>
  <c r="T6220"/>
  <c r="T6221"/>
  <c r="T6222"/>
  <c r="T6223"/>
  <c r="T6224"/>
  <c r="T6225"/>
  <c r="T6226"/>
  <c r="T6227"/>
  <c r="T6228"/>
  <c r="T6229"/>
  <c r="T6230"/>
  <c r="T6231"/>
  <c r="T6232"/>
  <c r="T6233"/>
  <c r="T6234"/>
  <c r="T6235"/>
  <c r="T6236"/>
  <c r="T6237"/>
  <c r="T6238"/>
  <c r="T6239"/>
  <c r="T6240"/>
  <c r="T6241"/>
  <c r="T6242"/>
  <c r="S6212"/>
  <c r="S6213"/>
  <c r="S6214"/>
  <c r="S6215"/>
  <c r="S6216"/>
  <c r="S6217"/>
  <c r="S6218"/>
  <c r="S6219"/>
  <c r="S6220"/>
  <c r="S6221"/>
  <c r="S6222"/>
  <c r="S6223"/>
  <c r="S6224"/>
  <c r="S6225"/>
  <c r="S6226"/>
  <c r="S6227"/>
  <c r="S6228"/>
  <c r="S6229"/>
  <c r="S6230"/>
  <c r="S6231"/>
  <c r="S6232"/>
  <c r="S6233"/>
  <c r="S6234"/>
  <c r="S6235"/>
  <c r="S6236"/>
  <c r="S6237"/>
  <c r="S6238"/>
  <c r="S6239"/>
  <c r="S6240"/>
  <c r="S6241"/>
  <c r="S6242"/>
  <c r="Q6212"/>
  <c r="Q6213"/>
  <c r="Q6214"/>
  <c r="Q6215"/>
  <c r="Q6216"/>
  <c r="Q6217"/>
  <c r="Q6218"/>
  <c r="Q6219"/>
  <c r="Q6220"/>
  <c r="Q6221"/>
  <c r="Q6222"/>
  <c r="Q6223"/>
  <c r="Q6224"/>
  <c r="Q6225"/>
  <c r="Q6226"/>
  <c r="Q6227"/>
  <c r="Q6228"/>
  <c r="Q6229"/>
  <c r="Q6230"/>
  <c r="Q6231"/>
  <c r="Q6232"/>
  <c r="Q6233"/>
  <c r="Q6234"/>
  <c r="Q6235"/>
  <c r="Q6236"/>
  <c r="Q6237"/>
  <c r="Q6238"/>
  <c r="Q6239"/>
  <c r="Q6240"/>
  <c r="Q6241"/>
  <c r="Q6242"/>
  <c r="O6212"/>
  <c r="O6213"/>
  <c r="O6214"/>
  <c r="O6215"/>
  <c r="O6216"/>
  <c r="O6217"/>
  <c r="O6218"/>
  <c r="O6219"/>
  <c r="O6220"/>
  <c r="O6221"/>
  <c r="O6222"/>
  <c r="O6223"/>
  <c r="O6224"/>
  <c r="O6225"/>
  <c r="O6226"/>
  <c r="O6227"/>
  <c r="O6228"/>
  <c r="O6229"/>
  <c r="O6230"/>
  <c r="O6231"/>
  <c r="O6232"/>
  <c r="O6233"/>
  <c r="O6234"/>
  <c r="O6235"/>
  <c r="O6236"/>
  <c r="O6237"/>
  <c r="O6238"/>
  <c r="O6239"/>
  <c r="O6240"/>
  <c r="O6241"/>
  <c r="O6242"/>
  <c r="J404" i="9"/>
  <c r="J405"/>
  <c r="J406"/>
  <c r="J407"/>
  <c r="J408"/>
  <c r="J409"/>
  <c r="J410"/>
  <c r="J411"/>
  <c r="J412"/>
  <c r="J413"/>
  <c r="J414"/>
  <c r="J415"/>
  <c r="J416"/>
  <c r="J417"/>
  <c r="J418"/>
  <c r="J419"/>
  <c r="J420"/>
  <c r="J421"/>
  <c r="J422"/>
  <c r="J423"/>
  <c r="J424"/>
  <c r="J425"/>
  <c r="J426"/>
  <c r="J427"/>
  <c r="J428"/>
  <c r="J429"/>
  <c r="J430"/>
  <c r="J431"/>
  <c r="J432"/>
  <c r="J433"/>
  <c r="J403"/>
  <c r="C6213" i="1"/>
  <c r="C6214"/>
  <c r="C6215"/>
  <c r="C6216"/>
  <c r="C6217"/>
  <c r="C6218"/>
  <c r="C6219"/>
  <c r="C6220"/>
  <c r="C6221"/>
  <c r="C6222"/>
  <c r="C6223"/>
  <c r="C6224"/>
  <c r="C6225"/>
  <c r="C6226"/>
  <c r="C6227"/>
  <c r="C6228"/>
  <c r="C6229"/>
  <c r="C6230"/>
  <c r="C6231"/>
  <c r="C6232"/>
  <c r="C6233"/>
  <c r="C6234"/>
  <c r="C6235"/>
  <c r="C6236"/>
  <c r="C6237"/>
  <c r="C6238"/>
  <c r="C6239"/>
  <c r="C6240"/>
  <c r="C6241"/>
  <c r="C6242"/>
  <c r="C6212"/>
  <c r="I435" i="9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03"/>
  <c r="M435"/>
  <c r="N435"/>
  <c r="L435"/>
  <c r="K435"/>
  <c r="J435"/>
  <c r="H435"/>
  <c r="G435"/>
  <c r="F435"/>
  <c r="E435"/>
  <c r="D435"/>
  <c r="R84" i="6"/>
  <c r="R67"/>
  <c r="R50"/>
  <c r="R31"/>
  <c r="R14"/>
  <c r="R101"/>
  <c r="R39" i="5"/>
  <c r="R38"/>
  <c r="R37"/>
  <c r="W24" i="7"/>
  <c r="V24"/>
  <c r="U24"/>
  <c r="S24"/>
  <c r="R24"/>
  <c r="W23"/>
  <c r="V23"/>
  <c r="U23"/>
  <c r="S23"/>
  <c r="R23"/>
  <c r="W21"/>
  <c r="AE6181" i="1"/>
  <c r="AC6181"/>
  <c r="AB6181"/>
  <c r="AA6181"/>
  <c r="S6181"/>
  <c r="S6182"/>
  <c r="S6183"/>
  <c r="S6184"/>
  <c r="S6185"/>
  <c r="S6186"/>
  <c r="S6187"/>
  <c r="S6188"/>
  <c r="S6189"/>
  <c r="S6190"/>
  <c r="S6191"/>
  <c r="S6192"/>
  <c r="S6193"/>
  <c r="S6194"/>
  <c r="S6195"/>
  <c r="S6196"/>
  <c r="S6197"/>
  <c r="S6198"/>
  <c r="S6199"/>
  <c r="S6200"/>
  <c r="S6201"/>
  <c r="S6202"/>
  <c r="S6203"/>
  <c r="S6204"/>
  <c r="S6205"/>
  <c r="S6206"/>
  <c r="S6207"/>
  <c r="S6208"/>
  <c r="S6209"/>
  <c r="S6210"/>
  <c r="S6211"/>
  <c r="U6181"/>
  <c r="V6181"/>
  <c r="W6181"/>
  <c r="X6181"/>
  <c r="Y6181"/>
  <c r="U6182"/>
  <c r="V6182"/>
  <c r="W6182"/>
  <c r="X6182"/>
  <c r="Y6182"/>
  <c r="U6183"/>
  <c r="V6183"/>
  <c r="W6183"/>
  <c r="X6183"/>
  <c r="Y6183"/>
  <c r="U6184"/>
  <c r="V6184"/>
  <c r="W6184"/>
  <c r="X6184"/>
  <c r="Y6184"/>
  <c r="U6185"/>
  <c r="V6185"/>
  <c r="W6185"/>
  <c r="X6185"/>
  <c r="Y6185"/>
  <c r="U6186"/>
  <c r="V6186"/>
  <c r="W6186"/>
  <c r="X6186"/>
  <c r="Y6186"/>
  <c r="U6187"/>
  <c r="V6187"/>
  <c r="W6187"/>
  <c r="X6187"/>
  <c r="Y6187"/>
  <c r="U6188"/>
  <c r="V6188"/>
  <c r="W6188"/>
  <c r="X6188"/>
  <c r="Y6188"/>
  <c r="U6189"/>
  <c r="V6189"/>
  <c r="W6189"/>
  <c r="X6189"/>
  <c r="Y6189"/>
  <c r="U6190"/>
  <c r="V6190"/>
  <c r="W6190"/>
  <c r="X6190"/>
  <c r="Y6190"/>
  <c r="U6191"/>
  <c r="V6191"/>
  <c r="W6191"/>
  <c r="X6191"/>
  <c r="Y6191"/>
  <c r="U6192"/>
  <c r="V6192"/>
  <c r="W6192"/>
  <c r="X6192"/>
  <c r="Y6192"/>
  <c r="U6193"/>
  <c r="V6193"/>
  <c r="W6193"/>
  <c r="X6193"/>
  <c r="Y6193"/>
  <c r="U6194"/>
  <c r="V6194"/>
  <c r="W6194"/>
  <c r="X6194"/>
  <c r="Y6194"/>
  <c r="U6195"/>
  <c r="V6195"/>
  <c r="W6195"/>
  <c r="X6195"/>
  <c r="Y6195"/>
  <c r="U6196"/>
  <c r="V6196"/>
  <c r="W6196"/>
  <c r="X6196"/>
  <c r="Y6196"/>
  <c r="U6197"/>
  <c r="V6197"/>
  <c r="W6197"/>
  <c r="X6197"/>
  <c r="Y6197"/>
  <c r="U6198"/>
  <c r="V6198"/>
  <c r="W6198"/>
  <c r="X6198"/>
  <c r="Y6198"/>
  <c r="U6199"/>
  <c r="V6199"/>
  <c r="W6199"/>
  <c r="X6199"/>
  <c r="Y6199"/>
  <c r="U6200"/>
  <c r="V6200"/>
  <c r="W6200"/>
  <c r="X6200"/>
  <c r="Y6200"/>
  <c r="U6201"/>
  <c r="V6201"/>
  <c r="W6201"/>
  <c r="X6201"/>
  <c r="Y6201"/>
  <c r="U6202"/>
  <c r="V6202"/>
  <c r="W6202"/>
  <c r="X6202"/>
  <c r="Y6202"/>
  <c r="U6203"/>
  <c r="V6203"/>
  <c r="W6203"/>
  <c r="X6203"/>
  <c r="Y6203"/>
  <c r="U6204"/>
  <c r="V6204"/>
  <c r="W6204"/>
  <c r="X6204"/>
  <c r="Y6204"/>
  <c r="T6205"/>
  <c r="U6205"/>
  <c r="V6205"/>
  <c r="W6205"/>
  <c r="X6205"/>
  <c r="Y6205"/>
  <c r="U6206"/>
  <c r="V6206"/>
  <c r="W6206"/>
  <c r="X6206"/>
  <c r="Y6206"/>
  <c r="U6207"/>
  <c r="V6207"/>
  <c r="W6207"/>
  <c r="X6207"/>
  <c r="Y6207"/>
  <c r="U6208"/>
  <c r="V6208"/>
  <c r="W6208"/>
  <c r="X6208"/>
  <c r="Y6208"/>
  <c r="U6209"/>
  <c r="V6209"/>
  <c r="W6209"/>
  <c r="X6209"/>
  <c r="Y6209"/>
  <c r="U6210"/>
  <c r="V6210"/>
  <c r="W6210"/>
  <c r="X6210"/>
  <c r="Y6210"/>
  <c r="U6211"/>
  <c r="V6211"/>
  <c r="W6211"/>
  <c r="X6211"/>
  <c r="Y6211"/>
  <c r="Q6181"/>
  <c r="Q6182"/>
  <c r="Q6183"/>
  <c r="Q6184"/>
  <c r="Q6185"/>
  <c r="Q6186"/>
  <c r="Q6187"/>
  <c r="Q6188"/>
  <c r="Q6189"/>
  <c r="Q6190"/>
  <c r="Q6191"/>
  <c r="Q6192"/>
  <c r="Q6193"/>
  <c r="Q6194"/>
  <c r="Q6195"/>
  <c r="Q6196"/>
  <c r="Q6197"/>
  <c r="Q6198"/>
  <c r="Q6199"/>
  <c r="Q6200"/>
  <c r="Q6201"/>
  <c r="Q6202"/>
  <c r="Q6203"/>
  <c r="Q6204"/>
  <c r="Q6205"/>
  <c r="Q6206"/>
  <c r="Q6207"/>
  <c r="Q6208"/>
  <c r="Q6209"/>
  <c r="Q6210"/>
  <c r="Q6211"/>
  <c r="O6181"/>
  <c r="O6182"/>
  <c r="O6183"/>
  <c r="O6184"/>
  <c r="O6185"/>
  <c r="O6186"/>
  <c r="O6187"/>
  <c r="O6188"/>
  <c r="O6189"/>
  <c r="O6190"/>
  <c r="O6191"/>
  <c r="O6192"/>
  <c r="O6193"/>
  <c r="O6194"/>
  <c r="O6195"/>
  <c r="O6196"/>
  <c r="O6197"/>
  <c r="O6198"/>
  <c r="O6199"/>
  <c r="O6200"/>
  <c r="O6201"/>
  <c r="O6202"/>
  <c r="O6203"/>
  <c r="O6204"/>
  <c r="O6205"/>
  <c r="O6206"/>
  <c r="O6207"/>
  <c r="O6208"/>
  <c r="O6209"/>
  <c r="O6210"/>
  <c r="O6211"/>
  <c r="L370" i="9"/>
  <c r="L371"/>
  <c r="L372"/>
  <c r="L373"/>
  <c r="L374"/>
  <c r="L375"/>
  <c r="L376"/>
  <c r="L377"/>
  <c r="L378"/>
  <c r="L379"/>
  <c r="L380"/>
  <c r="L381"/>
  <c r="L382"/>
  <c r="L383"/>
  <c r="L384"/>
  <c r="L385"/>
  <c r="L386"/>
  <c r="L387"/>
  <c r="L388"/>
  <c r="L389"/>
  <c r="L390"/>
  <c r="L391"/>
  <c r="L392"/>
  <c r="L393"/>
  <c r="L394"/>
  <c r="L395"/>
  <c r="L396"/>
  <c r="L397"/>
  <c r="L398"/>
  <c r="L399"/>
  <c r="L369"/>
  <c r="AD6181" i="1"/>
  <c r="T6211"/>
  <c r="T6209"/>
  <c r="T6208"/>
  <c r="T6206"/>
  <c r="T6204"/>
  <c r="T6203"/>
  <c r="T6202"/>
  <c r="T6201"/>
  <c r="T6200"/>
  <c r="T6199"/>
  <c r="T6198"/>
  <c r="T6197"/>
  <c r="T6196"/>
  <c r="T6195"/>
  <c r="T6194"/>
  <c r="T6193"/>
  <c r="T6192"/>
  <c r="T6191"/>
  <c r="T6190"/>
  <c r="T6189"/>
  <c r="T6188"/>
  <c r="T6187"/>
  <c r="T6186"/>
  <c r="T6185"/>
  <c r="T6184"/>
  <c r="T6183"/>
  <c r="T6182"/>
  <c r="T6181"/>
  <c r="T6210"/>
  <c r="T6207"/>
  <c r="C6181"/>
  <c r="C6182"/>
  <c r="C6183"/>
  <c r="C6184"/>
  <c r="C6185"/>
  <c r="C6186"/>
  <c r="C6187"/>
  <c r="C6188"/>
  <c r="C6189"/>
  <c r="C6190"/>
  <c r="C6191"/>
  <c r="C6192"/>
  <c r="C6193"/>
  <c r="C6194"/>
  <c r="C6195"/>
  <c r="C6196"/>
  <c r="C6197"/>
  <c r="C6198"/>
  <c r="C6199"/>
  <c r="C6200"/>
  <c r="C6201"/>
  <c r="C6202"/>
  <c r="C6203"/>
  <c r="C6204"/>
  <c r="C6205"/>
  <c r="C6206"/>
  <c r="C6207"/>
  <c r="C6208"/>
  <c r="C6209"/>
  <c r="C6210"/>
  <c r="C6211"/>
  <c r="I401" i="9"/>
  <c r="J369"/>
  <c r="J370"/>
  <c r="O399"/>
  <c r="J399"/>
  <c r="N401"/>
  <c r="M401"/>
  <c r="L401"/>
  <c r="H401"/>
  <c r="G401"/>
  <c r="F401"/>
  <c r="E401"/>
  <c r="D401"/>
  <c r="C401"/>
  <c r="B401"/>
  <c r="O398"/>
  <c r="J398"/>
  <c r="O397"/>
  <c r="J397"/>
  <c r="O396"/>
  <c r="J396"/>
  <c r="O395"/>
  <c r="J395"/>
  <c r="O394"/>
  <c r="J394"/>
  <c r="O393"/>
  <c r="J393"/>
  <c r="O392"/>
  <c r="J392"/>
  <c r="O391"/>
  <c r="J391"/>
  <c r="O390"/>
  <c r="J390"/>
  <c r="O389"/>
  <c r="J389"/>
  <c r="O388"/>
  <c r="J388"/>
  <c r="O387"/>
  <c r="J387"/>
  <c r="O386"/>
  <c r="J386"/>
  <c r="O385"/>
  <c r="J385"/>
  <c r="O384"/>
  <c r="J384"/>
  <c r="O383"/>
  <c r="J383"/>
  <c r="O382"/>
  <c r="J382"/>
  <c r="O381"/>
  <c r="J381"/>
  <c r="O380"/>
  <c r="J380"/>
  <c r="O379"/>
  <c r="J379"/>
  <c r="O378"/>
  <c r="J378"/>
  <c r="O377"/>
  <c r="J377"/>
  <c r="O376"/>
  <c r="J376"/>
  <c r="O375"/>
  <c r="J375"/>
  <c r="O374"/>
  <c r="J374"/>
  <c r="O373"/>
  <c r="J373"/>
  <c r="O372"/>
  <c r="J372"/>
  <c r="O371"/>
  <c r="J371"/>
  <c r="O370"/>
  <c r="O369"/>
  <c r="O21" i="7"/>
  <c r="N24"/>
  <c r="M24"/>
  <c r="K24"/>
  <c r="J24"/>
  <c r="N23"/>
  <c r="M23"/>
  <c r="K23"/>
  <c r="J23"/>
  <c r="AE6151" i="1"/>
  <c r="R30" i="6"/>
  <c r="V6151" i="1"/>
  <c r="X6151"/>
  <c r="V6152"/>
  <c r="X6152"/>
  <c r="V6153"/>
  <c r="X6153"/>
  <c r="V6154"/>
  <c r="X6154"/>
  <c r="V6155"/>
  <c r="X6155"/>
  <c r="V6156"/>
  <c r="X6156"/>
  <c r="V6157"/>
  <c r="X6157"/>
  <c r="V6158"/>
  <c r="X6158"/>
  <c r="V6159"/>
  <c r="X6159"/>
  <c r="V6160"/>
  <c r="X6160"/>
  <c r="V6161"/>
  <c r="X6161"/>
  <c r="V6162"/>
  <c r="X6162"/>
  <c r="V6163"/>
  <c r="X6163"/>
  <c r="V6164"/>
  <c r="X6164"/>
  <c r="V6165"/>
  <c r="X6165"/>
  <c r="V6166"/>
  <c r="X6166"/>
  <c r="V6167"/>
  <c r="X6167"/>
  <c r="V6168"/>
  <c r="X6168"/>
  <c r="V6169"/>
  <c r="X6169"/>
  <c r="V6170"/>
  <c r="X6170"/>
  <c r="V6171"/>
  <c r="X6171"/>
  <c r="V6172"/>
  <c r="X6172"/>
  <c r="V6173"/>
  <c r="X6173"/>
  <c r="V6174"/>
  <c r="X6174"/>
  <c r="V6175"/>
  <c r="X6175"/>
  <c r="V6176"/>
  <c r="X6176"/>
  <c r="V6177"/>
  <c r="X6177"/>
  <c r="V6178"/>
  <c r="X6178"/>
  <c r="V6179"/>
  <c r="X6179"/>
  <c r="V6180"/>
  <c r="X6180"/>
  <c r="T6151"/>
  <c r="T6152"/>
  <c r="T6153"/>
  <c r="T6154"/>
  <c r="T6155"/>
  <c r="T6156"/>
  <c r="T6157"/>
  <c r="T6158"/>
  <c r="T6159"/>
  <c r="T6160"/>
  <c r="T6161"/>
  <c r="T6162"/>
  <c r="T6163"/>
  <c r="T6164"/>
  <c r="T6165"/>
  <c r="T6166"/>
  <c r="T6167"/>
  <c r="T6168"/>
  <c r="T6169"/>
  <c r="T6170"/>
  <c r="T6171"/>
  <c r="T6172"/>
  <c r="T6173"/>
  <c r="T6174"/>
  <c r="T6175"/>
  <c r="T6176"/>
  <c r="T6177"/>
  <c r="T6179"/>
  <c r="Q6151"/>
  <c r="Q6152"/>
  <c r="Q6153"/>
  <c r="Q6154"/>
  <c r="Q6155"/>
  <c r="Q6156"/>
  <c r="Q6157"/>
  <c r="Q6158"/>
  <c r="Q6159"/>
  <c r="Q6160"/>
  <c r="Q6161"/>
  <c r="Q6162"/>
  <c r="Q6163"/>
  <c r="Q6164"/>
  <c r="Q6165"/>
  <c r="Q6166"/>
  <c r="Q6167"/>
  <c r="Q6168"/>
  <c r="Q6169"/>
  <c r="Q6170"/>
  <c r="Q6171"/>
  <c r="Q6172"/>
  <c r="Q6173"/>
  <c r="Q6174"/>
  <c r="Q6175"/>
  <c r="Q6176"/>
  <c r="Q6177"/>
  <c r="Q6178"/>
  <c r="Q6179"/>
  <c r="Q6180"/>
  <c r="O6151"/>
  <c r="O6152"/>
  <c r="S6152"/>
  <c r="O6153"/>
  <c r="S6153"/>
  <c r="U6153"/>
  <c r="O6154"/>
  <c r="S6154"/>
  <c r="O6155"/>
  <c r="S6155"/>
  <c r="U6155"/>
  <c r="O6156"/>
  <c r="S6156"/>
  <c r="O6157"/>
  <c r="S6157"/>
  <c r="U6157"/>
  <c r="O6158"/>
  <c r="S6158"/>
  <c r="O6159"/>
  <c r="S6159"/>
  <c r="U6159"/>
  <c r="O6160"/>
  <c r="S6160"/>
  <c r="O6161"/>
  <c r="S6161"/>
  <c r="U6161"/>
  <c r="O6162"/>
  <c r="S6162"/>
  <c r="O6163"/>
  <c r="S6163"/>
  <c r="U6163"/>
  <c r="O6164"/>
  <c r="S6164"/>
  <c r="O6165"/>
  <c r="S6165"/>
  <c r="U6165"/>
  <c r="O6166"/>
  <c r="S6166"/>
  <c r="O6167"/>
  <c r="S6167"/>
  <c r="U6167"/>
  <c r="O6168"/>
  <c r="S6168"/>
  <c r="O6169"/>
  <c r="S6169"/>
  <c r="U6169"/>
  <c r="O6170"/>
  <c r="S6170"/>
  <c r="O6171"/>
  <c r="S6171"/>
  <c r="U6171"/>
  <c r="O6172"/>
  <c r="S6172"/>
  <c r="O6173"/>
  <c r="S6173"/>
  <c r="U6173"/>
  <c r="O6174"/>
  <c r="S6174"/>
  <c r="O6175"/>
  <c r="S6175"/>
  <c r="U6175"/>
  <c r="O6176"/>
  <c r="S6176"/>
  <c r="O6177"/>
  <c r="S6177"/>
  <c r="U6177"/>
  <c r="O6178"/>
  <c r="S6178"/>
  <c r="O6179"/>
  <c r="S6179"/>
  <c r="U6179"/>
  <c r="O6180"/>
  <c r="S6180"/>
  <c r="J401" i="9"/>
  <c r="R13" i="6"/>
  <c r="U6180" i="1"/>
  <c r="U6178"/>
  <c r="U6176"/>
  <c r="U6174"/>
  <c r="U6172"/>
  <c r="U6170"/>
  <c r="U6168"/>
  <c r="U6166"/>
  <c r="U6164"/>
  <c r="U6162"/>
  <c r="U6160"/>
  <c r="U6158"/>
  <c r="U6156"/>
  <c r="U6154"/>
  <c r="S6151"/>
  <c r="W6180"/>
  <c r="W6179"/>
  <c r="W6178"/>
  <c r="W6177"/>
  <c r="W6176"/>
  <c r="W6175"/>
  <c r="W6174"/>
  <c r="W6173"/>
  <c r="W6172"/>
  <c r="W6171"/>
  <c r="W6170"/>
  <c r="W6169"/>
  <c r="W6168"/>
  <c r="W6167"/>
  <c r="W6166"/>
  <c r="W6165"/>
  <c r="W6164"/>
  <c r="W6163"/>
  <c r="W6162"/>
  <c r="W6161"/>
  <c r="W6160"/>
  <c r="W6159"/>
  <c r="W6158"/>
  <c r="W6157"/>
  <c r="W6156"/>
  <c r="W6155"/>
  <c r="W6154"/>
  <c r="W6153"/>
  <c r="W6152"/>
  <c r="W6151"/>
  <c r="R66" i="6"/>
  <c r="Y6180" i="1"/>
  <c r="Y6179"/>
  <c r="Y6178"/>
  <c r="Y6177"/>
  <c r="Y6176"/>
  <c r="Y6175"/>
  <c r="Y6174"/>
  <c r="Y6173"/>
  <c r="Y6172"/>
  <c r="Y6171"/>
  <c r="Y6170"/>
  <c r="Y6169"/>
  <c r="Y6168"/>
  <c r="Y6167"/>
  <c r="Y6166"/>
  <c r="Y6165"/>
  <c r="Y6164"/>
  <c r="Y6163"/>
  <c r="Y6162"/>
  <c r="Y6161"/>
  <c r="Y6160"/>
  <c r="Y6159"/>
  <c r="Y6158"/>
  <c r="Y6157"/>
  <c r="Y6156"/>
  <c r="Y6155"/>
  <c r="Y6154"/>
  <c r="Y6153"/>
  <c r="Y6152"/>
  <c r="Y6151"/>
  <c r="R83" i="6"/>
  <c r="T6180" i="1"/>
  <c r="T6178"/>
  <c r="AB6151"/>
  <c r="R36" i="5"/>
  <c r="R34"/>
  <c r="R49" i="6"/>
  <c r="R35" i="5"/>
  <c r="R100" i="6"/>
  <c r="AA6151" i="1"/>
  <c r="AD6151"/>
  <c r="U6152"/>
  <c r="AC6151"/>
  <c r="I367" i="9"/>
  <c r="N367"/>
  <c r="M367"/>
  <c r="L367"/>
  <c r="H367"/>
  <c r="G367"/>
  <c r="F367"/>
  <c r="E367"/>
  <c r="D367"/>
  <c r="C367"/>
  <c r="B367"/>
  <c r="O365"/>
  <c r="J365"/>
  <c r="O364"/>
  <c r="J364"/>
  <c r="O363"/>
  <c r="J363"/>
  <c r="O362"/>
  <c r="J362"/>
  <c r="O361"/>
  <c r="J361"/>
  <c r="O360"/>
  <c r="J360"/>
  <c r="O359"/>
  <c r="J359"/>
  <c r="O358"/>
  <c r="J358"/>
  <c r="O357"/>
  <c r="J357"/>
  <c r="O356"/>
  <c r="J356"/>
  <c r="O355"/>
  <c r="J355"/>
  <c r="O354"/>
  <c r="J354"/>
  <c r="O353"/>
  <c r="J353"/>
  <c r="O352"/>
  <c r="J352"/>
  <c r="O351"/>
  <c r="J351"/>
  <c r="O350"/>
  <c r="J350"/>
  <c r="O349"/>
  <c r="J349"/>
  <c r="O348"/>
  <c r="J348"/>
  <c r="O347"/>
  <c r="J347"/>
  <c r="O346"/>
  <c r="J346"/>
  <c r="O345"/>
  <c r="J345"/>
  <c r="O344"/>
  <c r="J344"/>
  <c r="O343"/>
  <c r="J343"/>
  <c r="O342"/>
  <c r="J342"/>
  <c r="O341"/>
  <c r="J341"/>
  <c r="O340"/>
  <c r="J340"/>
  <c r="O339"/>
  <c r="J339"/>
  <c r="O338"/>
  <c r="J338"/>
  <c r="O337"/>
  <c r="J337"/>
  <c r="O336"/>
  <c r="J336"/>
  <c r="C6151" i="1"/>
  <c r="C6152"/>
  <c r="C6153"/>
  <c r="C6154"/>
  <c r="C6155"/>
  <c r="C6156"/>
  <c r="C6157"/>
  <c r="C6158"/>
  <c r="C6159"/>
  <c r="C6160"/>
  <c r="C6161"/>
  <c r="C6162"/>
  <c r="C6163"/>
  <c r="C6164"/>
  <c r="C6165"/>
  <c r="C6166"/>
  <c r="C6167"/>
  <c r="C6168"/>
  <c r="C6169"/>
  <c r="C6170"/>
  <c r="C6171"/>
  <c r="C6172"/>
  <c r="C6173"/>
  <c r="C6174"/>
  <c r="C6175"/>
  <c r="C6176"/>
  <c r="C6177"/>
  <c r="C6178"/>
  <c r="C6179"/>
  <c r="C6180"/>
  <c r="R29" i="6"/>
  <c r="J367" i="9"/>
  <c r="G21" i="7"/>
  <c r="E21"/>
  <c r="V6120" i="1"/>
  <c r="X6120"/>
  <c r="V6121"/>
  <c r="T6121"/>
  <c r="X6121"/>
  <c r="V6122"/>
  <c r="T6122"/>
  <c r="X6122"/>
  <c r="V6123"/>
  <c r="T6123"/>
  <c r="X6123"/>
  <c r="V6124"/>
  <c r="T6124"/>
  <c r="X6124"/>
  <c r="V6125"/>
  <c r="T6125"/>
  <c r="X6125"/>
  <c r="V6126"/>
  <c r="T6126"/>
  <c r="X6126"/>
  <c r="V6127"/>
  <c r="T6127"/>
  <c r="X6127"/>
  <c r="V6128"/>
  <c r="T6128"/>
  <c r="X6128"/>
  <c r="V6129"/>
  <c r="T6129"/>
  <c r="X6129"/>
  <c r="V6130"/>
  <c r="T6130"/>
  <c r="X6130"/>
  <c r="V6131"/>
  <c r="T6131"/>
  <c r="X6131"/>
  <c r="V6132"/>
  <c r="T6132"/>
  <c r="X6132"/>
  <c r="V6133"/>
  <c r="T6133"/>
  <c r="X6133"/>
  <c r="V6134"/>
  <c r="T6134"/>
  <c r="X6134"/>
  <c r="V6135"/>
  <c r="T6135"/>
  <c r="X6135"/>
  <c r="V6136"/>
  <c r="T6136"/>
  <c r="X6136"/>
  <c r="V6137"/>
  <c r="T6137"/>
  <c r="X6137"/>
  <c r="V6138"/>
  <c r="T6138"/>
  <c r="X6138"/>
  <c r="V6139"/>
  <c r="T6139"/>
  <c r="X6139"/>
  <c r="V6140"/>
  <c r="T6140"/>
  <c r="X6140"/>
  <c r="V6141"/>
  <c r="T6141"/>
  <c r="X6141"/>
  <c r="V6142"/>
  <c r="T6142"/>
  <c r="X6142"/>
  <c r="V6143"/>
  <c r="T6143"/>
  <c r="X6143"/>
  <c r="V6144"/>
  <c r="T6144"/>
  <c r="X6144"/>
  <c r="V6145"/>
  <c r="T6145"/>
  <c r="X6145"/>
  <c r="V6146"/>
  <c r="T6146"/>
  <c r="X6146"/>
  <c r="V6147"/>
  <c r="T6147"/>
  <c r="X6147"/>
  <c r="V6148"/>
  <c r="T6148"/>
  <c r="X6148"/>
  <c r="V6149"/>
  <c r="T6149"/>
  <c r="X6149"/>
  <c r="V6150"/>
  <c r="T6150"/>
  <c r="X6150"/>
  <c r="AE6120"/>
  <c r="Q6120"/>
  <c r="Q6121"/>
  <c r="Q6122"/>
  <c r="Q6123"/>
  <c r="Q6124"/>
  <c r="Q6125"/>
  <c r="Q6126"/>
  <c r="Q6127"/>
  <c r="Q6128"/>
  <c r="Q6129"/>
  <c r="Q6130"/>
  <c r="Q6131"/>
  <c r="Q6132"/>
  <c r="Q6133"/>
  <c r="Q6134"/>
  <c r="Q6135"/>
  <c r="Q6136"/>
  <c r="Q6137"/>
  <c r="Q6138"/>
  <c r="Q6139"/>
  <c r="Q6140"/>
  <c r="Q6141"/>
  <c r="Q6142"/>
  <c r="Q6143"/>
  <c r="Q6144"/>
  <c r="Q6145"/>
  <c r="Q6146"/>
  <c r="Q6147"/>
  <c r="Q6148"/>
  <c r="Q6149"/>
  <c r="Q6150"/>
  <c r="O6120"/>
  <c r="S6120"/>
  <c r="O6121"/>
  <c r="S6121"/>
  <c r="O6122"/>
  <c r="S6122"/>
  <c r="O6123"/>
  <c r="S6123"/>
  <c r="O6124"/>
  <c r="S6124"/>
  <c r="O6125"/>
  <c r="S6125"/>
  <c r="O6126"/>
  <c r="S6126"/>
  <c r="O6127"/>
  <c r="S6127"/>
  <c r="O6128"/>
  <c r="S6128"/>
  <c r="O6129"/>
  <c r="S6129"/>
  <c r="O6130"/>
  <c r="S6130"/>
  <c r="O6131"/>
  <c r="S6131"/>
  <c r="O6132"/>
  <c r="S6132"/>
  <c r="O6133"/>
  <c r="S6133"/>
  <c r="O6134"/>
  <c r="S6134"/>
  <c r="O6135"/>
  <c r="S6135"/>
  <c r="O6136"/>
  <c r="S6136"/>
  <c r="O6137"/>
  <c r="S6137"/>
  <c r="O6138"/>
  <c r="S6138"/>
  <c r="O6139"/>
  <c r="S6139"/>
  <c r="O6140"/>
  <c r="S6140"/>
  <c r="O6141"/>
  <c r="S6141"/>
  <c r="O6142"/>
  <c r="S6142"/>
  <c r="O6143"/>
  <c r="S6143"/>
  <c r="O6144"/>
  <c r="S6144"/>
  <c r="O6145"/>
  <c r="S6145"/>
  <c r="O6146"/>
  <c r="S6146"/>
  <c r="O6147"/>
  <c r="S6147"/>
  <c r="O6148"/>
  <c r="S6148"/>
  <c r="O6149"/>
  <c r="S6149"/>
  <c r="O6150"/>
  <c r="S6150"/>
  <c r="U6151"/>
  <c r="T6120"/>
  <c r="R65" i="6"/>
  <c r="U6150" i="1"/>
  <c r="U6149"/>
  <c r="U6146"/>
  <c r="U6145"/>
  <c r="U6142"/>
  <c r="U6141"/>
  <c r="U6138"/>
  <c r="U6137"/>
  <c r="U6134"/>
  <c r="U6133"/>
  <c r="U6130"/>
  <c r="U6129"/>
  <c r="U6126"/>
  <c r="U6125"/>
  <c r="U6122"/>
  <c r="U6121"/>
  <c r="R32" i="5"/>
  <c r="R48" i="6"/>
  <c r="R33" i="5"/>
  <c r="R31"/>
  <c r="U6148" i="1"/>
  <c r="U6147"/>
  <c r="U6144"/>
  <c r="U6143"/>
  <c r="U6140"/>
  <c r="U6139"/>
  <c r="U6136"/>
  <c r="U6135"/>
  <c r="W6135"/>
  <c r="U6132"/>
  <c r="U6131"/>
  <c r="W6131"/>
  <c r="U6128"/>
  <c r="U6127"/>
  <c r="W6127"/>
  <c r="U6124"/>
  <c r="U6123"/>
  <c r="W6123"/>
  <c r="Y6149"/>
  <c r="Y6147"/>
  <c r="Y6145"/>
  <c r="Y6143"/>
  <c r="Y6141"/>
  <c r="Y6139"/>
  <c r="Y6137"/>
  <c r="Y6135"/>
  <c r="Y6133"/>
  <c r="Y6131"/>
  <c r="Y6129"/>
  <c r="Y6127"/>
  <c r="Y6125"/>
  <c r="Y6123"/>
  <c r="Y6121"/>
  <c r="Y6150"/>
  <c r="W6147"/>
  <c r="Y6146"/>
  <c r="W6143"/>
  <c r="Y6142"/>
  <c r="W6139"/>
  <c r="Y6138"/>
  <c r="Y6134"/>
  <c r="Y6130"/>
  <c r="Y6126"/>
  <c r="Y6122"/>
  <c r="Y6120"/>
  <c r="R82" i="6"/>
  <c r="R99" s="1"/>
  <c r="R12"/>
  <c r="W6149" i="1"/>
  <c r="Y6148"/>
  <c r="W6145"/>
  <c r="Y6144"/>
  <c r="W6141"/>
  <c r="Y6140"/>
  <c r="W6137"/>
  <c r="Y6136"/>
  <c r="W6133"/>
  <c r="Y6132"/>
  <c r="W6129"/>
  <c r="Y6128"/>
  <c r="W6125"/>
  <c r="Y6124"/>
  <c r="W6121"/>
  <c r="AB6120"/>
  <c r="AC6120"/>
  <c r="AA6120"/>
  <c r="AD6120"/>
  <c r="W6150"/>
  <c r="W6148"/>
  <c r="W6146"/>
  <c r="W6144"/>
  <c r="W6142"/>
  <c r="W6140"/>
  <c r="W6138"/>
  <c r="W6136"/>
  <c r="W6134"/>
  <c r="W6132"/>
  <c r="W6130"/>
  <c r="W6128"/>
  <c r="W6126"/>
  <c r="W6124"/>
  <c r="W6122"/>
  <c r="W6120"/>
  <c r="G334" i="9"/>
  <c r="E334"/>
  <c r="J33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02"/>
  <c r="N334"/>
  <c r="M334"/>
  <c r="L334"/>
  <c r="I334"/>
  <c r="H334"/>
  <c r="F334"/>
  <c r="D334"/>
  <c r="C334"/>
  <c r="B334"/>
  <c r="J331"/>
  <c r="J330"/>
  <c r="J329"/>
  <c r="J328"/>
  <c r="J327"/>
  <c r="J326"/>
  <c r="J325"/>
  <c r="J324"/>
  <c r="J323"/>
  <c r="J322"/>
  <c r="J321"/>
  <c r="J320"/>
  <c r="J319"/>
  <c r="J318"/>
  <c r="J317"/>
  <c r="J316"/>
  <c r="J315"/>
  <c r="J314"/>
  <c r="J313"/>
  <c r="J312"/>
  <c r="J311"/>
  <c r="J310"/>
  <c r="J309"/>
  <c r="J308"/>
  <c r="J307"/>
  <c r="J306"/>
  <c r="J305"/>
  <c r="J304"/>
  <c r="J303"/>
  <c r="J302"/>
  <c r="J334"/>
  <c r="C6120" i="1"/>
  <c r="C6121"/>
  <c r="C6122"/>
  <c r="C6123"/>
  <c r="C6124"/>
  <c r="C6125"/>
  <c r="C6126"/>
  <c r="C6127"/>
  <c r="C6128"/>
  <c r="C6129"/>
  <c r="C6130"/>
  <c r="C6131"/>
  <c r="C6132"/>
  <c r="C6133"/>
  <c r="C6134"/>
  <c r="C6135"/>
  <c r="C6136"/>
  <c r="C6137"/>
  <c r="C6138"/>
  <c r="C6139"/>
  <c r="C6140"/>
  <c r="C6141"/>
  <c r="C6142"/>
  <c r="C6143"/>
  <c r="C6144"/>
  <c r="C6145"/>
  <c r="C6146"/>
  <c r="C6147"/>
  <c r="C6148"/>
  <c r="C6149"/>
  <c r="C6150"/>
  <c r="R28" i="6"/>
  <c r="O6090" i="1"/>
  <c r="Q6090"/>
  <c r="S6090"/>
  <c r="V6090"/>
  <c r="T6090"/>
  <c r="X6090"/>
  <c r="Y6090"/>
  <c r="O6091"/>
  <c r="Q6091"/>
  <c r="S6091"/>
  <c r="V6091"/>
  <c r="X6091"/>
  <c r="O6092"/>
  <c r="Q6092"/>
  <c r="S6092"/>
  <c r="U6092"/>
  <c r="V6092"/>
  <c r="T6092"/>
  <c r="X6092"/>
  <c r="Y6092"/>
  <c r="O6093"/>
  <c r="Q6093"/>
  <c r="S6093"/>
  <c r="V6093"/>
  <c r="X6093"/>
  <c r="Y6093"/>
  <c r="O6094"/>
  <c r="Q6094"/>
  <c r="S6094"/>
  <c r="V6094"/>
  <c r="T6094"/>
  <c r="X6094"/>
  <c r="O6095"/>
  <c r="Q6095"/>
  <c r="S6095"/>
  <c r="V6095"/>
  <c r="X6095"/>
  <c r="Y6095"/>
  <c r="O6096"/>
  <c r="Q6096"/>
  <c r="S6096"/>
  <c r="V6096"/>
  <c r="T6096"/>
  <c r="X6096"/>
  <c r="O6097"/>
  <c r="Q6097"/>
  <c r="S6097"/>
  <c r="V6097"/>
  <c r="X6097"/>
  <c r="Y6097"/>
  <c r="O6098"/>
  <c r="Q6098"/>
  <c r="S6098"/>
  <c r="V6098"/>
  <c r="T6098"/>
  <c r="X6098"/>
  <c r="O6099"/>
  <c r="Q6099"/>
  <c r="S6099"/>
  <c r="V6099"/>
  <c r="X6099"/>
  <c r="Y6099"/>
  <c r="O6100"/>
  <c r="Q6100"/>
  <c r="S6100"/>
  <c r="V6100"/>
  <c r="T6100"/>
  <c r="X6100"/>
  <c r="Y6100"/>
  <c r="O6101"/>
  <c r="Q6101"/>
  <c r="S6101"/>
  <c r="V6101"/>
  <c r="X6101"/>
  <c r="Y6101"/>
  <c r="O6102"/>
  <c r="Q6102"/>
  <c r="S6102"/>
  <c r="V6102"/>
  <c r="T6102"/>
  <c r="X6102"/>
  <c r="O6103"/>
  <c r="Q6103"/>
  <c r="S6103"/>
  <c r="V6103"/>
  <c r="X6103"/>
  <c r="Y6103"/>
  <c r="O6104"/>
  <c r="Q6104"/>
  <c r="S6104"/>
  <c r="V6104"/>
  <c r="T6104"/>
  <c r="X6104"/>
  <c r="O6105"/>
  <c r="Q6105"/>
  <c r="S6105"/>
  <c r="V6105"/>
  <c r="X6105"/>
  <c r="Y6105"/>
  <c r="O6106"/>
  <c r="Q6106"/>
  <c r="S6106"/>
  <c r="V6106"/>
  <c r="T6106"/>
  <c r="X6106"/>
  <c r="O6107"/>
  <c r="Q6107"/>
  <c r="S6107"/>
  <c r="V6107"/>
  <c r="X6107"/>
  <c r="Y6107"/>
  <c r="O6108"/>
  <c r="Q6108"/>
  <c r="S6108"/>
  <c r="V6108"/>
  <c r="T6108"/>
  <c r="X6108"/>
  <c r="Y6108"/>
  <c r="O6109"/>
  <c r="Q6109"/>
  <c r="S6109"/>
  <c r="V6109"/>
  <c r="X6109"/>
  <c r="Y6109"/>
  <c r="O6110"/>
  <c r="Q6110"/>
  <c r="S6110"/>
  <c r="V6110"/>
  <c r="T6110"/>
  <c r="X6110"/>
  <c r="O6111"/>
  <c r="Q6111"/>
  <c r="S6111"/>
  <c r="V6111"/>
  <c r="X6111"/>
  <c r="Y6111"/>
  <c r="O6112"/>
  <c r="Q6112"/>
  <c r="S6112"/>
  <c r="V6112"/>
  <c r="T6112"/>
  <c r="X6112"/>
  <c r="O6113"/>
  <c r="Q6113"/>
  <c r="S6113"/>
  <c r="V6113"/>
  <c r="X6113"/>
  <c r="Y6113"/>
  <c r="O6114"/>
  <c r="Q6114"/>
  <c r="S6114"/>
  <c r="V6114"/>
  <c r="T6114"/>
  <c r="X6114"/>
  <c r="O6115"/>
  <c r="S6115"/>
  <c r="Q6115"/>
  <c r="V6115"/>
  <c r="X6115"/>
  <c r="O6116"/>
  <c r="Q6116"/>
  <c r="S6116"/>
  <c r="V6116"/>
  <c r="T6116"/>
  <c r="X6116"/>
  <c r="Y6116"/>
  <c r="O6117"/>
  <c r="S6117"/>
  <c r="Q6117"/>
  <c r="V6117"/>
  <c r="X6117"/>
  <c r="O6118"/>
  <c r="S6118"/>
  <c r="Q6118"/>
  <c r="V6118"/>
  <c r="T6118"/>
  <c r="X6118"/>
  <c r="O6119"/>
  <c r="Q6119"/>
  <c r="S6119"/>
  <c r="U6120"/>
  <c r="V6119"/>
  <c r="X6119"/>
  <c r="Y6119"/>
  <c r="I300" i="9"/>
  <c r="H300"/>
  <c r="G300"/>
  <c r="F300"/>
  <c r="E300"/>
  <c r="D300"/>
  <c r="C300"/>
  <c r="B300"/>
  <c r="J298"/>
  <c r="J297"/>
  <c r="J296"/>
  <c r="J295"/>
  <c r="J294"/>
  <c r="J293"/>
  <c r="J292"/>
  <c r="J291"/>
  <c r="J290"/>
  <c r="J289"/>
  <c r="J288"/>
  <c r="J287"/>
  <c r="J286"/>
  <c r="J285"/>
  <c r="J284"/>
  <c r="J283"/>
  <c r="J282"/>
  <c r="J281"/>
  <c r="J280"/>
  <c r="J279"/>
  <c r="J278"/>
  <c r="J277"/>
  <c r="J276"/>
  <c r="J275"/>
  <c r="J274"/>
  <c r="J273"/>
  <c r="J272"/>
  <c r="J271"/>
  <c r="J270"/>
  <c r="J269"/>
  <c r="Y6115" i="1"/>
  <c r="Y6117"/>
  <c r="U6100"/>
  <c r="U6104"/>
  <c r="W6091"/>
  <c r="W6100"/>
  <c r="W6101"/>
  <c r="U6091"/>
  <c r="U6112"/>
  <c r="U6108"/>
  <c r="W6109"/>
  <c r="R30" i="5"/>
  <c r="R11" i="6"/>
  <c r="W6108" i="1"/>
  <c r="U6096"/>
  <c r="W6093"/>
  <c r="W6092"/>
  <c r="Y6091"/>
  <c r="R29" i="5"/>
  <c r="R47" i="6"/>
  <c r="R81"/>
  <c r="R28" i="5"/>
  <c r="R64" i="6"/>
  <c r="W6119" i="1"/>
  <c r="W6113"/>
  <c r="Y6112"/>
  <c r="W6112"/>
  <c r="W6105"/>
  <c r="Y6104"/>
  <c r="W6104"/>
  <c r="W6097"/>
  <c r="Y6096"/>
  <c r="W6096"/>
  <c r="U6115"/>
  <c r="U6111"/>
  <c r="U6107"/>
  <c r="U6103"/>
  <c r="U6099"/>
  <c r="U6095"/>
  <c r="W6117"/>
  <c r="W6116"/>
  <c r="U6117"/>
  <c r="W6115"/>
  <c r="Y6114"/>
  <c r="W6114"/>
  <c r="U6114"/>
  <c r="U6113"/>
  <c r="W6111"/>
  <c r="Y6110"/>
  <c r="W6110"/>
  <c r="U6110"/>
  <c r="U6109"/>
  <c r="W6107"/>
  <c r="Y6106"/>
  <c r="W6106"/>
  <c r="U6106"/>
  <c r="U6105"/>
  <c r="W6103"/>
  <c r="Y6102"/>
  <c r="W6102"/>
  <c r="U6102"/>
  <c r="U6101"/>
  <c r="W6099"/>
  <c r="Y6098"/>
  <c r="W6098"/>
  <c r="U6098"/>
  <c r="U6097"/>
  <c r="W6095"/>
  <c r="Y6094"/>
  <c r="W6094"/>
  <c r="U6094"/>
  <c r="U6093"/>
  <c r="U6119"/>
  <c r="W6118"/>
  <c r="U6118"/>
  <c r="Y6118"/>
  <c r="T6119"/>
  <c r="U6116"/>
  <c r="T6113"/>
  <c r="T6111"/>
  <c r="T6109"/>
  <c r="T6107"/>
  <c r="T6105"/>
  <c r="T6103"/>
  <c r="T6101"/>
  <c r="T6099"/>
  <c r="T6097"/>
  <c r="T6095"/>
  <c r="T6093"/>
  <c r="T6091"/>
  <c r="W6090"/>
  <c r="T6117"/>
  <c r="T6115"/>
  <c r="J300" i="9"/>
  <c r="C6090" i="1"/>
  <c r="C6091"/>
  <c r="C6092"/>
  <c r="C6093"/>
  <c r="C6094"/>
  <c r="C6095"/>
  <c r="C6096"/>
  <c r="C6097"/>
  <c r="C6098"/>
  <c r="C6099"/>
  <c r="C6100"/>
  <c r="C6101"/>
  <c r="C6102"/>
  <c r="C6103"/>
  <c r="C6104"/>
  <c r="C6105"/>
  <c r="C6106"/>
  <c r="C6107"/>
  <c r="C6108"/>
  <c r="C6109"/>
  <c r="C6110"/>
  <c r="C6111"/>
  <c r="C6112"/>
  <c r="C6113"/>
  <c r="C6114"/>
  <c r="C6115"/>
  <c r="C6116"/>
  <c r="C6117"/>
  <c r="C6118"/>
  <c r="C6119"/>
  <c r="R27" i="6"/>
  <c r="X6089" i="1"/>
  <c r="V6089"/>
  <c r="T6089"/>
  <c r="Q6089"/>
  <c r="O6089"/>
  <c r="S6089"/>
  <c r="U6090"/>
  <c r="C6089"/>
  <c r="X6088"/>
  <c r="V6088"/>
  <c r="T6088"/>
  <c r="Q6088"/>
  <c r="O6088"/>
  <c r="S6088"/>
  <c r="C6088"/>
  <c r="X6087"/>
  <c r="V6087"/>
  <c r="T6087"/>
  <c r="Q6087"/>
  <c r="O6087"/>
  <c r="S6087"/>
  <c r="C6087"/>
  <c r="X6086"/>
  <c r="V6086"/>
  <c r="T6086"/>
  <c r="Q6086"/>
  <c r="O6086"/>
  <c r="S6086"/>
  <c r="C6086"/>
  <c r="X6085"/>
  <c r="V6085"/>
  <c r="T6085"/>
  <c r="Q6085"/>
  <c r="O6085"/>
  <c r="S6085"/>
  <c r="C6085"/>
  <c r="X6084"/>
  <c r="V6084"/>
  <c r="T6084"/>
  <c r="Q6084"/>
  <c r="O6084"/>
  <c r="S6084"/>
  <c r="C6084"/>
  <c r="X6083"/>
  <c r="V6083"/>
  <c r="T6083"/>
  <c r="Q6083"/>
  <c r="O6083"/>
  <c r="S6083"/>
  <c r="C6083"/>
  <c r="X6082"/>
  <c r="V6082"/>
  <c r="T6082"/>
  <c r="Q6082"/>
  <c r="O6082"/>
  <c r="S6082"/>
  <c r="C6082"/>
  <c r="X6081"/>
  <c r="V6081"/>
  <c r="T6081"/>
  <c r="Q6081"/>
  <c r="O6081"/>
  <c r="S6081"/>
  <c r="C6081"/>
  <c r="X6080"/>
  <c r="V6080"/>
  <c r="T6080"/>
  <c r="Q6080"/>
  <c r="O6080"/>
  <c r="S6080"/>
  <c r="C6080"/>
  <c r="X6079"/>
  <c r="V6079"/>
  <c r="T6079"/>
  <c r="Q6079"/>
  <c r="O6079"/>
  <c r="S6079"/>
  <c r="C6079"/>
  <c r="X6078"/>
  <c r="V6078"/>
  <c r="T6078"/>
  <c r="Q6078"/>
  <c r="O6078"/>
  <c r="S6078"/>
  <c r="C6078"/>
  <c r="X6077"/>
  <c r="V6077"/>
  <c r="T6077"/>
  <c r="Q6077"/>
  <c r="O6077"/>
  <c r="S6077"/>
  <c r="C6077"/>
  <c r="X6076"/>
  <c r="V6076"/>
  <c r="T6076"/>
  <c r="Q6076"/>
  <c r="O6076"/>
  <c r="S6076"/>
  <c r="C6076"/>
  <c r="X6075"/>
  <c r="V6075"/>
  <c r="T6075"/>
  <c r="Q6075"/>
  <c r="O6075"/>
  <c r="S6075"/>
  <c r="C6075"/>
  <c r="X6074"/>
  <c r="V6074"/>
  <c r="T6074"/>
  <c r="Q6074"/>
  <c r="O6074"/>
  <c r="S6074"/>
  <c r="C6074"/>
  <c r="X6073"/>
  <c r="V6073"/>
  <c r="T6073"/>
  <c r="Q6073"/>
  <c r="O6073"/>
  <c r="S6073"/>
  <c r="C6073"/>
  <c r="X6072"/>
  <c r="V6072"/>
  <c r="T6072"/>
  <c r="Q6072"/>
  <c r="O6072"/>
  <c r="S6072"/>
  <c r="C6072"/>
  <c r="X6071"/>
  <c r="V6071"/>
  <c r="T6071"/>
  <c r="Q6071"/>
  <c r="O6071"/>
  <c r="S6071"/>
  <c r="C6071"/>
  <c r="X6070"/>
  <c r="V6070"/>
  <c r="T6070"/>
  <c r="Q6070"/>
  <c r="O6070"/>
  <c r="S6070"/>
  <c r="C6070"/>
  <c r="X6069"/>
  <c r="V6069"/>
  <c r="T6069"/>
  <c r="Q6069"/>
  <c r="O6069"/>
  <c r="S6069"/>
  <c r="C6069"/>
  <c r="X6068"/>
  <c r="V6068"/>
  <c r="T6068"/>
  <c r="Q6068"/>
  <c r="O6068"/>
  <c r="S6068"/>
  <c r="C6068"/>
  <c r="X6067"/>
  <c r="V6067"/>
  <c r="T6067"/>
  <c r="Q6067"/>
  <c r="O6067"/>
  <c r="S6067"/>
  <c r="C6067"/>
  <c r="X6066"/>
  <c r="V6066"/>
  <c r="T6066"/>
  <c r="Q6066"/>
  <c r="O6066"/>
  <c r="S6066"/>
  <c r="C6066"/>
  <c r="X6065"/>
  <c r="V6065"/>
  <c r="T6065"/>
  <c r="Q6065"/>
  <c r="O6065"/>
  <c r="S6065"/>
  <c r="C6065"/>
  <c r="X6064"/>
  <c r="V6064"/>
  <c r="T6064"/>
  <c r="Q6064"/>
  <c r="O6064"/>
  <c r="S6064"/>
  <c r="C6064"/>
  <c r="X6063"/>
  <c r="V6063"/>
  <c r="T6063"/>
  <c r="Q6063"/>
  <c r="O6063"/>
  <c r="S6063"/>
  <c r="C6063"/>
  <c r="X6062"/>
  <c r="V6062"/>
  <c r="T6062"/>
  <c r="Q6062"/>
  <c r="O6062"/>
  <c r="S6062"/>
  <c r="C6062"/>
  <c r="X6061"/>
  <c r="V6061"/>
  <c r="T6061"/>
  <c r="Q6061"/>
  <c r="O6061"/>
  <c r="S6061"/>
  <c r="C6061"/>
  <c r="X6060"/>
  <c r="V6060"/>
  <c r="T6060"/>
  <c r="Q6060"/>
  <c r="O6060"/>
  <c r="S6060"/>
  <c r="C6060"/>
  <c r="X6059"/>
  <c r="V6059"/>
  <c r="Q6059"/>
  <c r="O6059"/>
  <c r="S6059"/>
  <c r="C6059"/>
  <c r="I267" i="9"/>
  <c r="H267"/>
  <c r="G267"/>
  <c r="F267"/>
  <c r="E267"/>
  <c r="D267"/>
  <c r="C267"/>
  <c r="B267"/>
  <c r="J265"/>
  <c r="J264"/>
  <c r="J263"/>
  <c r="J262"/>
  <c r="J261"/>
  <c r="J260"/>
  <c r="J259"/>
  <c r="J258"/>
  <c r="J257"/>
  <c r="J256"/>
  <c r="J255"/>
  <c r="J254"/>
  <c r="J253"/>
  <c r="J252"/>
  <c r="J251"/>
  <c r="J250"/>
  <c r="J249"/>
  <c r="J248"/>
  <c r="J247"/>
  <c r="J246"/>
  <c r="J245"/>
  <c r="J244"/>
  <c r="J243"/>
  <c r="J242"/>
  <c r="J241"/>
  <c r="J240"/>
  <c r="J239"/>
  <c r="J238"/>
  <c r="J237"/>
  <c r="J236"/>
  <c r="J235"/>
  <c r="J267"/>
  <c r="R46" i="6"/>
  <c r="R63"/>
  <c r="R98"/>
  <c r="R80"/>
  <c r="R97" s="1"/>
  <c r="W6071" i="1"/>
  <c r="W6072"/>
  <c r="W6073"/>
  <c r="W6074"/>
  <c r="W6075"/>
  <c r="W6076"/>
  <c r="W6077"/>
  <c r="W6078"/>
  <c r="Y6079"/>
  <c r="U6080"/>
  <c r="R26" i="5"/>
  <c r="R10" i="6"/>
  <c r="T6059" i="1"/>
  <c r="R25" i="5"/>
  <c r="R27"/>
  <c r="U6060" i="1"/>
  <c r="U6061"/>
  <c r="U6062"/>
  <c r="Y6062"/>
  <c r="W6059"/>
  <c r="W6060"/>
  <c r="W6061"/>
  <c r="W6062"/>
  <c r="W6063"/>
  <c r="W6064"/>
  <c r="W6065"/>
  <c r="W6066"/>
  <c r="W6067"/>
  <c r="W6068"/>
  <c r="W6069"/>
  <c r="W6070"/>
  <c r="Y6080"/>
  <c r="U6081"/>
  <c r="Y6081"/>
  <c r="U6082"/>
  <c r="Y6082"/>
  <c r="U6083"/>
  <c r="Y6083"/>
  <c r="U6084"/>
  <c r="Y6084"/>
  <c r="U6085"/>
  <c r="Y6085"/>
  <c r="U6086"/>
  <c r="Y6086"/>
  <c r="U6087"/>
  <c r="Y6087"/>
  <c r="U6088"/>
  <c r="Y6088"/>
  <c r="U6089"/>
  <c r="Y6089"/>
  <c r="Y6059"/>
  <c r="Y6060"/>
  <c r="Y6061"/>
  <c r="U6063"/>
  <c r="Y6063"/>
  <c r="U6064"/>
  <c r="Y6064"/>
  <c r="U6065"/>
  <c r="Y6065"/>
  <c r="U6066"/>
  <c r="Y6066"/>
  <c r="U6067"/>
  <c r="Y6067"/>
  <c r="U6068"/>
  <c r="Y6068"/>
  <c r="U6069"/>
  <c r="Y6069"/>
  <c r="U6070"/>
  <c r="Y6070"/>
  <c r="U6071"/>
  <c r="Y6071"/>
  <c r="U6072"/>
  <c r="Y6072"/>
  <c r="U6073"/>
  <c r="Y6073"/>
  <c r="U6074"/>
  <c r="Y6074"/>
  <c r="U6075"/>
  <c r="Y6075"/>
  <c r="U6076"/>
  <c r="Y6076"/>
  <c r="U6077"/>
  <c r="Y6077"/>
  <c r="U6078"/>
  <c r="Y6078"/>
  <c r="U6079"/>
  <c r="W6080"/>
  <c r="W6081"/>
  <c r="W6082"/>
  <c r="W6083"/>
  <c r="W6084"/>
  <c r="W6085"/>
  <c r="W6086"/>
  <c r="W6087"/>
  <c r="W6088"/>
  <c r="W6089"/>
  <c r="W6079"/>
  <c r="R26" i="6"/>
  <c r="S33" s="1"/>
  <c r="V6028" i="1"/>
  <c r="T6028"/>
  <c r="X6028"/>
  <c r="V6029"/>
  <c r="T6029"/>
  <c r="X6029"/>
  <c r="V6030"/>
  <c r="T6030"/>
  <c r="X6030"/>
  <c r="V6031"/>
  <c r="T6031"/>
  <c r="X6031"/>
  <c r="V6032"/>
  <c r="T6032"/>
  <c r="X6032"/>
  <c r="V6033"/>
  <c r="T6033"/>
  <c r="X6033"/>
  <c r="V6034"/>
  <c r="T6034"/>
  <c r="X6034"/>
  <c r="V6035"/>
  <c r="T6035"/>
  <c r="X6035"/>
  <c r="V6036"/>
  <c r="T6036"/>
  <c r="X6036"/>
  <c r="V6037"/>
  <c r="T6037"/>
  <c r="X6037"/>
  <c r="V6038"/>
  <c r="T6038"/>
  <c r="X6038"/>
  <c r="V6039"/>
  <c r="T6039"/>
  <c r="X6039"/>
  <c r="V6040"/>
  <c r="T6040"/>
  <c r="X6040"/>
  <c r="V6041"/>
  <c r="T6041"/>
  <c r="X6041"/>
  <c r="V6042"/>
  <c r="T6042"/>
  <c r="X6042"/>
  <c r="V6043"/>
  <c r="T6043"/>
  <c r="X6043"/>
  <c r="V6044"/>
  <c r="T6044"/>
  <c r="X6044"/>
  <c r="V6045"/>
  <c r="T6045"/>
  <c r="X6045"/>
  <c r="V6046"/>
  <c r="T6046"/>
  <c r="X6046"/>
  <c r="V6047"/>
  <c r="T6047"/>
  <c r="X6047"/>
  <c r="V6048"/>
  <c r="T6048"/>
  <c r="X6048"/>
  <c r="V6049"/>
  <c r="T6049"/>
  <c r="X6049"/>
  <c r="V6050"/>
  <c r="T6050"/>
  <c r="X6050"/>
  <c r="V6051"/>
  <c r="T6051"/>
  <c r="X6051"/>
  <c r="V6052"/>
  <c r="T6052"/>
  <c r="X6052"/>
  <c r="V6053"/>
  <c r="T6053"/>
  <c r="X6053"/>
  <c r="V6054"/>
  <c r="T6054"/>
  <c r="X6054"/>
  <c r="V6055"/>
  <c r="T6055"/>
  <c r="X6055"/>
  <c r="V6056"/>
  <c r="T6056"/>
  <c r="X6056"/>
  <c r="V6057"/>
  <c r="T6057"/>
  <c r="X6057"/>
  <c r="V6058"/>
  <c r="T6058"/>
  <c r="X6058"/>
  <c r="O6028"/>
  <c r="Q6028"/>
  <c r="O6029"/>
  <c r="S6029"/>
  <c r="Q6029"/>
  <c r="O6030"/>
  <c r="S6030"/>
  <c r="Q6030"/>
  <c r="O6031"/>
  <c r="S6031"/>
  <c r="Q6031"/>
  <c r="O6032"/>
  <c r="S6032"/>
  <c r="Q6032"/>
  <c r="O6033"/>
  <c r="S6033"/>
  <c r="Q6033"/>
  <c r="O6034"/>
  <c r="S6034"/>
  <c r="Q6034"/>
  <c r="O6035"/>
  <c r="S6035"/>
  <c r="Q6035"/>
  <c r="O6036"/>
  <c r="S6036"/>
  <c r="Q6036"/>
  <c r="O6037"/>
  <c r="S6037"/>
  <c r="Q6037"/>
  <c r="O6038"/>
  <c r="S6038"/>
  <c r="Q6038"/>
  <c r="O6039"/>
  <c r="S6039"/>
  <c r="Q6039"/>
  <c r="O6040"/>
  <c r="S6040"/>
  <c r="Q6040"/>
  <c r="O6041"/>
  <c r="S6041"/>
  <c r="Q6041"/>
  <c r="O6042"/>
  <c r="S6042"/>
  <c r="Q6042"/>
  <c r="O6043"/>
  <c r="S6043"/>
  <c r="Q6043"/>
  <c r="O6044"/>
  <c r="S6044"/>
  <c r="Q6044"/>
  <c r="O6045"/>
  <c r="S6045"/>
  <c r="Q6045"/>
  <c r="O6046"/>
  <c r="S6046"/>
  <c r="Q6046"/>
  <c r="O6047"/>
  <c r="S6047"/>
  <c r="Q6047"/>
  <c r="O6048"/>
  <c r="S6048"/>
  <c r="Q6048"/>
  <c r="O6049"/>
  <c r="S6049"/>
  <c r="Q6049"/>
  <c r="O6050"/>
  <c r="S6050"/>
  <c r="Q6050"/>
  <c r="O6051"/>
  <c r="S6051"/>
  <c r="Q6051"/>
  <c r="O6052"/>
  <c r="S6052"/>
  <c r="Q6052"/>
  <c r="O6053"/>
  <c r="S6053"/>
  <c r="Q6053"/>
  <c r="O6054"/>
  <c r="S6054"/>
  <c r="Q6054"/>
  <c r="O6055"/>
  <c r="S6055"/>
  <c r="Q6055"/>
  <c r="O6056"/>
  <c r="S6056"/>
  <c r="Q6056"/>
  <c r="O6057"/>
  <c r="S6057"/>
  <c r="Q6057"/>
  <c r="O6058"/>
  <c r="S6058"/>
  <c r="U6059"/>
  <c r="Q6058"/>
  <c r="J202" i="9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01"/>
  <c r="I233"/>
  <c r="G233"/>
  <c r="E233"/>
  <c r="F233"/>
  <c r="C233"/>
  <c r="D233"/>
  <c r="B233"/>
  <c r="J233"/>
  <c r="H233"/>
  <c r="C6028" i="1"/>
  <c r="C6029"/>
  <c r="C6030"/>
  <c r="C6031"/>
  <c r="C6032"/>
  <c r="C6033"/>
  <c r="C6034"/>
  <c r="C6035"/>
  <c r="C6036"/>
  <c r="C6037"/>
  <c r="C6038"/>
  <c r="C6039"/>
  <c r="C6040"/>
  <c r="C6041"/>
  <c r="C6042"/>
  <c r="C6043"/>
  <c r="C6044"/>
  <c r="C6045"/>
  <c r="C6046"/>
  <c r="C6047"/>
  <c r="C6048"/>
  <c r="C6049"/>
  <c r="C6050"/>
  <c r="C6051"/>
  <c r="C6052"/>
  <c r="C6053"/>
  <c r="C6054"/>
  <c r="C6055"/>
  <c r="C6056"/>
  <c r="C6057"/>
  <c r="C6058"/>
  <c r="R25" i="6"/>
  <c r="C5998" i="1"/>
  <c r="C5999"/>
  <c r="C6000"/>
  <c r="C6001"/>
  <c r="C6002"/>
  <c r="C6003"/>
  <c r="C6004"/>
  <c r="C6005"/>
  <c r="C6006"/>
  <c r="C6007"/>
  <c r="C6008"/>
  <c r="C6009"/>
  <c r="C6010"/>
  <c r="C6011"/>
  <c r="C6012"/>
  <c r="C6013"/>
  <c r="C6014"/>
  <c r="C6015"/>
  <c r="C6016"/>
  <c r="C6017"/>
  <c r="C6018"/>
  <c r="C6019"/>
  <c r="C6020"/>
  <c r="C6021"/>
  <c r="C6022"/>
  <c r="C6023"/>
  <c r="C6024"/>
  <c r="C6025"/>
  <c r="C6026"/>
  <c r="C6027"/>
  <c r="C5997"/>
  <c r="V5998"/>
  <c r="X5998"/>
  <c r="V5999"/>
  <c r="T5999"/>
  <c r="X5999"/>
  <c r="V6000"/>
  <c r="X6000"/>
  <c r="V6001"/>
  <c r="T6001"/>
  <c r="X6001"/>
  <c r="V6002"/>
  <c r="X6002"/>
  <c r="V6003"/>
  <c r="T6003"/>
  <c r="X6003"/>
  <c r="V6004"/>
  <c r="X6004"/>
  <c r="V6005"/>
  <c r="T6005"/>
  <c r="X6005"/>
  <c r="V6006"/>
  <c r="X6006"/>
  <c r="V6007"/>
  <c r="T6007"/>
  <c r="X6007"/>
  <c r="V6008"/>
  <c r="X6008"/>
  <c r="V6009"/>
  <c r="T6009"/>
  <c r="X6009"/>
  <c r="V6010"/>
  <c r="X6010"/>
  <c r="V6011"/>
  <c r="T6011"/>
  <c r="X6011"/>
  <c r="V6012"/>
  <c r="X6012"/>
  <c r="V6013"/>
  <c r="T6013"/>
  <c r="X6013"/>
  <c r="V6014"/>
  <c r="X6014"/>
  <c r="V6015"/>
  <c r="T6015"/>
  <c r="X6015"/>
  <c r="V6016"/>
  <c r="T6016"/>
  <c r="X6016"/>
  <c r="V6017"/>
  <c r="T6017"/>
  <c r="X6017"/>
  <c r="V6018"/>
  <c r="X6018"/>
  <c r="V6019"/>
  <c r="T6019"/>
  <c r="X6019"/>
  <c r="V6020"/>
  <c r="T6020"/>
  <c r="X6020"/>
  <c r="V6021"/>
  <c r="T6021"/>
  <c r="X6021"/>
  <c r="V6022"/>
  <c r="X6022"/>
  <c r="V6023"/>
  <c r="T6023"/>
  <c r="X6023"/>
  <c r="V6024"/>
  <c r="T6024"/>
  <c r="X6024"/>
  <c r="V6025"/>
  <c r="T6025"/>
  <c r="X6025"/>
  <c r="V6026"/>
  <c r="X6026"/>
  <c r="V6027"/>
  <c r="T6027"/>
  <c r="X6027"/>
  <c r="T5998"/>
  <c r="T6000"/>
  <c r="T6002"/>
  <c r="T6004"/>
  <c r="T6006"/>
  <c r="T6008"/>
  <c r="T6010"/>
  <c r="T6012"/>
  <c r="T6014"/>
  <c r="T6018"/>
  <c r="T6022"/>
  <c r="T6026"/>
  <c r="Q5998"/>
  <c r="Q5999"/>
  <c r="Q6000"/>
  <c r="Q6001"/>
  <c r="Q6002"/>
  <c r="Q6003"/>
  <c r="Q6004"/>
  <c r="Q6005"/>
  <c r="Q6006"/>
  <c r="Q6007"/>
  <c r="Q6008"/>
  <c r="Q6009"/>
  <c r="Q6010"/>
  <c r="Q6011"/>
  <c r="Q6012"/>
  <c r="Q6013"/>
  <c r="Q6014"/>
  <c r="Q6015"/>
  <c r="Q6016"/>
  <c r="Q6017"/>
  <c r="Q6018"/>
  <c r="Q6019"/>
  <c r="Q6020"/>
  <c r="Q6021"/>
  <c r="Q6022"/>
  <c r="Q6023"/>
  <c r="Q6024"/>
  <c r="Q6025"/>
  <c r="Q6026"/>
  <c r="Q6027"/>
  <c r="O5998"/>
  <c r="O5999"/>
  <c r="S5999"/>
  <c r="O6000"/>
  <c r="S6000"/>
  <c r="O6001"/>
  <c r="S6001"/>
  <c r="O6002"/>
  <c r="S6002"/>
  <c r="O6003"/>
  <c r="S6003"/>
  <c r="O6004"/>
  <c r="S6004"/>
  <c r="O6005"/>
  <c r="S6005"/>
  <c r="O6006"/>
  <c r="S6006"/>
  <c r="O6007"/>
  <c r="S6007"/>
  <c r="O6008"/>
  <c r="S6008"/>
  <c r="O6009"/>
  <c r="S6009"/>
  <c r="O6010"/>
  <c r="S6010"/>
  <c r="O6011"/>
  <c r="S6011"/>
  <c r="O6012"/>
  <c r="S6012"/>
  <c r="O6013"/>
  <c r="S6013"/>
  <c r="O6014"/>
  <c r="S6014"/>
  <c r="O6015"/>
  <c r="S6015"/>
  <c r="O6016"/>
  <c r="S6016"/>
  <c r="O6017"/>
  <c r="S6017"/>
  <c r="O6018"/>
  <c r="S6018"/>
  <c r="O6019"/>
  <c r="S6019"/>
  <c r="O6020"/>
  <c r="S6020"/>
  <c r="O6021"/>
  <c r="S6021"/>
  <c r="O6022"/>
  <c r="S6022"/>
  <c r="O6023"/>
  <c r="S6023"/>
  <c r="O6024"/>
  <c r="S6024"/>
  <c r="O6025"/>
  <c r="S6025"/>
  <c r="O6026"/>
  <c r="S6026"/>
  <c r="O6027"/>
  <c r="S6027"/>
  <c r="J169" i="9"/>
  <c r="J170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68"/>
  <c r="J199"/>
  <c r="C199"/>
  <c r="D199"/>
  <c r="E199"/>
  <c r="F199"/>
  <c r="G199"/>
  <c r="H199"/>
  <c r="I199"/>
  <c r="B199"/>
  <c r="BK20" i="7"/>
  <c r="AE5967" i="1"/>
  <c r="X5967"/>
  <c r="X5968"/>
  <c r="X5969"/>
  <c r="X5970"/>
  <c r="X5971"/>
  <c r="X5972"/>
  <c r="X5973"/>
  <c r="X5974"/>
  <c r="X5975"/>
  <c r="X5976"/>
  <c r="X5977"/>
  <c r="X5978"/>
  <c r="X5979"/>
  <c r="X5980"/>
  <c r="X5981"/>
  <c r="X5982"/>
  <c r="X5983"/>
  <c r="X5984"/>
  <c r="X5985"/>
  <c r="X5986"/>
  <c r="X5987"/>
  <c r="X5988"/>
  <c r="X5989"/>
  <c r="X5990"/>
  <c r="X5991"/>
  <c r="X5992"/>
  <c r="X5993"/>
  <c r="X5994"/>
  <c r="X5995"/>
  <c r="X5996"/>
  <c r="X5997"/>
  <c r="V5967"/>
  <c r="V5968"/>
  <c r="T5968"/>
  <c r="V5969"/>
  <c r="V5970"/>
  <c r="T5970"/>
  <c r="V5971"/>
  <c r="V5972"/>
  <c r="T5972"/>
  <c r="V5973"/>
  <c r="V5974"/>
  <c r="T5974"/>
  <c r="V5975"/>
  <c r="V5976"/>
  <c r="T5976"/>
  <c r="V5977"/>
  <c r="V5978"/>
  <c r="T5978"/>
  <c r="V5979"/>
  <c r="V5980"/>
  <c r="T5980"/>
  <c r="V5981"/>
  <c r="V5982"/>
  <c r="T5982"/>
  <c r="V5983"/>
  <c r="V5984"/>
  <c r="T5984"/>
  <c r="V5985"/>
  <c r="V5986"/>
  <c r="T5986"/>
  <c r="V5987"/>
  <c r="V5988"/>
  <c r="T5988"/>
  <c r="V5989"/>
  <c r="V5990"/>
  <c r="T5990"/>
  <c r="V5991"/>
  <c r="V5992"/>
  <c r="T5992"/>
  <c r="V5993"/>
  <c r="V5994"/>
  <c r="T5994"/>
  <c r="V5995"/>
  <c r="T5995"/>
  <c r="V5996"/>
  <c r="T5996"/>
  <c r="V5997"/>
  <c r="T5997"/>
  <c r="T5967"/>
  <c r="T5969"/>
  <c r="T5971"/>
  <c r="T5973"/>
  <c r="T5975"/>
  <c r="T5977"/>
  <c r="T5979"/>
  <c r="T5981"/>
  <c r="T5983"/>
  <c r="T5985"/>
  <c r="T5987"/>
  <c r="T5989"/>
  <c r="T5991"/>
  <c r="T5993"/>
  <c r="Q5967"/>
  <c r="Q5968"/>
  <c r="Q5969"/>
  <c r="Q5970"/>
  <c r="Q5971"/>
  <c r="Q5972"/>
  <c r="Q5973"/>
  <c r="Q5974"/>
  <c r="Q5975"/>
  <c r="Q5976"/>
  <c r="Q5977"/>
  <c r="Q5978"/>
  <c r="Q5979"/>
  <c r="Q5980"/>
  <c r="Q5981"/>
  <c r="Q5982"/>
  <c r="Q5983"/>
  <c r="Q5984"/>
  <c r="Q5985"/>
  <c r="Q5986"/>
  <c r="Q5987"/>
  <c r="Q5988"/>
  <c r="Q5989"/>
  <c r="Q5990"/>
  <c r="Q5991"/>
  <c r="Q5992"/>
  <c r="Q5993"/>
  <c r="Q5994"/>
  <c r="Q5995"/>
  <c r="Q5996"/>
  <c r="Q5997"/>
  <c r="O5967"/>
  <c r="O5968"/>
  <c r="S5968"/>
  <c r="O5969"/>
  <c r="S5969"/>
  <c r="O5970"/>
  <c r="S5970"/>
  <c r="O5971"/>
  <c r="S5971"/>
  <c r="O5972"/>
  <c r="S5972"/>
  <c r="O5973"/>
  <c r="S5973"/>
  <c r="O5974"/>
  <c r="S5974"/>
  <c r="O5975"/>
  <c r="S5975"/>
  <c r="O5976"/>
  <c r="S5976"/>
  <c r="O5977"/>
  <c r="S5977"/>
  <c r="O5978"/>
  <c r="S5978"/>
  <c r="O5979"/>
  <c r="S5979"/>
  <c r="O5980"/>
  <c r="S5980"/>
  <c r="O5981"/>
  <c r="S5981"/>
  <c r="O5982"/>
  <c r="S5982"/>
  <c r="O5983"/>
  <c r="S5983"/>
  <c r="O5984"/>
  <c r="S5984"/>
  <c r="O5985"/>
  <c r="S5985"/>
  <c r="O5986"/>
  <c r="S5986"/>
  <c r="O5987"/>
  <c r="S5987"/>
  <c r="O5988"/>
  <c r="S5988"/>
  <c r="O5989"/>
  <c r="S5989"/>
  <c r="O5990"/>
  <c r="S5990"/>
  <c r="O5991"/>
  <c r="S5991"/>
  <c r="O5992"/>
  <c r="S5992"/>
  <c r="O5993"/>
  <c r="S5993"/>
  <c r="O5994"/>
  <c r="S5994"/>
  <c r="O5995"/>
  <c r="S5995"/>
  <c r="O5996"/>
  <c r="S5996"/>
  <c r="O5997"/>
  <c r="S5997"/>
  <c r="J135" i="9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34"/>
  <c r="J166"/>
  <c r="I166"/>
  <c r="G166"/>
  <c r="F166"/>
  <c r="D166"/>
  <c r="E166"/>
  <c r="C166"/>
  <c r="B166"/>
  <c r="C5967" i="1"/>
  <c r="C5968"/>
  <c r="C5969"/>
  <c r="C5970"/>
  <c r="C5971"/>
  <c r="C5972"/>
  <c r="C5973"/>
  <c r="C5974"/>
  <c r="C5975"/>
  <c r="C5976"/>
  <c r="C5977"/>
  <c r="C5978"/>
  <c r="C5979"/>
  <c r="C5980"/>
  <c r="C5981"/>
  <c r="C5982"/>
  <c r="C5983"/>
  <c r="C5984"/>
  <c r="C5985"/>
  <c r="C5986"/>
  <c r="C5987"/>
  <c r="C5988"/>
  <c r="C5989"/>
  <c r="C5990"/>
  <c r="C5991"/>
  <c r="C5992"/>
  <c r="C5993"/>
  <c r="C5994"/>
  <c r="C5995"/>
  <c r="C5996"/>
  <c r="BC20" i="7"/>
  <c r="AE5937" i="1"/>
  <c r="V5937"/>
  <c r="X5937"/>
  <c r="V5938"/>
  <c r="X5938"/>
  <c r="V5939"/>
  <c r="X5939"/>
  <c r="V5940"/>
  <c r="X5940"/>
  <c r="V5941"/>
  <c r="X5941"/>
  <c r="V5942"/>
  <c r="X5942"/>
  <c r="V5943"/>
  <c r="X5943"/>
  <c r="V5944"/>
  <c r="X5944"/>
  <c r="V5945"/>
  <c r="X5945"/>
  <c r="V5946"/>
  <c r="X5946"/>
  <c r="V5947"/>
  <c r="X5947"/>
  <c r="V5948"/>
  <c r="X5948"/>
  <c r="V5949"/>
  <c r="X5949"/>
  <c r="V5950"/>
  <c r="X5950"/>
  <c r="V5951"/>
  <c r="X5951"/>
  <c r="V5952"/>
  <c r="X5952"/>
  <c r="V5953"/>
  <c r="X5953"/>
  <c r="V5954"/>
  <c r="X5954"/>
  <c r="V5955"/>
  <c r="X5955"/>
  <c r="V5956"/>
  <c r="X5956"/>
  <c r="V5957"/>
  <c r="X5957"/>
  <c r="V5958"/>
  <c r="X5958"/>
  <c r="V5959"/>
  <c r="X5959"/>
  <c r="V5960"/>
  <c r="X5960"/>
  <c r="V5961"/>
  <c r="X5961"/>
  <c r="V5962"/>
  <c r="X5962"/>
  <c r="V5963"/>
  <c r="X5963"/>
  <c r="V5964"/>
  <c r="X5964"/>
  <c r="V5965"/>
  <c r="X5965"/>
  <c r="V5966"/>
  <c r="X5966"/>
  <c r="T5937"/>
  <c r="T5938"/>
  <c r="T5939"/>
  <c r="T5940"/>
  <c r="T5941"/>
  <c r="T5942"/>
  <c r="T5943"/>
  <c r="T5944"/>
  <c r="T5945"/>
  <c r="T5946"/>
  <c r="T5947"/>
  <c r="T5948"/>
  <c r="T5949"/>
  <c r="T5950"/>
  <c r="T5951"/>
  <c r="T5952"/>
  <c r="T5953"/>
  <c r="T5954"/>
  <c r="T5955"/>
  <c r="T5956"/>
  <c r="T5957"/>
  <c r="T5959"/>
  <c r="T5961"/>
  <c r="T5963"/>
  <c r="T5965"/>
  <c r="Q5937"/>
  <c r="Q5938"/>
  <c r="Q5939"/>
  <c r="Q5940"/>
  <c r="Q5941"/>
  <c r="Q5942"/>
  <c r="Q5943"/>
  <c r="Q5944"/>
  <c r="Q5945"/>
  <c r="Q5946"/>
  <c r="Q5947"/>
  <c r="Q5948"/>
  <c r="Q5949"/>
  <c r="Q5950"/>
  <c r="Q5951"/>
  <c r="Q5952"/>
  <c r="Q5953"/>
  <c r="Q5954"/>
  <c r="Q5955"/>
  <c r="Q5956"/>
  <c r="Q5957"/>
  <c r="Q5958"/>
  <c r="Q5959"/>
  <c r="Q5960"/>
  <c r="Q5961"/>
  <c r="Q5962"/>
  <c r="Q5963"/>
  <c r="Q5964"/>
  <c r="Q5965"/>
  <c r="Q5966"/>
  <c r="O5937"/>
  <c r="S5937"/>
  <c r="O5938"/>
  <c r="S5938"/>
  <c r="O5939"/>
  <c r="S5939"/>
  <c r="O5940"/>
  <c r="S5940"/>
  <c r="O5941"/>
  <c r="S5941"/>
  <c r="O5942"/>
  <c r="S5942"/>
  <c r="O5943"/>
  <c r="S5943"/>
  <c r="O5944"/>
  <c r="S5944"/>
  <c r="O5945"/>
  <c r="S5945"/>
  <c r="O5946"/>
  <c r="S5946"/>
  <c r="O5947"/>
  <c r="O5948"/>
  <c r="S5948"/>
  <c r="O5949"/>
  <c r="S5949"/>
  <c r="O5950"/>
  <c r="S5950"/>
  <c r="O5951"/>
  <c r="S5951"/>
  <c r="O5952"/>
  <c r="S5952"/>
  <c r="O5953"/>
  <c r="S5953"/>
  <c r="O5954"/>
  <c r="S5954"/>
  <c r="O5955"/>
  <c r="S5955"/>
  <c r="O5956"/>
  <c r="S5956"/>
  <c r="O5957"/>
  <c r="S5957"/>
  <c r="O5958"/>
  <c r="S5958"/>
  <c r="O5959"/>
  <c r="S5959"/>
  <c r="O5960"/>
  <c r="S5960"/>
  <c r="O5961"/>
  <c r="S5961"/>
  <c r="O5962"/>
  <c r="S5962"/>
  <c r="O5963"/>
  <c r="S5963"/>
  <c r="O5964"/>
  <c r="S5964"/>
  <c r="O5965"/>
  <c r="S5965"/>
  <c r="O5966"/>
  <c r="S5966"/>
  <c r="J102" i="9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01"/>
  <c r="C5937" i="1"/>
  <c r="C5938"/>
  <c r="C5939"/>
  <c r="C5940"/>
  <c r="C5941"/>
  <c r="C5942"/>
  <c r="C5943"/>
  <c r="C5944"/>
  <c r="C5945"/>
  <c r="C5946"/>
  <c r="C5947"/>
  <c r="C5948"/>
  <c r="C5949"/>
  <c r="C5950"/>
  <c r="C5951"/>
  <c r="C5952"/>
  <c r="C5953"/>
  <c r="C5954"/>
  <c r="C5955"/>
  <c r="C5956"/>
  <c r="C5957"/>
  <c r="C5958"/>
  <c r="C5959"/>
  <c r="C5960"/>
  <c r="C5961"/>
  <c r="C5962"/>
  <c r="C5963"/>
  <c r="C5964"/>
  <c r="C5965"/>
  <c r="C5966"/>
  <c r="C132" i="9"/>
  <c r="D132"/>
  <c r="E132"/>
  <c r="F132"/>
  <c r="G132"/>
  <c r="H132"/>
  <c r="I132"/>
  <c r="J132"/>
  <c r="B132"/>
  <c r="BP20" i="7"/>
  <c r="BO20"/>
  <c r="AU20"/>
  <c r="AE5906" i="1"/>
  <c r="O5906"/>
  <c r="Q5906"/>
  <c r="V5906"/>
  <c r="T5906"/>
  <c r="X5906"/>
  <c r="O5907"/>
  <c r="S5907"/>
  <c r="Q5907"/>
  <c r="V5907"/>
  <c r="T5907"/>
  <c r="X5907"/>
  <c r="O5908"/>
  <c r="S5908"/>
  <c r="Q5908"/>
  <c r="V5908"/>
  <c r="T5908"/>
  <c r="X5908"/>
  <c r="O5909"/>
  <c r="S5909"/>
  <c r="Q5909"/>
  <c r="V5909"/>
  <c r="T5909"/>
  <c r="X5909"/>
  <c r="O5910"/>
  <c r="S5910"/>
  <c r="Q5910"/>
  <c r="V5910"/>
  <c r="T5910"/>
  <c r="X5910"/>
  <c r="O5911"/>
  <c r="S5911"/>
  <c r="Q5911"/>
  <c r="V5911"/>
  <c r="T5911"/>
  <c r="X5911"/>
  <c r="O5912"/>
  <c r="S5912"/>
  <c r="Q5912"/>
  <c r="V5912"/>
  <c r="T5912"/>
  <c r="X5912"/>
  <c r="O5913"/>
  <c r="S5913"/>
  <c r="Q5913"/>
  <c r="V5913"/>
  <c r="T5913"/>
  <c r="X5913"/>
  <c r="O5914"/>
  <c r="S5914"/>
  <c r="Q5914"/>
  <c r="V5914"/>
  <c r="T5914"/>
  <c r="X5914"/>
  <c r="O5915"/>
  <c r="S5915"/>
  <c r="Q5915"/>
  <c r="V5915"/>
  <c r="T5915"/>
  <c r="X5915"/>
  <c r="O5916"/>
  <c r="S5916"/>
  <c r="Q5916"/>
  <c r="V5916"/>
  <c r="T5916"/>
  <c r="X5916"/>
  <c r="O5917"/>
  <c r="S5917"/>
  <c r="Q5917"/>
  <c r="V5917"/>
  <c r="T5917"/>
  <c r="X5917"/>
  <c r="O5918"/>
  <c r="S5918"/>
  <c r="Q5918"/>
  <c r="V5918"/>
  <c r="T5918"/>
  <c r="X5918"/>
  <c r="O5919"/>
  <c r="S5919"/>
  <c r="Q5919"/>
  <c r="V5919"/>
  <c r="T5919"/>
  <c r="X5919"/>
  <c r="O5920"/>
  <c r="S5920"/>
  <c r="Q5920"/>
  <c r="V5920"/>
  <c r="T5920"/>
  <c r="X5920"/>
  <c r="O5921"/>
  <c r="S5921"/>
  <c r="Q5921"/>
  <c r="V5921"/>
  <c r="T5921"/>
  <c r="X5921"/>
  <c r="O5922"/>
  <c r="S5922"/>
  <c r="Q5922"/>
  <c r="V5922"/>
  <c r="T5922"/>
  <c r="X5922"/>
  <c r="O5923"/>
  <c r="S5923"/>
  <c r="Q5923"/>
  <c r="V5923"/>
  <c r="T5923"/>
  <c r="X5923"/>
  <c r="O5924"/>
  <c r="S5924"/>
  <c r="Q5924"/>
  <c r="V5924"/>
  <c r="T5924"/>
  <c r="X5924"/>
  <c r="O5925"/>
  <c r="S5925"/>
  <c r="Q5925"/>
  <c r="V5925"/>
  <c r="T5925"/>
  <c r="X5925"/>
  <c r="O5926"/>
  <c r="S5926"/>
  <c r="Q5926"/>
  <c r="V5926"/>
  <c r="T5926"/>
  <c r="X5926"/>
  <c r="O5927"/>
  <c r="S5927"/>
  <c r="Q5927"/>
  <c r="V5927"/>
  <c r="T5927"/>
  <c r="X5927"/>
  <c r="O5928"/>
  <c r="S5928"/>
  <c r="Q5928"/>
  <c r="V5928"/>
  <c r="T5928"/>
  <c r="X5928"/>
  <c r="O5929"/>
  <c r="S5929"/>
  <c r="Q5929"/>
  <c r="V5929"/>
  <c r="T5929"/>
  <c r="X5929"/>
  <c r="O5930"/>
  <c r="S5930"/>
  <c r="Q5930"/>
  <c r="V5930"/>
  <c r="T5930"/>
  <c r="X5930"/>
  <c r="O5931"/>
  <c r="S5931"/>
  <c r="Q5931"/>
  <c r="V5931"/>
  <c r="T5931"/>
  <c r="X5931"/>
  <c r="O5932"/>
  <c r="S5932"/>
  <c r="Q5932"/>
  <c r="V5932"/>
  <c r="T5932"/>
  <c r="X5932"/>
  <c r="O5933"/>
  <c r="S5933"/>
  <c r="Q5933"/>
  <c r="V5933"/>
  <c r="T5933"/>
  <c r="X5933"/>
  <c r="O5934"/>
  <c r="S5934"/>
  <c r="Q5934"/>
  <c r="V5934"/>
  <c r="T5934"/>
  <c r="X5934"/>
  <c r="O5935"/>
  <c r="S5935"/>
  <c r="Q5935"/>
  <c r="V5935"/>
  <c r="T5935"/>
  <c r="X5935"/>
  <c r="O5936"/>
  <c r="S5936"/>
  <c r="Q5936"/>
  <c r="V5936"/>
  <c r="T5936"/>
  <c r="X5936"/>
  <c r="C5906"/>
  <c r="C5907"/>
  <c r="C5908"/>
  <c r="C5909"/>
  <c r="C5910"/>
  <c r="C5911"/>
  <c r="C5912"/>
  <c r="C5913"/>
  <c r="C5914"/>
  <c r="C5915"/>
  <c r="C5916"/>
  <c r="C5917"/>
  <c r="C5918"/>
  <c r="C5919"/>
  <c r="C5920"/>
  <c r="C5921"/>
  <c r="C5922"/>
  <c r="C5923"/>
  <c r="C5924"/>
  <c r="C5925"/>
  <c r="C5926"/>
  <c r="C5927"/>
  <c r="C5928"/>
  <c r="C5929"/>
  <c r="C5930"/>
  <c r="C5931"/>
  <c r="C5932"/>
  <c r="C5933"/>
  <c r="C5934"/>
  <c r="C5935"/>
  <c r="C5936"/>
  <c r="I99" i="9"/>
  <c r="H99"/>
  <c r="G99"/>
  <c r="F99"/>
  <c r="E99"/>
  <c r="D99"/>
  <c r="C99"/>
  <c r="B99"/>
  <c r="J97"/>
  <c r="J96"/>
  <c r="J95"/>
  <c r="J94"/>
  <c r="J93"/>
  <c r="J92"/>
  <c r="J91"/>
  <c r="J90"/>
  <c r="J89"/>
  <c r="J88"/>
  <c r="J87"/>
  <c r="J86"/>
  <c r="J85"/>
  <c r="J84"/>
  <c r="J83"/>
  <c r="J82"/>
  <c r="J81"/>
  <c r="J80"/>
  <c r="J79"/>
  <c r="J78"/>
  <c r="J77"/>
  <c r="J76"/>
  <c r="J75"/>
  <c r="J74"/>
  <c r="J73"/>
  <c r="J72"/>
  <c r="J71"/>
  <c r="J70"/>
  <c r="J69"/>
  <c r="J68"/>
  <c r="J67"/>
  <c r="J99"/>
  <c r="B26" i="6"/>
  <c r="B27"/>
  <c r="B28"/>
  <c r="B29"/>
  <c r="B30"/>
  <c r="B31"/>
  <c r="C20"/>
  <c r="C25"/>
  <c r="C26"/>
  <c r="C27"/>
  <c r="C28"/>
  <c r="C29"/>
  <c r="C30"/>
  <c r="C31"/>
  <c r="D20"/>
  <c r="D25"/>
  <c r="D26"/>
  <c r="D27"/>
  <c r="D28"/>
  <c r="D29"/>
  <c r="D30"/>
  <c r="D31"/>
  <c r="E20"/>
  <c r="E25"/>
  <c r="E26"/>
  <c r="E27"/>
  <c r="E28"/>
  <c r="E29"/>
  <c r="E30"/>
  <c r="E31"/>
  <c r="F20"/>
  <c r="F25"/>
  <c r="F26"/>
  <c r="F27"/>
  <c r="F28"/>
  <c r="F29"/>
  <c r="F30"/>
  <c r="F31"/>
  <c r="G20"/>
  <c r="G25"/>
  <c r="G26"/>
  <c r="G27"/>
  <c r="G28"/>
  <c r="G29"/>
  <c r="G30"/>
  <c r="G31"/>
  <c r="H20"/>
  <c r="H25"/>
  <c r="H26"/>
  <c r="H27"/>
  <c r="H28"/>
  <c r="H29"/>
  <c r="H30"/>
  <c r="H31"/>
  <c r="I20"/>
  <c r="I25"/>
  <c r="I26"/>
  <c r="I27"/>
  <c r="I28"/>
  <c r="I29"/>
  <c r="I30"/>
  <c r="I31"/>
  <c r="J20"/>
  <c r="J25"/>
  <c r="J26"/>
  <c r="J27"/>
  <c r="J28"/>
  <c r="J29"/>
  <c r="J30"/>
  <c r="J31"/>
  <c r="K20"/>
  <c r="K25"/>
  <c r="K26"/>
  <c r="K27"/>
  <c r="K28"/>
  <c r="K29"/>
  <c r="K30"/>
  <c r="K31"/>
  <c r="L20"/>
  <c r="L25"/>
  <c r="L26"/>
  <c r="L27"/>
  <c r="L28"/>
  <c r="L29"/>
  <c r="L30"/>
  <c r="L31"/>
  <c r="M20"/>
  <c r="M25"/>
  <c r="M26"/>
  <c r="M27"/>
  <c r="M28"/>
  <c r="M29"/>
  <c r="M30"/>
  <c r="M31"/>
  <c r="N20"/>
  <c r="N25"/>
  <c r="N26"/>
  <c r="N27"/>
  <c r="N28"/>
  <c r="N29"/>
  <c r="N30"/>
  <c r="N31"/>
  <c r="O20"/>
  <c r="O25"/>
  <c r="O26"/>
  <c r="O27"/>
  <c r="O28"/>
  <c r="O29"/>
  <c r="O30"/>
  <c r="O31"/>
  <c r="P20"/>
  <c r="P25"/>
  <c r="P26"/>
  <c r="P27"/>
  <c r="P28"/>
  <c r="P29"/>
  <c r="P30"/>
  <c r="P31"/>
  <c r="Q20"/>
  <c r="Q25"/>
  <c r="Q26"/>
  <c r="Q27"/>
  <c r="Q28"/>
  <c r="Q29"/>
  <c r="Q30"/>
  <c r="Q31"/>
  <c r="R20"/>
  <c r="B20"/>
  <c r="B25"/>
  <c r="U25" s="1"/>
  <c r="C32"/>
  <c r="E32"/>
  <c r="G32"/>
  <c r="I32"/>
  <c r="K32"/>
  <c r="M32"/>
  <c r="O32"/>
  <c r="AM20" i="7"/>
  <c r="AE5878" i="1"/>
  <c r="X5878"/>
  <c r="O5878"/>
  <c r="S5878"/>
  <c r="X5879"/>
  <c r="O5879"/>
  <c r="S5879"/>
  <c r="U5879"/>
  <c r="X5880"/>
  <c r="O5880"/>
  <c r="S5880"/>
  <c r="X5881"/>
  <c r="O5881"/>
  <c r="S5881"/>
  <c r="X5882"/>
  <c r="O5882"/>
  <c r="S5882"/>
  <c r="X5883"/>
  <c r="O5883"/>
  <c r="S5883"/>
  <c r="X5884"/>
  <c r="O5884"/>
  <c r="S5884"/>
  <c r="X5885"/>
  <c r="O5885"/>
  <c r="S5885"/>
  <c r="X5886"/>
  <c r="O5886"/>
  <c r="S5886"/>
  <c r="X5887"/>
  <c r="O5887"/>
  <c r="S5887"/>
  <c r="X5888"/>
  <c r="O5888"/>
  <c r="S5888"/>
  <c r="X5889"/>
  <c r="O5889"/>
  <c r="S5889"/>
  <c r="X5890"/>
  <c r="O5890"/>
  <c r="S5890"/>
  <c r="X5891"/>
  <c r="O5891"/>
  <c r="S5891"/>
  <c r="X5892"/>
  <c r="O5892"/>
  <c r="S5892"/>
  <c r="X5893"/>
  <c r="O5893"/>
  <c r="S5893"/>
  <c r="X5894"/>
  <c r="O5894"/>
  <c r="S5894"/>
  <c r="X5895"/>
  <c r="O5895"/>
  <c r="S5895"/>
  <c r="X5896"/>
  <c r="O5896"/>
  <c r="S5896"/>
  <c r="X5897"/>
  <c r="O5897"/>
  <c r="S5897"/>
  <c r="X5898"/>
  <c r="O5898"/>
  <c r="S5898"/>
  <c r="X5899"/>
  <c r="O5899"/>
  <c r="S5899"/>
  <c r="X5900"/>
  <c r="O5900"/>
  <c r="S5900"/>
  <c r="X5901"/>
  <c r="O5901"/>
  <c r="S5901"/>
  <c r="X5902"/>
  <c r="O5902"/>
  <c r="S5902"/>
  <c r="X5903"/>
  <c r="O5903"/>
  <c r="S5903"/>
  <c r="X5904"/>
  <c r="O5904"/>
  <c r="S5904"/>
  <c r="X5905"/>
  <c r="O5905"/>
  <c r="S5905"/>
  <c r="V5878"/>
  <c r="V5879"/>
  <c r="W5879"/>
  <c r="V5880"/>
  <c r="V5881"/>
  <c r="W5881"/>
  <c r="V5882"/>
  <c r="V5883"/>
  <c r="W5883"/>
  <c r="V5884"/>
  <c r="V5885"/>
  <c r="V5886"/>
  <c r="V5887"/>
  <c r="V5888"/>
  <c r="V5889"/>
  <c r="V5890"/>
  <c r="V5891"/>
  <c r="W5891"/>
  <c r="V5892"/>
  <c r="V5893"/>
  <c r="V5894"/>
  <c r="V5895"/>
  <c r="V5896"/>
  <c r="V5897"/>
  <c r="V5898"/>
  <c r="V5899"/>
  <c r="V5900"/>
  <c r="V5901"/>
  <c r="V5902"/>
  <c r="V5903"/>
  <c r="V5904"/>
  <c r="V5905"/>
  <c r="T5878"/>
  <c r="T5879"/>
  <c r="T5880"/>
  <c r="T5881"/>
  <c r="T5882"/>
  <c r="T5883"/>
  <c r="T5884"/>
  <c r="T5885"/>
  <c r="T5886"/>
  <c r="T5887"/>
  <c r="T5888"/>
  <c r="T5889"/>
  <c r="T5890"/>
  <c r="T5891"/>
  <c r="T5892"/>
  <c r="T5893"/>
  <c r="T5894"/>
  <c r="T5895"/>
  <c r="T5896"/>
  <c r="T5897"/>
  <c r="T5898"/>
  <c r="T5899"/>
  <c r="T5900"/>
  <c r="T5901"/>
  <c r="T5902"/>
  <c r="T5903"/>
  <c r="T5904"/>
  <c r="T5905"/>
  <c r="Q5878"/>
  <c r="Q5879"/>
  <c r="Q5880"/>
  <c r="Q5881"/>
  <c r="Q5882"/>
  <c r="Q5883"/>
  <c r="Q5884"/>
  <c r="Q5885"/>
  <c r="Q5886"/>
  <c r="Q5887"/>
  <c r="Q5888"/>
  <c r="Q5889"/>
  <c r="Q5890"/>
  <c r="Q5891"/>
  <c r="Q5892"/>
  <c r="Q5893"/>
  <c r="Q5894"/>
  <c r="Q5895"/>
  <c r="Q5896"/>
  <c r="Q5897"/>
  <c r="Q5898"/>
  <c r="Q5899"/>
  <c r="Q5900"/>
  <c r="Q5901"/>
  <c r="Q5902"/>
  <c r="Q5903"/>
  <c r="Q5904"/>
  <c r="Q5905"/>
  <c r="C5878"/>
  <c r="C5879"/>
  <c r="C5880"/>
  <c r="C5881"/>
  <c r="C5882"/>
  <c r="C5883"/>
  <c r="C5884"/>
  <c r="C5885"/>
  <c r="C5886"/>
  <c r="C5887"/>
  <c r="C5888"/>
  <c r="C5889"/>
  <c r="C5890"/>
  <c r="C5891"/>
  <c r="C5892"/>
  <c r="C5893"/>
  <c r="C5894"/>
  <c r="C5895"/>
  <c r="C5896"/>
  <c r="C5897"/>
  <c r="C5898"/>
  <c r="C5899"/>
  <c r="C5900"/>
  <c r="C5901"/>
  <c r="C5902"/>
  <c r="C5903"/>
  <c r="C5904"/>
  <c r="C5905"/>
  <c r="J37" i="9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36"/>
  <c r="J65"/>
  <c r="I65"/>
  <c r="H65"/>
  <c r="G65"/>
  <c r="F65"/>
  <c r="E65"/>
  <c r="D65"/>
  <c r="C65"/>
  <c r="B65"/>
  <c r="AE20" i="7"/>
  <c r="AE5847" i="1"/>
  <c r="O5847"/>
  <c r="Q5847"/>
  <c r="S5847"/>
  <c r="V5847"/>
  <c r="X5847"/>
  <c r="O5848"/>
  <c r="Q5848"/>
  <c r="S5848"/>
  <c r="V5848"/>
  <c r="T5848"/>
  <c r="X5848"/>
  <c r="Y5848"/>
  <c r="O5849"/>
  <c r="Q5849"/>
  <c r="S5849"/>
  <c r="V5849"/>
  <c r="T5849"/>
  <c r="U5849"/>
  <c r="X5849"/>
  <c r="O5850"/>
  <c r="Q5850"/>
  <c r="S5850"/>
  <c r="U5850"/>
  <c r="V5850"/>
  <c r="T5850"/>
  <c r="X5850"/>
  <c r="O5851"/>
  <c r="Q5851"/>
  <c r="S5851"/>
  <c r="V5851"/>
  <c r="T5851"/>
  <c r="X5851"/>
  <c r="Y5851"/>
  <c r="O5852"/>
  <c r="Q5852"/>
  <c r="S5852"/>
  <c r="U5852"/>
  <c r="V5852"/>
  <c r="T5852"/>
  <c r="X5852"/>
  <c r="Y5852"/>
  <c r="O5853"/>
  <c r="Q5853"/>
  <c r="S5853"/>
  <c r="V5853"/>
  <c r="T5853"/>
  <c r="X5853"/>
  <c r="Y5853"/>
  <c r="O5854"/>
  <c r="Q5854"/>
  <c r="S5854"/>
  <c r="V5854"/>
  <c r="T5854"/>
  <c r="X5854"/>
  <c r="Y5854"/>
  <c r="O5855"/>
  <c r="Q5855"/>
  <c r="S5855"/>
  <c r="V5855"/>
  <c r="T5855"/>
  <c r="X5855"/>
  <c r="Y5855"/>
  <c r="O5856"/>
  <c r="Q5856"/>
  <c r="S5856"/>
  <c r="U5856"/>
  <c r="V5856"/>
  <c r="T5856"/>
  <c r="X5856"/>
  <c r="Y5856"/>
  <c r="O5857"/>
  <c r="Q5857"/>
  <c r="S5857"/>
  <c r="V5857"/>
  <c r="T5857"/>
  <c r="X5857"/>
  <c r="Y5857"/>
  <c r="O5858"/>
  <c r="Q5858"/>
  <c r="S5858"/>
  <c r="U5858"/>
  <c r="V5858"/>
  <c r="T5858"/>
  <c r="X5858"/>
  <c r="O5859"/>
  <c r="Q5859"/>
  <c r="S5859"/>
  <c r="V5859"/>
  <c r="T5859"/>
  <c r="X5859"/>
  <c r="Y5859"/>
  <c r="O5860"/>
  <c r="Q5860"/>
  <c r="S5860"/>
  <c r="V5860"/>
  <c r="T5860"/>
  <c r="X5860"/>
  <c r="Y5860"/>
  <c r="O5861"/>
  <c r="Q5861"/>
  <c r="S5861"/>
  <c r="V5861"/>
  <c r="T5861"/>
  <c r="X5861"/>
  <c r="Y5861"/>
  <c r="O5862"/>
  <c r="Q5862"/>
  <c r="S5862"/>
  <c r="V5862"/>
  <c r="T5862"/>
  <c r="X5862"/>
  <c r="Y5862"/>
  <c r="O5863"/>
  <c r="Q5863"/>
  <c r="S5863"/>
  <c r="V5863"/>
  <c r="T5863"/>
  <c r="X5863"/>
  <c r="Y5863"/>
  <c r="O5864"/>
  <c r="Q5864"/>
  <c r="S5864"/>
  <c r="U5864"/>
  <c r="V5864"/>
  <c r="T5864"/>
  <c r="X5864"/>
  <c r="Y5864"/>
  <c r="O5865"/>
  <c r="Q5865"/>
  <c r="S5865"/>
  <c r="V5865"/>
  <c r="T5865"/>
  <c r="X5865"/>
  <c r="O5866"/>
  <c r="Q5866"/>
  <c r="S5866"/>
  <c r="U5866"/>
  <c r="V5866"/>
  <c r="T5866"/>
  <c r="X5866"/>
  <c r="O5867"/>
  <c r="Q5867"/>
  <c r="S5867"/>
  <c r="V5867"/>
  <c r="T5867"/>
  <c r="X5867"/>
  <c r="Y5867"/>
  <c r="O5868"/>
  <c r="Q5868"/>
  <c r="S5868"/>
  <c r="V5868"/>
  <c r="T5868"/>
  <c r="X5868"/>
  <c r="Y5868"/>
  <c r="O5869"/>
  <c r="Q5869"/>
  <c r="S5869"/>
  <c r="V5869"/>
  <c r="T5869"/>
  <c r="X5869"/>
  <c r="Y5869"/>
  <c r="O5870"/>
  <c r="Q5870"/>
  <c r="S5870"/>
  <c r="V5870"/>
  <c r="T5870"/>
  <c r="X5870"/>
  <c r="Y5870"/>
  <c r="O5871"/>
  <c r="Q5871"/>
  <c r="S5871"/>
  <c r="V5871"/>
  <c r="T5871"/>
  <c r="X5871"/>
  <c r="Y5871"/>
  <c r="O5872"/>
  <c r="Q5872"/>
  <c r="S5872"/>
  <c r="U5873"/>
  <c r="V5872"/>
  <c r="T5872"/>
  <c r="X5872"/>
  <c r="Y5872"/>
  <c r="O5873"/>
  <c r="Q5873"/>
  <c r="S5873"/>
  <c r="V5873"/>
  <c r="T5873"/>
  <c r="X5873"/>
  <c r="Y5873"/>
  <c r="O5874"/>
  <c r="Q5874"/>
  <c r="S5874"/>
  <c r="U5874"/>
  <c r="V5874"/>
  <c r="T5874"/>
  <c r="W5874"/>
  <c r="X5874"/>
  <c r="O5875"/>
  <c r="Q5875"/>
  <c r="S5875"/>
  <c r="U5875"/>
  <c r="V5875"/>
  <c r="T5875"/>
  <c r="X5875"/>
  <c r="Y5875"/>
  <c r="O5876"/>
  <c r="Q5876"/>
  <c r="S5876"/>
  <c r="V5876"/>
  <c r="T5876"/>
  <c r="X5876"/>
  <c r="Y5876"/>
  <c r="O5877"/>
  <c r="Q5877"/>
  <c r="S5877"/>
  <c r="V5877"/>
  <c r="T5877"/>
  <c r="X5877"/>
  <c r="J3" i="9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2"/>
  <c r="J34"/>
  <c r="B34"/>
  <c r="C34"/>
  <c r="D34"/>
  <c r="I34"/>
  <c r="H34"/>
  <c r="G34"/>
  <c r="F34"/>
  <c r="E34"/>
  <c r="C5847" i="1"/>
  <c r="C5848"/>
  <c r="C5849"/>
  <c r="C5850"/>
  <c r="C5851"/>
  <c r="C5852"/>
  <c r="C5853"/>
  <c r="C5854"/>
  <c r="C5855"/>
  <c r="C5856"/>
  <c r="C5857"/>
  <c r="C5858"/>
  <c r="C5859"/>
  <c r="C5860"/>
  <c r="C5861"/>
  <c r="C5862"/>
  <c r="C5863"/>
  <c r="C5864"/>
  <c r="C5865"/>
  <c r="C5866"/>
  <c r="C5867"/>
  <c r="C5868"/>
  <c r="C5869"/>
  <c r="C5870"/>
  <c r="C5871"/>
  <c r="C5872"/>
  <c r="C5873"/>
  <c r="C5874"/>
  <c r="C5875"/>
  <c r="C5876"/>
  <c r="C5877"/>
  <c r="W20" i="7"/>
  <c r="AE5816" i="1"/>
  <c r="V5816"/>
  <c r="X5816"/>
  <c r="V5817"/>
  <c r="T5817"/>
  <c r="X5817"/>
  <c r="V5818"/>
  <c r="T5818"/>
  <c r="X5818"/>
  <c r="V5819"/>
  <c r="T5819"/>
  <c r="X5819"/>
  <c r="V5820"/>
  <c r="T5820"/>
  <c r="X5820"/>
  <c r="V5821"/>
  <c r="T5821"/>
  <c r="X5821"/>
  <c r="V5822"/>
  <c r="T5822"/>
  <c r="X5822"/>
  <c r="V5823"/>
  <c r="T5823"/>
  <c r="X5823"/>
  <c r="V5824"/>
  <c r="T5824"/>
  <c r="X5824"/>
  <c r="V5825"/>
  <c r="T5825"/>
  <c r="X5825"/>
  <c r="V5826"/>
  <c r="T5826"/>
  <c r="X5826"/>
  <c r="V5827"/>
  <c r="T5827"/>
  <c r="X5827"/>
  <c r="V5828"/>
  <c r="T5828"/>
  <c r="X5828"/>
  <c r="V5829"/>
  <c r="T5829"/>
  <c r="X5829"/>
  <c r="V5830"/>
  <c r="T5830"/>
  <c r="X5830"/>
  <c r="V5831"/>
  <c r="T5831"/>
  <c r="X5831"/>
  <c r="V5832"/>
  <c r="T5832"/>
  <c r="X5832"/>
  <c r="V5833"/>
  <c r="T5833"/>
  <c r="X5833"/>
  <c r="V5834"/>
  <c r="T5834"/>
  <c r="X5834"/>
  <c r="V5835"/>
  <c r="T5835"/>
  <c r="X5835"/>
  <c r="V5836"/>
  <c r="T5836"/>
  <c r="X5836"/>
  <c r="V5837"/>
  <c r="T5837"/>
  <c r="X5837"/>
  <c r="V5838"/>
  <c r="T5838"/>
  <c r="X5838"/>
  <c r="V5839"/>
  <c r="T5839"/>
  <c r="X5839"/>
  <c r="V5840"/>
  <c r="T5840"/>
  <c r="X5840"/>
  <c r="V5841"/>
  <c r="T5841"/>
  <c r="X5841"/>
  <c r="V5842"/>
  <c r="T5842"/>
  <c r="X5842"/>
  <c r="V5843"/>
  <c r="T5843"/>
  <c r="X5843"/>
  <c r="V5844"/>
  <c r="T5844"/>
  <c r="X5844"/>
  <c r="V5845"/>
  <c r="T5845"/>
  <c r="X5845"/>
  <c r="V5846"/>
  <c r="T5846"/>
  <c r="X5846"/>
  <c r="O5816"/>
  <c r="O5817"/>
  <c r="S5817"/>
  <c r="O5818"/>
  <c r="S5818"/>
  <c r="O5819"/>
  <c r="S5819"/>
  <c r="O5820"/>
  <c r="S5820"/>
  <c r="O5821"/>
  <c r="S5821"/>
  <c r="O5822"/>
  <c r="S5822"/>
  <c r="O5823"/>
  <c r="S5823"/>
  <c r="O5824"/>
  <c r="S5824"/>
  <c r="O5825"/>
  <c r="S5825"/>
  <c r="O5826"/>
  <c r="S5826"/>
  <c r="O5827"/>
  <c r="S5827"/>
  <c r="O5828"/>
  <c r="S5828"/>
  <c r="O5829"/>
  <c r="S5829"/>
  <c r="O5830"/>
  <c r="S5830"/>
  <c r="O5831"/>
  <c r="S5831"/>
  <c r="O5832"/>
  <c r="S5832"/>
  <c r="O5833"/>
  <c r="S5833"/>
  <c r="O5834"/>
  <c r="S5834"/>
  <c r="O5835"/>
  <c r="S5835"/>
  <c r="O5836"/>
  <c r="S5836"/>
  <c r="O5837"/>
  <c r="S5837"/>
  <c r="O5838"/>
  <c r="S5838"/>
  <c r="O5839"/>
  <c r="S5839"/>
  <c r="O5840"/>
  <c r="S5840"/>
  <c r="O5841"/>
  <c r="S5841"/>
  <c r="O5842"/>
  <c r="S5842"/>
  <c r="O5843"/>
  <c r="S5843"/>
  <c r="O5844"/>
  <c r="S5844"/>
  <c r="O5845"/>
  <c r="S5845"/>
  <c r="O5846"/>
  <c r="S5846"/>
  <c r="Q5816"/>
  <c r="Q5817"/>
  <c r="Q5818"/>
  <c r="Q5819"/>
  <c r="Q5820"/>
  <c r="Q5821"/>
  <c r="Q5822"/>
  <c r="Q5823"/>
  <c r="Q5824"/>
  <c r="Q5825"/>
  <c r="Q5826"/>
  <c r="Q5827"/>
  <c r="Q5828"/>
  <c r="Q5829"/>
  <c r="Q5830"/>
  <c r="Q5831"/>
  <c r="Q5832"/>
  <c r="Q5833"/>
  <c r="Q5834"/>
  <c r="Q5835"/>
  <c r="Q5836"/>
  <c r="Q5837"/>
  <c r="Q5838"/>
  <c r="Q5839"/>
  <c r="Q5840"/>
  <c r="Q5841"/>
  <c r="Q5842"/>
  <c r="Q5843"/>
  <c r="Q5844"/>
  <c r="Q5845"/>
  <c r="Q5846"/>
  <c r="C5816"/>
  <c r="C5817"/>
  <c r="C5818"/>
  <c r="C5819"/>
  <c r="C5820"/>
  <c r="C5821"/>
  <c r="C5822"/>
  <c r="C5823"/>
  <c r="C5824"/>
  <c r="C5825"/>
  <c r="C5826"/>
  <c r="C5827"/>
  <c r="C5828"/>
  <c r="C5829"/>
  <c r="C5830"/>
  <c r="C5831"/>
  <c r="C5832"/>
  <c r="C5833"/>
  <c r="C5834"/>
  <c r="C5835"/>
  <c r="C5836"/>
  <c r="C5837"/>
  <c r="C5838"/>
  <c r="C5839"/>
  <c r="C5840"/>
  <c r="C5841"/>
  <c r="C5842"/>
  <c r="C5843"/>
  <c r="C5844"/>
  <c r="C5845"/>
  <c r="C5846"/>
  <c r="O20" i="7"/>
  <c r="AE5786" i="1"/>
  <c r="V5786"/>
  <c r="X5786"/>
  <c r="V5787"/>
  <c r="T5787"/>
  <c r="X5787"/>
  <c r="V5788"/>
  <c r="X5788"/>
  <c r="V5789"/>
  <c r="T5789"/>
  <c r="X5789"/>
  <c r="V5790"/>
  <c r="X5790"/>
  <c r="V5791"/>
  <c r="T5791"/>
  <c r="X5791"/>
  <c r="V5792"/>
  <c r="X5792"/>
  <c r="V5793"/>
  <c r="T5793"/>
  <c r="X5793"/>
  <c r="V5794"/>
  <c r="X5794"/>
  <c r="V5795"/>
  <c r="T5795"/>
  <c r="X5795"/>
  <c r="V5796"/>
  <c r="X5796"/>
  <c r="V5797"/>
  <c r="T5797"/>
  <c r="X5797"/>
  <c r="V5798"/>
  <c r="X5798"/>
  <c r="V5799"/>
  <c r="T5799"/>
  <c r="X5799"/>
  <c r="V5800"/>
  <c r="X5800"/>
  <c r="V5801"/>
  <c r="X5801"/>
  <c r="V5802"/>
  <c r="T5802"/>
  <c r="X5802"/>
  <c r="V5803"/>
  <c r="X5803"/>
  <c r="V5804"/>
  <c r="X5804"/>
  <c r="V5805"/>
  <c r="X5805"/>
  <c r="V5806"/>
  <c r="T5806"/>
  <c r="X5806"/>
  <c r="V5807"/>
  <c r="X5807"/>
  <c r="V5808"/>
  <c r="X5808"/>
  <c r="V5809"/>
  <c r="X5809"/>
  <c r="V5810"/>
  <c r="T5810"/>
  <c r="X5810"/>
  <c r="V5811"/>
  <c r="X5811"/>
  <c r="V5812"/>
  <c r="X5812"/>
  <c r="V5813"/>
  <c r="X5813"/>
  <c r="V5814"/>
  <c r="T5814"/>
  <c r="X5814"/>
  <c r="V5815"/>
  <c r="X5815"/>
  <c r="T5786"/>
  <c r="T5788"/>
  <c r="T5790"/>
  <c r="T5792"/>
  <c r="T5794"/>
  <c r="T5796"/>
  <c r="T5798"/>
  <c r="T5800"/>
  <c r="T5804"/>
  <c r="T5808"/>
  <c r="T5812"/>
  <c r="Q5786"/>
  <c r="Q5787"/>
  <c r="Q5788"/>
  <c r="Q5789"/>
  <c r="Q5790"/>
  <c r="Q5791"/>
  <c r="Q5792"/>
  <c r="Q5793"/>
  <c r="Q5794"/>
  <c r="Q5795"/>
  <c r="Q5796"/>
  <c r="Q5797"/>
  <c r="Q5798"/>
  <c r="Q5799"/>
  <c r="Q5800"/>
  <c r="Q5801"/>
  <c r="Q5802"/>
  <c r="Q5803"/>
  <c r="Q5804"/>
  <c r="Q5805"/>
  <c r="Q5806"/>
  <c r="Q5807"/>
  <c r="Q5808"/>
  <c r="Q5809"/>
  <c r="Q5810"/>
  <c r="Q5811"/>
  <c r="Q5812"/>
  <c r="Q5813"/>
  <c r="Q5814"/>
  <c r="Q5815"/>
  <c r="O5786"/>
  <c r="O5787"/>
  <c r="S5787"/>
  <c r="O5788"/>
  <c r="S5788"/>
  <c r="O5789"/>
  <c r="S5789"/>
  <c r="O5790"/>
  <c r="S5790"/>
  <c r="Y5790"/>
  <c r="O5791"/>
  <c r="S5791"/>
  <c r="O5792"/>
  <c r="S5792"/>
  <c r="O5793"/>
  <c r="S5793"/>
  <c r="O5794"/>
  <c r="S5794"/>
  <c r="O5795"/>
  <c r="S5795"/>
  <c r="O5796"/>
  <c r="S5796"/>
  <c r="O5797"/>
  <c r="S5797"/>
  <c r="O5798"/>
  <c r="S5798"/>
  <c r="Y5798"/>
  <c r="O5799"/>
  <c r="S5799"/>
  <c r="O5800"/>
  <c r="S5800"/>
  <c r="O5801"/>
  <c r="S5801"/>
  <c r="O5802"/>
  <c r="S5802"/>
  <c r="O5803"/>
  <c r="S5803"/>
  <c r="O5804"/>
  <c r="S5804"/>
  <c r="O5805"/>
  <c r="S5805"/>
  <c r="O5806"/>
  <c r="S5806"/>
  <c r="Y5806"/>
  <c r="O5807"/>
  <c r="S5807"/>
  <c r="O5808"/>
  <c r="S5808"/>
  <c r="O5809"/>
  <c r="S5809"/>
  <c r="O5810"/>
  <c r="S5810"/>
  <c r="O5811"/>
  <c r="S5811"/>
  <c r="O5812"/>
  <c r="S5812"/>
  <c r="O5813"/>
  <c r="S5813"/>
  <c r="O5814"/>
  <c r="S5814"/>
  <c r="Y5814"/>
  <c r="O5815"/>
  <c r="S5815"/>
  <c r="C5787"/>
  <c r="C5788"/>
  <c r="C5789"/>
  <c r="C5790"/>
  <c r="C5791"/>
  <c r="C5792"/>
  <c r="C5793"/>
  <c r="C5794"/>
  <c r="C5795"/>
  <c r="C5796"/>
  <c r="C5797"/>
  <c r="C5798"/>
  <c r="C5799"/>
  <c r="C5800"/>
  <c r="C5801"/>
  <c r="C5802"/>
  <c r="C5803"/>
  <c r="C5804"/>
  <c r="C5805"/>
  <c r="C5806"/>
  <c r="C5807"/>
  <c r="C5808"/>
  <c r="C5809"/>
  <c r="C5810"/>
  <c r="C5811"/>
  <c r="C5812"/>
  <c r="C5813"/>
  <c r="C5814"/>
  <c r="C5815"/>
  <c r="C5786"/>
  <c r="G20" i="7"/>
  <c r="AE5755" i="1"/>
  <c r="E20" i="7"/>
  <c r="BQ20"/>
  <c r="V5755" i="1"/>
  <c r="V5756"/>
  <c r="T5756"/>
  <c r="V5757"/>
  <c r="T5757"/>
  <c r="V5758"/>
  <c r="T5758"/>
  <c r="V5759"/>
  <c r="T5759"/>
  <c r="V5760"/>
  <c r="T5760"/>
  <c r="V5761"/>
  <c r="T5761"/>
  <c r="V5762"/>
  <c r="T5762"/>
  <c r="V5763"/>
  <c r="T5763"/>
  <c r="V5764"/>
  <c r="T5764"/>
  <c r="V5765"/>
  <c r="T5765"/>
  <c r="V5766"/>
  <c r="T5766"/>
  <c r="V5767"/>
  <c r="T5767"/>
  <c r="V5768"/>
  <c r="T5768"/>
  <c r="V5769"/>
  <c r="T5769"/>
  <c r="V5770"/>
  <c r="T5770"/>
  <c r="V5771"/>
  <c r="T5771"/>
  <c r="V5772"/>
  <c r="T5772"/>
  <c r="V5773"/>
  <c r="T5773"/>
  <c r="V5774"/>
  <c r="T5774"/>
  <c r="V5775"/>
  <c r="T5775"/>
  <c r="V5776"/>
  <c r="T5776"/>
  <c r="V5777"/>
  <c r="T5777"/>
  <c r="V5778"/>
  <c r="T5778"/>
  <c r="V5779"/>
  <c r="T5779"/>
  <c r="V5780"/>
  <c r="T5780"/>
  <c r="V5781"/>
  <c r="T5781"/>
  <c r="V5782"/>
  <c r="T5782"/>
  <c r="V5783"/>
  <c r="T5783"/>
  <c r="V5784"/>
  <c r="T5784"/>
  <c r="V5785"/>
  <c r="T5785"/>
  <c r="O5755"/>
  <c r="Q5755"/>
  <c r="S5755"/>
  <c r="X5755"/>
  <c r="O5756"/>
  <c r="Q5756"/>
  <c r="S5756"/>
  <c r="U5756"/>
  <c r="X5756"/>
  <c r="O5757"/>
  <c r="Q5757"/>
  <c r="S5757"/>
  <c r="X5757"/>
  <c r="O5758"/>
  <c r="Q5758"/>
  <c r="S5758"/>
  <c r="U5758"/>
  <c r="X5758"/>
  <c r="O5759"/>
  <c r="Q5759"/>
  <c r="S5759"/>
  <c r="U5759"/>
  <c r="X5759"/>
  <c r="O5760"/>
  <c r="Q5760"/>
  <c r="S5760"/>
  <c r="U5760"/>
  <c r="X5760"/>
  <c r="O5761"/>
  <c r="Q5761"/>
  <c r="S5761"/>
  <c r="X5761"/>
  <c r="O5762"/>
  <c r="Q5762"/>
  <c r="S5762"/>
  <c r="U5762"/>
  <c r="X5762"/>
  <c r="O5763"/>
  <c r="Q5763"/>
  <c r="S5763"/>
  <c r="U5763"/>
  <c r="X5763"/>
  <c r="O5764"/>
  <c r="Q5764"/>
  <c r="S5764"/>
  <c r="U5764"/>
  <c r="X5764"/>
  <c r="O5765"/>
  <c r="Q5765"/>
  <c r="S5765"/>
  <c r="X5765"/>
  <c r="O5766"/>
  <c r="Q5766"/>
  <c r="S5766"/>
  <c r="U5766"/>
  <c r="X5766"/>
  <c r="O5767"/>
  <c r="Q5767"/>
  <c r="S5767"/>
  <c r="X5767"/>
  <c r="O5768"/>
  <c r="Q5768"/>
  <c r="S5768"/>
  <c r="U5768"/>
  <c r="X5768"/>
  <c r="O5769"/>
  <c r="Q5769"/>
  <c r="S5769"/>
  <c r="X5769"/>
  <c r="O5770"/>
  <c r="Q5770"/>
  <c r="S5770"/>
  <c r="U5770"/>
  <c r="X5770"/>
  <c r="O5771"/>
  <c r="Q5771"/>
  <c r="S5771"/>
  <c r="X5771"/>
  <c r="O5772"/>
  <c r="Q5772"/>
  <c r="S5772"/>
  <c r="U5772"/>
  <c r="X5772"/>
  <c r="O5773"/>
  <c r="Q5773"/>
  <c r="S5773"/>
  <c r="X5773"/>
  <c r="O5774"/>
  <c r="Q5774"/>
  <c r="S5774"/>
  <c r="U5774"/>
  <c r="X5774"/>
  <c r="O5775"/>
  <c r="Q5775"/>
  <c r="S5775"/>
  <c r="X5775"/>
  <c r="O5776"/>
  <c r="Q5776"/>
  <c r="S5776"/>
  <c r="U5776"/>
  <c r="X5776"/>
  <c r="O5777"/>
  <c r="Q5777"/>
  <c r="S5777"/>
  <c r="X5777"/>
  <c r="O5778"/>
  <c r="Q5778"/>
  <c r="S5778"/>
  <c r="U5778"/>
  <c r="X5778"/>
  <c r="O5779"/>
  <c r="Q5779"/>
  <c r="S5779"/>
  <c r="X5779"/>
  <c r="O5780"/>
  <c r="Q5780"/>
  <c r="S5780"/>
  <c r="U5780"/>
  <c r="X5780"/>
  <c r="O5781"/>
  <c r="Q5781"/>
  <c r="S5781"/>
  <c r="X5781"/>
  <c r="O5782"/>
  <c r="Q5782"/>
  <c r="S5782"/>
  <c r="U5782"/>
  <c r="X5782"/>
  <c r="O5783"/>
  <c r="Q5783"/>
  <c r="S5783"/>
  <c r="X5783"/>
  <c r="O5784"/>
  <c r="Q5784"/>
  <c r="S5784"/>
  <c r="U5784"/>
  <c r="X5784"/>
  <c r="O5785"/>
  <c r="Q5785"/>
  <c r="S5785"/>
  <c r="X5785"/>
  <c r="C5756"/>
  <c r="C5757"/>
  <c r="C5758"/>
  <c r="C5759"/>
  <c r="C5760"/>
  <c r="C5761"/>
  <c r="C5762"/>
  <c r="C5763"/>
  <c r="C5764"/>
  <c r="C5765"/>
  <c r="C5766"/>
  <c r="C5767"/>
  <c r="C5768"/>
  <c r="C5769"/>
  <c r="C5770"/>
  <c r="C5771"/>
  <c r="C5772"/>
  <c r="C5773"/>
  <c r="C5774"/>
  <c r="C5775"/>
  <c r="C5776"/>
  <c r="C5777"/>
  <c r="C5778"/>
  <c r="C5779"/>
  <c r="C5780"/>
  <c r="C5781"/>
  <c r="C5782"/>
  <c r="C5783"/>
  <c r="C5784"/>
  <c r="C5785"/>
  <c r="C5754"/>
  <c r="C5755"/>
  <c r="O5725"/>
  <c r="Q5725"/>
  <c r="S5725"/>
  <c r="V5725"/>
  <c r="T5725"/>
  <c r="X5725"/>
  <c r="O5726"/>
  <c r="Q5726"/>
  <c r="S5726"/>
  <c r="V5726"/>
  <c r="T5726"/>
  <c r="X5726"/>
  <c r="Y5726"/>
  <c r="O5727"/>
  <c r="Q5727"/>
  <c r="S5727"/>
  <c r="V5727"/>
  <c r="T5727"/>
  <c r="X5727"/>
  <c r="O5728"/>
  <c r="Q5728"/>
  <c r="S5728"/>
  <c r="V5728"/>
  <c r="T5728"/>
  <c r="X5728"/>
  <c r="O5729"/>
  <c r="Q5729"/>
  <c r="S5729"/>
  <c r="V5729"/>
  <c r="T5729"/>
  <c r="X5729"/>
  <c r="Y5729"/>
  <c r="O5730"/>
  <c r="Q5730"/>
  <c r="S5730"/>
  <c r="V5730"/>
  <c r="T5730"/>
  <c r="X5730"/>
  <c r="Y5730"/>
  <c r="O5731"/>
  <c r="Q5731"/>
  <c r="S5731"/>
  <c r="V5731"/>
  <c r="T5731"/>
  <c r="X5731"/>
  <c r="O5732"/>
  <c r="Q5732"/>
  <c r="S5732"/>
  <c r="V5732"/>
  <c r="T5732"/>
  <c r="X5732"/>
  <c r="O5733"/>
  <c r="Q5733"/>
  <c r="S5733"/>
  <c r="V5733"/>
  <c r="T5733"/>
  <c r="X5733"/>
  <c r="Y5733"/>
  <c r="O5734"/>
  <c r="Q5734"/>
  <c r="S5734"/>
  <c r="V5734"/>
  <c r="T5734"/>
  <c r="X5734"/>
  <c r="Y5734"/>
  <c r="O5735"/>
  <c r="Q5735"/>
  <c r="S5735"/>
  <c r="V5735"/>
  <c r="T5735"/>
  <c r="X5735"/>
  <c r="O5736"/>
  <c r="Q5736"/>
  <c r="S5736"/>
  <c r="V5736"/>
  <c r="T5736"/>
  <c r="X5736"/>
  <c r="O5737"/>
  <c r="Q5737"/>
  <c r="S5737"/>
  <c r="V5737"/>
  <c r="T5737"/>
  <c r="X5737"/>
  <c r="O5738"/>
  <c r="Q5738"/>
  <c r="S5738"/>
  <c r="V5738"/>
  <c r="T5738"/>
  <c r="X5738"/>
  <c r="Y5738"/>
  <c r="O5739"/>
  <c r="Q5739"/>
  <c r="S5739"/>
  <c r="V5739"/>
  <c r="T5739"/>
  <c r="X5739"/>
  <c r="O5740"/>
  <c r="Q5740"/>
  <c r="S5740"/>
  <c r="V5740"/>
  <c r="T5740"/>
  <c r="X5740"/>
  <c r="O5741"/>
  <c r="Q5741"/>
  <c r="S5741"/>
  <c r="V5741"/>
  <c r="T5741"/>
  <c r="X5741"/>
  <c r="Y5741"/>
  <c r="O5742"/>
  <c r="Q5742"/>
  <c r="S5742"/>
  <c r="V5742"/>
  <c r="T5742"/>
  <c r="X5742"/>
  <c r="Y5742"/>
  <c r="O5743"/>
  <c r="Q5743"/>
  <c r="S5743"/>
  <c r="V5743"/>
  <c r="T5743"/>
  <c r="X5743"/>
  <c r="O5744"/>
  <c r="Q5744"/>
  <c r="S5744"/>
  <c r="V5744"/>
  <c r="T5744"/>
  <c r="X5744"/>
  <c r="O5745"/>
  <c r="Q5745"/>
  <c r="S5745"/>
  <c r="V5745"/>
  <c r="T5745"/>
  <c r="X5745"/>
  <c r="O5746"/>
  <c r="Q5746"/>
  <c r="S5746"/>
  <c r="V5746"/>
  <c r="T5746"/>
  <c r="X5746"/>
  <c r="Y5746"/>
  <c r="O5747"/>
  <c r="Q5747"/>
  <c r="S5747"/>
  <c r="V5747"/>
  <c r="T5747"/>
  <c r="X5747"/>
  <c r="O5748"/>
  <c r="Q5748"/>
  <c r="S5748"/>
  <c r="V5748"/>
  <c r="T5748"/>
  <c r="X5748"/>
  <c r="O5749"/>
  <c r="Q5749"/>
  <c r="S5749"/>
  <c r="V5749"/>
  <c r="T5749"/>
  <c r="X5749"/>
  <c r="Y5749"/>
  <c r="O5750"/>
  <c r="Q5750"/>
  <c r="S5750"/>
  <c r="V5750"/>
  <c r="T5750"/>
  <c r="X5750"/>
  <c r="Y5750"/>
  <c r="O5751"/>
  <c r="Q5751"/>
  <c r="S5751"/>
  <c r="V5751"/>
  <c r="T5751"/>
  <c r="X5751"/>
  <c r="O5752"/>
  <c r="Q5752"/>
  <c r="S5752"/>
  <c r="V5752"/>
  <c r="T5752"/>
  <c r="X5752"/>
  <c r="O5753"/>
  <c r="Q5753"/>
  <c r="S5753"/>
  <c r="V5753"/>
  <c r="T5753"/>
  <c r="X5753"/>
  <c r="O5754"/>
  <c r="Q5754"/>
  <c r="S5754"/>
  <c r="U5755"/>
  <c r="V5754"/>
  <c r="T5754"/>
  <c r="X5754"/>
  <c r="Y5754"/>
  <c r="C5725"/>
  <c r="C5726"/>
  <c r="C5727"/>
  <c r="C5728"/>
  <c r="C5729"/>
  <c r="C5730"/>
  <c r="C5731"/>
  <c r="C5732"/>
  <c r="C5733"/>
  <c r="C5734"/>
  <c r="C5735"/>
  <c r="C5736"/>
  <c r="C5737"/>
  <c r="C5738"/>
  <c r="C5739"/>
  <c r="C5740"/>
  <c r="C5741"/>
  <c r="C5742"/>
  <c r="C5743"/>
  <c r="C5744"/>
  <c r="C5745"/>
  <c r="C5746"/>
  <c r="C5747"/>
  <c r="C5748"/>
  <c r="C5749"/>
  <c r="C5750"/>
  <c r="C5751"/>
  <c r="C5752"/>
  <c r="C5753"/>
  <c r="F5701"/>
  <c r="V5694"/>
  <c r="V5695"/>
  <c r="V5696"/>
  <c r="V5697"/>
  <c r="V5698"/>
  <c r="V5699"/>
  <c r="V5700"/>
  <c r="V5701"/>
  <c r="V5702"/>
  <c r="V5703"/>
  <c r="V5704"/>
  <c r="V5705"/>
  <c r="V5706"/>
  <c r="V5707"/>
  <c r="V5708"/>
  <c r="V5709"/>
  <c r="V5710"/>
  <c r="V5711"/>
  <c r="V5712"/>
  <c r="V5713"/>
  <c r="V5714"/>
  <c r="V5715"/>
  <c r="V5716"/>
  <c r="V5717"/>
  <c r="V5718"/>
  <c r="V5719"/>
  <c r="V5720"/>
  <c r="V5721"/>
  <c r="V5722"/>
  <c r="V5723"/>
  <c r="V5724"/>
  <c r="O5694"/>
  <c r="S5694"/>
  <c r="O5695"/>
  <c r="S5695"/>
  <c r="O5696"/>
  <c r="S5696"/>
  <c r="O5697"/>
  <c r="S5697"/>
  <c r="O5698"/>
  <c r="S5698"/>
  <c r="O5699"/>
  <c r="S5699"/>
  <c r="O5700"/>
  <c r="S5700"/>
  <c r="O5701"/>
  <c r="S5701"/>
  <c r="O5702"/>
  <c r="S5702"/>
  <c r="O5703"/>
  <c r="S5703"/>
  <c r="O5704"/>
  <c r="S5704"/>
  <c r="O5705"/>
  <c r="S5705"/>
  <c r="O5706"/>
  <c r="S5706"/>
  <c r="O5707"/>
  <c r="S5707"/>
  <c r="O5708"/>
  <c r="S5708"/>
  <c r="O5709"/>
  <c r="S5709"/>
  <c r="O5710"/>
  <c r="S5710"/>
  <c r="O5711"/>
  <c r="S5711"/>
  <c r="O5712"/>
  <c r="S5712"/>
  <c r="O5713"/>
  <c r="S5713"/>
  <c r="O5714"/>
  <c r="S5714"/>
  <c r="O5715"/>
  <c r="S5715"/>
  <c r="O5716"/>
  <c r="S5716"/>
  <c r="O5717"/>
  <c r="S5717"/>
  <c r="O5718"/>
  <c r="S5718"/>
  <c r="O5719"/>
  <c r="S5719"/>
  <c r="O5720"/>
  <c r="S5720"/>
  <c r="O5721"/>
  <c r="S5721"/>
  <c r="O5722"/>
  <c r="S5722"/>
  <c r="O5723"/>
  <c r="S5723"/>
  <c r="O5724"/>
  <c r="S5724"/>
  <c r="O215"/>
  <c r="S215"/>
  <c r="O216"/>
  <c r="S216"/>
  <c r="O217"/>
  <c r="S217"/>
  <c r="O218"/>
  <c r="S218"/>
  <c r="O219"/>
  <c r="S219"/>
  <c r="O220"/>
  <c r="S220"/>
  <c r="O221"/>
  <c r="S221"/>
  <c r="O222"/>
  <c r="S222"/>
  <c r="O223"/>
  <c r="S223"/>
  <c r="O224"/>
  <c r="S224"/>
  <c r="O225"/>
  <c r="S225"/>
  <c r="O226"/>
  <c r="S226"/>
  <c r="O227"/>
  <c r="S227"/>
  <c r="O228"/>
  <c r="S228"/>
  <c r="O229"/>
  <c r="S229"/>
  <c r="O230"/>
  <c r="S230"/>
  <c r="O231"/>
  <c r="S231"/>
  <c r="O232"/>
  <c r="S232"/>
  <c r="O233"/>
  <c r="S233"/>
  <c r="O234"/>
  <c r="S234"/>
  <c r="O235"/>
  <c r="S235"/>
  <c r="O236"/>
  <c r="S236"/>
  <c r="O237"/>
  <c r="S237"/>
  <c r="O238"/>
  <c r="S238"/>
  <c r="O239"/>
  <c r="S239"/>
  <c r="O240"/>
  <c r="S240"/>
  <c r="O241"/>
  <c r="S241"/>
  <c r="O242"/>
  <c r="S242"/>
  <c r="O243"/>
  <c r="S243"/>
  <c r="O244"/>
  <c r="S244"/>
  <c r="O245"/>
  <c r="S245"/>
  <c r="O581"/>
  <c r="O582"/>
  <c r="S582"/>
  <c r="O583"/>
  <c r="S583"/>
  <c r="O584"/>
  <c r="S584"/>
  <c r="O585"/>
  <c r="S585"/>
  <c r="O586"/>
  <c r="S586"/>
  <c r="O587"/>
  <c r="S587"/>
  <c r="O588"/>
  <c r="S588"/>
  <c r="O589"/>
  <c r="S589"/>
  <c r="O590"/>
  <c r="S590"/>
  <c r="O591"/>
  <c r="S591"/>
  <c r="O592"/>
  <c r="S592"/>
  <c r="O593"/>
  <c r="S593"/>
  <c r="O594"/>
  <c r="S594"/>
  <c r="O595"/>
  <c r="S595"/>
  <c r="O596"/>
  <c r="S596"/>
  <c r="O597"/>
  <c r="S597"/>
  <c r="O598"/>
  <c r="S598"/>
  <c r="O599"/>
  <c r="S599"/>
  <c r="O600"/>
  <c r="S600"/>
  <c r="O601"/>
  <c r="S601"/>
  <c r="O602"/>
  <c r="S602"/>
  <c r="O603"/>
  <c r="S603"/>
  <c r="O604"/>
  <c r="S604"/>
  <c r="O605"/>
  <c r="S605"/>
  <c r="O606"/>
  <c r="S606"/>
  <c r="O607"/>
  <c r="S607"/>
  <c r="O608"/>
  <c r="S608"/>
  <c r="O609"/>
  <c r="S609"/>
  <c r="O610"/>
  <c r="S610"/>
  <c r="O611"/>
  <c r="S611"/>
  <c r="O946"/>
  <c r="S946"/>
  <c r="O947"/>
  <c r="S947"/>
  <c r="O948"/>
  <c r="S948"/>
  <c r="O949"/>
  <c r="S949"/>
  <c r="O950"/>
  <c r="S950"/>
  <c r="O951"/>
  <c r="S951"/>
  <c r="O952"/>
  <c r="S952"/>
  <c r="O953"/>
  <c r="S953"/>
  <c r="O954"/>
  <c r="S954"/>
  <c r="O955"/>
  <c r="S955"/>
  <c r="O956"/>
  <c r="S956"/>
  <c r="O957"/>
  <c r="S957"/>
  <c r="O958"/>
  <c r="S958"/>
  <c r="O959"/>
  <c r="S959"/>
  <c r="O960"/>
  <c r="S960"/>
  <c r="O961"/>
  <c r="S961"/>
  <c r="O962"/>
  <c r="S962"/>
  <c r="O963"/>
  <c r="S963"/>
  <c r="O964"/>
  <c r="S964"/>
  <c r="O965"/>
  <c r="S965"/>
  <c r="O966"/>
  <c r="S966"/>
  <c r="O967"/>
  <c r="S967"/>
  <c r="O968"/>
  <c r="S968"/>
  <c r="O969"/>
  <c r="S969"/>
  <c r="O970"/>
  <c r="S970"/>
  <c r="O971"/>
  <c r="S971"/>
  <c r="O972"/>
  <c r="S972"/>
  <c r="O973"/>
  <c r="S973"/>
  <c r="O974"/>
  <c r="S974"/>
  <c r="O975"/>
  <c r="S975"/>
  <c r="O976"/>
  <c r="S976"/>
  <c r="O1311"/>
  <c r="O1312"/>
  <c r="S1312"/>
  <c r="O1313"/>
  <c r="S1313"/>
  <c r="O1314"/>
  <c r="S1314"/>
  <c r="O1315"/>
  <c r="S1315"/>
  <c r="O1316"/>
  <c r="S1316"/>
  <c r="O1317"/>
  <c r="S1317"/>
  <c r="O1318"/>
  <c r="S1318"/>
  <c r="O1319"/>
  <c r="S1319"/>
  <c r="O1320"/>
  <c r="S1320"/>
  <c r="O1321"/>
  <c r="S1321"/>
  <c r="O1322"/>
  <c r="S1322"/>
  <c r="O1323"/>
  <c r="S1323"/>
  <c r="O1324"/>
  <c r="S1324"/>
  <c r="O1325"/>
  <c r="S1325"/>
  <c r="O1326"/>
  <c r="S1326"/>
  <c r="O1327"/>
  <c r="S1327"/>
  <c r="O1328"/>
  <c r="S1328"/>
  <c r="O1329"/>
  <c r="S1329"/>
  <c r="O1330"/>
  <c r="S1330"/>
  <c r="O1331"/>
  <c r="S1331"/>
  <c r="O1332"/>
  <c r="S1332"/>
  <c r="O1333"/>
  <c r="S1333"/>
  <c r="O1334"/>
  <c r="S1334"/>
  <c r="O1335"/>
  <c r="S1335"/>
  <c r="O1336"/>
  <c r="S1336"/>
  <c r="O1337"/>
  <c r="S1337"/>
  <c r="O1338"/>
  <c r="S1338"/>
  <c r="O1339"/>
  <c r="S1339"/>
  <c r="O1340"/>
  <c r="S1340"/>
  <c r="O1341"/>
  <c r="S1341"/>
  <c r="O1676"/>
  <c r="S1676"/>
  <c r="O1677"/>
  <c r="S1677"/>
  <c r="O1678"/>
  <c r="S1678"/>
  <c r="O1679"/>
  <c r="S1679"/>
  <c r="O1680"/>
  <c r="S1680"/>
  <c r="O1681"/>
  <c r="S1681"/>
  <c r="O1682"/>
  <c r="S1682"/>
  <c r="O1683"/>
  <c r="S1683"/>
  <c r="O1684"/>
  <c r="S1684"/>
  <c r="O1685"/>
  <c r="S1685"/>
  <c r="O1686"/>
  <c r="S1686"/>
  <c r="O1687"/>
  <c r="S1687"/>
  <c r="O1688"/>
  <c r="S1688"/>
  <c r="O1689"/>
  <c r="S1689"/>
  <c r="O1690"/>
  <c r="S1690"/>
  <c r="O1691"/>
  <c r="S1691"/>
  <c r="O1692"/>
  <c r="S1692"/>
  <c r="O1693"/>
  <c r="S1693"/>
  <c r="O1694"/>
  <c r="S1694"/>
  <c r="O1695"/>
  <c r="S1695"/>
  <c r="O1696"/>
  <c r="S1696"/>
  <c r="O1697"/>
  <c r="S1697"/>
  <c r="O1698"/>
  <c r="S1698"/>
  <c r="O1699"/>
  <c r="S1699"/>
  <c r="O1700"/>
  <c r="S1700"/>
  <c r="O1701"/>
  <c r="S1701"/>
  <c r="O1702"/>
  <c r="S1702"/>
  <c r="O1703"/>
  <c r="S1703"/>
  <c r="O1704"/>
  <c r="S1704"/>
  <c r="O1705"/>
  <c r="S1705"/>
  <c r="O1706"/>
  <c r="S1706"/>
  <c r="O2042"/>
  <c r="O2043"/>
  <c r="S2043"/>
  <c r="O2044"/>
  <c r="S2044"/>
  <c r="O2045"/>
  <c r="S2045"/>
  <c r="O2046"/>
  <c r="S2046"/>
  <c r="O2047"/>
  <c r="S2047"/>
  <c r="O2048"/>
  <c r="S2048"/>
  <c r="O2049"/>
  <c r="S2049"/>
  <c r="O2050"/>
  <c r="S2050"/>
  <c r="O2051"/>
  <c r="S2051"/>
  <c r="O2052"/>
  <c r="S2052"/>
  <c r="O2053"/>
  <c r="S2053"/>
  <c r="O2054"/>
  <c r="S2054"/>
  <c r="O2055"/>
  <c r="S2055"/>
  <c r="O2056"/>
  <c r="S2056"/>
  <c r="O2057"/>
  <c r="S2057"/>
  <c r="O2058"/>
  <c r="S2058"/>
  <c r="O2059"/>
  <c r="S2059"/>
  <c r="O2060"/>
  <c r="S2060"/>
  <c r="O2061"/>
  <c r="S2061"/>
  <c r="O2062"/>
  <c r="S2062"/>
  <c r="O2063"/>
  <c r="S2063"/>
  <c r="O2064"/>
  <c r="S2064"/>
  <c r="O2065"/>
  <c r="S2065"/>
  <c r="O2066"/>
  <c r="S2066"/>
  <c r="O2067"/>
  <c r="S2067"/>
  <c r="O2068"/>
  <c r="S2068"/>
  <c r="O2069"/>
  <c r="S2069"/>
  <c r="O2070"/>
  <c r="S2070"/>
  <c r="O2071"/>
  <c r="S2071"/>
  <c r="O2072"/>
  <c r="S2072"/>
  <c r="O2407"/>
  <c r="S2407"/>
  <c r="O2408"/>
  <c r="S2408"/>
  <c r="O2409"/>
  <c r="S2409"/>
  <c r="O2410"/>
  <c r="S2410"/>
  <c r="O2411"/>
  <c r="S2411"/>
  <c r="O2412"/>
  <c r="S2412"/>
  <c r="O2413"/>
  <c r="S2413"/>
  <c r="O2414"/>
  <c r="S2414"/>
  <c r="O2415"/>
  <c r="S2415"/>
  <c r="O2416"/>
  <c r="S2416"/>
  <c r="O2417"/>
  <c r="S2417"/>
  <c r="O2418"/>
  <c r="S2418"/>
  <c r="O2419"/>
  <c r="S2419"/>
  <c r="O2420"/>
  <c r="S2420"/>
  <c r="O2421"/>
  <c r="S2421"/>
  <c r="O2422"/>
  <c r="S2422"/>
  <c r="O2423"/>
  <c r="S2423"/>
  <c r="O2424"/>
  <c r="S2424"/>
  <c r="O2425"/>
  <c r="S2425"/>
  <c r="O2426"/>
  <c r="S2426"/>
  <c r="O2427"/>
  <c r="S2427"/>
  <c r="O2428"/>
  <c r="S2428"/>
  <c r="O2429"/>
  <c r="S2429"/>
  <c r="O2430"/>
  <c r="S2430"/>
  <c r="O2431"/>
  <c r="S2431"/>
  <c r="O2432"/>
  <c r="S2432"/>
  <c r="O2433"/>
  <c r="S2433"/>
  <c r="O2434"/>
  <c r="S2434"/>
  <c r="O2435"/>
  <c r="S2435"/>
  <c r="O2436"/>
  <c r="S2436"/>
  <c r="O2437"/>
  <c r="S2437"/>
  <c r="O2772"/>
  <c r="O2773"/>
  <c r="S2773"/>
  <c r="O2774"/>
  <c r="S2774"/>
  <c r="O2775"/>
  <c r="S2775"/>
  <c r="O2776"/>
  <c r="S2776"/>
  <c r="O2777"/>
  <c r="S2777"/>
  <c r="O2778"/>
  <c r="S2778"/>
  <c r="O2779"/>
  <c r="S2779"/>
  <c r="O2780"/>
  <c r="S2780"/>
  <c r="O2781"/>
  <c r="S2781"/>
  <c r="O2782"/>
  <c r="S2782"/>
  <c r="O2783"/>
  <c r="S2783"/>
  <c r="O2784"/>
  <c r="S2784"/>
  <c r="O2785"/>
  <c r="S2785"/>
  <c r="O2786"/>
  <c r="S2786"/>
  <c r="O2787"/>
  <c r="S2787"/>
  <c r="O2788"/>
  <c r="S2788"/>
  <c r="O2789"/>
  <c r="S2789"/>
  <c r="O2790"/>
  <c r="S2790"/>
  <c r="O2791"/>
  <c r="S2791"/>
  <c r="O2792"/>
  <c r="S2792"/>
  <c r="O2793"/>
  <c r="S2793"/>
  <c r="O2794"/>
  <c r="S2794"/>
  <c r="O2795"/>
  <c r="S2795"/>
  <c r="O2796"/>
  <c r="S2796"/>
  <c r="O2797"/>
  <c r="S2797"/>
  <c r="O2798"/>
  <c r="S2798"/>
  <c r="O2799"/>
  <c r="S2799"/>
  <c r="O2800"/>
  <c r="S2800"/>
  <c r="O2801"/>
  <c r="S2801"/>
  <c r="O2802"/>
  <c r="S2802"/>
  <c r="O3137"/>
  <c r="S3137"/>
  <c r="O3138"/>
  <c r="S3138"/>
  <c r="O3139"/>
  <c r="S3139"/>
  <c r="O3140"/>
  <c r="S3140"/>
  <c r="O3141"/>
  <c r="S3141"/>
  <c r="O3142"/>
  <c r="S3142"/>
  <c r="O3143"/>
  <c r="S3143"/>
  <c r="O3144"/>
  <c r="S3144"/>
  <c r="O3145"/>
  <c r="S3145"/>
  <c r="O3146"/>
  <c r="S3146"/>
  <c r="O3147"/>
  <c r="S3147"/>
  <c r="O3148"/>
  <c r="S3148"/>
  <c r="O3149"/>
  <c r="S3149"/>
  <c r="O3150"/>
  <c r="S3150"/>
  <c r="O3151"/>
  <c r="S3151"/>
  <c r="O3152"/>
  <c r="S3152"/>
  <c r="O3153"/>
  <c r="S3153"/>
  <c r="O3154"/>
  <c r="S3154"/>
  <c r="O3155"/>
  <c r="S3155"/>
  <c r="O3156"/>
  <c r="S3156"/>
  <c r="O3157"/>
  <c r="S3157"/>
  <c r="O3158"/>
  <c r="S3158"/>
  <c r="O3159"/>
  <c r="S3159"/>
  <c r="O3160"/>
  <c r="S3160"/>
  <c r="O3161"/>
  <c r="S3161"/>
  <c r="O3162"/>
  <c r="S3162"/>
  <c r="O3163"/>
  <c r="S3163"/>
  <c r="O3164"/>
  <c r="S3164"/>
  <c r="O3165"/>
  <c r="S3165"/>
  <c r="O3166"/>
  <c r="S3166"/>
  <c r="O3167"/>
  <c r="S3167"/>
  <c r="O3503"/>
  <c r="O3504"/>
  <c r="S3504"/>
  <c r="O3505"/>
  <c r="S3505"/>
  <c r="O3506"/>
  <c r="S3506"/>
  <c r="O3507"/>
  <c r="S3507"/>
  <c r="O3508"/>
  <c r="S3508"/>
  <c r="O3509"/>
  <c r="S3509"/>
  <c r="O3510"/>
  <c r="S3510"/>
  <c r="O3511"/>
  <c r="S3511"/>
  <c r="O3512"/>
  <c r="S3512"/>
  <c r="O3513"/>
  <c r="S3513"/>
  <c r="O3514"/>
  <c r="S3514"/>
  <c r="O3515"/>
  <c r="S3515"/>
  <c r="O3516"/>
  <c r="S3516"/>
  <c r="O3517"/>
  <c r="S3517"/>
  <c r="O3518"/>
  <c r="S3518"/>
  <c r="O3519"/>
  <c r="S3519"/>
  <c r="O3520"/>
  <c r="S3520"/>
  <c r="O3521"/>
  <c r="S3521"/>
  <c r="O3522"/>
  <c r="S3522"/>
  <c r="O3523"/>
  <c r="S3523"/>
  <c r="O3524"/>
  <c r="S3524"/>
  <c r="O3525"/>
  <c r="S3525"/>
  <c r="O3526"/>
  <c r="S3526"/>
  <c r="O3527"/>
  <c r="S3527"/>
  <c r="O3528"/>
  <c r="S3528"/>
  <c r="O3529"/>
  <c r="S3529"/>
  <c r="O3530"/>
  <c r="S3530"/>
  <c r="O3531"/>
  <c r="S3531"/>
  <c r="O3532"/>
  <c r="S3532"/>
  <c r="O3533"/>
  <c r="S3533"/>
  <c r="O3868"/>
  <c r="S3868"/>
  <c r="O3869"/>
  <c r="S3869"/>
  <c r="O3870"/>
  <c r="S3870"/>
  <c r="O3871"/>
  <c r="S3871"/>
  <c r="O3872"/>
  <c r="S3872"/>
  <c r="O3873"/>
  <c r="S3873"/>
  <c r="O3874"/>
  <c r="S3874"/>
  <c r="O3875"/>
  <c r="S3875"/>
  <c r="O3876"/>
  <c r="S3876"/>
  <c r="O3877"/>
  <c r="S3877"/>
  <c r="O3878"/>
  <c r="S3878"/>
  <c r="O3879"/>
  <c r="S3879"/>
  <c r="O3880"/>
  <c r="S3880"/>
  <c r="O3881"/>
  <c r="S3881"/>
  <c r="O3882"/>
  <c r="S3882"/>
  <c r="O3883"/>
  <c r="S3883"/>
  <c r="O3884"/>
  <c r="S3884"/>
  <c r="O3885"/>
  <c r="S3885"/>
  <c r="O3886"/>
  <c r="S3886"/>
  <c r="O3887"/>
  <c r="S3887"/>
  <c r="O3888"/>
  <c r="S3888"/>
  <c r="O3889"/>
  <c r="S3889"/>
  <c r="O3890"/>
  <c r="S3890"/>
  <c r="O3891"/>
  <c r="S3891"/>
  <c r="O3892"/>
  <c r="S3892"/>
  <c r="O3893"/>
  <c r="S3893"/>
  <c r="O3894"/>
  <c r="S3894"/>
  <c r="O3895"/>
  <c r="S3895"/>
  <c r="O3896"/>
  <c r="S3896"/>
  <c r="O3897"/>
  <c r="S3897"/>
  <c r="O3898"/>
  <c r="S3898"/>
  <c r="O4233"/>
  <c r="O4234"/>
  <c r="S4234"/>
  <c r="O4235"/>
  <c r="S4235"/>
  <c r="O4236"/>
  <c r="S4236"/>
  <c r="O4237"/>
  <c r="S4237"/>
  <c r="O4238"/>
  <c r="S4238"/>
  <c r="O4239"/>
  <c r="S4239"/>
  <c r="O4240"/>
  <c r="S4240"/>
  <c r="O4241"/>
  <c r="S4241"/>
  <c r="O4242"/>
  <c r="S4242"/>
  <c r="O4243"/>
  <c r="S4243"/>
  <c r="O4244"/>
  <c r="S4244"/>
  <c r="O4245"/>
  <c r="S4245"/>
  <c r="O4246"/>
  <c r="S4246"/>
  <c r="O4247"/>
  <c r="S4247"/>
  <c r="O4248"/>
  <c r="S4248"/>
  <c r="O4249"/>
  <c r="S4249"/>
  <c r="O4250"/>
  <c r="S4250"/>
  <c r="O4251"/>
  <c r="S4251"/>
  <c r="O4252"/>
  <c r="S4252"/>
  <c r="O4253"/>
  <c r="S4253"/>
  <c r="O4254"/>
  <c r="S4254"/>
  <c r="O4255"/>
  <c r="S4255"/>
  <c r="O4256"/>
  <c r="S4256"/>
  <c r="O4257"/>
  <c r="S4257"/>
  <c r="O4258"/>
  <c r="S4258"/>
  <c r="O4259"/>
  <c r="S4259"/>
  <c r="O4260"/>
  <c r="S4260"/>
  <c r="O4261"/>
  <c r="S4261"/>
  <c r="O4262"/>
  <c r="S4262"/>
  <c r="O4263"/>
  <c r="S4263"/>
  <c r="O4598"/>
  <c r="S4598"/>
  <c r="O4599"/>
  <c r="S4599"/>
  <c r="O4600"/>
  <c r="S4600"/>
  <c r="O4601"/>
  <c r="S4601"/>
  <c r="O4602"/>
  <c r="S4602"/>
  <c r="O4603"/>
  <c r="S4603"/>
  <c r="O4604"/>
  <c r="S4604"/>
  <c r="O4605"/>
  <c r="S4605"/>
  <c r="O4606"/>
  <c r="S4606"/>
  <c r="O4607"/>
  <c r="S4607"/>
  <c r="O4608"/>
  <c r="S4608"/>
  <c r="O4609"/>
  <c r="S4609"/>
  <c r="O4610"/>
  <c r="S4610"/>
  <c r="O4611"/>
  <c r="S4611"/>
  <c r="O4612"/>
  <c r="S4612"/>
  <c r="O4613"/>
  <c r="S4613"/>
  <c r="O4614"/>
  <c r="S4614"/>
  <c r="O4615"/>
  <c r="S4615"/>
  <c r="O4616"/>
  <c r="S4616"/>
  <c r="O4617"/>
  <c r="S4617"/>
  <c r="O4618"/>
  <c r="S4618"/>
  <c r="O4619"/>
  <c r="S4619"/>
  <c r="O4620"/>
  <c r="S4620"/>
  <c r="O4621"/>
  <c r="S4621"/>
  <c r="O4622"/>
  <c r="S4622"/>
  <c r="O4623"/>
  <c r="S4623"/>
  <c r="O4624"/>
  <c r="S4624"/>
  <c r="O4625"/>
  <c r="S4625"/>
  <c r="O4626"/>
  <c r="S4626"/>
  <c r="O4627"/>
  <c r="S4627"/>
  <c r="O4628"/>
  <c r="S4628"/>
  <c r="O4964"/>
  <c r="O4965"/>
  <c r="S4965"/>
  <c r="O4966"/>
  <c r="S4966"/>
  <c r="O4967"/>
  <c r="S4967"/>
  <c r="O4968"/>
  <c r="S4968"/>
  <c r="O4969"/>
  <c r="S4969"/>
  <c r="O4970"/>
  <c r="S4970"/>
  <c r="O4971"/>
  <c r="S4971"/>
  <c r="O4972"/>
  <c r="S4972"/>
  <c r="O4973"/>
  <c r="S4973"/>
  <c r="O4974"/>
  <c r="S4974"/>
  <c r="O4975"/>
  <c r="S4975"/>
  <c r="O4976"/>
  <c r="S4976"/>
  <c r="O4977"/>
  <c r="S4977"/>
  <c r="O4978"/>
  <c r="S4978"/>
  <c r="O4979"/>
  <c r="S4979"/>
  <c r="O4980"/>
  <c r="S4980"/>
  <c r="O4981"/>
  <c r="S4981"/>
  <c r="O4982"/>
  <c r="S4982"/>
  <c r="O4983"/>
  <c r="S4983"/>
  <c r="O4984"/>
  <c r="S4984"/>
  <c r="O4985"/>
  <c r="S4985"/>
  <c r="O4986"/>
  <c r="S4986"/>
  <c r="O4987"/>
  <c r="S4987"/>
  <c r="O4988"/>
  <c r="S4988"/>
  <c r="O4989"/>
  <c r="S4989"/>
  <c r="O4990"/>
  <c r="S4990"/>
  <c r="O4991"/>
  <c r="S4991"/>
  <c r="O4992"/>
  <c r="S4992"/>
  <c r="O4993"/>
  <c r="S4993"/>
  <c r="O4994"/>
  <c r="S4994"/>
  <c r="O5329"/>
  <c r="S5329"/>
  <c r="O5330"/>
  <c r="S5330"/>
  <c r="O5331"/>
  <c r="S5331"/>
  <c r="O5332"/>
  <c r="S5332"/>
  <c r="O5333"/>
  <c r="S5333"/>
  <c r="O5334"/>
  <c r="S5334"/>
  <c r="O5335"/>
  <c r="S5335"/>
  <c r="O5336"/>
  <c r="S5336"/>
  <c r="O5337"/>
  <c r="S5337"/>
  <c r="O5338"/>
  <c r="S5338"/>
  <c r="O5339"/>
  <c r="S5339"/>
  <c r="O5340"/>
  <c r="S5340"/>
  <c r="O5341"/>
  <c r="S5341"/>
  <c r="O5342"/>
  <c r="S5342"/>
  <c r="O5343"/>
  <c r="S5343"/>
  <c r="O5344"/>
  <c r="S5344"/>
  <c r="O5345"/>
  <c r="S5345"/>
  <c r="O5346"/>
  <c r="S5346"/>
  <c r="O5347"/>
  <c r="S5347"/>
  <c r="O5348"/>
  <c r="S5348"/>
  <c r="O5349"/>
  <c r="S5349"/>
  <c r="O5350"/>
  <c r="S5350"/>
  <c r="O5351"/>
  <c r="S5351"/>
  <c r="O5352"/>
  <c r="S5352"/>
  <c r="O5353"/>
  <c r="S5353"/>
  <c r="O5354"/>
  <c r="S5354"/>
  <c r="O5355"/>
  <c r="S5355"/>
  <c r="O5356"/>
  <c r="S5356"/>
  <c r="O5357"/>
  <c r="S5357"/>
  <c r="O5358"/>
  <c r="S5358"/>
  <c r="O5359"/>
  <c r="S5359"/>
  <c r="O184"/>
  <c r="S184"/>
  <c r="O185"/>
  <c r="S185"/>
  <c r="O186"/>
  <c r="S186"/>
  <c r="O187"/>
  <c r="S187"/>
  <c r="O188"/>
  <c r="S188"/>
  <c r="O189"/>
  <c r="S189"/>
  <c r="O190"/>
  <c r="S190"/>
  <c r="O191"/>
  <c r="S191"/>
  <c r="O192"/>
  <c r="S192"/>
  <c r="O193"/>
  <c r="S193"/>
  <c r="O194"/>
  <c r="S194"/>
  <c r="O195"/>
  <c r="S195"/>
  <c r="O196"/>
  <c r="S196"/>
  <c r="O197"/>
  <c r="S197"/>
  <c r="O198"/>
  <c r="S198"/>
  <c r="O199"/>
  <c r="S199"/>
  <c r="O200"/>
  <c r="S200"/>
  <c r="O201"/>
  <c r="S201"/>
  <c r="O202"/>
  <c r="S202"/>
  <c r="O203"/>
  <c r="S203"/>
  <c r="O204"/>
  <c r="S204"/>
  <c r="O205"/>
  <c r="S205"/>
  <c r="O206"/>
  <c r="S206"/>
  <c r="O207"/>
  <c r="S207"/>
  <c r="O208"/>
  <c r="S208"/>
  <c r="O209"/>
  <c r="S209"/>
  <c r="O210"/>
  <c r="S210"/>
  <c r="O211"/>
  <c r="S211"/>
  <c r="O212"/>
  <c r="S212"/>
  <c r="O213"/>
  <c r="S213"/>
  <c r="O214"/>
  <c r="S214"/>
  <c r="O550"/>
  <c r="S550"/>
  <c r="O551"/>
  <c r="S551"/>
  <c r="O552"/>
  <c r="S552"/>
  <c r="O553"/>
  <c r="S553"/>
  <c r="O554"/>
  <c r="S554"/>
  <c r="O555"/>
  <c r="S555"/>
  <c r="O556"/>
  <c r="S556"/>
  <c r="O557"/>
  <c r="S557"/>
  <c r="O558"/>
  <c r="S558"/>
  <c r="O559"/>
  <c r="S559"/>
  <c r="O560"/>
  <c r="S560"/>
  <c r="O561"/>
  <c r="S561"/>
  <c r="O562"/>
  <c r="S562"/>
  <c r="O563"/>
  <c r="S563"/>
  <c r="O564"/>
  <c r="S564"/>
  <c r="O565"/>
  <c r="S565"/>
  <c r="O566"/>
  <c r="S566"/>
  <c r="O567"/>
  <c r="S567"/>
  <c r="O568"/>
  <c r="S568"/>
  <c r="O569"/>
  <c r="S569"/>
  <c r="O570"/>
  <c r="S570"/>
  <c r="O571"/>
  <c r="S571"/>
  <c r="O572"/>
  <c r="S572"/>
  <c r="O573"/>
  <c r="S573"/>
  <c r="O574"/>
  <c r="S574"/>
  <c r="O575"/>
  <c r="S575"/>
  <c r="O576"/>
  <c r="S576"/>
  <c r="O577"/>
  <c r="S577"/>
  <c r="O578"/>
  <c r="S578"/>
  <c r="O579"/>
  <c r="S579"/>
  <c r="O580"/>
  <c r="S580"/>
  <c r="O915"/>
  <c r="S915"/>
  <c r="O916"/>
  <c r="S916"/>
  <c r="O917"/>
  <c r="S917"/>
  <c r="O918"/>
  <c r="S918"/>
  <c r="O919"/>
  <c r="S919"/>
  <c r="O920"/>
  <c r="S920"/>
  <c r="O921"/>
  <c r="S921"/>
  <c r="O922"/>
  <c r="S922"/>
  <c r="O923"/>
  <c r="S923"/>
  <c r="O924"/>
  <c r="S924"/>
  <c r="O925"/>
  <c r="S925"/>
  <c r="O926"/>
  <c r="S926"/>
  <c r="O927"/>
  <c r="S927"/>
  <c r="O928"/>
  <c r="S928"/>
  <c r="O929"/>
  <c r="S929"/>
  <c r="O930"/>
  <c r="S930"/>
  <c r="O931"/>
  <c r="S931"/>
  <c r="O932"/>
  <c r="S932"/>
  <c r="O933"/>
  <c r="S933"/>
  <c r="O934"/>
  <c r="S934"/>
  <c r="O935"/>
  <c r="S935"/>
  <c r="O936"/>
  <c r="S936"/>
  <c r="O937"/>
  <c r="S937"/>
  <c r="O938"/>
  <c r="S938"/>
  <c r="O939"/>
  <c r="S939"/>
  <c r="O940"/>
  <c r="S940"/>
  <c r="O941"/>
  <c r="S941"/>
  <c r="O942"/>
  <c r="S942"/>
  <c r="O943"/>
  <c r="S943"/>
  <c r="O944"/>
  <c r="S944"/>
  <c r="O945"/>
  <c r="S945"/>
  <c r="O1280"/>
  <c r="S1280"/>
  <c r="O1281"/>
  <c r="S1281"/>
  <c r="O1282"/>
  <c r="S1282"/>
  <c r="O1283"/>
  <c r="S1283"/>
  <c r="O1284"/>
  <c r="S1284"/>
  <c r="O1285"/>
  <c r="S1285"/>
  <c r="O1286"/>
  <c r="S1286"/>
  <c r="O1287"/>
  <c r="S1287"/>
  <c r="O1288"/>
  <c r="S1288"/>
  <c r="O1289"/>
  <c r="S1289"/>
  <c r="O1290"/>
  <c r="S1290"/>
  <c r="O1291"/>
  <c r="S1291"/>
  <c r="O1292"/>
  <c r="S1292"/>
  <c r="O1293"/>
  <c r="S1293"/>
  <c r="O1294"/>
  <c r="S1294"/>
  <c r="O1295"/>
  <c r="S1295"/>
  <c r="O1296"/>
  <c r="S1296"/>
  <c r="O1297"/>
  <c r="S1297"/>
  <c r="O1298"/>
  <c r="S1298"/>
  <c r="O1299"/>
  <c r="S1299"/>
  <c r="O1300"/>
  <c r="S1300"/>
  <c r="O1301"/>
  <c r="S1301"/>
  <c r="O1302"/>
  <c r="S1302"/>
  <c r="O1303"/>
  <c r="S1303"/>
  <c r="O1304"/>
  <c r="S1304"/>
  <c r="O1305"/>
  <c r="S1305"/>
  <c r="O1306"/>
  <c r="S1306"/>
  <c r="O1307"/>
  <c r="S1307"/>
  <c r="O1308"/>
  <c r="S1308"/>
  <c r="O1309"/>
  <c r="S1309"/>
  <c r="O1310"/>
  <c r="S1310"/>
  <c r="O1645"/>
  <c r="S1645"/>
  <c r="O1646"/>
  <c r="S1646"/>
  <c r="O1647"/>
  <c r="S1647"/>
  <c r="O1648"/>
  <c r="S1648"/>
  <c r="O1649"/>
  <c r="S1649"/>
  <c r="O1650"/>
  <c r="S1650"/>
  <c r="O1651"/>
  <c r="S1651"/>
  <c r="O1652"/>
  <c r="S1652"/>
  <c r="O1653"/>
  <c r="S1653"/>
  <c r="O1654"/>
  <c r="S1654"/>
  <c r="O1655"/>
  <c r="S1655"/>
  <c r="O1656"/>
  <c r="S1656"/>
  <c r="O1657"/>
  <c r="S1657"/>
  <c r="O1658"/>
  <c r="S1658"/>
  <c r="O1659"/>
  <c r="S1659"/>
  <c r="O1660"/>
  <c r="S1660"/>
  <c r="O1661"/>
  <c r="S1661"/>
  <c r="O1662"/>
  <c r="S1662"/>
  <c r="O1663"/>
  <c r="S1663"/>
  <c r="O1664"/>
  <c r="S1664"/>
  <c r="O1665"/>
  <c r="S1665"/>
  <c r="O1666"/>
  <c r="S1666"/>
  <c r="O1667"/>
  <c r="S1667"/>
  <c r="O1668"/>
  <c r="S1668"/>
  <c r="O1669"/>
  <c r="S1669"/>
  <c r="O1670"/>
  <c r="S1670"/>
  <c r="O1671"/>
  <c r="S1671"/>
  <c r="O1672"/>
  <c r="S1672"/>
  <c r="O1673"/>
  <c r="S1673"/>
  <c r="O1674"/>
  <c r="S1674"/>
  <c r="O1675"/>
  <c r="S1675"/>
  <c r="O2011"/>
  <c r="S2011"/>
  <c r="O2012"/>
  <c r="S2012"/>
  <c r="O2013"/>
  <c r="S2013"/>
  <c r="O2014"/>
  <c r="S2014"/>
  <c r="O2015"/>
  <c r="S2015"/>
  <c r="O2016"/>
  <c r="S2016"/>
  <c r="O2017"/>
  <c r="S2017"/>
  <c r="O2018"/>
  <c r="S2018"/>
  <c r="O2019"/>
  <c r="S2019"/>
  <c r="O2020"/>
  <c r="S2020"/>
  <c r="O2021"/>
  <c r="S2021"/>
  <c r="O2022"/>
  <c r="S2022"/>
  <c r="O2023"/>
  <c r="S2023"/>
  <c r="O2024"/>
  <c r="S2024"/>
  <c r="O2025"/>
  <c r="S2025"/>
  <c r="O2026"/>
  <c r="S2026"/>
  <c r="O2027"/>
  <c r="S2027"/>
  <c r="O2028"/>
  <c r="S2028"/>
  <c r="O2029"/>
  <c r="S2029"/>
  <c r="O2030"/>
  <c r="S2030"/>
  <c r="O2031"/>
  <c r="S2031"/>
  <c r="O2032"/>
  <c r="S2032"/>
  <c r="O2033"/>
  <c r="S2033"/>
  <c r="O2034"/>
  <c r="S2034"/>
  <c r="O2035"/>
  <c r="S2035"/>
  <c r="O2036"/>
  <c r="S2036"/>
  <c r="O2037"/>
  <c r="S2037"/>
  <c r="O2038"/>
  <c r="S2038"/>
  <c r="O2039"/>
  <c r="S2039"/>
  <c r="O2040"/>
  <c r="S2040"/>
  <c r="O2041"/>
  <c r="S2041"/>
  <c r="O2376"/>
  <c r="S2376"/>
  <c r="O2377"/>
  <c r="S2377"/>
  <c r="O2378"/>
  <c r="S2378"/>
  <c r="O2379"/>
  <c r="S2379"/>
  <c r="O2380"/>
  <c r="S2380"/>
  <c r="O2381"/>
  <c r="S2381"/>
  <c r="O2382"/>
  <c r="S2382"/>
  <c r="O2383"/>
  <c r="S2383"/>
  <c r="O2384"/>
  <c r="S2384"/>
  <c r="O2385"/>
  <c r="S2385"/>
  <c r="O2386"/>
  <c r="S2386"/>
  <c r="O2387"/>
  <c r="S2387"/>
  <c r="O2388"/>
  <c r="S2388"/>
  <c r="O2389"/>
  <c r="S2389"/>
  <c r="O2390"/>
  <c r="S2390"/>
  <c r="O2391"/>
  <c r="S2391"/>
  <c r="O2392"/>
  <c r="S2392"/>
  <c r="O2393"/>
  <c r="S2393"/>
  <c r="O2394"/>
  <c r="S2394"/>
  <c r="O2395"/>
  <c r="S2395"/>
  <c r="O2396"/>
  <c r="S2396"/>
  <c r="O2397"/>
  <c r="S2397"/>
  <c r="O2398"/>
  <c r="S2398"/>
  <c r="O2399"/>
  <c r="S2399"/>
  <c r="O2400"/>
  <c r="S2400"/>
  <c r="O2401"/>
  <c r="S2401"/>
  <c r="O2402"/>
  <c r="S2402"/>
  <c r="O2403"/>
  <c r="S2403"/>
  <c r="O2404"/>
  <c r="S2404"/>
  <c r="O2405"/>
  <c r="S2405"/>
  <c r="O2406"/>
  <c r="S2406"/>
  <c r="O2741"/>
  <c r="S2741"/>
  <c r="O2742"/>
  <c r="S2742"/>
  <c r="O2743"/>
  <c r="S2743"/>
  <c r="O2744"/>
  <c r="S2744"/>
  <c r="O2745"/>
  <c r="S2745"/>
  <c r="O2746"/>
  <c r="S2746"/>
  <c r="O2747"/>
  <c r="S2747"/>
  <c r="O2748"/>
  <c r="S2748"/>
  <c r="O2749"/>
  <c r="S2749"/>
  <c r="O2750"/>
  <c r="S2750"/>
  <c r="O2751"/>
  <c r="S2751"/>
  <c r="O2752"/>
  <c r="S2752"/>
  <c r="O2753"/>
  <c r="S2753"/>
  <c r="O2754"/>
  <c r="S2754"/>
  <c r="O2755"/>
  <c r="S2755"/>
  <c r="O2756"/>
  <c r="S2756"/>
  <c r="O2757"/>
  <c r="S2757"/>
  <c r="O2758"/>
  <c r="S2758"/>
  <c r="O2759"/>
  <c r="S2759"/>
  <c r="O2760"/>
  <c r="S2760"/>
  <c r="O2761"/>
  <c r="S2761"/>
  <c r="O2762"/>
  <c r="S2762"/>
  <c r="O2763"/>
  <c r="S2763"/>
  <c r="O2764"/>
  <c r="S2764"/>
  <c r="O2765"/>
  <c r="S2765"/>
  <c r="O2766"/>
  <c r="S2766"/>
  <c r="O2767"/>
  <c r="S2767"/>
  <c r="O2768"/>
  <c r="S2768"/>
  <c r="O2769"/>
  <c r="S2769"/>
  <c r="O2770"/>
  <c r="S2770"/>
  <c r="O2771"/>
  <c r="S2771"/>
  <c r="O3106"/>
  <c r="S3106"/>
  <c r="O3107"/>
  <c r="S3107"/>
  <c r="O3108"/>
  <c r="S3108"/>
  <c r="O3109"/>
  <c r="S3109"/>
  <c r="O3110"/>
  <c r="S3110"/>
  <c r="O3111"/>
  <c r="S3111"/>
  <c r="O3112"/>
  <c r="S3112"/>
  <c r="O3113"/>
  <c r="S3113"/>
  <c r="O3114"/>
  <c r="S3114"/>
  <c r="O3115"/>
  <c r="S3115"/>
  <c r="O3116"/>
  <c r="S3116"/>
  <c r="O3117"/>
  <c r="S3117"/>
  <c r="O3118"/>
  <c r="S3118"/>
  <c r="O3119"/>
  <c r="S3119"/>
  <c r="O3120"/>
  <c r="S3120"/>
  <c r="O3121"/>
  <c r="S3121"/>
  <c r="O3122"/>
  <c r="S3122"/>
  <c r="O3123"/>
  <c r="S3123"/>
  <c r="O3124"/>
  <c r="S3124"/>
  <c r="O3125"/>
  <c r="S3125"/>
  <c r="O3126"/>
  <c r="S3126"/>
  <c r="O3127"/>
  <c r="S3127"/>
  <c r="O3128"/>
  <c r="S3128"/>
  <c r="O3129"/>
  <c r="S3129"/>
  <c r="O3130"/>
  <c r="S3130"/>
  <c r="O3131"/>
  <c r="S3131"/>
  <c r="O3132"/>
  <c r="S3132"/>
  <c r="O3133"/>
  <c r="S3133"/>
  <c r="O3134"/>
  <c r="S3134"/>
  <c r="O3135"/>
  <c r="S3135"/>
  <c r="O3136"/>
  <c r="S3136"/>
  <c r="O3472"/>
  <c r="S3472"/>
  <c r="O3473"/>
  <c r="S3473"/>
  <c r="O3474"/>
  <c r="S3474"/>
  <c r="O3475"/>
  <c r="S3475"/>
  <c r="O3476"/>
  <c r="S3476"/>
  <c r="O3477"/>
  <c r="S3477"/>
  <c r="O3478"/>
  <c r="S3478"/>
  <c r="O3479"/>
  <c r="S3479"/>
  <c r="O3480"/>
  <c r="S3480"/>
  <c r="O3481"/>
  <c r="S3481"/>
  <c r="O3482"/>
  <c r="S3482"/>
  <c r="O3483"/>
  <c r="S3483"/>
  <c r="O3484"/>
  <c r="S3484"/>
  <c r="O3485"/>
  <c r="S3485"/>
  <c r="O3486"/>
  <c r="S3486"/>
  <c r="O3487"/>
  <c r="S3487"/>
  <c r="O3488"/>
  <c r="S3488"/>
  <c r="O3489"/>
  <c r="S3489"/>
  <c r="O3490"/>
  <c r="S3490"/>
  <c r="O3491"/>
  <c r="S3491"/>
  <c r="O3492"/>
  <c r="S3492"/>
  <c r="O3493"/>
  <c r="S3493"/>
  <c r="O3494"/>
  <c r="S3494"/>
  <c r="O3495"/>
  <c r="S3495"/>
  <c r="O3496"/>
  <c r="S3496"/>
  <c r="O3497"/>
  <c r="S3497"/>
  <c r="O3498"/>
  <c r="S3498"/>
  <c r="O3499"/>
  <c r="S3499"/>
  <c r="O3500"/>
  <c r="S3500"/>
  <c r="O3501"/>
  <c r="S3501"/>
  <c r="O3502"/>
  <c r="S3502"/>
  <c r="O3837"/>
  <c r="S3837"/>
  <c r="O3838"/>
  <c r="S3838"/>
  <c r="O3839"/>
  <c r="S3839"/>
  <c r="O3840"/>
  <c r="S3840"/>
  <c r="O3841"/>
  <c r="S3841"/>
  <c r="O3842"/>
  <c r="S3842"/>
  <c r="O3843"/>
  <c r="S3843"/>
  <c r="O3844"/>
  <c r="S3844"/>
  <c r="O3845"/>
  <c r="S3845"/>
  <c r="O3846"/>
  <c r="S3846"/>
  <c r="O3847"/>
  <c r="S3847"/>
  <c r="O3848"/>
  <c r="S3848"/>
  <c r="O3849"/>
  <c r="S3849"/>
  <c r="O3850"/>
  <c r="S3850"/>
  <c r="O3851"/>
  <c r="S3851"/>
  <c r="O3852"/>
  <c r="S3852"/>
  <c r="O3853"/>
  <c r="S3853"/>
  <c r="O3854"/>
  <c r="S3854"/>
  <c r="O3855"/>
  <c r="S3855"/>
  <c r="O3856"/>
  <c r="S3856"/>
  <c r="O3857"/>
  <c r="S3857"/>
  <c r="O3858"/>
  <c r="S3858"/>
  <c r="O3859"/>
  <c r="S3859"/>
  <c r="O3860"/>
  <c r="S3860"/>
  <c r="O3861"/>
  <c r="S3861"/>
  <c r="O3862"/>
  <c r="S3862"/>
  <c r="O3863"/>
  <c r="S3863"/>
  <c r="O3864"/>
  <c r="S3864"/>
  <c r="O3865"/>
  <c r="S3865"/>
  <c r="O3866"/>
  <c r="S3866"/>
  <c r="O3867"/>
  <c r="S3867"/>
  <c r="O4202"/>
  <c r="S4202"/>
  <c r="O4203"/>
  <c r="S4203"/>
  <c r="O4204"/>
  <c r="S4204"/>
  <c r="O4205"/>
  <c r="S4205"/>
  <c r="O4206"/>
  <c r="S4206"/>
  <c r="O4207"/>
  <c r="S4207"/>
  <c r="O4208"/>
  <c r="S4208"/>
  <c r="O4209"/>
  <c r="S4209"/>
  <c r="O4210"/>
  <c r="S4210"/>
  <c r="O4211"/>
  <c r="S4211"/>
  <c r="O4212"/>
  <c r="S4212"/>
  <c r="O4213"/>
  <c r="S4213"/>
  <c r="O4214"/>
  <c r="S4214"/>
  <c r="O4215"/>
  <c r="S4215"/>
  <c r="O4216"/>
  <c r="S4216"/>
  <c r="O4217"/>
  <c r="S4217"/>
  <c r="O4218"/>
  <c r="S4218"/>
  <c r="O4219"/>
  <c r="S4219"/>
  <c r="O4220"/>
  <c r="S4220"/>
  <c r="O4221"/>
  <c r="S4221"/>
  <c r="O4222"/>
  <c r="S4222"/>
  <c r="O4223"/>
  <c r="S4223"/>
  <c r="O4224"/>
  <c r="S4224"/>
  <c r="O4225"/>
  <c r="S4225"/>
  <c r="O4226"/>
  <c r="S4226"/>
  <c r="O4227"/>
  <c r="S4227"/>
  <c r="O4228"/>
  <c r="S4228"/>
  <c r="O4229"/>
  <c r="S4229"/>
  <c r="O4230"/>
  <c r="S4230"/>
  <c r="O4231"/>
  <c r="S4231"/>
  <c r="O4232"/>
  <c r="S4232"/>
  <c r="O4567"/>
  <c r="S4567"/>
  <c r="O4568"/>
  <c r="S4568"/>
  <c r="O4569"/>
  <c r="S4569"/>
  <c r="O4570"/>
  <c r="S4570"/>
  <c r="O4571"/>
  <c r="S4571"/>
  <c r="O4572"/>
  <c r="S4572"/>
  <c r="O4573"/>
  <c r="S4573"/>
  <c r="O4574"/>
  <c r="S4574"/>
  <c r="O4575"/>
  <c r="S4575"/>
  <c r="O4576"/>
  <c r="S4576"/>
  <c r="O4577"/>
  <c r="S4577"/>
  <c r="O4578"/>
  <c r="S4578"/>
  <c r="O4579"/>
  <c r="S4579"/>
  <c r="O4580"/>
  <c r="S4580"/>
  <c r="O4581"/>
  <c r="S4581"/>
  <c r="O4582"/>
  <c r="S4582"/>
  <c r="O4583"/>
  <c r="S4583"/>
  <c r="O4584"/>
  <c r="S4584"/>
  <c r="O4585"/>
  <c r="S4585"/>
  <c r="O4586"/>
  <c r="S4586"/>
  <c r="O4587"/>
  <c r="S4587"/>
  <c r="O4588"/>
  <c r="S4588"/>
  <c r="O4589"/>
  <c r="S4589"/>
  <c r="O4590"/>
  <c r="S4590"/>
  <c r="O4591"/>
  <c r="S4591"/>
  <c r="O4592"/>
  <c r="S4592"/>
  <c r="O4593"/>
  <c r="S4593"/>
  <c r="O4594"/>
  <c r="S4594"/>
  <c r="O4595"/>
  <c r="S4595"/>
  <c r="O4596"/>
  <c r="S4596"/>
  <c r="O4597"/>
  <c r="S4597"/>
  <c r="O4933"/>
  <c r="S4933"/>
  <c r="O4934"/>
  <c r="S4934"/>
  <c r="O4935"/>
  <c r="S4935"/>
  <c r="O4936"/>
  <c r="S4936"/>
  <c r="O4937"/>
  <c r="S4937"/>
  <c r="O4938"/>
  <c r="S4938"/>
  <c r="O4939"/>
  <c r="S4939"/>
  <c r="O4940"/>
  <c r="S4940"/>
  <c r="O4941"/>
  <c r="S4941"/>
  <c r="O4942"/>
  <c r="S4942"/>
  <c r="O4943"/>
  <c r="S4943"/>
  <c r="O4944"/>
  <c r="S4944"/>
  <c r="O4945"/>
  <c r="S4945"/>
  <c r="O4946"/>
  <c r="S4946"/>
  <c r="O4947"/>
  <c r="S4947"/>
  <c r="O4948"/>
  <c r="S4948"/>
  <c r="O4949"/>
  <c r="S4949"/>
  <c r="O4950"/>
  <c r="S4950"/>
  <c r="O4951"/>
  <c r="S4951"/>
  <c r="O4952"/>
  <c r="S4952"/>
  <c r="O4953"/>
  <c r="S4953"/>
  <c r="O4954"/>
  <c r="S4954"/>
  <c r="O4955"/>
  <c r="S4955"/>
  <c r="O4956"/>
  <c r="S4956"/>
  <c r="O4957"/>
  <c r="S4957"/>
  <c r="O4958"/>
  <c r="S4958"/>
  <c r="O4959"/>
  <c r="S4959"/>
  <c r="O4960"/>
  <c r="S4960"/>
  <c r="O4961"/>
  <c r="S4961"/>
  <c r="O4962"/>
  <c r="S4962"/>
  <c r="O4963"/>
  <c r="S4963"/>
  <c r="O5298"/>
  <c r="S5298"/>
  <c r="O5299"/>
  <c r="S5299"/>
  <c r="O5300"/>
  <c r="S5300"/>
  <c r="O5301"/>
  <c r="S5301"/>
  <c r="O5302"/>
  <c r="S5302"/>
  <c r="O5303"/>
  <c r="S5303"/>
  <c r="O5304"/>
  <c r="S5304"/>
  <c r="O5305"/>
  <c r="S5305"/>
  <c r="O5306"/>
  <c r="S5306"/>
  <c r="O5307"/>
  <c r="S5307"/>
  <c r="O5308"/>
  <c r="S5308"/>
  <c r="O5309"/>
  <c r="S5309"/>
  <c r="O5310"/>
  <c r="S5310"/>
  <c r="O5311"/>
  <c r="S5311"/>
  <c r="O5312"/>
  <c r="S5312"/>
  <c r="O5313"/>
  <c r="S5313"/>
  <c r="O5314"/>
  <c r="S5314"/>
  <c r="O5315"/>
  <c r="S5315"/>
  <c r="O5316"/>
  <c r="S5316"/>
  <c r="O5317"/>
  <c r="S5317"/>
  <c r="O5318"/>
  <c r="S5318"/>
  <c r="O5319"/>
  <c r="S5319"/>
  <c r="O5320"/>
  <c r="S5320"/>
  <c r="O5321"/>
  <c r="S5321"/>
  <c r="O5322"/>
  <c r="S5322"/>
  <c r="O5323"/>
  <c r="S5323"/>
  <c r="O5324"/>
  <c r="S5324"/>
  <c r="O5325"/>
  <c r="S5325"/>
  <c r="O5326"/>
  <c r="S5326"/>
  <c r="O5327"/>
  <c r="S5327"/>
  <c r="O5328"/>
  <c r="S5328"/>
  <c r="O5663"/>
  <c r="S5663"/>
  <c r="O5664"/>
  <c r="S5664"/>
  <c r="O5665"/>
  <c r="S5665"/>
  <c r="O5666"/>
  <c r="S5666"/>
  <c r="O5667"/>
  <c r="S5667"/>
  <c r="O5668"/>
  <c r="S5668"/>
  <c r="O5669"/>
  <c r="S5669"/>
  <c r="O5670"/>
  <c r="S5670"/>
  <c r="O5671"/>
  <c r="S5671"/>
  <c r="O5672"/>
  <c r="S5672"/>
  <c r="O5673"/>
  <c r="S5673"/>
  <c r="O5674"/>
  <c r="S5674"/>
  <c r="O5675"/>
  <c r="S5675"/>
  <c r="O5676"/>
  <c r="S5676"/>
  <c r="O5677"/>
  <c r="S5677"/>
  <c r="O5678"/>
  <c r="S5678"/>
  <c r="O5679"/>
  <c r="S5679"/>
  <c r="O5680"/>
  <c r="S5680"/>
  <c r="O5681"/>
  <c r="S5681"/>
  <c r="O5682"/>
  <c r="S5682"/>
  <c r="O5683"/>
  <c r="S5683"/>
  <c r="O5684"/>
  <c r="S5684"/>
  <c r="O5685"/>
  <c r="S5685"/>
  <c r="O5686"/>
  <c r="S5686"/>
  <c r="O5687"/>
  <c r="S5687"/>
  <c r="O5688"/>
  <c r="S5688"/>
  <c r="O5689"/>
  <c r="S5689"/>
  <c r="O5690"/>
  <c r="S5690"/>
  <c r="O5691"/>
  <c r="S5691"/>
  <c r="O5692"/>
  <c r="S5692"/>
  <c r="O5693"/>
  <c r="S5693"/>
  <c r="T5694"/>
  <c r="X5694"/>
  <c r="T5695"/>
  <c r="X5695"/>
  <c r="T5696"/>
  <c r="X5696"/>
  <c r="T5697"/>
  <c r="X5697"/>
  <c r="T5698"/>
  <c r="X5698"/>
  <c r="Y5698"/>
  <c r="T5699"/>
  <c r="X5699"/>
  <c r="T5700"/>
  <c r="X5700"/>
  <c r="T5701"/>
  <c r="X5701"/>
  <c r="T5702"/>
  <c r="X5702"/>
  <c r="Y5702"/>
  <c r="T5703"/>
  <c r="X5703"/>
  <c r="T5704"/>
  <c r="X5704"/>
  <c r="T5705"/>
  <c r="X5705"/>
  <c r="T5706"/>
  <c r="X5706"/>
  <c r="Y5706"/>
  <c r="T5707"/>
  <c r="X5707"/>
  <c r="T5708"/>
  <c r="X5708"/>
  <c r="T5709"/>
  <c r="X5709"/>
  <c r="T5710"/>
  <c r="X5710"/>
  <c r="Y5710"/>
  <c r="T5711"/>
  <c r="X5711"/>
  <c r="T5712"/>
  <c r="X5712"/>
  <c r="T5713"/>
  <c r="X5713"/>
  <c r="T5714"/>
  <c r="X5714"/>
  <c r="Y5714"/>
  <c r="T5715"/>
  <c r="X5715"/>
  <c r="T5716"/>
  <c r="X5716"/>
  <c r="T5717"/>
  <c r="X5717"/>
  <c r="T5718"/>
  <c r="X5718"/>
  <c r="Y5718"/>
  <c r="T5719"/>
  <c r="X5719"/>
  <c r="T5720"/>
  <c r="X5720"/>
  <c r="T5721"/>
  <c r="U5721"/>
  <c r="X5721"/>
  <c r="Y5721"/>
  <c r="T5722"/>
  <c r="U5722"/>
  <c r="X5722"/>
  <c r="Y5722"/>
  <c r="T5723"/>
  <c r="U5723"/>
  <c r="W5723"/>
  <c r="X5723"/>
  <c r="Y5723"/>
  <c r="T5724"/>
  <c r="U5724"/>
  <c r="W5724"/>
  <c r="X5724"/>
  <c r="Y5724"/>
  <c r="Q5694"/>
  <c r="Q5695"/>
  <c r="Q5696"/>
  <c r="Q5697"/>
  <c r="Q5698"/>
  <c r="Q5699"/>
  <c r="Q5700"/>
  <c r="Q5701"/>
  <c r="Q5702"/>
  <c r="Q5703"/>
  <c r="Q5704"/>
  <c r="Q5705"/>
  <c r="Q5706"/>
  <c r="Q5707"/>
  <c r="Q5708"/>
  <c r="Q5709"/>
  <c r="Q5710"/>
  <c r="Q5711"/>
  <c r="Q5712"/>
  <c r="Q5713"/>
  <c r="Q5714"/>
  <c r="Q5715"/>
  <c r="Q5716"/>
  <c r="Q5717"/>
  <c r="Q5718"/>
  <c r="Q5719"/>
  <c r="Q5720"/>
  <c r="Q5721"/>
  <c r="Q5722"/>
  <c r="Q5723"/>
  <c r="Q5724"/>
  <c r="C5694"/>
  <c r="C5695"/>
  <c r="C5696"/>
  <c r="C5697"/>
  <c r="C5698"/>
  <c r="C5699"/>
  <c r="C5700"/>
  <c r="C5701"/>
  <c r="C5702"/>
  <c r="C5703"/>
  <c r="C5704"/>
  <c r="C5705"/>
  <c r="C5706"/>
  <c r="C5707"/>
  <c r="C5708"/>
  <c r="C5709"/>
  <c r="C5710"/>
  <c r="C5711"/>
  <c r="C5712"/>
  <c r="C5713"/>
  <c r="C5714"/>
  <c r="C5715"/>
  <c r="C5716"/>
  <c r="C5717"/>
  <c r="C5718"/>
  <c r="C5719"/>
  <c r="C5720"/>
  <c r="C5721"/>
  <c r="C5722"/>
  <c r="C5723"/>
  <c r="C5724"/>
  <c r="X5633"/>
  <c r="X5634"/>
  <c r="X5635"/>
  <c r="X5636"/>
  <c r="X5637"/>
  <c r="X5638"/>
  <c r="X5639"/>
  <c r="X5640"/>
  <c r="X5641"/>
  <c r="X5642"/>
  <c r="X5643"/>
  <c r="X5644"/>
  <c r="X5645"/>
  <c r="X5646"/>
  <c r="X5647"/>
  <c r="X5648"/>
  <c r="X5649"/>
  <c r="X5650"/>
  <c r="X5651"/>
  <c r="X5652"/>
  <c r="X5653"/>
  <c r="X5654"/>
  <c r="X5655"/>
  <c r="X5656"/>
  <c r="X5657"/>
  <c r="X5658"/>
  <c r="X5659"/>
  <c r="X5660"/>
  <c r="X5661"/>
  <c r="X5662"/>
  <c r="O5633"/>
  <c r="O5634"/>
  <c r="S5634"/>
  <c r="O5635"/>
  <c r="S5635"/>
  <c r="O5636"/>
  <c r="S5636"/>
  <c r="O5637"/>
  <c r="S5637"/>
  <c r="O5638"/>
  <c r="S5638"/>
  <c r="O5639"/>
  <c r="S5639"/>
  <c r="O5640"/>
  <c r="S5640"/>
  <c r="O5641"/>
  <c r="S5641"/>
  <c r="O5642"/>
  <c r="S5642"/>
  <c r="O5643"/>
  <c r="S5643"/>
  <c r="O5644"/>
  <c r="S5644"/>
  <c r="O5645"/>
  <c r="S5645"/>
  <c r="O5646"/>
  <c r="S5646"/>
  <c r="O5647"/>
  <c r="S5647"/>
  <c r="O5648"/>
  <c r="S5648"/>
  <c r="O5649"/>
  <c r="S5649"/>
  <c r="O5650"/>
  <c r="S5650"/>
  <c r="O5651"/>
  <c r="S5651"/>
  <c r="O5652"/>
  <c r="S5652"/>
  <c r="O5653"/>
  <c r="S5653"/>
  <c r="O5654"/>
  <c r="S5654"/>
  <c r="O5655"/>
  <c r="S5655"/>
  <c r="O5656"/>
  <c r="S5656"/>
  <c r="O5657"/>
  <c r="S5657"/>
  <c r="O5658"/>
  <c r="S5658"/>
  <c r="O5659"/>
  <c r="S5659"/>
  <c r="O5660"/>
  <c r="S5660"/>
  <c r="O5661"/>
  <c r="S5661"/>
  <c r="O5662"/>
  <c r="S5662"/>
  <c r="X5663"/>
  <c r="X5664"/>
  <c r="X5665"/>
  <c r="X5666"/>
  <c r="X5667"/>
  <c r="X5668"/>
  <c r="X5669"/>
  <c r="X5670"/>
  <c r="X5671"/>
  <c r="X5672"/>
  <c r="X5673"/>
  <c r="X5674"/>
  <c r="X5675"/>
  <c r="X5676"/>
  <c r="X5677"/>
  <c r="X5678"/>
  <c r="X5679"/>
  <c r="X5680"/>
  <c r="X5681"/>
  <c r="X5682"/>
  <c r="X5683"/>
  <c r="X5684"/>
  <c r="X5685"/>
  <c r="X5686"/>
  <c r="X5687"/>
  <c r="X5688"/>
  <c r="X5689"/>
  <c r="X5690"/>
  <c r="X5691"/>
  <c r="X5692"/>
  <c r="X5693"/>
  <c r="V5663"/>
  <c r="V5664"/>
  <c r="V5665"/>
  <c r="V5666"/>
  <c r="V5667"/>
  <c r="V5668"/>
  <c r="V5669"/>
  <c r="V5670"/>
  <c r="V5671"/>
  <c r="V5672"/>
  <c r="V5673"/>
  <c r="V5674"/>
  <c r="V5675"/>
  <c r="V5676"/>
  <c r="V5677"/>
  <c r="V5678"/>
  <c r="V5679"/>
  <c r="V5680"/>
  <c r="V5681"/>
  <c r="V5682"/>
  <c r="V5683"/>
  <c r="V5684"/>
  <c r="V5685"/>
  <c r="V5686"/>
  <c r="V5687"/>
  <c r="V5688"/>
  <c r="V5689"/>
  <c r="V5690"/>
  <c r="V5691"/>
  <c r="V5692"/>
  <c r="V5693"/>
  <c r="V5633"/>
  <c r="V5634"/>
  <c r="V5635"/>
  <c r="V5636"/>
  <c r="V5637"/>
  <c r="V5638"/>
  <c r="V5639"/>
  <c r="V5640"/>
  <c r="V5641"/>
  <c r="V5642"/>
  <c r="V5643"/>
  <c r="V5644"/>
  <c r="V5645"/>
  <c r="V5646"/>
  <c r="V5647"/>
  <c r="V5648"/>
  <c r="V5649"/>
  <c r="V5650"/>
  <c r="V5651"/>
  <c r="V5652"/>
  <c r="V5653"/>
  <c r="V5654"/>
  <c r="V5655"/>
  <c r="V5656"/>
  <c r="V5657"/>
  <c r="V5658"/>
  <c r="V5659"/>
  <c r="V5660"/>
  <c r="V5661"/>
  <c r="V5662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363"/>
  <c r="Q364"/>
  <c r="Q365"/>
  <c r="Q366"/>
  <c r="Q367"/>
  <c r="Q368"/>
  <c r="Q369"/>
  <c r="Q370"/>
  <c r="Q371"/>
  <c r="Q372"/>
  <c r="Q373"/>
  <c r="Q374"/>
  <c r="Q375"/>
  <c r="Q376"/>
  <c r="Q377"/>
  <c r="Q378"/>
  <c r="Q379"/>
  <c r="Q380"/>
  <c r="Q381"/>
  <c r="Q382"/>
  <c r="Q383"/>
  <c r="Q384"/>
  <c r="Q385"/>
  <c r="Q386"/>
  <c r="Q387"/>
  <c r="Q388"/>
  <c r="Q389"/>
  <c r="Q390"/>
  <c r="Q391"/>
  <c r="Q392"/>
  <c r="Q393"/>
  <c r="Q394"/>
  <c r="Q395"/>
  <c r="Q396"/>
  <c r="Q397"/>
  <c r="Q398"/>
  <c r="Q399"/>
  <c r="Q400"/>
  <c r="Q401"/>
  <c r="Q402"/>
  <c r="Q403"/>
  <c r="Q404"/>
  <c r="Q405"/>
  <c r="Q406"/>
  <c r="Q407"/>
  <c r="Q408"/>
  <c r="Q409"/>
  <c r="Q410"/>
  <c r="Q411"/>
  <c r="Q412"/>
  <c r="Q413"/>
  <c r="Q414"/>
  <c r="Q415"/>
  <c r="Q416"/>
  <c r="Q417"/>
  <c r="Q418"/>
  <c r="Q419"/>
  <c r="Q420"/>
  <c r="Q421"/>
  <c r="Q422"/>
  <c r="Q423"/>
  <c r="Q424"/>
  <c r="Q425"/>
  <c r="Q426"/>
  <c r="Q427"/>
  <c r="Q428"/>
  <c r="Q429"/>
  <c r="Q430"/>
  <c r="Q431"/>
  <c r="Q432"/>
  <c r="Q433"/>
  <c r="Q434"/>
  <c r="Q435"/>
  <c r="Q436"/>
  <c r="Q437"/>
  <c r="Q438"/>
  <c r="Q439"/>
  <c r="Q440"/>
  <c r="Q441"/>
  <c r="Q442"/>
  <c r="Q443"/>
  <c r="Q444"/>
  <c r="Q445"/>
  <c r="Q446"/>
  <c r="Q447"/>
  <c r="Q448"/>
  <c r="Q449"/>
  <c r="Q450"/>
  <c r="Q451"/>
  <c r="Q452"/>
  <c r="Q453"/>
  <c r="Q454"/>
  <c r="Q455"/>
  <c r="Q456"/>
  <c r="Q457"/>
  <c r="Q458"/>
  <c r="Q459"/>
  <c r="Q460"/>
  <c r="Q461"/>
  <c r="Q462"/>
  <c r="Q463"/>
  <c r="Q464"/>
  <c r="Q465"/>
  <c r="Q466"/>
  <c r="Q467"/>
  <c r="Q468"/>
  <c r="Q469"/>
  <c r="Q470"/>
  <c r="Q471"/>
  <c r="Q472"/>
  <c r="Q473"/>
  <c r="Q474"/>
  <c r="Q475"/>
  <c r="Q476"/>
  <c r="Q477"/>
  <c r="Q478"/>
  <c r="Q479"/>
  <c r="Q480"/>
  <c r="Q481"/>
  <c r="Q482"/>
  <c r="Q483"/>
  <c r="Q484"/>
  <c r="Q485"/>
  <c r="Q486"/>
  <c r="Q487"/>
  <c r="Q488"/>
  <c r="Q489"/>
  <c r="Q490"/>
  <c r="Q491"/>
  <c r="Q492"/>
  <c r="Q493"/>
  <c r="Q494"/>
  <c r="Q495"/>
  <c r="Q496"/>
  <c r="Q497"/>
  <c r="Q498"/>
  <c r="Q499"/>
  <c r="Q500"/>
  <c r="Q501"/>
  <c r="Q502"/>
  <c r="Q503"/>
  <c r="Q504"/>
  <c r="Q505"/>
  <c r="Q506"/>
  <c r="Q507"/>
  <c r="Q508"/>
  <c r="Q509"/>
  <c r="Q510"/>
  <c r="Q511"/>
  <c r="Q512"/>
  <c r="Q513"/>
  <c r="Q514"/>
  <c r="Q515"/>
  <c r="Q516"/>
  <c r="Q517"/>
  <c r="Q518"/>
  <c r="Q519"/>
  <c r="Q520"/>
  <c r="Q521"/>
  <c r="Q522"/>
  <c r="Q523"/>
  <c r="Q524"/>
  <c r="Q525"/>
  <c r="Q526"/>
  <c r="Q527"/>
  <c r="Q528"/>
  <c r="Q529"/>
  <c r="Q530"/>
  <c r="Q531"/>
  <c r="Q532"/>
  <c r="Q533"/>
  <c r="Q534"/>
  <c r="Q535"/>
  <c r="Q536"/>
  <c r="Q537"/>
  <c r="Q538"/>
  <c r="Q539"/>
  <c r="Q540"/>
  <c r="Q541"/>
  <c r="Q542"/>
  <c r="Q543"/>
  <c r="Q544"/>
  <c r="Q545"/>
  <c r="Q546"/>
  <c r="Q547"/>
  <c r="Q548"/>
  <c r="Q549"/>
  <c r="Q550"/>
  <c r="Q551"/>
  <c r="Q552"/>
  <c r="Q553"/>
  <c r="Q554"/>
  <c r="Q555"/>
  <c r="Q556"/>
  <c r="Q557"/>
  <c r="Q558"/>
  <c r="Q559"/>
  <c r="Q560"/>
  <c r="Q561"/>
  <c r="Q562"/>
  <c r="Q563"/>
  <c r="Q564"/>
  <c r="Q565"/>
  <c r="Q566"/>
  <c r="Q567"/>
  <c r="Q568"/>
  <c r="Q569"/>
  <c r="Q570"/>
  <c r="Q571"/>
  <c r="Q572"/>
  <c r="Q573"/>
  <c r="Q574"/>
  <c r="Q575"/>
  <c r="Q576"/>
  <c r="Q577"/>
  <c r="Q578"/>
  <c r="Q579"/>
  <c r="Q580"/>
  <c r="Q581"/>
  <c r="Q582"/>
  <c r="Q583"/>
  <c r="Q584"/>
  <c r="Q585"/>
  <c r="Q586"/>
  <c r="Q587"/>
  <c r="Q588"/>
  <c r="Q589"/>
  <c r="Q590"/>
  <c r="Q591"/>
  <c r="Q592"/>
  <c r="Q593"/>
  <c r="Q594"/>
  <c r="Q595"/>
  <c r="Q596"/>
  <c r="Q597"/>
  <c r="Q598"/>
  <c r="Q599"/>
  <c r="Q600"/>
  <c r="Q601"/>
  <c r="Q602"/>
  <c r="Q603"/>
  <c r="Q604"/>
  <c r="Q605"/>
  <c r="Q606"/>
  <c r="Q607"/>
  <c r="Q608"/>
  <c r="Q609"/>
  <c r="Q610"/>
  <c r="Q611"/>
  <c r="Q612"/>
  <c r="Q613"/>
  <c r="Q614"/>
  <c r="Q615"/>
  <c r="Q616"/>
  <c r="Q617"/>
  <c r="Q618"/>
  <c r="Q619"/>
  <c r="Q620"/>
  <c r="Q621"/>
  <c r="Q622"/>
  <c r="Q623"/>
  <c r="Q624"/>
  <c r="Q625"/>
  <c r="Q626"/>
  <c r="Q627"/>
  <c r="Q628"/>
  <c r="Q629"/>
  <c r="Q630"/>
  <c r="Q631"/>
  <c r="Q632"/>
  <c r="Q633"/>
  <c r="Q634"/>
  <c r="Q635"/>
  <c r="Q636"/>
  <c r="Q637"/>
  <c r="Q638"/>
  <c r="Q639"/>
  <c r="Q640"/>
  <c r="Q641"/>
  <c r="Q642"/>
  <c r="Q643"/>
  <c r="Q644"/>
  <c r="Q645"/>
  <c r="Q646"/>
  <c r="Q647"/>
  <c r="Q648"/>
  <c r="Q649"/>
  <c r="Q650"/>
  <c r="Q651"/>
  <c r="Q652"/>
  <c r="Q653"/>
  <c r="Q654"/>
  <c r="Q655"/>
  <c r="Q656"/>
  <c r="Q657"/>
  <c r="Q658"/>
  <c r="Q659"/>
  <c r="Q660"/>
  <c r="Q661"/>
  <c r="Q662"/>
  <c r="Q663"/>
  <c r="Q664"/>
  <c r="Q665"/>
  <c r="Q666"/>
  <c r="Q667"/>
  <c r="Q668"/>
  <c r="Q669"/>
  <c r="Q670"/>
  <c r="Q671"/>
  <c r="Q672"/>
  <c r="Q673"/>
  <c r="Q674"/>
  <c r="Q675"/>
  <c r="Q676"/>
  <c r="Q677"/>
  <c r="Q678"/>
  <c r="Q679"/>
  <c r="Q680"/>
  <c r="Q681"/>
  <c r="Q682"/>
  <c r="Q683"/>
  <c r="Q684"/>
  <c r="Q685"/>
  <c r="Q686"/>
  <c r="Q687"/>
  <c r="Q688"/>
  <c r="Q689"/>
  <c r="Q690"/>
  <c r="Q691"/>
  <c r="Q692"/>
  <c r="Q693"/>
  <c r="Q694"/>
  <c r="Q695"/>
  <c r="Q696"/>
  <c r="Q697"/>
  <c r="Q698"/>
  <c r="Q699"/>
  <c r="Q700"/>
  <c r="Q701"/>
  <c r="Q702"/>
  <c r="Q703"/>
  <c r="Q704"/>
  <c r="Q705"/>
  <c r="Q706"/>
  <c r="Q707"/>
  <c r="Q708"/>
  <c r="Q709"/>
  <c r="Q710"/>
  <c r="Q711"/>
  <c r="Q712"/>
  <c r="Q713"/>
  <c r="Q714"/>
  <c r="Q715"/>
  <c r="Q716"/>
  <c r="Q717"/>
  <c r="Q718"/>
  <c r="Q719"/>
  <c r="Q720"/>
  <c r="Q721"/>
  <c r="Q722"/>
  <c r="Q723"/>
  <c r="Q724"/>
  <c r="Q725"/>
  <c r="Q726"/>
  <c r="Q727"/>
  <c r="Q728"/>
  <c r="Q729"/>
  <c r="Q730"/>
  <c r="Q731"/>
  <c r="Q732"/>
  <c r="Q733"/>
  <c r="Q734"/>
  <c r="Q735"/>
  <c r="Q736"/>
  <c r="Q737"/>
  <c r="Q738"/>
  <c r="Q739"/>
  <c r="Q740"/>
  <c r="Q741"/>
  <c r="Q742"/>
  <c r="Q743"/>
  <c r="Q744"/>
  <c r="Q745"/>
  <c r="Q746"/>
  <c r="Q747"/>
  <c r="Q748"/>
  <c r="Q749"/>
  <c r="Q750"/>
  <c r="Q751"/>
  <c r="Q752"/>
  <c r="Q753"/>
  <c r="Q754"/>
  <c r="Q755"/>
  <c r="Q756"/>
  <c r="Q757"/>
  <c r="Q758"/>
  <c r="Q759"/>
  <c r="Q760"/>
  <c r="Q761"/>
  <c r="Q762"/>
  <c r="Q763"/>
  <c r="Q764"/>
  <c r="Q765"/>
  <c r="Q766"/>
  <c r="Q767"/>
  <c r="Q768"/>
  <c r="Q769"/>
  <c r="Q770"/>
  <c r="Q771"/>
  <c r="Q772"/>
  <c r="Q773"/>
  <c r="Q774"/>
  <c r="Q775"/>
  <c r="Q776"/>
  <c r="Q777"/>
  <c r="Q778"/>
  <c r="Q779"/>
  <c r="Q780"/>
  <c r="Q781"/>
  <c r="Q782"/>
  <c r="Q783"/>
  <c r="Q784"/>
  <c r="Q785"/>
  <c r="Q786"/>
  <c r="Q787"/>
  <c r="Q788"/>
  <c r="Q789"/>
  <c r="Q790"/>
  <c r="Q791"/>
  <c r="Q792"/>
  <c r="Q793"/>
  <c r="Q794"/>
  <c r="Q795"/>
  <c r="Q796"/>
  <c r="Q797"/>
  <c r="Q798"/>
  <c r="Q799"/>
  <c r="Q800"/>
  <c r="Q801"/>
  <c r="Q802"/>
  <c r="Q803"/>
  <c r="Q804"/>
  <c r="Q805"/>
  <c r="Q806"/>
  <c r="Q807"/>
  <c r="Q808"/>
  <c r="Q809"/>
  <c r="Q810"/>
  <c r="Q811"/>
  <c r="Q812"/>
  <c r="Q813"/>
  <c r="Q814"/>
  <c r="Q815"/>
  <c r="Q816"/>
  <c r="Q817"/>
  <c r="Q818"/>
  <c r="Q819"/>
  <c r="Q820"/>
  <c r="Q821"/>
  <c r="Q822"/>
  <c r="Q823"/>
  <c r="Q824"/>
  <c r="Q825"/>
  <c r="Q826"/>
  <c r="Q827"/>
  <c r="Q828"/>
  <c r="Q829"/>
  <c r="Q830"/>
  <c r="Q831"/>
  <c r="Q832"/>
  <c r="Q833"/>
  <c r="Q834"/>
  <c r="Q835"/>
  <c r="Q836"/>
  <c r="Q837"/>
  <c r="Q838"/>
  <c r="Q839"/>
  <c r="Q840"/>
  <c r="Q841"/>
  <c r="Q842"/>
  <c r="Q843"/>
  <c r="Q844"/>
  <c r="Q845"/>
  <c r="Q846"/>
  <c r="Q847"/>
  <c r="Q848"/>
  <c r="Q849"/>
  <c r="Q850"/>
  <c r="Q851"/>
  <c r="Q852"/>
  <c r="Q853"/>
  <c r="Q854"/>
  <c r="Q855"/>
  <c r="Q856"/>
  <c r="Q857"/>
  <c r="Q858"/>
  <c r="Q859"/>
  <c r="Q860"/>
  <c r="Q861"/>
  <c r="Q862"/>
  <c r="Q863"/>
  <c r="Q864"/>
  <c r="Q865"/>
  <c r="Q866"/>
  <c r="Q867"/>
  <c r="Q868"/>
  <c r="Q869"/>
  <c r="Q870"/>
  <c r="Q871"/>
  <c r="Q872"/>
  <c r="Q873"/>
  <c r="Q874"/>
  <c r="Q875"/>
  <c r="Q876"/>
  <c r="Q877"/>
  <c r="Q878"/>
  <c r="Q879"/>
  <c r="Q880"/>
  <c r="Q881"/>
  <c r="Q882"/>
  <c r="Q883"/>
  <c r="Q884"/>
  <c r="Q885"/>
  <c r="Q886"/>
  <c r="Q887"/>
  <c r="Q888"/>
  <c r="Q889"/>
  <c r="Q890"/>
  <c r="Q891"/>
  <c r="Q892"/>
  <c r="Q893"/>
  <c r="Q894"/>
  <c r="Q895"/>
  <c r="Q896"/>
  <c r="Q897"/>
  <c r="Q898"/>
  <c r="Q899"/>
  <c r="Q900"/>
  <c r="Q901"/>
  <c r="Q902"/>
  <c r="Q903"/>
  <c r="Q904"/>
  <c r="Q905"/>
  <c r="Q906"/>
  <c r="Q907"/>
  <c r="Q908"/>
  <c r="Q909"/>
  <c r="Q910"/>
  <c r="Q911"/>
  <c r="Q912"/>
  <c r="Q913"/>
  <c r="Q914"/>
  <c r="Q915"/>
  <c r="Q916"/>
  <c r="Q917"/>
  <c r="Q918"/>
  <c r="Q919"/>
  <c r="Q920"/>
  <c r="Q921"/>
  <c r="Q922"/>
  <c r="Q923"/>
  <c r="Q924"/>
  <c r="Q925"/>
  <c r="Q926"/>
  <c r="Q927"/>
  <c r="Q928"/>
  <c r="Q929"/>
  <c r="Q930"/>
  <c r="Q931"/>
  <c r="Q932"/>
  <c r="Q933"/>
  <c r="Q934"/>
  <c r="Q935"/>
  <c r="Q936"/>
  <c r="Q937"/>
  <c r="Q938"/>
  <c r="Q939"/>
  <c r="Q940"/>
  <c r="Q941"/>
  <c r="Q942"/>
  <c r="Q943"/>
  <c r="Q944"/>
  <c r="Q945"/>
  <c r="Q946"/>
  <c r="Q947"/>
  <c r="Q948"/>
  <c r="Q949"/>
  <c r="Q950"/>
  <c r="Q951"/>
  <c r="Q952"/>
  <c r="Q953"/>
  <c r="Q954"/>
  <c r="Q955"/>
  <c r="Q956"/>
  <c r="Q957"/>
  <c r="Q958"/>
  <c r="Q959"/>
  <c r="Q960"/>
  <c r="Q961"/>
  <c r="Q962"/>
  <c r="Q963"/>
  <c r="Q964"/>
  <c r="Q965"/>
  <c r="Q966"/>
  <c r="Q967"/>
  <c r="Q968"/>
  <c r="Q969"/>
  <c r="Q970"/>
  <c r="Q971"/>
  <c r="Q972"/>
  <c r="Q973"/>
  <c r="Q974"/>
  <c r="Q975"/>
  <c r="Q976"/>
  <c r="Q977"/>
  <c r="Q978"/>
  <c r="Q979"/>
  <c r="Q980"/>
  <c r="Q981"/>
  <c r="Q982"/>
  <c r="Q983"/>
  <c r="Q984"/>
  <c r="Q985"/>
  <c r="Q986"/>
  <c r="Q987"/>
  <c r="Q988"/>
  <c r="Q989"/>
  <c r="Q990"/>
  <c r="Q991"/>
  <c r="Q992"/>
  <c r="Q993"/>
  <c r="Q994"/>
  <c r="Q995"/>
  <c r="Q996"/>
  <c r="Q997"/>
  <c r="Q998"/>
  <c r="Q999"/>
  <c r="Q1000"/>
  <c r="Q1001"/>
  <c r="Q1002"/>
  <c r="Q1003"/>
  <c r="Q1004"/>
  <c r="Q1005"/>
  <c r="Q1006"/>
  <c r="Q1007"/>
  <c r="Q1008"/>
  <c r="Q1009"/>
  <c r="Q1010"/>
  <c r="Q1011"/>
  <c r="Q1012"/>
  <c r="Q1013"/>
  <c r="Q1014"/>
  <c r="Q1015"/>
  <c r="Q1016"/>
  <c r="Q1017"/>
  <c r="Q1018"/>
  <c r="Q1019"/>
  <c r="Q1020"/>
  <c r="Q1021"/>
  <c r="Q1022"/>
  <c r="Q1023"/>
  <c r="Q1024"/>
  <c r="Q1025"/>
  <c r="Q1026"/>
  <c r="Q1027"/>
  <c r="Q1028"/>
  <c r="Q1029"/>
  <c r="Q1030"/>
  <c r="Q1031"/>
  <c r="Q1032"/>
  <c r="Q1033"/>
  <c r="Q1034"/>
  <c r="Q1035"/>
  <c r="Q1036"/>
  <c r="Q1037"/>
  <c r="Q1038"/>
  <c r="Q1039"/>
  <c r="Q1040"/>
  <c r="Q1041"/>
  <c r="Q1042"/>
  <c r="Q1043"/>
  <c r="Q1044"/>
  <c r="Q1045"/>
  <c r="Q1046"/>
  <c r="Q1047"/>
  <c r="Q1048"/>
  <c r="Q1049"/>
  <c r="Q1050"/>
  <c r="Q1051"/>
  <c r="Q1052"/>
  <c r="Q1053"/>
  <c r="Q1054"/>
  <c r="Q1055"/>
  <c r="Q1056"/>
  <c r="Q1057"/>
  <c r="Q1058"/>
  <c r="Q1059"/>
  <c r="Q1060"/>
  <c r="Q1061"/>
  <c r="Q1062"/>
  <c r="Q1063"/>
  <c r="Q1064"/>
  <c r="Q1065"/>
  <c r="Q1066"/>
  <c r="Q1067"/>
  <c r="Q1068"/>
  <c r="Q1069"/>
  <c r="Q1070"/>
  <c r="Q1071"/>
  <c r="Q1072"/>
  <c r="Q1073"/>
  <c r="Q1074"/>
  <c r="Q1075"/>
  <c r="Q1076"/>
  <c r="Q1077"/>
  <c r="Q1078"/>
  <c r="Q1079"/>
  <c r="Q1080"/>
  <c r="Q1081"/>
  <c r="Q1082"/>
  <c r="Q1083"/>
  <c r="Q1084"/>
  <c r="Q1085"/>
  <c r="Q1086"/>
  <c r="Q1087"/>
  <c r="Q1088"/>
  <c r="Q1089"/>
  <c r="Q1090"/>
  <c r="Q1091"/>
  <c r="Q1092"/>
  <c r="Q1093"/>
  <c r="Q1094"/>
  <c r="Q1095"/>
  <c r="Q1096"/>
  <c r="Q1097"/>
  <c r="Q1098"/>
  <c r="Q1099"/>
  <c r="Q1100"/>
  <c r="Q1101"/>
  <c r="Q1102"/>
  <c r="Q1103"/>
  <c r="Q1104"/>
  <c r="Q1105"/>
  <c r="Q1106"/>
  <c r="Q1107"/>
  <c r="Q1108"/>
  <c r="Q1109"/>
  <c r="Q1110"/>
  <c r="Q1111"/>
  <c r="Q1112"/>
  <c r="Q1113"/>
  <c r="Q1114"/>
  <c r="Q1115"/>
  <c r="Q1116"/>
  <c r="Q1117"/>
  <c r="Q1118"/>
  <c r="Q1119"/>
  <c r="Q1120"/>
  <c r="Q1121"/>
  <c r="Q1122"/>
  <c r="Q1123"/>
  <c r="Q1124"/>
  <c r="Q1125"/>
  <c r="Q1126"/>
  <c r="Q1127"/>
  <c r="Q1128"/>
  <c r="Q1129"/>
  <c r="Q1130"/>
  <c r="Q1131"/>
  <c r="Q1132"/>
  <c r="Q1133"/>
  <c r="Q1134"/>
  <c r="Q1135"/>
  <c r="Q1136"/>
  <c r="Q1137"/>
  <c r="Q1138"/>
  <c r="Q1139"/>
  <c r="Q1140"/>
  <c r="Q1141"/>
  <c r="Q1142"/>
  <c r="Q1143"/>
  <c r="Q1144"/>
  <c r="Q1145"/>
  <c r="Q1146"/>
  <c r="Q1147"/>
  <c r="Q1148"/>
  <c r="Q1149"/>
  <c r="Q1150"/>
  <c r="Q1151"/>
  <c r="Q1152"/>
  <c r="Q1153"/>
  <c r="Q1154"/>
  <c r="Q1155"/>
  <c r="Q1156"/>
  <c r="Q1157"/>
  <c r="Q1158"/>
  <c r="Q1159"/>
  <c r="Q1160"/>
  <c r="Q1161"/>
  <c r="Q1162"/>
  <c r="Q1163"/>
  <c r="Q1164"/>
  <c r="Q1165"/>
  <c r="Q1166"/>
  <c r="Q1167"/>
  <c r="Q1168"/>
  <c r="Q1169"/>
  <c r="Q1170"/>
  <c r="Q1171"/>
  <c r="Q1172"/>
  <c r="Q1173"/>
  <c r="Q1174"/>
  <c r="Q1175"/>
  <c r="Q1176"/>
  <c r="Q1177"/>
  <c r="Q1178"/>
  <c r="Q1179"/>
  <c r="Q1180"/>
  <c r="Q1181"/>
  <c r="Q1182"/>
  <c r="Q1183"/>
  <c r="Q1184"/>
  <c r="Q1185"/>
  <c r="Q1186"/>
  <c r="Q1187"/>
  <c r="Q1188"/>
  <c r="Q1189"/>
  <c r="Q1190"/>
  <c r="Q1191"/>
  <c r="Q1192"/>
  <c r="Q1193"/>
  <c r="Q1194"/>
  <c r="Q1195"/>
  <c r="Q1196"/>
  <c r="Q1197"/>
  <c r="Q1198"/>
  <c r="Q1199"/>
  <c r="Q1200"/>
  <c r="Q1201"/>
  <c r="Q1202"/>
  <c r="Q1203"/>
  <c r="Q1204"/>
  <c r="Q1205"/>
  <c r="Q1206"/>
  <c r="Q1207"/>
  <c r="Q1208"/>
  <c r="Q1209"/>
  <c r="Q1210"/>
  <c r="Q1211"/>
  <c r="Q1212"/>
  <c r="Q1213"/>
  <c r="Q1214"/>
  <c r="Q1215"/>
  <c r="Q1216"/>
  <c r="Q1217"/>
  <c r="Q1218"/>
  <c r="Q1219"/>
  <c r="Q1220"/>
  <c r="Q1221"/>
  <c r="Q1222"/>
  <c r="Q1223"/>
  <c r="Q1224"/>
  <c r="Q1225"/>
  <c r="Q1226"/>
  <c r="Q1227"/>
  <c r="Q1228"/>
  <c r="Q1229"/>
  <c r="Q1230"/>
  <c r="Q1231"/>
  <c r="Q1232"/>
  <c r="Q1233"/>
  <c r="Q1234"/>
  <c r="Q1235"/>
  <c r="Q1236"/>
  <c r="Q1237"/>
  <c r="Q1238"/>
  <c r="Q1239"/>
  <c r="Q1240"/>
  <c r="Q1241"/>
  <c r="Q1242"/>
  <c r="Q1243"/>
  <c r="Q1244"/>
  <c r="Q1245"/>
  <c r="Q1246"/>
  <c r="Q1247"/>
  <c r="Q1248"/>
  <c r="Q1249"/>
  <c r="Q1250"/>
  <c r="Q1251"/>
  <c r="Q1252"/>
  <c r="Q1253"/>
  <c r="Q1254"/>
  <c r="Q1255"/>
  <c r="Q1256"/>
  <c r="Q1257"/>
  <c r="Q1258"/>
  <c r="Q1259"/>
  <c r="Q1260"/>
  <c r="Q1261"/>
  <c r="Q1262"/>
  <c r="Q1263"/>
  <c r="Q1264"/>
  <c r="Q1265"/>
  <c r="Q1266"/>
  <c r="Q1267"/>
  <c r="Q1268"/>
  <c r="Q1269"/>
  <c r="Q1270"/>
  <c r="Q1271"/>
  <c r="Q1272"/>
  <c r="Q1273"/>
  <c r="Q1274"/>
  <c r="Q1275"/>
  <c r="Q1276"/>
  <c r="Q1277"/>
  <c r="Q1278"/>
  <c r="Q1279"/>
  <c r="Q1280"/>
  <c r="Q1281"/>
  <c r="Q1282"/>
  <c r="Q1283"/>
  <c r="Q1284"/>
  <c r="Q1285"/>
  <c r="Q1286"/>
  <c r="Q1287"/>
  <c r="Q1288"/>
  <c r="Q1289"/>
  <c r="Q1290"/>
  <c r="Q1291"/>
  <c r="Q1292"/>
  <c r="Q1293"/>
  <c r="Q1294"/>
  <c r="Q1295"/>
  <c r="Q1296"/>
  <c r="Q1297"/>
  <c r="Q1298"/>
  <c r="Q1299"/>
  <c r="Q1300"/>
  <c r="Q1301"/>
  <c r="Q1302"/>
  <c r="Q1303"/>
  <c r="Q1304"/>
  <c r="Q1305"/>
  <c r="Q1306"/>
  <c r="Q1307"/>
  <c r="Q1308"/>
  <c r="Q1309"/>
  <c r="Q1310"/>
  <c r="Q1311"/>
  <c r="Q1312"/>
  <c r="Q1313"/>
  <c r="Q1314"/>
  <c r="Q1315"/>
  <c r="Q1316"/>
  <c r="Q1317"/>
  <c r="Q1318"/>
  <c r="Q1319"/>
  <c r="Q1320"/>
  <c r="Q1321"/>
  <c r="Q1322"/>
  <c r="Q1323"/>
  <c r="Q1324"/>
  <c r="Q1325"/>
  <c r="Q1326"/>
  <c r="Q1327"/>
  <c r="Q1328"/>
  <c r="Q1329"/>
  <c r="Q1330"/>
  <c r="Q1331"/>
  <c r="Q1332"/>
  <c r="Q1333"/>
  <c r="Q1334"/>
  <c r="Q1335"/>
  <c r="Q1336"/>
  <c r="Q1337"/>
  <c r="Q1338"/>
  <c r="Q1339"/>
  <c r="Q1340"/>
  <c r="Q1341"/>
  <c r="Q1342"/>
  <c r="Q1343"/>
  <c r="Q1344"/>
  <c r="Q1345"/>
  <c r="Q1346"/>
  <c r="Q1347"/>
  <c r="Q1348"/>
  <c r="Q1349"/>
  <c r="Q1350"/>
  <c r="Q1351"/>
  <c r="Q1352"/>
  <c r="Q1353"/>
  <c r="Q1354"/>
  <c r="Q1355"/>
  <c r="Q1356"/>
  <c r="Q1357"/>
  <c r="Q1358"/>
  <c r="Q1359"/>
  <c r="Q1360"/>
  <c r="Q1361"/>
  <c r="Q1362"/>
  <c r="Q1363"/>
  <c r="Q1364"/>
  <c r="Q1365"/>
  <c r="Q1366"/>
  <c r="Q1367"/>
  <c r="Q1368"/>
  <c r="Q1369"/>
  <c r="Q1370"/>
  <c r="Q1371"/>
  <c r="Q1372"/>
  <c r="Q1373"/>
  <c r="Q1374"/>
  <c r="Q1375"/>
  <c r="Q1376"/>
  <c r="Q1377"/>
  <c r="Q1378"/>
  <c r="Q1379"/>
  <c r="Q1380"/>
  <c r="Q1381"/>
  <c r="Q1382"/>
  <c r="Q1383"/>
  <c r="Q1384"/>
  <c r="Q1385"/>
  <c r="Q1386"/>
  <c r="Q1387"/>
  <c r="Q1388"/>
  <c r="Q1389"/>
  <c r="Q1390"/>
  <c r="Q1391"/>
  <c r="Q1392"/>
  <c r="Q1393"/>
  <c r="Q1394"/>
  <c r="Q1395"/>
  <c r="Q1396"/>
  <c r="Q1397"/>
  <c r="Q1398"/>
  <c r="Q1399"/>
  <c r="Q1400"/>
  <c r="Q1401"/>
  <c r="Q1402"/>
  <c r="Q1403"/>
  <c r="Q1404"/>
  <c r="Q1405"/>
  <c r="Q1406"/>
  <c r="Q1407"/>
  <c r="Q1408"/>
  <c r="Q1409"/>
  <c r="Q1410"/>
  <c r="Q1411"/>
  <c r="Q1412"/>
  <c r="Q1413"/>
  <c r="Q1414"/>
  <c r="Q1415"/>
  <c r="Q1416"/>
  <c r="Q1417"/>
  <c r="Q1418"/>
  <c r="Q1419"/>
  <c r="Q1420"/>
  <c r="Q1421"/>
  <c r="Q1422"/>
  <c r="Q1423"/>
  <c r="Q1424"/>
  <c r="Q1425"/>
  <c r="Q1426"/>
  <c r="Q1427"/>
  <c r="Q1428"/>
  <c r="Q1429"/>
  <c r="Q1430"/>
  <c r="Q1431"/>
  <c r="Q1432"/>
  <c r="Q1433"/>
  <c r="Q1434"/>
  <c r="Q1435"/>
  <c r="Q1436"/>
  <c r="Q1437"/>
  <c r="Q1438"/>
  <c r="Q1439"/>
  <c r="Q1440"/>
  <c r="Q1441"/>
  <c r="Q1442"/>
  <c r="Q1443"/>
  <c r="Q1444"/>
  <c r="Q1445"/>
  <c r="Q1446"/>
  <c r="Q1447"/>
  <c r="Q1448"/>
  <c r="Q1449"/>
  <c r="Q1450"/>
  <c r="Q1451"/>
  <c r="Q1452"/>
  <c r="Q1453"/>
  <c r="Q1454"/>
  <c r="Q1455"/>
  <c r="Q1456"/>
  <c r="Q1457"/>
  <c r="Q1458"/>
  <c r="Q1459"/>
  <c r="Q1460"/>
  <c r="Q1461"/>
  <c r="Q1462"/>
  <c r="Q1463"/>
  <c r="Q1464"/>
  <c r="Q1465"/>
  <c r="Q1466"/>
  <c r="Q1467"/>
  <c r="Q1468"/>
  <c r="Q1469"/>
  <c r="Q1470"/>
  <c r="Q1471"/>
  <c r="Q1472"/>
  <c r="Q1473"/>
  <c r="Q1474"/>
  <c r="Q1475"/>
  <c r="Q1476"/>
  <c r="Q1477"/>
  <c r="Q1478"/>
  <c r="Q1479"/>
  <c r="Q1480"/>
  <c r="Q1481"/>
  <c r="Q1482"/>
  <c r="Q1483"/>
  <c r="Q1484"/>
  <c r="Q1485"/>
  <c r="Q1486"/>
  <c r="Q1487"/>
  <c r="Q1488"/>
  <c r="Q1489"/>
  <c r="Q1490"/>
  <c r="Q1491"/>
  <c r="Q1492"/>
  <c r="Q1493"/>
  <c r="Q1494"/>
  <c r="Q1495"/>
  <c r="Q1496"/>
  <c r="Q1497"/>
  <c r="Q1498"/>
  <c r="Q1499"/>
  <c r="Q1500"/>
  <c r="Q1501"/>
  <c r="Q1502"/>
  <c r="Q1503"/>
  <c r="Q1504"/>
  <c r="Q1505"/>
  <c r="Q1506"/>
  <c r="Q1507"/>
  <c r="Q1508"/>
  <c r="Q1509"/>
  <c r="Q1510"/>
  <c r="Q1511"/>
  <c r="Q1512"/>
  <c r="Q1513"/>
  <c r="Q1514"/>
  <c r="Q1515"/>
  <c r="Q1516"/>
  <c r="Q1517"/>
  <c r="Q1518"/>
  <c r="Q1519"/>
  <c r="Q1520"/>
  <c r="Q1521"/>
  <c r="Q1522"/>
  <c r="Q1523"/>
  <c r="Q1524"/>
  <c r="Q1525"/>
  <c r="Q1526"/>
  <c r="Q1527"/>
  <c r="Q1528"/>
  <c r="Q1529"/>
  <c r="Q1530"/>
  <c r="Q1531"/>
  <c r="Q1532"/>
  <c r="Q1533"/>
  <c r="Q1534"/>
  <c r="Q1535"/>
  <c r="Q1536"/>
  <c r="Q1537"/>
  <c r="Q1538"/>
  <c r="Q1539"/>
  <c r="Q1540"/>
  <c r="Q1541"/>
  <c r="Q1542"/>
  <c r="Q1543"/>
  <c r="Q1544"/>
  <c r="Q1545"/>
  <c r="Q1546"/>
  <c r="Q1547"/>
  <c r="Q1548"/>
  <c r="Q1549"/>
  <c r="Q1550"/>
  <c r="Q1551"/>
  <c r="Q1552"/>
  <c r="Q1553"/>
  <c r="Q1554"/>
  <c r="Q1555"/>
  <c r="Q1556"/>
  <c r="Q1557"/>
  <c r="Q1558"/>
  <c r="Q1559"/>
  <c r="Q1560"/>
  <c r="Q1561"/>
  <c r="Q1562"/>
  <c r="Q1563"/>
  <c r="Q1564"/>
  <c r="Q1565"/>
  <c r="Q1566"/>
  <c r="Q1567"/>
  <c r="Q1568"/>
  <c r="Q1569"/>
  <c r="Q1570"/>
  <c r="Q1571"/>
  <c r="Q1572"/>
  <c r="Q1573"/>
  <c r="Q1574"/>
  <c r="Q1575"/>
  <c r="Q1576"/>
  <c r="Q1577"/>
  <c r="Q1578"/>
  <c r="Q1579"/>
  <c r="Q1580"/>
  <c r="Q1581"/>
  <c r="Q1582"/>
  <c r="Q1583"/>
  <c r="Q1584"/>
  <c r="Q1585"/>
  <c r="Q1586"/>
  <c r="Q1587"/>
  <c r="Q1588"/>
  <c r="Q1589"/>
  <c r="Q1590"/>
  <c r="Q1591"/>
  <c r="Q1592"/>
  <c r="Q1593"/>
  <c r="Q1594"/>
  <c r="Q1595"/>
  <c r="Q1596"/>
  <c r="Q1597"/>
  <c r="Q1598"/>
  <c r="Q1599"/>
  <c r="Q1600"/>
  <c r="Q1601"/>
  <c r="Q1602"/>
  <c r="Q1603"/>
  <c r="Q1604"/>
  <c r="Q1605"/>
  <c r="Q1606"/>
  <c r="Q1607"/>
  <c r="Q1608"/>
  <c r="Q1609"/>
  <c r="Q1610"/>
  <c r="Q1611"/>
  <c r="Q1612"/>
  <c r="Q1613"/>
  <c r="Q1614"/>
  <c r="Q1615"/>
  <c r="Q1616"/>
  <c r="Q1617"/>
  <c r="Q1618"/>
  <c r="Q1619"/>
  <c r="Q1620"/>
  <c r="Q1621"/>
  <c r="Q1622"/>
  <c r="Q1623"/>
  <c r="Q1624"/>
  <c r="Q1625"/>
  <c r="Q1626"/>
  <c r="Q1627"/>
  <c r="Q1628"/>
  <c r="Q1629"/>
  <c r="Q1630"/>
  <c r="Q1631"/>
  <c r="Q1632"/>
  <c r="Q1633"/>
  <c r="Q1634"/>
  <c r="Q1635"/>
  <c r="Q1636"/>
  <c r="Q1637"/>
  <c r="Q1638"/>
  <c r="Q1639"/>
  <c r="Q1640"/>
  <c r="Q1641"/>
  <c r="Q1642"/>
  <c r="Q1643"/>
  <c r="Q1644"/>
  <c r="Q1645"/>
  <c r="Q1646"/>
  <c r="Q1647"/>
  <c r="Q1648"/>
  <c r="Q1649"/>
  <c r="Q1650"/>
  <c r="Q1651"/>
  <c r="Q1652"/>
  <c r="Q1653"/>
  <c r="Q1654"/>
  <c r="Q1655"/>
  <c r="Q1656"/>
  <c r="Q1657"/>
  <c r="Q1658"/>
  <c r="Q1659"/>
  <c r="Q1660"/>
  <c r="Q1661"/>
  <c r="Q1662"/>
  <c r="Q1663"/>
  <c r="Q1664"/>
  <c r="Q1665"/>
  <c r="Q1666"/>
  <c r="Q1667"/>
  <c r="Q1668"/>
  <c r="Q1669"/>
  <c r="Q1670"/>
  <c r="Q1671"/>
  <c r="Q1672"/>
  <c r="Q1673"/>
  <c r="Q1674"/>
  <c r="Q1675"/>
  <c r="Q1676"/>
  <c r="Q1677"/>
  <c r="Q1678"/>
  <c r="Q1679"/>
  <c r="Q1680"/>
  <c r="Q1681"/>
  <c r="Q1682"/>
  <c r="Q1683"/>
  <c r="Q1684"/>
  <c r="Q1685"/>
  <c r="Q1686"/>
  <c r="Q1687"/>
  <c r="Q1688"/>
  <c r="Q1689"/>
  <c r="Q1690"/>
  <c r="Q1691"/>
  <c r="Q1692"/>
  <c r="Q1693"/>
  <c r="Q1694"/>
  <c r="Q1695"/>
  <c r="Q1696"/>
  <c r="Q1697"/>
  <c r="Q1698"/>
  <c r="Q1699"/>
  <c r="Q1700"/>
  <c r="Q1701"/>
  <c r="Q1702"/>
  <c r="Q1703"/>
  <c r="Q1704"/>
  <c r="Q1705"/>
  <c r="Q1706"/>
  <c r="Q1707"/>
  <c r="Q1708"/>
  <c r="Q1709"/>
  <c r="Q1710"/>
  <c r="Q1711"/>
  <c r="Q1712"/>
  <c r="Q1713"/>
  <c r="Q1714"/>
  <c r="Q1715"/>
  <c r="Q1716"/>
  <c r="Q1717"/>
  <c r="Q1718"/>
  <c r="Q1719"/>
  <c r="Q1720"/>
  <c r="Q1721"/>
  <c r="Q1722"/>
  <c r="Q1723"/>
  <c r="Q1724"/>
  <c r="Q1725"/>
  <c r="Q1726"/>
  <c r="Q1727"/>
  <c r="Q1728"/>
  <c r="Q1729"/>
  <c r="Q1730"/>
  <c r="Q1731"/>
  <c r="Q1732"/>
  <c r="Q1733"/>
  <c r="Q1734"/>
  <c r="Q1735"/>
  <c r="Q1736"/>
  <c r="Q1737"/>
  <c r="Q1738"/>
  <c r="Q1739"/>
  <c r="Q1740"/>
  <c r="Q1741"/>
  <c r="Q1742"/>
  <c r="Q1743"/>
  <c r="Q1744"/>
  <c r="Q1745"/>
  <c r="Q1746"/>
  <c r="Q1747"/>
  <c r="Q1748"/>
  <c r="Q1749"/>
  <c r="Q1750"/>
  <c r="Q1751"/>
  <c r="Q1752"/>
  <c r="Q1753"/>
  <c r="Q1754"/>
  <c r="Q1755"/>
  <c r="Q1756"/>
  <c r="Q1757"/>
  <c r="Q1758"/>
  <c r="Q1759"/>
  <c r="Q1760"/>
  <c r="Q1761"/>
  <c r="Q1762"/>
  <c r="Q1763"/>
  <c r="Q1764"/>
  <c r="Q1765"/>
  <c r="Q1766"/>
  <c r="Q1767"/>
  <c r="Q1768"/>
  <c r="Q1769"/>
  <c r="Q1770"/>
  <c r="Q1771"/>
  <c r="Q1772"/>
  <c r="Q1773"/>
  <c r="Q1774"/>
  <c r="Q1775"/>
  <c r="Q1776"/>
  <c r="Q1777"/>
  <c r="Q1778"/>
  <c r="Q1779"/>
  <c r="Q1780"/>
  <c r="Q1781"/>
  <c r="Q1782"/>
  <c r="Q1783"/>
  <c r="Q1784"/>
  <c r="Q1785"/>
  <c r="Q1786"/>
  <c r="Q1787"/>
  <c r="Q1788"/>
  <c r="Q1789"/>
  <c r="Q1790"/>
  <c r="Q1791"/>
  <c r="Q1792"/>
  <c r="Q1793"/>
  <c r="Q1794"/>
  <c r="Q1795"/>
  <c r="Q1796"/>
  <c r="Q1797"/>
  <c r="Q1798"/>
  <c r="Q1799"/>
  <c r="Q1800"/>
  <c r="Q1801"/>
  <c r="Q1802"/>
  <c r="Q1803"/>
  <c r="Q1804"/>
  <c r="Q1805"/>
  <c r="Q1806"/>
  <c r="Q1807"/>
  <c r="Q1808"/>
  <c r="Q1809"/>
  <c r="Q1810"/>
  <c r="Q1811"/>
  <c r="Q1812"/>
  <c r="Q1813"/>
  <c r="Q1814"/>
  <c r="Q1815"/>
  <c r="Q1816"/>
  <c r="Q1817"/>
  <c r="Q1818"/>
  <c r="Q1819"/>
  <c r="Q1820"/>
  <c r="Q1821"/>
  <c r="Q1822"/>
  <c r="Q1823"/>
  <c r="Q1824"/>
  <c r="Q1825"/>
  <c r="Q1826"/>
  <c r="Q1827"/>
  <c r="Q1828"/>
  <c r="Q1829"/>
  <c r="Q1830"/>
  <c r="Q1831"/>
  <c r="Q1832"/>
  <c r="Q1833"/>
  <c r="Q1834"/>
  <c r="Q1835"/>
  <c r="Q1836"/>
  <c r="Q1837"/>
  <c r="Q1838"/>
  <c r="Q1839"/>
  <c r="Q1840"/>
  <c r="Q1841"/>
  <c r="Q1842"/>
  <c r="Q1843"/>
  <c r="Q1844"/>
  <c r="Q1845"/>
  <c r="Q1846"/>
  <c r="Q1847"/>
  <c r="Q1848"/>
  <c r="Q1849"/>
  <c r="Q1850"/>
  <c r="Q1851"/>
  <c r="Q1852"/>
  <c r="Q1853"/>
  <c r="Q1854"/>
  <c r="Q1855"/>
  <c r="Q1856"/>
  <c r="Q1857"/>
  <c r="Q1858"/>
  <c r="Q1859"/>
  <c r="Q1860"/>
  <c r="Q1861"/>
  <c r="Q1862"/>
  <c r="Q1863"/>
  <c r="Q1864"/>
  <c r="Q1865"/>
  <c r="Q1866"/>
  <c r="Q1867"/>
  <c r="Q1868"/>
  <c r="Q1869"/>
  <c r="Q1870"/>
  <c r="Q1871"/>
  <c r="Q1872"/>
  <c r="Q1873"/>
  <c r="Q1874"/>
  <c r="Q1875"/>
  <c r="Q1876"/>
  <c r="Q1877"/>
  <c r="Q1878"/>
  <c r="Q1879"/>
  <c r="Q1880"/>
  <c r="Q1881"/>
  <c r="Q1882"/>
  <c r="Q1883"/>
  <c r="Q1884"/>
  <c r="Q1885"/>
  <c r="Q1886"/>
  <c r="Q1887"/>
  <c r="Q1888"/>
  <c r="Q1889"/>
  <c r="Q1890"/>
  <c r="Q1891"/>
  <c r="Q1892"/>
  <c r="Q1893"/>
  <c r="Q1894"/>
  <c r="Q1895"/>
  <c r="Q1896"/>
  <c r="Q1897"/>
  <c r="Q1898"/>
  <c r="Q1899"/>
  <c r="Q1900"/>
  <c r="Q1901"/>
  <c r="Q1902"/>
  <c r="Q1903"/>
  <c r="Q1904"/>
  <c r="Q1905"/>
  <c r="Q1906"/>
  <c r="Q1907"/>
  <c r="Q1908"/>
  <c r="Q1909"/>
  <c r="Q1910"/>
  <c r="Q1911"/>
  <c r="Q1912"/>
  <c r="Q1913"/>
  <c r="Q1914"/>
  <c r="Q1915"/>
  <c r="Q1916"/>
  <c r="Q1917"/>
  <c r="Q1918"/>
  <c r="Q1919"/>
  <c r="Q1920"/>
  <c r="Q1921"/>
  <c r="Q1922"/>
  <c r="Q1923"/>
  <c r="Q1924"/>
  <c r="Q1925"/>
  <c r="Q1926"/>
  <c r="Q1927"/>
  <c r="Q1928"/>
  <c r="Q1929"/>
  <c r="Q1930"/>
  <c r="Q1931"/>
  <c r="Q1932"/>
  <c r="Q1933"/>
  <c r="Q1934"/>
  <c r="Q1935"/>
  <c r="Q1936"/>
  <c r="Q1937"/>
  <c r="Q1938"/>
  <c r="Q1939"/>
  <c r="Q1940"/>
  <c r="Q1941"/>
  <c r="Q1942"/>
  <c r="Q1943"/>
  <c r="Q1944"/>
  <c r="Q1945"/>
  <c r="Q1946"/>
  <c r="Q1947"/>
  <c r="Q1948"/>
  <c r="Q1949"/>
  <c r="Q1950"/>
  <c r="Q1951"/>
  <c r="Q1952"/>
  <c r="Q1953"/>
  <c r="Q1954"/>
  <c r="Q1955"/>
  <c r="Q1956"/>
  <c r="Q1957"/>
  <c r="Q1958"/>
  <c r="Q1959"/>
  <c r="Q1960"/>
  <c r="Q1961"/>
  <c r="Q1962"/>
  <c r="Q1963"/>
  <c r="Q1964"/>
  <c r="Q1965"/>
  <c r="Q1966"/>
  <c r="Q1967"/>
  <c r="Q1968"/>
  <c r="Q1969"/>
  <c r="Q1970"/>
  <c r="Q1971"/>
  <c r="Q1972"/>
  <c r="Q1973"/>
  <c r="Q1974"/>
  <c r="Q1975"/>
  <c r="Q1976"/>
  <c r="Q1977"/>
  <c r="Q1978"/>
  <c r="Q1979"/>
  <c r="Q1980"/>
  <c r="Q1981"/>
  <c r="Q1982"/>
  <c r="Q1983"/>
  <c r="Q1984"/>
  <c r="Q1985"/>
  <c r="Q1986"/>
  <c r="Q1987"/>
  <c r="Q1988"/>
  <c r="Q1989"/>
  <c r="Q1990"/>
  <c r="Q1991"/>
  <c r="Q1992"/>
  <c r="Q1993"/>
  <c r="Q1994"/>
  <c r="Q1995"/>
  <c r="Q1996"/>
  <c r="Q1997"/>
  <c r="Q1998"/>
  <c r="Q1999"/>
  <c r="Q2000"/>
  <c r="Q2001"/>
  <c r="Q2002"/>
  <c r="Q2003"/>
  <c r="Q2004"/>
  <c r="Q2005"/>
  <c r="Q2006"/>
  <c r="Q2007"/>
  <c r="Q2008"/>
  <c r="Q2009"/>
  <c r="Q2010"/>
  <c r="Q2011"/>
  <c r="Q2012"/>
  <c r="Q2013"/>
  <c r="Q2014"/>
  <c r="Q2015"/>
  <c r="Q2016"/>
  <c r="Q2017"/>
  <c r="Q2018"/>
  <c r="Q2019"/>
  <c r="Q2020"/>
  <c r="Q2021"/>
  <c r="Q2022"/>
  <c r="Q2023"/>
  <c r="Q2024"/>
  <c r="Q2025"/>
  <c r="Q2026"/>
  <c r="Q2027"/>
  <c r="Q2028"/>
  <c r="Q2029"/>
  <c r="Q2030"/>
  <c r="Q2031"/>
  <c r="Q2032"/>
  <c r="Q2033"/>
  <c r="Q2034"/>
  <c r="Q2035"/>
  <c r="Q2036"/>
  <c r="Q2037"/>
  <c r="Q2038"/>
  <c r="Q2039"/>
  <c r="Q2040"/>
  <c r="Q2041"/>
  <c r="Q2042"/>
  <c r="Q2043"/>
  <c r="Q2044"/>
  <c r="Q2045"/>
  <c r="Q2046"/>
  <c r="Q2047"/>
  <c r="Q2048"/>
  <c r="Q2049"/>
  <c r="Q2050"/>
  <c r="Q2051"/>
  <c r="Q2052"/>
  <c r="Q2053"/>
  <c r="Q2054"/>
  <c r="Q2055"/>
  <c r="Q2056"/>
  <c r="Q2057"/>
  <c r="Q2058"/>
  <c r="Q2059"/>
  <c r="Q2060"/>
  <c r="Q2061"/>
  <c r="Q2062"/>
  <c r="Q2063"/>
  <c r="Q2064"/>
  <c r="Q2065"/>
  <c r="Q2066"/>
  <c r="Q2067"/>
  <c r="Q2068"/>
  <c r="Q2069"/>
  <c r="Q2070"/>
  <c r="Q2071"/>
  <c r="Q2072"/>
  <c r="Q2073"/>
  <c r="Q2074"/>
  <c r="Q2075"/>
  <c r="Q2076"/>
  <c r="Q2077"/>
  <c r="Q2078"/>
  <c r="Q2079"/>
  <c r="Q2080"/>
  <c r="Q2081"/>
  <c r="Q2082"/>
  <c r="Q2083"/>
  <c r="Q2084"/>
  <c r="Q2085"/>
  <c r="Q2086"/>
  <c r="Q2087"/>
  <c r="Q2088"/>
  <c r="Q2089"/>
  <c r="Q2090"/>
  <c r="Q2091"/>
  <c r="Q2092"/>
  <c r="Q2093"/>
  <c r="Q2094"/>
  <c r="Q2095"/>
  <c r="Q2096"/>
  <c r="Q2097"/>
  <c r="Q2098"/>
  <c r="Q2099"/>
  <c r="Q2100"/>
  <c r="Q2101"/>
  <c r="Q2102"/>
  <c r="Q2103"/>
  <c r="Q2104"/>
  <c r="Q2105"/>
  <c r="Q2106"/>
  <c r="Q2107"/>
  <c r="Q2108"/>
  <c r="Q2109"/>
  <c r="Q2110"/>
  <c r="Q2111"/>
  <c r="Q2112"/>
  <c r="Q2113"/>
  <c r="Q2114"/>
  <c r="Q2115"/>
  <c r="Q2116"/>
  <c r="Q2117"/>
  <c r="Q2118"/>
  <c r="Q2119"/>
  <c r="Q2120"/>
  <c r="Q2121"/>
  <c r="Q2122"/>
  <c r="Q2123"/>
  <c r="Q2124"/>
  <c r="Q2125"/>
  <c r="Q2126"/>
  <c r="Q2127"/>
  <c r="Q2128"/>
  <c r="Q2129"/>
  <c r="Q2130"/>
  <c r="Q2131"/>
  <c r="Q2132"/>
  <c r="Q2133"/>
  <c r="Q2134"/>
  <c r="Q2135"/>
  <c r="Q2136"/>
  <c r="Q2137"/>
  <c r="Q2138"/>
  <c r="Q2139"/>
  <c r="Q2140"/>
  <c r="Q2141"/>
  <c r="Q2142"/>
  <c r="Q2143"/>
  <c r="Q2144"/>
  <c r="Q2145"/>
  <c r="Q2146"/>
  <c r="Q2147"/>
  <c r="Q2148"/>
  <c r="Q2149"/>
  <c r="Q2150"/>
  <c r="Q2151"/>
  <c r="Q2152"/>
  <c r="Q2153"/>
  <c r="Q2154"/>
  <c r="Q2155"/>
  <c r="Q2156"/>
  <c r="Q2157"/>
  <c r="Q2158"/>
  <c r="Q2159"/>
  <c r="Q2160"/>
  <c r="Q2161"/>
  <c r="Q2162"/>
  <c r="Q2163"/>
  <c r="Q2164"/>
  <c r="Q2165"/>
  <c r="Q2166"/>
  <c r="Q2167"/>
  <c r="Q2168"/>
  <c r="Q2169"/>
  <c r="Q2170"/>
  <c r="Q2171"/>
  <c r="Q2172"/>
  <c r="Q2173"/>
  <c r="Q2174"/>
  <c r="Q2175"/>
  <c r="Q2176"/>
  <c r="Q2177"/>
  <c r="Q2178"/>
  <c r="Q2179"/>
  <c r="Q2180"/>
  <c r="Q2181"/>
  <c r="Q2182"/>
  <c r="Q2183"/>
  <c r="Q2184"/>
  <c r="Q2185"/>
  <c r="Q2186"/>
  <c r="Q2187"/>
  <c r="Q2188"/>
  <c r="Q2189"/>
  <c r="Q2190"/>
  <c r="Q2191"/>
  <c r="Q2192"/>
  <c r="Q2193"/>
  <c r="Q2194"/>
  <c r="Q2195"/>
  <c r="Q2196"/>
  <c r="Q2197"/>
  <c r="Q2198"/>
  <c r="Q2199"/>
  <c r="Q2200"/>
  <c r="Q2201"/>
  <c r="Q2202"/>
  <c r="Q2203"/>
  <c r="Q2204"/>
  <c r="Q2205"/>
  <c r="Q2206"/>
  <c r="Q2207"/>
  <c r="Q2208"/>
  <c r="Q2209"/>
  <c r="Q2210"/>
  <c r="Q2211"/>
  <c r="Q2212"/>
  <c r="Q2213"/>
  <c r="Q2214"/>
  <c r="Q2215"/>
  <c r="Q2216"/>
  <c r="Q2217"/>
  <c r="Q2218"/>
  <c r="Q2219"/>
  <c r="Q2220"/>
  <c r="Q2221"/>
  <c r="Q2222"/>
  <c r="Q2223"/>
  <c r="Q2224"/>
  <c r="Q2225"/>
  <c r="Q2226"/>
  <c r="Q2227"/>
  <c r="Q2228"/>
  <c r="Q2229"/>
  <c r="Q2230"/>
  <c r="Q2231"/>
  <c r="Q2232"/>
  <c r="Q2233"/>
  <c r="Q2234"/>
  <c r="Q2235"/>
  <c r="Q2236"/>
  <c r="Q2237"/>
  <c r="Q2238"/>
  <c r="Q2239"/>
  <c r="Q2240"/>
  <c r="Q2241"/>
  <c r="Q2242"/>
  <c r="Q2243"/>
  <c r="Q2244"/>
  <c r="Q2245"/>
  <c r="Q2246"/>
  <c r="Q2247"/>
  <c r="Q2248"/>
  <c r="Q2249"/>
  <c r="Q2250"/>
  <c r="Q2251"/>
  <c r="Q2252"/>
  <c r="Q2253"/>
  <c r="Q2254"/>
  <c r="Q2255"/>
  <c r="Q2256"/>
  <c r="Q2257"/>
  <c r="Q2258"/>
  <c r="Q2259"/>
  <c r="Q2260"/>
  <c r="Q2261"/>
  <c r="Q2262"/>
  <c r="Q2263"/>
  <c r="Q2264"/>
  <c r="Q2265"/>
  <c r="Q2266"/>
  <c r="Q2267"/>
  <c r="Q2268"/>
  <c r="Q2269"/>
  <c r="Q2270"/>
  <c r="Q2271"/>
  <c r="Q2272"/>
  <c r="Q2273"/>
  <c r="Q2274"/>
  <c r="Q2275"/>
  <c r="Q2276"/>
  <c r="Q2277"/>
  <c r="Q2278"/>
  <c r="Q2279"/>
  <c r="Q2280"/>
  <c r="Q2281"/>
  <c r="Q2282"/>
  <c r="Q2283"/>
  <c r="Q2284"/>
  <c r="Q2285"/>
  <c r="Q2286"/>
  <c r="Q2287"/>
  <c r="Q2288"/>
  <c r="Q2289"/>
  <c r="Q2290"/>
  <c r="Q2291"/>
  <c r="Q2292"/>
  <c r="Q2293"/>
  <c r="Q2294"/>
  <c r="Q2295"/>
  <c r="Q2296"/>
  <c r="Q2297"/>
  <c r="Q2298"/>
  <c r="Q2299"/>
  <c r="Q2300"/>
  <c r="Q2301"/>
  <c r="Q2302"/>
  <c r="Q2303"/>
  <c r="Q2304"/>
  <c r="Q2305"/>
  <c r="Q2306"/>
  <c r="Q2307"/>
  <c r="Q2308"/>
  <c r="Q2309"/>
  <c r="Q2310"/>
  <c r="Q2311"/>
  <c r="Q2312"/>
  <c r="Q2313"/>
  <c r="Q2314"/>
  <c r="Q2315"/>
  <c r="Q2316"/>
  <c r="Q2317"/>
  <c r="Q2318"/>
  <c r="Q2319"/>
  <c r="Q2320"/>
  <c r="Q2321"/>
  <c r="Q2322"/>
  <c r="Q2323"/>
  <c r="Q2324"/>
  <c r="Q2325"/>
  <c r="Q2326"/>
  <c r="Q2327"/>
  <c r="Q2328"/>
  <c r="Q2329"/>
  <c r="Q2330"/>
  <c r="Q2331"/>
  <c r="Q2332"/>
  <c r="Q2333"/>
  <c r="Q2334"/>
  <c r="Q2335"/>
  <c r="Q2336"/>
  <c r="Q2337"/>
  <c r="Q2338"/>
  <c r="Q2339"/>
  <c r="Q2340"/>
  <c r="Q2341"/>
  <c r="Q2342"/>
  <c r="Q2343"/>
  <c r="Q2344"/>
  <c r="Q2345"/>
  <c r="Q2346"/>
  <c r="Q2347"/>
  <c r="Q2348"/>
  <c r="Q2349"/>
  <c r="Q2350"/>
  <c r="Q2351"/>
  <c r="Q2352"/>
  <c r="Q2353"/>
  <c r="Q2354"/>
  <c r="Q2355"/>
  <c r="Q2356"/>
  <c r="Q2357"/>
  <c r="Q2358"/>
  <c r="Q2359"/>
  <c r="Q2360"/>
  <c r="Q2361"/>
  <c r="Q2362"/>
  <c r="Q2363"/>
  <c r="Q2364"/>
  <c r="Q2365"/>
  <c r="Q2366"/>
  <c r="Q2367"/>
  <c r="Q2368"/>
  <c r="Q2369"/>
  <c r="Q2370"/>
  <c r="Q2371"/>
  <c r="Q2372"/>
  <c r="Q2373"/>
  <c r="Q2374"/>
  <c r="Q2375"/>
  <c r="Q2376"/>
  <c r="Q2377"/>
  <c r="Q2378"/>
  <c r="Q2379"/>
  <c r="Q2380"/>
  <c r="Q2381"/>
  <c r="Q2382"/>
  <c r="Q2383"/>
  <c r="Q2384"/>
  <c r="Q2385"/>
  <c r="Q2386"/>
  <c r="Q2387"/>
  <c r="Q2388"/>
  <c r="Q2389"/>
  <c r="Q2390"/>
  <c r="Q2391"/>
  <c r="Q2392"/>
  <c r="Q2393"/>
  <c r="Q2394"/>
  <c r="Q2395"/>
  <c r="Q2396"/>
  <c r="Q2397"/>
  <c r="Q2398"/>
  <c r="Q2399"/>
  <c r="Q2400"/>
  <c r="Q2401"/>
  <c r="Q2402"/>
  <c r="Q2403"/>
  <c r="Q2404"/>
  <c r="Q2405"/>
  <c r="Q2406"/>
  <c r="Q2407"/>
  <c r="Q2408"/>
  <c r="Q2409"/>
  <c r="Q2410"/>
  <c r="Q2411"/>
  <c r="Q2412"/>
  <c r="Q2413"/>
  <c r="Q2414"/>
  <c r="Q2415"/>
  <c r="Q2416"/>
  <c r="Q2417"/>
  <c r="Q2418"/>
  <c r="Q2419"/>
  <c r="Q2420"/>
  <c r="Q2421"/>
  <c r="Q2422"/>
  <c r="Q2423"/>
  <c r="Q2424"/>
  <c r="Q2425"/>
  <c r="Q2426"/>
  <c r="Q2427"/>
  <c r="Q2428"/>
  <c r="Q2429"/>
  <c r="Q2430"/>
  <c r="Q2431"/>
  <c r="Q2432"/>
  <c r="Q2433"/>
  <c r="Q2434"/>
  <c r="Q2435"/>
  <c r="Q2436"/>
  <c r="Q2437"/>
  <c r="Q2438"/>
  <c r="Q2439"/>
  <c r="Q2440"/>
  <c r="Q2441"/>
  <c r="Q2442"/>
  <c r="Q2443"/>
  <c r="Q2444"/>
  <c r="Q2445"/>
  <c r="Q2446"/>
  <c r="Q2447"/>
  <c r="Q2448"/>
  <c r="Q2449"/>
  <c r="Q2450"/>
  <c r="Q2451"/>
  <c r="Q2452"/>
  <c r="Q2453"/>
  <c r="Q2454"/>
  <c r="Q2455"/>
  <c r="Q2456"/>
  <c r="Q2457"/>
  <c r="Q2458"/>
  <c r="Q2459"/>
  <c r="Q2460"/>
  <c r="Q2461"/>
  <c r="Q2462"/>
  <c r="Q2463"/>
  <c r="Q2464"/>
  <c r="Q2465"/>
  <c r="Q2466"/>
  <c r="Q2467"/>
  <c r="Q2468"/>
  <c r="Q2469"/>
  <c r="Q2470"/>
  <c r="Q2471"/>
  <c r="Q2472"/>
  <c r="Q2473"/>
  <c r="Q2474"/>
  <c r="Q2475"/>
  <c r="Q2476"/>
  <c r="Q2477"/>
  <c r="Q2478"/>
  <c r="Q2479"/>
  <c r="Q2480"/>
  <c r="Q2481"/>
  <c r="Q2482"/>
  <c r="Q2483"/>
  <c r="Q2484"/>
  <c r="Q2485"/>
  <c r="Q2486"/>
  <c r="Q2487"/>
  <c r="Q2488"/>
  <c r="Q2489"/>
  <c r="Q2490"/>
  <c r="Q2491"/>
  <c r="Q2492"/>
  <c r="Q2493"/>
  <c r="Q2494"/>
  <c r="Q2495"/>
  <c r="Q2496"/>
  <c r="Q2497"/>
  <c r="Q2498"/>
  <c r="Q2499"/>
  <c r="Q2500"/>
  <c r="Q2501"/>
  <c r="Q2502"/>
  <c r="Q2503"/>
  <c r="Q2504"/>
  <c r="Q2505"/>
  <c r="Q2506"/>
  <c r="Q2507"/>
  <c r="Q2508"/>
  <c r="Q2509"/>
  <c r="Q2510"/>
  <c r="Q2511"/>
  <c r="Q2512"/>
  <c r="Q2513"/>
  <c r="Q2514"/>
  <c r="Q2515"/>
  <c r="Q2516"/>
  <c r="Q2517"/>
  <c r="Q2518"/>
  <c r="Q2519"/>
  <c r="Q2520"/>
  <c r="Q2521"/>
  <c r="Q2522"/>
  <c r="Q2523"/>
  <c r="Q2524"/>
  <c r="Q2525"/>
  <c r="Q2526"/>
  <c r="Q2527"/>
  <c r="Q2528"/>
  <c r="Q2529"/>
  <c r="Q2530"/>
  <c r="Q2531"/>
  <c r="Q2532"/>
  <c r="Q2533"/>
  <c r="Q2534"/>
  <c r="Q2535"/>
  <c r="Q2536"/>
  <c r="Q2537"/>
  <c r="Q2538"/>
  <c r="Q2539"/>
  <c r="Q2540"/>
  <c r="Q2541"/>
  <c r="Q2542"/>
  <c r="Q2543"/>
  <c r="Q2544"/>
  <c r="Q2545"/>
  <c r="Q2546"/>
  <c r="Q2547"/>
  <c r="Q2548"/>
  <c r="Q2549"/>
  <c r="Q2550"/>
  <c r="Q2551"/>
  <c r="Q2552"/>
  <c r="Q2553"/>
  <c r="Q2554"/>
  <c r="Q2555"/>
  <c r="Q2556"/>
  <c r="Q2557"/>
  <c r="Q2558"/>
  <c r="Q2559"/>
  <c r="Q2560"/>
  <c r="Q2561"/>
  <c r="Q2562"/>
  <c r="Q2563"/>
  <c r="Q2564"/>
  <c r="Q2565"/>
  <c r="Q2566"/>
  <c r="Q2567"/>
  <c r="Q2568"/>
  <c r="Q2569"/>
  <c r="Q2570"/>
  <c r="Q2571"/>
  <c r="Q2572"/>
  <c r="Q2573"/>
  <c r="Q2574"/>
  <c r="Q2575"/>
  <c r="Q2576"/>
  <c r="Q2577"/>
  <c r="Q2578"/>
  <c r="Q2579"/>
  <c r="Q2580"/>
  <c r="Q2581"/>
  <c r="Q2582"/>
  <c r="Q2583"/>
  <c r="Q2584"/>
  <c r="Q2585"/>
  <c r="Q2586"/>
  <c r="Q2587"/>
  <c r="Q2588"/>
  <c r="Q2589"/>
  <c r="Q2590"/>
  <c r="Q2591"/>
  <c r="Q2592"/>
  <c r="Q2593"/>
  <c r="Q2594"/>
  <c r="Q2595"/>
  <c r="Q2596"/>
  <c r="Q2597"/>
  <c r="Q2598"/>
  <c r="Q2599"/>
  <c r="Q2600"/>
  <c r="Q2601"/>
  <c r="Q2602"/>
  <c r="Q2603"/>
  <c r="Q2604"/>
  <c r="Q2605"/>
  <c r="Q2606"/>
  <c r="Q2607"/>
  <c r="Q2608"/>
  <c r="Q2609"/>
  <c r="Q2610"/>
  <c r="Q2611"/>
  <c r="Q2612"/>
  <c r="Q2613"/>
  <c r="Q2614"/>
  <c r="Q2615"/>
  <c r="Q2616"/>
  <c r="Q2617"/>
  <c r="Q2618"/>
  <c r="Q2619"/>
  <c r="Q2620"/>
  <c r="Q2621"/>
  <c r="Q2622"/>
  <c r="Q2623"/>
  <c r="Q2624"/>
  <c r="Q2625"/>
  <c r="Q2626"/>
  <c r="Q2627"/>
  <c r="Q2628"/>
  <c r="Q2629"/>
  <c r="Q2630"/>
  <c r="Q2631"/>
  <c r="Q2632"/>
  <c r="Q2633"/>
  <c r="Q2634"/>
  <c r="Q2635"/>
  <c r="Q2636"/>
  <c r="Q2637"/>
  <c r="Q2638"/>
  <c r="Q2639"/>
  <c r="Q2640"/>
  <c r="Q2641"/>
  <c r="Q2642"/>
  <c r="Q2643"/>
  <c r="Q2644"/>
  <c r="Q2645"/>
  <c r="Q2646"/>
  <c r="Q2647"/>
  <c r="Q2648"/>
  <c r="Q2649"/>
  <c r="Q2650"/>
  <c r="Q2651"/>
  <c r="Q2652"/>
  <c r="Q2653"/>
  <c r="Q2654"/>
  <c r="Q2655"/>
  <c r="Q2656"/>
  <c r="Q2657"/>
  <c r="Q2658"/>
  <c r="Q2659"/>
  <c r="Q2660"/>
  <c r="Q2661"/>
  <c r="Q2662"/>
  <c r="Q2663"/>
  <c r="Q2664"/>
  <c r="Q2665"/>
  <c r="Q2666"/>
  <c r="Q2667"/>
  <c r="Q2668"/>
  <c r="Q2669"/>
  <c r="Q2670"/>
  <c r="Q2671"/>
  <c r="Q2672"/>
  <c r="Q2673"/>
  <c r="Q2674"/>
  <c r="Q2675"/>
  <c r="Q2676"/>
  <c r="Q2677"/>
  <c r="Q2678"/>
  <c r="Q2679"/>
  <c r="Q2680"/>
  <c r="Q2681"/>
  <c r="Q2682"/>
  <c r="Q2683"/>
  <c r="Q2684"/>
  <c r="Q2685"/>
  <c r="Q2686"/>
  <c r="Q2687"/>
  <c r="Q2688"/>
  <c r="Q2689"/>
  <c r="Q2690"/>
  <c r="Q2691"/>
  <c r="Q2692"/>
  <c r="Q2693"/>
  <c r="Q2694"/>
  <c r="Q2695"/>
  <c r="Q2696"/>
  <c r="Q2697"/>
  <c r="Q2698"/>
  <c r="Q2699"/>
  <c r="Q2700"/>
  <c r="Q2701"/>
  <c r="Q2702"/>
  <c r="Q2703"/>
  <c r="Q2704"/>
  <c r="Q2705"/>
  <c r="Q2706"/>
  <c r="Q2707"/>
  <c r="Q2708"/>
  <c r="Q2709"/>
  <c r="Q2710"/>
  <c r="Q2711"/>
  <c r="Q2712"/>
  <c r="Q2713"/>
  <c r="Q2714"/>
  <c r="Q2715"/>
  <c r="Q2716"/>
  <c r="Q2717"/>
  <c r="Q2718"/>
  <c r="Q2719"/>
  <c r="Q2720"/>
  <c r="Q2721"/>
  <c r="Q2722"/>
  <c r="Q2723"/>
  <c r="Q2724"/>
  <c r="Q2725"/>
  <c r="Q2726"/>
  <c r="Q2727"/>
  <c r="Q2728"/>
  <c r="Q2729"/>
  <c r="Q2730"/>
  <c r="Q2731"/>
  <c r="Q2732"/>
  <c r="Q2733"/>
  <c r="Q2734"/>
  <c r="Q2735"/>
  <c r="Q2736"/>
  <c r="Q2737"/>
  <c r="Q2738"/>
  <c r="Q2739"/>
  <c r="Q2740"/>
  <c r="Q2741"/>
  <c r="Q2742"/>
  <c r="Q2743"/>
  <c r="Q2744"/>
  <c r="Q2745"/>
  <c r="Q2746"/>
  <c r="Q2747"/>
  <c r="Q2748"/>
  <c r="Q2749"/>
  <c r="Q2750"/>
  <c r="Q2751"/>
  <c r="Q2752"/>
  <c r="Q2753"/>
  <c r="Q2754"/>
  <c r="Q2755"/>
  <c r="Q2756"/>
  <c r="Q2757"/>
  <c r="Q2758"/>
  <c r="Q2759"/>
  <c r="Q2760"/>
  <c r="Q2761"/>
  <c r="Q2762"/>
  <c r="Q2763"/>
  <c r="Q2764"/>
  <c r="Q2765"/>
  <c r="Q2766"/>
  <c r="Q2767"/>
  <c r="Q2768"/>
  <c r="Q2769"/>
  <c r="Q2770"/>
  <c r="Q2771"/>
  <c r="Q2772"/>
  <c r="Q2773"/>
  <c r="Q2774"/>
  <c r="Q2775"/>
  <c r="Q2776"/>
  <c r="Q2777"/>
  <c r="Q2778"/>
  <c r="Q2779"/>
  <c r="Q2780"/>
  <c r="Q2781"/>
  <c r="Q2782"/>
  <c r="Q2783"/>
  <c r="Q2784"/>
  <c r="Q2785"/>
  <c r="Q2786"/>
  <c r="Q2787"/>
  <c r="Q2788"/>
  <c r="Q2789"/>
  <c r="Q2790"/>
  <c r="Q2791"/>
  <c r="Q2792"/>
  <c r="Q2793"/>
  <c r="Q2794"/>
  <c r="Q2795"/>
  <c r="Q2796"/>
  <c r="Q2797"/>
  <c r="Q2798"/>
  <c r="Q2799"/>
  <c r="Q2800"/>
  <c r="Q2801"/>
  <c r="Q2802"/>
  <c r="Q2803"/>
  <c r="Q2804"/>
  <c r="Q2805"/>
  <c r="Q2806"/>
  <c r="Q2807"/>
  <c r="Q2808"/>
  <c r="Q2809"/>
  <c r="Q2810"/>
  <c r="Q2811"/>
  <c r="Q2812"/>
  <c r="Q2813"/>
  <c r="Q2814"/>
  <c r="Q2815"/>
  <c r="Q2816"/>
  <c r="Q2817"/>
  <c r="Q2818"/>
  <c r="Q2819"/>
  <c r="Q2820"/>
  <c r="Q2821"/>
  <c r="Q2822"/>
  <c r="Q2823"/>
  <c r="Q2824"/>
  <c r="Q2825"/>
  <c r="Q2826"/>
  <c r="Q2827"/>
  <c r="Q2828"/>
  <c r="Q2829"/>
  <c r="Q2830"/>
  <c r="Q2831"/>
  <c r="Q2832"/>
  <c r="Q2833"/>
  <c r="Q2834"/>
  <c r="Q2835"/>
  <c r="Q2836"/>
  <c r="Q2837"/>
  <c r="Q2838"/>
  <c r="Q2839"/>
  <c r="Q2840"/>
  <c r="Q2841"/>
  <c r="Q2842"/>
  <c r="Q2843"/>
  <c r="Q2844"/>
  <c r="Q2845"/>
  <c r="Q2846"/>
  <c r="Q2847"/>
  <c r="Q2848"/>
  <c r="Q2849"/>
  <c r="Q2850"/>
  <c r="Q2851"/>
  <c r="Q2852"/>
  <c r="Q2853"/>
  <c r="Q2854"/>
  <c r="Q2855"/>
  <c r="Q2856"/>
  <c r="Q2857"/>
  <c r="Q2858"/>
  <c r="Q2859"/>
  <c r="Q2860"/>
  <c r="Q2861"/>
  <c r="Q2862"/>
  <c r="Q2863"/>
  <c r="Q2864"/>
  <c r="Q2865"/>
  <c r="Q2866"/>
  <c r="Q2867"/>
  <c r="Q2868"/>
  <c r="Q2869"/>
  <c r="Q2870"/>
  <c r="Q2871"/>
  <c r="Q2872"/>
  <c r="Q2873"/>
  <c r="Q2874"/>
  <c r="Q2875"/>
  <c r="Q2876"/>
  <c r="Q2877"/>
  <c r="Q2878"/>
  <c r="Q2879"/>
  <c r="Q2880"/>
  <c r="Q2881"/>
  <c r="Q2882"/>
  <c r="Q2883"/>
  <c r="Q2884"/>
  <c r="Q2885"/>
  <c r="Q2886"/>
  <c r="Q2887"/>
  <c r="Q2888"/>
  <c r="Q2889"/>
  <c r="Q2890"/>
  <c r="Q2891"/>
  <c r="Q2892"/>
  <c r="Q2893"/>
  <c r="Q2894"/>
  <c r="Q2895"/>
  <c r="Q2896"/>
  <c r="Q2897"/>
  <c r="Q2898"/>
  <c r="Q2899"/>
  <c r="Q2900"/>
  <c r="Q2901"/>
  <c r="Q2902"/>
  <c r="Q2903"/>
  <c r="Q2904"/>
  <c r="Q2905"/>
  <c r="Q2906"/>
  <c r="Q2907"/>
  <c r="Q2908"/>
  <c r="Q2909"/>
  <c r="Q2910"/>
  <c r="Q2911"/>
  <c r="Q2912"/>
  <c r="Q2913"/>
  <c r="Q2914"/>
  <c r="Q2915"/>
  <c r="Q2916"/>
  <c r="Q2917"/>
  <c r="Q2918"/>
  <c r="Q2919"/>
  <c r="Q2920"/>
  <c r="Q2921"/>
  <c r="Q2922"/>
  <c r="Q2923"/>
  <c r="Q2924"/>
  <c r="Q2925"/>
  <c r="Q2926"/>
  <c r="Q2927"/>
  <c r="Q2928"/>
  <c r="Q2929"/>
  <c r="Q2930"/>
  <c r="Q2931"/>
  <c r="Q2932"/>
  <c r="Q2933"/>
  <c r="Q2934"/>
  <c r="Q2935"/>
  <c r="Q2936"/>
  <c r="Q2937"/>
  <c r="Q2938"/>
  <c r="Q2939"/>
  <c r="Q2940"/>
  <c r="Q2941"/>
  <c r="Q2942"/>
  <c r="Q2943"/>
  <c r="Q2944"/>
  <c r="Q2945"/>
  <c r="Q2946"/>
  <c r="Q2947"/>
  <c r="Q2948"/>
  <c r="Q2949"/>
  <c r="Q2950"/>
  <c r="Q2951"/>
  <c r="Q2952"/>
  <c r="Q2953"/>
  <c r="Q2954"/>
  <c r="Q2955"/>
  <c r="Q2956"/>
  <c r="Q2957"/>
  <c r="Q2958"/>
  <c r="Q2959"/>
  <c r="Q2960"/>
  <c r="Q2961"/>
  <c r="Q2962"/>
  <c r="Q2963"/>
  <c r="Q2964"/>
  <c r="Q2965"/>
  <c r="Q2966"/>
  <c r="Q2967"/>
  <c r="Q2968"/>
  <c r="Q2969"/>
  <c r="Q2970"/>
  <c r="Q2971"/>
  <c r="Q2972"/>
  <c r="Q2973"/>
  <c r="Q2974"/>
  <c r="Q2975"/>
  <c r="Q2976"/>
  <c r="Q2977"/>
  <c r="Q2978"/>
  <c r="Q2979"/>
  <c r="Q2980"/>
  <c r="Q2981"/>
  <c r="Q2982"/>
  <c r="Q2983"/>
  <c r="Q2984"/>
  <c r="Q2985"/>
  <c r="Q2986"/>
  <c r="Q2987"/>
  <c r="Q2988"/>
  <c r="Q2989"/>
  <c r="Q2990"/>
  <c r="Q2991"/>
  <c r="Q2992"/>
  <c r="Q2993"/>
  <c r="Q2994"/>
  <c r="Q2995"/>
  <c r="Q2996"/>
  <c r="Q2997"/>
  <c r="Q2998"/>
  <c r="Q2999"/>
  <c r="Q3000"/>
  <c r="Q3001"/>
  <c r="Q3002"/>
  <c r="Q3003"/>
  <c r="Q3004"/>
  <c r="Q3005"/>
  <c r="Q3006"/>
  <c r="Q3007"/>
  <c r="Q3008"/>
  <c r="Q3009"/>
  <c r="Q3010"/>
  <c r="Q3011"/>
  <c r="Q3012"/>
  <c r="Q3013"/>
  <c r="Q3014"/>
  <c r="Q3015"/>
  <c r="Q3016"/>
  <c r="Q3017"/>
  <c r="Q3018"/>
  <c r="Q3019"/>
  <c r="Q3020"/>
  <c r="Q3021"/>
  <c r="Q3022"/>
  <c r="Q3023"/>
  <c r="Q3024"/>
  <c r="Q3025"/>
  <c r="Q3026"/>
  <c r="Q3027"/>
  <c r="Q3028"/>
  <c r="Q3029"/>
  <c r="Q3030"/>
  <c r="Q3031"/>
  <c r="Q3032"/>
  <c r="Q3033"/>
  <c r="Q3034"/>
  <c r="Q3035"/>
  <c r="Q3036"/>
  <c r="Q3037"/>
  <c r="Q3038"/>
  <c r="Q3039"/>
  <c r="Q3040"/>
  <c r="Q3041"/>
  <c r="Q3042"/>
  <c r="Q3043"/>
  <c r="Q3044"/>
  <c r="Q3045"/>
  <c r="Q3046"/>
  <c r="Q3047"/>
  <c r="Q3048"/>
  <c r="Q3049"/>
  <c r="Q3050"/>
  <c r="Q3051"/>
  <c r="Q3052"/>
  <c r="Q3053"/>
  <c r="Q3054"/>
  <c r="Q3055"/>
  <c r="Q3056"/>
  <c r="Q3057"/>
  <c r="Q3058"/>
  <c r="Q3059"/>
  <c r="Q3060"/>
  <c r="Q3061"/>
  <c r="Q3062"/>
  <c r="Q3063"/>
  <c r="Q3064"/>
  <c r="Q3065"/>
  <c r="Q3066"/>
  <c r="Q3067"/>
  <c r="Q3068"/>
  <c r="Q3069"/>
  <c r="Q3070"/>
  <c r="Q3071"/>
  <c r="Q3072"/>
  <c r="Q3073"/>
  <c r="Q3074"/>
  <c r="Q3075"/>
  <c r="Q3076"/>
  <c r="Q3077"/>
  <c r="Q3078"/>
  <c r="Q3079"/>
  <c r="Q3080"/>
  <c r="Q3081"/>
  <c r="Q3082"/>
  <c r="Q3083"/>
  <c r="Q3084"/>
  <c r="Q3085"/>
  <c r="Q3086"/>
  <c r="Q3087"/>
  <c r="Q3088"/>
  <c r="Q3089"/>
  <c r="Q3090"/>
  <c r="Q3091"/>
  <c r="Q3092"/>
  <c r="Q3093"/>
  <c r="Q3094"/>
  <c r="Q3095"/>
  <c r="Q3096"/>
  <c r="Q3097"/>
  <c r="Q3098"/>
  <c r="Q3099"/>
  <c r="Q3100"/>
  <c r="Q3101"/>
  <c r="Q3102"/>
  <c r="Q3103"/>
  <c r="Q3104"/>
  <c r="Q3105"/>
  <c r="Q3106"/>
  <c r="Q3107"/>
  <c r="Q3108"/>
  <c r="Q3109"/>
  <c r="Q3110"/>
  <c r="Q3111"/>
  <c r="Q3112"/>
  <c r="Q3113"/>
  <c r="Q3114"/>
  <c r="Q3115"/>
  <c r="Q3116"/>
  <c r="Q3117"/>
  <c r="Q3118"/>
  <c r="Q3119"/>
  <c r="Q3120"/>
  <c r="Q3121"/>
  <c r="Q3122"/>
  <c r="Q3123"/>
  <c r="Q3124"/>
  <c r="Q3125"/>
  <c r="Q3126"/>
  <c r="Q3127"/>
  <c r="Q3128"/>
  <c r="Q3129"/>
  <c r="Q3130"/>
  <c r="Q3131"/>
  <c r="Q3132"/>
  <c r="Q3133"/>
  <c r="Q3134"/>
  <c r="Q3135"/>
  <c r="Q3136"/>
  <c r="Q3137"/>
  <c r="Q3138"/>
  <c r="Q3139"/>
  <c r="Q3140"/>
  <c r="Q3141"/>
  <c r="Q3142"/>
  <c r="Q3143"/>
  <c r="Q3144"/>
  <c r="Q3145"/>
  <c r="Q3146"/>
  <c r="Q3147"/>
  <c r="Q3148"/>
  <c r="Q3149"/>
  <c r="Q3150"/>
  <c r="Q3151"/>
  <c r="Q3152"/>
  <c r="Q3153"/>
  <c r="Q3154"/>
  <c r="Q3155"/>
  <c r="Q3156"/>
  <c r="Q3157"/>
  <c r="Q3158"/>
  <c r="Q3159"/>
  <c r="Q3160"/>
  <c r="Q3161"/>
  <c r="Q3162"/>
  <c r="Q3163"/>
  <c r="Q3164"/>
  <c r="Q3165"/>
  <c r="Q3166"/>
  <c r="Q3167"/>
  <c r="Q3168"/>
  <c r="Q3169"/>
  <c r="Q3170"/>
  <c r="Q3171"/>
  <c r="Q3172"/>
  <c r="Q3173"/>
  <c r="Q3174"/>
  <c r="Q3175"/>
  <c r="Q3176"/>
  <c r="Q3177"/>
  <c r="Q3178"/>
  <c r="Q3179"/>
  <c r="Q3180"/>
  <c r="Q3181"/>
  <c r="Q3182"/>
  <c r="Q3183"/>
  <c r="Q3184"/>
  <c r="Q3185"/>
  <c r="Q3186"/>
  <c r="Q3187"/>
  <c r="Q3188"/>
  <c r="Q3189"/>
  <c r="Q3190"/>
  <c r="Q3191"/>
  <c r="Q3192"/>
  <c r="Q3193"/>
  <c r="Q3194"/>
  <c r="Q3195"/>
  <c r="Q3196"/>
  <c r="Q3197"/>
  <c r="Q3198"/>
  <c r="Q3199"/>
  <c r="Q3200"/>
  <c r="Q3201"/>
  <c r="Q3202"/>
  <c r="Q3203"/>
  <c r="Q3204"/>
  <c r="Q3205"/>
  <c r="Q3206"/>
  <c r="Q3207"/>
  <c r="Q3208"/>
  <c r="Q3209"/>
  <c r="Q3210"/>
  <c r="Q3211"/>
  <c r="Q3212"/>
  <c r="Q3213"/>
  <c r="Q3214"/>
  <c r="Q3215"/>
  <c r="Q3216"/>
  <c r="Q3217"/>
  <c r="Q3218"/>
  <c r="Q3219"/>
  <c r="Q3220"/>
  <c r="Q3221"/>
  <c r="Q3222"/>
  <c r="Q3223"/>
  <c r="Q3224"/>
  <c r="Q3225"/>
  <c r="Q3226"/>
  <c r="Q3227"/>
  <c r="Q3228"/>
  <c r="Q3229"/>
  <c r="Q3230"/>
  <c r="Q3231"/>
  <c r="Q3232"/>
  <c r="Q3233"/>
  <c r="Q3234"/>
  <c r="Q3235"/>
  <c r="Q3236"/>
  <c r="Q3237"/>
  <c r="Q3238"/>
  <c r="Q3239"/>
  <c r="Q3240"/>
  <c r="Q3241"/>
  <c r="Q3242"/>
  <c r="Q3243"/>
  <c r="Q3244"/>
  <c r="Q3245"/>
  <c r="Q3246"/>
  <c r="Q3247"/>
  <c r="Q3248"/>
  <c r="Q3249"/>
  <c r="Q3250"/>
  <c r="Q3251"/>
  <c r="Q3252"/>
  <c r="Q3253"/>
  <c r="Q3254"/>
  <c r="Q3255"/>
  <c r="Q3256"/>
  <c r="Q3257"/>
  <c r="Q3258"/>
  <c r="Q3259"/>
  <c r="Q3260"/>
  <c r="Q3261"/>
  <c r="Q3262"/>
  <c r="Q3263"/>
  <c r="Q3264"/>
  <c r="Q3265"/>
  <c r="Q3266"/>
  <c r="Q3267"/>
  <c r="Q3268"/>
  <c r="Q3269"/>
  <c r="Q3270"/>
  <c r="Q3271"/>
  <c r="Q3272"/>
  <c r="Q3273"/>
  <c r="Q3274"/>
  <c r="Q3275"/>
  <c r="Q3276"/>
  <c r="Q3277"/>
  <c r="Q3278"/>
  <c r="Q3279"/>
  <c r="Q3280"/>
  <c r="Q3281"/>
  <c r="Q3282"/>
  <c r="Q3283"/>
  <c r="Q3284"/>
  <c r="Q3285"/>
  <c r="Q3286"/>
  <c r="Q3287"/>
  <c r="Q3288"/>
  <c r="Q3289"/>
  <c r="Q3290"/>
  <c r="Q3291"/>
  <c r="Q3292"/>
  <c r="Q3293"/>
  <c r="Q3294"/>
  <c r="Q3295"/>
  <c r="Q3296"/>
  <c r="Q3297"/>
  <c r="Q3298"/>
  <c r="Q3299"/>
  <c r="Q3300"/>
  <c r="Q3301"/>
  <c r="Q3302"/>
  <c r="Q3303"/>
  <c r="Q3304"/>
  <c r="Q3305"/>
  <c r="Q3306"/>
  <c r="Q3307"/>
  <c r="Q3308"/>
  <c r="Q3309"/>
  <c r="Q3310"/>
  <c r="Q3311"/>
  <c r="Q3312"/>
  <c r="Q3313"/>
  <c r="Q3314"/>
  <c r="Q3315"/>
  <c r="Q3316"/>
  <c r="Q3317"/>
  <c r="Q3318"/>
  <c r="Q3319"/>
  <c r="Q3320"/>
  <c r="Q3321"/>
  <c r="Q3322"/>
  <c r="Q3323"/>
  <c r="Q3324"/>
  <c r="Q3325"/>
  <c r="Q3326"/>
  <c r="Q3327"/>
  <c r="Q3328"/>
  <c r="Q3329"/>
  <c r="Q3330"/>
  <c r="Q3331"/>
  <c r="Q3332"/>
  <c r="Q3333"/>
  <c r="Q3334"/>
  <c r="Q3335"/>
  <c r="Q3336"/>
  <c r="Q3337"/>
  <c r="Q3338"/>
  <c r="Q3339"/>
  <c r="Q3340"/>
  <c r="Q3341"/>
  <c r="Q3342"/>
  <c r="Q3343"/>
  <c r="Q3344"/>
  <c r="Q3345"/>
  <c r="Q3346"/>
  <c r="Q3347"/>
  <c r="Q3348"/>
  <c r="Q3349"/>
  <c r="Q3350"/>
  <c r="Q3351"/>
  <c r="Q3352"/>
  <c r="Q3353"/>
  <c r="Q3354"/>
  <c r="Q3355"/>
  <c r="Q3356"/>
  <c r="Q3357"/>
  <c r="Q3358"/>
  <c r="Q3359"/>
  <c r="Q3360"/>
  <c r="Q3361"/>
  <c r="Q3362"/>
  <c r="Q3363"/>
  <c r="Q3364"/>
  <c r="Q3365"/>
  <c r="Q3366"/>
  <c r="Q3367"/>
  <c r="Q3368"/>
  <c r="Q3369"/>
  <c r="Q3370"/>
  <c r="Q3371"/>
  <c r="Q3372"/>
  <c r="Q3373"/>
  <c r="Q3374"/>
  <c r="Q3375"/>
  <c r="Q3376"/>
  <c r="Q3377"/>
  <c r="Q3378"/>
  <c r="Q3379"/>
  <c r="Q3380"/>
  <c r="Q3381"/>
  <c r="Q3382"/>
  <c r="Q3383"/>
  <c r="Q3384"/>
  <c r="Q3385"/>
  <c r="Q3386"/>
  <c r="Q3387"/>
  <c r="Q3388"/>
  <c r="Q3389"/>
  <c r="Q3390"/>
  <c r="Q3391"/>
  <c r="Q3392"/>
  <c r="Q3393"/>
  <c r="Q3394"/>
  <c r="Q3395"/>
  <c r="Q3396"/>
  <c r="Q3397"/>
  <c r="Q3398"/>
  <c r="Q3399"/>
  <c r="Q3400"/>
  <c r="Q3401"/>
  <c r="Q3402"/>
  <c r="Q3403"/>
  <c r="Q3404"/>
  <c r="Q3405"/>
  <c r="Q3406"/>
  <c r="Q3407"/>
  <c r="Q3408"/>
  <c r="Q3409"/>
  <c r="Q3410"/>
  <c r="Q3411"/>
  <c r="Q3412"/>
  <c r="Q3413"/>
  <c r="Q3414"/>
  <c r="Q3415"/>
  <c r="Q3416"/>
  <c r="Q3417"/>
  <c r="Q3418"/>
  <c r="Q3419"/>
  <c r="Q3420"/>
  <c r="Q3421"/>
  <c r="Q3422"/>
  <c r="Q3423"/>
  <c r="Q3424"/>
  <c r="Q3425"/>
  <c r="Q3426"/>
  <c r="Q3427"/>
  <c r="Q3428"/>
  <c r="Q3429"/>
  <c r="Q3430"/>
  <c r="Q3431"/>
  <c r="Q3432"/>
  <c r="Q3433"/>
  <c r="Q3434"/>
  <c r="Q3435"/>
  <c r="Q3436"/>
  <c r="Q3437"/>
  <c r="Q3438"/>
  <c r="Q3439"/>
  <c r="Q3440"/>
  <c r="Q3441"/>
  <c r="Q3442"/>
  <c r="Q3443"/>
  <c r="Q3444"/>
  <c r="Q3445"/>
  <c r="Q3446"/>
  <c r="Q3447"/>
  <c r="Q3448"/>
  <c r="Q3449"/>
  <c r="Q3450"/>
  <c r="Q3451"/>
  <c r="Q3452"/>
  <c r="Q3453"/>
  <c r="Q3454"/>
  <c r="Q3455"/>
  <c r="Q3456"/>
  <c r="Q3457"/>
  <c r="Q3458"/>
  <c r="Q3459"/>
  <c r="Q3460"/>
  <c r="Q3461"/>
  <c r="Q3462"/>
  <c r="Q3463"/>
  <c r="Q3464"/>
  <c r="Q3465"/>
  <c r="Q3466"/>
  <c r="Q3467"/>
  <c r="Q3468"/>
  <c r="Q3469"/>
  <c r="Q3470"/>
  <c r="Q3471"/>
  <c r="Q3472"/>
  <c r="Q3473"/>
  <c r="Q3474"/>
  <c r="Q3475"/>
  <c r="Q3476"/>
  <c r="Q3477"/>
  <c r="Q3478"/>
  <c r="Q3479"/>
  <c r="Q3480"/>
  <c r="Q3481"/>
  <c r="Q3482"/>
  <c r="Q3483"/>
  <c r="Q3484"/>
  <c r="Q3485"/>
  <c r="Q3486"/>
  <c r="Q3487"/>
  <c r="Q3488"/>
  <c r="Q3489"/>
  <c r="Q3490"/>
  <c r="Q3491"/>
  <c r="Q3492"/>
  <c r="Q3493"/>
  <c r="Q3494"/>
  <c r="Q3495"/>
  <c r="Q3496"/>
  <c r="Q3497"/>
  <c r="Q3498"/>
  <c r="Q3499"/>
  <c r="Q3500"/>
  <c r="Q3501"/>
  <c r="Q3502"/>
  <c r="Q3503"/>
  <c r="Q3504"/>
  <c r="Q3505"/>
  <c r="Q3506"/>
  <c r="Q3507"/>
  <c r="Q3508"/>
  <c r="Q3509"/>
  <c r="Q3510"/>
  <c r="Q3511"/>
  <c r="Q3512"/>
  <c r="Q3513"/>
  <c r="Q3514"/>
  <c r="Q3515"/>
  <c r="Q3516"/>
  <c r="Q3517"/>
  <c r="Q3518"/>
  <c r="Q3519"/>
  <c r="Q3520"/>
  <c r="Q3521"/>
  <c r="Q3522"/>
  <c r="Q3523"/>
  <c r="Q3524"/>
  <c r="Q3525"/>
  <c r="Q3526"/>
  <c r="Q3527"/>
  <c r="Q3528"/>
  <c r="Q3529"/>
  <c r="Q3530"/>
  <c r="Q3531"/>
  <c r="Q3532"/>
  <c r="Q3533"/>
  <c r="Q3534"/>
  <c r="Q3535"/>
  <c r="Q3536"/>
  <c r="Q3537"/>
  <c r="Q3538"/>
  <c r="Q3539"/>
  <c r="Q3540"/>
  <c r="Q3541"/>
  <c r="Q3542"/>
  <c r="Q3543"/>
  <c r="Q3544"/>
  <c r="Q3545"/>
  <c r="Q3546"/>
  <c r="Q3547"/>
  <c r="Q3548"/>
  <c r="Q3549"/>
  <c r="Q3550"/>
  <c r="Q3551"/>
  <c r="Q3552"/>
  <c r="Q3553"/>
  <c r="Q3554"/>
  <c r="Q3555"/>
  <c r="Q3556"/>
  <c r="Q3557"/>
  <c r="Q3558"/>
  <c r="Q3559"/>
  <c r="Q3560"/>
  <c r="Q3561"/>
  <c r="Q3562"/>
  <c r="Q3563"/>
  <c r="Q3564"/>
  <c r="Q3565"/>
  <c r="Q3566"/>
  <c r="Q3567"/>
  <c r="Q3568"/>
  <c r="Q3569"/>
  <c r="Q3570"/>
  <c r="Q3571"/>
  <c r="Q3572"/>
  <c r="Q3573"/>
  <c r="Q3574"/>
  <c r="Q3575"/>
  <c r="Q3576"/>
  <c r="Q3577"/>
  <c r="Q3578"/>
  <c r="Q3579"/>
  <c r="Q3580"/>
  <c r="Q3581"/>
  <c r="Q3582"/>
  <c r="Q3583"/>
  <c r="Q3584"/>
  <c r="Q3585"/>
  <c r="Q3586"/>
  <c r="Q3587"/>
  <c r="Q3588"/>
  <c r="Q3589"/>
  <c r="Q3590"/>
  <c r="Q3591"/>
  <c r="Q3592"/>
  <c r="Q3593"/>
  <c r="Q3594"/>
  <c r="Q3595"/>
  <c r="Q3596"/>
  <c r="Q3597"/>
  <c r="Q3598"/>
  <c r="Q3599"/>
  <c r="Q3600"/>
  <c r="Q3601"/>
  <c r="Q3602"/>
  <c r="Q3603"/>
  <c r="Q3604"/>
  <c r="Q3605"/>
  <c r="Q3606"/>
  <c r="Q3607"/>
  <c r="Q3608"/>
  <c r="Q3609"/>
  <c r="Q3610"/>
  <c r="Q3611"/>
  <c r="Q3612"/>
  <c r="Q3613"/>
  <c r="Q3614"/>
  <c r="Q3615"/>
  <c r="Q3616"/>
  <c r="Q3617"/>
  <c r="Q3618"/>
  <c r="Q3619"/>
  <c r="Q3620"/>
  <c r="Q3621"/>
  <c r="Q3622"/>
  <c r="Q3623"/>
  <c r="Q3624"/>
  <c r="Q3625"/>
  <c r="Q3626"/>
  <c r="Q3627"/>
  <c r="Q3628"/>
  <c r="Q3629"/>
  <c r="Q3630"/>
  <c r="Q3631"/>
  <c r="Q3632"/>
  <c r="Q3633"/>
  <c r="Q3634"/>
  <c r="Q3635"/>
  <c r="Q3636"/>
  <c r="Q3637"/>
  <c r="Q3638"/>
  <c r="Q3639"/>
  <c r="Q3640"/>
  <c r="Q3641"/>
  <c r="Q3642"/>
  <c r="Q3643"/>
  <c r="Q3644"/>
  <c r="Q3645"/>
  <c r="Q3646"/>
  <c r="Q3647"/>
  <c r="Q3648"/>
  <c r="Q3649"/>
  <c r="Q3650"/>
  <c r="Q3651"/>
  <c r="Q3652"/>
  <c r="Q3653"/>
  <c r="Q3654"/>
  <c r="Q3655"/>
  <c r="Q3656"/>
  <c r="Q3657"/>
  <c r="Q3658"/>
  <c r="Q3659"/>
  <c r="Q3660"/>
  <c r="Q3661"/>
  <c r="Q3662"/>
  <c r="Q3663"/>
  <c r="Q3664"/>
  <c r="Q3665"/>
  <c r="Q3666"/>
  <c r="Q3667"/>
  <c r="Q3668"/>
  <c r="Q3669"/>
  <c r="Q3670"/>
  <c r="Q3671"/>
  <c r="Q3672"/>
  <c r="Q3673"/>
  <c r="Q3674"/>
  <c r="Q3675"/>
  <c r="Q3676"/>
  <c r="Q3677"/>
  <c r="Q3678"/>
  <c r="Q3679"/>
  <c r="Q3680"/>
  <c r="Q3681"/>
  <c r="Q3682"/>
  <c r="Q3683"/>
  <c r="Q3684"/>
  <c r="Q3685"/>
  <c r="Q3686"/>
  <c r="Q3687"/>
  <c r="Q3688"/>
  <c r="Q3689"/>
  <c r="Q3690"/>
  <c r="Q3691"/>
  <c r="Q3692"/>
  <c r="Q3693"/>
  <c r="Q3694"/>
  <c r="Q3695"/>
  <c r="Q3696"/>
  <c r="Q3697"/>
  <c r="Q3698"/>
  <c r="Q3699"/>
  <c r="Q3700"/>
  <c r="Q3701"/>
  <c r="Q3702"/>
  <c r="Q3703"/>
  <c r="Q3704"/>
  <c r="Q3705"/>
  <c r="Q3706"/>
  <c r="Q3707"/>
  <c r="Q3708"/>
  <c r="Q3709"/>
  <c r="Q3710"/>
  <c r="Q3711"/>
  <c r="Q3712"/>
  <c r="Q3713"/>
  <c r="Q3714"/>
  <c r="Q3715"/>
  <c r="Q3716"/>
  <c r="Q3717"/>
  <c r="Q3718"/>
  <c r="Q3719"/>
  <c r="Q3720"/>
  <c r="Q3721"/>
  <c r="Q3722"/>
  <c r="Q3723"/>
  <c r="Q3724"/>
  <c r="Q3725"/>
  <c r="Q3726"/>
  <c r="Q3727"/>
  <c r="Q3728"/>
  <c r="Q3729"/>
  <c r="Q3730"/>
  <c r="Q3731"/>
  <c r="Q3732"/>
  <c r="Q3733"/>
  <c r="Q3734"/>
  <c r="Q3735"/>
  <c r="Q3736"/>
  <c r="Q3737"/>
  <c r="Q3738"/>
  <c r="Q3739"/>
  <c r="Q3740"/>
  <c r="Q3741"/>
  <c r="Q3742"/>
  <c r="Q3743"/>
  <c r="Q3744"/>
  <c r="Q3745"/>
  <c r="Q3746"/>
  <c r="Q3747"/>
  <c r="Q3748"/>
  <c r="Q3749"/>
  <c r="Q3750"/>
  <c r="Q3751"/>
  <c r="Q3752"/>
  <c r="Q3753"/>
  <c r="Q3754"/>
  <c r="Q3755"/>
  <c r="Q3756"/>
  <c r="Q3757"/>
  <c r="Q3758"/>
  <c r="Q3759"/>
  <c r="Q3760"/>
  <c r="Q3761"/>
  <c r="Q3762"/>
  <c r="Q3763"/>
  <c r="Q3764"/>
  <c r="Q3765"/>
  <c r="Q3766"/>
  <c r="Q3767"/>
  <c r="Q3768"/>
  <c r="Q3769"/>
  <c r="Q3770"/>
  <c r="Q3771"/>
  <c r="Q3772"/>
  <c r="Q3773"/>
  <c r="Q3774"/>
  <c r="Q3775"/>
  <c r="Q3776"/>
  <c r="Q3777"/>
  <c r="Q3778"/>
  <c r="Q3779"/>
  <c r="Q3780"/>
  <c r="Q3781"/>
  <c r="Q3782"/>
  <c r="Q3783"/>
  <c r="Q3784"/>
  <c r="Q3785"/>
  <c r="Q3786"/>
  <c r="Q3787"/>
  <c r="Q3788"/>
  <c r="Q3789"/>
  <c r="Q3790"/>
  <c r="Q3791"/>
  <c r="Q3792"/>
  <c r="Q3793"/>
  <c r="Q3794"/>
  <c r="Q3795"/>
  <c r="Q3796"/>
  <c r="Q3797"/>
  <c r="Q3798"/>
  <c r="Q3799"/>
  <c r="Q3800"/>
  <c r="Q3801"/>
  <c r="Q3802"/>
  <c r="Q3803"/>
  <c r="Q3804"/>
  <c r="Q3805"/>
  <c r="Q3806"/>
  <c r="Q3807"/>
  <c r="Q3808"/>
  <c r="Q3809"/>
  <c r="Q3810"/>
  <c r="Q3811"/>
  <c r="Q3812"/>
  <c r="Q3813"/>
  <c r="Q3814"/>
  <c r="Q3815"/>
  <c r="Q3816"/>
  <c r="Q3817"/>
  <c r="Q3818"/>
  <c r="Q3819"/>
  <c r="Q3820"/>
  <c r="Q3821"/>
  <c r="Q3822"/>
  <c r="Q3823"/>
  <c r="Q3824"/>
  <c r="Q3825"/>
  <c r="Q3826"/>
  <c r="Q3827"/>
  <c r="Q3828"/>
  <c r="Q3829"/>
  <c r="Q3830"/>
  <c r="Q3831"/>
  <c r="Q3832"/>
  <c r="Q3833"/>
  <c r="Q3834"/>
  <c r="Q3835"/>
  <c r="Q3836"/>
  <c r="Q3837"/>
  <c r="Q3838"/>
  <c r="Q3839"/>
  <c r="Q3840"/>
  <c r="Q3841"/>
  <c r="Q3842"/>
  <c r="Q3843"/>
  <c r="Q3844"/>
  <c r="Q3845"/>
  <c r="Q3846"/>
  <c r="Q3847"/>
  <c r="Q3848"/>
  <c r="Q3849"/>
  <c r="Q3850"/>
  <c r="Q3851"/>
  <c r="Q3852"/>
  <c r="Q3853"/>
  <c r="Q3854"/>
  <c r="Q3855"/>
  <c r="Q3856"/>
  <c r="Q3857"/>
  <c r="Q3858"/>
  <c r="Q3859"/>
  <c r="Q3860"/>
  <c r="Q3861"/>
  <c r="Q3862"/>
  <c r="Q3863"/>
  <c r="Q3864"/>
  <c r="Q3865"/>
  <c r="Q3866"/>
  <c r="Q3867"/>
  <c r="Q3868"/>
  <c r="Q3869"/>
  <c r="Q3870"/>
  <c r="Q3871"/>
  <c r="Q3872"/>
  <c r="Q3873"/>
  <c r="Q3874"/>
  <c r="Q3875"/>
  <c r="Q3876"/>
  <c r="Q3877"/>
  <c r="Q3878"/>
  <c r="Q3879"/>
  <c r="Q3880"/>
  <c r="Q3881"/>
  <c r="Q3882"/>
  <c r="Q3883"/>
  <c r="Q3884"/>
  <c r="Q3885"/>
  <c r="Q3886"/>
  <c r="Q3887"/>
  <c r="Q3888"/>
  <c r="Q3889"/>
  <c r="Q3890"/>
  <c r="Q3891"/>
  <c r="Q3892"/>
  <c r="Q3893"/>
  <c r="Q3894"/>
  <c r="Q3895"/>
  <c r="Q3896"/>
  <c r="Q3897"/>
  <c r="Q3898"/>
  <c r="Q3899"/>
  <c r="Q3900"/>
  <c r="Q3901"/>
  <c r="Q3902"/>
  <c r="Q3903"/>
  <c r="Q3904"/>
  <c r="Q3905"/>
  <c r="Q3906"/>
  <c r="Q3907"/>
  <c r="Q3908"/>
  <c r="Q3909"/>
  <c r="Q3910"/>
  <c r="Q3911"/>
  <c r="Q3912"/>
  <c r="Q3913"/>
  <c r="Q3914"/>
  <c r="Q3915"/>
  <c r="Q3916"/>
  <c r="Q3917"/>
  <c r="Q3918"/>
  <c r="Q3919"/>
  <c r="Q3920"/>
  <c r="Q3921"/>
  <c r="Q3922"/>
  <c r="Q3923"/>
  <c r="Q3924"/>
  <c r="Q3925"/>
  <c r="Q3926"/>
  <c r="Q3927"/>
  <c r="Q3928"/>
  <c r="Q3929"/>
  <c r="Q3930"/>
  <c r="Q3931"/>
  <c r="Q3932"/>
  <c r="Q3933"/>
  <c r="Q3934"/>
  <c r="Q3935"/>
  <c r="Q3936"/>
  <c r="Q3937"/>
  <c r="Q3938"/>
  <c r="Q3939"/>
  <c r="Q3940"/>
  <c r="Q3941"/>
  <c r="Q3942"/>
  <c r="Q3943"/>
  <c r="Q3944"/>
  <c r="Q3945"/>
  <c r="Q3946"/>
  <c r="Q3947"/>
  <c r="Q3948"/>
  <c r="Q3949"/>
  <c r="Q3950"/>
  <c r="Q3951"/>
  <c r="Q3952"/>
  <c r="Q3953"/>
  <c r="Q3954"/>
  <c r="Q3955"/>
  <c r="Q3956"/>
  <c r="Q3957"/>
  <c r="Q3958"/>
  <c r="Q3959"/>
  <c r="Q3960"/>
  <c r="Q3961"/>
  <c r="Q3962"/>
  <c r="Q3963"/>
  <c r="Q3964"/>
  <c r="Q3965"/>
  <c r="Q3966"/>
  <c r="Q3967"/>
  <c r="Q3968"/>
  <c r="Q3969"/>
  <c r="Q3970"/>
  <c r="Q3971"/>
  <c r="Q3972"/>
  <c r="Q3973"/>
  <c r="Q3974"/>
  <c r="Q3975"/>
  <c r="Q3976"/>
  <c r="Q3977"/>
  <c r="Q3978"/>
  <c r="Q3979"/>
  <c r="Q3980"/>
  <c r="Q3981"/>
  <c r="Q3982"/>
  <c r="Q3983"/>
  <c r="Q3984"/>
  <c r="Q3985"/>
  <c r="Q3986"/>
  <c r="Q3987"/>
  <c r="Q3988"/>
  <c r="Q3989"/>
  <c r="Q3990"/>
  <c r="Q3991"/>
  <c r="Q3992"/>
  <c r="Q3993"/>
  <c r="Q3994"/>
  <c r="Q3995"/>
  <c r="Q3996"/>
  <c r="Q3997"/>
  <c r="Q3998"/>
  <c r="Q3999"/>
  <c r="Q4000"/>
  <c r="Q4001"/>
  <c r="Q4002"/>
  <c r="Q4003"/>
  <c r="Q4004"/>
  <c r="Q4005"/>
  <c r="Q4006"/>
  <c r="Q4007"/>
  <c r="Q4008"/>
  <c r="Q4009"/>
  <c r="Q4010"/>
  <c r="Q4011"/>
  <c r="Q4012"/>
  <c r="Q4013"/>
  <c r="Q4014"/>
  <c r="Q4015"/>
  <c r="Q4016"/>
  <c r="Q4017"/>
  <c r="Q4018"/>
  <c r="Q4019"/>
  <c r="Q4020"/>
  <c r="Q4021"/>
  <c r="Q4022"/>
  <c r="Q4023"/>
  <c r="Q4024"/>
  <c r="Q4025"/>
  <c r="Q4026"/>
  <c r="Q4027"/>
  <c r="Q4028"/>
  <c r="Q4029"/>
  <c r="Q4030"/>
  <c r="Q4031"/>
  <c r="Q4032"/>
  <c r="Q4033"/>
  <c r="Q4034"/>
  <c r="Q4035"/>
  <c r="Q4036"/>
  <c r="Q4037"/>
  <c r="Q4038"/>
  <c r="Q4039"/>
  <c r="Q4040"/>
  <c r="Q4041"/>
  <c r="Q4042"/>
  <c r="Q4043"/>
  <c r="Q4044"/>
  <c r="Q4045"/>
  <c r="Q4046"/>
  <c r="Q4047"/>
  <c r="Q4048"/>
  <c r="Q4049"/>
  <c r="Q4050"/>
  <c r="Q4051"/>
  <c r="Q4052"/>
  <c r="Q4053"/>
  <c r="Q4054"/>
  <c r="Q4055"/>
  <c r="Q4056"/>
  <c r="Q4057"/>
  <c r="Q4058"/>
  <c r="Q4059"/>
  <c r="Q4060"/>
  <c r="Q4061"/>
  <c r="Q4062"/>
  <c r="Q4063"/>
  <c r="Q4064"/>
  <c r="Q4065"/>
  <c r="Q4066"/>
  <c r="Q4067"/>
  <c r="Q4068"/>
  <c r="Q4069"/>
  <c r="Q4070"/>
  <c r="Q4071"/>
  <c r="Q4072"/>
  <c r="Q4073"/>
  <c r="Q4074"/>
  <c r="Q4075"/>
  <c r="Q4076"/>
  <c r="Q4077"/>
  <c r="Q4078"/>
  <c r="Q4079"/>
  <c r="Q4080"/>
  <c r="Q4081"/>
  <c r="Q4082"/>
  <c r="Q4083"/>
  <c r="Q4084"/>
  <c r="Q4085"/>
  <c r="Q4086"/>
  <c r="Q4087"/>
  <c r="Q4088"/>
  <c r="Q4089"/>
  <c r="Q4090"/>
  <c r="Q4091"/>
  <c r="Q4092"/>
  <c r="Q4093"/>
  <c r="Q4094"/>
  <c r="Q4095"/>
  <c r="Q4096"/>
  <c r="Q4097"/>
  <c r="Q4098"/>
  <c r="Q4099"/>
  <c r="Q4100"/>
  <c r="Q4101"/>
  <c r="Q4102"/>
  <c r="Q4103"/>
  <c r="Q4104"/>
  <c r="Q4105"/>
  <c r="Q4106"/>
  <c r="Q4107"/>
  <c r="Q4108"/>
  <c r="Q4109"/>
  <c r="Q4110"/>
  <c r="Q4111"/>
  <c r="Q4112"/>
  <c r="Q4113"/>
  <c r="Q4114"/>
  <c r="Q4115"/>
  <c r="Q4116"/>
  <c r="Q4117"/>
  <c r="Q4118"/>
  <c r="Q4119"/>
  <c r="Q4120"/>
  <c r="Q4121"/>
  <c r="Q4122"/>
  <c r="Q4123"/>
  <c r="Q4124"/>
  <c r="Q4125"/>
  <c r="Q4126"/>
  <c r="Q4127"/>
  <c r="Q4128"/>
  <c r="Q4129"/>
  <c r="Q4130"/>
  <c r="Q4131"/>
  <c r="Q4132"/>
  <c r="Q4133"/>
  <c r="Q4134"/>
  <c r="Q4135"/>
  <c r="Q4136"/>
  <c r="Q4137"/>
  <c r="Q4138"/>
  <c r="Q4139"/>
  <c r="Q4140"/>
  <c r="Q4141"/>
  <c r="Q4142"/>
  <c r="Q4143"/>
  <c r="Q4144"/>
  <c r="Q4145"/>
  <c r="Q4146"/>
  <c r="Q4147"/>
  <c r="Q4148"/>
  <c r="Q4149"/>
  <c r="Q4150"/>
  <c r="Q4151"/>
  <c r="Q4152"/>
  <c r="Q4153"/>
  <c r="Q4154"/>
  <c r="Q4155"/>
  <c r="Q4156"/>
  <c r="Q4157"/>
  <c r="Q4158"/>
  <c r="Q4159"/>
  <c r="Q4160"/>
  <c r="Q4161"/>
  <c r="Q4162"/>
  <c r="Q4163"/>
  <c r="Q4164"/>
  <c r="Q4165"/>
  <c r="Q4166"/>
  <c r="Q4167"/>
  <c r="Q4168"/>
  <c r="Q4169"/>
  <c r="Q4170"/>
  <c r="Q4171"/>
  <c r="Q4172"/>
  <c r="Q4173"/>
  <c r="Q4174"/>
  <c r="Q4175"/>
  <c r="Q4176"/>
  <c r="Q4177"/>
  <c r="Q4178"/>
  <c r="Q4179"/>
  <c r="Q4180"/>
  <c r="Q4181"/>
  <c r="Q4182"/>
  <c r="Q4183"/>
  <c r="Q4184"/>
  <c r="Q4185"/>
  <c r="Q4186"/>
  <c r="Q4187"/>
  <c r="Q4188"/>
  <c r="Q4189"/>
  <c r="Q4190"/>
  <c r="Q4191"/>
  <c r="Q4192"/>
  <c r="Q4193"/>
  <c r="Q4194"/>
  <c r="Q4195"/>
  <c r="Q4196"/>
  <c r="Q4197"/>
  <c r="Q4198"/>
  <c r="Q4199"/>
  <c r="Q4200"/>
  <c r="Q4201"/>
  <c r="Q4202"/>
  <c r="Q4203"/>
  <c r="Q4204"/>
  <c r="Q4205"/>
  <c r="Q4206"/>
  <c r="Q4207"/>
  <c r="Q4208"/>
  <c r="Q4209"/>
  <c r="Q4210"/>
  <c r="Q4211"/>
  <c r="Q4212"/>
  <c r="Q4213"/>
  <c r="Q4214"/>
  <c r="Q4215"/>
  <c r="Q4216"/>
  <c r="Q4217"/>
  <c r="Q4218"/>
  <c r="Q4219"/>
  <c r="Q4220"/>
  <c r="Q4221"/>
  <c r="Q4222"/>
  <c r="Q4223"/>
  <c r="Q4224"/>
  <c r="Q4225"/>
  <c r="Q4226"/>
  <c r="Q4227"/>
  <c r="Q4228"/>
  <c r="Q4229"/>
  <c r="Q4230"/>
  <c r="Q4231"/>
  <c r="Q4232"/>
  <c r="Q4233"/>
  <c r="Q4234"/>
  <c r="Q4235"/>
  <c r="Q4236"/>
  <c r="Q4237"/>
  <c r="Q4238"/>
  <c r="Q4239"/>
  <c r="Q4240"/>
  <c r="Q4241"/>
  <c r="Q4242"/>
  <c r="Q4243"/>
  <c r="Q4244"/>
  <c r="Q4245"/>
  <c r="Q4246"/>
  <c r="Q4247"/>
  <c r="Q4248"/>
  <c r="Q4249"/>
  <c r="Q4250"/>
  <c r="Q4251"/>
  <c r="Q4252"/>
  <c r="Q4253"/>
  <c r="Q4254"/>
  <c r="Q4255"/>
  <c r="Q4256"/>
  <c r="Q4257"/>
  <c r="Q4258"/>
  <c r="Q4259"/>
  <c r="Q4260"/>
  <c r="Q4261"/>
  <c r="Q4262"/>
  <c r="Q4263"/>
  <c r="Q4264"/>
  <c r="Q4265"/>
  <c r="Q4266"/>
  <c r="Q4267"/>
  <c r="Q4268"/>
  <c r="Q4269"/>
  <c r="Q4270"/>
  <c r="Q4271"/>
  <c r="Q4272"/>
  <c r="Q4273"/>
  <c r="Q4274"/>
  <c r="Q4275"/>
  <c r="Q4276"/>
  <c r="Q4277"/>
  <c r="Q4278"/>
  <c r="Q4279"/>
  <c r="Q4280"/>
  <c r="Q4281"/>
  <c r="Q4282"/>
  <c r="Q4283"/>
  <c r="Q4284"/>
  <c r="Q4285"/>
  <c r="Q4286"/>
  <c r="Q4287"/>
  <c r="Q4288"/>
  <c r="Q4289"/>
  <c r="Q4290"/>
  <c r="Q4291"/>
  <c r="Q4292"/>
  <c r="Q4293"/>
  <c r="Q4294"/>
  <c r="Q4295"/>
  <c r="Q4296"/>
  <c r="Q4297"/>
  <c r="Q4298"/>
  <c r="Q4299"/>
  <c r="Q4300"/>
  <c r="Q4301"/>
  <c r="Q4302"/>
  <c r="Q4303"/>
  <c r="Q4304"/>
  <c r="Q4305"/>
  <c r="Q4306"/>
  <c r="Q4307"/>
  <c r="Q4308"/>
  <c r="Q4309"/>
  <c r="Q4310"/>
  <c r="Q4311"/>
  <c r="Q4312"/>
  <c r="Q4313"/>
  <c r="Q4314"/>
  <c r="Q4315"/>
  <c r="Q4316"/>
  <c r="Q4317"/>
  <c r="Q4318"/>
  <c r="Q4319"/>
  <c r="Q4320"/>
  <c r="Q4321"/>
  <c r="Q4322"/>
  <c r="Q4323"/>
  <c r="Q4324"/>
  <c r="Q4325"/>
  <c r="Q4326"/>
  <c r="Q4327"/>
  <c r="Q4328"/>
  <c r="Q4329"/>
  <c r="Q4330"/>
  <c r="Q4331"/>
  <c r="Q4332"/>
  <c r="Q4333"/>
  <c r="Q4334"/>
  <c r="Q4335"/>
  <c r="Q4336"/>
  <c r="Q4337"/>
  <c r="Q4338"/>
  <c r="Q4339"/>
  <c r="Q4340"/>
  <c r="Q4341"/>
  <c r="Q4342"/>
  <c r="Q4343"/>
  <c r="Q4344"/>
  <c r="Q4345"/>
  <c r="Q4346"/>
  <c r="Q4347"/>
  <c r="Q4348"/>
  <c r="Q4349"/>
  <c r="Q4350"/>
  <c r="Q4351"/>
  <c r="Q4352"/>
  <c r="Q4353"/>
  <c r="Q4354"/>
  <c r="Q4355"/>
  <c r="Q4356"/>
  <c r="Q4357"/>
  <c r="Q4358"/>
  <c r="Q4359"/>
  <c r="Q4360"/>
  <c r="Q4361"/>
  <c r="Q4362"/>
  <c r="Q4363"/>
  <c r="Q4364"/>
  <c r="Q4365"/>
  <c r="Q4366"/>
  <c r="Q4367"/>
  <c r="Q4368"/>
  <c r="Q4369"/>
  <c r="Q4370"/>
  <c r="Q4371"/>
  <c r="Q4372"/>
  <c r="Q4373"/>
  <c r="Q4374"/>
  <c r="Q4375"/>
  <c r="Q4376"/>
  <c r="Q4377"/>
  <c r="Q4378"/>
  <c r="Q4379"/>
  <c r="Q4380"/>
  <c r="Q4381"/>
  <c r="Q4382"/>
  <c r="Q4383"/>
  <c r="Q4384"/>
  <c r="Q4385"/>
  <c r="Q4386"/>
  <c r="Q4387"/>
  <c r="Q4388"/>
  <c r="Q4389"/>
  <c r="Q4390"/>
  <c r="Q4391"/>
  <c r="Q4392"/>
  <c r="Q4393"/>
  <c r="Q4394"/>
  <c r="Q4395"/>
  <c r="Q4396"/>
  <c r="Q4397"/>
  <c r="Q4398"/>
  <c r="Q4399"/>
  <c r="Q4400"/>
  <c r="Q4401"/>
  <c r="Q4402"/>
  <c r="Q4403"/>
  <c r="Q4404"/>
  <c r="Q4405"/>
  <c r="Q4406"/>
  <c r="Q4407"/>
  <c r="Q4408"/>
  <c r="Q4409"/>
  <c r="Q4410"/>
  <c r="Q4411"/>
  <c r="Q4412"/>
  <c r="Q4413"/>
  <c r="Q4414"/>
  <c r="Q4415"/>
  <c r="Q4416"/>
  <c r="Q4417"/>
  <c r="Q4418"/>
  <c r="Q4419"/>
  <c r="Q4420"/>
  <c r="Q4421"/>
  <c r="Q4422"/>
  <c r="Q4423"/>
  <c r="Q4424"/>
  <c r="Q4425"/>
  <c r="Q4426"/>
  <c r="Q4427"/>
  <c r="Q4428"/>
  <c r="Q4429"/>
  <c r="Q4430"/>
  <c r="Q4431"/>
  <c r="Q4432"/>
  <c r="Q4433"/>
  <c r="Q4434"/>
  <c r="Q4435"/>
  <c r="Q4436"/>
  <c r="Q4437"/>
  <c r="Q4438"/>
  <c r="Q4439"/>
  <c r="Q4440"/>
  <c r="Q4441"/>
  <c r="Q4442"/>
  <c r="Q4443"/>
  <c r="Q4444"/>
  <c r="Q4445"/>
  <c r="Q4446"/>
  <c r="Q4447"/>
  <c r="Q4448"/>
  <c r="Q4449"/>
  <c r="Q4450"/>
  <c r="Q4451"/>
  <c r="Q4452"/>
  <c r="Q4453"/>
  <c r="Q4454"/>
  <c r="Q4455"/>
  <c r="Q4456"/>
  <c r="Q4457"/>
  <c r="Q4458"/>
  <c r="Q4459"/>
  <c r="Q4460"/>
  <c r="Q4461"/>
  <c r="Q4462"/>
  <c r="Q4463"/>
  <c r="Q4464"/>
  <c r="Q4465"/>
  <c r="Q4466"/>
  <c r="Q4467"/>
  <c r="Q4468"/>
  <c r="Q4469"/>
  <c r="Q4470"/>
  <c r="Q4471"/>
  <c r="Q4472"/>
  <c r="Q4473"/>
  <c r="Q4474"/>
  <c r="Q4475"/>
  <c r="Q4476"/>
  <c r="Q4477"/>
  <c r="Q4478"/>
  <c r="Q4479"/>
  <c r="Q4480"/>
  <c r="Q4481"/>
  <c r="Q4482"/>
  <c r="Q4483"/>
  <c r="Q4484"/>
  <c r="Q4485"/>
  <c r="Q4486"/>
  <c r="Q4487"/>
  <c r="Q4488"/>
  <c r="Q4489"/>
  <c r="Q4490"/>
  <c r="Q4491"/>
  <c r="Q4492"/>
  <c r="Q4493"/>
  <c r="Q4494"/>
  <c r="Q4495"/>
  <c r="Q4496"/>
  <c r="Q4497"/>
  <c r="Q4498"/>
  <c r="Q4499"/>
  <c r="Q4500"/>
  <c r="Q4501"/>
  <c r="Q4502"/>
  <c r="Q4503"/>
  <c r="Q4504"/>
  <c r="Q4505"/>
  <c r="Q4506"/>
  <c r="Q4507"/>
  <c r="Q4508"/>
  <c r="Q4509"/>
  <c r="Q4510"/>
  <c r="Q4511"/>
  <c r="Q4512"/>
  <c r="Q4513"/>
  <c r="Q4514"/>
  <c r="Q4515"/>
  <c r="Q4516"/>
  <c r="Q4517"/>
  <c r="Q4518"/>
  <c r="Q4519"/>
  <c r="Q4520"/>
  <c r="Q4521"/>
  <c r="Q4522"/>
  <c r="Q4523"/>
  <c r="Q4524"/>
  <c r="Q4525"/>
  <c r="Q4526"/>
  <c r="Q4527"/>
  <c r="Q4528"/>
  <c r="Q4529"/>
  <c r="Q4530"/>
  <c r="Q4531"/>
  <c r="Q4532"/>
  <c r="Q4533"/>
  <c r="Q4534"/>
  <c r="Q4535"/>
  <c r="Q4536"/>
  <c r="Q4537"/>
  <c r="Q4538"/>
  <c r="Q4539"/>
  <c r="Q4540"/>
  <c r="Q4541"/>
  <c r="Q4542"/>
  <c r="Q4543"/>
  <c r="Q4544"/>
  <c r="Q4545"/>
  <c r="Q4546"/>
  <c r="Q4547"/>
  <c r="Q4548"/>
  <c r="Q4549"/>
  <c r="Q4550"/>
  <c r="Q4551"/>
  <c r="Q4552"/>
  <c r="Q4553"/>
  <c r="Q4554"/>
  <c r="Q4555"/>
  <c r="Q4556"/>
  <c r="Q4557"/>
  <c r="Q4558"/>
  <c r="Q4559"/>
  <c r="Q4560"/>
  <c r="Q4561"/>
  <c r="Q4562"/>
  <c r="Q4563"/>
  <c r="Q4564"/>
  <c r="Q4565"/>
  <c r="Q4566"/>
  <c r="Q4567"/>
  <c r="Q4568"/>
  <c r="Q4569"/>
  <c r="Q4570"/>
  <c r="Q4571"/>
  <c r="Q4572"/>
  <c r="Q4573"/>
  <c r="Q4574"/>
  <c r="Q4575"/>
  <c r="Q4576"/>
  <c r="Q4577"/>
  <c r="Q4578"/>
  <c r="Q4579"/>
  <c r="Q4580"/>
  <c r="Q4581"/>
  <c r="Q4582"/>
  <c r="Q4583"/>
  <c r="Q4584"/>
  <c r="Q4585"/>
  <c r="Q4586"/>
  <c r="Q4587"/>
  <c r="Q4588"/>
  <c r="Q4589"/>
  <c r="Q4590"/>
  <c r="Q4591"/>
  <c r="Q4592"/>
  <c r="Q4593"/>
  <c r="Q4594"/>
  <c r="Q4595"/>
  <c r="Q4596"/>
  <c r="Q4597"/>
  <c r="Q4598"/>
  <c r="Q4599"/>
  <c r="Q4600"/>
  <c r="Q4601"/>
  <c r="Q4602"/>
  <c r="Q4603"/>
  <c r="Q4604"/>
  <c r="Q4605"/>
  <c r="Q4606"/>
  <c r="Q4607"/>
  <c r="Q4608"/>
  <c r="Q4609"/>
  <c r="Q4610"/>
  <c r="Q4611"/>
  <c r="Q4612"/>
  <c r="Q4613"/>
  <c r="Q4614"/>
  <c r="Q4615"/>
  <c r="Q4616"/>
  <c r="Q4617"/>
  <c r="Q4618"/>
  <c r="Q4619"/>
  <c r="Q4620"/>
  <c r="Q4621"/>
  <c r="Q4622"/>
  <c r="Q4623"/>
  <c r="Q4624"/>
  <c r="Q4625"/>
  <c r="Q4626"/>
  <c r="Q4627"/>
  <c r="Q4628"/>
  <c r="Q4629"/>
  <c r="Q4630"/>
  <c r="Q4631"/>
  <c r="Q4632"/>
  <c r="Q4633"/>
  <c r="Q4634"/>
  <c r="Q4635"/>
  <c r="Q4636"/>
  <c r="Q4637"/>
  <c r="Q4638"/>
  <c r="Q4639"/>
  <c r="Q4640"/>
  <c r="Q4641"/>
  <c r="Q4642"/>
  <c r="Q4643"/>
  <c r="Q4644"/>
  <c r="Q4645"/>
  <c r="Q4646"/>
  <c r="Q4647"/>
  <c r="Q4648"/>
  <c r="Q4649"/>
  <c r="Q4650"/>
  <c r="Q4651"/>
  <c r="Q4652"/>
  <c r="Q4653"/>
  <c r="Q4654"/>
  <c r="Q4655"/>
  <c r="Q4656"/>
  <c r="Q4657"/>
  <c r="Q4658"/>
  <c r="Q4659"/>
  <c r="Q4660"/>
  <c r="Q4661"/>
  <c r="Q4662"/>
  <c r="Q4663"/>
  <c r="Q4664"/>
  <c r="Q4665"/>
  <c r="Q4666"/>
  <c r="Q4667"/>
  <c r="Q4668"/>
  <c r="Q4669"/>
  <c r="Q4670"/>
  <c r="Q4671"/>
  <c r="Q4672"/>
  <c r="Q4673"/>
  <c r="Q4674"/>
  <c r="Q4675"/>
  <c r="Q4676"/>
  <c r="Q4677"/>
  <c r="Q4678"/>
  <c r="Q4679"/>
  <c r="Q4680"/>
  <c r="Q4681"/>
  <c r="Q4682"/>
  <c r="Q4683"/>
  <c r="Q4684"/>
  <c r="Q4685"/>
  <c r="Q4686"/>
  <c r="Q4687"/>
  <c r="Q4688"/>
  <c r="Q4689"/>
  <c r="Q4690"/>
  <c r="Q4691"/>
  <c r="Q4692"/>
  <c r="Q4693"/>
  <c r="Q4694"/>
  <c r="Q4695"/>
  <c r="Q4696"/>
  <c r="Q4697"/>
  <c r="Q4698"/>
  <c r="Q4699"/>
  <c r="Q4700"/>
  <c r="Q4701"/>
  <c r="Q4702"/>
  <c r="Q4703"/>
  <c r="Q4704"/>
  <c r="Q4705"/>
  <c r="Q4706"/>
  <c r="Q4707"/>
  <c r="Q4708"/>
  <c r="Q4709"/>
  <c r="Q4710"/>
  <c r="Q4711"/>
  <c r="Q4712"/>
  <c r="Q4713"/>
  <c r="Q4714"/>
  <c r="Q4715"/>
  <c r="Q4716"/>
  <c r="Q4717"/>
  <c r="Q4718"/>
  <c r="Q4719"/>
  <c r="Q4720"/>
  <c r="Q4721"/>
  <c r="Q4722"/>
  <c r="Q4723"/>
  <c r="Q4724"/>
  <c r="Q4725"/>
  <c r="Q4726"/>
  <c r="Q4727"/>
  <c r="Q4728"/>
  <c r="Q4729"/>
  <c r="Q4730"/>
  <c r="Q4731"/>
  <c r="Q4732"/>
  <c r="Q4733"/>
  <c r="Q4734"/>
  <c r="Q4735"/>
  <c r="Q4736"/>
  <c r="Q4737"/>
  <c r="Q4738"/>
  <c r="Q4739"/>
  <c r="Q4740"/>
  <c r="Q4741"/>
  <c r="Q4742"/>
  <c r="Q4743"/>
  <c r="Q4744"/>
  <c r="Q4745"/>
  <c r="Q4746"/>
  <c r="Q4747"/>
  <c r="Q4748"/>
  <c r="Q4749"/>
  <c r="Q4750"/>
  <c r="Q4751"/>
  <c r="Q4752"/>
  <c r="Q4753"/>
  <c r="Q4754"/>
  <c r="Q4755"/>
  <c r="Q4756"/>
  <c r="Q4757"/>
  <c r="Q4758"/>
  <c r="Q4759"/>
  <c r="Q4760"/>
  <c r="Q4761"/>
  <c r="Q4762"/>
  <c r="Q4763"/>
  <c r="Q4764"/>
  <c r="Q4765"/>
  <c r="Q4766"/>
  <c r="Q4767"/>
  <c r="Q4768"/>
  <c r="Q4769"/>
  <c r="Q4770"/>
  <c r="Q4771"/>
  <c r="Q4772"/>
  <c r="Q4773"/>
  <c r="Q4774"/>
  <c r="Q4775"/>
  <c r="Q4776"/>
  <c r="Q4777"/>
  <c r="Q4778"/>
  <c r="Q4779"/>
  <c r="Q4780"/>
  <c r="Q4781"/>
  <c r="Q4782"/>
  <c r="Q4783"/>
  <c r="Q4784"/>
  <c r="Q4785"/>
  <c r="Q4786"/>
  <c r="Q4787"/>
  <c r="Q4788"/>
  <c r="Q4789"/>
  <c r="Q4790"/>
  <c r="Q4791"/>
  <c r="Q4792"/>
  <c r="Q4793"/>
  <c r="Q4794"/>
  <c r="Q4795"/>
  <c r="Q4796"/>
  <c r="Q4797"/>
  <c r="Q4798"/>
  <c r="Q4799"/>
  <c r="Q4800"/>
  <c r="Q4801"/>
  <c r="Q4802"/>
  <c r="Q4803"/>
  <c r="Q4804"/>
  <c r="Q4805"/>
  <c r="Q4806"/>
  <c r="Q4807"/>
  <c r="Q4808"/>
  <c r="Q4809"/>
  <c r="Q4810"/>
  <c r="Q4811"/>
  <c r="Q4812"/>
  <c r="Q4813"/>
  <c r="Q4814"/>
  <c r="Q4815"/>
  <c r="Q4816"/>
  <c r="Q4817"/>
  <c r="Q4818"/>
  <c r="Q4819"/>
  <c r="Q4820"/>
  <c r="Q4821"/>
  <c r="Q4822"/>
  <c r="Q4823"/>
  <c r="Q4824"/>
  <c r="Q4825"/>
  <c r="Q4826"/>
  <c r="Q4827"/>
  <c r="Q4828"/>
  <c r="Q4829"/>
  <c r="Q4830"/>
  <c r="Q4831"/>
  <c r="Q4832"/>
  <c r="Q4833"/>
  <c r="Q4834"/>
  <c r="Q4835"/>
  <c r="Q4836"/>
  <c r="Q4837"/>
  <c r="Q4838"/>
  <c r="Q4839"/>
  <c r="Q4840"/>
  <c r="Q4841"/>
  <c r="Q4842"/>
  <c r="Q4843"/>
  <c r="Q4844"/>
  <c r="Q4845"/>
  <c r="Q4846"/>
  <c r="Q4847"/>
  <c r="Q4848"/>
  <c r="Q4849"/>
  <c r="Q4850"/>
  <c r="Q4851"/>
  <c r="Q4852"/>
  <c r="Q4853"/>
  <c r="Q4854"/>
  <c r="Q4855"/>
  <c r="Q4856"/>
  <c r="Q4857"/>
  <c r="Q4858"/>
  <c r="Q4859"/>
  <c r="Q4860"/>
  <c r="Q4861"/>
  <c r="Q4862"/>
  <c r="Q4863"/>
  <c r="Q4864"/>
  <c r="Q4865"/>
  <c r="Q4866"/>
  <c r="Q4867"/>
  <c r="Q4868"/>
  <c r="Q4869"/>
  <c r="Q4870"/>
  <c r="Q4871"/>
  <c r="Q4872"/>
  <c r="Q4873"/>
  <c r="Q4874"/>
  <c r="Q4875"/>
  <c r="Q4876"/>
  <c r="Q4877"/>
  <c r="Q4878"/>
  <c r="Q4879"/>
  <c r="Q4880"/>
  <c r="Q4881"/>
  <c r="Q4882"/>
  <c r="Q4883"/>
  <c r="Q4884"/>
  <c r="Q4885"/>
  <c r="Q4886"/>
  <c r="Q4887"/>
  <c r="Q4888"/>
  <c r="Q4889"/>
  <c r="Q4890"/>
  <c r="Q4891"/>
  <c r="Q4892"/>
  <c r="Q4893"/>
  <c r="Q4894"/>
  <c r="Q4895"/>
  <c r="Q4896"/>
  <c r="Q4897"/>
  <c r="Q4898"/>
  <c r="Q4899"/>
  <c r="Q4900"/>
  <c r="Q4901"/>
  <c r="Q4902"/>
  <c r="Q4903"/>
  <c r="Q4904"/>
  <c r="Q4905"/>
  <c r="Q4906"/>
  <c r="Q4907"/>
  <c r="Q4908"/>
  <c r="Q4909"/>
  <c r="Q4910"/>
  <c r="Q4911"/>
  <c r="Q4912"/>
  <c r="Q4913"/>
  <c r="Q4914"/>
  <c r="Q4915"/>
  <c r="Q4916"/>
  <c r="Q4917"/>
  <c r="Q4918"/>
  <c r="Q4919"/>
  <c r="Q4920"/>
  <c r="Q4921"/>
  <c r="Q4922"/>
  <c r="Q4923"/>
  <c r="Q4924"/>
  <c r="Q4925"/>
  <c r="Q4926"/>
  <c r="Q4927"/>
  <c r="Q4928"/>
  <c r="Q4929"/>
  <c r="Q4930"/>
  <c r="Q4931"/>
  <c r="Q4932"/>
  <c r="Q4933"/>
  <c r="Q4934"/>
  <c r="Q4935"/>
  <c r="Q4936"/>
  <c r="Q4937"/>
  <c r="Q4938"/>
  <c r="Q4939"/>
  <c r="Q4940"/>
  <c r="Q4941"/>
  <c r="Q4942"/>
  <c r="Q4943"/>
  <c r="Q4944"/>
  <c r="Q4945"/>
  <c r="Q4946"/>
  <c r="Q4947"/>
  <c r="Q4948"/>
  <c r="Q4949"/>
  <c r="Q4950"/>
  <c r="Q4951"/>
  <c r="Q4952"/>
  <c r="Q4953"/>
  <c r="Q4954"/>
  <c r="Q4955"/>
  <c r="Q4956"/>
  <c r="Q4957"/>
  <c r="Q4958"/>
  <c r="Q4959"/>
  <c r="Q4960"/>
  <c r="Q4961"/>
  <c r="Q4962"/>
  <c r="Q4963"/>
  <c r="Q4964"/>
  <c r="Q4965"/>
  <c r="Q4966"/>
  <c r="Q4967"/>
  <c r="Q4968"/>
  <c r="Q4969"/>
  <c r="Q4970"/>
  <c r="Q4971"/>
  <c r="Q4972"/>
  <c r="Q4973"/>
  <c r="Q4974"/>
  <c r="Q4975"/>
  <c r="Q4976"/>
  <c r="Q4977"/>
  <c r="Q4978"/>
  <c r="Q4979"/>
  <c r="Q4980"/>
  <c r="Q4981"/>
  <c r="Q4982"/>
  <c r="Q4983"/>
  <c r="Q4984"/>
  <c r="Q4985"/>
  <c r="Q4986"/>
  <c r="Q4987"/>
  <c r="Q4988"/>
  <c r="Q4989"/>
  <c r="Q4990"/>
  <c r="Q4991"/>
  <c r="Q4992"/>
  <c r="Q4993"/>
  <c r="Q4994"/>
  <c r="Q4995"/>
  <c r="Q4996"/>
  <c r="Q4997"/>
  <c r="Q4998"/>
  <c r="Q4999"/>
  <c r="Q5000"/>
  <c r="Q5001"/>
  <c r="Q5002"/>
  <c r="Q5003"/>
  <c r="Q5004"/>
  <c r="Q5005"/>
  <c r="Q5006"/>
  <c r="Q5007"/>
  <c r="Q5008"/>
  <c r="Q5009"/>
  <c r="Q5010"/>
  <c r="Q5011"/>
  <c r="Q5012"/>
  <c r="Q5013"/>
  <c r="Q5014"/>
  <c r="Q5015"/>
  <c r="Q5016"/>
  <c r="Q5017"/>
  <c r="Q5018"/>
  <c r="Q5019"/>
  <c r="Q5020"/>
  <c r="Q5021"/>
  <c r="Q5022"/>
  <c r="Q5023"/>
  <c r="Q5024"/>
  <c r="Q5025"/>
  <c r="Q5026"/>
  <c r="Q5027"/>
  <c r="Q5028"/>
  <c r="Q5029"/>
  <c r="Q5030"/>
  <c r="Q5031"/>
  <c r="Q5032"/>
  <c r="Q5033"/>
  <c r="Q5034"/>
  <c r="Q5035"/>
  <c r="Q5036"/>
  <c r="Q5037"/>
  <c r="Q5038"/>
  <c r="Q5039"/>
  <c r="Q5040"/>
  <c r="Q5041"/>
  <c r="Q5042"/>
  <c r="Q5043"/>
  <c r="Q5044"/>
  <c r="Q5045"/>
  <c r="Q5046"/>
  <c r="Q5047"/>
  <c r="Q5048"/>
  <c r="Q5049"/>
  <c r="Q5050"/>
  <c r="Q5051"/>
  <c r="Q5052"/>
  <c r="Q5053"/>
  <c r="Q5054"/>
  <c r="Q5055"/>
  <c r="Q5056"/>
  <c r="Q5057"/>
  <c r="Q5058"/>
  <c r="Q5059"/>
  <c r="Q5060"/>
  <c r="Q5061"/>
  <c r="Q5062"/>
  <c r="Q5063"/>
  <c r="Q5064"/>
  <c r="Q5065"/>
  <c r="Q5066"/>
  <c r="Q5067"/>
  <c r="Q5068"/>
  <c r="Q5069"/>
  <c r="Q5070"/>
  <c r="Q5071"/>
  <c r="Q5072"/>
  <c r="Q5073"/>
  <c r="Q5074"/>
  <c r="Q5075"/>
  <c r="Q5076"/>
  <c r="Q5077"/>
  <c r="Q5078"/>
  <c r="Q5079"/>
  <c r="Q5080"/>
  <c r="Q5081"/>
  <c r="Q5082"/>
  <c r="Q5083"/>
  <c r="Q5084"/>
  <c r="Q5085"/>
  <c r="Q5086"/>
  <c r="Q5087"/>
  <c r="Q5088"/>
  <c r="Q5089"/>
  <c r="Q5090"/>
  <c r="Q5091"/>
  <c r="Q5092"/>
  <c r="Q5093"/>
  <c r="Q5094"/>
  <c r="Q5095"/>
  <c r="Q5096"/>
  <c r="Q5097"/>
  <c r="Q5098"/>
  <c r="Q5099"/>
  <c r="Q5100"/>
  <c r="Q5101"/>
  <c r="Q5102"/>
  <c r="Q5103"/>
  <c r="Q5104"/>
  <c r="Q5105"/>
  <c r="Q5106"/>
  <c r="Q5107"/>
  <c r="Q5108"/>
  <c r="Q5109"/>
  <c r="Q5110"/>
  <c r="Q5111"/>
  <c r="Q5112"/>
  <c r="Q5113"/>
  <c r="Q5114"/>
  <c r="Q5115"/>
  <c r="Q5116"/>
  <c r="Q5117"/>
  <c r="Q5118"/>
  <c r="Q5119"/>
  <c r="Q5120"/>
  <c r="Q5121"/>
  <c r="Q5122"/>
  <c r="Q5123"/>
  <c r="Q5124"/>
  <c r="Q5125"/>
  <c r="Q5126"/>
  <c r="Q5127"/>
  <c r="Q5128"/>
  <c r="Q5129"/>
  <c r="Q5130"/>
  <c r="Q5131"/>
  <c r="Q5132"/>
  <c r="Q5133"/>
  <c r="Q5134"/>
  <c r="Q5135"/>
  <c r="Q5136"/>
  <c r="Q5137"/>
  <c r="Q5138"/>
  <c r="Q5139"/>
  <c r="Q5140"/>
  <c r="Q5141"/>
  <c r="Q5142"/>
  <c r="Q5143"/>
  <c r="Q5144"/>
  <c r="Q5145"/>
  <c r="Q5146"/>
  <c r="Q5147"/>
  <c r="Q5148"/>
  <c r="Q5149"/>
  <c r="Q5150"/>
  <c r="Q5151"/>
  <c r="Q5152"/>
  <c r="Q5153"/>
  <c r="Q5154"/>
  <c r="Q5155"/>
  <c r="Q5156"/>
  <c r="Q5157"/>
  <c r="Q5158"/>
  <c r="Q5159"/>
  <c r="Q5160"/>
  <c r="Q5161"/>
  <c r="Q5162"/>
  <c r="Q5163"/>
  <c r="Q5164"/>
  <c r="Q5165"/>
  <c r="Q5166"/>
  <c r="Q5167"/>
  <c r="Q5168"/>
  <c r="Q5169"/>
  <c r="Q5170"/>
  <c r="Q5171"/>
  <c r="Q5172"/>
  <c r="Q5173"/>
  <c r="Q5174"/>
  <c r="Q5175"/>
  <c r="Q5176"/>
  <c r="Q5177"/>
  <c r="Q5178"/>
  <c r="Q5179"/>
  <c r="Q5180"/>
  <c r="Q5181"/>
  <c r="Q5182"/>
  <c r="Q5183"/>
  <c r="Q5184"/>
  <c r="Q5185"/>
  <c r="Q5186"/>
  <c r="Q5187"/>
  <c r="Q5188"/>
  <c r="Q5189"/>
  <c r="Q5190"/>
  <c r="Q5191"/>
  <c r="Q5192"/>
  <c r="Q5193"/>
  <c r="Q5194"/>
  <c r="Q5195"/>
  <c r="Q5196"/>
  <c r="Q5197"/>
  <c r="Q5198"/>
  <c r="Q5199"/>
  <c r="Q5200"/>
  <c r="Q5201"/>
  <c r="Q5202"/>
  <c r="Q5203"/>
  <c r="Q5204"/>
  <c r="Q5205"/>
  <c r="Q5206"/>
  <c r="Q5207"/>
  <c r="Q5208"/>
  <c r="Q5209"/>
  <c r="Q5210"/>
  <c r="Q5211"/>
  <c r="Q5212"/>
  <c r="Q5213"/>
  <c r="Q5214"/>
  <c r="Q5215"/>
  <c r="Q5216"/>
  <c r="Q5217"/>
  <c r="Q5218"/>
  <c r="Q5219"/>
  <c r="Q5220"/>
  <c r="Q5221"/>
  <c r="Q5222"/>
  <c r="Q5223"/>
  <c r="Q5224"/>
  <c r="Q5225"/>
  <c r="Q5226"/>
  <c r="Q5227"/>
  <c r="Q5228"/>
  <c r="Q5229"/>
  <c r="Q5230"/>
  <c r="Q5231"/>
  <c r="Q5232"/>
  <c r="Q5233"/>
  <c r="Q5234"/>
  <c r="Q5235"/>
  <c r="Q5236"/>
  <c r="Q5237"/>
  <c r="Q5238"/>
  <c r="Q5239"/>
  <c r="Q5240"/>
  <c r="Q5241"/>
  <c r="Q5242"/>
  <c r="Q5243"/>
  <c r="Q5244"/>
  <c r="Q5245"/>
  <c r="Q5246"/>
  <c r="Q5247"/>
  <c r="Q5248"/>
  <c r="Q5249"/>
  <c r="Q5250"/>
  <c r="Q5251"/>
  <c r="Q5252"/>
  <c r="Q5253"/>
  <c r="Q5254"/>
  <c r="Q5255"/>
  <c r="Q5256"/>
  <c r="Q5257"/>
  <c r="Q5258"/>
  <c r="Q5259"/>
  <c r="Q5260"/>
  <c r="Q5261"/>
  <c r="Q5262"/>
  <c r="Q5263"/>
  <c r="Q5264"/>
  <c r="Q5265"/>
  <c r="Q5266"/>
  <c r="Q5267"/>
  <c r="Q5268"/>
  <c r="Q5269"/>
  <c r="Q5270"/>
  <c r="Q5271"/>
  <c r="Q5272"/>
  <c r="Q5273"/>
  <c r="Q5274"/>
  <c r="Q5275"/>
  <c r="Q5276"/>
  <c r="Q5277"/>
  <c r="Q5278"/>
  <c r="Q5279"/>
  <c r="Q5280"/>
  <c r="Q5281"/>
  <c r="Q5282"/>
  <c r="Q5283"/>
  <c r="Q5284"/>
  <c r="Q5285"/>
  <c r="Q5286"/>
  <c r="Q5287"/>
  <c r="Q5288"/>
  <c r="Q5289"/>
  <c r="Q5290"/>
  <c r="Q5291"/>
  <c r="Q5292"/>
  <c r="Q5293"/>
  <c r="Q5294"/>
  <c r="Q5295"/>
  <c r="Q5296"/>
  <c r="Q5297"/>
  <c r="Q5298"/>
  <c r="Q5299"/>
  <c r="Q5300"/>
  <c r="Q5301"/>
  <c r="Q5302"/>
  <c r="Q5303"/>
  <c r="Q5304"/>
  <c r="Q5305"/>
  <c r="Q5306"/>
  <c r="Q5307"/>
  <c r="Q5308"/>
  <c r="Q5309"/>
  <c r="Q5310"/>
  <c r="Q5311"/>
  <c r="Q5312"/>
  <c r="Q5313"/>
  <c r="Q5314"/>
  <c r="Q5315"/>
  <c r="Q5316"/>
  <c r="Q5317"/>
  <c r="Q5318"/>
  <c r="Q5319"/>
  <c r="Q5320"/>
  <c r="Q5321"/>
  <c r="Q5322"/>
  <c r="Q5323"/>
  <c r="Q5324"/>
  <c r="Q5325"/>
  <c r="Q5326"/>
  <c r="Q5327"/>
  <c r="Q5328"/>
  <c r="Q5329"/>
  <c r="Q5330"/>
  <c r="Q5331"/>
  <c r="Q5332"/>
  <c r="Q5333"/>
  <c r="Q5334"/>
  <c r="Q5335"/>
  <c r="Q5336"/>
  <c r="Q5337"/>
  <c r="Q5338"/>
  <c r="Q5339"/>
  <c r="Q5340"/>
  <c r="Q5341"/>
  <c r="Q5342"/>
  <c r="Q5343"/>
  <c r="Q5344"/>
  <c r="Q5345"/>
  <c r="Q5346"/>
  <c r="Q5347"/>
  <c r="Q5348"/>
  <c r="Q5349"/>
  <c r="Q5350"/>
  <c r="Q5351"/>
  <c r="Q5352"/>
  <c r="Q5353"/>
  <c r="Q5354"/>
  <c r="Q5355"/>
  <c r="Q5356"/>
  <c r="Q5357"/>
  <c r="Q5358"/>
  <c r="Q5359"/>
  <c r="Q5360"/>
  <c r="Q5361"/>
  <c r="Q5362"/>
  <c r="Q5363"/>
  <c r="Q5364"/>
  <c r="Q5365"/>
  <c r="Q5366"/>
  <c r="Q5367"/>
  <c r="Q5368"/>
  <c r="Q5369"/>
  <c r="Q5370"/>
  <c r="Q5371"/>
  <c r="Q5372"/>
  <c r="Q5373"/>
  <c r="Q5374"/>
  <c r="Q5375"/>
  <c r="Q5376"/>
  <c r="Q5377"/>
  <c r="Q5378"/>
  <c r="Q5379"/>
  <c r="Q5380"/>
  <c r="Q5381"/>
  <c r="Q5382"/>
  <c r="Q5383"/>
  <c r="Q5384"/>
  <c r="Q5385"/>
  <c r="Q5386"/>
  <c r="Q5387"/>
  <c r="Q5388"/>
  <c r="Q5389"/>
  <c r="Q5390"/>
  <c r="Q5391"/>
  <c r="Q5392"/>
  <c r="Q5393"/>
  <c r="Q5394"/>
  <c r="Q5395"/>
  <c r="Q5396"/>
  <c r="Q5397"/>
  <c r="Q5398"/>
  <c r="Q5399"/>
  <c r="Q5400"/>
  <c r="Q5401"/>
  <c r="Q5402"/>
  <c r="Q5403"/>
  <c r="Q5404"/>
  <c r="Q5405"/>
  <c r="Q5406"/>
  <c r="Q5407"/>
  <c r="Q5408"/>
  <c r="Q5409"/>
  <c r="Q5410"/>
  <c r="Q5411"/>
  <c r="Q5412"/>
  <c r="Q5413"/>
  <c r="Q5414"/>
  <c r="Q5415"/>
  <c r="Q5416"/>
  <c r="Q5417"/>
  <c r="Q5418"/>
  <c r="Q5419"/>
  <c r="Q5420"/>
  <c r="Q5421"/>
  <c r="Q5422"/>
  <c r="Q5423"/>
  <c r="Q5424"/>
  <c r="Q5425"/>
  <c r="Q5426"/>
  <c r="Q5427"/>
  <c r="Q5428"/>
  <c r="Q5429"/>
  <c r="Q5430"/>
  <c r="Q5431"/>
  <c r="Q5432"/>
  <c r="Q5433"/>
  <c r="Q5434"/>
  <c r="Q5435"/>
  <c r="Q5436"/>
  <c r="Q5437"/>
  <c r="Q5438"/>
  <c r="Q5439"/>
  <c r="Q5440"/>
  <c r="Q5441"/>
  <c r="Q5442"/>
  <c r="Q5443"/>
  <c r="Q5444"/>
  <c r="Q5445"/>
  <c r="Q5446"/>
  <c r="Q5447"/>
  <c r="Q5448"/>
  <c r="Q5449"/>
  <c r="Q5450"/>
  <c r="Q5451"/>
  <c r="Q5452"/>
  <c r="Q5453"/>
  <c r="Q5454"/>
  <c r="Q5455"/>
  <c r="Q5456"/>
  <c r="Q5457"/>
  <c r="Q5458"/>
  <c r="Q5459"/>
  <c r="Q5460"/>
  <c r="Q5461"/>
  <c r="Q5462"/>
  <c r="Q5463"/>
  <c r="Q5464"/>
  <c r="Q5465"/>
  <c r="Q5466"/>
  <c r="Q5467"/>
  <c r="Q5468"/>
  <c r="Q5469"/>
  <c r="Q5470"/>
  <c r="Q5471"/>
  <c r="Q5472"/>
  <c r="Q5473"/>
  <c r="Q5474"/>
  <c r="Q5475"/>
  <c r="Q5476"/>
  <c r="Q5477"/>
  <c r="Q5478"/>
  <c r="Q5479"/>
  <c r="Q5480"/>
  <c r="Q5481"/>
  <c r="Q5482"/>
  <c r="Q5483"/>
  <c r="Q5484"/>
  <c r="Q5485"/>
  <c r="Q5486"/>
  <c r="Q5487"/>
  <c r="Q5488"/>
  <c r="Q5489"/>
  <c r="Q5490"/>
  <c r="Q5491"/>
  <c r="Q5492"/>
  <c r="Q5493"/>
  <c r="Q5494"/>
  <c r="Q5495"/>
  <c r="Q5496"/>
  <c r="Q5497"/>
  <c r="Q5498"/>
  <c r="Q5499"/>
  <c r="Q5500"/>
  <c r="Q5501"/>
  <c r="Q5502"/>
  <c r="Q5503"/>
  <c r="Q5504"/>
  <c r="Q5505"/>
  <c r="Q5506"/>
  <c r="Q5507"/>
  <c r="Q5508"/>
  <c r="Q5509"/>
  <c r="Q5510"/>
  <c r="Q5511"/>
  <c r="Q5512"/>
  <c r="Q5513"/>
  <c r="Q5514"/>
  <c r="Q5515"/>
  <c r="Q5516"/>
  <c r="Q5517"/>
  <c r="Q5518"/>
  <c r="Q5519"/>
  <c r="Q5520"/>
  <c r="Q5521"/>
  <c r="Q5522"/>
  <c r="Q5523"/>
  <c r="Q5524"/>
  <c r="Q5525"/>
  <c r="Q5526"/>
  <c r="Q5527"/>
  <c r="Q5528"/>
  <c r="Q5529"/>
  <c r="Q5530"/>
  <c r="Q5531"/>
  <c r="Q5532"/>
  <c r="Q5533"/>
  <c r="Q5534"/>
  <c r="Q5535"/>
  <c r="Q5536"/>
  <c r="Q5537"/>
  <c r="Q5538"/>
  <c r="Q5539"/>
  <c r="Q5540"/>
  <c r="Q5541"/>
  <c r="Q5542"/>
  <c r="Q5543"/>
  <c r="Q5544"/>
  <c r="Q5545"/>
  <c r="Q5546"/>
  <c r="Q5547"/>
  <c r="Q5548"/>
  <c r="Q5549"/>
  <c r="Q5550"/>
  <c r="Q5551"/>
  <c r="Q5552"/>
  <c r="Q5553"/>
  <c r="Q5554"/>
  <c r="Q5555"/>
  <c r="Q5556"/>
  <c r="Q5557"/>
  <c r="Q5558"/>
  <c r="Q5559"/>
  <c r="Q5560"/>
  <c r="Q5561"/>
  <c r="Q5562"/>
  <c r="Q5563"/>
  <c r="Q5564"/>
  <c r="Q5565"/>
  <c r="Q5566"/>
  <c r="Q5567"/>
  <c r="Q5568"/>
  <c r="Q5569"/>
  <c r="Q5570"/>
  <c r="Q5571"/>
  <c r="Q5572"/>
  <c r="Q5573"/>
  <c r="Q5574"/>
  <c r="Q5575"/>
  <c r="Q5576"/>
  <c r="Q5577"/>
  <c r="Q5578"/>
  <c r="Q5579"/>
  <c r="Q5580"/>
  <c r="Q5581"/>
  <c r="Q5582"/>
  <c r="Q5583"/>
  <c r="Q5584"/>
  <c r="Q5585"/>
  <c r="Q5586"/>
  <c r="Q5587"/>
  <c r="Q5588"/>
  <c r="Q5589"/>
  <c r="Q5590"/>
  <c r="Q5591"/>
  <c r="Q5592"/>
  <c r="Q5593"/>
  <c r="Q5594"/>
  <c r="Q5595"/>
  <c r="Q5596"/>
  <c r="Q5597"/>
  <c r="Q5598"/>
  <c r="Q5599"/>
  <c r="Q5600"/>
  <c r="Q5601"/>
  <c r="Q5602"/>
  <c r="Q5603"/>
  <c r="Q5604"/>
  <c r="Q5605"/>
  <c r="Q5606"/>
  <c r="Q5607"/>
  <c r="Q5608"/>
  <c r="Q5609"/>
  <c r="Q5610"/>
  <c r="Q5611"/>
  <c r="Q5612"/>
  <c r="Q5613"/>
  <c r="Q5614"/>
  <c r="Q5615"/>
  <c r="Q5616"/>
  <c r="Q5617"/>
  <c r="Q5618"/>
  <c r="Q5619"/>
  <c r="Q5620"/>
  <c r="Q5621"/>
  <c r="Q5622"/>
  <c r="Q5623"/>
  <c r="Q5624"/>
  <c r="Q5625"/>
  <c r="Q5626"/>
  <c r="Q5627"/>
  <c r="Q5628"/>
  <c r="Q5629"/>
  <c r="Q5630"/>
  <c r="Q5631"/>
  <c r="Q5632"/>
  <c r="Q5633"/>
  <c r="Q5634"/>
  <c r="Q5635"/>
  <c r="Q5636"/>
  <c r="Q5637"/>
  <c r="Q5638"/>
  <c r="Q5639"/>
  <c r="Q5640"/>
  <c r="Q5641"/>
  <c r="Q5642"/>
  <c r="Q5643"/>
  <c r="Q5644"/>
  <c r="Q5645"/>
  <c r="Q5646"/>
  <c r="Q5647"/>
  <c r="Q5648"/>
  <c r="Q5649"/>
  <c r="Q5650"/>
  <c r="Q5651"/>
  <c r="Q5652"/>
  <c r="Q5653"/>
  <c r="Q5654"/>
  <c r="Q5655"/>
  <c r="Q5656"/>
  <c r="Q5657"/>
  <c r="Q5658"/>
  <c r="Q5659"/>
  <c r="Q5660"/>
  <c r="Q5661"/>
  <c r="Q5662"/>
  <c r="Q5663"/>
  <c r="Q5664"/>
  <c r="Q5665"/>
  <c r="Q5666"/>
  <c r="Q5667"/>
  <c r="Q5668"/>
  <c r="Q5669"/>
  <c r="Q5670"/>
  <c r="Q5671"/>
  <c r="Q5672"/>
  <c r="Q5673"/>
  <c r="Q5674"/>
  <c r="Q5675"/>
  <c r="Q5676"/>
  <c r="Q5677"/>
  <c r="Q5678"/>
  <c r="Q5679"/>
  <c r="Q5680"/>
  <c r="Q5681"/>
  <c r="Q5682"/>
  <c r="Q5683"/>
  <c r="Q5684"/>
  <c r="Q5685"/>
  <c r="Q5686"/>
  <c r="Q5687"/>
  <c r="Q5688"/>
  <c r="Q5689"/>
  <c r="Q5690"/>
  <c r="Q5691"/>
  <c r="Q5692"/>
  <c r="Q5693"/>
  <c r="T5663"/>
  <c r="T5664"/>
  <c r="T5665"/>
  <c r="T5666"/>
  <c r="T5667"/>
  <c r="T5668"/>
  <c r="T5669"/>
  <c r="T5670"/>
  <c r="T5671"/>
  <c r="T5672"/>
  <c r="T5673"/>
  <c r="T5674"/>
  <c r="T5675"/>
  <c r="T5676"/>
  <c r="T5677"/>
  <c r="T5678"/>
  <c r="T5679"/>
  <c r="T5680"/>
  <c r="T5681"/>
  <c r="T5682"/>
  <c r="T5683"/>
  <c r="T5684"/>
  <c r="T5685"/>
  <c r="T5686"/>
  <c r="T5687"/>
  <c r="T5688"/>
  <c r="T5689"/>
  <c r="T5690"/>
  <c r="T5691"/>
  <c r="T5692"/>
  <c r="T5693"/>
  <c r="C5663"/>
  <c r="C5664"/>
  <c r="C5665"/>
  <c r="C5666"/>
  <c r="C5667"/>
  <c r="C5668"/>
  <c r="C5669"/>
  <c r="C5670"/>
  <c r="C5671"/>
  <c r="C5672"/>
  <c r="C5673"/>
  <c r="C5674"/>
  <c r="C5675"/>
  <c r="C5676"/>
  <c r="C5677"/>
  <c r="C5678"/>
  <c r="C5679"/>
  <c r="C5680"/>
  <c r="C5681"/>
  <c r="C5682"/>
  <c r="C5683"/>
  <c r="C5684"/>
  <c r="C5685"/>
  <c r="C5686"/>
  <c r="C5687"/>
  <c r="C5688"/>
  <c r="C5689"/>
  <c r="C5690"/>
  <c r="C5691"/>
  <c r="C5692"/>
  <c r="C5693"/>
  <c r="B1107" i="8"/>
  <c r="B1106"/>
  <c r="B1105"/>
  <c r="B1102"/>
  <c r="B1101"/>
  <c r="B1100"/>
  <c r="E993"/>
  <c r="E672"/>
  <c r="E673"/>
  <c r="E674"/>
  <c r="E675"/>
  <c r="E676"/>
  <c r="E677"/>
  <c r="E678"/>
  <c r="E679"/>
  <c r="E680"/>
  <c r="E681"/>
  <c r="E682"/>
  <c r="E683"/>
  <c r="E684"/>
  <c r="E685"/>
  <c r="E686"/>
  <c r="E687"/>
  <c r="E688"/>
  <c r="E689"/>
  <c r="E690"/>
  <c r="E691"/>
  <c r="E692"/>
  <c r="E693"/>
  <c r="E694"/>
  <c r="E695"/>
  <c r="E696"/>
  <c r="E697"/>
  <c r="E698"/>
  <c r="E699"/>
  <c r="E700"/>
  <c r="E701"/>
  <c r="E702"/>
  <c r="E703"/>
  <c r="E704"/>
  <c r="E705"/>
  <c r="E706"/>
  <c r="E707"/>
  <c r="E708"/>
  <c r="E709"/>
  <c r="E710"/>
  <c r="E711"/>
  <c r="E712"/>
  <c r="E713"/>
  <c r="E714"/>
  <c r="E715"/>
  <c r="E716"/>
  <c r="E717"/>
  <c r="E718"/>
  <c r="E719"/>
  <c r="E720"/>
  <c r="E721"/>
  <c r="E722"/>
  <c r="E723"/>
  <c r="E724"/>
  <c r="E725"/>
  <c r="E726"/>
  <c r="E727"/>
  <c r="E728"/>
  <c r="E729"/>
  <c r="E730"/>
  <c r="E731"/>
  <c r="E732"/>
  <c r="E369"/>
  <c r="E370"/>
  <c r="E371"/>
  <c r="E372"/>
  <c r="E373"/>
  <c r="E374"/>
  <c r="E375"/>
  <c r="E376"/>
  <c r="E377"/>
  <c r="E378"/>
  <c r="E379"/>
  <c r="E380"/>
  <c r="E381"/>
  <c r="E392"/>
  <c r="E393"/>
  <c r="E404"/>
  <c r="E405"/>
  <c r="E406"/>
  <c r="E407"/>
  <c r="E413"/>
  <c r="E414"/>
  <c r="E415"/>
  <c r="E416"/>
  <c r="E417"/>
  <c r="E418"/>
  <c r="E419"/>
  <c r="E420"/>
  <c r="E421"/>
  <c r="E422"/>
  <c r="E423"/>
  <c r="E424"/>
  <c r="E425"/>
  <c r="E426"/>
  <c r="E427"/>
  <c r="E437"/>
  <c r="E438"/>
  <c r="E439"/>
  <c r="E440"/>
  <c r="E441"/>
  <c r="E442"/>
  <c r="E443"/>
  <c r="E444"/>
  <c r="E445"/>
  <c r="E446"/>
  <c r="E447"/>
  <c r="E448"/>
  <c r="E449"/>
  <c r="E450"/>
  <c r="E451"/>
  <c r="E452"/>
  <c r="E453"/>
  <c r="E454"/>
  <c r="E455"/>
  <c r="E456"/>
  <c r="E457"/>
  <c r="E458"/>
  <c r="E459"/>
  <c r="E465"/>
  <c r="E466"/>
  <c r="E467"/>
  <c r="E733"/>
  <c r="E734"/>
  <c r="E735"/>
  <c r="E736"/>
  <c r="E737"/>
  <c r="E738"/>
  <c r="E739"/>
  <c r="E740"/>
  <c r="E741"/>
  <c r="E742"/>
  <c r="E743"/>
  <c r="E744"/>
  <c r="E745"/>
  <c r="E746"/>
  <c r="E747"/>
  <c r="E748"/>
  <c r="E749"/>
  <c r="E750"/>
  <c r="E751"/>
  <c r="E752"/>
  <c r="E753"/>
  <c r="E754"/>
  <c r="E755"/>
  <c r="E756"/>
  <c r="E757"/>
  <c r="E758"/>
  <c r="E759"/>
  <c r="E760"/>
  <c r="E761"/>
  <c r="E762"/>
  <c r="E763"/>
  <c r="E764"/>
  <c r="E765"/>
  <c r="E766"/>
  <c r="E767"/>
  <c r="E768"/>
  <c r="E769"/>
  <c r="E770"/>
  <c r="E771"/>
  <c r="E772"/>
  <c r="E773"/>
  <c r="E774"/>
  <c r="E775"/>
  <c r="E776"/>
  <c r="E777"/>
  <c r="E778"/>
  <c r="E779"/>
  <c r="E780"/>
  <c r="E781"/>
  <c r="E782"/>
  <c r="E783"/>
  <c r="E784"/>
  <c r="E785"/>
  <c r="E786"/>
  <c r="E787"/>
  <c r="E788"/>
  <c r="E789"/>
  <c r="E790"/>
  <c r="E791"/>
  <c r="E792"/>
  <c r="E793"/>
  <c r="E794"/>
  <c r="E795"/>
  <c r="E796"/>
  <c r="E797"/>
  <c r="E798"/>
  <c r="E799"/>
  <c r="E800"/>
  <c r="E801"/>
  <c r="E802"/>
  <c r="E803"/>
  <c r="E804"/>
  <c r="E805"/>
  <c r="E806"/>
  <c r="E807"/>
  <c r="E808"/>
  <c r="E809"/>
  <c r="E810"/>
  <c r="E811"/>
  <c r="E812"/>
  <c r="E813"/>
  <c r="E814"/>
  <c r="E815"/>
  <c r="E816"/>
  <c r="E817"/>
  <c r="E818"/>
  <c r="E819"/>
  <c r="E820"/>
  <c r="E821"/>
  <c r="E822"/>
  <c r="E823"/>
  <c r="E824"/>
  <c r="E37"/>
  <c r="E123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4"/>
  <c r="E125"/>
  <c r="D110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E199"/>
  <c r="E200"/>
  <c r="E201"/>
  <c r="E202"/>
  <c r="E203"/>
  <c r="E204"/>
  <c r="E205"/>
  <c r="E206"/>
  <c r="E207"/>
  <c r="E208"/>
  <c r="E209"/>
  <c r="E210"/>
  <c r="E211"/>
  <c r="E212"/>
  <c r="E213"/>
  <c r="E214"/>
  <c r="E215"/>
  <c r="E216"/>
  <c r="E217"/>
  <c r="E218"/>
  <c r="E219"/>
  <c r="E220"/>
  <c r="E221"/>
  <c r="E222"/>
  <c r="E223"/>
  <c r="E224"/>
  <c r="E225"/>
  <c r="E226"/>
  <c r="E227"/>
  <c r="E228"/>
  <c r="E229"/>
  <c r="E230"/>
  <c r="E231"/>
  <c r="E232"/>
  <c r="E233"/>
  <c r="E234"/>
  <c r="E235"/>
  <c r="E236"/>
  <c r="E237"/>
  <c r="E238"/>
  <c r="E239"/>
  <c r="E240"/>
  <c r="E241"/>
  <c r="E242"/>
  <c r="E243"/>
  <c r="E244"/>
  <c r="E245"/>
  <c r="E246"/>
  <c r="E247"/>
  <c r="E248"/>
  <c r="E249"/>
  <c r="E250"/>
  <c r="E251"/>
  <c r="E252"/>
  <c r="E253"/>
  <c r="E254"/>
  <c r="E255"/>
  <c r="E256"/>
  <c r="E257"/>
  <c r="E258"/>
  <c r="E259"/>
  <c r="E260"/>
  <c r="E261"/>
  <c r="E262"/>
  <c r="E263"/>
  <c r="E264"/>
  <c r="E265"/>
  <c r="E266"/>
  <c r="E267"/>
  <c r="E268"/>
  <c r="E269"/>
  <c r="E270"/>
  <c r="E271"/>
  <c r="E272"/>
  <c r="E273"/>
  <c r="E274"/>
  <c r="E275"/>
  <c r="E276"/>
  <c r="E277"/>
  <c r="E278"/>
  <c r="E279"/>
  <c r="E280"/>
  <c r="E281"/>
  <c r="E282"/>
  <c r="E283"/>
  <c r="E284"/>
  <c r="E285"/>
  <c r="E286"/>
  <c r="E287"/>
  <c r="E288"/>
  <c r="E289"/>
  <c r="E290"/>
  <c r="E291"/>
  <c r="E292"/>
  <c r="E293"/>
  <c r="E294"/>
  <c r="E295"/>
  <c r="E296"/>
  <c r="E297"/>
  <c r="E298"/>
  <c r="E299"/>
  <c r="E300"/>
  <c r="E301"/>
  <c r="E302"/>
  <c r="E303"/>
  <c r="E304"/>
  <c r="E305"/>
  <c r="E306"/>
  <c r="E307"/>
  <c r="E308"/>
  <c r="E309"/>
  <c r="E310"/>
  <c r="E311"/>
  <c r="E312"/>
  <c r="E313"/>
  <c r="E314"/>
  <c r="E315"/>
  <c r="E316"/>
  <c r="E317"/>
  <c r="E318"/>
  <c r="E319"/>
  <c r="E320"/>
  <c r="E321"/>
  <c r="E322"/>
  <c r="E323"/>
  <c r="E324"/>
  <c r="E325"/>
  <c r="E326"/>
  <c r="E327"/>
  <c r="E328"/>
  <c r="E329"/>
  <c r="E330"/>
  <c r="E331"/>
  <c r="E332"/>
  <c r="E333"/>
  <c r="E334"/>
  <c r="E335"/>
  <c r="E336"/>
  <c r="E337"/>
  <c r="E338"/>
  <c r="E339"/>
  <c r="E340"/>
  <c r="E341"/>
  <c r="E342"/>
  <c r="E343"/>
  <c r="E344"/>
  <c r="E345"/>
  <c r="E346"/>
  <c r="E347"/>
  <c r="E348"/>
  <c r="E349"/>
  <c r="E350"/>
  <c r="E351"/>
  <c r="E352"/>
  <c r="E353"/>
  <c r="E354"/>
  <c r="E355"/>
  <c r="E356"/>
  <c r="E357"/>
  <c r="E358"/>
  <c r="E359"/>
  <c r="E360"/>
  <c r="E361"/>
  <c r="E362"/>
  <c r="E363"/>
  <c r="E364"/>
  <c r="E365"/>
  <c r="E366"/>
  <c r="E367"/>
  <c r="E368"/>
  <c r="C1101"/>
  <c r="E382"/>
  <c r="E383"/>
  <c r="E384"/>
  <c r="E385"/>
  <c r="E386"/>
  <c r="E387"/>
  <c r="E388"/>
  <c r="E389"/>
  <c r="E390"/>
  <c r="E391"/>
  <c r="E394"/>
  <c r="E395"/>
  <c r="E396"/>
  <c r="E397"/>
  <c r="E398"/>
  <c r="E399"/>
  <c r="E400"/>
  <c r="E401"/>
  <c r="E402"/>
  <c r="E403"/>
  <c r="E408"/>
  <c r="E409"/>
  <c r="E410"/>
  <c r="E411"/>
  <c r="E412"/>
  <c r="E428"/>
  <c r="E429"/>
  <c r="E430"/>
  <c r="E431"/>
  <c r="E432"/>
  <c r="E433"/>
  <c r="E434"/>
  <c r="E435"/>
  <c r="E436"/>
  <c r="E460"/>
  <c r="E461"/>
  <c r="E462"/>
  <c r="E463"/>
  <c r="E464"/>
  <c r="E468"/>
  <c r="E469"/>
  <c r="E470"/>
  <c r="E471"/>
  <c r="E472"/>
  <c r="E473"/>
  <c r="E474"/>
  <c r="E475"/>
  <c r="E476"/>
  <c r="E477"/>
  <c r="E478"/>
  <c r="E479"/>
  <c r="E480"/>
  <c r="E481"/>
  <c r="E482"/>
  <c r="E483"/>
  <c r="E484"/>
  <c r="E485"/>
  <c r="E486"/>
  <c r="E487"/>
  <c r="E488"/>
  <c r="E489"/>
  <c r="E490"/>
  <c r="E491"/>
  <c r="E1106"/>
  <c r="E492"/>
  <c r="E493"/>
  <c r="E494"/>
  <c r="E495"/>
  <c r="E496"/>
  <c r="E497"/>
  <c r="E498"/>
  <c r="E499"/>
  <c r="E500"/>
  <c r="E501"/>
  <c r="E502"/>
  <c r="E503"/>
  <c r="E504"/>
  <c r="E505"/>
  <c r="E506"/>
  <c r="E507"/>
  <c r="E508"/>
  <c r="E509"/>
  <c r="E510"/>
  <c r="E511"/>
  <c r="E512"/>
  <c r="E513"/>
  <c r="E514"/>
  <c r="E515"/>
  <c r="E516"/>
  <c r="E517"/>
  <c r="E518"/>
  <c r="E519"/>
  <c r="E520"/>
  <c r="E521"/>
  <c r="E522"/>
  <c r="E523"/>
  <c r="E524"/>
  <c r="E525"/>
  <c r="E526"/>
  <c r="E527"/>
  <c r="E528"/>
  <c r="E529"/>
  <c r="E530"/>
  <c r="E531"/>
  <c r="E532"/>
  <c r="E533"/>
  <c r="E534"/>
  <c r="E535"/>
  <c r="E536"/>
  <c r="E537"/>
  <c r="E538"/>
  <c r="E539"/>
  <c r="E540"/>
  <c r="E541"/>
  <c r="E542"/>
  <c r="E543"/>
  <c r="E544"/>
  <c r="E545"/>
  <c r="E546"/>
  <c r="E547"/>
  <c r="E548"/>
  <c r="E549"/>
  <c r="E550"/>
  <c r="E551"/>
  <c r="E552"/>
  <c r="E553"/>
  <c r="E554"/>
  <c r="E555"/>
  <c r="E556"/>
  <c r="E557"/>
  <c r="E558"/>
  <c r="E559"/>
  <c r="E560"/>
  <c r="E561"/>
  <c r="E562"/>
  <c r="E563"/>
  <c r="E564"/>
  <c r="E565"/>
  <c r="E566"/>
  <c r="E567"/>
  <c r="E568"/>
  <c r="E569"/>
  <c r="E570"/>
  <c r="E571"/>
  <c r="E572"/>
  <c r="E573"/>
  <c r="E574"/>
  <c r="E575"/>
  <c r="E576"/>
  <c r="E577"/>
  <c r="E578"/>
  <c r="E579"/>
  <c r="E580"/>
  <c r="E581"/>
  <c r="E582"/>
  <c r="E583"/>
  <c r="E584"/>
  <c r="E585"/>
  <c r="E586"/>
  <c r="E587"/>
  <c r="E588"/>
  <c r="E589"/>
  <c r="E590"/>
  <c r="E591"/>
  <c r="E592"/>
  <c r="E593"/>
  <c r="E594"/>
  <c r="E595"/>
  <c r="E596"/>
  <c r="E597"/>
  <c r="E598"/>
  <c r="E599"/>
  <c r="E600"/>
  <c r="E601"/>
  <c r="E602"/>
  <c r="E603"/>
  <c r="E604"/>
  <c r="E605"/>
  <c r="E606"/>
  <c r="E607"/>
  <c r="E608"/>
  <c r="E609"/>
  <c r="E610"/>
  <c r="E611"/>
  <c r="E612"/>
  <c r="E613"/>
  <c r="E614"/>
  <c r="E615"/>
  <c r="E616"/>
  <c r="E617"/>
  <c r="E618"/>
  <c r="E619"/>
  <c r="E620"/>
  <c r="E621"/>
  <c r="E622"/>
  <c r="E623"/>
  <c r="E624"/>
  <c r="E625"/>
  <c r="E626"/>
  <c r="E627"/>
  <c r="E628"/>
  <c r="E629"/>
  <c r="E630"/>
  <c r="E631"/>
  <c r="E632"/>
  <c r="E633"/>
  <c r="E634"/>
  <c r="E635"/>
  <c r="E636"/>
  <c r="E637"/>
  <c r="E638"/>
  <c r="E639"/>
  <c r="E640"/>
  <c r="E641"/>
  <c r="E642"/>
  <c r="E643"/>
  <c r="E644"/>
  <c r="E645"/>
  <c r="E646"/>
  <c r="E647"/>
  <c r="E648"/>
  <c r="E649"/>
  <c r="E650"/>
  <c r="E651"/>
  <c r="E652"/>
  <c r="E653"/>
  <c r="E654"/>
  <c r="E655"/>
  <c r="E656"/>
  <c r="E657"/>
  <c r="E658"/>
  <c r="E659"/>
  <c r="E660"/>
  <c r="E661"/>
  <c r="E662"/>
  <c r="E663"/>
  <c r="E664"/>
  <c r="E665"/>
  <c r="E666"/>
  <c r="E667"/>
  <c r="E668"/>
  <c r="E669"/>
  <c r="E670"/>
  <c r="E671"/>
  <c r="E825"/>
  <c r="D1102"/>
  <c r="E826"/>
  <c r="E827"/>
  <c r="E828"/>
  <c r="E829"/>
  <c r="E830"/>
  <c r="E831"/>
  <c r="E832"/>
  <c r="E833"/>
  <c r="E834"/>
  <c r="E835"/>
  <c r="E836"/>
  <c r="E837"/>
  <c r="E838"/>
  <c r="E839"/>
  <c r="E840"/>
  <c r="E841"/>
  <c r="E842"/>
  <c r="E843"/>
  <c r="E844"/>
  <c r="E845"/>
  <c r="E846"/>
  <c r="E847"/>
  <c r="E848"/>
  <c r="E849"/>
  <c r="E850"/>
  <c r="E851"/>
  <c r="E852"/>
  <c r="E853"/>
  <c r="E854"/>
  <c r="E855"/>
  <c r="E856"/>
  <c r="D1107"/>
  <c r="E857"/>
  <c r="E858"/>
  <c r="E859"/>
  <c r="E860"/>
  <c r="E861"/>
  <c r="E862"/>
  <c r="E863"/>
  <c r="E864"/>
  <c r="E865"/>
  <c r="E866"/>
  <c r="E867"/>
  <c r="E868"/>
  <c r="E869"/>
  <c r="E870"/>
  <c r="E871"/>
  <c r="E872"/>
  <c r="E873"/>
  <c r="E874"/>
  <c r="E875"/>
  <c r="E876"/>
  <c r="E877"/>
  <c r="E878"/>
  <c r="E879"/>
  <c r="E880"/>
  <c r="E881"/>
  <c r="E882"/>
  <c r="E883"/>
  <c r="E884"/>
  <c r="E885"/>
  <c r="E886"/>
  <c r="E887"/>
  <c r="E888"/>
  <c r="E889"/>
  <c r="E890"/>
  <c r="E891"/>
  <c r="E892"/>
  <c r="E893"/>
  <c r="E894"/>
  <c r="E895"/>
  <c r="E896"/>
  <c r="E897"/>
  <c r="E898"/>
  <c r="E899"/>
  <c r="E900"/>
  <c r="E901"/>
  <c r="E902"/>
  <c r="E903"/>
  <c r="E904"/>
  <c r="E905"/>
  <c r="E906"/>
  <c r="E907"/>
  <c r="E908"/>
  <c r="E909"/>
  <c r="E910"/>
  <c r="E911"/>
  <c r="E912"/>
  <c r="E913"/>
  <c r="E914"/>
  <c r="E915"/>
  <c r="E916"/>
  <c r="E917"/>
  <c r="E918"/>
  <c r="E919"/>
  <c r="E920"/>
  <c r="E921"/>
  <c r="E922"/>
  <c r="E923"/>
  <c r="E924"/>
  <c r="E925"/>
  <c r="E926"/>
  <c r="E927"/>
  <c r="E928"/>
  <c r="E929"/>
  <c r="E930"/>
  <c r="E931"/>
  <c r="E932"/>
  <c r="E933"/>
  <c r="E934"/>
  <c r="E935"/>
  <c r="E936"/>
  <c r="E937"/>
  <c r="E938"/>
  <c r="E939"/>
  <c r="E940"/>
  <c r="E941"/>
  <c r="E942"/>
  <c r="E943"/>
  <c r="E944"/>
  <c r="E945"/>
  <c r="E946"/>
  <c r="E947"/>
  <c r="E948"/>
  <c r="E949"/>
  <c r="E950"/>
  <c r="E951"/>
  <c r="E952"/>
  <c r="E953"/>
  <c r="E954"/>
  <c r="E955"/>
  <c r="E956"/>
  <c r="E957"/>
  <c r="E958"/>
  <c r="E959"/>
  <c r="E960"/>
  <c r="E961"/>
  <c r="E962"/>
  <c r="E963"/>
  <c r="E964"/>
  <c r="E965"/>
  <c r="E966"/>
  <c r="E967"/>
  <c r="E968"/>
  <c r="E969"/>
  <c r="E970"/>
  <c r="E971"/>
  <c r="E972"/>
  <c r="E973"/>
  <c r="E974"/>
  <c r="E975"/>
  <c r="E976"/>
  <c r="E977"/>
  <c r="E978"/>
  <c r="E979"/>
  <c r="E980"/>
  <c r="E981"/>
  <c r="E982"/>
  <c r="E983"/>
  <c r="E984"/>
  <c r="E985"/>
  <c r="E986"/>
  <c r="E987"/>
  <c r="E988"/>
  <c r="E989"/>
  <c r="E990"/>
  <c r="E991"/>
  <c r="E992"/>
  <c r="E994"/>
  <c r="E995"/>
  <c r="E996"/>
  <c r="E997"/>
  <c r="E998"/>
  <c r="E999"/>
  <c r="E1000"/>
  <c r="E1001"/>
  <c r="E1002"/>
  <c r="E1003"/>
  <c r="E1004"/>
  <c r="E1005"/>
  <c r="E1006"/>
  <c r="E1007"/>
  <c r="E1008"/>
  <c r="E1009"/>
  <c r="E1010"/>
  <c r="E1011"/>
  <c r="E1012"/>
  <c r="E1013"/>
  <c r="E1014"/>
  <c r="E1015"/>
  <c r="E1016"/>
  <c r="E1017"/>
  <c r="E1018"/>
  <c r="E1019"/>
  <c r="E1020"/>
  <c r="E1021"/>
  <c r="E1022"/>
  <c r="E1023"/>
  <c r="E1024"/>
  <c r="E1025"/>
  <c r="E1026"/>
  <c r="E1027"/>
  <c r="E1028"/>
  <c r="E1029"/>
  <c r="E1030"/>
  <c r="E1031"/>
  <c r="E1032"/>
  <c r="E1033"/>
  <c r="E1034"/>
  <c r="E1035"/>
  <c r="E1036"/>
  <c r="E1037"/>
  <c r="E1038"/>
  <c r="E1039"/>
  <c r="E1040"/>
  <c r="E1041"/>
  <c r="E1042"/>
  <c r="E1043"/>
  <c r="E1044"/>
  <c r="E1045"/>
  <c r="E1046"/>
  <c r="E1047"/>
  <c r="E1048"/>
  <c r="E1049"/>
  <c r="E1050"/>
  <c r="E1051"/>
  <c r="E1052"/>
  <c r="E1053"/>
  <c r="E1054"/>
  <c r="E1055"/>
  <c r="E1056"/>
  <c r="E1057"/>
  <c r="E1058"/>
  <c r="E1059"/>
  <c r="E1060"/>
  <c r="E1061"/>
  <c r="E1062"/>
  <c r="E1063"/>
  <c r="E1064"/>
  <c r="E1065"/>
  <c r="E1066"/>
  <c r="E1067"/>
  <c r="E1068"/>
  <c r="E1069"/>
  <c r="E1070"/>
  <c r="E1071"/>
  <c r="E1072"/>
  <c r="E1073"/>
  <c r="E1074"/>
  <c r="E1075"/>
  <c r="E1076"/>
  <c r="E1077"/>
  <c r="E1078"/>
  <c r="E1079"/>
  <c r="E1080"/>
  <c r="E1081"/>
  <c r="E1082"/>
  <c r="E1083"/>
  <c r="E1084"/>
  <c r="E1085"/>
  <c r="E1086"/>
  <c r="E1087"/>
  <c r="E1088"/>
  <c r="E1089"/>
  <c r="E1090"/>
  <c r="E1091"/>
  <c r="E1092"/>
  <c r="E1093"/>
  <c r="E1094"/>
  <c r="E1095"/>
  <c r="E1096"/>
  <c r="E1097"/>
  <c r="E2"/>
  <c r="C1100"/>
  <c r="O5482" i="1"/>
  <c r="S5482"/>
  <c r="O5483"/>
  <c r="S5483"/>
  <c r="O5484"/>
  <c r="S5484"/>
  <c r="O5485"/>
  <c r="S5485"/>
  <c r="O5486"/>
  <c r="S5486"/>
  <c r="O5487"/>
  <c r="S5487"/>
  <c r="O5488"/>
  <c r="S5488"/>
  <c r="O5489"/>
  <c r="S5489"/>
  <c r="O5490"/>
  <c r="S5490"/>
  <c r="O5491"/>
  <c r="S5491"/>
  <c r="O5492"/>
  <c r="S5492"/>
  <c r="O5493"/>
  <c r="S5493"/>
  <c r="O5494"/>
  <c r="S5494"/>
  <c r="O5495"/>
  <c r="S5495"/>
  <c r="O5496"/>
  <c r="S5496"/>
  <c r="O5497"/>
  <c r="S5497"/>
  <c r="O5498"/>
  <c r="S5498"/>
  <c r="O5499"/>
  <c r="S5499"/>
  <c r="O5500"/>
  <c r="S5500"/>
  <c r="O5501"/>
  <c r="S5501"/>
  <c r="O5502"/>
  <c r="S5502"/>
  <c r="O5503"/>
  <c r="S5503"/>
  <c r="O5504"/>
  <c r="S5504"/>
  <c r="O5505"/>
  <c r="S5505"/>
  <c r="O5506"/>
  <c r="S5506"/>
  <c r="O5507"/>
  <c r="S5507"/>
  <c r="O5508"/>
  <c r="S5508"/>
  <c r="O5509"/>
  <c r="S5509"/>
  <c r="O5510"/>
  <c r="S5510"/>
  <c r="O5511"/>
  <c r="S5511"/>
  <c r="O5512"/>
  <c r="S5512"/>
  <c r="O5513"/>
  <c r="S5513"/>
  <c r="O5514"/>
  <c r="S5514"/>
  <c r="O5515"/>
  <c r="S5515"/>
  <c r="O5516"/>
  <c r="S5516"/>
  <c r="O5517"/>
  <c r="S5517"/>
  <c r="O5518"/>
  <c r="S5518"/>
  <c r="O5519"/>
  <c r="S5519"/>
  <c r="O5520"/>
  <c r="S5520"/>
  <c r="O5521"/>
  <c r="S5521"/>
  <c r="O5522"/>
  <c r="S5522"/>
  <c r="O5523"/>
  <c r="S5523"/>
  <c r="O5524"/>
  <c r="S5524"/>
  <c r="O5525"/>
  <c r="S5525"/>
  <c r="O5526"/>
  <c r="S5526"/>
  <c r="O5527"/>
  <c r="S5527"/>
  <c r="O5528"/>
  <c r="S5528"/>
  <c r="O5529"/>
  <c r="S5529"/>
  <c r="O5530"/>
  <c r="S5530"/>
  <c r="O5531"/>
  <c r="S5531"/>
  <c r="O5532"/>
  <c r="S5532"/>
  <c r="O5533"/>
  <c r="S5533"/>
  <c r="O5534"/>
  <c r="S5534"/>
  <c r="O5535"/>
  <c r="S5535"/>
  <c r="O5536"/>
  <c r="S5536"/>
  <c r="O5537"/>
  <c r="S5537"/>
  <c r="O5538"/>
  <c r="S5538"/>
  <c r="O5539"/>
  <c r="S5539"/>
  <c r="O5540"/>
  <c r="S5540"/>
  <c r="O5541"/>
  <c r="S5541"/>
  <c r="O5542"/>
  <c r="S5542"/>
  <c r="O5543"/>
  <c r="S5543"/>
  <c r="O5544"/>
  <c r="S5544"/>
  <c r="O5545"/>
  <c r="S5545"/>
  <c r="O5546"/>
  <c r="S5546"/>
  <c r="O5547"/>
  <c r="S5547"/>
  <c r="O5548"/>
  <c r="S5548"/>
  <c r="O5549"/>
  <c r="S5549"/>
  <c r="O5550"/>
  <c r="S5550"/>
  <c r="O5551"/>
  <c r="S5551"/>
  <c r="O5552"/>
  <c r="S5552"/>
  <c r="O5553"/>
  <c r="S5553"/>
  <c r="O5554"/>
  <c r="S5554"/>
  <c r="O5555"/>
  <c r="S5555"/>
  <c r="O5556"/>
  <c r="S5556"/>
  <c r="O5557"/>
  <c r="S5557"/>
  <c r="O5558"/>
  <c r="S5558"/>
  <c r="O5559"/>
  <c r="S5559"/>
  <c r="O5560"/>
  <c r="S5560"/>
  <c r="O5561"/>
  <c r="S5561"/>
  <c r="O5562"/>
  <c r="S5562"/>
  <c r="O5563"/>
  <c r="S5563"/>
  <c r="O5564"/>
  <c r="S5564"/>
  <c r="O5565"/>
  <c r="S5565"/>
  <c r="O5566"/>
  <c r="S5566"/>
  <c r="O5567"/>
  <c r="S5567"/>
  <c r="O5568"/>
  <c r="S5568"/>
  <c r="O5569"/>
  <c r="S5569"/>
  <c r="O5570"/>
  <c r="S5570"/>
  <c r="O5571"/>
  <c r="S5571"/>
  <c r="O5572"/>
  <c r="O5573"/>
  <c r="S5573"/>
  <c r="O5574"/>
  <c r="S5574"/>
  <c r="O5575"/>
  <c r="S5575"/>
  <c r="O5576"/>
  <c r="S5576"/>
  <c r="O5577"/>
  <c r="S5577"/>
  <c r="O5578"/>
  <c r="S5578"/>
  <c r="O5579"/>
  <c r="S5579"/>
  <c r="O5580"/>
  <c r="S5580"/>
  <c r="O5581"/>
  <c r="S5581"/>
  <c r="O5582"/>
  <c r="S5582"/>
  <c r="O5583"/>
  <c r="S5583"/>
  <c r="O5584"/>
  <c r="S5584"/>
  <c r="O5585"/>
  <c r="S5585"/>
  <c r="O5586"/>
  <c r="S5586"/>
  <c r="O5587"/>
  <c r="S5587"/>
  <c r="O5588"/>
  <c r="S5588"/>
  <c r="O5589"/>
  <c r="S5589"/>
  <c r="O5590"/>
  <c r="S5590"/>
  <c r="O5591"/>
  <c r="S5591"/>
  <c r="O5592"/>
  <c r="S5592"/>
  <c r="O5593"/>
  <c r="S5593"/>
  <c r="O5594"/>
  <c r="S5594"/>
  <c r="O5595"/>
  <c r="S5595"/>
  <c r="O5596"/>
  <c r="S5596"/>
  <c r="O5597"/>
  <c r="S5597"/>
  <c r="O5598"/>
  <c r="S5598"/>
  <c r="O5599"/>
  <c r="S5599"/>
  <c r="O5600"/>
  <c r="S5600"/>
  <c r="O5601"/>
  <c r="S5601"/>
  <c r="O5602"/>
  <c r="S5602"/>
  <c r="O5603"/>
  <c r="S5603"/>
  <c r="O5604"/>
  <c r="S5604"/>
  <c r="O5605"/>
  <c r="S5605"/>
  <c r="O5606"/>
  <c r="S5606"/>
  <c r="F5607"/>
  <c r="O5607"/>
  <c r="S5607"/>
  <c r="O5608"/>
  <c r="S5608"/>
  <c r="O5609"/>
  <c r="S5609"/>
  <c r="F5610"/>
  <c r="O5610"/>
  <c r="S5610"/>
  <c r="F5611"/>
  <c r="O5611"/>
  <c r="S5611"/>
  <c r="F5612"/>
  <c r="O5612"/>
  <c r="S5612"/>
  <c r="O5613"/>
  <c r="S5613"/>
  <c r="O5614"/>
  <c r="S5614"/>
  <c r="O5615"/>
  <c r="S5615"/>
  <c r="O5616"/>
  <c r="S5616"/>
  <c r="O5617"/>
  <c r="S5617"/>
  <c r="F5618"/>
  <c r="O5618"/>
  <c r="S5618"/>
  <c r="F5619"/>
  <c r="O5619"/>
  <c r="S5619"/>
  <c r="F5620"/>
  <c r="O5620"/>
  <c r="S5620"/>
  <c r="O5621"/>
  <c r="S5621"/>
  <c r="O5622"/>
  <c r="S5622"/>
  <c r="O5623"/>
  <c r="S5623"/>
  <c r="O5624"/>
  <c r="S5624"/>
  <c r="O5625"/>
  <c r="S5625"/>
  <c r="O5626"/>
  <c r="S5626"/>
  <c r="O5627"/>
  <c r="S5627"/>
  <c r="O5628"/>
  <c r="S5628"/>
  <c r="O5629"/>
  <c r="S5629"/>
  <c r="O5630"/>
  <c r="S5630"/>
  <c r="O5631"/>
  <c r="S5631"/>
  <c r="O5632"/>
  <c r="S5632"/>
  <c r="X34"/>
  <c r="X35"/>
  <c r="X36"/>
  <c r="X37"/>
  <c r="X38"/>
  <c r="X39"/>
  <c r="X40"/>
  <c r="X41"/>
  <c r="X42"/>
  <c r="X43"/>
  <c r="X44"/>
  <c r="X45"/>
  <c r="X46"/>
  <c r="X47"/>
  <c r="X48"/>
  <c r="X49"/>
  <c r="X50"/>
  <c r="X51"/>
  <c r="X52"/>
  <c r="X53"/>
  <c r="X54"/>
  <c r="X55"/>
  <c r="X56"/>
  <c r="X57"/>
  <c r="X58"/>
  <c r="X59"/>
  <c r="X60"/>
  <c r="X61"/>
  <c r="X399"/>
  <c r="X400"/>
  <c r="X401"/>
  <c r="X402"/>
  <c r="X403"/>
  <c r="X404"/>
  <c r="X405"/>
  <c r="X406"/>
  <c r="X407"/>
  <c r="X408"/>
  <c r="X409"/>
  <c r="X410"/>
  <c r="X411"/>
  <c r="X412"/>
  <c r="X413"/>
  <c r="X414"/>
  <c r="X415"/>
  <c r="X416"/>
  <c r="X417"/>
  <c r="X418"/>
  <c r="X419"/>
  <c r="X420"/>
  <c r="X421"/>
  <c r="X422"/>
  <c r="X423"/>
  <c r="X424"/>
  <c r="X425"/>
  <c r="X426"/>
  <c r="X427"/>
  <c r="X765"/>
  <c r="X766"/>
  <c r="X767"/>
  <c r="X768"/>
  <c r="X769"/>
  <c r="X770"/>
  <c r="X771"/>
  <c r="X772"/>
  <c r="X773"/>
  <c r="X774"/>
  <c r="X775"/>
  <c r="X776"/>
  <c r="X777"/>
  <c r="X778"/>
  <c r="X779"/>
  <c r="X780"/>
  <c r="X781"/>
  <c r="X782"/>
  <c r="X783"/>
  <c r="X784"/>
  <c r="X785"/>
  <c r="X786"/>
  <c r="X787"/>
  <c r="X788"/>
  <c r="X789"/>
  <c r="X790"/>
  <c r="X791"/>
  <c r="X792"/>
  <c r="X1130"/>
  <c r="X1131"/>
  <c r="X1132"/>
  <c r="X1133"/>
  <c r="X1134"/>
  <c r="X1135"/>
  <c r="X1136"/>
  <c r="X1137"/>
  <c r="X1138"/>
  <c r="X1139"/>
  <c r="X1140"/>
  <c r="X1141"/>
  <c r="X1142"/>
  <c r="X1143"/>
  <c r="X1144"/>
  <c r="X1145"/>
  <c r="X1146"/>
  <c r="X1147"/>
  <c r="X1148"/>
  <c r="X1149"/>
  <c r="X1150"/>
  <c r="X1151"/>
  <c r="X1152"/>
  <c r="X1153"/>
  <c r="X1154"/>
  <c r="X1155"/>
  <c r="X1156"/>
  <c r="X1157"/>
  <c r="X1495"/>
  <c r="X1496"/>
  <c r="X1497"/>
  <c r="X1498"/>
  <c r="X1499"/>
  <c r="X1500"/>
  <c r="X1501"/>
  <c r="X1502"/>
  <c r="X1503"/>
  <c r="X1504"/>
  <c r="X1505"/>
  <c r="X1506"/>
  <c r="X1507"/>
  <c r="X1508"/>
  <c r="X1509"/>
  <c r="X1510"/>
  <c r="X1511"/>
  <c r="X1512"/>
  <c r="X1513"/>
  <c r="X1514"/>
  <c r="X1515"/>
  <c r="X1516"/>
  <c r="X1517"/>
  <c r="X1518"/>
  <c r="X1519"/>
  <c r="X1520"/>
  <c r="X1521"/>
  <c r="X1522"/>
  <c r="X1860"/>
  <c r="X1861"/>
  <c r="X1862"/>
  <c r="X1863"/>
  <c r="X1864"/>
  <c r="X1865"/>
  <c r="X1866"/>
  <c r="X1867"/>
  <c r="X1868"/>
  <c r="X1869"/>
  <c r="X1870"/>
  <c r="X1871"/>
  <c r="X1872"/>
  <c r="X1873"/>
  <c r="X1874"/>
  <c r="X1875"/>
  <c r="X1876"/>
  <c r="X1877"/>
  <c r="X1878"/>
  <c r="X1879"/>
  <c r="X1880"/>
  <c r="X1881"/>
  <c r="X1882"/>
  <c r="X1883"/>
  <c r="X1884"/>
  <c r="X1885"/>
  <c r="X1886"/>
  <c r="X1887"/>
  <c r="X1888"/>
  <c r="X2226"/>
  <c r="X2227"/>
  <c r="X2228"/>
  <c r="X2229"/>
  <c r="X2230"/>
  <c r="X2231"/>
  <c r="X2232"/>
  <c r="X2233"/>
  <c r="X2234"/>
  <c r="X2235"/>
  <c r="X2236"/>
  <c r="X2237"/>
  <c r="X2238"/>
  <c r="X2239"/>
  <c r="X2240"/>
  <c r="X2241"/>
  <c r="X2242"/>
  <c r="X2243"/>
  <c r="X2244"/>
  <c r="X2245"/>
  <c r="X2246"/>
  <c r="X2247"/>
  <c r="X2248"/>
  <c r="X2249"/>
  <c r="X2250"/>
  <c r="X2251"/>
  <c r="X2252"/>
  <c r="X2253"/>
  <c r="X2591"/>
  <c r="X2592"/>
  <c r="X2593"/>
  <c r="X2594"/>
  <c r="X2595"/>
  <c r="X2596"/>
  <c r="X2597"/>
  <c r="X2598"/>
  <c r="X2599"/>
  <c r="X2600"/>
  <c r="X2601"/>
  <c r="X2602"/>
  <c r="X2603"/>
  <c r="X2604"/>
  <c r="X2605"/>
  <c r="X2606"/>
  <c r="X2607"/>
  <c r="X2608"/>
  <c r="X2609"/>
  <c r="X2610"/>
  <c r="X2611"/>
  <c r="X2612"/>
  <c r="X2613"/>
  <c r="X2614"/>
  <c r="X2615"/>
  <c r="X2616"/>
  <c r="X2617"/>
  <c r="X2618"/>
  <c r="X2956"/>
  <c r="X2957"/>
  <c r="X2958"/>
  <c r="X2959"/>
  <c r="X2960"/>
  <c r="X2961"/>
  <c r="X2962"/>
  <c r="X2963"/>
  <c r="X2964"/>
  <c r="X2965"/>
  <c r="X2966"/>
  <c r="X2967"/>
  <c r="X2968"/>
  <c r="X2969"/>
  <c r="X2970"/>
  <c r="X2971"/>
  <c r="X2972"/>
  <c r="X2973"/>
  <c r="X2974"/>
  <c r="X2975"/>
  <c r="X2976"/>
  <c r="X2977"/>
  <c r="X2978"/>
  <c r="X2979"/>
  <c r="X2980"/>
  <c r="X2981"/>
  <c r="X2982"/>
  <c r="X2983"/>
  <c r="X3321"/>
  <c r="X3322"/>
  <c r="X3323"/>
  <c r="X3324"/>
  <c r="X3325"/>
  <c r="X3326"/>
  <c r="X3327"/>
  <c r="X3328"/>
  <c r="X3329"/>
  <c r="X3330"/>
  <c r="X3331"/>
  <c r="X3332"/>
  <c r="X3333"/>
  <c r="X3334"/>
  <c r="X3335"/>
  <c r="X3336"/>
  <c r="X3337"/>
  <c r="X3338"/>
  <c r="X3339"/>
  <c r="X3340"/>
  <c r="X3341"/>
  <c r="X3342"/>
  <c r="X3343"/>
  <c r="X3344"/>
  <c r="X3345"/>
  <c r="X3346"/>
  <c r="X3347"/>
  <c r="X3348"/>
  <c r="X3349"/>
  <c r="X3687"/>
  <c r="X3688"/>
  <c r="X3689"/>
  <c r="X3690"/>
  <c r="X3691"/>
  <c r="X3692"/>
  <c r="X3693"/>
  <c r="X3694"/>
  <c r="X3695"/>
  <c r="X3696"/>
  <c r="X3697"/>
  <c r="X3698"/>
  <c r="X3699"/>
  <c r="X3700"/>
  <c r="X3701"/>
  <c r="X3702"/>
  <c r="X3703"/>
  <c r="X3704"/>
  <c r="X3705"/>
  <c r="X3706"/>
  <c r="X3707"/>
  <c r="X3708"/>
  <c r="X3709"/>
  <c r="X3710"/>
  <c r="X3711"/>
  <c r="X3712"/>
  <c r="X3713"/>
  <c r="X3714"/>
  <c r="X4052"/>
  <c r="X4053"/>
  <c r="X4054"/>
  <c r="X4055"/>
  <c r="X4056"/>
  <c r="X4057"/>
  <c r="X4058"/>
  <c r="X4059"/>
  <c r="X4060"/>
  <c r="X4061"/>
  <c r="X4062"/>
  <c r="X4063"/>
  <c r="X4064"/>
  <c r="X4065"/>
  <c r="X4066"/>
  <c r="X4067"/>
  <c r="X4068"/>
  <c r="X4069"/>
  <c r="X4070"/>
  <c r="X4071"/>
  <c r="X4072"/>
  <c r="X4073"/>
  <c r="X4074"/>
  <c r="X4075"/>
  <c r="X4076"/>
  <c r="X4077"/>
  <c r="X4078"/>
  <c r="X4079"/>
  <c r="X4417"/>
  <c r="X4418"/>
  <c r="X4419"/>
  <c r="X4420"/>
  <c r="X4421"/>
  <c r="X4422"/>
  <c r="X4423"/>
  <c r="X4424"/>
  <c r="X4425"/>
  <c r="X4426"/>
  <c r="X4427"/>
  <c r="X4428"/>
  <c r="X4429"/>
  <c r="X4430"/>
  <c r="X4431"/>
  <c r="X4432"/>
  <c r="X4433"/>
  <c r="X4434"/>
  <c r="X4435"/>
  <c r="X4436"/>
  <c r="X4437"/>
  <c r="X4438"/>
  <c r="X4439"/>
  <c r="X4440"/>
  <c r="X4441"/>
  <c r="X4442"/>
  <c r="X4443"/>
  <c r="X4444"/>
  <c r="X4782"/>
  <c r="X4783"/>
  <c r="X4784"/>
  <c r="X4785"/>
  <c r="X4786"/>
  <c r="X4787"/>
  <c r="X4788"/>
  <c r="X4789"/>
  <c r="X4790"/>
  <c r="X4791"/>
  <c r="X4792"/>
  <c r="X4793"/>
  <c r="X4794"/>
  <c r="X4795"/>
  <c r="X4796"/>
  <c r="X4797"/>
  <c r="X4798"/>
  <c r="X4799"/>
  <c r="X4800"/>
  <c r="X4801"/>
  <c r="X4802"/>
  <c r="X4803"/>
  <c r="X4804"/>
  <c r="X4805"/>
  <c r="X4806"/>
  <c r="X4807"/>
  <c r="X4808"/>
  <c r="X4809"/>
  <c r="X4810"/>
  <c r="X5148"/>
  <c r="X5149"/>
  <c r="X5150"/>
  <c r="X5151"/>
  <c r="X5152"/>
  <c r="X5153"/>
  <c r="X5154"/>
  <c r="X5155"/>
  <c r="X5156"/>
  <c r="X5157"/>
  <c r="X5158"/>
  <c r="X5159"/>
  <c r="X5160"/>
  <c r="X5161"/>
  <c r="X5162"/>
  <c r="X5163"/>
  <c r="X5164"/>
  <c r="X5165"/>
  <c r="X5166"/>
  <c r="X5167"/>
  <c r="X5168"/>
  <c r="X5169"/>
  <c r="X5170"/>
  <c r="X5171"/>
  <c r="X5172"/>
  <c r="X5173"/>
  <c r="X5174"/>
  <c r="X5175"/>
  <c r="X5513"/>
  <c r="X5514"/>
  <c r="X5515"/>
  <c r="X5516"/>
  <c r="X5517"/>
  <c r="X5518"/>
  <c r="X5519"/>
  <c r="X5520"/>
  <c r="X5521"/>
  <c r="X5522"/>
  <c r="X5523"/>
  <c r="X5524"/>
  <c r="X5525"/>
  <c r="X5526"/>
  <c r="X5527"/>
  <c r="X5528"/>
  <c r="X5529"/>
  <c r="X5530"/>
  <c r="X5531"/>
  <c r="X5532"/>
  <c r="X5533"/>
  <c r="X5534"/>
  <c r="X5535"/>
  <c r="X5536"/>
  <c r="X5537"/>
  <c r="X5538"/>
  <c r="X5539"/>
  <c r="X5540"/>
  <c r="X62"/>
  <c r="X63"/>
  <c r="X64"/>
  <c r="X65"/>
  <c r="X66"/>
  <c r="X67"/>
  <c r="X68"/>
  <c r="X69"/>
  <c r="X70"/>
  <c r="X71"/>
  <c r="X72"/>
  <c r="X73"/>
  <c r="X74"/>
  <c r="X75"/>
  <c r="X76"/>
  <c r="X77"/>
  <c r="X78"/>
  <c r="X79"/>
  <c r="X80"/>
  <c r="X81"/>
  <c r="X82"/>
  <c r="X83"/>
  <c r="X84"/>
  <c r="X85"/>
  <c r="X86"/>
  <c r="X87"/>
  <c r="X88"/>
  <c r="X89"/>
  <c r="X90"/>
  <c r="X91"/>
  <c r="X92"/>
  <c r="X428"/>
  <c r="X429"/>
  <c r="X430"/>
  <c r="X431"/>
  <c r="X432"/>
  <c r="X433"/>
  <c r="X434"/>
  <c r="X435"/>
  <c r="X436"/>
  <c r="X437"/>
  <c r="X438"/>
  <c r="X439"/>
  <c r="X440"/>
  <c r="X441"/>
  <c r="X442"/>
  <c r="X443"/>
  <c r="X444"/>
  <c r="X445"/>
  <c r="X446"/>
  <c r="X447"/>
  <c r="X448"/>
  <c r="X449"/>
  <c r="X450"/>
  <c r="X451"/>
  <c r="X452"/>
  <c r="X453"/>
  <c r="X454"/>
  <c r="X455"/>
  <c r="X456"/>
  <c r="X457"/>
  <c r="X458"/>
  <c r="X793"/>
  <c r="X794"/>
  <c r="X795"/>
  <c r="X796"/>
  <c r="X797"/>
  <c r="X798"/>
  <c r="X799"/>
  <c r="X800"/>
  <c r="X801"/>
  <c r="X802"/>
  <c r="X803"/>
  <c r="X804"/>
  <c r="X805"/>
  <c r="X806"/>
  <c r="X807"/>
  <c r="X808"/>
  <c r="X809"/>
  <c r="X810"/>
  <c r="X811"/>
  <c r="X812"/>
  <c r="X813"/>
  <c r="X814"/>
  <c r="X815"/>
  <c r="X816"/>
  <c r="X817"/>
  <c r="X818"/>
  <c r="X819"/>
  <c r="X820"/>
  <c r="X821"/>
  <c r="X822"/>
  <c r="X823"/>
  <c r="X1158"/>
  <c r="X1159"/>
  <c r="X1160"/>
  <c r="X1161"/>
  <c r="X1162"/>
  <c r="X1163"/>
  <c r="X1164"/>
  <c r="X1165"/>
  <c r="X1166"/>
  <c r="X1167"/>
  <c r="X1168"/>
  <c r="X1169"/>
  <c r="X1170"/>
  <c r="X1171"/>
  <c r="X1172"/>
  <c r="X1173"/>
  <c r="X1174"/>
  <c r="X1175"/>
  <c r="X1176"/>
  <c r="X1177"/>
  <c r="X1178"/>
  <c r="X1179"/>
  <c r="X1180"/>
  <c r="X1181"/>
  <c r="X1182"/>
  <c r="X1183"/>
  <c r="X1184"/>
  <c r="X1185"/>
  <c r="X1186"/>
  <c r="X1187"/>
  <c r="X1188"/>
  <c r="X1523"/>
  <c r="X1524"/>
  <c r="X1525"/>
  <c r="X1526"/>
  <c r="X1527"/>
  <c r="X1528"/>
  <c r="X1529"/>
  <c r="X1530"/>
  <c r="X1531"/>
  <c r="X1532"/>
  <c r="X1533"/>
  <c r="X1534"/>
  <c r="X1535"/>
  <c r="X1536"/>
  <c r="X1537"/>
  <c r="X1538"/>
  <c r="X1539"/>
  <c r="X1540"/>
  <c r="X1541"/>
  <c r="X1542"/>
  <c r="X1543"/>
  <c r="X1544"/>
  <c r="X1545"/>
  <c r="X1546"/>
  <c r="X1547"/>
  <c r="X1548"/>
  <c r="X1549"/>
  <c r="X1550"/>
  <c r="X1551"/>
  <c r="X1552"/>
  <c r="X1553"/>
  <c r="X1889"/>
  <c r="X1890"/>
  <c r="X1891"/>
  <c r="X1892"/>
  <c r="X1893"/>
  <c r="X1894"/>
  <c r="X1895"/>
  <c r="X1896"/>
  <c r="X1897"/>
  <c r="X1898"/>
  <c r="X1899"/>
  <c r="X1900"/>
  <c r="X1901"/>
  <c r="X1902"/>
  <c r="X1903"/>
  <c r="X1904"/>
  <c r="X1905"/>
  <c r="X1906"/>
  <c r="X1907"/>
  <c r="X1908"/>
  <c r="X1909"/>
  <c r="X1910"/>
  <c r="X1911"/>
  <c r="X1912"/>
  <c r="X1913"/>
  <c r="X1914"/>
  <c r="X1915"/>
  <c r="X1916"/>
  <c r="X1917"/>
  <c r="X1918"/>
  <c r="X1919"/>
  <c r="X2254"/>
  <c r="X2255"/>
  <c r="X2256"/>
  <c r="X2257"/>
  <c r="X2258"/>
  <c r="X2259"/>
  <c r="X2260"/>
  <c r="X2261"/>
  <c r="X2262"/>
  <c r="X2263"/>
  <c r="X2264"/>
  <c r="X2265"/>
  <c r="X2266"/>
  <c r="X2267"/>
  <c r="X2268"/>
  <c r="X2269"/>
  <c r="X2270"/>
  <c r="X2271"/>
  <c r="X2272"/>
  <c r="X2273"/>
  <c r="X2274"/>
  <c r="X2275"/>
  <c r="X2276"/>
  <c r="X2277"/>
  <c r="X2278"/>
  <c r="X2279"/>
  <c r="X2280"/>
  <c r="X2281"/>
  <c r="X2282"/>
  <c r="X2283"/>
  <c r="X2284"/>
  <c r="X2619"/>
  <c r="X2620"/>
  <c r="X2621"/>
  <c r="X2622"/>
  <c r="X2623"/>
  <c r="X2624"/>
  <c r="X2625"/>
  <c r="X2626"/>
  <c r="X2627"/>
  <c r="X2628"/>
  <c r="X2629"/>
  <c r="X2630"/>
  <c r="X2631"/>
  <c r="X2632"/>
  <c r="X2633"/>
  <c r="X2634"/>
  <c r="X2635"/>
  <c r="X2636"/>
  <c r="X2637"/>
  <c r="X2638"/>
  <c r="X2639"/>
  <c r="X2640"/>
  <c r="X2641"/>
  <c r="X2642"/>
  <c r="X2643"/>
  <c r="X2644"/>
  <c r="X2645"/>
  <c r="X2646"/>
  <c r="X2647"/>
  <c r="X2648"/>
  <c r="X2649"/>
  <c r="X2984"/>
  <c r="X2985"/>
  <c r="X2986"/>
  <c r="X2987"/>
  <c r="X2988"/>
  <c r="X2989"/>
  <c r="X2990"/>
  <c r="X2991"/>
  <c r="X2992"/>
  <c r="X2993"/>
  <c r="X2994"/>
  <c r="X2995"/>
  <c r="X2996"/>
  <c r="X2997"/>
  <c r="X2998"/>
  <c r="X2999"/>
  <c r="X3000"/>
  <c r="X3001"/>
  <c r="X3002"/>
  <c r="X3003"/>
  <c r="X3004"/>
  <c r="X3005"/>
  <c r="X3006"/>
  <c r="X3007"/>
  <c r="X3008"/>
  <c r="X3009"/>
  <c r="X3010"/>
  <c r="X3011"/>
  <c r="X3012"/>
  <c r="X3013"/>
  <c r="X3014"/>
  <c r="X3350"/>
  <c r="X3351"/>
  <c r="X3352"/>
  <c r="X3353"/>
  <c r="X3354"/>
  <c r="X3355"/>
  <c r="X3356"/>
  <c r="X3357"/>
  <c r="X3358"/>
  <c r="X3359"/>
  <c r="X3360"/>
  <c r="X3361"/>
  <c r="X3362"/>
  <c r="X3363"/>
  <c r="X3364"/>
  <c r="X3365"/>
  <c r="X3366"/>
  <c r="X3367"/>
  <c r="X3368"/>
  <c r="X3369"/>
  <c r="X3370"/>
  <c r="X3371"/>
  <c r="X3372"/>
  <c r="X3373"/>
  <c r="X3374"/>
  <c r="X3375"/>
  <c r="X3376"/>
  <c r="X3377"/>
  <c r="X3378"/>
  <c r="X3379"/>
  <c r="X3380"/>
  <c r="X3715"/>
  <c r="X3716"/>
  <c r="X3717"/>
  <c r="X3718"/>
  <c r="X3719"/>
  <c r="X3720"/>
  <c r="X3721"/>
  <c r="X3722"/>
  <c r="X3723"/>
  <c r="X3724"/>
  <c r="X3725"/>
  <c r="X3726"/>
  <c r="X3727"/>
  <c r="X3728"/>
  <c r="X3729"/>
  <c r="X3730"/>
  <c r="X3731"/>
  <c r="X3732"/>
  <c r="X3733"/>
  <c r="X3734"/>
  <c r="X3735"/>
  <c r="X3736"/>
  <c r="X3737"/>
  <c r="X3738"/>
  <c r="X3739"/>
  <c r="X3740"/>
  <c r="X3741"/>
  <c r="X3742"/>
  <c r="X3743"/>
  <c r="X3744"/>
  <c r="X3745"/>
  <c r="X4080"/>
  <c r="X4081"/>
  <c r="X4082"/>
  <c r="X4083"/>
  <c r="X4084"/>
  <c r="X4085"/>
  <c r="X4086"/>
  <c r="X4087"/>
  <c r="X4088"/>
  <c r="X4089"/>
  <c r="X4090"/>
  <c r="X4091"/>
  <c r="X4092"/>
  <c r="X4093"/>
  <c r="X4094"/>
  <c r="X4095"/>
  <c r="X4096"/>
  <c r="X4097"/>
  <c r="X4098"/>
  <c r="X4099"/>
  <c r="X4100"/>
  <c r="X4101"/>
  <c r="X4102"/>
  <c r="X4103"/>
  <c r="X4104"/>
  <c r="X4105"/>
  <c r="X4106"/>
  <c r="X4107"/>
  <c r="X4108"/>
  <c r="X4109"/>
  <c r="X4110"/>
  <c r="X4445"/>
  <c r="X4446"/>
  <c r="X4447"/>
  <c r="X4448"/>
  <c r="X4449"/>
  <c r="X4450"/>
  <c r="X4451"/>
  <c r="X4452"/>
  <c r="X4453"/>
  <c r="X4454"/>
  <c r="X4455"/>
  <c r="X4456"/>
  <c r="X4457"/>
  <c r="X4458"/>
  <c r="X4459"/>
  <c r="X4460"/>
  <c r="X4461"/>
  <c r="X4462"/>
  <c r="X4463"/>
  <c r="X4464"/>
  <c r="X4465"/>
  <c r="X4466"/>
  <c r="X4467"/>
  <c r="X4468"/>
  <c r="X4469"/>
  <c r="X4470"/>
  <c r="X4471"/>
  <c r="X4472"/>
  <c r="X4473"/>
  <c r="X4474"/>
  <c r="X4475"/>
  <c r="X4811"/>
  <c r="X4812"/>
  <c r="X4813"/>
  <c r="X4814"/>
  <c r="X4815"/>
  <c r="X4816"/>
  <c r="X4817"/>
  <c r="X4818"/>
  <c r="X4819"/>
  <c r="X4820"/>
  <c r="X4821"/>
  <c r="X4822"/>
  <c r="X4823"/>
  <c r="X4824"/>
  <c r="X4825"/>
  <c r="X4826"/>
  <c r="X4827"/>
  <c r="X4828"/>
  <c r="X4829"/>
  <c r="X4830"/>
  <c r="X4831"/>
  <c r="X4832"/>
  <c r="X4833"/>
  <c r="X4834"/>
  <c r="X4835"/>
  <c r="X4836"/>
  <c r="X4837"/>
  <c r="X4838"/>
  <c r="X4839"/>
  <c r="X4840"/>
  <c r="X4841"/>
  <c r="X5176"/>
  <c r="X5177"/>
  <c r="X5178"/>
  <c r="X5179"/>
  <c r="X5180"/>
  <c r="X5181"/>
  <c r="X5182"/>
  <c r="X5183"/>
  <c r="X5184"/>
  <c r="X5185"/>
  <c r="X5186"/>
  <c r="X5187"/>
  <c r="X5188"/>
  <c r="X5189"/>
  <c r="X5190"/>
  <c r="X5191"/>
  <c r="X5192"/>
  <c r="X5193"/>
  <c r="X5194"/>
  <c r="X5195"/>
  <c r="X5196"/>
  <c r="X5197"/>
  <c r="X5198"/>
  <c r="X5199"/>
  <c r="X5200"/>
  <c r="X5201"/>
  <c r="X5202"/>
  <c r="X5203"/>
  <c r="X5204"/>
  <c r="X5205"/>
  <c r="X5206"/>
  <c r="X5541"/>
  <c r="X5542"/>
  <c r="X5543"/>
  <c r="X5544"/>
  <c r="X5545"/>
  <c r="X5546"/>
  <c r="X5547"/>
  <c r="X5548"/>
  <c r="X5549"/>
  <c r="X5550"/>
  <c r="X5551"/>
  <c r="X5552"/>
  <c r="X5553"/>
  <c r="X5554"/>
  <c r="X5555"/>
  <c r="X5556"/>
  <c r="X5557"/>
  <c r="X5558"/>
  <c r="X5559"/>
  <c r="X5560"/>
  <c r="X5561"/>
  <c r="X5562"/>
  <c r="X5563"/>
  <c r="X5564"/>
  <c r="X5565"/>
  <c r="X5566"/>
  <c r="X5567"/>
  <c r="X5568"/>
  <c r="X5569"/>
  <c r="X5570"/>
  <c r="X5571"/>
  <c r="X93"/>
  <c r="X94"/>
  <c r="X95"/>
  <c r="X96"/>
  <c r="X97"/>
  <c r="X98"/>
  <c r="X99"/>
  <c r="X100"/>
  <c r="X101"/>
  <c r="X102"/>
  <c r="X103"/>
  <c r="X104"/>
  <c r="X105"/>
  <c r="X106"/>
  <c r="X107"/>
  <c r="X108"/>
  <c r="X109"/>
  <c r="X110"/>
  <c r="X111"/>
  <c r="X112"/>
  <c r="X113"/>
  <c r="X114"/>
  <c r="X115"/>
  <c r="X116"/>
  <c r="X117"/>
  <c r="X118"/>
  <c r="X119"/>
  <c r="X120"/>
  <c r="X121"/>
  <c r="X122"/>
  <c r="X459"/>
  <c r="X460"/>
  <c r="X461"/>
  <c r="X462"/>
  <c r="X463"/>
  <c r="X464"/>
  <c r="X465"/>
  <c r="X466"/>
  <c r="X467"/>
  <c r="X468"/>
  <c r="X469"/>
  <c r="X470"/>
  <c r="X471"/>
  <c r="X472"/>
  <c r="X473"/>
  <c r="X474"/>
  <c r="X475"/>
  <c r="X476"/>
  <c r="X477"/>
  <c r="X478"/>
  <c r="X479"/>
  <c r="X480"/>
  <c r="X481"/>
  <c r="X482"/>
  <c r="X483"/>
  <c r="X484"/>
  <c r="X485"/>
  <c r="X486"/>
  <c r="X487"/>
  <c r="X488"/>
  <c r="X824"/>
  <c r="X825"/>
  <c r="X826"/>
  <c r="X827"/>
  <c r="X828"/>
  <c r="X829"/>
  <c r="X830"/>
  <c r="X831"/>
  <c r="X832"/>
  <c r="X833"/>
  <c r="X834"/>
  <c r="X835"/>
  <c r="X836"/>
  <c r="X837"/>
  <c r="X838"/>
  <c r="X839"/>
  <c r="X840"/>
  <c r="X841"/>
  <c r="X842"/>
  <c r="X843"/>
  <c r="X844"/>
  <c r="X845"/>
  <c r="X846"/>
  <c r="X847"/>
  <c r="X848"/>
  <c r="X849"/>
  <c r="X850"/>
  <c r="X851"/>
  <c r="X852"/>
  <c r="X853"/>
  <c r="X1189"/>
  <c r="X1190"/>
  <c r="X1191"/>
  <c r="X1192"/>
  <c r="X1193"/>
  <c r="X1194"/>
  <c r="X1195"/>
  <c r="X1196"/>
  <c r="X1197"/>
  <c r="X1198"/>
  <c r="X1199"/>
  <c r="X1200"/>
  <c r="X1201"/>
  <c r="X1202"/>
  <c r="X1203"/>
  <c r="X1204"/>
  <c r="X1205"/>
  <c r="X1206"/>
  <c r="X1207"/>
  <c r="X1208"/>
  <c r="X1209"/>
  <c r="X1210"/>
  <c r="X1211"/>
  <c r="X1212"/>
  <c r="X1213"/>
  <c r="X1214"/>
  <c r="X1215"/>
  <c r="X1216"/>
  <c r="X1217"/>
  <c r="X1218"/>
  <c r="X1554"/>
  <c r="X1555"/>
  <c r="X1556"/>
  <c r="X1557"/>
  <c r="X1558"/>
  <c r="X1559"/>
  <c r="X1560"/>
  <c r="X1561"/>
  <c r="X1562"/>
  <c r="X1563"/>
  <c r="X1564"/>
  <c r="X1565"/>
  <c r="X1566"/>
  <c r="X1567"/>
  <c r="X1568"/>
  <c r="X1569"/>
  <c r="X1570"/>
  <c r="X1571"/>
  <c r="X1572"/>
  <c r="X1573"/>
  <c r="X1574"/>
  <c r="X1575"/>
  <c r="X1576"/>
  <c r="X1577"/>
  <c r="X1578"/>
  <c r="X1579"/>
  <c r="X1580"/>
  <c r="X1581"/>
  <c r="X1582"/>
  <c r="X1583"/>
  <c r="X1920"/>
  <c r="X1921"/>
  <c r="X1922"/>
  <c r="X1923"/>
  <c r="X1924"/>
  <c r="X1925"/>
  <c r="X1926"/>
  <c r="X1927"/>
  <c r="X1928"/>
  <c r="X1929"/>
  <c r="X1930"/>
  <c r="X1931"/>
  <c r="X1932"/>
  <c r="X1933"/>
  <c r="X1934"/>
  <c r="X1935"/>
  <c r="X1936"/>
  <c r="X1937"/>
  <c r="X1938"/>
  <c r="X1939"/>
  <c r="X1940"/>
  <c r="X1941"/>
  <c r="X1942"/>
  <c r="X1943"/>
  <c r="X1944"/>
  <c r="X1945"/>
  <c r="X1946"/>
  <c r="X1947"/>
  <c r="X1948"/>
  <c r="X1949"/>
  <c r="X2285"/>
  <c r="X2286"/>
  <c r="X2287"/>
  <c r="X2288"/>
  <c r="X2289"/>
  <c r="X2290"/>
  <c r="X2291"/>
  <c r="X2292"/>
  <c r="X2293"/>
  <c r="X2294"/>
  <c r="X2295"/>
  <c r="X2296"/>
  <c r="X2297"/>
  <c r="X2298"/>
  <c r="X2299"/>
  <c r="X2300"/>
  <c r="X2301"/>
  <c r="X2302"/>
  <c r="X2303"/>
  <c r="X2304"/>
  <c r="X2305"/>
  <c r="X2306"/>
  <c r="X2307"/>
  <c r="X2308"/>
  <c r="X2309"/>
  <c r="X2310"/>
  <c r="X2311"/>
  <c r="X2312"/>
  <c r="X2313"/>
  <c r="X2314"/>
  <c r="X2650"/>
  <c r="X2651"/>
  <c r="X2652"/>
  <c r="X2653"/>
  <c r="X2654"/>
  <c r="X2655"/>
  <c r="X2656"/>
  <c r="X2657"/>
  <c r="X2658"/>
  <c r="X2659"/>
  <c r="X2660"/>
  <c r="X2661"/>
  <c r="X2662"/>
  <c r="X2663"/>
  <c r="X2664"/>
  <c r="X2665"/>
  <c r="X2666"/>
  <c r="X2667"/>
  <c r="X2668"/>
  <c r="X2669"/>
  <c r="X2670"/>
  <c r="X2671"/>
  <c r="X2672"/>
  <c r="X2673"/>
  <c r="X2674"/>
  <c r="X2675"/>
  <c r="X2676"/>
  <c r="X2677"/>
  <c r="X2678"/>
  <c r="X2679"/>
  <c r="X3015"/>
  <c r="X3016"/>
  <c r="X3017"/>
  <c r="X3018"/>
  <c r="X3019"/>
  <c r="X3020"/>
  <c r="X3021"/>
  <c r="X3022"/>
  <c r="X3023"/>
  <c r="X3024"/>
  <c r="X3025"/>
  <c r="X3026"/>
  <c r="X3027"/>
  <c r="X3028"/>
  <c r="X3029"/>
  <c r="X3030"/>
  <c r="X3031"/>
  <c r="X3032"/>
  <c r="X3033"/>
  <c r="X3034"/>
  <c r="X3035"/>
  <c r="X3036"/>
  <c r="X3037"/>
  <c r="X3038"/>
  <c r="X3039"/>
  <c r="X3040"/>
  <c r="X3041"/>
  <c r="X3042"/>
  <c r="X3043"/>
  <c r="X3044"/>
  <c r="X3381"/>
  <c r="X3382"/>
  <c r="X3383"/>
  <c r="X3384"/>
  <c r="X3385"/>
  <c r="X3386"/>
  <c r="X3387"/>
  <c r="X3388"/>
  <c r="X3389"/>
  <c r="X3390"/>
  <c r="X3391"/>
  <c r="X3392"/>
  <c r="X3393"/>
  <c r="X3394"/>
  <c r="X3395"/>
  <c r="X3396"/>
  <c r="X3397"/>
  <c r="X3398"/>
  <c r="X3399"/>
  <c r="X3400"/>
  <c r="X3401"/>
  <c r="X3402"/>
  <c r="X3403"/>
  <c r="X3404"/>
  <c r="X3405"/>
  <c r="X3406"/>
  <c r="X3407"/>
  <c r="X3408"/>
  <c r="X3409"/>
  <c r="X3410"/>
  <c r="X3746"/>
  <c r="X3747"/>
  <c r="X3748"/>
  <c r="X3749"/>
  <c r="X3750"/>
  <c r="X3751"/>
  <c r="X3752"/>
  <c r="X3753"/>
  <c r="X3754"/>
  <c r="X3755"/>
  <c r="X3756"/>
  <c r="X3757"/>
  <c r="X3758"/>
  <c r="X3759"/>
  <c r="X3760"/>
  <c r="X3761"/>
  <c r="X3762"/>
  <c r="X3763"/>
  <c r="X3764"/>
  <c r="X3765"/>
  <c r="X3766"/>
  <c r="X3767"/>
  <c r="X3768"/>
  <c r="X3769"/>
  <c r="X3770"/>
  <c r="X3771"/>
  <c r="X3772"/>
  <c r="X3773"/>
  <c r="X3774"/>
  <c r="X3775"/>
  <c r="X4111"/>
  <c r="X4112"/>
  <c r="X4113"/>
  <c r="X4114"/>
  <c r="X4115"/>
  <c r="X4116"/>
  <c r="X4117"/>
  <c r="X4118"/>
  <c r="X4119"/>
  <c r="X4120"/>
  <c r="X4121"/>
  <c r="X4122"/>
  <c r="X4123"/>
  <c r="X4124"/>
  <c r="X4125"/>
  <c r="X4126"/>
  <c r="X4127"/>
  <c r="X4128"/>
  <c r="X4129"/>
  <c r="X4130"/>
  <c r="X4131"/>
  <c r="X4132"/>
  <c r="X4133"/>
  <c r="X4134"/>
  <c r="X4135"/>
  <c r="X4136"/>
  <c r="X4137"/>
  <c r="X4138"/>
  <c r="X4139"/>
  <c r="X4140"/>
  <c r="X4476"/>
  <c r="X4477"/>
  <c r="X4478"/>
  <c r="X4479"/>
  <c r="X4480"/>
  <c r="X4481"/>
  <c r="X4482"/>
  <c r="X4483"/>
  <c r="X4484"/>
  <c r="X4485"/>
  <c r="X4486"/>
  <c r="X4487"/>
  <c r="X4488"/>
  <c r="X4489"/>
  <c r="X4490"/>
  <c r="X4491"/>
  <c r="X4492"/>
  <c r="X4493"/>
  <c r="X4494"/>
  <c r="X4495"/>
  <c r="X4496"/>
  <c r="X4497"/>
  <c r="X4498"/>
  <c r="X4499"/>
  <c r="X4500"/>
  <c r="X4501"/>
  <c r="X4502"/>
  <c r="X4503"/>
  <c r="X4504"/>
  <c r="X4505"/>
  <c r="X4842"/>
  <c r="X4843"/>
  <c r="X4844"/>
  <c r="X4845"/>
  <c r="X4846"/>
  <c r="X4847"/>
  <c r="X4848"/>
  <c r="X4849"/>
  <c r="X4850"/>
  <c r="X4851"/>
  <c r="X4852"/>
  <c r="X4853"/>
  <c r="X4854"/>
  <c r="X4855"/>
  <c r="X4856"/>
  <c r="X4857"/>
  <c r="X4858"/>
  <c r="X4859"/>
  <c r="X4860"/>
  <c r="X4861"/>
  <c r="X4862"/>
  <c r="X4863"/>
  <c r="X4864"/>
  <c r="X4865"/>
  <c r="X4866"/>
  <c r="X4867"/>
  <c r="X4868"/>
  <c r="X4869"/>
  <c r="X4870"/>
  <c r="X4871"/>
  <c r="X5207"/>
  <c r="X5208"/>
  <c r="X5209"/>
  <c r="X5210"/>
  <c r="X5211"/>
  <c r="X5212"/>
  <c r="X5213"/>
  <c r="X5214"/>
  <c r="X5215"/>
  <c r="X5216"/>
  <c r="X5217"/>
  <c r="X5218"/>
  <c r="X5219"/>
  <c r="X5220"/>
  <c r="X5221"/>
  <c r="X5222"/>
  <c r="X5223"/>
  <c r="X5224"/>
  <c r="X5225"/>
  <c r="X5226"/>
  <c r="X5227"/>
  <c r="X5228"/>
  <c r="X5229"/>
  <c r="X5230"/>
  <c r="X5231"/>
  <c r="X5232"/>
  <c r="X5233"/>
  <c r="X5234"/>
  <c r="X5235"/>
  <c r="X5236"/>
  <c r="X5572"/>
  <c r="X5573"/>
  <c r="X5574"/>
  <c r="X5575"/>
  <c r="X5576"/>
  <c r="X5577"/>
  <c r="X5578"/>
  <c r="X5579"/>
  <c r="X5580"/>
  <c r="X5581"/>
  <c r="X5582"/>
  <c r="X5583"/>
  <c r="X5584"/>
  <c r="X5585"/>
  <c r="X5586"/>
  <c r="X5587"/>
  <c r="X5588"/>
  <c r="X5589"/>
  <c r="X5590"/>
  <c r="X5591"/>
  <c r="X5592"/>
  <c r="X5593"/>
  <c r="X5594"/>
  <c r="X5595"/>
  <c r="X5596"/>
  <c r="X5597"/>
  <c r="X5598"/>
  <c r="X5599"/>
  <c r="X5600"/>
  <c r="X5601"/>
  <c r="X123"/>
  <c r="X124"/>
  <c r="X125"/>
  <c r="X126"/>
  <c r="X127"/>
  <c r="X128"/>
  <c r="X129"/>
  <c r="X130"/>
  <c r="X131"/>
  <c r="X132"/>
  <c r="X133"/>
  <c r="X134"/>
  <c r="X135"/>
  <c r="X136"/>
  <c r="X137"/>
  <c r="X138"/>
  <c r="X139"/>
  <c r="X140"/>
  <c r="X141"/>
  <c r="X142"/>
  <c r="X143"/>
  <c r="X144"/>
  <c r="X145"/>
  <c r="X146"/>
  <c r="X147"/>
  <c r="X148"/>
  <c r="X149"/>
  <c r="X150"/>
  <c r="X151"/>
  <c r="X152"/>
  <c r="X153"/>
  <c r="X489"/>
  <c r="X490"/>
  <c r="X491"/>
  <c r="X492"/>
  <c r="X493"/>
  <c r="X494"/>
  <c r="X495"/>
  <c r="X496"/>
  <c r="X497"/>
  <c r="X498"/>
  <c r="X499"/>
  <c r="X500"/>
  <c r="X501"/>
  <c r="X502"/>
  <c r="X503"/>
  <c r="X504"/>
  <c r="X505"/>
  <c r="X506"/>
  <c r="X507"/>
  <c r="X508"/>
  <c r="X509"/>
  <c r="X510"/>
  <c r="X511"/>
  <c r="X512"/>
  <c r="X513"/>
  <c r="X514"/>
  <c r="X515"/>
  <c r="X516"/>
  <c r="X517"/>
  <c r="X518"/>
  <c r="X519"/>
  <c r="X854"/>
  <c r="X855"/>
  <c r="X856"/>
  <c r="X857"/>
  <c r="X858"/>
  <c r="X859"/>
  <c r="X860"/>
  <c r="X861"/>
  <c r="X862"/>
  <c r="X863"/>
  <c r="X864"/>
  <c r="X865"/>
  <c r="X866"/>
  <c r="X867"/>
  <c r="X868"/>
  <c r="X869"/>
  <c r="X870"/>
  <c r="X871"/>
  <c r="X872"/>
  <c r="X873"/>
  <c r="X874"/>
  <c r="X875"/>
  <c r="X876"/>
  <c r="X877"/>
  <c r="X878"/>
  <c r="X879"/>
  <c r="X880"/>
  <c r="X881"/>
  <c r="X882"/>
  <c r="X883"/>
  <c r="X884"/>
  <c r="X1219"/>
  <c r="X1220"/>
  <c r="X1221"/>
  <c r="X1222"/>
  <c r="X1223"/>
  <c r="X1224"/>
  <c r="X1225"/>
  <c r="X1226"/>
  <c r="X1227"/>
  <c r="X1228"/>
  <c r="X1229"/>
  <c r="X1230"/>
  <c r="X1231"/>
  <c r="X1232"/>
  <c r="X1233"/>
  <c r="X1234"/>
  <c r="X1235"/>
  <c r="X1236"/>
  <c r="X1237"/>
  <c r="X1238"/>
  <c r="X1239"/>
  <c r="X1240"/>
  <c r="X1241"/>
  <c r="X1242"/>
  <c r="X1243"/>
  <c r="X1244"/>
  <c r="X1245"/>
  <c r="X1246"/>
  <c r="X1247"/>
  <c r="X1248"/>
  <c r="X1249"/>
  <c r="X1584"/>
  <c r="X1585"/>
  <c r="X1586"/>
  <c r="X1587"/>
  <c r="X1588"/>
  <c r="X1589"/>
  <c r="X1590"/>
  <c r="X1591"/>
  <c r="X1592"/>
  <c r="X1593"/>
  <c r="X1594"/>
  <c r="X1595"/>
  <c r="X1596"/>
  <c r="X1597"/>
  <c r="X1598"/>
  <c r="X1599"/>
  <c r="X1600"/>
  <c r="X1601"/>
  <c r="X1602"/>
  <c r="X1603"/>
  <c r="X1604"/>
  <c r="X1605"/>
  <c r="X1606"/>
  <c r="X1607"/>
  <c r="X1608"/>
  <c r="X1609"/>
  <c r="X1610"/>
  <c r="X1611"/>
  <c r="X1612"/>
  <c r="X1613"/>
  <c r="X1614"/>
  <c r="X1950"/>
  <c r="X1951"/>
  <c r="X1952"/>
  <c r="X1953"/>
  <c r="X1954"/>
  <c r="X1955"/>
  <c r="X1956"/>
  <c r="X1957"/>
  <c r="X1958"/>
  <c r="X1959"/>
  <c r="X1960"/>
  <c r="X1961"/>
  <c r="X1962"/>
  <c r="X1963"/>
  <c r="X1964"/>
  <c r="X1965"/>
  <c r="X1966"/>
  <c r="X1967"/>
  <c r="X1968"/>
  <c r="X1969"/>
  <c r="X1970"/>
  <c r="X1971"/>
  <c r="X1972"/>
  <c r="X1973"/>
  <c r="X1974"/>
  <c r="X1975"/>
  <c r="X1976"/>
  <c r="X1977"/>
  <c r="X1978"/>
  <c r="X1979"/>
  <c r="X1980"/>
  <c r="X2315"/>
  <c r="X2316"/>
  <c r="X2317"/>
  <c r="X2318"/>
  <c r="X2319"/>
  <c r="X2320"/>
  <c r="X2321"/>
  <c r="X2322"/>
  <c r="X2323"/>
  <c r="X2324"/>
  <c r="X2325"/>
  <c r="X2326"/>
  <c r="X2327"/>
  <c r="X2328"/>
  <c r="X2329"/>
  <c r="X2330"/>
  <c r="X2331"/>
  <c r="X2332"/>
  <c r="X2333"/>
  <c r="X2334"/>
  <c r="X2335"/>
  <c r="X2336"/>
  <c r="X2337"/>
  <c r="X2338"/>
  <c r="X2339"/>
  <c r="X2340"/>
  <c r="X2341"/>
  <c r="X2342"/>
  <c r="X2343"/>
  <c r="X2344"/>
  <c r="X2345"/>
  <c r="X2680"/>
  <c r="X2681"/>
  <c r="X2682"/>
  <c r="X2683"/>
  <c r="X2684"/>
  <c r="X2685"/>
  <c r="X2686"/>
  <c r="X2687"/>
  <c r="X2688"/>
  <c r="X2689"/>
  <c r="X2690"/>
  <c r="X2691"/>
  <c r="X2692"/>
  <c r="X2693"/>
  <c r="X2694"/>
  <c r="X2695"/>
  <c r="X2696"/>
  <c r="X2697"/>
  <c r="X2698"/>
  <c r="X2699"/>
  <c r="X2700"/>
  <c r="X2701"/>
  <c r="X2702"/>
  <c r="X2703"/>
  <c r="X2704"/>
  <c r="X2705"/>
  <c r="X2706"/>
  <c r="X2707"/>
  <c r="X2708"/>
  <c r="X2709"/>
  <c r="X2710"/>
  <c r="X3045"/>
  <c r="X3046"/>
  <c r="X3047"/>
  <c r="X3048"/>
  <c r="X3049"/>
  <c r="X3050"/>
  <c r="X3051"/>
  <c r="X3052"/>
  <c r="X3053"/>
  <c r="X3054"/>
  <c r="X3055"/>
  <c r="X3056"/>
  <c r="X3057"/>
  <c r="X3058"/>
  <c r="X3059"/>
  <c r="X3060"/>
  <c r="X3061"/>
  <c r="X3062"/>
  <c r="X3063"/>
  <c r="X3064"/>
  <c r="X3065"/>
  <c r="X3066"/>
  <c r="X3067"/>
  <c r="X3068"/>
  <c r="X3069"/>
  <c r="X3070"/>
  <c r="X3071"/>
  <c r="X3072"/>
  <c r="X3073"/>
  <c r="X3074"/>
  <c r="X3075"/>
  <c r="X3411"/>
  <c r="X3412"/>
  <c r="X3413"/>
  <c r="X3414"/>
  <c r="X3415"/>
  <c r="X3416"/>
  <c r="X3417"/>
  <c r="X3418"/>
  <c r="X3419"/>
  <c r="X3420"/>
  <c r="X3421"/>
  <c r="X3422"/>
  <c r="X3423"/>
  <c r="X3424"/>
  <c r="X3425"/>
  <c r="X3426"/>
  <c r="X3427"/>
  <c r="X3428"/>
  <c r="X3429"/>
  <c r="X3430"/>
  <c r="X3431"/>
  <c r="X3432"/>
  <c r="X3433"/>
  <c r="X3434"/>
  <c r="X3435"/>
  <c r="X3436"/>
  <c r="X3437"/>
  <c r="X3438"/>
  <c r="X3439"/>
  <c r="X3440"/>
  <c r="X3441"/>
  <c r="X3776"/>
  <c r="X3777"/>
  <c r="X3778"/>
  <c r="X3779"/>
  <c r="X3780"/>
  <c r="X3781"/>
  <c r="X3782"/>
  <c r="X3783"/>
  <c r="X3784"/>
  <c r="X3785"/>
  <c r="X3786"/>
  <c r="X3787"/>
  <c r="X3788"/>
  <c r="X3789"/>
  <c r="X3790"/>
  <c r="X3791"/>
  <c r="X3792"/>
  <c r="X3793"/>
  <c r="X3794"/>
  <c r="X3795"/>
  <c r="X3796"/>
  <c r="X3797"/>
  <c r="X3798"/>
  <c r="X3799"/>
  <c r="X3800"/>
  <c r="X3801"/>
  <c r="X3802"/>
  <c r="X3803"/>
  <c r="X3804"/>
  <c r="X3805"/>
  <c r="X3806"/>
  <c r="X4141"/>
  <c r="X4142"/>
  <c r="X4143"/>
  <c r="X4144"/>
  <c r="X4145"/>
  <c r="X4146"/>
  <c r="X4147"/>
  <c r="X4148"/>
  <c r="X4149"/>
  <c r="X4150"/>
  <c r="X4151"/>
  <c r="X4152"/>
  <c r="X4153"/>
  <c r="X4154"/>
  <c r="X4155"/>
  <c r="X4156"/>
  <c r="X4157"/>
  <c r="X4158"/>
  <c r="X4159"/>
  <c r="X4160"/>
  <c r="X4161"/>
  <c r="X4162"/>
  <c r="X4163"/>
  <c r="X4164"/>
  <c r="X4165"/>
  <c r="X4166"/>
  <c r="X4167"/>
  <c r="X4168"/>
  <c r="X4169"/>
  <c r="X4170"/>
  <c r="X4171"/>
  <c r="X4506"/>
  <c r="X4507"/>
  <c r="X4508"/>
  <c r="X4509"/>
  <c r="X4510"/>
  <c r="X4511"/>
  <c r="X4512"/>
  <c r="X4513"/>
  <c r="X4514"/>
  <c r="X4515"/>
  <c r="X4516"/>
  <c r="X4517"/>
  <c r="X4518"/>
  <c r="X4519"/>
  <c r="X4520"/>
  <c r="X4521"/>
  <c r="X4522"/>
  <c r="X4523"/>
  <c r="X4524"/>
  <c r="X4525"/>
  <c r="X4526"/>
  <c r="X4527"/>
  <c r="X4528"/>
  <c r="X4529"/>
  <c r="X4530"/>
  <c r="X4531"/>
  <c r="X4532"/>
  <c r="X4533"/>
  <c r="X4534"/>
  <c r="X4535"/>
  <c r="X4536"/>
  <c r="X4872"/>
  <c r="X4873"/>
  <c r="X4874"/>
  <c r="X4875"/>
  <c r="X4876"/>
  <c r="X4877"/>
  <c r="X4878"/>
  <c r="X4879"/>
  <c r="X4880"/>
  <c r="X4881"/>
  <c r="X4882"/>
  <c r="X4883"/>
  <c r="X4884"/>
  <c r="X4885"/>
  <c r="X4886"/>
  <c r="X4887"/>
  <c r="X4888"/>
  <c r="X4889"/>
  <c r="X4890"/>
  <c r="X4891"/>
  <c r="X4892"/>
  <c r="X4893"/>
  <c r="X4894"/>
  <c r="X4895"/>
  <c r="X4896"/>
  <c r="X4897"/>
  <c r="X4898"/>
  <c r="X4899"/>
  <c r="X4900"/>
  <c r="X4901"/>
  <c r="X4902"/>
  <c r="X5237"/>
  <c r="X5238"/>
  <c r="X5239"/>
  <c r="X5240"/>
  <c r="X5241"/>
  <c r="X5242"/>
  <c r="X5243"/>
  <c r="X5244"/>
  <c r="X5245"/>
  <c r="X5246"/>
  <c r="X5247"/>
  <c r="X5248"/>
  <c r="X5249"/>
  <c r="X5250"/>
  <c r="X5251"/>
  <c r="X5252"/>
  <c r="X5253"/>
  <c r="X5254"/>
  <c r="X5255"/>
  <c r="X5256"/>
  <c r="X5257"/>
  <c r="X5258"/>
  <c r="X5259"/>
  <c r="X5260"/>
  <c r="X5261"/>
  <c r="X5262"/>
  <c r="X5263"/>
  <c r="X5264"/>
  <c r="X5265"/>
  <c r="X5266"/>
  <c r="X5267"/>
  <c r="X5602"/>
  <c r="X5603"/>
  <c r="X5604"/>
  <c r="X5605"/>
  <c r="X5606"/>
  <c r="X5607"/>
  <c r="X5608"/>
  <c r="X5609"/>
  <c r="X5610"/>
  <c r="X5611"/>
  <c r="X5612"/>
  <c r="X5613"/>
  <c r="X5614"/>
  <c r="X5615"/>
  <c r="X5616"/>
  <c r="X5617"/>
  <c r="X5618"/>
  <c r="X5619"/>
  <c r="X5620"/>
  <c r="X5621"/>
  <c r="X5622"/>
  <c r="X5623"/>
  <c r="X5624"/>
  <c r="X5625"/>
  <c r="X5626"/>
  <c r="X5627"/>
  <c r="X5628"/>
  <c r="X5629"/>
  <c r="X5630"/>
  <c r="X5631"/>
  <c r="X5632"/>
  <c r="X154"/>
  <c r="X155"/>
  <c r="X156"/>
  <c r="X157"/>
  <c r="X158"/>
  <c r="X159"/>
  <c r="X160"/>
  <c r="X161"/>
  <c r="X162"/>
  <c r="X163"/>
  <c r="X164"/>
  <c r="X165"/>
  <c r="X166"/>
  <c r="X167"/>
  <c r="X168"/>
  <c r="X169"/>
  <c r="X170"/>
  <c r="X171"/>
  <c r="X172"/>
  <c r="X173"/>
  <c r="X174"/>
  <c r="X175"/>
  <c r="X176"/>
  <c r="X177"/>
  <c r="X178"/>
  <c r="X179"/>
  <c r="X180"/>
  <c r="X181"/>
  <c r="X182"/>
  <c r="X183"/>
  <c r="X520"/>
  <c r="X521"/>
  <c r="X522"/>
  <c r="X523"/>
  <c r="X524"/>
  <c r="X525"/>
  <c r="X526"/>
  <c r="X527"/>
  <c r="X528"/>
  <c r="X529"/>
  <c r="X530"/>
  <c r="X531"/>
  <c r="X532"/>
  <c r="X533"/>
  <c r="X534"/>
  <c r="X535"/>
  <c r="X536"/>
  <c r="X537"/>
  <c r="X538"/>
  <c r="X539"/>
  <c r="X540"/>
  <c r="X541"/>
  <c r="X542"/>
  <c r="X543"/>
  <c r="X544"/>
  <c r="X545"/>
  <c r="X546"/>
  <c r="X547"/>
  <c r="X548"/>
  <c r="X549"/>
  <c r="X885"/>
  <c r="X886"/>
  <c r="X887"/>
  <c r="X888"/>
  <c r="X889"/>
  <c r="X890"/>
  <c r="X891"/>
  <c r="X892"/>
  <c r="X893"/>
  <c r="X894"/>
  <c r="X895"/>
  <c r="X896"/>
  <c r="X897"/>
  <c r="X898"/>
  <c r="X899"/>
  <c r="X900"/>
  <c r="X901"/>
  <c r="X902"/>
  <c r="X903"/>
  <c r="X904"/>
  <c r="X905"/>
  <c r="X906"/>
  <c r="X907"/>
  <c r="X908"/>
  <c r="X909"/>
  <c r="X910"/>
  <c r="X911"/>
  <c r="X912"/>
  <c r="X913"/>
  <c r="X914"/>
  <c r="X1250"/>
  <c r="X1251"/>
  <c r="X1252"/>
  <c r="X1253"/>
  <c r="X1254"/>
  <c r="X1255"/>
  <c r="X1256"/>
  <c r="X1257"/>
  <c r="X1258"/>
  <c r="X1259"/>
  <c r="X1260"/>
  <c r="X1261"/>
  <c r="X1262"/>
  <c r="X1263"/>
  <c r="X1264"/>
  <c r="X1265"/>
  <c r="X1266"/>
  <c r="X1267"/>
  <c r="X1268"/>
  <c r="X1269"/>
  <c r="X1270"/>
  <c r="X1271"/>
  <c r="X1272"/>
  <c r="X1273"/>
  <c r="X1274"/>
  <c r="X1275"/>
  <c r="X1276"/>
  <c r="X1277"/>
  <c r="X1278"/>
  <c r="X1279"/>
  <c r="X1615"/>
  <c r="X1616"/>
  <c r="X1617"/>
  <c r="X1618"/>
  <c r="X1619"/>
  <c r="X1620"/>
  <c r="X1621"/>
  <c r="X1622"/>
  <c r="X1623"/>
  <c r="X1624"/>
  <c r="X1625"/>
  <c r="X1626"/>
  <c r="X1627"/>
  <c r="X1628"/>
  <c r="X1629"/>
  <c r="X1630"/>
  <c r="X1631"/>
  <c r="X1632"/>
  <c r="X1633"/>
  <c r="X1634"/>
  <c r="X1635"/>
  <c r="X1636"/>
  <c r="X1637"/>
  <c r="X1638"/>
  <c r="X1639"/>
  <c r="X1640"/>
  <c r="X1641"/>
  <c r="X1642"/>
  <c r="X1643"/>
  <c r="X1644"/>
  <c r="X1981"/>
  <c r="X1982"/>
  <c r="X1983"/>
  <c r="X1984"/>
  <c r="X1985"/>
  <c r="X1986"/>
  <c r="X1987"/>
  <c r="X1988"/>
  <c r="X1989"/>
  <c r="X1990"/>
  <c r="X1991"/>
  <c r="X1992"/>
  <c r="X1993"/>
  <c r="X1994"/>
  <c r="X1995"/>
  <c r="X1996"/>
  <c r="X1997"/>
  <c r="X1998"/>
  <c r="X1999"/>
  <c r="X2000"/>
  <c r="X2001"/>
  <c r="X2002"/>
  <c r="X2003"/>
  <c r="X2004"/>
  <c r="X2005"/>
  <c r="X2006"/>
  <c r="X2007"/>
  <c r="X2008"/>
  <c r="X2009"/>
  <c r="X2010"/>
  <c r="X2346"/>
  <c r="X2347"/>
  <c r="X2348"/>
  <c r="X2349"/>
  <c r="X2350"/>
  <c r="X2351"/>
  <c r="X2352"/>
  <c r="X2353"/>
  <c r="X2354"/>
  <c r="X2355"/>
  <c r="X2356"/>
  <c r="X2357"/>
  <c r="X2358"/>
  <c r="X2359"/>
  <c r="X2360"/>
  <c r="X2361"/>
  <c r="X2362"/>
  <c r="X2363"/>
  <c r="X2364"/>
  <c r="X2365"/>
  <c r="X2366"/>
  <c r="X2367"/>
  <c r="X2368"/>
  <c r="X2369"/>
  <c r="X2370"/>
  <c r="X2371"/>
  <c r="X2372"/>
  <c r="X2373"/>
  <c r="X2374"/>
  <c r="X2375"/>
  <c r="X2711"/>
  <c r="X2712"/>
  <c r="X2713"/>
  <c r="X2714"/>
  <c r="X2715"/>
  <c r="X2716"/>
  <c r="X2717"/>
  <c r="X2718"/>
  <c r="X2719"/>
  <c r="X2720"/>
  <c r="X2721"/>
  <c r="X2722"/>
  <c r="X2723"/>
  <c r="X2724"/>
  <c r="X2725"/>
  <c r="X2726"/>
  <c r="X2727"/>
  <c r="X2728"/>
  <c r="X2729"/>
  <c r="X2730"/>
  <c r="X2731"/>
  <c r="X2732"/>
  <c r="X2733"/>
  <c r="X2734"/>
  <c r="X2735"/>
  <c r="X2736"/>
  <c r="X2737"/>
  <c r="X2738"/>
  <c r="X2739"/>
  <c r="X2740"/>
  <c r="X3076"/>
  <c r="X3077"/>
  <c r="X3078"/>
  <c r="X3079"/>
  <c r="X3080"/>
  <c r="X3081"/>
  <c r="X3082"/>
  <c r="X3083"/>
  <c r="X3084"/>
  <c r="X3085"/>
  <c r="X3086"/>
  <c r="X3087"/>
  <c r="X3088"/>
  <c r="X3089"/>
  <c r="X3090"/>
  <c r="X3091"/>
  <c r="X3092"/>
  <c r="X3093"/>
  <c r="X3094"/>
  <c r="X3095"/>
  <c r="X3096"/>
  <c r="X3097"/>
  <c r="X3098"/>
  <c r="X3099"/>
  <c r="X3100"/>
  <c r="X3101"/>
  <c r="X3102"/>
  <c r="X3103"/>
  <c r="X3104"/>
  <c r="X3105"/>
  <c r="X3442"/>
  <c r="X3443"/>
  <c r="X3444"/>
  <c r="X3445"/>
  <c r="X3446"/>
  <c r="X3447"/>
  <c r="X3448"/>
  <c r="X3449"/>
  <c r="X3450"/>
  <c r="X3451"/>
  <c r="X3452"/>
  <c r="X3453"/>
  <c r="X3454"/>
  <c r="X3455"/>
  <c r="X3456"/>
  <c r="X3457"/>
  <c r="X3458"/>
  <c r="X3459"/>
  <c r="X3460"/>
  <c r="X3461"/>
  <c r="X3462"/>
  <c r="X3463"/>
  <c r="X3464"/>
  <c r="X3465"/>
  <c r="X3466"/>
  <c r="X3467"/>
  <c r="X3468"/>
  <c r="X3469"/>
  <c r="X3470"/>
  <c r="X3471"/>
  <c r="X3807"/>
  <c r="X3808"/>
  <c r="X3809"/>
  <c r="X3810"/>
  <c r="X3811"/>
  <c r="X3812"/>
  <c r="X3813"/>
  <c r="X3814"/>
  <c r="X3815"/>
  <c r="X3816"/>
  <c r="X3817"/>
  <c r="X3818"/>
  <c r="X3819"/>
  <c r="X3820"/>
  <c r="X3821"/>
  <c r="X3822"/>
  <c r="X3823"/>
  <c r="X3824"/>
  <c r="X3825"/>
  <c r="X3826"/>
  <c r="X3827"/>
  <c r="X3828"/>
  <c r="X3829"/>
  <c r="X3830"/>
  <c r="X3831"/>
  <c r="X3832"/>
  <c r="X3833"/>
  <c r="X3834"/>
  <c r="X3835"/>
  <c r="X3836"/>
  <c r="X4172"/>
  <c r="X4173"/>
  <c r="X4174"/>
  <c r="X4175"/>
  <c r="X4176"/>
  <c r="X4177"/>
  <c r="X4178"/>
  <c r="X4179"/>
  <c r="X4180"/>
  <c r="X4181"/>
  <c r="X4182"/>
  <c r="X4183"/>
  <c r="X4184"/>
  <c r="X4185"/>
  <c r="X4186"/>
  <c r="X4187"/>
  <c r="X4188"/>
  <c r="X4189"/>
  <c r="X4190"/>
  <c r="X4191"/>
  <c r="X4192"/>
  <c r="X4193"/>
  <c r="X4194"/>
  <c r="X4195"/>
  <c r="X4196"/>
  <c r="X4197"/>
  <c r="X4198"/>
  <c r="X4199"/>
  <c r="X4200"/>
  <c r="X4201"/>
  <c r="X4537"/>
  <c r="X4538"/>
  <c r="X4539"/>
  <c r="X4540"/>
  <c r="X4541"/>
  <c r="X4542"/>
  <c r="X4543"/>
  <c r="X4544"/>
  <c r="X4545"/>
  <c r="X4546"/>
  <c r="X4547"/>
  <c r="X4548"/>
  <c r="X4549"/>
  <c r="X4550"/>
  <c r="X4551"/>
  <c r="X4552"/>
  <c r="X4553"/>
  <c r="X4554"/>
  <c r="X4555"/>
  <c r="X4556"/>
  <c r="X4557"/>
  <c r="X4558"/>
  <c r="X4559"/>
  <c r="X4560"/>
  <c r="X4561"/>
  <c r="X4562"/>
  <c r="X4563"/>
  <c r="X4564"/>
  <c r="X4565"/>
  <c r="X4566"/>
  <c r="X4903"/>
  <c r="X4904"/>
  <c r="X4905"/>
  <c r="X4906"/>
  <c r="X4907"/>
  <c r="X4908"/>
  <c r="X4909"/>
  <c r="X4910"/>
  <c r="X4911"/>
  <c r="X4912"/>
  <c r="X4913"/>
  <c r="X4914"/>
  <c r="X4915"/>
  <c r="X4916"/>
  <c r="X4917"/>
  <c r="X4918"/>
  <c r="X4919"/>
  <c r="X4920"/>
  <c r="X4921"/>
  <c r="X4922"/>
  <c r="X4923"/>
  <c r="X4924"/>
  <c r="X4925"/>
  <c r="X4926"/>
  <c r="X4927"/>
  <c r="X4928"/>
  <c r="X4929"/>
  <c r="X4930"/>
  <c r="X4931"/>
  <c r="X4932"/>
  <c r="X5268"/>
  <c r="X5269"/>
  <c r="X5270"/>
  <c r="X5271"/>
  <c r="X5272"/>
  <c r="X5273"/>
  <c r="X5274"/>
  <c r="X5275"/>
  <c r="X5276"/>
  <c r="X5277"/>
  <c r="X5278"/>
  <c r="X5279"/>
  <c r="X5280"/>
  <c r="X5281"/>
  <c r="X5282"/>
  <c r="X5283"/>
  <c r="X5284"/>
  <c r="X5285"/>
  <c r="X5286"/>
  <c r="X5287"/>
  <c r="X5288"/>
  <c r="X5289"/>
  <c r="X5290"/>
  <c r="X5291"/>
  <c r="X5292"/>
  <c r="X5293"/>
  <c r="X5294"/>
  <c r="X5295"/>
  <c r="X5296"/>
  <c r="X5297"/>
  <c r="X184"/>
  <c r="X185"/>
  <c r="X186"/>
  <c r="X187"/>
  <c r="X188"/>
  <c r="X189"/>
  <c r="X190"/>
  <c r="X191"/>
  <c r="X192"/>
  <c r="X193"/>
  <c r="X194"/>
  <c r="X195"/>
  <c r="X196"/>
  <c r="X197"/>
  <c r="X198"/>
  <c r="X199"/>
  <c r="X200"/>
  <c r="X201"/>
  <c r="X202"/>
  <c r="X203"/>
  <c r="X204"/>
  <c r="X205"/>
  <c r="X206"/>
  <c r="X207"/>
  <c r="X208"/>
  <c r="X209"/>
  <c r="X210"/>
  <c r="X211"/>
  <c r="X212"/>
  <c r="X213"/>
  <c r="X214"/>
  <c r="X550"/>
  <c r="X551"/>
  <c r="X552"/>
  <c r="X553"/>
  <c r="X554"/>
  <c r="X555"/>
  <c r="X556"/>
  <c r="X557"/>
  <c r="X558"/>
  <c r="X559"/>
  <c r="X560"/>
  <c r="X561"/>
  <c r="X562"/>
  <c r="X563"/>
  <c r="X564"/>
  <c r="X565"/>
  <c r="X566"/>
  <c r="X567"/>
  <c r="X568"/>
  <c r="X569"/>
  <c r="X570"/>
  <c r="X571"/>
  <c r="X572"/>
  <c r="X573"/>
  <c r="X574"/>
  <c r="X575"/>
  <c r="X576"/>
  <c r="X577"/>
  <c r="X578"/>
  <c r="X579"/>
  <c r="X580"/>
  <c r="X915"/>
  <c r="X916"/>
  <c r="X917"/>
  <c r="X918"/>
  <c r="X919"/>
  <c r="X920"/>
  <c r="X921"/>
  <c r="X922"/>
  <c r="X923"/>
  <c r="X924"/>
  <c r="X925"/>
  <c r="X926"/>
  <c r="X927"/>
  <c r="X928"/>
  <c r="X929"/>
  <c r="X930"/>
  <c r="X931"/>
  <c r="X932"/>
  <c r="X933"/>
  <c r="X934"/>
  <c r="X935"/>
  <c r="X936"/>
  <c r="X937"/>
  <c r="X938"/>
  <c r="X939"/>
  <c r="X940"/>
  <c r="X941"/>
  <c r="X942"/>
  <c r="X943"/>
  <c r="X944"/>
  <c r="X945"/>
  <c r="X1280"/>
  <c r="X1281"/>
  <c r="X1282"/>
  <c r="X1283"/>
  <c r="X1284"/>
  <c r="X1285"/>
  <c r="X1286"/>
  <c r="X1287"/>
  <c r="X1288"/>
  <c r="X1289"/>
  <c r="X1290"/>
  <c r="X1291"/>
  <c r="X1292"/>
  <c r="X1293"/>
  <c r="X1294"/>
  <c r="X1295"/>
  <c r="X1296"/>
  <c r="X1297"/>
  <c r="X1298"/>
  <c r="X1299"/>
  <c r="X1300"/>
  <c r="X1301"/>
  <c r="X1302"/>
  <c r="X1303"/>
  <c r="X1304"/>
  <c r="X1305"/>
  <c r="X1306"/>
  <c r="X1307"/>
  <c r="X1308"/>
  <c r="X1309"/>
  <c r="X1310"/>
  <c r="X1645"/>
  <c r="X1646"/>
  <c r="X1647"/>
  <c r="X1648"/>
  <c r="X1649"/>
  <c r="X1650"/>
  <c r="X1651"/>
  <c r="X1652"/>
  <c r="X1653"/>
  <c r="X1654"/>
  <c r="X1655"/>
  <c r="X1656"/>
  <c r="X1657"/>
  <c r="X1658"/>
  <c r="X1659"/>
  <c r="X1660"/>
  <c r="X1661"/>
  <c r="X1662"/>
  <c r="X1663"/>
  <c r="X1664"/>
  <c r="X1665"/>
  <c r="X1666"/>
  <c r="X1667"/>
  <c r="X1668"/>
  <c r="X1669"/>
  <c r="X1670"/>
  <c r="X1671"/>
  <c r="X1672"/>
  <c r="X1673"/>
  <c r="X1674"/>
  <c r="X1675"/>
  <c r="X2011"/>
  <c r="X2012"/>
  <c r="X2013"/>
  <c r="X2014"/>
  <c r="X2015"/>
  <c r="X2016"/>
  <c r="X2017"/>
  <c r="X2018"/>
  <c r="X2019"/>
  <c r="X2020"/>
  <c r="X2021"/>
  <c r="X2022"/>
  <c r="X2023"/>
  <c r="X2024"/>
  <c r="X2025"/>
  <c r="X2026"/>
  <c r="X2027"/>
  <c r="X2028"/>
  <c r="X2029"/>
  <c r="X2030"/>
  <c r="X2031"/>
  <c r="X2032"/>
  <c r="X2033"/>
  <c r="X2034"/>
  <c r="X2035"/>
  <c r="X2036"/>
  <c r="X2037"/>
  <c r="X2038"/>
  <c r="X2039"/>
  <c r="X2040"/>
  <c r="X2041"/>
  <c r="X2415"/>
  <c r="X2416"/>
  <c r="X2417"/>
  <c r="X2418"/>
  <c r="X2419"/>
  <c r="X2420"/>
  <c r="X2421"/>
  <c r="X2422"/>
  <c r="X2423"/>
  <c r="X2424"/>
  <c r="X2425"/>
  <c r="X2426"/>
  <c r="X2427"/>
  <c r="X2428"/>
  <c r="X2429"/>
  <c r="X2430"/>
  <c r="X2431"/>
  <c r="X2432"/>
  <c r="X2433"/>
  <c r="X2434"/>
  <c r="X2435"/>
  <c r="X2436"/>
  <c r="X2437"/>
  <c r="X2438"/>
  <c r="X2439"/>
  <c r="X2440"/>
  <c r="X2441"/>
  <c r="X2442"/>
  <c r="X2443"/>
  <c r="X2444"/>
  <c r="X2445"/>
  <c r="X2741"/>
  <c r="X2742"/>
  <c r="X2743"/>
  <c r="X2744"/>
  <c r="X2745"/>
  <c r="X2746"/>
  <c r="X2747"/>
  <c r="X2748"/>
  <c r="X2749"/>
  <c r="X2750"/>
  <c r="X2751"/>
  <c r="X2752"/>
  <c r="X2753"/>
  <c r="X2754"/>
  <c r="X2755"/>
  <c r="X2756"/>
  <c r="X2757"/>
  <c r="X2758"/>
  <c r="X2759"/>
  <c r="X2760"/>
  <c r="X2761"/>
  <c r="X2762"/>
  <c r="X2763"/>
  <c r="X2764"/>
  <c r="X2765"/>
  <c r="X2766"/>
  <c r="X2767"/>
  <c r="X2768"/>
  <c r="X2769"/>
  <c r="X2770"/>
  <c r="X2771"/>
  <c r="X3106"/>
  <c r="X3107"/>
  <c r="X3108"/>
  <c r="X3109"/>
  <c r="X3110"/>
  <c r="X3111"/>
  <c r="X3112"/>
  <c r="X3113"/>
  <c r="X3114"/>
  <c r="X3115"/>
  <c r="X3116"/>
  <c r="X3117"/>
  <c r="X3118"/>
  <c r="X3119"/>
  <c r="X3120"/>
  <c r="X3121"/>
  <c r="X3122"/>
  <c r="X3123"/>
  <c r="X3124"/>
  <c r="X3125"/>
  <c r="X3126"/>
  <c r="X3127"/>
  <c r="X3128"/>
  <c r="X3129"/>
  <c r="X3130"/>
  <c r="X3131"/>
  <c r="X3132"/>
  <c r="X3133"/>
  <c r="X3134"/>
  <c r="X3135"/>
  <c r="X3136"/>
  <c r="X3472"/>
  <c r="X3473"/>
  <c r="X3474"/>
  <c r="X3475"/>
  <c r="X3476"/>
  <c r="X3477"/>
  <c r="X3478"/>
  <c r="X3479"/>
  <c r="X3480"/>
  <c r="X3481"/>
  <c r="X3482"/>
  <c r="X3483"/>
  <c r="X3484"/>
  <c r="X3485"/>
  <c r="X3486"/>
  <c r="X3487"/>
  <c r="X3488"/>
  <c r="X3489"/>
  <c r="X3490"/>
  <c r="X3491"/>
  <c r="X3492"/>
  <c r="X3493"/>
  <c r="X3494"/>
  <c r="X3495"/>
  <c r="X3496"/>
  <c r="X3497"/>
  <c r="X3498"/>
  <c r="X3499"/>
  <c r="X3500"/>
  <c r="X3501"/>
  <c r="X3502"/>
  <c r="X3837"/>
  <c r="X3838"/>
  <c r="X3839"/>
  <c r="X3840"/>
  <c r="X3841"/>
  <c r="X3842"/>
  <c r="X3843"/>
  <c r="X3844"/>
  <c r="X3845"/>
  <c r="X3846"/>
  <c r="X3847"/>
  <c r="X3848"/>
  <c r="X3849"/>
  <c r="X3850"/>
  <c r="X3851"/>
  <c r="X3852"/>
  <c r="X3853"/>
  <c r="X3854"/>
  <c r="X3855"/>
  <c r="X3856"/>
  <c r="X3857"/>
  <c r="X3858"/>
  <c r="X3859"/>
  <c r="X3860"/>
  <c r="X3861"/>
  <c r="X3862"/>
  <c r="X3863"/>
  <c r="X3864"/>
  <c r="X3865"/>
  <c r="X3866"/>
  <c r="X3867"/>
  <c r="X4202"/>
  <c r="X4203"/>
  <c r="X4204"/>
  <c r="X4205"/>
  <c r="X4206"/>
  <c r="X4207"/>
  <c r="X4208"/>
  <c r="X4209"/>
  <c r="X4210"/>
  <c r="X4211"/>
  <c r="X4212"/>
  <c r="X4213"/>
  <c r="X4214"/>
  <c r="X4215"/>
  <c r="X4216"/>
  <c r="X4217"/>
  <c r="X4218"/>
  <c r="X4219"/>
  <c r="X4220"/>
  <c r="X4221"/>
  <c r="X4222"/>
  <c r="X4223"/>
  <c r="X4224"/>
  <c r="X4225"/>
  <c r="X4226"/>
  <c r="X4227"/>
  <c r="X4228"/>
  <c r="X4229"/>
  <c r="X4230"/>
  <c r="X4231"/>
  <c r="X4232"/>
  <c r="X4567"/>
  <c r="X4568"/>
  <c r="X4569"/>
  <c r="X4570"/>
  <c r="X4571"/>
  <c r="X4572"/>
  <c r="X4573"/>
  <c r="X4574"/>
  <c r="X4575"/>
  <c r="X4576"/>
  <c r="X4577"/>
  <c r="X4578"/>
  <c r="X4579"/>
  <c r="X4580"/>
  <c r="X4581"/>
  <c r="X4582"/>
  <c r="X4583"/>
  <c r="X4584"/>
  <c r="X4585"/>
  <c r="X4586"/>
  <c r="X4587"/>
  <c r="X4588"/>
  <c r="X4589"/>
  <c r="X4590"/>
  <c r="X4591"/>
  <c r="X4592"/>
  <c r="X4593"/>
  <c r="X4594"/>
  <c r="X4595"/>
  <c r="X4596"/>
  <c r="X4597"/>
  <c r="X4933"/>
  <c r="X4934"/>
  <c r="X4935"/>
  <c r="X4936"/>
  <c r="X4937"/>
  <c r="X4938"/>
  <c r="X4939"/>
  <c r="X4940"/>
  <c r="X4941"/>
  <c r="X4942"/>
  <c r="X4943"/>
  <c r="X4944"/>
  <c r="X4945"/>
  <c r="X4946"/>
  <c r="X4947"/>
  <c r="X4948"/>
  <c r="X4949"/>
  <c r="X4950"/>
  <c r="X4951"/>
  <c r="X4952"/>
  <c r="X4953"/>
  <c r="X4954"/>
  <c r="X4955"/>
  <c r="X4956"/>
  <c r="X4957"/>
  <c r="X4958"/>
  <c r="X4959"/>
  <c r="X4960"/>
  <c r="X4961"/>
  <c r="X4962"/>
  <c r="X4963"/>
  <c r="X5298"/>
  <c r="X5299"/>
  <c r="X5300"/>
  <c r="X5301"/>
  <c r="X5302"/>
  <c r="X5303"/>
  <c r="X5304"/>
  <c r="X5305"/>
  <c r="X5306"/>
  <c r="X5307"/>
  <c r="X5308"/>
  <c r="X5309"/>
  <c r="X5310"/>
  <c r="X5311"/>
  <c r="X5312"/>
  <c r="X5313"/>
  <c r="X5314"/>
  <c r="X5315"/>
  <c r="X5316"/>
  <c r="X5317"/>
  <c r="X5318"/>
  <c r="X5319"/>
  <c r="X5320"/>
  <c r="X5321"/>
  <c r="X5322"/>
  <c r="X5323"/>
  <c r="X5324"/>
  <c r="X5325"/>
  <c r="X5326"/>
  <c r="X5327"/>
  <c r="X5328"/>
  <c r="X215"/>
  <c r="X216"/>
  <c r="X217"/>
  <c r="X218"/>
  <c r="X219"/>
  <c r="X220"/>
  <c r="X221"/>
  <c r="X222"/>
  <c r="X223"/>
  <c r="X224"/>
  <c r="X225"/>
  <c r="X226"/>
  <c r="X227"/>
  <c r="X228"/>
  <c r="X229"/>
  <c r="X230"/>
  <c r="X231"/>
  <c r="X232"/>
  <c r="X233"/>
  <c r="X234"/>
  <c r="X235"/>
  <c r="X236"/>
  <c r="X237"/>
  <c r="X238"/>
  <c r="X239"/>
  <c r="X240"/>
  <c r="X241"/>
  <c r="X242"/>
  <c r="X243"/>
  <c r="X244"/>
  <c r="X245"/>
  <c r="X581"/>
  <c r="X582"/>
  <c r="X583"/>
  <c r="X584"/>
  <c r="X585"/>
  <c r="X586"/>
  <c r="X587"/>
  <c r="X588"/>
  <c r="X589"/>
  <c r="X590"/>
  <c r="X591"/>
  <c r="X592"/>
  <c r="X593"/>
  <c r="X594"/>
  <c r="X595"/>
  <c r="X596"/>
  <c r="X597"/>
  <c r="X598"/>
  <c r="X599"/>
  <c r="X600"/>
  <c r="X601"/>
  <c r="X602"/>
  <c r="X603"/>
  <c r="X604"/>
  <c r="X605"/>
  <c r="X606"/>
  <c r="X607"/>
  <c r="X608"/>
  <c r="X609"/>
  <c r="X610"/>
  <c r="X611"/>
  <c r="X946"/>
  <c r="X947"/>
  <c r="X948"/>
  <c r="X949"/>
  <c r="X950"/>
  <c r="X951"/>
  <c r="X952"/>
  <c r="X953"/>
  <c r="X954"/>
  <c r="X955"/>
  <c r="X956"/>
  <c r="X957"/>
  <c r="X958"/>
  <c r="X959"/>
  <c r="X960"/>
  <c r="X961"/>
  <c r="X962"/>
  <c r="X963"/>
  <c r="X964"/>
  <c r="X965"/>
  <c r="X966"/>
  <c r="X967"/>
  <c r="X968"/>
  <c r="X969"/>
  <c r="X970"/>
  <c r="X971"/>
  <c r="X972"/>
  <c r="X973"/>
  <c r="X974"/>
  <c r="X975"/>
  <c r="X976"/>
  <c r="X1311"/>
  <c r="X1312"/>
  <c r="X1313"/>
  <c r="X1314"/>
  <c r="X1315"/>
  <c r="X1316"/>
  <c r="X1317"/>
  <c r="X1318"/>
  <c r="X1319"/>
  <c r="X1320"/>
  <c r="X1321"/>
  <c r="X1322"/>
  <c r="X1323"/>
  <c r="X1324"/>
  <c r="X1325"/>
  <c r="X1326"/>
  <c r="X1327"/>
  <c r="X1328"/>
  <c r="X1329"/>
  <c r="X1330"/>
  <c r="X1331"/>
  <c r="X1332"/>
  <c r="X1333"/>
  <c r="X1334"/>
  <c r="X1335"/>
  <c r="X1336"/>
  <c r="X1337"/>
  <c r="X1338"/>
  <c r="X1339"/>
  <c r="X1340"/>
  <c r="X1341"/>
  <c r="X1676"/>
  <c r="X1677"/>
  <c r="X1678"/>
  <c r="X1679"/>
  <c r="X1680"/>
  <c r="X1681"/>
  <c r="X1682"/>
  <c r="X1683"/>
  <c r="X1684"/>
  <c r="X1685"/>
  <c r="X1686"/>
  <c r="X1687"/>
  <c r="X1688"/>
  <c r="X1689"/>
  <c r="X1690"/>
  <c r="X1691"/>
  <c r="X1692"/>
  <c r="X1693"/>
  <c r="X1694"/>
  <c r="X1695"/>
  <c r="X1696"/>
  <c r="X1697"/>
  <c r="X1698"/>
  <c r="X1699"/>
  <c r="X1700"/>
  <c r="X1701"/>
  <c r="X1702"/>
  <c r="X1703"/>
  <c r="X1704"/>
  <c r="X1705"/>
  <c r="X1706"/>
  <c r="X2042"/>
  <c r="X2043"/>
  <c r="X2044"/>
  <c r="X2045"/>
  <c r="X2046"/>
  <c r="X2047"/>
  <c r="X2048"/>
  <c r="X2049"/>
  <c r="X2050"/>
  <c r="X2051"/>
  <c r="X2052"/>
  <c r="X2053"/>
  <c r="X2054"/>
  <c r="X2055"/>
  <c r="X2056"/>
  <c r="X2057"/>
  <c r="X2058"/>
  <c r="X2059"/>
  <c r="X2060"/>
  <c r="X2061"/>
  <c r="X2062"/>
  <c r="X2063"/>
  <c r="X2064"/>
  <c r="X2065"/>
  <c r="X2066"/>
  <c r="X2067"/>
  <c r="X2068"/>
  <c r="X2069"/>
  <c r="X2070"/>
  <c r="X2071"/>
  <c r="X2072"/>
  <c r="X2407"/>
  <c r="X2408"/>
  <c r="X2409"/>
  <c r="X2410"/>
  <c r="X2411"/>
  <c r="X2412"/>
  <c r="X2413"/>
  <c r="X2414"/>
  <c r="X2772"/>
  <c r="X2773"/>
  <c r="X2774"/>
  <c r="X2775"/>
  <c r="X2776"/>
  <c r="X2777"/>
  <c r="X2778"/>
  <c r="X2779"/>
  <c r="X2780"/>
  <c r="X2781"/>
  <c r="X2782"/>
  <c r="X2783"/>
  <c r="X2784"/>
  <c r="X2785"/>
  <c r="X2786"/>
  <c r="X2787"/>
  <c r="X2788"/>
  <c r="X2789"/>
  <c r="X2790"/>
  <c r="X2791"/>
  <c r="X2792"/>
  <c r="X2793"/>
  <c r="X2794"/>
  <c r="X2795"/>
  <c r="X2796"/>
  <c r="X2797"/>
  <c r="X2798"/>
  <c r="X2799"/>
  <c r="X2800"/>
  <c r="X2801"/>
  <c r="X2802"/>
  <c r="X3137"/>
  <c r="X3138"/>
  <c r="X3139"/>
  <c r="X3140"/>
  <c r="X3141"/>
  <c r="X3142"/>
  <c r="X3143"/>
  <c r="X3144"/>
  <c r="X3145"/>
  <c r="X3146"/>
  <c r="X3147"/>
  <c r="X3148"/>
  <c r="X3149"/>
  <c r="X3150"/>
  <c r="X3151"/>
  <c r="X3152"/>
  <c r="X3153"/>
  <c r="X3154"/>
  <c r="X3155"/>
  <c r="X3156"/>
  <c r="X3157"/>
  <c r="X3158"/>
  <c r="X3159"/>
  <c r="X3160"/>
  <c r="X3161"/>
  <c r="X3162"/>
  <c r="X3163"/>
  <c r="X3164"/>
  <c r="X3165"/>
  <c r="X3166"/>
  <c r="X3167"/>
  <c r="X3503"/>
  <c r="X3504"/>
  <c r="X3505"/>
  <c r="X3506"/>
  <c r="X3507"/>
  <c r="X3508"/>
  <c r="X3509"/>
  <c r="X3510"/>
  <c r="X3511"/>
  <c r="X3512"/>
  <c r="X3513"/>
  <c r="X3514"/>
  <c r="X3515"/>
  <c r="X3516"/>
  <c r="X3517"/>
  <c r="X3518"/>
  <c r="X3519"/>
  <c r="X3520"/>
  <c r="X3521"/>
  <c r="X3522"/>
  <c r="X3523"/>
  <c r="X3524"/>
  <c r="X3525"/>
  <c r="X3526"/>
  <c r="X3527"/>
  <c r="X3528"/>
  <c r="X3529"/>
  <c r="X3530"/>
  <c r="X3531"/>
  <c r="X3532"/>
  <c r="X3533"/>
  <c r="X3868"/>
  <c r="X3869"/>
  <c r="X3870"/>
  <c r="X3871"/>
  <c r="X3872"/>
  <c r="X3873"/>
  <c r="X3874"/>
  <c r="X3875"/>
  <c r="X3876"/>
  <c r="X3877"/>
  <c r="X3878"/>
  <c r="X3879"/>
  <c r="X3880"/>
  <c r="X3881"/>
  <c r="X3882"/>
  <c r="X3883"/>
  <c r="X3884"/>
  <c r="X3885"/>
  <c r="X3886"/>
  <c r="X3887"/>
  <c r="X3888"/>
  <c r="X3889"/>
  <c r="X3890"/>
  <c r="X3891"/>
  <c r="X3892"/>
  <c r="X3893"/>
  <c r="X3894"/>
  <c r="X3895"/>
  <c r="X3896"/>
  <c r="X3897"/>
  <c r="X3898"/>
  <c r="X4233"/>
  <c r="X4234"/>
  <c r="X4235"/>
  <c r="X4236"/>
  <c r="X4237"/>
  <c r="X4238"/>
  <c r="X4239"/>
  <c r="X4240"/>
  <c r="X4241"/>
  <c r="X4242"/>
  <c r="X4243"/>
  <c r="X4244"/>
  <c r="X4245"/>
  <c r="X4246"/>
  <c r="X4247"/>
  <c r="X4248"/>
  <c r="X4249"/>
  <c r="X4250"/>
  <c r="X4251"/>
  <c r="X4252"/>
  <c r="X4253"/>
  <c r="X4254"/>
  <c r="X4255"/>
  <c r="X4256"/>
  <c r="X4257"/>
  <c r="X4258"/>
  <c r="X4259"/>
  <c r="X4260"/>
  <c r="X4261"/>
  <c r="X4262"/>
  <c r="X4263"/>
  <c r="X4598"/>
  <c r="X4599"/>
  <c r="X4600"/>
  <c r="X4601"/>
  <c r="X4602"/>
  <c r="X4603"/>
  <c r="X4604"/>
  <c r="X4605"/>
  <c r="X4606"/>
  <c r="X4607"/>
  <c r="X4608"/>
  <c r="X4609"/>
  <c r="X4610"/>
  <c r="X4611"/>
  <c r="X4612"/>
  <c r="X4613"/>
  <c r="X4614"/>
  <c r="X4615"/>
  <c r="X4616"/>
  <c r="X4617"/>
  <c r="X4618"/>
  <c r="X4619"/>
  <c r="X4620"/>
  <c r="X4621"/>
  <c r="X4622"/>
  <c r="X4623"/>
  <c r="X4624"/>
  <c r="X4625"/>
  <c r="X4626"/>
  <c r="X4627"/>
  <c r="X4628"/>
  <c r="X4964"/>
  <c r="X4965"/>
  <c r="X4966"/>
  <c r="X4967"/>
  <c r="X4968"/>
  <c r="X4969"/>
  <c r="X4970"/>
  <c r="X4971"/>
  <c r="X4972"/>
  <c r="X4973"/>
  <c r="X4974"/>
  <c r="X4975"/>
  <c r="X4976"/>
  <c r="X4977"/>
  <c r="X4978"/>
  <c r="X4979"/>
  <c r="X4980"/>
  <c r="X4981"/>
  <c r="X4982"/>
  <c r="X4983"/>
  <c r="X4984"/>
  <c r="X4985"/>
  <c r="X4986"/>
  <c r="X4987"/>
  <c r="X4988"/>
  <c r="X4989"/>
  <c r="X4990"/>
  <c r="X4991"/>
  <c r="X4992"/>
  <c r="X4993"/>
  <c r="X4994"/>
  <c r="X5329"/>
  <c r="X5330"/>
  <c r="X5331"/>
  <c r="X5332"/>
  <c r="X5333"/>
  <c r="X5334"/>
  <c r="X5335"/>
  <c r="X5336"/>
  <c r="X5337"/>
  <c r="X5338"/>
  <c r="X5339"/>
  <c r="X5340"/>
  <c r="X5341"/>
  <c r="X5342"/>
  <c r="X5343"/>
  <c r="X5344"/>
  <c r="X5345"/>
  <c r="X5346"/>
  <c r="X5347"/>
  <c r="X5348"/>
  <c r="X5349"/>
  <c r="X5350"/>
  <c r="X5351"/>
  <c r="X5352"/>
  <c r="X5353"/>
  <c r="X5354"/>
  <c r="X5355"/>
  <c r="X5356"/>
  <c r="X5357"/>
  <c r="X5358"/>
  <c r="X5359"/>
  <c r="X246"/>
  <c r="X247"/>
  <c r="X248"/>
  <c r="X249"/>
  <c r="X250"/>
  <c r="X251"/>
  <c r="X252"/>
  <c r="X253"/>
  <c r="X254"/>
  <c r="X255"/>
  <c r="X256"/>
  <c r="X257"/>
  <c r="X258"/>
  <c r="X259"/>
  <c r="X260"/>
  <c r="X261"/>
  <c r="X262"/>
  <c r="X263"/>
  <c r="X264"/>
  <c r="X265"/>
  <c r="X266"/>
  <c r="X267"/>
  <c r="X268"/>
  <c r="X269"/>
  <c r="X270"/>
  <c r="X271"/>
  <c r="X272"/>
  <c r="X273"/>
  <c r="X274"/>
  <c r="X275"/>
  <c r="X612"/>
  <c r="X613"/>
  <c r="X614"/>
  <c r="X615"/>
  <c r="X616"/>
  <c r="X617"/>
  <c r="X618"/>
  <c r="X619"/>
  <c r="X620"/>
  <c r="X621"/>
  <c r="X622"/>
  <c r="X623"/>
  <c r="X624"/>
  <c r="X625"/>
  <c r="X626"/>
  <c r="X627"/>
  <c r="X628"/>
  <c r="X629"/>
  <c r="X630"/>
  <c r="X631"/>
  <c r="X632"/>
  <c r="X633"/>
  <c r="X634"/>
  <c r="X635"/>
  <c r="X636"/>
  <c r="X637"/>
  <c r="X638"/>
  <c r="X639"/>
  <c r="X640"/>
  <c r="X641"/>
  <c r="X977"/>
  <c r="X978"/>
  <c r="X979"/>
  <c r="X980"/>
  <c r="X981"/>
  <c r="X982"/>
  <c r="X983"/>
  <c r="X984"/>
  <c r="X985"/>
  <c r="X986"/>
  <c r="X987"/>
  <c r="X988"/>
  <c r="X989"/>
  <c r="X990"/>
  <c r="X991"/>
  <c r="X992"/>
  <c r="X993"/>
  <c r="X994"/>
  <c r="X995"/>
  <c r="X996"/>
  <c r="X997"/>
  <c r="X998"/>
  <c r="X999"/>
  <c r="X1000"/>
  <c r="X1001"/>
  <c r="X1002"/>
  <c r="X1003"/>
  <c r="X1004"/>
  <c r="X1005"/>
  <c r="X1006"/>
  <c r="X1342"/>
  <c r="X1343"/>
  <c r="X1344"/>
  <c r="X1345"/>
  <c r="X1346"/>
  <c r="X1347"/>
  <c r="X1348"/>
  <c r="X1349"/>
  <c r="X1350"/>
  <c r="X1351"/>
  <c r="X1352"/>
  <c r="X1353"/>
  <c r="X1354"/>
  <c r="X1355"/>
  <c r="X1356"/>
  <c r="X1357"/>
  <c r="X1358"/>
  <c r="X1359"/>
  <c r="X1360"/>
  <c r="X1361"/>
  <c r="X1362"/>
  <c r="X1363"/>
  <c r="X1364"/>
  <c r="X1365"/>
  <c r="X1366"/>
  <c r="X1367"/>
  <c r="X1368"/>
  <c r="X1369"/>
  <c r="X1370"/>
  <c r="X1371"/>
  <c r="X1707"/>
  <c r="X1708"/>
  <c r="X1709"/>
  <c r="X1710"/>
  <c r="X1711"/>
  <c r="X1712"/>
  <c r="X1713"/>
  <c r="X1714"/>
  <c r="X1715"/>
  <c r="X1716"/>
  <c r="X1717"/>
  <c r="X1718"/>
  <c r="X1719"/>
  <c r="X1720"/>
  <c r="X1721"/>
  <c r="X1722"/>
  <c r="X1723"/>
  <c r="X1724"/>
  <c r="X1725"/>
  <c r="X1726"/>
  <c r="X1727"/>
  <c r="X1728"/>
  <c r="X1729"/>
  <c r="X1730"/>
  <c r="X1731"/>
  <c r="X1732"/>
  <c r="X1733"/>
  <c r="X1734"/>
  <c r="X1735"/>
  <c r="X1736"/>
  <c r="X2073"/>
  <c r="X2074"/>
  <c r="X2075"/>
  <c r="X2076"/>
  <c r="X2077"/>
  <c r="X2078"/>
  <c r="X2079"/>
  <c r="X2080"/>
  <c r="X2081"/>
  <c r="X2082"/>
  <c r="X2083"/>
  <c r="X2084"/>
  <c r="X2085"/>
  <c r="X2086"/>
  <c r="X2087"/>
  <c r="X2088"/>
  <c r="X2089"/>
  <c r="X2090"/>
  <c r="X2091"/>
  <c r="X2092"/>
  <c r="X2093"/>
  <c r="X2094"/>
  <c r="X2095"/>
  <c r="X2096"/>
  <c r="X2097"/>
  <c r="X2098"/>
  <c r="X2099"/>
  <c r="X2100"/>
  <c r="X2101"/>
  <c r="X2102"/>
  <c r="X2446"/>
  <c r="X2447"/>
  <c r="X2448"/>
  <c r="X2449"/>
  <c r="X2450"/>
  <c r="X2451"/>
  <c r="X2452"/>
  <c r="X2453"/>
  <c r="X2454"/>
  <c r="X2455"/>
  <c r="X2456"/>
  <c r="X2457"/>
  <c r="X2458"/>
  <c r="X2459"/>
  <c r="X2460"/>
  <c r="X2461"/>
  <c r="X2462"/>
  <c r="X2463"/>
  <c r="X2464"/>
  <c r="X2465"/>
  <c r="X2466"/>
  <c r="X2467"/>
  <c r="X2803"/>
  <c r="X2804"/>
  <c r="X2805"/>
  <c r="X2806"/>
  <c r="X2807"/>
  <c r="X2808"/>
  <c r="X2809"/>
  <c r="X2810"/>
  <c r="X2811"/>
  <c r="X2812"/>
  <c r="X2813"/>
  <c r="X2814"/>
  <c r="X2815"/>
  <c r="X2816"/>
  <c r="X2817"/>
  <c r="X2818"/>
  <c r="X2819"/>
  <c r="X2820"/>
  <c r="X2821"/>
  <c r="X2822"/>
  <c r="X2823"/>
  <c r="X2824"/>
  <c r="X2825"/>
  <c r="X2826"/>
  <c r="X2827"/>
  <c r="X2828"/>
  <c r="X2829"/>
  <c r="X2830"/>
  <c r="X2831"/>
  <c r="X2832"/>
  <c r="X3168"/>
  <c r="X3169"/>
  <c r="X3170"/>
  <c r="X3171"/>
  <c r="X3172"/>
  <c r="X3173"/>
  <c r="X3174"/>
  <c r="X3175"/>
  <c r="X3176"/>
  <c r="X3177"/>
  <c r="X3178"/>
  <c r="X3179"/>
  <c r="X3180"/>
  <c r="X3181"/>
  <c r="X3182"/>
  <c r="X3183"/>
  <c r="X3184"/>
  <c r="X3185"/>
  <c r="X3186"/>
  <c r="X3187"/>
  <c r="X3188"/>
  <c r="X3189"/>
  <c r="X3190"/>
  <c r="X3191"/>
  <c r="X3192"/>
  <c r="X3193"/>
  <c r="X3194"/>
  <c r="X3195"/>
  <c r="X3196"/>
  <c r="X3197"/>
  <c r="X3534"/>
  <c r="X3535"/>
  <c r="X3536"/>
  <c r="X3537"/>
  <c r="X3538"/>
  <c r="X3539"/>
  <c r="X3540"/>
  <c r="X3541"/>
  <c r="X3542"/>
  <c r="X3543"/>
  <c r="X3544"/>
  <c r="X3545"/>
  <c r="X3546"/>
  <c r="X3547"/>
  <c r="X3548"/>
  <c r="X3549"/>
  <c r="X3550"/>
  <c r="X3551"/>
  <c r="X3552"/>
  <c r="X3553"/>
  <c r="X3554"/>
  <c r="X3555"/>
  <c r="X3556"/>
  <c r="X3557"/>
  <c r="X3558"/>
  <c r="X3559"/>
  <c r="X3560"/>
  <c r="X3561"/>
  <c r="X3562"/>
  <c r="X3563"/>
  <c r="X3899"/>
  <c r="X3900"/>
  <c r="X3901"/>
  <c r="X3902"/>
  <c r="X3903"/>
  <c r="X3904"/>
  <c r="X3905"/>
  <c r="X3906"/>
  <c r="X3907"/>
  <c r="X3908"/>
  <c r="X3909"/>
  <c r="X3910"/>
  <c r="X3911"/>
  <c r="X3912"/>
  <c r="X3913"/>
  <c r="X3914"/>
  <c r="X3915"/>
  <c r="X3916"/>
  <c r="X3917"/>
  <c r="X3918"/>
  <c r="X3919"/>
  <c r="X3920"/>
  <c r="X3921"/>
  <c r="X3922"/>
  <c r="X3923"/>
  <c r="X3924"/>
  <c r="X3925"/>
  <c r="X3926"/>
  <c r="X3927"/>
  <c r="X3928"/>
  <c r="X4264"/>
  <c r="X4265"/>
  <c r="X4266"/>
  <c r="X4267"/>
  <c r="X4268"/>
  <c r="X4269"/>
  <c r="X4270"/>
  <c r="X4271"/>
  <c r="X4272"/>
  <c r="X4273"/>
  <c r="X4274"/>
  <c r="X4275"/>
  <c r="X4276"/>
  <c r="X4277"/>
  <c r="X4278"/>
  <c r="X4279"/>
  <c r="X4280"/>
  <c r="X4281"/>
  <c r="X4282"/>
  <c r="X4283"/>
  <c r="X4284"/>
  <c r="X4285"/>
  <c r="X4286"/>
  <c r="X4287"/>
  <c r="X4288"/>
  <c r="X4289"/>
  <c r="X4290"/>
  <c r="X4291"/>
  <c r="X4292"/>
  <c r="X4293"/>
  <c r="X4629"/>
  <c r="X4630"/>
  <c r="X4631"/>
  <c r="X4632"/>
  <c r="X4633"/>
  <c r="X4634"/>
  <c r="X4635"/>
  <c r="X4636"/>
  <c r="X4637"/>
  <c r="X4638"/>
  <c r="X4639"/>
  <c r="X4640"/>
  <c r="X4641"/>
  <c r="X4642"/>
  <c r="X4643"/>
  <c r="X4644"/>
  <c r="X4645"/>
  <c r="X4646"/>
  <c r="X4647"/>
  <c r="X4648"/>
  <c r="X4649"/>
  <c r="X4650"/>
  <c r="X4651"/>
  <c r="X4652"/>
  <c r="X4653"/>
  <c r="X4654"/>
  <c r="X4655"/>
  <c r="X4656"/>
  <c r="X4657"/>
  <c r="X4658"/>
  <c r="X4995"/>
  <c r="X4996"/>
  <c r="X4997"/>
  <c r="X4998"/>
  <c r="X4999"/>
  <c r="X5000"/>
  <c r="X5001"/>
  <c r="X5002"/>
  <c r="X5003"/>
  <c r="X5004"/>
  <c r="X5005"/>
  <c r="X5006"/>
  <c r="X5007"/>
  <c r="X5008"/>
  <c r="X5009"/>
  <c r="X5010"/>
  <c r="X5011"/>
  <c r="X5012"/>
  <c r="X5013"/>
  <c r="X5014"/>
  <c r="X5015"/>
  <c r="X5016"/>
  <c r="X5017"/>
  <c r="X5018"/>
  <c r="X5019"/>
  <c r="X5020"/>
  <c r="X5021"/>
  <c r="X5022"/>
  <c r="X5023"/>
  <c r="X5024"/>
  <c r="X5360"/>
  <c r="X5361"/>
  <c r="X5362"/>
  <c r="X5363"/>
  <c r="X5364"/>
  <c r="X5365"/>
  <c r="X5366"/>
  <c r="X5367"/>
  <c r="X5368"/>
  <c r="X5369"/>
  <c r="X5370"/>
  <c r="X5371"/>
  <c r="X5372"/>
  <c r="X5373"/>
  <c r="X5374"/>
  <c r="X5375"/>
  <c r="X5376"/>
  <c r="X5377"/>
  <c r="X5378"/>
  <c r="X5379"/>
  <c r="X5380"/>
  <c r="X5381"/>
  <c r="X5382"/>
  <c r="X5383"/>
  <c r="X5384"/>
  <c r="X5385"/>
  <c r="X5386"/>
  <c r="X5387"/>
  <c r="X5388"/>
  <c r="X5389"/>
  <c r="X276"/>
  <c r="X277"/>
  <c r="X278"/>
  <c r="X279"/>
  <c r="X280"/>
  <c r="X281"/>
  <c r="X282"/>
  <c r="X283"/>
  <c r="X284"/>
  <c r="X285"/>
  <c r="X286"/>
  <c r="X287"/>
  <c r="X288"/>
  <c r="X289"/>
  <c r="X290"/>
  <c r="X291"/>
  <c r="X292"/>
  <c r="X293"/>
  <c r="X294"/>
  <c r="X295"/>
  <c r="X296"/>
  <c r="X297"/>
  <c r="X298"/>
  <c r="X299"/>
  <c r="X300"/>
  <c r="X301"/>
  <c r="X302"/>
  <c r="X303"/>
  <c r="X304"/>
  <c r="X305"/>
  <c r="X306"/>
  <c r="X642"/>
  <c r="X643"/>
  <c r="X644"/>
  <c r="X645"/>
  <c r="X646"/>
  <c r="X647"/>
  <c r="X648"/>
  <c r="X649"/>
  <c r="X650"/>
  <c r="X651"/>
  <c r="X652"/>
  <c r="X653"/>
  <c r="X654"/>
  <c r="X655"/>
  <c r="X656"/>
  <c r="X657"/>
  <c r="X658"/>
  <c r="X659"/>
  <c r="X660"/>
  <c r="X661"/>
  <c r="X662"/>
  <c r="X663"/>
  <c r="X664"/>
  <c r="X665"/>
  <c r="X666"/>
  <c r="X667"/>
  <c r="X668"/>
  <c r="X669"/>
  <c r="X670"/>
  <c r="X671"/>
  <c r="X672"/>
  <c r="X1007"/>
  <c r="X1008"/>
  <c r="X1009"/>
  <c r="X1010"/>
  <c r="X1011"/>
  <c r="X1012"/>
  <c r="X1013"/>
  <c r="X1014"/>
  <c r="X1015"/>
  <c r="X1016"/>
  <c r="X1017"/>
  <c r="X1018"/>
  <c r="X1019"/>
  <c r="X1020"/>
  <c r="X1021"/>
  <c r="X1022"/>
  <c r="X1023"/>
  <c r="X1024"/>
  <c r="X1025"/>
  <c r="X1026"/>
  <c r="X1027"/>
  <c r="X1028"/>
  <c r="X1029"/>
  <c r="X1030"/>
  <c r="X1031"/>
  <c r="X1032"/>
  <c r="X1033"/>
  <c r="X1034"/>
  <c r="X1035"/>
  <c r="X1036"/>
  <c r="X1037"/>
  <c r="X1372"/>
  <c r="X1373"/>
  <c r="X1374"/>
  <c r="X1375"/>
  <c r="X1376"/>
  <c r="X1377"/>
  <c r="X1378"/>
  <c r="X1379"/>
  <c r="X1380"/>
  <c r="X1381"/>
  <c r="X1382"/>
  <c r="X1383"/>
  <c r="X1384"/>
  <c r="X1385"/>
  <c r="X1386"/>
  <c r="X1387"/>
  <c r="X1388"/>
  <c r="X1389"/>
  <c r="X1390"/>
  <c r="X1391"/>
  <c r="X1392"/>
  <c r="X1393"/>
  <c r="X1394"/>
  <c r="X1395"/>
  <c r="X1396"/>
  <c r="X1397"/>
  <c r="X1398"/>
  <c r="X1399"/>
  <c r="X1400"/>
  <c r="X1401"/>
  <c r="X1402"/>
  <c r="X1737"/>
  <c r="X1738"/>
  <c r="X1739"/>
  <c r="X1740"/>
  <c r="X1741"/>
  <c r="X1742"/>
  <c r="X1743"/>
  <c r="X1744"/>
  <c r="X1745"/>
  <c r="X1746"/>
  <c r="X1747"/>
  <c r="X1748"/>
  <c r="X1749"/>
  <c r="X1750"/>
  <c r="X1751"/>
  <c r="X1752"/>
  <c r="X1753"/>
  <c r="X1754"/>
  <c r="X1755"/>
  <c r="X1756"/>
  <c r="X1757"/>
  <c r="X1758"/>
  <c r="X1759"/>
  <c r="X1760"/>
  <c r="X1761"/>
  <c r="X1762"/>
  <c r="X1763"/>
  <c r="X1764"/>
  <c r="X1765"/>
  <c r="X1766"/>
  <c r="X1767"/>
  <c r="X2103"/>
  <c r="X2104"/>
  <c r="X2105"/>
  <c r="X2106"/>
  <c r="X2107"/>
  <c r="X2108"/>
  <c r="X2109"/>
  <c r="X2110"/>
  <c r="X2111"/>
  <c r="X2112"/>
  <c r="X2113"/>
  <c r="X2114"/>
  <c r="X2115"/>
  <c r="X2116"/>
  <c r="X2117"/>
  <c r="X2118"/>
  <c r="X2119"/>
  <c r="X2120"/>
  <c r="X2121"/>
  <c r="X2122"/>
  <c r="X2123"/>
  <c r="X2124"/>
  <c r="X2125"/>
  <c r="X2126"/>
  <c r="X2127"/>
  <c r="X2128"/>
  <c r="X2129"/>
  <c r="X2130"/>
  <c r="X2131"/>
  <c r="X2132"/>
  <c r="X2133"/>
  <c r="X2468"/>
  <c r="X2469"/>
  <c r="X2470"/>
  <c r="X2471"/>
  <c r="X2472"/>
  <c r="X2473"/>
  <c r="X2474"/>
  <c r="X2475"/>
  <c r="X2476"/>
  <c r="X2477"/>
  <c r="X2478"/>
  <c r="X2479"/>
  <c r="X2480"/>
  <c r="X2481"/>
  <c r="X2482"/>
  <c r="X2483"/>
  <c r="X2484"/>
  <c r="X2485"/>
  <c r="X2486"/>
  <c r="X2487"/>
  <c r="X2488"/>
  <c r="X2489"/>
  <c r="X2490"/>
  <c r="X2491"/>
  <c r="X2492"/>
  <c r="X2493"/>
  <c r="X2494"/>
  <c r="X2495"/>
  <c r="X2496"/>
  <c r="X2497"/>
  <c r="X2498"/>
  <c r="X2833"/>
  <c r="X2834"/>
  <c r="X2835"/>
  <c r="X2836"/>
  <c r="X2837"/>
  <c r="X2838"/>
  <c r="X2839"/>
  <c r="X2840"/>
  <c r="X2841"/>
  <c r="X2842"/>
  <c r="X2843"/>
  <c r="X2844"/>
  <c r="X2845"/>
  <c r="X2846"/>
  <c r="X2847"/>
  <c r="X2848"/>
  <c r="X2849"/>
  <c r="X2850"/>
  <c r="X2851"/>
  <c r="X2852"/>
  <c r="X2853"/>
  <c r="X2854"/>
  <c r="X2855"/>
  <c r="X2856"/>
  <c r="X2857"/>
  <c r="X2858"/>
  <c r="X2859"/>
  <c r="X2860"/>
  <c r="X2861"/>
  <c r="X2862"/>
  <c r="X2863"/>
  <c r="X3198"/>
  <c r="X3199"/>
  <c r="X3200"/>
  <c r="X3201"/>
  <c r="X3202"/>
  <c r="X3203"/>
  <c r="X3204"/>
  <c r="X3205"/>
  <c r="X3206"/>
  <c r="X3207"/>
  <c r="X3208"/>
  <c r="X3209"/>
  <c r="X3210"/>
  <c r="X3211"/>
  <c r="X3212"/>
  <c r="X3213"/>
  <c r="X3214"/>
  <c r="X3215"/>
  <c r="X3216"/>
  <c r="X3217"/>
  <c r="X3218"/>
  <c r="X3219"/>
  <c r="X3220"/>
  <c r="X3221"/>
  <c r="X3222"/>
  <c r="X3223"/>
  <c r="X3224"/>
  <c r="X3225"/>
  <c r="X3226"/>
  <c r="X3227"/>
  <c r="X3228"/>
  <c r="X3564"/>
  <c r="X3565"/>
  <c r="X3566"/>
  <c r="X3567"/>
  <c r="X3568"/>
  <c r="X3569"/>
  <c r="X3570"/>
  <c r="X3571"/>
  <c r="X3572"/>
  <c r="X3573"/>
  <c r="X3574"/>
  <c r="X3575"/>
  <c r="X3576"/>
  <c r="X3577"/>
  <c r="X3578"/>
  <c r="X3579"/>
  <c r="X3580"/>
  <c r="X3581"/>
  <c r="X3582"/>
  <c r="X3583"/>
  <c r="X3584"/>
  <c r="X3585"/>
  <c r="X3586"/>
  <c r="X3587"/>
  <c r="X3588"/>
  <c r="X3589"/>
  <c r="X3590"/>
  <c r="X3591"/>
  <c r="X3592"/>
  <c r="X3593"/>
  <c r="X3594"/>
  <c r="X3929"/>
  <c r="X3930"/>
  <c r="X3931"/>
  <c r="X3932"/>
  <c r="X3933"/>
  <c r="X3934"/>
  <c r="X3935"/>
  <c r="X3936"/>
  <c r="X3937"/>
  <c r="X3938"/>
  <c r="X3939"/>
  <c r="X3940"/>
  <c r="X3941"/>
  <c r="X3942"/>
  <c r="X3943"/>
  <c r="X3944"/>
  <c r="X3945"/>
  <c r="X3946"/>
  <c r="X3947"/>
  <c r="X3948"/>
  <c r="X3949"/>
  <c r="X3950"/>
  <c r="X3951"/>
  <c r="X3952"/>
  <c r="X3953"/>
  <c r="X3954"/>
  <c r="X3955"/>
  <c r="X3956"/>
  <c r="X3957"/>
  <c r="X3958"/>
  <c r="X3959"/>
  <c r="X4294"/>
  <c r="X4295"/>
  <c r="X4296"/>
  <c r="X4297"/>
  <c r="X4298"/>
  <c r="X4299"/>
  <c r="X4300"/>
  <c r="X4301"/>
  <c r="X4302"/>
  <c r="X4303"/>
  <c r="X4304"/>
  <c r="X4305"/>
  <c r="X4306"/>
  <c r="X4307"/>
  <c r="X4308"/>
  <c r="X4309"/>
  <c r="X4310"/>
  <c r="X4311"/>
  <c r="X4312"/>
  <c r="X4313"/>
  <c r="X4314"/>
  <c r="X4315"/>
  <c r="X4316"/>
  <c r="X4317"/>
  <c r="X4318"/>
  <c r="X4319"/>
  <c r="X4320"/>
  <c r="X4321"/>
  <c r="X4322"/>
  <c r="X4323"/>
  <c r="X4324"/>
  <c r="X4659"/>
  <c r="X4660"/>
  <c r="X4661"/>
  <c r="X4662"/>
  <c r="X4663"/>
  <c r="X4664"/>
  <c r="X4665"/>
  <c r="X4666"/>
  <c r="X4667"/>
  <c r="X4668"/>
  <c r="X4669"/>
  <c r="X4670"/>
  <c r="X4671"/>
  <c r="X4672"/>
  <c r="X4673"/>
  <c r="X4674"/>
  <c r="X4675"/>
  <c r="X4676"/>
  <c r="X4677"/>
  <c r="X4678"/>
  <c r="X4679"/>
  <c r="X4680"/>
  <c r="X4681"/>
  <c r="X4682"/>
  <c r="X4683"/>
  <c r="X4684"/>
  <c r="X4685"/>
  <c r="X4686"/>
  <c r="X4687"/>
  <c r="X4688"/>
  <c r="X4689"/>
  <c r="X5025"/>
  <c r="X5026"/>
  <c r="X5027"/>
  <c r="X5028"/>
  <c r="X5029"/>
  <c r="X5030"/>
  <c r="X5031"/>
  <c r="X5032"/>
  <c r="X5033"/>
  <c r="X5034"/>
  <c r="X5035"/>
  <c r="X5036"/>
  <c r="X5037"/>
  <c r="X5038"/>
  <c r="X5039"/>
  <c r="X5040"/>
  <c r="X5041"/>
  <c r="X5042"/>
  <c r="X5043"/>
  <c r="X5044"/>
  <c r="X5045"/>
  <c r="X5046"/>
  <c r="X5047"/>
  <c r="X5048"/>
  <c r="X5049"/>
  <c r="X5050"/>
  <c r="X5051"/>
  <c r="X5052"/>
  <c r="X5053"/>
  <c r="X5054"/>
  <c r="X5055"/>
  <c r="X5390"/>
  <c r="X5391"/>
  <c r="X5392"/>
  <c r="X5393"/>
  <c r="X5394"/>
  <c r="X5395"/>
  <c r="X5396"/>
  <c r="X5397"/>
  <c r="X5398"/>
  <c r="X5399"/>
  <c r="X5400"/>
  <c r="X5401"/>
  <c r="X5402"/>
  <c r="X5403"/>
  <c r="X5404"/>
  <c r="X5405"/>
  <c r="X5406"/>
  <c r="X5407"/>
  <c r="X5408"/>
  <c r="X5409"/>
  <c r="X5410"/>
  <c r="X5411"/>
  <c r="X5412"/>
  <c r="X5413"/>
  <c r="X5414"/>
  <c r="X5415"/>
  <c r="X5416"/>
  <c r="X5417"/>
  <c r="X5418"/>
  <c r="X5419"/>
  <c r="X5420"/>
  <c r="X307"/>
  <c r="X308"/>
  <c r="X309"/>
  <c r="X310"/>
  <c r="X311"/>
  <c r="X312"/>
  <c r="X313"/>
  <c r="X314"/>
  <c r="X315"/>
  <c r="X316"/>
  <c r="X317"/>
  <c r="X318"/>
  <c r="X319"/>
  <c r="X320"/>
  <c r="X321"/>
  <c r="X322"/>
  <c r="X323"/>
  <c r="X324"/>
  <c r="X325"/>
  <c r="X326"/>
  <c r="X327"/>
  <c r="X328"/>
  <c r="X329"/>
  <c r="X330"/>
  <c r="X331"/>
  <c r="X332"/>
  <c r="X333"/>
  <c r="X334"/>
  <c r="X335"/>
  <c r="X336"/>
  <c r="X673"/>
  <c r="X674"/>
  <c r="X675"/>
  <c r="X676"/>
  <c r="X677"/>
  <c r="X678"/>
  <c r="X679"/>
  <c r="X680"/>
  <c r="X681"/>
  <c r="X682"/>
  <c r="X683"/>
  <c r="X684"/>
  <c r="X685"/>
  <c r="X686"/>
  <c r="X687"/>
  <c r="X688"/>
  <c r="X689"/>
  <c r="X690"/>
  <c r="X691"/>
  <c r="X692"/>
  <c r="X693"/>
  <c r="X694"/>
  <c r="X695"/>
  <c r="X696"/>
  <c r="X697"/>
  <c r="X698"/>
  <c r="X699"/>
  <c r="X700"/>
  <c r="X701"/>
  <c r="X702"/>
  <c r="X1038"/>
  <c r="X1039"/>
  <c r="X1040"/>
  <c r="X1041"/>
  <c r="X1042"/>
  <c r="X1043"/>
  <c r="X1044"/>
  <c r="X1045"/>
  <c r="X1046"/>
  <c r="X1047"/>
  <c r="X1048"/>
  <c r="X1049"/>
  <c r="X1050"/>
  <c r="X1051"/>
  <c r="X1052"/>
  <c r="X1053"/>
  <c r="X1054"/>
  <c r="X1055"/>
  <c r="X1056"/>
  <c r="X1057"/>
  <c r="X1058"/>
  <c r="X1059"/>
  <c r="X1060"/>
  <c r="X1061"/>
  <c r="X1062"/>
  <c r="X1063"/>
  <c r="X1064"/>
  <c r="X1065"/>
  <c r="X1066"/>
  <c r="X1067"/>
  <c r="X1403"/>
  <c r="X1404"/>
  <c r="X1405"/>
  <c r="X1406"/>
  <c r="X1407"/>
  <c r="X1408"/>
  <c r="X1409"/>
  <c r="X1410"/>
  <c r="X1411"/>
  <c r="X1412"/>
  <c r="X1413"/>
  <c r="X1414"/>
  <c r="X1415"/>
  <c r="X1416"/>
  <c r="X1417"/>
  <c r="X1418"/>
  <c r="X1419"/>
  <c r="X1420"/>
  <c r="X1421"/>
  <c r="X1422"/>
  <c r="X1423"/>
  <c r="X1424"/>
  <c r="X1425"/>
  <c r="X1426"/>
  <c r="X1427"/>
  <c r="X1428"/>
  <c r="X1429"/>
  <c r="X1430"/>
  <c r="X1431"/>
  <c r="X1432"/>
  <c r="X1768"/>
  <c r="X1769"/>
  <c r="X1770"/>
  <c r="X1771"/>
  <c r="X1772"/>
  <c r="X1773"/>
  <c r="X1774"/>
  <c r="X1775"/>
  <c r="X1776"/>
  <c r="X1777"/>
  <c r="X1778"/>
  <c r="X1779"/>
  <c r="X1780"/>
  <c r="X1781"/>
  <c r="X1782"/>
  <c r="X1783"/>
  <c r="X1784"/>
  <c r="X1785"/>
  <c r="X1786"/>
  <c r="X1787"/>
  <c r="X1788"/>
  <c r="X1789"/>
  <c r="X1790"/>
  <c r="X1791"/>
  <c r="X1792"/>
  <c r="X1793"/>
  <c r="X1794"/>
  <c r="X1795"/>
  <c r="X1796"/>
  <c r="X1797"/>
  <c r="X2134"/>
  <c r="X2135"/>
  <c r="X2136"/>
  <c r="X2137"/>
  <c r="X2138"/>
  <c r="X2139"/>
  <c r="X2140"/>
  <c r="X2141"/>
  <c r="X2142"/>
  <c r="X2143"/>
  <c r="X2144"/>
  <c r="X2145"/>
  <c r="X2146"/>
  <c r="X2147"/>
  <c r="X2148"/>
  <c r="X2149"/>
  <c r="X2150"/>
  <c r="X2151"/>
  <c r="X2152"/>
  <c r="X2153"/>
  <c r="X2154"/>
  <c r="X2155"/>
  <c r="X2156"/>
  <c r="X2157"/>
  <c r="X2158"/>
  <c r="X2159"/>
  <c r="X2160"/>
  <c r="X2161"/>
  <c r="X2162"/>
  <c r="X2163"/>
  <c r="X2499"/>
  <c r="X2500"/>
  <c r="X2501"/>
  <c r="X2502"/>
  <c r="X2503"/>
  <c r="X2504"/>
  <c r="X2505"/>
  <c r="X2506"/>
  <c r="X2507"/>
  <c r="X2508"/>
  <c r="X2509"/>
  <c r="X2510"/>
  <c r="X2511"/>
  <c r="X2512"/>
  <c r="X2513"/>
  <c r="X2514"/>
  <c r="X2515"/>
  <c r="X2516"/>
  <c r="X2517"/>
  <c r="X2518"/>
  <c r="X2519"/>
  <c r="X2520"/>
  <c r="X2521"/>
  <c r="X2522"/>
  <c r="X2523"/>
  <c r="X2524"/>
  <c r="X2525"/>
  <c r="X2526"/>
  <c r="X2527"/>
  <c r="X2528"/>
  <c r="X2864"/>
  <c r="X2865"/>
  <c r="X2866"/>
  <c r="X2867"/>
  <c r="X2868"/>
  <c r="X2869"/>
  <c r="X2870"/>
  <c r="X2871"/>
  <c r="X2872"/>
  <c r="X2873"/>
  <c r="X2874"/>
  <c r="X2875"/>
  <c r="X2876"/>
  <c r="X2877"/>
  <c r="X2878"/>
  <c r="X2879"/>
  <c r="X2880"/>
  <c r="X2881"/>
  <c r="X2882"/>
  <c r="X2883"/>
  <c r="X2884"/>
  <c r="X2885"/>
  <c r="X2886"/>
  <c r="X2887"/>
  <c r="X2888"/>
  <c r="X2889"/>
  <c r="X2890"/>
  <c r="X2891"/>
  <c r="X2892"/>
  <c r="X2893"/>
  <c r="X3229"/>
  <c r="X3230"/>
  <c r="X3231"/>
  <c r="X3232"/>
  <c r="X3233"/>
  <c r="X3234"/>
  <c r="X3235"/>
  <c r="X3236"/>
  <c r="X3237"/>
  <c r="X3238"/>
  <c r="X3239"/>
  <c r="X3240"/>
  <c r="X3241"/>
  <c r="X3242"/>
  <c r="X3243"/>
  <c r="X3244"/>
  <c r="X3245"/>
  <c r="X3246"/>
  <c r="X3247"/>
  <c r="X3248"/>
  <c r="X3249"/>
  <c r="X3250"/>
  <c r="X3251"/>
  <c r="X3252"/>
  <c r="X3253"/>
  <c r="X3254"/>
  <c r="X3255"/>
  <c r="X3256"/>
  <c r="X3257"/>
  <c r="X3258"/>
  <c r="X3595"/>
  <c r="X3596"/>
  <c r="X3597"/>
  <c r="X3598"/>
  <c r="X3599"/>
  <c r="X3600"/>
  <c r="X3601"/>
  <c r="X3602"/>
  <c r="X3603"/>
  <c r="X3604"/>
  <c r="X3605"/>
  <c r="X3606"/>
  <c r="X3607"/>
  <c r="X3608"/>
  <c r="X3609"/>
  <c r="X3610"/>
  <c r="X3611"/>
  <c r="X3612"/>
  <c r="X3613"/>
  <c r="X3614"/>
  <c r="X3615"/>
  <c r="X3616"/>
  <c r="X3617"/>
  <c r="X3618"/>
  <c r="X3619"/>
  <c r="X3620"/>
  <c r="X3621"/>
  <c r="X3622"/>
  <c r="X3623"/>
  <c r="X3624"/>
  <c r="X3960"/>
  <c r="X3961"/>
  <c r="X3962"/>
  <c r="X3963"/>
  <c r="X3964"/>
  <c r="X3965"/>
  <c r="X3966"/>
  <c r="X3967"/>
  <c r="X3968"/>
  <c r="X3969"/>
  <c r="X3970"/>
  <c r="X3971"/>
  <c r="X3972"/>
  <c r="X3973"/>
  <c r="X3974"/>
  <c r="X3975"/>
  <c r="X3976"/>
  <c r="X3977"/>
  <c r="X3978"/>
  <c r="X3979"/>
  <c r="X3980"/>
  <c r="X3981"/>
  <c r="X3982"/>
  <c r="X3983"/>
  <c r="X3984"/>
  <c r="X3985"/>
  <c r="X3986"/>
  <c r="X3987"/>
  <c r="X3988"/>
  <c r="X3989"/>
  <c r="X4325"/>
  <c r="X4326"/>
  <c r="X4327"/>
  <c r="X4328"/>
  <c r="X4329"/>
  <c r="X4330"/>
  <c r="X4331"/>
  <c r="X4332"/>
  <c r="X4333"/>
  <c r="X4334"/>
  <c r="X4335"/>
  <c r="X4336"/>
  <c r="X4337"/>
  <c r="X4338"/>
  <c r="X4339"/>
  <c r="X4340"/>
  <c r="X4341"/>
  <c r="X4342"/>
  <c r="X4343"/>
  <c r="X4344"/>
  <c r="X4345"/>
  <c r="X4346"/>
  <c r="X4347"/>
  <c r="X4348"/>
  <c r="X4349"/>
  <c r="X4350"/>
  <c r="X4351"/>
  <c r="X4352"/>
  <c r="X4353"/>
  <c r="X4354"/>
  <c r="X4690"/>
  <c r="X4691"/>
  <c r="X4692"/>
  <c r="X4693"/>
  <c r="X4694"/>
  <c r="X4695"/>
  <c r="X4696"/>
  <c r="X4697"/>
  <c r="X4698"/>
  <c r="X4699"/>
  <c r="X4700"/>
  <c r="X4701"/>
  <c r="X4702"/>
  <c r="X4703"/>
  <c r="X4704"/>
  <c r="X4705"/>
  <c r="X4706"/>
  <c r="X4707"/>
  <c r="X4708"/>
  <c r="X4709"/>
  <c r="X4710"/>
  <c r="X4711"/>
  <c r="X4712"/>
  <c r="X4713"/>
  <c r="X4714"/>
  <c r="X4715"/>
  <c r="X4716"/>
  <c r="X4717"/>
  <c r="X4718"/>
  <c r="X4719"/>
  <c r="X5056"/>
  <c r="X5057"/>
  <c r="X5058"/>
  <c r="X5059"/>
  <c r="X5060"/>
  <c r="X5061"/>
  <c r="X5062"/>
  <c r="X5063"/>
  <c r="X5064"/>
  <c r="X5065"/>
  <c r="X5066"/>
  <c r="X5067"/>
  <c r="X5068"/>
  <c r="X5069"/>
  <c r="X5070"/>
  <c r="X5071"/>
  <c r="X5072"/>
  <c r="X5073"/>
  <c r="X5074"/>
  <c r="X5075"/>
  <c r="X5076"/>
  <c r="X5077"/>
  <c r="X5078"/>
  <c r="X5079"/>
  <c r="X5080"/>
  <c r="X5081"/>
  <c r="X5082"/>
  <c r="X5083"/>
  <c r="X5084"/>
  <c r="X5085"/>
  <c r="X5421"/>
  <c r="X5422"/>
  <c r="X5423"/>
  <c r="X5424"/>
  <c r="X5425"/>
  <c r="X5426"/>
  <c r="X5427"/>
  <c r="X5428"/>
  <c r="X5429"/>
  <c r="X5430"/>
  <c r="X5431"/>
  <c r="X5432"/>
  <c r="X5433"/>
  <c r="X5434"/>
  <c r="X5435"/>
  <c r="X5436"/>
  <c r="X5437"/>
  <c r="X5438"/>
  <c r="X5439"/>
  <c r="X5440"/>
  <c r="X5441"/>
  <c r="X5442"/>
  <c r="X5443"/>
  <c r="X5444"/>
  <c r="X5445"/>
  <c r="X5446"/>
  <c r="X5447"/>
  <c r="X5448"/>
  <c r="X5449"/>
  <c r="X5450"/>
  <c r="X337"/>
  <c r="X338"/>
  <c r="X339"/>
  <c r="X340"/>
  <c r="X341"/>
  <c r="X342"/>
  <c r="X343"/>
  <c r="X344"/>
  <c r="X345"/>
  <c r="X346"/>
  <c r="X347"/>
  <c r="X348"/>
  <c r="X349"/>
  <c r="X350"/>
  <c r="X351"/>
  <c r="X352"/>
  <c r="X353"/>
  <c r="X354"/>
  <c r="X355"/>
  <c r="X356"/>
  <c r="X357"/>
  <c r="X358"/>
  <c r="X359"/>
  <c r="X360"/>
  <c r="X361"/>
  <c r="X362"/>
  <c r="X363"/>
  <c r="X364"/>
  <c r="X365"/>
  <c r="X366"/>
  <c r="X367"/>
  <c r="X703"/>
  <c r="X704"/>
  <c r="X705"/>
  <c r="X706"/>
  <c r="X707"/>
  <c r="X708"/>
  <c r="X709"/>
  <c r="X710"/>
  <c r="X711"/>
  <c r="X712"/>
  <c r="X713"/>
  <c r="X714"/>
  <c r="X715"/>
  <c r="X716"/>
  <c r="X717"/>
  <c r="X718"/>
  <c r="X719"/>
  <c r="X720"/>
  <c r="X721"/>
  <c r="X722"/>
  <c r="X723"/>
  <c r="X724"/>
  <c r="X725"/>
  <c r="X726"/>
  <c r="X727"/>
  <c r="X728"/>
  <c r="X729"/>
  <c r="X730"/>
  <c r="X731"/>
  <c r="X732"/>
  <c r="X733"/>
  <c r="X1068"/>
  <c r="X1069"/>
  <c r="X1070"/>
  <c r="X1071"/>
  <c r="X1072"/>
  <c r="X1073"/>
  <c r="X1074"/>
  <c r="X1075"/>
  <c r="X1076"/>
  <c r="X1077"/>
  <c r="X1078"/>
  <c r="X1079"/>
  <c r="X1080"/>
  <c r="X1081"/>
  <c r="X1082"/>
  <c r="X1083"/>
  <c r="X1084"/>
  <c r="X1085"/>
  <c r="X1086"/>
  <c r="X1087"/>
  <c r="X1088"/>
  <c r="X1089"/>
  <c r="X1090"/>
  <c r="X1091"/>
  <c r="X1092"/>
  <c r="X1093"/>
  <c r="X1094"/>
  <c r="X1095"/>
  <c r="X1096"/>
  <c r="X1097"/>
  <c r="X1098"/>
  <c r="X1433"/>
  <c r="X1434"/>
  <c r="X1435"/>
  <c r="X1436"/>
  <c r="X1437"/>
  <c r="X1438"/>
  <c r="X1439"/>
  <c r="X1440"/>
  <c r="X1441"/>
  <c r="X1442"/>
  <c r="X1443"/>
  <c r="X1444"/>
  <c r="X1445"/>
  <c r="X1446"/>
  <c r="X1447"/>
  <c r="X1448"/>
  <c r="X1449"/>
  <c r="X1450"/>
  <c r="X1451"/>
  <c r="X1452"/>
  <c r="X1453"/>
  <c r="X1454"/>
  <c r="X1455"/>
  <c r="X1456"/>
  <c r="X1457"/>
  <c r="X1458"/>
  <c r="X1459"/>
  <c r="X1460"/>
  <c r="X1461"/>
  <c r="X1462"/>
  <c r="X1463"/>
  <c r="X1798"/>
  <c r="X1799"/>
  <c r="X1800"/>
  <c r="X1801"/>
  <c r="X1802"/>
  <c r="X1803"/>
  <c r="X1804"/>
  <c r="X1805"/>
  <c r="X1806"/>
  <c r="X1807"/>
  <c r="X1808"/>
  <c r="X1809"/>
  <c r="X1810"/>
  <c r="X1811"/>
  <c r="X1812"/>
  <c r="X1813"/>
  <c r="X1814"/>
  <c r="X1815"/>
  <c r="X1816"/>
  <c r="X1817"/>
  <c r="X1818"/>
  <c r="X1819"/>
  <c r="X1820"/>
  <c r="X1821"/>
  <c r="X1822"/>
  <c r="X1823"/>
  <c r="X1824"/>
  <c r="X1825"/>
  <c r="X1826"/>
  <c r="X1827"/>
  <c r="X1828"/>
  <c r="X2164"/>
  <c r="X2165"/>
  <c r="X2166"/>
  <c r="X2167"/>
  <c r="X2168"/>
  <c r="X2169"/>
  <c r="X2170"/>
  <c r="X2171"/>
  <c r="X2172"/>
  <c r="X2173"/>
  <c r="X2174"/>
  <c r="X2175"/>
  <c r="X2176"/>
  <c r="X2177"/>
  <c r="X2178"/>
  <c r="X2179"/>
  <c r="X2180"/>
  <c r="X2181"/>
  <c r="X2182"/>
  <c r="X2183"/>
  <c r="X2184"/>
  <c r="X2185"/>
  <c r="X2186"/>
  <c r="X2187"/>
  <c r="X2188"/>
  <c r="X2189"/>
  <c r="X2190"/>
  <c r="X2191"/>
  <c r="X2192"/>
  <c r="X2193"/>
  <c r="X2194"/>
  <c r="X2529"/>
  <c r="X2530"/>
  <c r="X2531"/>
  <c r="X2532"/>
  <c r="X2533"/>
  <c r="X2534"/>
  <c r="X2535"/>
  <c r="X2536"/>
  <c r="X2537"/>
  <c r="X2538"/>
  <c r="X2539"/>
  <c r="X2540"/>
  <c r="X2541"/>
  <c r="X2542"/>
  <c r="X2543"/>
  <c r="X2544"/>
  <c r="X2545"/>
  <c r="X2546"/>
  <c r="X2547"/>
  <c r="X2548"/>
  <c r="X2549"/>
  <c r="X2550"/>
  <c r="X2551"/>
  <c r="X2552"/>
  <c r="X2553"/>
  <c r="X2554"/>
  <c r="X2555"/>
  <c r="X2556"/>
  <c r="X2557"/>
  <c r="X2558"/>
  <c r="X2559"/>
  <c r="X2894"/>
  <c r="X2895"/>
  <c r="X2896"/>
  <c r="X2897"/>
  <c r="X2898"/>
  <c r="X2899"/>
  <c r="X2900"/>
  <c r="X2901"/>
  <c r="X2902"/>
  <c r="X2903"/>
  <c r="X2904"/>
  <c r="X2905"/>
  <c r="X2906"/>
  <c r="X2907"/>
  <c r="X2908"/>
  <c r="X2909"/>
  <c r="X2910"/>
  <c r="X2911"/>
  <c r="X2912"/>
  <c r="X2913"/>
  <c r="X2914"/>
  <c r="X2915"/>
  <c r="X2916"/>
  <c r="X2917"/>
  <c r="X2918"/>
  <c r="X2919"/>
  <c r="X2920"/>
  <c r="X2921"/>
  <c r="X2922"/>
  <c r="X2923"/>
  <c r="X2924"/>
  <c r="X3259"/>
  <c r="X3260"/>
  <c r="X3261"/>
  <c r="X3262"/>
  <c r="X3263"/>
  <c r="X3264"/>
  <c r="X3265"/>
  <c r="X3266"/>
  <c r="X3267"/>
  <c r="X3268"/>
  <c r="X3269"/>
  <c r="X3270"/>
  <c r="X3271"/>
  <c r="X3272"/>
  <c r="X3273"/>
  <c r="X3274"/>
  <c r="X3275"/>
  <c r="X3276"/>
  <c r="X3277"/>
  <c r="X3278"/>
  <c r="X3279"/>
  <c r="X3280"/>
  <c r="X3281"/>
  <c r="X3282"/>
  <c r="X3283"/>
  <c r="X3284"/>
  <c r="X3285"/>
  <c r="X3286"/>
  <c r="X3287"/>
  <c r="X3288"/>
  <c r="X3289"/>
  <c r="X3625"/>
  <c r="X3626"/>
  <c r="X3627"/>
  <c r="X3628"/>
  <c r="X3629"/>
  <c r="X3630"/>
  <c r="X3631"/>
  <c r="X3632"/>
  <c r="X3633"/>
  <c r="X3634"/>
  <c r="X3635"/>
  <c r="X3636"/>
  <c r="X3637"/>
  <c r="X3638"/>
  <c r="X3639"/>
  <c r="X3640"/>
  <c r="X3641"/>
  <c r="X3642"/>
  <c r="X3643"/>
  <c r="X3644"/>
  <c r="X3645"/>
  <c r="X3646"/>
  <c r="X3647"/>
  <c r="X3648"/>
  <c r="X3649"/>
  <c r="X3650"/>
  <c r="X3651"/>
  <c r="X3652"/>
  <c r="X3653"/>
  <c r="X3654"/>
  <c r="X3655"/>
  <c r="X3990"/>
  <c r="X3991"/>
  <c r="X3992"/>
  <c r="X3993"/>
  <c r="X3994"/>
  <c r="X3995"/>
  <c r="X3996"/>
  <c r="X3997"/>
  <c r="X3998"/>
  <c r="X3999"/>
  <c r="X4000"/>
  <c r="X4001"/>
  <c r="X4002"/>
  <c r="X4003"/>
  <c r="X4004"/>
  <c r="X4005"/>
  <c r="X4006"/>
  <c r="X4007"/>
  <c r="X4008"/>
  <c r="X4009"/>
  <c r="X4010"/>
  <c r="X4011"/>
  <c r="X4012"/>
  <c r="X4013"/>
  <c r="X4014"/>
  <c r="X4015"/>
  <c r="X4016"/>
  <c r="X4017"/>
  <c r="X4018"/>
  <c r="X4019"/>
  <c r="X4020"/>
  <c r="X4355"/>
  <c r="X4356"/>
  <c r="X4357"/>
  <c r="X4358"/>
  <c r="X4359"/>
  <c r="X4360"/>
  <c r="X4361"/>
  <c r="X4362"/>
  <c r="X4363"/>
  <c r="X4364"/>
  <c r="X4365"/>
  <c r="X4366"/>
  <c r="X4367"/>
  <c r="X4368"/>
  <c r="X4369"/>
  <c r="X4370"/>
  <c r="X4371"/>
  <c r="X4372"/>
  <c r="X4373"/>
  <c r="X4374"/>
  <c r="X4375"/>
  <c r="X4376"/>
  <c r="X4377"/>
  <c r="X4378"/>
  <c r="X4379"/>
  <c r="X4380"/>
  <c r="X4381"/>
  <c r="X4382"/>
  <c r="X4383"/>
  <c r="X4384"/>
  <c r="X4385"/>
  <c r="X4720"/>
  <c r="X4721"/>
  <c r="X4722"/>
  <c r="X4723"/>
  <c r="X4724"/>
  <c r="X4725"/>
  <c r="X4726"/>
  <c r="X4727"/>
  <c r="X4728"/>
  <c r="X4729"/>
  <c r="X4730"/>
  <c r="X4731"/>
  <c r="X4732"/>
  <c r="X4733"/>
  <c r="X4734"/>
  <c r="X4735"/>
  <c r="X4736"/>
  <c r="X4737"/>
  <c r="X4738"/>
  <c r="X4739"/>
  <c r="X4740"/>
  <c r="X4741"/>
  <c r="X4742"/>
  <c r="X4743"/>
  <c r="X4744"/>
  <c r="X4745"/>
  <c r="X4746"/>
  <c r="X4747"/>
  <c r="X4748"/>
  <c r="X4749"/>
  <c r="X4750"/>
  <c r="X5086"/>
  <c r="X5087"/>
  <c r="X5088"/>
  <c r="X5089"/>
  <c r="X5090"/>
  <c r="X5091"/>
  <c r="X5092"/>
  <c r="X5093"/>
  <c r="X5094"/>
  <c r="X5095"/>
  <c r="X5096"/>
  <c r="X5097"/>
  <c r="X5098"/>
  <c r="X5099"/>
  <c r="X5100"/>
  <c r="X5101"/>
  <c r="X5102"/>
  <c r="X5103"/>
  <c r="X5104"/>
  <c r="X5105"/>
  <c r="X5106"/>
  <c r="X5107"/>
  <c r="X5108"/>
  <c r="X5109"/>
  <c r="X5110"/>
  <c r="X5111"/>
  <c r="X5112"/>
  <c r="X5113"/>
  <c r="X5114"/>
  <c r="X5115"/>
  <c r="X5116"/>
  <c r="X5451"/>
  <c r="X5452"/>
  <c r="X5453"/>
  <c r="X5454"/>
  <c r="X5455"/>
  <c r="X5456"/>
  <c r="X5457"/>
  <c r="X5458"/>
  <c r="X5459"/>
  <c r="X5460"/>
  <c r="X5461"/>
  <c r="X5462"/>
  <c r="X5463"/>
  <c r="X5464"/>
  <c r="X5465"/>
  <c r="X5466"/>
  <c r="X5467"/>
  <c r="X5468"/>
  <c r="X5469"/>
  <c r="X5470"/>
  <c r="X5471"/>
  <c r="X5472"/>
  <c r="X5473"/>
  <c r="X5474"/>
  <c r="X5475"/>
  <c r="X5476"/>
  <c r="X5477"/>
  <c r="X5478"/>
  <c r="X5479"/>
  <c r="X5480"/>
  <c r="X5481"/>
  <c r="X3"/>
  <c r="X4"/>
  <c r="X5"/>
  <c r="X6"/>
  <c r="X7"/>
  <c r="X8"/>
  <c r="X9"/>
  <c r="X10"/>
  <c r="X11"/>
  <c r="X12"/>
  <c r="X13"/>
  <c r="X14"/>
  <c r="X15"/>
  <c r="X16"/>
  <c r="X17"/>
  <c r="X18"/>
  <c r="X19"/>
  <c r="X20"/>
  <c r="X21"/>
  <c r="X22"/>
  <c r="X23"/>
  <c r="X24"/>
  <c r="X25"/>
  <c r="X26"/>
  <c r="X27"/>
  <c r="X28"/>
  <c r="X29"/>
  <c r="X30"/>
  <c r="X31"/>
  <c r="X32"/>
  <c r="X33"/>
  <c r="X368"/>
  <c r="X369"/>
  <c r="X370"/>
  <c r="X371"/>
  <c r="X372"/>
  <c r="X373"/>
  <c r="X374"/>
  <c r="X375"/>
  <c r="X376"/>
  <c r="X377"/>
  <c r="X378"/>
  <c r="X379"/>
  <c r="X380"/>
  <c r="X381"/>
  <c r="X382"/>
  <c r="X383"/>
  <c r="X384"/>
  <c r="X385"/>
  <c r="X386"/>
  <c r="X387"/>
  <c r="X388"/>
  <c r="X389"/>
  <c r="X390"/>
  <c r="X391"/>
  <c r="X392"/>
  <c r="X393"/>
  <c r="X394"/>
  <c r="X395"/>
  <c r="X396"/>
  <c r="X397"/>
  <c r="X398"/>
  <c r="X734"/>
  <c r="X735"/>
  <c r="X736"/>
  <c r="X737"/>
  <c r="X738"/>
  <c r="X739"/>
  <c r="X740"/>
  <c r="X741"/>
  <c r="X742"/>
  <c r="X743"/>
  <c r="X744"/>
  <c r="X745"/>
  <c r="X746"/>
  <c r="X747"/>
  <c r="X748"/>
  <c r="X749"/>
  <c r="X750"/>
  <c r="X751"/>
  <c r="X752"/>
  <c r="X753"/>
  <c r="X754"/>
  <c r="X755"/>
  <c r="X756"/>
  <c r="X757"/>
  <c r="X758"/>
  <c r="X759"/>
  <c r="X760"/>
  <c r="X761"/>
  <c r="X762"/>
  <c r="X763"/>
  <c r="X764"/>
  <c r="X1099"/>
  <c r="X1100"/>
  <c r="X1101"/>
  <c r="X1102"/>
  <c r="X1103"/>
  <c r="X1104"/>
  <c r="X1105"/>
  <c r="X1106"/>
  <c r="X1107"/>
  <c r="X1108"/>
  <c r="X1109"/>
  <c r="X1110"/>
  <c r="X1111"/>
  <c r="X1112"/>
  <c r="X1113"/>
  <c r="X1114"/>
  <c r="X1115"/>
  <c r="X1116"/>
  <c r="X1117"/>
  <c r="X1118"/>
  <c r="X1119"/>
  <c r="X1120"/>
  <c r="X1121"/>
  <c r="X1122"/>
  <c r="X1123"/>
  <c r="X1124"/>
  <c r="X1125"/>
  <c r="X1126"/>
  <c r="X1127"/>
  <c r="X1128"/>
  <c r="X1129"/>
  <c r="X1464"/>
  <c r="X1465"/>
  <c r="X1466"/>
  <c r="X1467"/>
  <c r="X1468"/>
  <c r="X1469"/>
  <c r="X1470"/>
  <c r="X1471"/>
  <c r="X1472"/>
  <c r="X1473"/>
  <c r="X1474"/>
  <c r="X1475"/>
  <c r="X1476"/>
  <c r="X1477"/>
  <c r="X1478"/>
  <c r="X1479"/>
  <c r="X1480"/>
  <c r="X1481"/>
  <c r="X1482"/>
  <c r="X1483"/>
  <c r="X1484"/>
  <c r="X1485"/>
  <c r="X1486"/>
  <c r="X1487"/>
  <c r="X1488"/>
  <c r="X1489"/>
  <c r="X1490"/>
  <c r="X1491"/>
  <c r="X1492"/>
  <c r="X1493"/>
  <c r="X1494"/>
  <c r="X1829"/>
  <c r="X1830"/>
  <c r="X1831"/>
  <c r="X1832"/>
  <c r="X1833"/>
  <c r="X1834"/>
  <c r="X1835"/>
  <c r="X1836"/>
  <c r="X1837"/>
  <c r="X1838"/>
  <c r="X1839"/>
  <c r="X1840"/>
  <c r="X1841"/>
  <c r="X1842"/>
  <c r="X1843"/>
  <c r="X1844"/>
  <c r="X1845"/>
  <c r="X1846"/>
  <c r="X1847"/>
  <c r="X1848"/>
  <c r="X1849"/>
  <c r="X1850"/>
  <c r="X1851"/>
  <c r="X1852"/>
  <c r="X1853"/>
  <c r="X1854"/>
  <c r="X1855"/>
  <c r="X1856"/>
  <c r="X1857"/>
  <c r="X1858"/>
  <c r="X1859"/>
  <c r="X2195"/>
  <c r="X2196"/>
  <c r="X2197"/>
  <c r="X2198"/>
  <c r="X2199"/>
  <c r="X2200"/>
  <c r="X2201"/>
  <c r="X2202"/>
  <c r="X2203"/>
  <c r="X2204"/>
  <c r="X2205"/>
  <c r="X2206"/>
  <c r="X2207"/>
  <c r="X2208"/>
  <c r="X2209"/>
  <c r="X2210"/>
  <c r="X2211"/>
  <c r="X2212"/>
  <c r="X2213"/>
  <c r="X2214"/>
  <c r="X2215"/>
  <c r="X2216"/>
  <c r="X2217"/>
  <c r="X2218"/>
  <c r="X2219"/>
  <c r="X2220"/>
  <c r="X2221"/>
  <c r="X2222"/>
  <c r="X2223"/>
  <c r="X2224"/>
  <c r="X2225"/>
  <c r="X2560"/>
  <c r="X2561"/>
  <c r="X2562"/>
  <c r="X2563"/>
  <c r="X2564"/>
  <c r="X2565"/>
  <c r="X2566"/>
  <c r="X2567"/>
  <c r="X2568"/>
  <c r="X2569"/>
  <c r="X2570"/>
  <c r="X2571"/>
  <c r="X2572"/>
  <c r="X2573"/>
  <c r="X2574"/>
  <c r="X2575"/>
  <c r="X2576"/>
  <c r="X2577"/>
  <c r="X2578"/>
  <c r="X2579"/>
  <c r="X2580"/>
  <c r="X2581"/>
  <c r="X2582"/>
  <c r="X2583"/>
  <c r="X2584"/>
  <c r="X2585"/>
  <c r="X2586"/>
  <c r="X2587"/>
  <c r="X2588"/>
  <c r="X2589"/>
  <c r="X2590"/>
  <c r="X2925"/>
  <c r="X2926"/>
  <c r="X2927"/>
  <c r="X2928"/>
  <c r="X2929"/>
  <c r="X2930"/>
  <c r="X2931"/>
  <c r="X2932"/>
  <c r="X2933"/>
  <c r="X2934"/>
  <c r="X2935"/>
  <c r="X2936"/>
  <c r="X2937"/>
  <c r="X2938"/>
  <c r="X2939"/>
  <c r="X2940"/>
  <c r="X2941"/>
  <c r="X2942"/>
  <c r="X2943"/>
  <c r="X2944"/>
  <c r="X2945"/>
  <c r="X2946"/>
  <c r="X2947"/>
  <c r="X2948"/>
  <c r="X2949"/>
  <c r="X2950"/>
  <c r="X2951"/>
  <c r="X2952"/>
  <c r="X2953"/>
  <c r="X2954"/>
  <c r="X2955"/>
  <c r="X3290"/>
  <c r="X3291"/>
  <c r="X3292"/>
  <c r="X3293"/>
  <c r="X3294"/>
  <c r="X3295"/>
  <c r="X3296"/>
  <c r="X3297"/>
  <c r="X3298"/>
  <c r="X3299"/>
  <c r="X3300"/>
  <c r="X3301"/>
  <c r="X3302"/>
  <c r="X3303"/>
  <c r="X3304"/>
  <c r="X3305"/>
  <c r="X3306"/>
  <c r="X3307"/>
  <c r="X3308"/>
  <c r="X3309"/>
  <c r="X3310"/>
  <c r="X3311"/>
  <c r="X3312"/>
  <c r="X3313"/>
  <c r="X3314"/>
  <c r="X3315"/>
  <c r="X3316"/>
  <c r="X3317"/>
  <c r="X3318"/>
  <c r="X3319"/>
  <c r="X3320"/>
  <c r="X3656"/>
  <c r="X3657"/>
  <c r="X3658"/>
  <c r="X3659"/>
  <c r="X3660"/>
  <c r="X3661"/>
  <c r="X3662"/>
  <c r="X3663"/>
  <c r="X3664"/>
  <c r="X3665"/>
  <c r="X3666"/>
  <c r="X3667"/>
  <c r="X3668"/>
  <c r="X3669"/>
  <c r="X3670"/>
  <c r="X3671"/>
  <c r="X3672"/>
  <c r="X3673"/>
  <c r="X3674"/>
  <c r="X3675"/>
  <c r="X3676"/>
  <c r="X3677"/>
  <c r="X3678"/>
  <c r="X3679"/>
  <c r="X3680"/>
  <c r="X3681"/>
  <c r="X3682"/>
  <c r="X3683"/>
  <c r="X3684"/>
  <c r="X3685"/>
  <c r="X3686"/>
  <c r="X4021"/>
  <c r="X4022"/>
  <c r="X4023"/>
  <c r="X4024"/>
  <c r="X4025"/>
  <c r="X4026"/>
  <c r="X4027"/>
  <c r="X4028"/>
  <c r="X4029"/>
  <c r="X4030"/>
  <c r="X4031"/>
  <c r="X4032"/>
  <c r="X4033"/>
  <c r="X4034"/>
  <c r="X4035"/>
  <c r="X4036"/>
  <c r="X4037"/>
  <c r="X4038"/>
  <c r="X4039"/>
  <c r="X4040"/>
  <c r="X4041"/>
  <c r="X4042"/>
  <c r="X4043"/>
  <c r="X4044"/>
  <c r="X4045"/>
  <c r="X4046"/>
  <c r="X4047"/>
  <c r="X4048"/>
  <c r="X4049"/>
  <c r="X4050"/>
  <c r="X4051"/>
  <c r="X4386"/>
  <c r="X4387"/>
  <c r="X4388"/>
  <c r="X4389"/>
  <c r="X4390"/>
  <c r="X4391"/>
  <c r="X4392"/>
  <c r="X4393"/>
  <c r="X4394"/>
  <c r="X4395"/>
  <c r="X4396"/>
  <c r="X4397"/>
  <c r="X4398"/>
  <c r="X4399"/>
  <c r="X4400"/>
  <c r="X4401"/>
  <c r="X4402"/>
  <c r="X4403"/>
  <c r="X4404"/>
  <c r="X4405"/>
  <c r="X4406"/>
  <c r="X4407"/>
  <c r="X4408"/>
  <c r="X4409"/>
  <c r="X4410"/>
  <c r="X4411"/>
  <c r="X4412"/>
  <c r="X4413"/>
  <c r="X4414"/>
  <c r="X4415"/>
  <c r="X4416"/>
  <c r="X4751"/>
  <c r="X4752"/>
  <c r="X4753"/>
  <c r="X4754"/>
  <c r="X4755"/>
  <c r="X4756"/>
  <c r="X4757"/>
  <c r="X4758"/>
  <c r="X4759"/>
  <c r="X4760"/>
  <c r="X4761"/>
  <c r="X4762"/>
  <c r="X4763"/>
  <c r="X4764"/>
  <c r="X4765"/>
  <c r="X4766"/>
  <c r="X4767"/>
  <c r="X4768"/>
  <c r="X4769"/>
  <c r="X4770"/>
  <c r="X4771"/>
  <c r="X4772"/>
  <c r="X4773"/>
  <c r="X4774"/>
  <c r="X4775"/>
  <c r="X4776"/>
  <c r="X4777"/>
  <c r="X4778"/>
  <c r="X4779"/>
  <c r="X4780"/>
  <c r="X4781"/>
  <c r="X5117"/>
  <c r="X5118"/>
  <c r="X5119"/>
  <c r="X5120"/>
  <c r="X5121"/>
  <c r="X5122"/>
  <c r="X5123"/>
  <c r="X5124"/>
  <c r="X5125"/>
  <c r="X5126"/>
  <c r="X5127"/>
  <c r="X5128"/>
  <c r="X5129"/>
  <c r="X5130"/>
  <c r="X5131"/>
  <c r="X5132"/>
  <c r="X5133"/>
  <c r="X5134"/>
  <c r="X5135"/>
  <c r="X5136"/>
  <c r="X5137"/>
  <c r="X5138"/>
  <c r="X5139"/>
  <c r="X5140"/>
  <c r="X5141"/>
  <c r="X5142"/>
  <c r="X5143"/>
  <c r="X5144"/>
  <c r="X5145"/>
  <c r="X5146"/>
  <c r="X5147"/>
  <c r="V34"/>
  <c r="V35"/>
  <c r="V36"/>
  <c r="V37"/>
  <c r="V38"/>
  <c r="V39"/>
  <c r="V40"/>
  <c r="V41"/>
  <c r="V42"/>
  <c r="V43"/>
  <c r="V44"/>
  <c r="V45"/>
  <c r="V46"/>
  <c r="V47"/>
  <c r="V48"/>
  <c r="V49"/>
  <c r="V50"/>
  <c r="V51"/>
  <c r="V52"/>
  <c r="V53"/>
  <c r="V54"/>
  <c r="V55"/>
  <c r="V56"/>
  <c r="V57"/>
  <c r="V58"/>
  <c r="V59"/>
  <c r="V60"/>
  <c r="V61"/>
  <c r="V399"/>
  <c r="V400"/>
  <c r="V401"/>
  <c r="V402"/>
  <c r="V403"/>
  <c r="V404"/>
  <c r="V405"/>
  <c r="V406"/>
  <c r="V407"/>
  <c r="V408"/>
  <c r="V409"/>
  <c r="V410"/>
  <c r="V411"/>
  <c r="V412"/>
  <c r="V413"/>
  <c r="V414"/>
  <c r="V415"/>
  <c r="V416"/>
  <c r="V417"/>
  <c r="V418"/>
  <c r="V419"/>
  <c r="V420"/>
  <c r="V421"/>
  <c r="V422"/>
  <c r="V423"/>
  <c r="V424"/>
  <c r="V425"/>
  <c r="V426"/>
  <c r="V427"/>
  <c r="V765"/>
  <c r="V766"/>
  <c r="V767"/>
  <c r="V768"/>
  <c r="V769"/>
  <c r="V770"/>
  <c r="V771"/>
  <c r="V772"/>
  <c r="V773"/>
  <c r="V774"/>
  <c r="V775"/>
  <c r="V776"/>
  <c r="V777"/>
  <c r="V778"/>
  <c r="V779"/>
  <c r="V780"/>
  <c r="V781"/>
  <c r="V782"/>
  <c r="V783"/>
  <c r="V784"/>
  <c r="V785"/>
  <c r="V786"/>
  <c r="V787"/>
  <c r="V788"/>
  <c r="V789"/>
  <c r="V790"/>
  <c r="V791"/>
  <c r="V792"/>
  <c r="V1130"/>
  <c r="V1131"/>
  <c r="V1132"/>
  <c r="V1133"/>
  <c r="V1134"/>
  <c r="V1135"/>
  <c r="V1136"/>
  <c r="V1137"/>
  <c r="V1138"/>
  <c r="V1139"/>
  <c r="V1140"/>
  <c r="V1141"/>
  <c r="V1142"/>
  <c r="V1143"/>
  <c r="V1144"/>
  <c r="V1145"/>
  <c r="V1146"/>
  <c r="V1147"/>
  <c r="V1148"/>
  <c r="V1149"/>
  <c r="V1150"/>
  <c r="V1151"/>
  <c r="V1152"/>
  <c r="V1153"/>
  <c r="V1154"/>
  <c r="V1155"/>
  <c r="V1156"/>
  <c r="V1157"/>
  <c r="V1495"/>
  <c r="V1496"/>
  <c r="V1497"/>
  <c r="V1498"/>
  <c r="V1499"/>
  <c r="V1500"/>
  <c r="V1501"/>
  <c r="V1502"/>
  <c r="V1503"/>
  <c r="V1504"/>
  <c r="V1505"/>
  <c r="V1506"/>
  <c r="V1507"/>
  <c r="V1508"/>
  <c r="V1509"/>
  <c r="V1510"/>
  <c r="V1511"/>
  <c r="V1512"/>
  <c r="V1513"/>
  <c r="V1514"/>
  <c r="V1515"/>
  <c r="V1516"/>
  <c r="V1517"/>
  <c r="V1518"/>
  <c r="V1519"/>
  <c r="V1520"/>
  <c r="V1521"/>
  <c r="V1522"/>
  <c r="V1860"/>
  <c r="V1861"/>
  <c r="V1862"/>
  <c r="V1863"/>
  <c r="V1864"/>
  <c r="V1865"/>
  <c r="V1866"/>
  <c r="V1867"/>
  <c r="V1868"/>
  <c r="V1869"/>
  <c r="V1870"/>
  <c r="V1871"/>
  <c r="V1872"/>
  <c r="V1873"/>
  <c r="V1874"/>
  <c r="V1875"/>
  <c r="V1876"/>
  <c r="V1877"/>
  <c r="V1878"/>
  <c r="V1879"/>
  <c r="V1880"/>
  <c r="V1881"/>
  <c r="V1882"/>
  <c r="V1883"/>
  <c r="V1884"/>
  <c r="V1885"/>
  <c r="V1886"/>
  <c r="V1887"/>
  <c r="V1888"/>
  <c r="V2226"/>
  <c r="V2227"/>
  <c r="V2228"/>
  <c r="V2229"/>
  <c r="V2230"/>
  <c r="V2231"/>
  <c r="V2232"/>
  <c r="V2233"/>
  <c r="V2234"/>
  <c r="V2235"/>
  <c r="V2236"/>
  <c r="V2237"/>
  <c r="V2238"/>
  <c r="V2239"/>
  <c r="V2240"/>
  <c r="V2241"/>
  <c r="V2242"/>
  <c r="V2243"/>
  <c r="V2244"/>
  <c r="V2245"/>
  <c r="V2246"/>
  <c r="V2247"/>
  <c r="V2248"/>
  <c r="V2249"/>
  <c r="V2250"/>
  <c r="V2251"/>
  <c r="V2252"/>
  <c r="V2253"/>
  <c r="V2591"/>
  <c r="V2592"/>
  <c r="V2593"/>
  <c r="V2594"/>
  <c r="V2595"/>
  <c r="V2596"/>
  <c r="V2597"/>
  <c r="V2598"/>
  <c r="V2599"/>
  <c r="V2600"/>
  <c r="V2601"/>
  <c r="V2602"/>
  <c r="V2603"/>
  <c r="V2604"/>
  <c r="V2605"/>
  <c r="V2606"/>
  <c r="V2607"/>
  <c r="V2608"/>
  <c r="V2609"/>
  <c r="V2610"/>
  <c r="V2611"/>
  <c r="V2612"/>
  <c r="V2613"/>
  <c r="V2614"/>
  <c r="V2615"/>
  <c r="V2616"/>
  <c r="V2617"/>
  <c r="V2618"/>
  <c r="V2956"/>
  <c r="V2957"/>
  <c r="V2958"/>
  <c r="V2959"/>
  <c r="V2960"/>
  <c r="V2961"/>
  <c r="V2962"/>
  <c r="V2963"/>
  <c r="V2964"/>
  <c r="V2965"/>
  <c r="V2966"/>
  <c r="V2967"/>
  <c r="V2968"/>
  <c r="V2969"/>
  <c r="V2970"/>
  <c r="V2971"/>
  <c r="V2972"/>
  <c r="V2973"/>
  <c r="V2974"/>
  <c r="V2975"/>
  <c r="V2976"/>
  <c r="V2977"/>
  <c r="V2978"/>
  <c r="V2979"/>
  <c r="V2980"/>
  <c r="V2981"/>
  <c r="V2982"/>
  <c r="V2983"/>
  <c r="V3321"/>
  <c r="V3322"/>
  <c r="V3323"/>
  <c r="V3324"/>
  <c r="V3325"/>
  <c r="V3326"/>
  <c r="V3327"/>
  <c r="V3328"/>
  <c r="V3329"/>
  <c r="V3330"/>
  <c r="V3331"/>
  <c r="V3332"/>
  <c r="V3333"/>
  <c r="V3334"/>
  <c r="V3335"/>
  <c r="V3336"/>
  <c r="V3337"/>
  <c r="V3338"/>
  <c r="V3339"/>
  <c r="V3340"/>
  <c r="V3341"/>
  <c r="V3342"/>
  <c r="V3343"/>
  <c r="V3344"/>
  <c r="V3345"/>
  <c r="V3346"/>
  <c r="V3347"/>
  <c r="V3348"/>
  <c r="V3349"/>
  <c r="V3687"/>
  <c r="V3688"/>
  <c r="V3689"/>
  <c r="V3690"/>
  <c r="V3691"/>
  <c r="V3692"/>
  <c r="V3693"/>
  <c r="V3694"/>
  <c r="V3695"/>
  <c r="V3696"/>
  <c r="V3697"/>
  <c r="V3698"/>
  <c r="V3699"/>
  <c r="V3700"/>
  <c r="V3701"/>
  <c r="V3702"/>
  <c r="V3703"/>
  <c r="V3704"/>
  <c r="V3705"/>
  <c r="V3706"/>
  <c r="V3707"/>
  <c r="V3708"/>
  <c r="V3709"/>
  <c r="V3710"/>
  <c r="V3711"/>
  <c r="V3712"/>
  <c r="V3713"/>
  <c r="V3714"/>
  <c r="V4052"/>
  <c r="V4053"/>
  <c r="V4054"/>
  <c r="V4055"/>
  <c r="V4056"/>
  <c r="V4057"/>
  <c r="V4058"/>
  <c r="V4059"/>
  <c r="V4060"/>
  <c r="V4061"/>
  <c r="V4062"/>
  <c r="V4063"/>
  <c r="V4064"/>
  <c r="V4065"/>
  <c r="V4066"/>
  <c r="V4067"/>
  <c r="V4068"/>
  <c r="V4069"/>
  <c r="V4070"/>
  <c r="V4071"/>
  <c r="V4072"/>
  <c r="V4073"/>
  <c r="V4074"/>
  <c r="V4075"/>
  <c r="V4076"/>
  <c r="V4077"/>
  <c r="V4078"/>
  <c r="V4079"/>
  <c r="V4417"/>
  <c r="V4418"/>
  <c r="V4419"/>
  <c r="V4420"/>
  <c r="V4421"/>
  <c r="V4422"/>
  <c r="V4423"/>
  <c r="V4424"/>
  <c r="V4425"/>
  <c r="V4426"/>
  <c r="V4427"/>
  <c r="V4428"/>
  <c r="V4429"/>
  <c r="V4430"/>
  <c r="V4431"/>
  <c r="V4432"/>
  <c r="V4433"/>
  <c r="V4434"/>
  <c r="V4435"/>
  <c r="V4436"/>
  <c r="V4437"/>
  <c r="V4438"/>
  <c r="V4439"/>
  <c r="V4440"/>
  <c r="V4441"/>
  <c r="V4442"/>
  <c r="V4443"/>
  <c r="V4444"/>
  <c r="V4782"/>
  <c r="V4783"/>
  <c r="V4784"/>
  <c r="V4785"/>
  <c r="V4786"/>
  <c r="V4787"/>
  <c r="V4788"/>
  <c r="V4789"/>
  <c r="V4790"/>
  <c r="V4791"/>
  <c r="V4792"/>
  <c r="V4793"/>
  <c r="V4794"/>
  <c r="V4795"/>
  <c r="V4796"/>
  <c r="V4797"/>
  <c r="V4798"/>
  <c r="V4799"/>
  <c r="V4800"/>
  <c r="V4801"/>
  <c r="V4802"/>
  <c r="V4803"/>
  <c r="V4804"/>
  <c r="V4805"/>
  <c r="V4806"/>
  <c r="V4807"/>
  <c r="V4808"/>
  <c r="V4809"/>
  <c r="V4810"/>
  <c r="V5148"/>
  <c r="V5149"/>
  <c r="V5150"/>
  <c r="V5151"/>
  <c r="V5152"/>
  <c r="V5153"/>
  <c r="V5154"/>
  <c r="V5155"/>
  <c r="V5156"/>
  <c r="V5157"/>
  <c r="V5158"/>
  <c r="V5159"/>
  <c r="V5160"/>
  <c r="V5161"/>
  <c r="V5162"/>
  <c r="V5163"/>
  <c r="V5164"/>
  <c r="V5165"/>
  <c r="V5166"/>
  <c r="V5167"/>
  <c r="V5168"/>
  <c r="V5169"/>
  <c r="V5170"/>
  <c r="V5171"/>
  <c r="V5172"/>
  <c r="V5173"/>
  <c r="V5174"/>
  <c r="V5175"/>
  <c r="V5513"/>
  <c r="V5514"/>
  <c r="V5515"/>
  <c r="V5516"/>
  <c r="V5517"/>
  <c r="V5518"/>
  <c r="V5519"/>
  <c r="V5520"/>
  <c r="V5521"/>
  <c r="V5522"/>
  <c r="V5523"/>
  <c r="V5524"/>
  <c r="V5525"/>
  <c r="V5526"/>
  <c r="V5527"/>
  <c r="V5528"/>
  <c r="V5529"/>
  <c r="V5530"/>
  <c r="V5531"/>
  <c r="V5532"/>
  <c r="V5533"/>
  <c r="V5534"/>
  <c r="V5535"/>
  <c r="V5536"/>
  <c r="V5537"/>
  <c r="V5538"/>
  <c r="V5539"/>
  <c r="V5540"/>
  <c r="V62"/>
  <c r="V63"/>
  <c r="V64"/>
  <c r="V65"/>
  <c r="V66"/>
  <c r="V67"/>
  <c r="V68"/>
  <c r="V69"/>
  <c r="V70"/>
  <c r="V71"/>
  <c r="V72"/>
  <c r="V73"/>
  <c r="V74"/>
  <c r="V75"/>
  <c r="V76"/>
  <c r="V77"/>
  <c r="V78"/>
  <c r="V79"/>
  <c r="V80"/>
  <c r="V81"/>
  <c r="V82"/>
  <c r="V83"/>
  <c r="V84"/>
  <c r="V85"/>
  <c r="V86"/>
  <c r="V87"/>
  <c r="V88"/>
  <c r="V89"/>
  <c r="V90"/>
  <c r="V91"/>
  <c r="V92"/>
  <c r="V428"/>
  <c r="V429"/>
  <c r="V430"/>
  <c r="V431"/>
  <c r="V432"/>
  <c r="V433"/>
  <c r="V434"/>
  <c r="V435"/>
  <c r="V436"/>
  <c r="V437"/>
  <c r="V438"/>
  <c r="V439"/>
  <c r="V440"/>
  <c r="V441"/>
  <c r="V442"/>
  <c r="V443"/>
  <c r="V444"/>
  <c r="V445"/>
  <c r="V446"/>
  <c r="V447"/>
  <c r="V448"/>
  <c r="V449"/>
  <c r="V450"/>
  <c r="V451"/>
  <c r="V452"/>
  <c r="V453"/>
  <c r="V454"/>
  <c r="V455"/>
  <c r="V456"/>
  <c r="V457"/>
  <c r="V458"/>
  <c r="V793"/>
  <c r="V794"/>
  <c r="V795"/>
  <c r="V796"/>
  <c r="V797"/>
  <c r="V798"/>
  <c r="V799"/>
  <c r="V800"/>
  <c r="V801"/>
  <c r="V802"/>
  <c r="V803"/>
  <c r="V804"/>
  <c r="V805"/>
  <c r="V806"/>
  <c r="V807"/>
  <c r="V808"/>
  <c r="V809"/>
  <c r="V810"/>
  <c r="V811"/>
  <c r="V812"/>
  <c r="V813"/>
  <c r="V814"/>
  <c r="V815"/>
  <c r="V816"/>
  <c r="V817"/>
  <c r="V818"/>
  <c r="V819"/>
  <c r="V820"/>
  <c r="V821"/>
  <c r="V822"/>
  <c r="V823"/>
  <c r="V1158"/>
  <c r="V1159"/>
  <c r="V1160"/>
  <c r="V1161"/>
  <c r="V1162"/>
  <c r="V1163"/>
  <c r="V1164"/>
  <c r="V1165"/>
  <c r="V1166"/>
  <c r="V1167"/>
  <c r="V1168"/>
  <c r="V1169"/>
  <c r="V1170"/>
  <c r="V1171"/>
  <c r="V1172"/>
  <c r="V1173"/>
  <c r="V1174"/>
  <c r="V1175"/>
  <c r="V1176"/>
  <c r="V1177"/>
  <c r="V1178"/>
  <c r="V1179"/>
  <c r="V1180"/>
  <c r="V1181"/>
  <c r="V1182"/>
  <c r="V1183"/>
  <c r="V1184"/>
  <c r="V1185"/>
  <c r="V1186"/>
  <c r="V1187"/>
  <c r="V1188"/>
  <c r="V1523"/>
  <c r="V1524"/>
  <c r="V1525"/>
  <c r="V1526"/>
  <c r="V1527"/>
  <c r="V1528"/>
  <c r="V1529"/>
  <c r="V1530"/>
  <c r="V1531"/>
  <c r="V1532"/>
  <c r="V1533"/>
  <c r="V1534"/>
  <c r="V1535"/>
  <c r="V1536"/>
  <c r="V1537"/>
  <c r="V1538"/>
  <c r="V1539"/>
  <c r="V1540"/>
  <c r="V1541"/>
  <c r="V1542"/>
  <c r="V1543"/>
  <c r="V1544"/>
  <c r="V1545"/>
  <c r="V1546"/>
  <c r="V1547"/>
  <c r="V1548"/>
  <c r="V1549"/>
  <c r="V1550"/>
  <c r="V1551"/>
  <c r="V1552"/>
  <c r="V1553"/>
  <c r="V1889"/>
  <c r="V1890"/>
  <c r="V1891"/>
  <c r="V1892"/>
  <c r="V1893"/>
  <c r="V1894"/>
  <c r="V1895"/>
  <c r="V1896"/>
  <c r="V1897"/>
  <c r="V1898"/>
  <c r="V1899"/>
  <c r="V1900"/>
  <c r="V1901"/>
  <c r="V1902"/>
  <c r="V1903"/>
  <c r="V1904"/>
  <c r="V1905"/>
  <c r="V1906"/>
  <c r="V1907"/>
  <c r="V1908"/>
  <c r="V1909"/>
  <c r="V1910"/>
  <c r="V1911"/>
  <c r="V1912"/>
  <c r="V1913"/>
  <c r="V1914"/>
  <c r="V1915"/>
  <c r="V1916"/>
  <c r="V1917"/>
  <c r="V1918"/>
  <c r="V1919"/>
  <c r="V2254"/>
  <c r="V2255"/>
  <c r="V2256"/>
  <c r="V2257"/>
  <c r="V2258"/>
  <c r="V2259"/>
  <c r="V2260"/>
  <c r="V2261"/>
  <c r="V2262"/>
  <c r="V2263"/>
  <c r="V2264"/>
  <c r="V2265"/>
  <c r="V2266"/>
  <c r="V2267"/>
  <c r="V2268"/>
  <c r="V2269"/>
  <c r="V2270"/>
  <c r="V2271"/>
  <c r="V2272"/>
  <c r="V2273"/>
  <c r="V2274"/>
  <c r="V2275"/>
  <c r="V2276"/>
  <c r="V2277"/>
  <c r="V2278"/>
  <c r="V2279"/>
  <c r="V2280"/>
  <c r="V2281"/>
  <c r="V2282"/>
  <c r="V2283"/>
  <c r="V2284"/>
  <c r="V2619"/>
  <c r="V2620"/>
  <c r="V2621"/>
  <c r="V2622"/>
  <c r="V2623"/>
  <c r="V2624"/>
  <c r="V2625"/>
  <c r="V2626"/>
  <c r="V2627"/>
  <c r="V2628"/>
  <c r="V2629"/>
  <c r="V2630"/>
  <c r="V2631"/>
  <c r="V2632"/>
  <c r="V2633"/>
  <c r="V2634"/>
  <c r="V2635"/>
  <c r="V2636"/>
  <c r="V2637"/>
  <c r="V2638"/>
  <c r="V2639"/>
  <c r="V2640"/>
  <c r="V2641"/>
  <c r="V2642"/>
  <c r="V2643"/>
  <c r="V2644"/>
  <c r="V2645"/>
  <c r="V2646"/>
  <c r="V2647"/>
  <c r="V2648"/>
  <c r="V2649"/>
  <c r="V2984"/>
  <c r="V2985"/>
  <c r="V2986"/>
  <c r="V2987"/>
  <c r="V2988"/>
  <c r="V2989"/>
  <c r="V2990"/>
  <c r="V2991"/>
  <c r="V2992"/>
  <c r="V2993"/>
  <c r="V2994"/>
  <c r="V2995"/>
  <c r="V2996"/>
  <c r="V2997"/>
  <c r="V2998"/>
  <c r="V2999"/>
  <c r="V3000"/>
  <c r="V3001"/>
  <c r="V3002"/>
  <c r="V3003"/>
  <c r="V3004"/>
  <c r="V3005"/>
  <c r="V3006"/>
  <c r="V3007"/>
  <c r="V3008"/>
  <c r="V3009"/>
  <c r="V3010"/>
  <c r="V3011"/>
  <c r="V3012"/>
  <c r="V3013"/>
  <c r="V3014"/>
  <c r="V3350"/>
  <c r="V3351"/>
  <c r="V3352"/>
  <c r="V3353"/>
  <c r="V3354"/>
  <c r="V3355"/>
  <c r="V3356"/>
  <c r="V3357"/>
  <c r="V3358"/>
  <c r="V3359"/>
  <c r="V3360"/>
  <c r="V3361"/>
  <c r="V3362"/>
  <c r="V3363"/>
  <c r="V3364"/>
  <c r="V3365"/>
  <c r="V3366"/>
  <c r="V3367"/>
  <c r="V3368"/>
  <c r="V3369"/>
  <c r="V3370"/>
  <c r="V3371"/>
  <c r="V3372"/>
  <c r="V3373"/>
  <c r="V3374"/>
  <c r="V3375"/>
  <c r="V3376"/>
  <c r="V3377"/>
  <c r="V3378"/>
  <c r="V3379"/>
  <c r="V3380"/>
  <c r="V3715"/>
  <c r="V3716"/>
  <c r="V3717"/>
  <c r="V3718"/>
  <c r="V3719"/>
  <c r="V3720"/>
  <c r="V3721"/>
  <c r="V3722"/>
  <c r="V3723"/>
  <c r="V3724"/>
  <c r="V3725"/>
  <c r="V3726"/>
  <c r="V3727"/>
  <c r="V3728"/>
  <c r="V3729"/>
  <c r="V3730"/>
  <c r="V3731"/>
  <c r="V3732"/>
  <c r="V3733"/>
  <c r="V3734"/>
  <c r="V3735"/>
  <c r="V3736"/>
  <c r="V3737"/>
  <c r="V3738"/>
  <c r="V3739"/>
  <c r="V3740"/>
  <c r="V3741"/>
  <c r="V3742"/>
  <c r="V3743"/>
  <c r="V3744"/>
  <c r="V3745"/>
  <c r="V4080"/>
  <c r="V4081"/>
  <c r="V4082"/>
  <c r="V4083"/>
  <c r="V4084"/>
  <c r="V4085"/>
  <c r="V4086"/>
  <c r="V4087"/>
  <c r="V4088"/>
  <c r="V4089"/>
  <c r="V4090"/>
  <c r="V4091"/>
  <c r="V4092"/>
  <c r="V4093"/>
  <c r="V4094"/>
  <c r="V4095"/>
  <c r="V4096"/>
  <c r="V4097"/>
  <c r="V4098"/>
  <c r="V4099"/>
  <c r="V4100"/>
  <c r="V4101"/>
  <c r="V4102"/>
  <c r="V4103"/>
  <c r="V4104"/>
  <c r="V4105"/>
  <c r="V4106"/>
  <c r="V4107"/>
  <c r="V4108"/>
  <c r="V4109"/>
  <c r="V4110"/>
  <c r="V4445"/>
  <c r="V4446"/>
  <c r="V4447"/>
  <c r="V4448"/>
  <c r="V4449"/>
  <c r="V4450"/>
  <c r="V4451"/>
  <c r="V4452"/>
  <c r="V4453"/>
  <c r="V4454"/>
  <c r="V4455"/>
  <c r="V4456"/>
  <c r="V4457"/>
  <c r="V4458"/>
  <c r="V4459"/>
  <c r="V4460"/>
  <c r="V4461"/>
  <c r="V4462"/>
  <c r="V4463"/>
  <c r="V4464"/>
  <c r="V4465"/>
  <c r="V4466"/>
  <c r="V4467"/>
  <c r="V4468"/>
  <c r="V4469"/>
  <c r="V4470"/>
  <c r="V4471"/>
  <c r="V4472"/>
  <c r="V4473"/>
  <c r="V4474"/>
  <c r="V4475"/>
  <c r="V4811"/>
  <c r="V4812"/>
  <c r="V4813"/>
  <c r="V4814"/>
  <c r="V4815"/>
  <c r="V4816"/>
  <c r="V4817"/>
  <c r="V4818"/>
  <c r="V4819"/>
  <c r="V4820"/>
  <c r="V4821"/>
  <c r="V4822"/>
  <c r="V4823"/>
  <c r="V4824"/>
  <c r="V4825"/>
  <c r="V4826"/>
  <c r="V4827"/>
  <c r="V4828"/>
  <c r="V4829"/>
  <c r="V4830"/>
  <c r="V4831"/>
  <c r="V4832"/>
  <c r="V4833"/>
  <c r="V4834"/>
  <c r="V4835"/>
  <c r="V4836"/>
  <c r="V4837"/>
  <c r="V4838"/>
  <c r="V4839"/>
  <c r="V4840"/>
  <c r="V4841"/>
  <c r="V5176"/>
  <c r="V5177"/>
  <c r="V5178"/>
  <c r="V5179"/>
  <c r="V5180"/>
  <c r="V5181"/>
  <c r="V5182"/>
  <c r="V5183"/>
  <c r="V5184"/>
  <c r="V5185"/>
  <c r="V5186"/>
  <c r="V5187"/>
  <c r="V5188"/>
  <c r="V5189"/>
  <c r="V5190"/>
  <c r="V5191"/>
  <c r="V5192"/>
  <c r="V5193"/>
  <c r="V5194"/>
  <c r="V5195"/>
  <c r="V5196"/>
  <c r="V5197"/>
  <c r="V5198"/>
  <c r="V5199"/>
  <c r="V5200"/>
  <c r="V5201"/>
  <c r="V5202"/>
  <c r="V5203"/>
  <c r="V5204"/>
  <c r="V5205"/>
  <c r="V5206"/>
  <c r="V5541"/>
  <c r="V5542"/>
  <c r="V5543"/>
  <c r="V5544"/>
  <c r="V5545"/>
  <c r="V5546"/>
  <c r="V5547"/>
  <c r="V5548"/>
  <c r="V5549"/>
  <c r="V5550"/>
  <c r="V5551"/>
  <c r="V5552"/>
  <c r="V5553"/>
  <c r="V5554"/>
  <c r="V5555"/>
  <c r="V5556"/>
  <c r="V5557"/>
  <c r="V5558"/>
  <c r="V5559"/>
  <c r="V5560"/>
  <c r="V5561"/>
  <c r="V5562"/>
  <c r="V5563"/>
  <c r="V5564"/>
  <c r="V5565"/>
  <c r="V5566"/>
  <c r="V5567"/>
  <c r="V5568"/>
  <c r="V5569"/>
  <c r="V5570"/>
  <c r="V5571"/>
  <c r="V93"/>
  <c r="V94"/>
  <c r="V95"/>
  <c r="V96"/>
  <c r="V97"/>
  <c r="V98"/>
  <c r="V99"/>
  <c r="V100"/>
  <c r="V101"/>
  <c r="V102"/>
  <c r="V103"/>
  <c r="V104"/>
  <c r="V105"/>
  <c r="V106"/>
  <c r="V107"/>
  <c r="V108"/>
  <c r="V109"/>
  <c r="V110"/>
  <c r="V111"/>
  <c r="V112"/>
  <c r="V113"/>
  <c r="V114"/>
  <c r="V115"/>
  <c r="V116"/>
  <c r="V117"/>
  <c r="V118"/>
  <c r="V119"/>
  <c r="V120"/>
  <c r="V121"/>
  <c r="V122"/>
  <c r="V459"/>
  <c r="V460"/>
  <c r="V461"/>
  <c r="V462"/>
  <c r="V463"/>
  <c r="V464"/>
  <c r="V465"/>
  <c r="V466"/>
  <c r="V467"/>
  <c r="V468"/>
  <c r="V469"/>
  <c r="V470"/>
  <c r="V471"/>
  <c r="V472"/>
  <c r="V473"/>
  <c r="V474"/>
  <c r="V475"/>
  <c r="V476"/>
  <c r="V477"/>
  <c r="V478"/>
  <c r="V479"/>
  <c r="V480"/>
  <c r="V481"/>
  <c r="V482"/>
  <c r="V483"/>
  <c r="V484"/>
  <c r="V485"/>
  <c r="V486"/>
  <c r="V487"/>
  <c r="V488"/>
  <c r="V824"/>
  <c r="V825"/>
  <c r="V826"/>
  <c r="V827"/>
  <c r="V828"/>
  <c r="V829"/>
  <c r="V830"/>
  <c r="V831"/>
  <c r="V832"/>
  <c r="V833"/>
  <c r="V834"/>
  <c r="V835"/>
  <c r="V836"/>
  <c r="V837"/>
  <c r="V838"/>
  <c r="V839"/>
  <c r="V840"/>
  <c r="V841"/>
  <c r="V842"/>
  <c r="V843"/>
  <c r="V844"/>
  <c r="V845"/>
  <c r="V846"/>
  <c r="V847"/>
  <c r="V848"/>
  <c r="V849"/>
  <c r="V850"/>
  <c r="V851"/>
  <c r="V852"/>
  <c r="V853"/>
  <c r="V1189"/>
  <c r="V1190"/>
  <c r="V1191"/>
  <c r="V1192"/>
  <c r="V1193"/>
  <c r="V1194"/>
  <c r="V1195"/>
  <c r="V1196"/>
  <c r="V1197"/>
  <c r="V1198"/>
  <c r="V1199"/>
  <c r="V1200"/>
  <c r="V1201"/>
  <c r="V1202"/>
  <c r="V1203"/>
  <c r="V1204"/>
  <c r="V1205"/>
  <c r="V1206"/>
  <c r="V1207"/>
  <c r="V1208"/>
  <c r="V1209"/>
  <c r="V1210"/>
  <c r="V1211"/>
  <c r="V1212"/>
  <c r="V1213"/>
  <c r="V1214"/>
  <c r="V1215"/>
  <c r="V1216"/>
  <c r="V1217"/>
  <c r="V1218"/>
  <c r="V1554"/>
  <c r="V1555"/>
  <c r="V1556"/>
  <c r="V1557"/>
  <c r="V1558"/>
  <c r="V1559"/>
  <c r="V1560"/>
  <c r="V1561"/>
  <c r="V1562"/>
  <c r="V1563"/>
  <c r="V1564"/>
  <c r="V1565"/>
  <c r="V1566"/>
  <c r="V1567"/>
  <c r="V1568"/>
  <c r="V1569"/>
  <c r="V1570"/>
  <c r="V1571"/>
  <c r="V1572"/>
  <c r="V1573"/>
  <c r="V1574"/>
  <c r="V1575"/>
  <c r="V1576"/>
  <c r="V1577"/>
  <c r="V1578"/>
  <c r="V1579"/>
  <c r="V1580"/>
  <c r="V1581"/>
  <c r="V1582"/>
  <c r="V1583"/>
  <c r="V1920"/>
  <c r="V1921"/>
  <c r="V1922"/>
  <c r="V1923"/>
  <c r="V1924"/>
  <c r="V1925"/>
  <c r="V1926"/>
  <c r="V1927"/>
  <c r="V1928"/>
  <c r="V1929"/>
  <c r="V1930"/>
  <c r="V1931"/>
  <c r="V1932"/>
  <c r="V1933"/>
  <c r="V1934"/>
  <c r="V1935"/>
  <c r="V1936"/>
  <c r="V1937"/>
  <c r="V1938"/>
  <c r="V1939"/>
  <c r="V1940"/>
  <c r="V1941"/>
  <c r="V1942"/>
  <c r="V1943"/>
  <c r="V1944"/>
  <c r="V1945"/>
  <c r="V1946"/>
  <c r="V1947"/>
  <c r="V1948"/>
  <c r="V1949"/>
  <c r="V2285"/>
  <c r="V2286"/>
  <c r="V2287"/>
  <c r="V2288"/>
  <c r="V2289"/>
  <c r="V2290"/>
  <c r="V2291"/>
  <c r="V2292"/>
  <c r="V2293"/>
  <c r="V2294"/>
  <c r="V2295"/>
  <c r="V2296"/>
  <c r="V2297"/>
  <c r="V2298"/>
  <c r="V2299"/>
  <c r="V2300"/>
  <c r="V2301"/>
  <c r="V2302"/>
  <c r="V2303"/>
  <c r="V2304"/>
  <c r="V2305"/>
  <c r="V2306"/>
  <c r="V2307"/>
  <c r="V2308"/>
  <c r="V2309"/>
  <c r="V2310"/>
  <c r="V2311"/>
  <c r="V2312"/>
  <c r="V2313"/>
  <c r="V2314"/>
  <c r="V2650"/>
  <c r="V2651"/>
  <c r="V2652"/>
  <c r="V2653"/>
  <c r="V2654"/>
  <c r="V2655"/>
  <c r="V2656"/>
  <c r="V2657"/>
  <c r="V2658"/>
  <c r="V2659"/>
  <c r="V2660"/>
  <c r="V2661"/>
  <c r="V2662"/>
  <c r="V2663"/>
  <c r="V2664"/>
  <c r="V2665"/>
  <c r="V2666"/>
  <c r="V2667"/>
  <c r="V2668"/>
  <c r="V2669"/>
  <c r="V2670"/>
  <c r="V2671"/>
  <c r="V2672"/>
  <c r="V2673"/>
  <c r="V2674"/>
  <c r="V2675"/>
  <c r="V2676"/>
  <c r="V2677"/>
  <c r="V2678"/>
  <c r="V2679"/>
  <c r="V3015"/>
  <c r="V3016"/>
  <c r="V3017"/>
  <c r="V3018"/>
  <c r="V3019"/>
  <c r="V3020"/>
  <c r="V3021"/>
  <c r="V3022"/>
  <c r="V3023"/>
  <c r="V3024"/>
  <c r="V3025"/>
  <c r="V3026"/>
  <c r="V3027"/>
  <c r="V3028"/>
  <c r="V3029"/>
  <c r="V3030"/>
  <c r="V3031"/>
  <c r="V3032"/>
  <c r="V3033"/>
  <c r="V3034"/>
  <c r="V3035"/>
  <c r="V3036"/>
  <c r="V3037"/>
  <c r="V3038"/>
  <c r="V3039"/>
  <c r="V3040"/>
  <c r="V3041"/>
  <c r="V3042"/>
  <c r="V3043"/>
  <c r="V3044"/>
  <c r="V3381"/>
  <c r="V3382"/>
  <c r="V3383"/>
  <c r="V3384"/>
  <c r="V3385"/>
  <c r="V3386"/>
  <c r="V3387"/>
  <c r="V3388"/>
  <c r="V3389"/>
  <c r="V3390"/>
  <c r="V3391"/>
  <c r="V3392"/>
  <c r="V3393"/>
  <c r="V3394"/>
  <c r="V3395"/>
  <c r="V3396"/>
  <c r="V3397"/>
  <c r="V3398"/>
  <c r="V3399"/>
  <c r="V3400"/>
  <c r="V3401"/>
  <c r="V3402"/>
  <c r="V3403"/>
  <c r="V3404"/>
  <c r="V3405"/>
  <c r="V3406"/>
  <c r="V3407"/>
  <c r="V3408"/>
  <c r="V3409"/>
  <c r="V3410"/>
  <c r="V3746"/>
  <c r="V3747"/>
  <c r="V3748"/>
  <c r="V3749"/>
  <c r="V3750"/>
  <c r="V3751"/>
  <c r="V3752"/>
  <c r="V3753"/>
  <c r="V3754"/>
  <c r="V3755"/>
  <c r="V3756"/>
  <c r="V3757"/>
  <c r="V3758"/>
  <c r="V3759"/>
  <c r="V3760"/>
  <c r="V3761"/>
  <c r="V3762"/>
  <c r="V3763"/>
  <c r="V3764"/>
  <c r="V3765"/>
  <c r="V3766"/>
  <c r="V3767"/>
  <c r="V3768"/>
  <c r="V3769"/>
  <c r="V3770"/>
  <c r="V3771"/>
  <c r="V3772"/>
  <c r="V3773"/>
  <c r="V3774"/>
  <c r="V3775"/>
  <c r="V4111"/>
  <c r="V4112"/>
  <c r="V4113"/>
  <c r="V4114"/>
  <c r="V4115"/>
  <c r="V4116"/>
  <c r="V4117"/>
  <c r="V4118"/>
  <c r="V4119"/>
  <c r="V4120"/>
  <c r="V4121"/>
  <c r="V4122"/>
  <c r="V4123"/>
  <c r="V4124"/>
  <c r="V4125"/>
  <c r="V4126"/>
  <c r="V4127"/>
  <c r="V4128"/>
  <c r="V4129"/>
  <c r="V4130"/>
  <c r="V4131"/>
  <c r="V4132"/>
  <c r="V4133"/>
  <c r="V4134"/>
  <c r="V4135"/>
  <c r="V4136"/>
  <c r="V4137"/>
  <c r="V4138"/>
  <c r="V4139"/>
  <c r="V4140"/>
  <c r="V4476"/>
  <c r="V4477"/>
  <c r="V4478"/>
  <c r="V4479"/>
  <c r="V4480"/>
  <c r="V4481"/>
  <c r="V4482"/>
  <c r="V4483"/>
  <c r="V4484"/>
  <c r="V4485"/>
  <c r="V4486"/>
  <c r="V4487"/>
  <c r="V4488"/>
  <c r="V4489"/>
  <c r="V4490"/>
  <c r="V4491"/>
  <c r="V4492"/>
  <c r="V4493"/>
  <c r="V4494"/>
  <c r="V4495"/>
  <c r="V4496"/>
  <c r="V4497"/>
  <c r="V4498"/>
  <c r="V4499"/>
  <c r="V4500"/>
  <c r="V4501"/>
  <c r="V4502"/>
  <c r="V4503"/>
  <c r="V4504"/>
  <c r="V4505"/>
  <c r="V4842"/>
  <c r="V4843"/>
  <c r="V4844"/>
  <c r="V4845"/>
  <c r="V4846"/>
  <c r="V4847"/>
  <c r="V4848"/>
  <c r="V4849"/>
  <c r="V4850"/>
  <c r="V4851"/>
  <c r="V4852"/>
  <c r="V4853"/>
  <c r="V4854"/>
  <c r="V4855"/>
  <c r="V4856"/>
  <c r="V4857"/>
  <c r="V4858"/>
  <c r="V4859"/>
  <c r="V4860"/>
  <c r="V4861"/>
  <c r="V4862"/>
  <c r="V4863"/>
  <c r="V4864"/>
  <c r="V4865"/>
  <c r="V4866"/>
  <c r="V4867"/>
  <c r="V4868"/>
  <c r="V4869"/>
  <c r="V4870"/>
  <c r="V4871"/>
  <c r="V5207"/>
  <c r="V5208"/>
  <c r="V5209"/>
  <c r="V5210"/>
  <c r="V5211"/>
  <c r="V5212"/>
  <c r="V5213"/>
  <c r="V5214"/>
  <c r="V5215"/>
  <c r="V5216"/>
  <c r="V5217"/>
  <c r="V5218"/>
  <c r="V5219"/>
  <c r="V5220"/>
  <c r="V5221"/>
  <c r="V5222"/>
  <c r="V5223"/>
  <c r="V5224"/>
  <c r="V5225"/>
  <c r="V5226"/>
  <c r="V5227"/>
  <c r="V5228"/>
  <c r="V5229"/>
  <c r="V5230"/>
  <c r="V5231"/>
  <c r="V5232"/>
  <c r="V5233"/>
  <c r="V5234"/>
  <c r="V5235"/>
  <c r="V5236"/>
  <c r="V5572"/>
  <c r="V5573"/>
  <c r="V5574"/>
  <c r="V5575"/>
  <c r="V5576"/>
  <c r="V5577"/>
  <c r="V5578"/>
  <c r="V5579"/>
  <c r="V5580"/>
  <c r="V5581"/>
  <c r="V5582"/>
  <c r="V5583"/>
  <c r="V5584"/>
  <c r="V5585"/>
  <c r="V5586"/>
  <c r="V5587"/>
  <c r="V5588"/>
  <c r="V5589"/>
  <c r="V5590"/>
  <c r="V5591"/>
  <c r="V5592"/>
  <c r="V5593"/>
  <c r="V5594"/>
  <c r="V5595"/>
  <c r="V5596"/>
  <c r="V5597"/>
  <c r="V5598"/>
  <c r="V5599"/>
  <c r="V5600"/>
  <c r="V5601"/>
  <c r="V123"/>
  <c r="V124"/>
  <c r="V125"/>
  <c r="V126"/>
  <c r="V127"/>
  <c r="V128"/>
  <c r="V129"/>
  <c r="V130"/>
  <c r="V131"/>
  <c r="V132"/>
  <c r="V133"/>
  <c r="V134"/>
  <c r="V135"/>
  <c r="V136"/>
  <c r="V137"/>
  <c r="V138"/>
  <c r="V139"/>
  <c r="V140"/>
  <c r="V141"/>
  <c r="V142"/>
  <c r="V143"/>
  <c r="V144"/>
  <c r="V145"/>
  <c r="V146"/>
  <c r="V147"/>
  <c r="V148"/>
  <c r="V149"/>
  <c r="V150"/>
  <c r="V151"/>
  <c r="V152"/>
  <c r="V153"/>
  <c r="V489"/>
  <c r="V490"/>
  <c r="V491"/>
  <c r="V492"/>
  <c r="V493"/>
  <c r="V494"/>
  <c r="V495"/>
  <c r="V496"/>
  <c r="V497"/>
  <c r="V498"/>
  <c r="V499"/>
  <c r="V500"/>
  <c r="V501"/>
  <c r="V502"/>
  <c r="V503"/>
  <c r="V504"/>
  <c r="V505"/>
  <c r="V506"/>
  <c r="V507"/>
  <c r="V508"/>
  <c r="V509"/>
  <c r="V510"/>
  <c r="V511"/>
  <c r="V512"/>
  <c r="V513"/>
  <c r="V514"/>
  <c r="V515"/>
  <c r="V516"/>
  <c r="V517"/>
  <c r="V518"/>
  <c r="V519"/>
  <c r="V854"/>
  <c r="V855"/>
  <c r="V856"/>
  <c r="V857"/>
  <c r="V858"/>
  <c r="V859"/>
  <c r="V860"/>
  <c r="V861"/>
  <c r="V862"/>
  <c r="V863"/>
  <c r="V864"/>
  <c r="V865"/>
  <c r="V866"/>
  <c r="V867"/>
  <c r="V868"/>
  <c r="V869"/>
  <c r="V870"/>
  <c r="V871"/>
  <c r="V872"/>
  <c r="V873"/>
  <c r="V874"/>
  <c r="V875"/>
  <c r="V876"/>
  <c r="V877"/>
  <c r="V878"/>
  <c r="V879"/>
  <c r="V880"/>
  <c r="V881"/>
  <c r="V882"/>
  <c r="V883"/>
  <c r="V884"/>
  <c r="V1219"/>
  <c r="V1220"/>
  <c r="V1221"/>
  <c r="V1222"/>
  <c r="V1223"/>
  <c r="V1224"/>
  <c r="V1225"/>
  <c r="V1226"/>
  <c r="V1227"/>
  <c r="V1228"/>
  <c r="V1229"/>
  <c r="V1230"/>
  <c r="V1231"/>
  <c r="V1232"/>
  <c r="V1233"/>
  <c r="V1234"/>
  <c r="V1235"/>
  <c r="V1236"/>
  <c r="V1237"/>
  <c r="V1238"/>
  <c r="V1239"/>
  <c r="V1240"/>
  <c r="V1241"/>
  <c r="V1242"/>
  <c r="V1243"/>
  <c r="V1244"/>
  <c r="V1245"/>
  <c r="V1246"/>
  <c r="V1247"/>
  <c r="V1248"/>
  <c r="V1249"/>
  <c r="V1584"/>
  <c r="V1585"/>
  <c r="V1586"/>
  <c r="V1587"/>
  <c r="V1588"/>
  <c r="V1589"/>
  <c r="V1590"/>
  <c r="V1591"/>
  <c r="V1592"/>
  <c r="V1593"/>
  <c r="V1594"/>
  <c r="V1595"/>
  <c r="V1596"/>
  <c r="V1597"/>
  <c r="V1598"/>
  <c r="V1599"/>
  <c r="V1600"/>
  <c r="V1601"/>
  <c r="V1602"/>
  <c r="V1603"/>
  <c r="V1604"/>
  <c r="V1605"/>
  <c r="V1606"/>
  <c r="V1607"/>
  <c r="V1608"/>
  <c r="V1609"/>
  <c r="V1610"/>
  <c r="V1611"/>
  <c r="V1612"/>
  <c r="V1613"/>
  <c r="V1614"/>
  <c r="V1950"/>
  <c r="V1951"/>
  <c r="V1952"/>
  <c r="V1953"/>
  <c r="V1954"/>
  <c r="V1955"/>
  <c r="V1956"/>
  <c r="V1957"/>
  <c r="V1958"/>
  <c r="V1959"/>
  <c r="V1960"/>
  <c r="V1961"/>
  <c r="V1962"/>
  <c r="V1963"/>
  <c r="V1964"/>
  <c r="V1965"/>
  <c r="V1966"/>
  <c r="V1967"/>
  <c r="V1968"/>
  <c r="V1969"/>
  <c r="V1970"/>
  <c r="V1971"/>
  <c r="V1972"/>
  <c r="V1973"/>
  <c r="V1974"/>
  <c r="V1975"/>
  <c r="V1976"/>
  <c r="V1977"/>
  <c r="V1978"/>
  <c r="V1979"/>
  <c r="V1980"/>
  <c r="V2315"/>
  <c r="V2316"/>
  <c r="V2317"/>
  <c r="V2318"/>
  <c r="V2319"/>
  <c r="V2320"/>
  <c r="V2321"/>
  <c r="V2322"/>
  <c r="V2323"/>
  <c r="V2324"/>
  <c r="V2325"/>
  <c r="V2326"/>
  <c r="V2327"/>
  <c r="V2328"/>
  <c r="V2329"/>
  <c r="V2330"/>
  <c r="V2331"/>
  <c r="V2332"/>
  <c r="V2333"/>
  <c r="V2334"/>
  <c r="V2335"/>
  <c r="V2336"/>
  <c r="V2337"/>
  <c r="V2338"/>
  <c r="V2339"/>
  <c r="V2340"/>
  <c r="V2341"/>
  <c r="V2342"/>
  <c r="V2343"/>
  <c r="V2344"/>
  <c r="V2345"/>
  <c r="V2680"/>
  <c r="V2681"/>
  <c r="V2682"/>
  <c r="V2683"/>
  <c r="V2684"/>
  <c r="V2685"/>
  <c r="V2686"/>
  <c r="V2687"/>
  <c r="V2688"/>
  <c r="V2689"/>
  <c r="V2690"/>
  <c r="V2691"/>
  <c r="V2692"/>
  <c r="V2693"/>
  <c r="V2694"/>
  <c r="V2695"/>
  <c r="V2696"/>
  <c r="V2697"/>
  <c r="V2698"/>
  <c r="V2699"/>
  <c r="V2700"/>
  <c r="V2701"/>
  <c r="V2702"/>
  <c r="V2703"/>
  <c r="V2704"/>
  <c r="V2705"/>
  <c r="V2706"/>
  <c r="V2707"/>
  <c r="V2708"/>
  <c r="V2709"/>
  <c r="V2710"/>
  <c r="V3045"/>
  <c r="V3046"/>
  <c r="V3047"/>
  <c r="V3048"/>
  <c r="V3049"/>
  <c r="V3050"/>
  <c r="V3051"/>
  <c r="V3052"/>
  <c r="V3053"/>
  <c r="V3054"/>
  <c r="V3055"/>
  <c r="V3056"/>
  <c r="V3057"/>
  <c r="V3058"/>
  <c r="V3059"/>
  <c r="V3060"/>
  <c r="V3061"/>
  <c r="V3062"/>
  <c r="V3063"/>
  <c r="V3064"/>
  <c r="V3065"/>
  <c r="V3066"/>
  <c r="V3067"/>
  <c r="V3068"/>
  <c r="V3069"/>
  <c r="V3070"/>
  <c r="V3071"/>
  <c r="V3072"/>
  <c r="V3073"/>
  <c r="V3074"/>
  <c r="V3075"/>
  <c r="V3411"/>
  <c r="V3412"/>
  <c r="V3413"/>
  <c r="V3414"/>
  <c r="V3415"/>
  <c r="V3416"/>
  <c r="V3417"/>
  <c r="V3418"/>
  <c r="V3419"/>
  <c r="V3420"/>
  <c r="V3421"/>
  <c r="V3422"/>
  <c r="V3423"/>
  <c r="V3424"/>
  <c r="V3425"/>
  <c r="V3426"/>
  <c r="V3427"/>
  <c r="V3428"/>
  <c r="V3429"/>
  <c r="V3430"/>
  <c r="V3431"/>
  <c r="V3432"/>
  <c r="V3433"/>
  <c r="V3434"/>
  <c r="V3435"/>
  <c r="V3436"/>
  <c r="V3437"/>
  <c r="V3438"/>
  <c r="V3439"/>
  <c r="V3440"/>
  <c r="V3441"/>
  <c r="V3776"/>
  <c r="V3777"/>
  <c r="V3778"/>
  <c r="V3779"/>
  <c r="V3780"/>
  <c r="V3781"/>
  <c r="V3782"/>
  <c r="V3783"/>
  <c r="V3784"/>
  <c r="V3785"/>
  <c r="V3786"/>
  <c r="V3787"/>
  <c r="V3788"/>
  <c r="V3789"/>
  <c r="V3790"/>
  <c r="V3791"/>
  <c r="V3792"/>
  <c r="V3793"/>
  <c r="V3794"/>
  <c r="V3795"/>
  <c r="V3796"/>
  <c r="V3797"/>
  <c r="V3798"/>
  <c r="V3799"/>
  <c r="V3800"/>
  <c r="V3801"/>
  <c r="V3802"/>
  <c r="V3803"/>
  <c r="V3804"/>
  <c r="V3805"/>
  <c r="V3806"/>
  <c r="V4141"/>
  <c r="V4142"/>
  <c r="V4143"/>
  <c r="V4144"/>
  <c r="V4145"/>
  <c r="V4146"/>
  <c r="V4147"/>
  <c r="V4148"/>
  <c r="V4149"/>
  <c r="V4150"/>
  <c r="V4151"/>
  <c r="V4152"/>
  <c r="V4153"/>
  <c r="V4154"/>
  <c r="V4155"/>
  <c r="V4156"/>
  <c r="V4157"/>
  <c r="V4158"/>
  <c r="V4159"/>
  <c r="V4160"/>
  <c r="V4161"/>
  <c r="V4162"/>
  <c r="V4163"/>
  <c r="V4164"/>
  <c r="V4165"/>
  <c r="V4166"/>
  <c r="V4167"/>
  <c r="V4168"/>
  <c r="V4169"/>
  <c r="V4170"/>
  <c r="V4171"/>
  <c r="V4506"/>
  <c r="V4507"/>
  <c r="V4508"/>
  <c r="V4509"/>
  <c r="V4510"/>
  <c r="V4511"/>
  <c r="V4512"/>
  <c r="V4513"/>
  <c r="V4514"/>
  <c r="V4515"/>
  <c r="V4516"/>
  <c r="V4517"/>
  <c r="V4518"/>
  <c r="V4519"/>
  <c r="V4520"/>
  <c r="V4521"/>
  <c r="V4522"/>
  <c r="V4523"/>
  <c r="V4524"/>
  <c r="V4525"/>
  <c r="V4526"/>
  <c r="V4527"/>
  <c r="V4528"/>
  <c r="V4529"/>
  <c r="V4530"/>
  <c r="V4531"/>
  <c r="V4532"/>
  <c r="V4533"/>
  <c r="V4534"/>
  <c r="V4535"/>
  <c r="V4536"/>
  <c r="V4872"/>
  <c r="V4873"/>
  <c r="V4874"/>
  <c r="V4875"/>
  <c r="V4876"/>
  <c r="V4877"/>
  <c r="V4878"/>
  <c r="V4879"/>
  <c r="V4880"/>
  <c r="V4881"/>
  <c r="V4882"/>
  <c r="V4883"/>
  <c r="V4884"/>
  <c r="V4885"/>
  <c r="V4886"/>
  <c r="V4887"/>
  <c r="V4888"/>
  <c r="V4889"/>
  <c r="V4890"/>
  <c r="V4891"/>
  <c r="V4892"/>
  <c r="V4893"/>
  <c r="V4894"/>
  <c r="V4895"/>
  <c r="V4896"/>
  <c r="V4897"/>
  <c r="V4898"/>
  <c r="V4899"/>
  <c r="V4900"/>
  <c r="V4901"/>
  <c r="V4902"/>
  <c r="V5237"/>
  <c r="V5238"/>
  <c r="V5239"/>
  <c r="V5240"/>
  <c r="V5241"/>
  <c r="V5242"/>
  <c r="V5243"/>
  <c r="V5244"/>
  <c r="V5245"/>
  <c r="V5246"/>
  <c r="V5247"/>
  <c r="V5248"/>
  <c r="V5249"/>
  <c r="V5250"/>
  <c r="V5251"/>
  <c r="V5252"/>
  <c r="V5253"/>
  <c r="V5254"/>
  <c r="V5255"/>
  <c r="V5256"/>
  <c r="V5257"/>
  <c r="V5258"/>
  <c r="V5259"/>
  <c r="V5260"/>
  <c r="V5261"/>
  <c r="V5262"/>
  <c r="V5263"/>
  <c r="V5264"/>
  <c r="V5265"/>
  <c r="V5266"/>
  <c r="V5267"/>
  <c r="V5602"/>
  <c r="V5603"/>
  <c r="V5604"/>
  <c r="V5605"/>
  <c r="V5606"/>
  <c r="V5607"/>
  <c r="V5608"/>
  <c r="V5609"/>
  <c r="V5610"/>
  <c r="V5611"/>
  <c r="V5612"/>
  <c r="V5613"/>
  <c r="V5614"/>
  <c r="V5615"/>
  <c r="V5616"/>
  <c r="V5617"/>
  <c r="V5618"/>
  <c r="V5619"/>
  <c r="V5620"/>
  <c r="V5621"/>
  <c r="V5622"/>
  <c r="V5623"/>
  <c r="V5624"/>
  <c r="V5625"/>
  <c r="V5626"/>
  <c r="V5627"/>
  <c r="V5628"/>
  <c r="V5629"/>
  <c r="V5630"/>
  <c r="V5631"/>
  <c r="V5632"/>
  <c r="V154"/>
  <c r="V155"/>
  <c r="V156"/>
  <c r="V157"/>
  <c r="V158"/>
  <c r="V159"/>
  <c r="V160"/>
  <c r="V161"/>
  <c r="V162"/>
  <c r="V163"/>
  <c r="V164"/>
  <c r="V165"/>
  <c r="V166"/>
  <c r="V167"/>
  <c r="V168"/>
  <c r="V169"/>
  <c r="V170"/>
  <c r="V171"/>
  <c r="V172"/>
  <c r="V173"/>
  <c r="V174"/>
  <c r="V175"/>
  <c r="V176"/>
  <c r="V177"/>
  <c r="V178"/>
  <c r="V179"/>
  <c r="V180"/>
  <c r="V181"/>
  <c r="V182"/>
  <c r="V183"/>
  <c r="V520"/>
  <c r="V521"/>
  <c r="V522"/>
  <c r="V523"/>
  <c r="V524"/>
  <c r="V525"/>
  <c r="V526"/>
  <c r="V527"/>
  <c r="V528"/>
  <c r="V529"/>
  <c r="V530"/>
  <c r="V531"/>
  <c r="V532"/>
  <c r="V533"/>
  <c r="V534"/>
  <c r="V535"/>
  <c r="V536"/>
  <c r="V537"/>
  <c r="V538"/>
  <c r="V539"/>
  <c r="V540"/>
  <c r="V541"/>
  <c r="V542"/>
  <c r="V543"/>
  <c r="V544"/>
  <c r="V545"/>
  <c r="V546"/>
  <c r="V547"/>
  <c r="V548"/>
  <c r="V549"/>
  <c r="V885"/>
  <c r="V886"/>
  <c r="V887"/>
  <c r="V888"/>
  <c r="V889"/>
  <c r="V890"/>
  <c r="V891"/>
  <c r="V892"/>
  <c r="V893"/>
  <c r="V894"/>
  <c r="V895"/>
  <c r="V896"/>
  <c r="V897"/>
  <c r="V898"/>
  <c r="V899"/>
  <c r="V900"/>
  <c r="V901"/>
  <c r="V902"/>
  <c r="V903"/>
  <c r="V904"/>
  <c r="V905"/>
  <c r="V906"/>
  <c r="V907"/>
  <c r="V908"/>
  <c r="V909"/>
  <c r="V910"/>
  <c r="V911"/>
  <c r="V912"/>
  <c r="V913"/>
  <c r="V914"/>
  <c r="V1250"/>
  <c r="V1251"/>
  <c r="V1252"/>
  <c r="V1253"/>
  <c r="V1254"/>
  <c r="V1255"/>
  <c r="V1256"/>
  <c r="V1257"/>
  <c r="V1258"/>
  <c r="V1259"/>
  <c r="V1260"/>
  <c r="V1261"/>
  <c r="V1262"/>
  <c r="V1263"/>
  <c r="V1264"/>
  <c r="V1265"/>
  <c r="V1266"/>
  <c r="V1267"/>
  <c r="V1268"/>
  <c r="V1269"/>
  <c r="V1270"/>
  <c r="V1271"/>
  <c r="V1272"/>
  <c r="V1273"/>
  <c r="V1274"/>
  <c r="V1275"/>
  <c r="V1276"/>
  <c r="V1277"/>
  <c r="V1278"/>
  <c r="V1279"/>
  <c r="V1615"/>
  <c r="V1616"/>
  <c r="V1617"/>
  <c r="V1618"/>
  <c r="V1619"/>
  <c r="V1620"/>
  <c r="V1621"/>
  <c r="V1622"/>
  <c r="V1623"/>
  <c r="V1624"/>
  <c r="V1625"/>
  <c r="V1626"/>
  <c r="V1627"/>
  <c r="V1628"/>
  <c r="V1629"/>
  <c r="V1630"/>
  <c r="V1631"/>
  <c r="V1632"/>
  <c r="V1633"/>
  <c r="V1634"/>
  <c r="V1635"/>
  <c r="V1636"/>
  <c r="V1637"/>
  <c r="V1638"/>
  <c r="V1639"/>
  <c r="V1640"/>
  <c r="V1641"/>
  <c r="V1642"/>
  <c r="V1643"/>
  <c r="V1644"/>
  <c r="V1981"/>
  <c r="V1982"/>
  <c r="V1983"/>
  <c r="V1984"/>
  <c r="V1985"/>
  <c r="V1986"/>
  <c r="V1987"/>
  <c r="V1988"/>
  <c r="V1989"/>
  <c r="V1990"/>
  <c r="V1991"/>
  <c r="V1992"/>
  <c r="V1993"/>
  <c r="V1994"/>
  <c r="V1995"/>
  <c r="V1996"/>
  <c r="V1997"/>
  <c r="V1998"/>
  <c r="V1999"/>
  <c r="V2000"/>
  <c r="V2001"/>
  <c r="V2002"/>
  <c r="V2003"/>
  <c r="V2004"/>
  <c r="V2005"/>
  <c r="V2006"/>
  <c r="V2007"/>
  <c r="V2008"/>
  <c r="V2009"/>
  <c r="V2010"/>
  <c r="V2346"/>
  <c r="V2347"/>
  <c r="V2348"/>
  <c r="V2349"/>
  <c r="V2350"/>
  <c r="V2351"/>
  <c r="V2352"/>
  <c r="V2353"/>
  <c r="V2354"/>
  <c r="V2355"/>
  <c r="V2356"/>
  <c r="V2357"/>
  <c r="V2358"/>
  <c r="V2359"/>
  <c r="V2360"/>
  <c r="V2361"/>
  <c r="V2362"/>
  <c r="V2363"/>
  <c r="V2364"/>
  <c r="V2365"/>
  <c r="V2366"/>
  <c r="V2367"/>
  <c r="V2368"/>
  <c r="V2369"/>
  <c r="V2370"/>
  <c r="V2371"/>
  <c r="V2372"/>
  <c r="V2373"/>
  <c r="V2374"/>
  <c r="V2375"/>
  <c r="V2711"/>
  <c r="V2712"/>
  <c r="V2713"/>
  <c r="V2714"/>
  <c r="V2715"/>
  <c r="V2716"/>
  <c r="V2717"/>
  <c r="V2718"/>
  <c r="V2719"/>
  <c r="V2720"/>
  <c r="V2721"/>
  <c r="V2722"/>
  <c r="V2723"/>
  <c r="V2724"/>
  <c r="V2725"/>
  <c r="V2726"/>
  <c r="V2727"/>
  <c r="V2728"/>
  <c r="V2729"/>
  <c r="V2730"/>
  <c r="V2731"/>
  <c r="V2732"/>
  <c r="V2733"/>
  <c r="V2734"/>
  <c r="V2735"/>
  <c r="V2736"/>
  <c r="V2737"/>
  <c r="V2738"/>
  <c r="V2739"/>
  <c r="V2740"/>
  <c r="V3076"/>
  <c r="V3077"/>
  <c r="V3078"/>
  <c r="V3079"/>
  <c r="V3080"/>
  <c r="V3081"/>
  <c r="V3082"/>
  <c r="V3083"/>
  <c r="V3084"/>
  <c r="V3085"/>
  <c r="V3086"/>
  <c r="V3087"/>
  <c r="V3088"/>
  <c r="V3089"/>
  <c r="V3090"/>
  <c r="V3091"/>
  <c r="V3092"/>
  <c r="V3093"/>
  <c r="V3094"/>
  <c r="V3095"/>
  <c r="V3096"/>
  <c r="V3097"/>
  <c r="V3098"/>
  <c r="V3099"/>
  <c r="V3100"/>
  <c r="V3101"/>
  <c r="V3102"/>
  <c r="V3103"/>
  <c r="V3104"/>
  <c r="V3105"/>
  <c r="V3442"/>
  <c r="V3443"/>
  <c r="V3444"/>
  <c r="V3445"/>
  <c r="V3446"/>
  <c r="V3447"/>
  <c r="V3448"/>
  <c r="V3449"/>
  <c r="V3450"/>
  <c r="V3451"/>
  <c r="V3452"/>
  <c r="V3453"/>
  <c r="V3454"/>
  <c r="V3455"/>
  <c r="V3456"/>
  <c r="V3457"/>
  <c r="V3458"/>
  <c r="V3459"/>
  <c r="V3460"/>
  <c r="V3461"/>
  <c r="V3462"/>
  <c r="V3463"/>
  <c r="V3464"/>
  <c r="V3465"/>
  <c r="V3466"/>
  <c r="V3467"/>
  <c r="V3468"/>
  <c r="V3469"/>
  <c r="V3470"/>
  <c r="V3471"/>
  <c r="V3807"/>
  <c r="V3808"/>
  <c r="V3809"/>
  <c r="V3810"/>
  <c r="V3811"/>
  <c r="V3812"/>
  <c r="V3813"/>
  <c r="V3814"/>
  <c r="V3815"/>
  <c r="V3816"/>
  <c r="V3817"/>
  <c r="V3818"/>
  <c r="V3819"/>
  <c r="V3820"/>
  <c r="F3821"/>
  <c r="V3821"/>
  <c r="F3822"/>
  <c r="V3822"/>
  <c r="F3823"/>
  <c r="V3823"/>
  <c r="F3824"/>
  <c r="V3824"/>
  <c r="F3825"/>
  <c r="V3825"/>
  <c r="F3826"/>
  <c r="V3826"/>
  <c r="F3827"/>
  <c r="V3827"/>
  <c r="F3828"/>
  <c r="V3828"/>
  <c r="F3829"/>
  <c r="V3829"/>
  <c r="V3830"/>
  <c r="V3831"/>
  <c r="V3832"/>
  <c r="V3833"/>
  <c r="V3834"/>
  <c r="V3835"/>
  <c r="V3836"/>
  <c r="V4172"/>
  <c r="V4173"/>
  <c r="V4174"/>
  <c r="V4175"/>
  <c r="V4176"/>
  <c r="V4177"/>
  <c r="V4178"/>
  <c r="V4179"/>
  <c r="V4180"/>
  <c r="V4181"/>
  <c r="V4182"/>
  <c r="V4183"/>
  <c r="V4184"/>
  <c r="V4185"/>
  <c r="V4186"/>
  <c r="V4187"/>
  <c r="V4188"/>
  <c r="V4189"/>
  <c r="V4190"/>
  <c r="V4191"/>
  <c r="V4192"/>
  <c r="V4193"/>
  <c r="V4194"/>
  <c r="V4195"/>
  <c r="V4196"/>
  <c r="V4197"/>
  <c r="V4198"/>
  <c r="V4199"/>
  <c r="V4200"/>
  <c r="V4201"/>
  <c r="V4537"/>
  <c r="V4538"/>
  <c r="V4539"/>
  <c r="V4540"/>
  <c r="V4541"/>
  <c r="V4542"/>
  <c r="V4543"/>
  <c r="V4544"/>
  <c r="V4545"/>
  <c r="V4546"/>
  <c r="V4547"/>
  <c r="V4548"/>
  <c r="V4549"/>
  <c r="V4550"/>
  <c r="V4551"/>
  <c r="V4552"/>
  <c r="V4553"/>
  <c r="V4554"/>
  <c r="V4555"/>
  <c r="V4556"/>
  <c r="V4557"/>
  <c r="V4558"/>
  <c r="V4559"/>
  <c r="V4560"/>
  <c r="V4561"/>
  <c r="V4562"/>
  <c r="V4563"/>
  <c r="V4564"/>
  <c r="V4565"/>
  <c r="V4566"/>
  <c r="V4903"/>
  <c r="V4904"/>
  <c r="V4905"/>
  <c r="V4906"/>
  <c r="V4907"/>
  <c r="V4908"/>
  <c r="V4909"/>
  <c r="V4910"/>
  <c r="V4911"/>
  <c r="V4912"/>
  <c r="V4913"/>
  <c r="V4914"/>
  <c r="V4915"/>
  <c r="V4916"/>
  <c r="V4917"/>
  <c r="V4918"/>
  <c r="V4919"/>
  <c r="V4920"/>
  <c r="V4921"/>
  <c r="V4922"/>
  <c r="V4923"/>
  <c r="V4924"/>
  <c r="V4925"/>
  <c r="V4926"/>
  <c r="V4927"/>
  <c r="V4928"/>
  <c r="V4929"/>
  <c r="V4930"/>
  <c r="V4931"/>
  <c r="V4932"/>
  <c r="V5268"/>
  <c r="V5269"/>
  <c r="V5270"/>
  <c r="V5271"/>
  <c r="V5272"/>
  <c r="V5273"/>
  <c r="V5274"/>
  <c r="V5275"/>
  <c r="V5276"/>
  <c r="V5277"/>
  <c r="V5278"/>
  <c r="V5279"/>
  <c r="V5280"/>
  <c r="V5281"/>
  <c r="V5282"/>
  <c r="V5283"/>
  <c r="V5284"/>
  <c r="V5285"/>
  <c r="V5286"/>
  <c r="V5287"/>
  <c r="V5288"/>
  <c r="V5289"/>
  <c r="V5290"/>
  <c r="V5291"/>
  <c r="V5292"/>
  <c r="V5293"/>
  <c r="V5294"/>
  <c r="V5295"/>
  <c r="V5296"/>
  <c r="V5297"/>
  <c r="V184"/>
  <c r="V185"/>
  <c r="V186"/>
  <c r="V187"/>
  <c r="V188"/>
  <c r="V189"/>
  <c r="V190"/>
  <c r="V191"/>
  <c r="V192"/>
  <c r="V193"/>
  <c r="V194"/>
  <c r="V195"/>
  <c r="V196"/>
  <c r="V197"/>
  <c r="V198"/>
  <c r="V199"/>
  <c r="V200"/>
  <c r="V201"/>
  <c r="V202"/>
  <c r="V203"/>
  <c r="V204"/>
  <c r="V205"/>
  <c r="V206"/>
  <c r="V207"/>
  <c r="V208"/>
  <c r="V209"/>
  <c r="V210"/>
  <c r="V211"/>
  <c r="V212"/>
  <c r="V213"/>
  <c r="V214"/>
  <c r="V550"/>
  <c r="V551"/>
  <c r="V552"/>
  <c r="V553"/>
  <c r="V554"/>
  <c r="V555"/>
  <c r="V556"/>
  <c r="V557"/>
  <c r="V558"/>
  <c r="V559"/>
  <c r="V560"/>
  <c r="V561"/>
  <c r="V562"/>
  <c r="V563"/>
  <c r="V564"/>
  <c r="V565"/>
  <c r="V566"/>
  <c r="V567"/>
  <c r="V568"/>
  <c r="V569"/>
  <c r="V570"/>
  <c r="V571"/>
  <c r="V572"/>
  <c r="V573"/>
  <c r="V574"/>
  <c r="V575"/>
  <c r="V576"/>
  <c r="V577"/>
  <c r="V578"/>
  <c r="V579"/>
  <c r="V580"/>
  <c r="V915"/>
  <c r="V916"/>
  <c r="V917"/>
  <c r="V918"/>
  <c r="V919"/>
  <c r="V920"/>
  <c r="V921"/>
  <c r="V922"/>
  <c r="V923"/>
  <c r="V924"/>
  <c r="V925"/>
  <c r="V926"/>
  <c r="V927"/>
  <c r="V928"/>
  <c r="V929"/>
  <c r="V930"/>
  <c r="V931"/>
  <c r="V932"/>
  <c r="V933"/>
  <c r="V934"/>
  <c r="V935"/>
  <c r="V936"/>
  <c r="V937"/>
  <c r="V938"/>
  <c r="V939"/>
  <c r="V940"/>
  <c r="V941"/>
  <c r="V942"/>
  <c r="V943"/>
  <c r="V944"/>
  <c r="V945"/>
  <c r="V1280"/>
  <c r="V1281"/>
  <c r="V1282"/>
  <c r="V1283"/>
  <c r="V1284"/>
  <c r="V1285"/>
  <c r="V1286"/>
  <c r="V1287"/>
  <c r="V1288"/>
  <c r="V1289"/>
  <c r="V1290"/>
  <c r="V1291"/>
  <c r="V1292"/>
  <c r="V1293"/>
  <c r="V1294"/>
  <c r="V1295"/>
  <c r="V1296"/>
  <c r="V1297"/>
  <c r="V1298"/>
  <c r="V1299"/>
  <c r="V1300"/>
  <c r="V1301"/>
  <c r="V1302"/>
  <c r="V1303"/>
  <c r="V1304"/>
  <c r="V1305"/>
  <c r="V1306"/>
  <c r="V1307"/>
  <c r="V1308"/>
  <c r="V1309"/>
  <c r="V1310"/>
  <c r="V1645"/>
  <c r="V1646"/>
  <c r="V1647"/>
  <c r="V1648"/>
  <c r="V1649"/>
  <c r="V1650"/>
  <c r="V1651"/>
  <c r="V1652"/>
  <c r="V1653"/>
  <c r="V1654"/>
  <c r="V1655"/>
  <c r="V1656"/>
  <c r="V1657"/>
  <c r="V1658"/>
  <c r="V1659"/>
  <c r="V1660"/>
  <c r="V1661"/>
  <c r="V1662"/>
  <c r="V1663"/>
  <c r="V1664"/>
  <c r="V1665"/>
  <c r="V1666"/>
  <c r="V1667"/>
  <c r="V1668"/>
  <c r="V1669"/>
  <c r="V1670"/>
  <c r="V1671"/>
  <c r="V1672"/>
  <c r="V1673"/>
  <c r="V1674"/>
  <c r="V1675"/>
  <c r="V2011"/>
  <c r="V2012"/>
  <c r="V2013"/>
  <c r="V2014"/>
  <c r="V2015"/>
  <c r="V2016"/>
  <c r="V2017"/>
  <c r="V2018"/>
  <c r="V2019"/>
  <c r="V2020"/>
  <c r="V2021"/>
  <c r="V2022"/>
  <c r="V2023"/>
  <c r="V2024"/>
  <c r="V2025"/>
  <c r="V2026"/>
  <c r="V2027"/>
  <c r="V2028"/>
  <c r="V2029"/>
  <c r="V2030"/>
  <c r="V2031"/>
  <c r="V2032"/>
  <c r="V2033"/>
  <c r="V2034"/>
  <c r="V2035"/>
  <c r="V2036"/>
  <c r="V2037"/>
  <c r="V2038"/>
  <c r="V2039"/>
  <c r="V2040"/>
  <c r="V2041"/>
  <c r="V2415"/>
  <c r="V2416"/>
  <c r="V2417"/>
  <c r="V2418"/>
  <c r="V2419"/>
  <c r="V2420"/>
  <c r="V2421"/>
  <c r="V2422"/>
  <c r="V2423"/>
  <c r="V2424"/>
  <c r="V2425"/>
  <c r="V2426"/>
  <c r="V2427"/>
  <c r="V2428"/>
  <c r="V2429"/>
  <c r="V2430"/>
  <c r="V2431"/>
  <c r="V2432"/>
  <c r="V2433"/>
  <c r="V2434"/>
  <c r="V2435"/>
  <c r="V2436"/>
  <c r="V2437"/>
  <c r="V2438"/>
  <c r="V2439"/>
  <c r="V2440"/>
  <c r="V2441"/>
  <c r="V2442"/>
  <c r="V2443"/>
  <c r="V2444"/>
  <c r="V2445"/>
  <c r="V2741"/>
  <c r="V2742"/>
  <c r="V2743"/>
  <c r="V2744"/>
  <c r="V2745"/>
  <c r="V2746"/>
  <c r="V2747"/>
  <c r="V2748"/>
  <c r="V2749"/>
  <c r="V2750"/>
  <c r="V2751"/>
  <c r="V2752"/>
  <c r="V2753"/>
  <c r="V2754"/>
  <c r="V2755"/>
  <c r="V2756"/>
  <c r="V2757"/>
  <c r="V2758"/>
  <c r="V2759"/>
  <c r="V2760"/>
  <c r="V2761"/>
  <c r="V2762"/>
  <c r="V2763"/>
  <c r="V2764"/>
  <c r="V2765"/>
  <c r="V2766"/>
  <c r="V2767"/>
  <c r="V2768"/>
  <c r="V2769"/>
  <c r="V2770"/>
  <c r="V2771"/>
  <c r="V3106"/>
  <c r="V3107"/>
  <c r="V3108"/>
  <c r="V3109"/>
  <c r="V3110"/>
  <c r="V3111"/>
  <c r="V3112"/>
  <c r="V3113"/>
  <c r="V3114"/>
  <c r="V3115"/>
  <c r="V3116"/>
  <c r="V3117"/>
  <c r="V3118"/>
  <c r="V3119"/>
  <c r="V3120"/>
  <c r="V3121"/>
  <c r="V3122"/>
  <c r="V3123"/>
  <c r="V3124"/>
  <c r="V3125"/>
  <c r="V3126"/>
  <c r="V3127"/>
  <c r="V3128"/>
  <c r="V3129"/>
  <c r="V3130"/>
  <c r="V3131"/>
  <c r="V3132"/>
  <c r="V3133"/>
  <c r="V3134"/>
  <c r="V3135"/>
  <c r="V3136"/>
  <c r="V3472"/>
  <c r="V3473"/>
  <c r="V3474"/>
  <c r="V3475"/>
  <c r="V3476"/>
  <c r="V3477"/>
  <c r="V3478"/>
  <c r="V3479"/>
  <c r="V3480"/>
  <c r="V3481"/>
  <c r="V3482"/>
  <c r="V3483"/>
  <c r="V3484"/>
  <c r="V3485"/>
  <c r="V3486"/>
  <c r="V3487"/>
  <c r="V3488"/>
  <c r="V3489"/>
  <c r="V3490"/>
  <c r="V3491"/>
  <c r="V3492"/>
  <c r="V3493"/>
  <c r="V3494"/>
  <c r="V3495"/>
  <c r="V3496"/>
  <c r="V3497"/>
  <c r="V3498"/>
  <c r="V3499"/>
  <c r="V3500"/>
  <c r="V3501"/>
  <c r="V3502"/>
  <c r="V3837"/>
  <c r="V3838"/>
  <c r="V3839"/>
  <c r="V3840"/>
  <c r="V3841"/>
  <c r="V3842"/>
  <c r="V3843"/>
  <c r="V3844"/>
  <c r="V3845"/>
  <c r="V3846"/>
  <c r="V3847"/>
  <c r="V3848"/>
  <c r="V3849"/>
  <c r="V3850"/>
  <c r="V3851"/>
  <c r="V3852"/>
  <c r="V3853"/>
  <c r="V3854"/>
  <c r="V3855"/>
  <c r="V3856"/>
  <c r="V3857"/>
  <c r="V3858"/>
  <c r="V3859"/>
  <c r="V3860"/>
  <c r="V3861"/>
  <c r="V3862"/>
  <c r="V3863"/>
  <c r="V3864"/>
  <c r="V3865"/>
  <c r="V3866"/>
  <c r="V3867"/>
  <c r="V4202"/>
  <c r="V4203"/>
  <c r="V4204"/>
  <c r="V4205"/>
  <c r="V4206"/>
  <c r="V4207"/>
  <c r="V4208"/>
  <c r="V4209"/>
  <c r="V4210"/>
  <c r="V4211"/>
  <c r="V4212"/>
  <c r="V4213"/>
  <c r="V4214"/>
  <c r="V4215"/>
  <c r="V4216"/>
  <c r="V4217"/>
  <c r="V4218"/>
  <c r="V4219"/>
  <c r="V4220"/>
  <c r="V4221"/>
  <c r="V4222"/>
  <c r="V4223"/>
  <c r="V4224"/>
  <c r="V4225"/>
  <c r="V4226"/>
  <c r="V4227"/>
  <c r="V4228"/>
  <c r="V4229"/>
  <c r="V4230"/>
  <c r="V4231"/>
  <c r="V4232"/>
  <c r="V4567"/>
  <c r="V4568"/>
  <c r="V4569"/>
  <c r="V4570"/>
  <c r="V4571"/>
  <c r="V4572"/>
  <c r="V4573"/>
  <c r="V4574"/>
  <c r="V4575"/>
  <c r="V4576"/>
  <c r="V4577"/>
  <c r="V4578"/>
  <c r="V4579"/>
  <c r="V4580"/>
  <c r="V4581"/>
  <c r="V4582"/>
  <c r="V4583"/>
  <c r="V4584"/>
  <c r="V4585"/>
  <c r="V4586"/>
  <c r="V4587"/>
  <c r="V4588"/>
  <c r="V4589"/>
  <c r="V4590"/>
  <c r="V4591"/>
  <c r="V4592"/>
  <c r="V4593"/>
  <c r="V4594"/>
  <c r="V4595"/>
  <c r="V4596"/>
  <c r="V4597"/>
  <c r="V4933"/>
  <c r="V4934"/>
  <c r="V4935"/>
  <c r="V4936"/>
  <c r="V4937"/>
  <c r="V4938"/>
  <c r="V4939"/>
  <c r="V4940"/>
  <c r="V4941"/>
  <c r="V4942"/>
  <c r="V4943"/>
  <c r="V4944"/>
  <c r="V4945"/>
  <c r="V4946"/>
  <c r="V4947"/>
  <c r="V4948"/>
  <c r="V4949"/>
  <c r="V4950"/>
  <c r="V4951"/>
  <c r="V4952"/>
  <c r="V4953"/>
  <c r="V4954"/>
  <c r="V4955"/>
  <c r="V4956"/>
  <c r="V4957"/>
  <c r="V4958"/>
  <c r="V4959"/>
  <c r="V4960"/>
  <c r="V4961"/>
  <c r="V4962"/>
  <c r="V4963"/>
  <c r="V5298"/>
  <c r="V5299"/>
  <c r="V5300"/>
  <c r="V5301"/>
  <c r="V5302"/>
  <c r="V5303"/>
  <c r="V5304"/>
  <c r="V5305"/>
  <c r="V5306"/>
  <c r="V5307"/>
  <c r="V5308"/>
  <c r="V5309"/>
  <c r="V5310"/>
  <c r="V5311"/>
  <c r="V5312"/>
  <c r="V5313"/>
  <c r="V5314"/>
  <c r="V5315"/>
  <c r="V5316"/>
  <c r="V5317"/>
  <c r="V5318"/>
  <c r="V5319"/>
  <c r="V5320"/>
  <c r="V5321"/>
  <c r="V5322"/>
  <c r="V5323"/>
  <c r="V5324"/>
  <c r="V5325"/>
  <c r="V5326"/>
  <c r="V5327"/>
  <c r="V5328"/>
  <c r="V215"/>
  <c r="V216"/>
  <c r="V217"/>
  <c r="V218"/>
  <c r="V219"/>
  <c r="V220"/>
  <c r="V221"/>
  <c r="V222"/>
  <c r="V223"/>
  <c r="V224"/>
  <c r="V225"/>
  <c r="V226"/>
  <c r="V227"/>
  <c r="V228"/>
  <c r="V229"/>
  <c r="V230"/>
  <c r="V231"/>
  <c r="V232"/>
  <c r="V233"/>
  <c r="V234"/>
  <c r="V235"/>
  <c r="V236"/>
  <c r="V237"/>
  <c r="V238"/>
  <c r="V239"/>
  <c r="V240"/>
  <c r="V241"/>
  <c r="V242"/>
  <c r="V243"/>
  <c r="V244"/>
  <c r="V245"/>
  <c r="V581"/>
  <c r="V582"/>
  <c r="V583"/>
  <c r="V584"/>
  <c r="V585"/>
  <c r="V586"/>
  <c r="V587"/>
  <c r="V588"/>
  <c r="V589"/>
  <c r="V590"/>
  <c r="V591"/>
  <c r="V592"/>
  <c r="V593"/>
  <c r="V594"/>
  <c r="V595"/>
  <c r="V596"/>
  <c r="V597"/>
  <c r="V598"/>
  <c r="V599"/>
  <c r="V600"/>
  <c r="V601"/>
  <c r="V602"/>
  <c r="V603"/>
  <c r="V604"/>
  <c r="V605"/>
  <c r="V606"/>
  <c r="V607"/>
  <c r="V608"/>
  <c r="V609"/>
  <c r="V610"/>
  <c r="V611"/>
  <c r="V946"/>
  <c r="V947"/>
  <c r="V948"/>
  <c r="V949"/>
  <c r="V950"/>
  <c r="V951"/>
  <c r="V952"/>
  <c r="V953"/>
  <c r="V954"/>
  <c r="V955"/>
  <c r="V956"/>
  <c r="V957"/>
  <c r="V958"/>
  <c r="V959"/>
  <c r="V960"/>
  <c r="V961"/>
  <c r="V962"/>
  <c r="V963"/>
  <c r="V964"/>
  <c r="V965"/>
  <c r="V966"/>
  <c r="V967"/>
  <c r="V968"/>
  <c r="V969"/>
  <c r="V970"/>
  <c r="V971"/>
  <c r="V972"/>
  <c r="V973"/>
  <c r="V974"/>
  <c r="V975"/>
  <c r="V976"/>
  <c r="V1311"/>
  <c r="V1312"/>
  <c r="V1313"/>
  <c r="V1314"/>
  <c r="V1315"/>
  <c r="V1316"/>
  <c r="V1317"/>
  <c r="V1318"/>
  <c r="V1319"/>
  <c r="V1320"/>
  <c r="V1321"/>
  <c r="V1322"/>
  <c r="V1323"/>
  <c r="V1324"/>
  <c r="V1325"/>
  <c r="V1326"/>
  <c r="V1327"/>
  <c r="V1328"/>
  <c r="V1329"/>
  <c r="V1330"/>
  <c r="V1331"/>
  <c r="V1332"/>
  <c r="V1333"/>
  <c r="V1334"/>
  <c r="V1335"/>
  <c r="V1336"/>
  <c r="V1337"/>
  <c r="V1338"/>
  <c r="V1339"/>
  <c r="V1340"/>
  <c r="V1341"/>
  <c r="V1676"/>
  <c r="V1677"/>
  <c r="V1678"/>
  <c r="V1679"/>
  <c r="V1680"/>
  <c r="V1681"/>
  <c r="V1682"/>
  <c r="V1683"/>
  <c r="V1684"/>
  <c r="V1685"/>
  <c r="V1686"/>
  <c r="V1687"/>
  <c r="V1688"/>
  <c r="V1689"/>
  <c r="V1690"/>
  <c r="V1691"/>
  <c r="V1692"/>
  <c r="V1693"/>
  <c r="V1694"/>
  <c r="V1695"/>
  <c r="V1696"/>
  <c r="V1697"/>
  <c r="V1698"/>
  <c r="V1699"/>
  <c r="V1700"/>
  <c r="V1701"/>
  <c r="V1702"/>
  <c r="V1703"/>
  <c r="V1704"/>
  <c r="V1705"/>
  <c r="V1706"/>
  <c r="V2042"/>
  <c r="V2043"/>
  <c r="V2044"/>
  <c r="V2045"/>
  <c r="V2046"/>
  <c r="V2047"/>
  <c r="V2048"/>
  <c r="V2049"/>
  <c r="V2050"/>
  <c r="V2051"/>
  <c r="V2052"/>
  <c r="V2053"/>
  <c r="V2054"/>
  <c r="V2055"/>
  <c r="V2056"/>
  <c r="V2057"/>
  <c r="V2058"/>
  <c r="V2059"/>
  <c r="V2060"/>
  <c r="V2061"/>
  <c r="V2062"/>
  <c r="V2063"/>
  <c r="V2064"/>
  <c r="V2065"/>
  <c r="V2066"/>
  <c r="V2067"/>
  <c r="V2068"/>
  <c r="V2069"/>
  <c r="V2070"/>
  <c r="V2071"/>
  <c r="V2072"/>
  <c r="V2407"/>
  <c r="V2408"/>
  <c r="V2409"/>
  <c r="V2410"/>
  <c r="V2411"/>
  <c r="V2412"/>
  <c r="V2413"/>
  <c r="V2414"/>
  <c r="V2772"/>
  <c r="V2773"/>
  <c r="V2774"/>
  <c r="V2775"/>
  <c r="V2776"/>
  <c r="V2777"/>
  <c r="V2778"/>
  <c r="V2779"/>
  <c r="V2780"/>
  <c r="V2781"/>
  <c r="V2782"/>
  <c r="V2783"/>
  <c r="V2784"/>
  <c r="V2785"/>
  <c r="V2786"/>
  <c r="V2787"/>
  <c r="V2788"/>
  <c r="V2789"/>
  <c r="V2790"/>
  <c r="V2791"/>
  <c r="V2792"/>
  <c r="V2793"/>
  <c r="V2794"/>
  <c r="V2795"/>
  <c r="V2796"/>
  <c r="V2797"/>
  <c r="V2798"/>
  <c r="V2799"/>
  <c r="V2800"/>
  <c r="V2801"/>
  <c r="V2802"/>
  <c r="V3137"/>
  <c r="V3138"/>
  <c r="V3139"/>
  <c r="V3140"/>
  <c r="V3141"/>
  <c r="V3142"/>
  <c r="V3143"/>
  <c r="V3144"/>
  <c r="V3145"/>
  <c r="V3146"/>
  <c r="V3147"/>
  <c r="V3148"/>
  <c r="V3149"/>
  <c r="V3150"/>
  <c r="V3151"/>
  <c r="V3152"/>
  <c r="V3153"/>
  <c r="V3154"/>
  <c r="V3155"/>
  <c r="V3156"/>
  <c r="V3157"/>
  <c r="V3158"/>
  <c r="V3159"/>
  <c r="V3160"/>
  <c r="V3161"/>
  <c r="V3162"/>
  <c r="V3163"/>
  <c r="V3164"/>
  <c r="V3165"/>
  <c r="V3166"/>
  <c r="V3167"/>
  <c r="V3503"/>
  <c r="V3504"/>
  <c r="V3505"/>
  <c r="V3506"/>
  <c r="V3507"/>
  <c r="V3508"/>
  <c r="V3509"/>
  <c r="V3510"/>
  <c r="V3511"/>
  <c r="V3512"/>
  <c r="V3513"/>
  <c r="V3514"/>
  <c r="V3515"/>
  <c r="V3516"/>
  <c r="V3517"/>
  <c r="V3518"/>
  <c r="V3519"/>
  <c r="V3520"/>
  <c r="V3521"/>
  <c r="V3522"/>
  <c r="V3523"/>
  <c r="V3524"/>
  <c r="V3525"/>
  <c r="V3526"/>
  <c r="V3527"/>
  <c r="V3528"/>
  <c r="V3529"/>
  <c r="V3530"/>
  <c r="V3531"/>
  <c r="V3532"/>
  <c r="V3533"/>
  <c r="V3868"/>
  <c r="V3869"/>
  <c r="V3870"/>
  <c r="V3871"/>
  <c r="V3872"/>
  <c r="V3873"/>
  <c r="V3874"/>
  <c r="V3875"/>
  <c r="V3876"/>
  <c r="V3877"/>
  <c r="V3878"/>
  <c r="V3879"/>
  <c r="V3880"/>
  <c r="V3881"/>
  <c r="V3882"/>
  <c r="V3883"/>
  <c r="V3884"/>
  <c r="V3885"/>
  <c r="V3886"/>
  <c r="V3887"/>
  <c r="V3888"/>
  <c r="V3889"/>
  <c r="V3890"/>
  <c r="V3891"/>
  <c r="V3892"/>
  <c r="V3893"/>
  <c r="V3894"/>
  <c r="V3895"/>
  <c r="V3896"/>
  <c r="V3897"/>
  <c r="V3898"/>
  <c r="V4233"/>
  <c r="V4234"/>
  <c r="V4235"/>
  <c r="V4236"/>
  <c r="V4237"/>
  <c r="V4238"/>
  <c r="V4239"/>
  <c r="V4240"/>
  <c r="V4241"/>
  <c r="V4242"/>
  <c r="V4243"/>
  <c r="V4244"/>
  <c r="V4245"/>
  <c r="V4246"/>
  <c r="V4247"/>
  <c r="V4248"/>
  <c r="V4249"/>
  <c r="V4250"/>
  <c r="V4251"/>
  <c r="V4252"/>
  <c r="V4253"/>
  <c r="V4254"/>
  <c r="V4255"/>
  <c r="V4256"/>
  <c r="V4257"/>
  <c r="V4258"/>
  <c r="V4259"/>
  <c r="V4260"/>
  <c r="V4261"/>
  <c r="V4262"/>
  <c r="V4263"/>
  <c r="V4598"/>
  <c r="V4599"/>
  <c r="V4600"/>
  <c r="V4601"/>
  <c r="V4602"/>
  <c r="V4603"/>
  <c r="V4604"/>
  <c r="V4605"/>
  <c r="V4606"/>
  <c r="V4607"/>
  <c r="V4608"/>
  <c r="V4609"/>
  <c r="V4610"/>
  <c r="V4611"/>
  <c r="V4612"/>
  <c r="V4613"/>
  <c r="V4614"/>
  <c r="V4615"/>
  <c r="V4616"/>
  <c r="V4617"/>
  <c r="V4618"/>
  <c r="V4619"/>
  <c r="V4620"/>
  <c r="V4621"/>
  <c r="V4622"/>
  <c r="V4623"/>
  <c r="V4624"/>
  <c r="V4625"/>
  <c r="V4626"/>
  <c r="V4627"/>
  <c r="V4628"/>
  <c r="V4964"/>
  <c r="V4965"/>
  <c r="V4966"/>
  <c r="V4967"/>
  <c r="V4968"/>
  <c r="V4969"/>
  <c r="V4970"/>
  <c r="V4971"/>
  <c r="V4972"/>
  <c r="V4973"/>
  <c r="V4974"/>
  <c r="V4975"/>
  <c r="V4976"/>
  <c r="V4977"/>
  <c r="V4978"/>
  <c r="V4979"/>
  <c r="V4980"/>
  <c r="V4981"/>
  <c r="V4982"/>
  <c r="V4983"/>
  <c r="V4984"/>
  <c r="V4985"/>
  <c r="V4986"/>
  <c r="V4987"/>
  <c r="V4988"/>
  <c r="V4989"/>
  <c r="V4990"/>
  <c r="V4991"/>
  <c r="V4992"/>
  <c r="V4993"/>
  <c r="V4994"/>
  <c r="V5329"/>
  <c r="V5330"/>
  <c r="V5331"/>
  <c r="V5332"/>
  <c r="V5333"/>
  <c r="V5334"/>
  <c r="V5335"/>
  <c r="V5336"/>
  <c r="V5337"/>
  <c r="V5338"/>
  <c r="V5339"/>
  <c r="V5340"/>
  <c r="V5341"/>
  <c r="V5342"/>
  <c r="V5343"/>
  <c r="V5344"/>
  <c r="V5345"/>
  <c r="V5346"/>
  <c r="V5347"/>
  <c r="V5348"/>
  <c r="V5349"/>
  <c r="V5350"/>
  <c r="V5351"/>
  <c r="V5352"/>
  <c r="V5353"/>
  <c r="V5354"/>
  <c r="V5355"/>
  <c r="V5356"/>
  <c r="V5357"/>
  <c r="V5358"/>
  <c r="V5359"/>
  <c r="V246"/>
  <c r="V247"/>
  <c r="V248"/>
  <c r="V249"/>
  <c r="V250"/>
  <c r="V251"/>
  <c r="V252"/>
  <c r="V253"/>
  <c r="V254"/>
  <c r="V255"/>
  <c r="V256"/>
  <c r="V257"/>
  <c r="V258"/>
  <c r="V259"/>
  <c r="V260"/>
  <c r="V261"/>
  <c r="V262"/>
  <c r="V263"/>
  <c r="V264"/>
  <c r="V265"/>
  <c r="V266"/>
  <c r="V267"/>
  <c r="V268"/>
  <c r="V269"/>
  <c r="V270"/>
  <c r="V271"/>
  <c r="V272"/>
  <c r="V273"/>
  <c r="V274"/>
  <c r="V275"/>
  <c r="V612"/>
  <c r="V613"/>
  <c r="V614"/>
  <c r="V615"/>
  <c r="V616"/>
  <c r="V617"/>
  <c r="V618"/>
  <c r="V619"/>
  <c r="V620"/>
  <c r="V621"/>
  <c r="V622"/>
  <c r="V623"/>
  <c r="V624"/>
  <c r="V625"/>
  <c r="V626"/>
  <c r="V627"/>
  <c r="V628"/>
  <c r="V629"/>
  <c r="V630"/>
  <c r="V631"/>
  <c r="V632"/>
  <c r="V633"/>
  <c r="V634"/>
  <c r="V635"/>
  <c r="V636"/>
  <c r="V637"/>
  <c r="V638"/>
  <c r="V639"/>
  <c r="V640"/>
  <c r="V641"/>
  <c r="V977"/>
  <c r="V978"/>
  <c r="V979"/>
  <c r="V980"/>
  <c r="V981"/>
  <c r="V982"/>
  <c r="V983"/>
  <c r="V984"/>
  <c r="V985"/>
  <c r="V986"/>
  <c r="V987"/>
  <c r="V988"/>
  <c r="V989"/>
  <c r="V990"/>
  <c r="V991"/>
  <c r="V992"/>
  <c r="V993"/>
  <c r="V994"/>
  <c r="V995"/>
  <c r="V996"/>
  <c r="V997"/>
  <c r="V998"/>
  <c r="V999"/>
  <c r="V1000"/>
  <c r="V1001"/>
  <c r="V1002"/>
  <c r="V1003"/>
  <c r="V1004"/>
  <c r="V1005"/>
  <c r="V1006"/>
  <c r="V1342"/>
  <c r="V1343"/>
  <c r="V1344"/>
  <c r="V1345"/>
  <c r="V1346"/>
  <c r="V1347"/>
  <c r="V1348"/>
  <c r="V1349"/>
  <c r="V1350"/>
  <c r="V1351"/>
  <c r="V1352"/>
  <c r="V1353"/>
  <c r="V1354"/>
  <c r="V1355"/>
  <c r="V1356"/>
  <c r="V1357"/>
  <c r="V1358"/>
  <c r="V1359"/>
  <c r="V1360"/>
  <c r="V1361"/>
  <c r="V1362"/>
  <c r="V1363"/>
  <c r="V1364"/>
  <c r="V1365"/>
  <c r="V1366"/>
  <c r="V1367"/>
  <c r="V1368"/>
  <c r="V1369"/>
  <c r="V1370"/>
  <c r="V1371"/>
  <c r="V1707"/>
  <c r="V1708"/>
  <c r="V1709"/>
  <c r="V1710"/>
  <c r="V1711"/>
  <c r="V1712"/>
  <c r="V1713"/>
  <c r="V1714"/>
  <c r="V1715"/>
  <c r="V1716"/>
  <c r="V1717"/>
  <c r="V1718"/>
  <c r="V1719"/>
  <c r="V1720"/>
  <c r="V1721"/>
  <c r="V1722"/>
  <c r="V1723"/>
  <c r="V1724"/>
  <c r="V1725"/>
  <c r="V1726"/>
  <c r="V1727"/>
  <c r="V1728"/>
  <c r="V1729"/>
  <c r="V1730"/>
  <c r="V1731"/>
  <c r="V1732"/>
  <c r="V1733"/>
  <c r="V1734"/>
  <c r="V1735"/>
  <c r="V1736"/>
  <c r="V2073"/>
  <c r="V2074"/>
  <c r="V2075"/>
  <c r="V2076"/>
  <c r="V2077"/>
  <c r="V2078"/>
  <c r="V2079"/>
  <c r="V2080"/>
  <c r="V2081"/>
  <c r="V2082"/>
  <c r="V2083"/>
  <c r="V2084"/>
  <c r="V2085"/>
  <c r="V2086"/>
  <c r="V2087"/>
  <c r="V2088"/>
  <c r="V2089"/>
  <c r="V2090"/>
  <c r="V2091"/>
  <c r="V2092"/>
  <c r="V2093"/>
  <c r="V2094"/>
  <c r="V2095"/>
  <c r="V2096"/>
  <c r="V2097"/>
  <c r="V2098"/>
  <c r="V2099"/>
  <c r="V2100"/>
  <c r="V2101"/>
  <c r="V2102"/>
  <c r="V2446"/>
  <c r="V2447"/>
  <c r="V2448"/>
  <c r="V2449"/>
  <c r="V2450"/>
  <c r="V2451"/>
  <c r="V2452"/>
  <c r="V2453"/>
  <c r="V2454"/>
  <c r="V2455"/>
  <c r="V2456"/>
  <c r="V2457"/>
  <c r="V2458"/>
  <c r="V2459"/>
  <c r="V2460"/>
  <c r="V2461"/>
  <c r="V2462"/>
  <c r="V2463"/>
  <c r="V2464"/>
  <c r="V2465"/>
  <c r="V2466"/>
  <c r="V2467"/>
  <c r="V2803"/>
  <c r="V2804"/>
  <c r="V2805"/>
  <c r="V2806"/>
  <c r="V2807"/>
  <c r="V2808"/>
  <c r="V2809"/>
  <c r="V2810"/>
  <c r="V2811"/>
  <c r="V2812"/>
  <c r="V2813"/>
  <c r="V2814"/>
  <c r="V2815"/>
  <c r="V2816"/>
  <c r="V2817"/>
  <c r="V2818"/>
  <c r="V2819"/>
  <c r="V2820"/>
  <c r="V2821"/>
  <c r="V2822"/>
  <c r="V2823"/>
  <c r="V2824"/>
  <c r="V2825"/>
  <c r="V2826"/>
  <c r="V2827"/>
  <c r="V2828"/>
  <c r="V2829"/>
  <c r="V2830"/>
  <c r="V2831"/>
  <c r="V2832"/>
  <c r="V3168"/>
  <c r="V3169"/>
  <c r="V3170"/>
  <c r="V3171"/>
  <c r="V3172"/>
  <c r="V3173"/>
  <c r="V3174"/>
  <c r="V3175"/>
  <c r="V3176"/>
  <c r="V3177"/>
  <c r="V3178"/>
  <c r="V3179"/>
  <c r="V3180"/>
  <c r="V3181"/>
  <c r="V3182"/>
  <c r="V3183"/>
  <c r="V3184"/>
  <c r="V3185"/>
  <c r="V3186"/>
  <c r="V3187"/>
  <c r="V3188"/>
  <c r="V3189"/>
  <c r="V3190"/>
  <c r="V3191"/>
  <c r="V3192"/>
  <c r="V3193"/>
  <c r="V3194"/>
  <c r="V3195"/>
  <c r="V3196"/>
  <c r="V3197"/>
  <c r="V3534"/>
  <c r="V3535"/>
  <c r="V3536"/>
  <c r="V3537"/>
  <c r="V3538"/>
  <c r="V3539"/>
  <c r="V3540"/>
  <c r="V3541"/>
  <c r="V3542"/>
  <c r="V3543"/>
  <c r="V3544"/>
  <c r="V3545"/>
  <c r="V3546"/>
  <c r="V3547"/>
  <c r="V3548"/>
  <c r="V3549"/>
  <c r="V3550"/>
  <c r="V3551"/>
  <c r="V3552"/>
  <c r="V3553"/>
  <c r="V3554"/>
  <c r="V3555"/>
  <c r="V3556"/>
  <c r="V3557"/>
  <c r="V3558"/>
  <c r="V3559"/>
  <c r="V3560"/>
  <c r="V3561"/>
  <c r="V3562"/>
  <c r="V3563"/>
  <c r="V3899"/>
  <c r="V3900"/>
  <c r="V3901"/>
  <c r="V3902"/>
  <c r="V3903"/>
  <c r="V3904"/>
  <c r="V3905"/>
  <c r="V3906"/>
  <c r="V3907"/>
  <c r="V3908"/>
  <c r="V3909"/>
  <c r="V3910"/>
  <c r="V3911"/>
  <c r="V3912"/>
  <c r="V3913"/>
  <c r="V3914"/>
  <c r="V3915"/>
  <c r="V3916"/>
  <c r="V3917"/>
  <c r="V3918"/>
  <c r="V3919"/>
  <c r="V3920"/>
  <c r="V3921"/>
  <c r="V3922"/>
  <c r="V3923"/>
  <c r="V3924"/>
  <c r="V3925"/>
  <c r="V3926"/>
  <c r="V3927"/>
  <c r="V3928"/>
  <c r="V4264"/>
  <c r="V4265"/>
  <c r="V4266"/>
  <c r="V4267"/>
  <c r="V4268"/>
  <c r="V4269"/>
  <c r="V4270"/>
  <c r="V4271"/>
  <c r="V4272"/>
  <c r="V4273"/>
  <c r="V4274"/>
  <c r="V4275"/>
  <c r="V4276"/>
  <c r="V4277"/>
  <c r="V4278"/>
  <c r="V4279"/>
  <c r="V4280"/>
  <c r="V4281"/>
  <c r="V4282"/>
  <c r="V4283"/>
  <c r="V4284"/>
  <c r="V4285"/>
  <c r="V4286"/>
  <c r="V4287"/>
  <c r="V4288"/>
  <c r="V4289"/>
  <c r="V4290"/>
  <c r="V4291"/>
  <c r="V4292"/>
  <c r="V4293"/>
  <c r="V4629"/>
  <c r="V4630"/>
  <c r="V4631"/>
  <c r="V4632"/>
  <c r="V4633"/>
  <c r="V4634"/>
  <c r="V4635"/>
  <c r="V4636"/>
  <c r="V4637"/>
  <c r="V4638"/>
  <c r="V4639"/>
  <c r="V4640"/>
  <c r="V4641"/>
  <c r="V4642"/>
  <c r="V4643"/>
  <c r="V4644"/>
  <c r="V4645"/>
  <c r="V4646"/>
  <c r="V4647"/>
  <c r="V4648"/>
  <c r="V4649"/>
  <c r="V4650"/>
  <c r="V4651"/>
  <c r="V4652"/>
  <c r="V4653"/>
  <c r="V4654"/>
  <c r="V4655"/>
  <c r="V4656"/>
  <c r="V4657"/>
  <c r="V4658"/>
  <c r="F4995"/>
  <c r="V4995"/>
  <c r="F4996"/>
  <c r="V4996"/>
  <c r="F4997"/>
  <c r="V4997"/>
  <c r="V4998"/>
  <c r="V4999"/>
  <c r="V5000"/>
  <c r="V5001"/>
  <c r="V5002"/>
  <c r="V5003"/>
  <c r="V5004"/>
  <c r="V5005"/>
  <c r="V5006"/>
  <c r="V5007"/>
  <c r="V5008"/>
  <c r="V5009"/>
  <c r="V5010"/>
  <c r="V5011"/>
  <c r="V5012"/>
  <c r="V5013"/>
  <c r="V5014"/>
  <c r="V5015"/>
  <c r="V5016"/>
  <c r="F5017"/>
  <c r="V5017"/>
  <c r="F5018"/>
  <c r="V5018"/>
  <c r="F5019"/>
  <c r="V5019"/>
  <c r="F5020"/>
  <c r="V5020"/>
  <c r="V5021"/>
  <c r="V5022"/>
  <c r="V5023"/>
  <c r="V5024"/>
  <c r="V5360"/>
  <c r="V5361"/>
  <c r="V5362"/>
  <c r="V5363"/>
  <c r="V5364"/>
  <c r="V5365"/>
  <c r="V5366"/>
  <c r="V5367"/>
  <c r="V5368"/>
  <c r="V5369"/>
  <c r="V5370"/>
  <c r="V5371"/>
  <c r="V5372"/>
  <c r="V5373"/>
  <c r="V5374"/>
  <c r="V5375"/>
  <c r="V5376"/>
  <c r="V5377"/>
  <c r="V5378"/>
  <c r="V5379"/>
  <c r="V5380"/>
  <c r="V5381"/>
  <c r="V5382"/>
  <c r="V5383"/>
  <c r="V5384"/>
  <c r="V5385"/>
  <c r="V5386"/>
  <c r="V5387"/>
  <c r="V5388"/>
  <c r="V5389"/>
  <c r="V276"/>
  <c r="V277"/>
  <c r="V278"/>
  <c r="V279"/>
  <c r="V280"/>
  <c r="V281"/>
  <c r="V282"/>
  <c r="V283"/>
  <c r="V284"/>
  <c r="V285"/>
  <c r="V286"/>
  <c r="V287"/>
  <c r="V288"/>
  <c r="V289"/>
  <c r="V290"/>
  <c r="V291"/>
  <c r="V292"/>
  <c r="V293"/>
  <c r="V294"/>
  <c r="V295"/>
  <c r="V296"/>
  <c r="V297"/>
  <c r="V298"/>
  <c r="V299"/>
  <c r="V300"/>
  <c r="V301"/>
  <c r="V302"/>
  <c r="V303"/>
  <c r="V304"/>
  <c r="V305"/>
  <c r="V306"/>
  <c r="V642"/>
  <c r="V643"/>
  <c r="V644"/>
  <c r="V645"/>
  <c r="V646"/>
  <c r="V647"/>
  <c r="V648"/>
  <c r="V649"/>
  <c r="V650"/>
  <c r="V651"/>
  <c r="V652"/>
  <c r="V653"/>
  <c r="V654"/>
  <c r="V655"/>
  <c r="V656"/>
  <c r="V657"/>
  <c r="V658"/>
  <c r="V659"/>
  <c r="V660"/>
  <c r="V661"/>
  <c r="V662"/>
  <c r="V663"/>
  <c r="V664"/>
  <c r="V665"/>
  <c r="V666"/>
  <c r="V667"/>
  <c r="V668"/>
  <c r="V669"/>
  <c r="V670"/>
  <c r="V671"/>
  <c r="V672"/>
  <c r="V1007"/>
  <c r="V1008"/>
  <c r="V1009"/>
  <c r="V1010"/>
  <c r="V1011"/>
  <c r="V1012"/>
  <c r="V1013"/>
  <c r="V1014"/>
  <c r="V1015"/>
  <c r="V1016"/>
  <c r="V1017"/>
  <c r="V1018"/>
  <c r="V1019"/>
  <c r="V1020"/>
  <c r="V1021"/>
  <c r="V1022"/>
  <c r="V1023"/>
  <c r="V1024"/>
  <c r="V1025"/>
  <c r="V1026"/>
  <c r="V1027"/>
  <c r="V1028"/>
  <c r="V1029"/>
  <c r="V1030"/>
  <c r="V1031"/>
  <c r="V1032"/>
  <c r="V1033"/>
  <c r="V1034"/>
  <c r="V1035"/>
  <c r="V1036"/>
  <c r="V1037"/>
  <c r="V1372"/>
  <c r="V1373"/>
  <c r="V1374"/>
  <c r="V1375"/>
  <c r="V1376"/>
  <c r="V1377"/>
  <c r="V1378"/>
  <c r="V1379"/>
  <c r="V1380"/>
  <c r="V1381"/>
  <c r="V1382"/>
  <c r="V1383"/>
  <c r="V1384"/>
  <c r="V1385"/>
  <c r="V1386"/>
  <c r="V1387"/>
  <c r="V1388"/>
  <c r="V1389"/>
  <c r="V1390"/>
  <c r="V1391"/>
  <c r="V1392"/>
  <c r="V1393"/>
  <c r="V1394"/>
  <c r="V1395"/>
  <c r="V1396"/>
  <c r="V1397"/>
  <c r="V1398"/>
  <c r="V1399"/>
  <c r="V1400"/>
  <c r="V1401"/>
  <c r="V1402"/>
  <c r="V1737"/>
  <c r="V1738"/>
  <c r="V1739"/>
  <c r="V1740"/>
  <c r="V1741"/>
  <c r="V1742"/>
  <c r="V1743"/>
  <c r="V1744"/>
  <c r="V1745"/>
  <c r="V1746"/>
  <c r="V1747"/>
  <c r="V1748"/>
  <c r="V1749"/>
  <c r="V1750"/>
  <c r="V1751"/>
  <c r="V1752"/>
  <c r="V1753"/>
  <c r="V1754"/>
  <c r="V1755"/>
  <c r="V1756"/>
  <c r="V1757"/>
  <c r="V1758"/>
  <c r="V1759"/>
  <c r="V1760"/>
  <c r="V1761"/>
  <c r="V1762"/>
  <c r="V1763"/>
  <c r="V1764"/>
  <c r="V1765"/>
  <c r="V1766"/>
  <c r="V1767"/>
  <c r="V2103"/>
  <c r="V2104"/>
  <c r="V2105"/>
  <c r="V2106"/>
  <c r="V2107"/>
  <c r="V2108"/>
  <c r="V2109"/>
  <c r="V2110"/>
  <c r="V2111"/>
  <c r="V2112"/>
  <c r="V2113"/>
  <c r="V2114"/>
  <c r="V2115"/>
  <c r="V2116"/>
  <c r="V2117"/>
  <c r="V2118"/>
  <c r="V2119"/>
  <c r="V2120"/>
  <c r="V2121"/>
  <c r="V2122"/>
  <c r="V2123"/>
  <c r="V2124"/>
  <c r="V2125"/>
  <c r="V2126"/>
  <c r="V2127"/>
  <c r="V2128"/>
  <c r="V2129"/>
  <c r="V2130"/>
  <c r="V2131"/>
  <c r="V2132"/>
  <c r="V2133"/>
  <c r="V2468"/>
  <c r="V2469"/>
  <c r="V2470"/>
  <c r="V2471"/>
  <c r="V2472"/>
  <c r="V2473"/>
  <c r="V2474"/>
  <c r="V2475"/>
  <c r="V2476"/>
  <c r="V2477"/>
  <c r="V2478"/>
  <c r="V2479"/>
  <c r="V2480"/>
  <c r="V2481"/>
  <c r="V2482"/>
  <c r="V2483"/>
  <c r="V2484"/>
  <c r="V2485"/>
  <c r="V2486"/>
  <c r="V2487"/>
  <c r="V2488"/>
  <c r="V2489"/>
  <c r="V2490"/>
  <c r="V2491"/>
  <c r="V2492"/>
  <c r="V2493"/>
  <c r="V2494"/>
  <c r="V2495"/>
  <c r="V2496"/>
  <c r="V2497"/>
  <c r="V2498"/>
  <c r="V2833"/>
  <c r="V2834"/>
  <c r="V2835"/>
  <c r="V2836"/>
  <c r="V2837"/>
  <c r="V2838"/>
  <c r="V2839"/>
  <c r="V2840"/>
  <c r="V2841"/>
  <c r="V2842"/>
  <c r="V2843"/>
  <c r="V2844"/>
  <c r="V2845"/>
  <c r="V2846"/>
  <c r="V2847"/>
  <c r="V2848"/>
  <c r="V2849"/>
  <c r="V2850"/>
  <c r="V2851"/>
  <c r="V2852"/>
  <c r="V2853"/>
  <c r="V2854"/>
  <c r="V2855"/>
  <c r="V2856"/>
  <c r="V2857"/>
  <c r="V2858"/>
  <c r="V2859"/>
  <c r="V2860"/>
  <c r="V2861"/>
  <c r="V2862"/>
  <c r="V2863"/>
  <c r="V3198"/>
  <c r="V3199"/>
  <c r="V3200"/>
  <c r="V3201"/>
  <c r="V3202"/>
  <c r="V3203"/>
  <c r="V3204"/>
  <c r="V3205"/>
  <c r="V3206"/>
  <c r="V3207"/>
  <c r="V3208"/>
  <c r="V3209"/>
  <c r="V3210"/>
  <c r="V3211"/>
  <c r="V3212"/>
  <c r="F3213"/>
  <c r="V3213"/>
  <c r="V3214"/>
  <c r="V3215"/>
  <c r="V3216"/>
  <c r="V3217"/>
  <c r="V3218"/>
  <c r="V3219"/>
  <c r="V3220"/>
  <c r="V3221"/>
  <c r="V3222"/>
  <c r="V3223"/>
  <c r="V3224"/>
  <c r="V3225"/>
  <c r="V3226"/>
  <c r="V3227"/>
  <c r="V3228"/>
  <c r="V3564"/>
  <c r="V3565"/>
  <c r="V3566"/>
  <c r="V3567"/>
  <c r="V3568"/>
  <c r="V3569"/>
  <c r="V3570"/>
  <c r="V3571"/>
  <c r="V3572"/>
  <c r="V3573"/>
  <c r="V3574"/>
  <c r="V3575"/>
  <c r="V3576"/>
  <c r="V3577"/>
  <c r="V3578"/>
  <c r="V3579"/>
  <c r="V3580"/>
  <c r="V3581"/>
  <c r="V3582"/>
  <c r="V3583"/>
  <c r="V3584"/>
  <c r="V3585"/>
  <c r="V3586"/>
  <c r="V3587"/>
  <c r="V3588"/>
  <c r="V3589"/>
  <c r="V3590"/>
  <c r="V3591"/>
  <c r="V3592"/>
  <c r="V3593"/>
  <c r="V3594"/>
  <c r="V3929"/>
  <c r="V3930"/>
  <c r="V3931"/>
  <c r="V3932"/>
  <c r="V3933"/>
  <c r="V3934"/>
  <c r="V3935"/>
  <c r="V3936"/>
  <c r="V3937"/>
  <c r="V3938"/>
  <c r="V3939"/>
  <c r="V3940"/>
  <c r="V3941"/>
  <c r="V3942"/>
  <c r="V3943"/>
  <c r="V3944"/>
  <c r="V3945"/>
  <c r="V3946"/>
  <c r="V3947"/>
  <c r="V3948"/>
  <c r="V3949"/>
  <c r="V3950"/>
  <c r="V3951"/>
  <c r="V3952"/>
  <c r="V3953"/>
  <c r="V3954"/>
  <c r="V3955"/>
  <c r="V3956"/>
  <c r="V3957"/>
  <c r="V3958"/>
  <c r="V3959"/>
  <c r="V4294"/>
  <c r="V4295"/>
  <c r="V4296"/>
  <c r="V4297"/>
  <c r="V4298"/>
  <c r="V4299"/>
  <c r="V4300"/>
  <c r="V4301"/>
  <c r="V4302"/>
  <c r="V4303"/>
  <c r="V4304"/>
  <c r="V4305"/>
  <c r="V4306"/>
  <c r="V4307"/>
  <c r="V4308"/>
  <c r="V4309"/>
  <c r="V4310"/>
  <c r="V4311"/>
  <c r="V4312"/>
  <c r="V4313"/>
  <c r="V4314"/>
  <c r="V4315"/>
  <c r="V4316"/>
  <c r="V4317"/>
  <c r="V4318"/>
  <c r="V4319"/>
  <c r="V4320"/>
  <c r="V4321"/>
  <c r="V4322"/>
  <c r="V4323"/>
  <c r="V4324"/>
  <c r="V4659"/>
  <c r="V4660"/>
  <c r="V4661"/>
  <c r="V4662"/>
  <c r="V4663"/>
  <c r="V4664"/>
  <c r="V4665"/>
  <c r="V4666"/>
  <c r="V4667"/>
  <c r="V4668"/>
  <c r="V4669"/>
  <c r="V4670"/>
  <c r="V4671"/>
  <c r="V4672"/>
  <c r="V4673"/>
  <c r="V4674"/>
  <c r="V4675"/>
  <c r="V4676"/>
  <c r="V4677"/>
  <c r="V4678"/>
  <c r="V4679"/>
  <c r="V4680"/>
  <c r="V4681"/>
  <c r="V4682"/>
  <c r="V4683"/>
  <c r="V4684"/>
  <c r="V4685"/>
  <c r="V4686"/>
  <c r="V4687"/>
  <c r="V4688"/>
  <c r="V4689"/>
  <c r="V5025"/>
  <c r="V5026"/>
  <c r="V5027"/>
  <c r="V5028"/>
  <c r="V5029"/>
  <c r="V5030"/>
  <c r="V5031"/>
  <c r="V5032"/>
  <c r="V5033"/>
  <c r="V5034"/>
  <c r="V5035"/>
  <c r="V5036"/>
  <c r="V5037"/>
  <c r="V5038"/>
  <c r="V5039"/>
  <c r="V5040"/>
  <c r="V5041"/>
  <c r="V5042"/>
  <c r="V5043"/>
  <c r="V5044"/>
  <c r="V5045"/>
  <c r="V5046"/>
  <c r="V5047"/>
  <c r="V5048"/>
  <c r="V5049"/>
  <c r="V5050"/>
  <c r="V5051"/>
  <c r="V5052"/>
  <c r="V5053"/>
  <c r="V5054"/>
  <c r="V5055"/>
  <c r="V5390"/>
  <c r="V5391"/>
  <c r="V5392"/>
  <c r="V5393"/>
  <c r="V5394"/>
  <c r="V5395"/>
  <c r="V5396"/>
  <c r="V5397"/>
  <c r="V5398"/>
  <c r="V5399"/>
  <c r="V5400"/>
  <c r="V5401"/>
  <c r="V5402"/>
  <c r="V5403"/>
  <c r="V5404"/>
  <c r="V5405"/>
  <c r="V5406"/>
  <c r="V5407"/>
  <c r="V5408"/>
  <c r="V5409"/>
  <c r="V5410"/>
  <c r="V5411"/>
  <c r="V5412"/>
  <c r="V5413"/>
  <c r="V5414"/>
  <c r="V5415"/>
  <c r="V5416"/>
  <c r="V5417"/>
  <c r="V5418"/>
  <c r="V5419"/>
  <c r="V5420"/>
  <c r="V307"/>
  <c r="V308"/>
  <c r="V309"/>
  <c r="V310"/>
  <c r="V311"/>
  <c r="V312"/>
  <c r="V313"/>
  <c r="V314"/>
  <c r="V315"/>
  <c r="V316"/>
  <c r="V317"/>
  <c r="V318"/>
  <c r="V319"/>
  <c r="V320"/>
  <c r="V321"/>
  <c r="V322"/>
  <c r="V323"/>
  <c r="V324"/>
  <c r="V325"/>
  <c r="V326"/>
  <c r="V327"/>
  <c r="V328"/>
  <c r="V329"/>
  <c r="V330"/>
  <c r="V331"/>
  <c r="V332"/>
  <c r="V333"/>
  <c r="V334"/>
  <c r="V335"/>
  <c r="V336"/>
  <c r="V673"/>
  <c r="V674"/>
  <c r="V675"/>
  <c r="V676"/>
  <c r="V677"/>
  <c r="V678"/>
  <c r="V679"/>
  <c r="V680"/>
  <c r="V681"/>
  <c r="V682"/>
  <c r="V683"/>
  <c r="V684"/>
  <c r="V685"/>
  <c r="V686"/>
  <c r="V687"/>
  <c r="V688"/>
  <c r="V689"/>
  <c r="V690"/>
  <c r="V691"/>
  <c r="V692"/>
  <c r="V693"/>
  <c r="V694"/>
  <c r="V695"/>
  <c r="V696"/>
  <c r="V697"/>
  <c r="V698"/>
  <c r="V699"/>
  <c r="V700"/>
  <c r="V701"/>
  <c r="V702"/>
  <c r="V1038"/>
  <c r="V1039"/>
  <c r="V1040"/>
  <c r="V1041"/>
  <c r="V1042"/>
  <c r="V1043"/>
  <c r="V1044"/>
  <c r="V1045"/>
  <c r="V1046"/>
  <c r="V1047"/>
  <c r="V1048"/>
  <c r="V1049"/>
  <c r="V1050"/>
  <c r="V1051"/>
  <c r="V1052"/>
  <c r="V1053"/>
  <c r="V1054"/>
  <c r="V1055"/>
  <c r="V1056"/>
  <c r="V1057"/>
  <c r="V1058"/>
  <c r="V1059"/>
  <c r="V1060"/>
  <c r="V1061"/>
  <c r="V1062"/>
  <c r="V1063"/>
  <c r="V1064"/>
  <c r="V1065"/>
  <c r="V1066"/>
  <c r="V1067"/>
  <c r="V1403"/>
  <c r="V1404"/>
  <c r="V1405"/>
  <c r="V1406"/>
  <c r="V1407"/>
  <c r="V1408"/>
  <c r="V1409"/>
  <c r="V1410"/>
  <c r="V1411"/>
  <c r="V1412"/>
  <c r="V1413"/>
  <c r="V1414"/>
  <c r="V1415"/>
  <c r="V1416"/>
  <c r="V1417"/>
  <c r="V1418"/>
  <c r="V1419"/>
  <c r="V1420"/>
  <c r="V1421"/>
  <c r="V1422"/>
  <c r="V1423"/>
  <c r="V1424"/>
  <c r="V1425"/>
  <c r="V1426"/>
  <c r="V1427"/>
  <c r="V1428"/>
  <c r="V1429"/>
  <c r="V1430"/>
  <c r="V1431"/>
  <c r="V1432"/>
  <c r="V1768"/>
  <c r="V1769"/>
  <c r="V1770"/>
  <c r="V1771"/>
  <c r="V1772"/>
  <c r="V1773"/>
  <c r="V1774"/>
  <c r="V1775"/>
  <c r="V1776"/>
  <c r="V1777"/>
  <c r="V1778"/>
  <c r="V1779"/>
  <c r="V1780"/>
  <c r="V1781"/>
  <c r="V1782"/>
  <c r="V1783"/>
  <c r="V1784"/>
  <c r="V1785"/>
  <c r="V1786"/>
  <c r="V1787"/>
  <c r="V1788"/>
  <c r="V1789"/>
  <c r="V1790"/>
  <c r="V1791"/>
  <c r="V1792"/>
  <c r="V1793"/>
  <c r="V1794"/>
  <c r="V1795"/>
  <c r="V1796"/>
  <c r="V1797"/>
  <c r="V2134"/>
  <c r="V2135"/>
  <c r="V2136"/>
  <c r="V2137"/>
  <c r="V2138"/>
  <c r="V2139"/>
  <c r="V2140"/>
  <c r="V2141"/>
  <c r="V2142"/>
  <c r="V2143"/>
  <c r="V2144"/>
  <c r="V2145"/>
  <c r="V2146"/>
  <c r="V2147"/>
  <c r="V2148"/>
  <c r="V2149"/>
  <c r="V2150"/>
  <c r="V2151"/>
  <c r="V2152"/>
  <c r="V2153"/>
  <c r="V2154"/>
  <c r="V2155"/>
  <c r="V2156"/>
  <c r="V2157"/>
  <c r="V2158"/>
  <c r="V2159"/>
  <c r="V2160"/>
  <c r="V2161"/>
  <c r="V2162"/>
  <c r="V2163"/>
  <c r="V2499"/>
  <c r="V2500"/>
  <c r="V2501"/>
  <c r="V2502"/>
  <c r="V2503"/>
  <c r="V2504"/>
  <c r="V2505"/>
  <c r="V2506"/>
  <c r="V2507"/>
  <c r="V2508"/>
  <c r="V2509"/>
  <c r="V2510"/>
  <c r="V2511"/>
  <c r="V2512"/>
  <c r="V2513"/>
  <c r="V2514"/>
  <c r="V2515"/>
  <c r="V2516"/>
  <c r="V2517"/>
  <c r="V2518"/>
  <c r="V2519"/>
  <c r="V2520"/>
  <c r="V2521"/>
  <c r="V2522"/>
  <c r="V2523"/>
  <c r="V2524"/>
  <c r="V2525"/>
  <c r="V2526"/>
  <c r="V2527"/>
  <c r="V2528"/>
  <c r="V2864"/>
  <c r="V2865"/>
  <c r="V2866"/>
  <c r="V2867"/>
  <c r="V2868"/>
  <c r="V2869"/>
  <c r="V2870"/>
  <c r="F2871"/>
  <c r="V2871"/>
  <c r="F2872"/>
  <c r="V2872"/>
  <c r="F2873"/>
  <c r="V2873"/>
  <c r="V2874"/>
  <c r="V2875"/>
  <c r="V2876"/>
  <c r="V2877"/>
  <c r="V2878"/>
  <c r="V2879"/>
  <c r="V2880"/>
  <c r="V2881"/>
  <c r="V2882"/>
  <c r="V2883"/>
  <c r="V2884"/>
  <c r="V2885"/>
  <c r="V2886"/>
  <c r="V2887"/>
  <c r="V2888"/>
  <c r="V2889"/>
  <c r="V2890"/>
  <c r="V2891"/>
  <c r="V2892"/>
  <c r="V2893"/>
  <c r="V3229"/>
  <c r="V3230"/>
  <c r="V3231"/>
  <c r="V3232"/>
  <c r="V3233"/>
  <c r="V3234"/>
  <c r="V3235"/>
  <c r="V3236"/>
  <c r="V3237"/>
  <c r="V3238"/>
  <c r="V3239"/>
  <c r="V3240"/>
  <c r="V3241"/>
  <c r="V3242"/>
  <c r="V3243"/>
  <c r="V3244"/>
  <c r="V3245"/>
  <c r="V3246"/>
  <c r="V3247"/>
  <c r="V3248"/>
  <c r="V3249"/>
  <c r="V3250"/>
  <c r="V3251"/>
  <c r="V3252"/>
  <c r="V3253"/>
  <c r="V3254"/>
  <c r="V3255"/>
  <c r="V3256"/>
  <c r="V3257"/>
  <c r="V3258"/>
  <c r="V3595"/>
  <c r="V3596"/>
  <c r="V3597"/>
  <c r="V3598"/>
  <c r="V3599"/>
  <c r="V3600"/>
  <c r="V3601"/>
  <c r="V3602"/>
  <c r="V3603"/>
  <c r="V3604"/>
  <c r="V3605"/>
  <c r="V3606"/>
  <c r="V3607"/>
  <c r="V3608"/>
  <c r="V3609"/>
  <c r="V3610"/>
  <c r="V3611"/>
  <c r="V3612"/>
  <c r="V3613"/>
  <c r="V3614"/>
  <c r="V3615"/>
  <c r="V3616"/>
  <c r="V3617"/>
  <c r="V3618"/>
  <c r="V3619"/>
  <c r="V3620"/>
  <c r="V3621"/>
  <c r="V3622"/>
  <c r="V3623"/>
  <c r="V3624"/>
  <c r="V3960"/>
  <c r="V3961"/>
  <c r="V3962"/>
  <c r="V3963"/>
  <c r="V3964"/>
  <c r="V3965"/>
  <c r="V3966"/>
  <c r="V3967"/>
  <c r="V3968"/>
  <c r="V3969"/>
  <c r="V3970"/>
  <c r="V3971"/>
  <c r="V3972"/>
  <c r="V3973"/>
  <c r="V3974"/>
  <c r="V3975"/>
  <c r="V3976"/>
  <c r="V3977"/>
  <c r="V3978"/>
  <c r="V3979"/>
  <c r="V3980"/>
  <c r="V3981"/>
  <c r="V3982"/>
  <c r="V3983"/>
  <c r="V3984"/>
  <c r="V3985"/>
  <c r="V3986"/>
  <c r="V3987"/>
  <c r="V3988"/>
  <c r="V3989"/>
  <c r="V4325"/>
  <c r="V4326"/>
  <c r="V4327"/>
  <c r="V4328"/>
  <c r="V4329"/>
  <c r="V4330"/>
  <c r="V4331"/>
  <c r="V4332"/>
  <c r="V4333"/>
  <c r="V4334"/>
  <c r="V4335"/>
  <c r="V4336"/>
  <c r="V4337"/>
  <c r="V4338"/>
  <c r="V4339"/>
  <c r="V4340"/>
  <c r="V4341"/>
  <c r="V4342"/>
  <c r="V4343"/>
  <c r="V4344"/>
  <c r="V4345"/>
  <c r="V4346"/>
  <c r="V4347"/>
  <c r="V4348"/>
  <c r="V4349"/>
  <c r="V4350"/>
  <c r="V4351"/>
  <c r="V4352"/>
  <c r="V4353"/>
  <c r="V4354"/>
  <c r="V4690"/>
  <c r="V4691"/>
  <c r="V4692"/>
  <c r="V4693"/>
  <c r="V4694"/>
  <c r="V4695"/>
  <c r="V4696"/>
  <c r="V4697"/>
  <c r="V4698"/>
  <c r="V4699"/>
  <c r="V4700"/>
  <c r="V4701"/>
  <c r="V4702"/>
  <c r="V4703"/>
  <c r="V4704"/>
  <c r="V4705"/>
  <c r="V4706"/>
  <c r="V4707"/>
  <c r="V4708"/>
  <c r="V4709"/>
  <c r="V4710"/>
  <c r="V4711"/>
  <c r="V4712"/>
  <c r="V4713"/>
  <c r="V4714"/>
  <c r="V4715"/>
  <c r="V4716"/>
  <c r="V4717"/>
  <c r="V4718"/>
  <c r="V4719"/>
  <c r="V5056"/>
  <c r="V5057"/>
  <c r="V5058"/>
  <c r="V5059"/>
  <c r="V5060"/>
  <c r="V5061"/>
  <c r="V5062"/>
  <c r="V5063"/>
  <c r="V5064"/>
  <c r="V5065"/>
  <c r="V5066"/>
  <c r="V5067"/>
  <c r="V5068"/>
  <c r="V5069"/>
  <c r="V5070"/>
  <c r="V5071"/>
  <c r="V5072"/>
  <c r="V5073"/>
  <c r="V5074"/>
  <c r="V5075"/>
  <c r="V5076"/>
  <c r="V5077"/>
  <c r="V5078"/>
  <c r="V5079"/>
  <c r="V5080"/>
  <c r="V5081"/>
  <c r="V5082"/>
  <c r="V5083"/>
  <c r="V5084"/>
  <c r="V5085"/>
  <c r="V5421"/>
  <c r="V5422"/>
  <c r="V5423"/>
  <c r="V5424"/>
  <c r="V5425"/>
  <c r="V5426"/>
  <c r="V5427"/>
  <c r="V5428"/>
  <c r="V5429"/>
  <c r="V5430"/>
  <c r="V5431"/>
  <c r="V5432"/>
  <c r="V5433"/>
  <c r="V5434"/>
  <c r="V5435"/>
  <c r="V5436"/>
  <c r="V5437"/>
  <c r="V5438"/>
  <c r="V5439"/>
  <c r="V5440"/>
  <c r="V5441"/>
  <c r="V5442"/>
  <c r="V5443"/>
  <c r="V5444"/>
  <c r="V5445"/>
  <c r="V5446"/>
  <c r="V5447"/>
  <c r="V5448"/>
  <c r="V5449"/>
  <c r="V5450"/>
  <c r="V337"/>
  <c r="V338"/>
  <c r="V339"/>
  <c r="V340"/>
  <c r="V341"/>
  <c r="V342"/>
  <c r="V343"/>
  <c r="V344"/>
  <c r="V345"/>
  <c r="V346"/>
  <c r="V347"/>
  <c r="V348"/>
  <c r="V349"/>
  <c r="V350"/>
  <c r="V351"/>
  <c r="V352"/>
  <c r="V353"/>
  <c r="V354"/>
  <c r="V355"/>
  <c r="V356"/>
  <c r="V357"/>
  <c r="V358"/>
  <c r="V359"/>
  <c r="V360"/>
  <c r="V361"/>
  <c r="V362"/>
  <c r="V363"/>
  <c r="V364"/>
  <c r="V365"/>
  <c r="V366"/>
  <c r="V367"/>
  <c r="V703"/>
  <c r="V704"/>
  <c r="V705"/>
  <c r="V706"/>
  <c r="V707"/>
  <c r="V708"/>
  <c r="V709"/>
  <c r="V710"/>
  <c r="V711"/>
  <c r="V712"/>
  <c r="V713"/>
  <c r="V714"/>
  <c r="V715"/>
  <c r="V716"/>
  <c r="V717"/>
  <c r="V718"/>
  <c r="V719"/>
  <c r="V720"/>
  <c r="V721"/>
  <c r="V722"/>
  <c r="V723"/>
  <c r="V724"/>
  <c r="V725"/>
  <c r="V726"/>
  <c r="V727"/>
  <c r="V728"/>
  <c r="V729"/>
  <c r="V730"/>
  <c r="V731"/>
  <c r="V732"/>
  <c r="V733"/>
  <c r="V1068"/>
  <c r="V1069"/>
  <c r="V1070"/>
  <c r="V1071"/>
  <c r="V1072"/>
  <c r="V1073"/>
  <c r="V1074"/>
  <c r="V1075"/>
  <c r="V1076"/>
  <c r="V1077"/>
  <c r="V1078"/>
  <c r="V1079"/>
  <c r="V1080"/>
  <c r="V1081"/>
  <c r="V1082"/>
  <c r="V1083"/>
  <c r="V1084"/>
  <c r="V1085"/>
  <c r="V1086"/>
  <c r="V1087"/>
  <c r="V1088"/>
  <c r="V1089"/>
  <c r="V1090"/>
  <c r="V1091"/>
  <c r="V1092"/>
  <c r="V1093"/>
  <c r="V1094"/>
  <c r="V1095"/>
  <c r="V1096"/>
  <c r="V1097"/>
  <c r="V1098"/>
  <c r="V1433"/>
  <c r="V1434"/>
  <c r="V1435"/>
  <c r="V1436"/>
  <c r="V1437"/>
  <c r="V1438"/>
  <c r="V1439"/>
  <c r="V1440"/>
  <c r="V1441"/>
  <c r="V1442"/>
  <c r="V1443"/>
  <c r="V1444"/>
  <c r="V1445"/>
  <c r="V1446"/>
  <c r="V1447"/>
  <c r="V1448"/>
  <c r="V1449"/>
  <c r="V1450"/>
  <c r="V1451"/>
  <c r="V1452"/>
  <c r="V1453"/>
  <c r="V1454"/>
  <c r="V1455"/>
  <c r="V1456"/>
  <c r="V1457"/>
  <c r="V1458"/>
  <c r="V1459"/>
  <c r="V1460"/>
  <c r="V1461"/>
  <c r="V1462"/>
  <c r="V1463"/>
  <c r="V1798"/>
  <c r="V1799"/>
  <c r="V1800"/>
  <c r="V1801"/>
  <c r="V1802"/>
  <c r="V1803"/>
  <c r="V1804"/>
  <c r="V1805"/>
  <c r="V1806"/>
  <c r="V1807"/>
  <c r="V1808"/>
  <c r="V1809"/>
  <c r="V1810"/>
  <c r="V1811"/>
  <c r="V1812"/>
  <c r="V1813"/>
  <c r="V1814"/>
  <c r="V1815"/>
  <c r="V1816"/>
  <c r="V1817"/>
  <c r="V1818"/>
  <c r="V1819"/>
  <c r="V1820"/>
  <c r="V1821"/>
  <c r="V1822"/>
  <c r="V1823"/>
  <c r="V1824"/>
  <c r="V1825"/>
  <c r="V1826"/>
  <c r="V1827"/>
  <c r="V1828"/>
  <c r="V2164"/>
  <c r="V2165"/>
  <c r="V2166"/>
  <c r="V2167"/>
  <c r="V2168"/>
  <c r="V2169"/>
  <c r="V2170"/>
  <c r="V2171"/>
  <c r="V2172"/>
  <c r="V2173"/>
  <c r="V2174"/>
  <c r="V2175"/>
  <c r="V2176"/>
  <c r="V2177"/>
  <c r="V2178"/>
  <c r="V2179"/>
  <c r="V2180"/>
  <c r="V2181"/>
  <c r="V2182"/>
  <c r="V2183"/>
  <c r="V2184"/>
  <c r="V2185"/>
  <c r="V2186"/>
  <c r="V2187"/>
  <c r="V2188"/>
  <c r="V2189"/>
  <c r="V2190"/>
  <c r="V2191"/>
  <c r="V2192"/>
  <c r="V2193"/>
  <c r="V2194"/>
  <c r="V2529"/>
  <c r="V2530"/>
  <c r="V2531"/>
  <c r="V2532"/>
  <c r="V2533"/>
  <c r="V2534"/>
  <c r="V2535"/>
  <c r="V2536"/>
  <c r="V2537"/>
  <c r="V2538"/>
  <c r="V2539"/>
  <c r="V2540"/>
  <c r="V2541"/>
  <c r="V2542"/>
  <c r="V2543"/>
  <c r="V2544"/>
  <c r="V2545"/>
  <c r="V2546"/>
  <c r="V2547"/>
  <c r="V2548"/>
  <c r="V2549"/>
  <c r="V2550"/>
  <c r="V2551"/>
  <c r="V2552"/>
  <c r="V2553"/>
  <c r="V2554"/>
  <c r="V2555"/>
  <c r="V2556"/>
  <c r="V2557"/>
  <c r="V2558"/>
  <c r="V2559"/>
  <c r="V2894"/>
  <c r="V2895"/>
  <c r="V2896"/>
  <c r="V2897"/>
  <c r="V2898"/>
  <c r="V2899"/>
  <c r="V2900"/>
  <c r="V2901"/>
  <c r="V2902"/>
  <c r="V2903"/>
  <c r="V2904"/>
  <c r="V2905"/>
  <c r="V2906"/>
  <c r="V2907"/>
  <c r="V2908"/>
  <c r="V2909"/>
  <c r="V2910"/>
  <c r="V2911"/>
  <c r="V2912"/>
  <c r="V2913"/>
  <c r="V2914"/>
  <c r="V2915"/>
  <c r="V2916"/>
  <c r="V2917"/>
  <c r="V2918"/>
  <c r="V2919"/>
  <c r="V2920"/>
  <c r="V2921"/>
  <c r="V2922"/>
  <c r="V2923"/>
  <c r="V2924"/>
  <c r="V3259"/>
  <c r="V3260"/>
  <c r="V3261"/>
  <c r="V3262"/>
  <c r="V3263"/>
  <c r="V3264"/>
  <c r="V3265"/>
  <c r="V3266"/>
  <c r="V3267"/>
  <c r="V3268"/>
  <c r="V3269"/>
  <c r="V3270"/>
  <c r="V3271"/>
  <c r="V3272"/>
  <c r="V3273"/>
  <c r="V3274"/>
  <c r="V3275"/>
  <c r="V3276"/>
  <c r="V3277"/>
  <c r="V3278"/>
  <c r="V3279"/>
  <c r="V3280"/>
  <c r="V3281"/>
  <c r="V3282"/>
  <c r="V3283"/>
  <c r="V3284"/>
  <c r="V3285"/>
  <c r="V3286"/>
  <c r="V3287"/>
  <c r="V3288"/>
  <c r="V3289"/>
  <c r="V3625"/>
  <c r="V3626"/>
  <c r="V3627"/>
  <c r="V3628"/>
  <c r="V3629"/>
  <c r="V3630"/>
  <c r="V3631"/>
  <c r="V3632"/>
  <c r="V3633"/>
  <c r="V3634"/>
  <c r="V3635"/>
  <c r="V3636"/>
  <c r="V3637"/>
  <c r="V3638"/>
  <c r="V3639"/>
  <c r="V3640"/>
  <c r="V3641"/>
  <c r="V3642"/>
  <c r="V3643"/>
  <c r="V3644"/>
  <c r="V3645"/>
  <c r="V3646"/>
  <c r="V3647"/>
  <c r="V3648"/>
  <c r="V3649"/>
  <c r="V3650"/>
  <c r="V3651"/>
  <c r="V3652"/>
  <c r="V3653"/>
  <c r="V3654"/>
  <c r="V3655"/>
  <c r="V3990"/>
  <c r="V3991"/>
  <c r="V3992"/>
  <c r="V3993"/>
  <c r="V3994"/>
  <c r="V3995"/>
  <c r="V3996"/>
  <c r="V3997"/>
  <c r="V3998"/>
  <c r="V3999"/>
  <c r="V4000"/>
  <c r="V4001"/>
  <c r="V4002"/>
  <c r="V4003"/>
  <c r="V4004"/>
  <c r="V4005"/>
  <c r="V4006"/>
  <c r="V4007"/>
  <c r="V4008"/>
  <c r="V4009"/>
  <c r="V4010"/>
  <c r="V4011"/>
  <c r="V4012"/>
  <c r="V4013"/>
  <c r="V4014"/>
  <c r="V4015"/>
  <c r="V4016"/>
  <c r="V4017"/>
  <c r="V4018"/>
  <c r="V4019"/>
  <c r="V4020"/>
  <c r="V4355"/>
  <c r="V4356"/>
  <c r="V4357"/>
  <c r="V4358"/>
  <c r="V4359"/>
  <c r="V4360"/>
  <c r="V4361"/>
  <c r="V4362"/>
  <c r="V4363"/>
  <c r="V4364"/>
  <c r="V4365"/>
  <c r="V4366"/>
  <c r="V4367"/>
  <c r="V4368"/>
  <c r="V4369"/>
  <c r="V4370"/>
  <c r="V4371"/>
  <c r="V4372"/>
  <c r="V4373"/>
  <c r="V4374"/>
  <c r="V4375"/>
  <c r="V4376"/>
  <c r="V4377"/>
  <c r="V4378"/>
  <c r="V4379"/>
  <c r="V4380"/>
  <c r="V4381"/>
  <c r="V4382"/>
  <c r="V4383"/>
  <c r="V4384"/>
  <c r="V4385"/>
  <c r="V4720"/>
  <c r="V4721"/>
  <c r="V4722"/>
  <c r="V4723"/>
  <c r="V4724"/>
  <c r="V4725"/>
  <c r="V4726"/>
  <c r="V4727"/>
  <c r="V4728"/>
  <c r="V4729"/>
  <c r="V4730"/>
  <c r="V4731"/>
  <c r="V4732"/>
  <c r="V4733"/>
  <c r="V4734"/>
  <c r="V4735"/>
  <c r="V4736"/>
  <c r="V4737"/>
  <c r="V4738"/>
  <c r="V4739"/>
  <c r="V4740"/>
  <c r="V4741"/>
  <c r="V4742"/>
  <c r="V4743"/>
  <c r="V4744"/>
  <c r="V4745"/>
  <c r="V4746"/>
  <c r="V4747"/>
  <c r="V4748"/>
  <c r="V4749"/>
  <c r="V4750"/>
  <c r="V5086"/>
  <c r="V5087"/>
  <c r="V5088"/>
  <c r="V5089"/>
  <c r="V5090"/>
  <c r="V5091"/>
  <c r="V5092"/>
  <c r="V5093"/>
  <c r="V5094"/>
  <c r="V5095"/>
  <c r="V5096"/>
  <c r="V5097"/>
  <c r="V5098"/>
  <c r="V5099"/>
  <c r="V5100"/>
  <c r="V5101"/>
  <c r="V5102"/>
  <c r="V5103"/>
  <c r="V5104"/>
  <c r="V5105"/>
  <c r="V5106"/>
  <c r="V5107"/>
  <c r="V5108"/>
  <c r="V5109"/>
  <c r="V5110"/>
  <c r="V5111"/>
  <c r="V5112"/>
  <c r="V5113"/>
  <c r="V5114"/>
  <c r="V5115"/>
  <c r="V5116"/>
  <c r="V5451"/>
  <c r="V5452"/>
  <c r="V5453"/>
  <c r="V5454"/>
  <c r="V5455"/>
  <c r="V5456"/>
  <c r="V5457"/>
  <c r="V5458"/>
  <c r="V5459"/>
  <c r="V5460"/>
  <c r="V5461"/>
  <c r="V5462"/>
  <c r="V5463"/>
  <c r="V5464"/>
  <c r="V5465"/>
  <c r="V5466"/>
  <c r="V5467"/>
  <c r="V5468"/>
  <c r="V5469"/>
  <c r="V5470"/>
  <c r="V5471"/>
  <c r="V5472"/>
  <c r="V5473"/>
  <c r="V5474"/>
  <c r="V5475"/>
  <c r="V5476"/>
  <c r="V5477"/>
  <c r="V5478"/>
  <c r="V5479"/>
  <c r="V5480"/>
  <c r="V5481"/>
  <c r="V3"/>
  <c r="V4"/>
  <c r="V5"/>
  <c r="V6"/>
  <c r="V7"/>
  <c r="V8"/>
  <c r="V9"/>
  <c r="V10"/>
  <c r="V11"/>
  <c r="V12"/>
  <c r="V13"/>
  <c r="V14"/>
  <c r="V15"/>
  <c r="V16"/>
  <c r="V17"/>
  <c r="V18"/>
  <c r="V19"/>
  <c r="V20"/>
  <c r="V21"/>
  <c r="V22"/>
  <c r="V23"/>
  <c r="V24"/>
  <c r="V25"/>
  <c r="V26"/>
  <c r="V27"/>
  <c r="V28"/>
  <c r="V29"/>
  <c r="V30"/>
  <c r="V31"/>
  <c r="V32"/>
  <c r="V33"/>
  <c r="V368"/>
  <c r="V369"/>
  <c r="V370"/>
  <c r="V371"/>
  <c r="V372"/>
  <c r="V373"/>
  <c r="V374"/>
  <c r="V375"/>
  <c r="V376"/>
  <c r="V377"/>
  <c r="V378"/>
  <c r="V379"/>
  <c r="V380"/>
  <c r="V381"/>
  <c r="V382"/>
  <c r="V383"/>
  <c r="V384"/>
  <c r="V385"/>
  <c r="V386"/>
  <c r="V387"/>
  <c r="V388"/>
  <c r="V389"/>
  <c r="V390"/>
  <c r="V391"/>
  <c r="V392"/>
  <c r="V393"/>
  <c r="V394"/>
  <c r="V395"/>
  <c r="V396"/>
  <c r="V397"/>
  <c r="V398"/>
  <c r="V734"/>
  <c r="V735"/>
  <c r="V736"/>
  <c r="V737"/>
  <c r="V738"/>
  <c r="V739"/>
  <c r="V740"/>
  <c r="V741"/>
  <c r="V742"/>
  <c r="V743"/>
  <c r="V744"/>
  <c r="V745"/>
  <c r="V746"/>
  <c r="V747"/>
  <c r="V748"/>
  <c r="V749"/>
  <c r="V750"/>
  <c r="V751"/>
  <c r="V752"/>
  <c r="V753"/>
  <c r="V754"/>
  <c r="V755"/>
  <c r="V756"/>
  <c r="V757"/>
  <c r="V758"/>
  <c r="V759"/>
  <c r="V760"/>
  <c r="V761"/>
  <c r="V762"/>
  <c r="V763"/>
  <c r="V764"/>
  <c r="V1099"/>
  <c r="V1100"/>
  <c r="V1101"/>
  <c r="V1102"/>
  <c r="V1103"/>
  <c r="V1104"/>
  <c r="V1105"/>
  <c r="V1106"/>
  <c r="V1107"/>
  <c r="V1108"/>
  <c r="V1109"/>
  <c r="V1110"/>
  <c r="V1111"/>
  <c r="V1112"/>
  <c r="V1113"/>
  <c r="V1114"/>
  <c r="V1115"/>
  <c r="V1116"/>
  <c r="V1117"/>
  <c r="V1118"/>
  <c r="V1119"/>
  <c r="V1120"/>
  <c r="V1121"/>
  <c r="V1122"/>
  <c r="V1123"/>
  <c r="V1124"/>
  <c r="V1125"/>
  <c r="V1126"/>
  <c r="V1127"/>
  <c r="V1128"/>
  <c r="V1129"/>
  <c r="V1464"/>
  <c r="V1465"/>
  <c r="V1466"/>
  <c r="V1467"/>
  <c r="V1468"/>
  <c r="V1469"/>
  <c r="V1470"/>
  <c r="V1471"/>
  <c r="V1472"/>
  <c r="V1473"/>
  <c r="V1474"/>
  <c r="V1475"/>
  <c r="V1476"/>
  <c r="V1477"/>
  <c r="V1478"/>
  <c r="V1479"/>
  <c r="V1480"/>
  <c r="V1481"/>
  <c r="V1482"/>
  <c r="V1483"/>
  <c r="V1484"/>
  <c r="V1485"/>
  <c r="V1486"/>
  <c r="V1487"/>
  <c r="V1488"/>
  <c r="V1489"/>
  <c r="V1490"/>
  <c r="V1491"/>
  <c r="V1492"/>
  <c r="V1493"/>
  <c r="V1494"/>
  <c r="V1829"/>
  <c r="V1830"/>
  <c r="V1831"/>
  <c r="V1832"/>
  <c r="V1833"/>
  <c r="V1834"/>
  <c r="V1835"/>
  <c r="V1836"/>
  <c r="V1837"/>
  <c r="V1838"/>
  <c r="V1839"/>
  <c r="V1840"/>
  <c r="V1841"/>
  <c r="V1842"/>
  <c r="V1843"/>
  <c r="V1844"/>
  <c r="V1845"/>
  <c r="V1846"/>
  <c r="V1847"/>
  <c r="V1848"/>
  <c r="V1849"/>
  <c r="V1850"/>
  <c r="V1851"/>
  <c r="V1852"/>
  <c r="V1853"/>
  <c r="V1854"/>
  <c r="V1855"/>
  <c r="V1856"/>
  <c r="V1857"/>
  <c r="V1858"/>
  <c r="V1859"/>
  <c r="V2195"/>
  <c r="V2196"/>
  <c r="V2197"/>
  <c r="V2198"/>
  <c r="V2199"/>
  <c r="V2200"/>
  <c r="V2201"/>
  <c r="V2202"/>
  <c r="V2203"/>
  <c r="V2204"/>
  <c r="V2205"/>
  <c r="V2206"/>
  <c r="V2207"/>
  <c r="V2208"/>
  <c r="V2209"/>
  <c r="V2210"/>
  <c r="V2211"/>
  <c r="V2212"/>
  <c r="V2213"/>
  <c r="V2214"/>
  <c r="V2215"/>
  <c r="V2216"/>
  <c r="V2217"/>
  <c r="V2218"/>
  <c r="V2219"/>
  <c r="V2220"/>
  <c r="V2221"/>
  <c r="V2222"/>
  <c r="V2223"/>
  <c r="V2224"/>
  <c r="V2225"/>
  <c r="V2560"/>
  <c r="V2561"/>
  <c r="V2562"/>
  <c r="V2563"/>
  <c r="V2564"/>
  <c r="V2565"/>
  <c r="V2566"/>
  <c r="V2567"/>
  <c r="V2568"/>
  <c r="V2569"/>
  <c r="V2570"/>
  <c r="V2571"/>
  <c r="V2572"/>
  <c r="V2573"/>
  <c r="V2574"/>
  <c r="V2575"/>
  <c r="V2576"/>
  <c r="V2577"/>
  <c r="V2578"/>
  <c r="V2579"/>
  <c r="V2580"/>
  <c r="V2581"/>
  <c r="V2582"/>
  <c r="V2583"/>
  <c r="V2584"/>
  <c r="V2585"/>
  <c r="V2586"/>
  <c r="V2587"/>
  <c r="V2588"/>
  <c r="V2589"/>
  <c r="V2590"/>
  <c r="V2925"/>
  <c r="V2926"/>
  <c r="V2927"/>
  <c r="V2928"/>
  <c r="V2929"/>
  <c r="V2930"/>
  <c r="V2931"/>
  <c r="V2932"/>
  <c r="V2933"/>
  <c r="V2934"/>
  <c r="V2935"/>
  <c r="V2936"/>
  <c r="V2937"/>
  <c r="V2938"/>
  <c r="V2939"/>
  <c r="V2940"/>
  <c r="V2941"/>
  <c r="V2942"/>
  <c r="V2943"/>
  <c r="V2944"/>
  <c r="V2945"/>
  <c r="V2946"/>
  <c r="V2947"/>
  <c r="V2948"/>
  <c r="V2949"/>
  <c r="V2950"/>
  <c r="V2951"/>
  <c r="V2952"/>
  <c r="V2953"/>
  <c r="V2954"/>
  <c r="V2955"/>
  <c r="V3290"/>
  <c r="V3291"/>
  <c r="V3292"/>
  <c r="V3293"/>
  <c r="V3294"/>
  <c r="V3295"/>
  <c r="V3296"/>
  <c r="V3297"/>
  <c r="V3298"/>
  <c r="V3299"/>
  <c r="V3300"/>
  <c r="V3301"/>
  <c r="V3302"/>
  <c r="V3303"/>
  <c r="V3304"/>
  <c r="V3305"/>
  <c r="V3306"/>
  <c r="V3307"/>
  <c r="V3308"/>
  <c r="V3309"/>
  <c r="V3310"/>
  <c r="V3311"/>
  <c r="V3312"/>
  <c r="V3313"/>
  <c r="V3314"/>
  <c r="V3315"/>
  <c r="V3316"/>
  <c r="V3317"/>
  <c r="V3318"/>
  <c r="V3319"/>
  <c r="V3320"/>
  <c r="V3656"/>
  <c r="V3657"/>
  <c r="V3658"/>
  <c r="V3659"/>
  <c r="V3660"/>
  <c r="V3661"/>
  <c r="V3662"/>
  <c r="V3663"/>
  <c r="V3664"/>
  <c r="V3665"/>
  <c r="V3666"/>
  <c r="V3667"/>
  <c r="V3668"/>
  <c r="V3669"/>
  <c r="V3670"/>
  <c r="V3671"/>
  <c r="V3672"/>
  <c r="V3673"/>
  <c r="V3674"/>
  <c r="V3675"/>
  <c r="V3676"/>
  <c r="V3677"/>
  <c r="V3678"/>
  <c r="V3679"/>
  <c r="V3680"/>
  <c r="V3681"/>
  <c r="V3682"/>
  <c r="V3683"/>
  <c r="V3684"/>
  <c r="V3685"/>
  <c r="V3686"/>
  <c r="V4021"/>
  <c r="V4022"/>
  <c r="V4023"/>
  <c r="V4024"/>
  <c r="V4025"/>
  <c r="V4026"/>
  <c r="V4027"/>
  <c r="V4028"/>
  <c r="V4029"/>
  <c r="V4030"/>
  <c r="V4031"/>
  <c r="V4032"/>
  <c r="V4033"/>
  <c r="V4034"/>
  <c r="V4035"/>
  <c r="V4036"/>
  <c r="V4037"/>
  <c r="V4038"/>
  <c r="V4039"/>
  <c r="V4040"/>
  <c r="V4041"/>
  <c r="V4042"/>
  <c r="V4043"/>
  <c r="V4044"/>
  <c r="V4045"/>
  <c r="V4046"/>
  <c r="V4047"/>
  <c r="V4048"/>
  <c r="V4049"/>
  <c r="V4050"/>
  <c r="V4051"/>
  <c r="V4386"/>
  <c r="V4387"/>
  <c r="V4388"/>
  <c r="V4389"/>
  <c r="V4390"/>
  <c r="V4391"/>
  <c r="V4392"/>
  <c r="V4393"/>
  <c r="V4394"/>
  <c r="V4395"/>
  <c r="V4396"/>
  <c r="V4397"/>
  <c r="V4398"/>
  <c r="V4399"/>
  <c r="V4400"/>
  <c r="V4401"/>
  <c r="V4402"/>
  <c r="V4403"/>
  <c r="V4404"/>
  <c r="V4405"/>
  <c r="V4406"/>
  <c r="V4407"/>
  <c r="V4408"/>
  <c r="V4409"/>
  <c r="V4410"/>
  <c r="V4411"/>
  <c r="V4412"/>
  <c r="V4413"/>
  <c r="V4414"/>
  <c r="V4415"/>
  <c r="V4416"/>
  <c r="V4751"/>
  <c r="V4752"/>
  <c r="V4753"/>
  <c r="V4754"/>
  <c r="V4755"/>
  <c r="V4756"/>
  <c r="V4757"/>
  <c r="V4758"/>
  <c r="V4759"/>
  <c r="V4760"/>
  <c r="V4761"/>
  <c r="V4762"/>
  <c r="V4763"/>
  <c r="V4764"/>
  <c r="V4765"/>
  <c r="V4766"/>
  <c r="V4767"/>
  <c r="V4768"/>
  <c r="V4769"/>
  <c r="V4770"/>
  <c r="V4771"/>
  <c r="V4772"/>
  <c r="V4773"/>
  <c r="V4774"/>
  <c r="V4775"/>
  <c r="V4776"/>
  <c r="V4777"/>
  <c r="V4778"/>
  <c r="V4779"/>
  <c r="V4780"/>
  <c r="V4781"/>
  <c r="V5117"/>
  <c r="V5118"/>
  <c r="V5119"/>
  <c r="V5120"/>
  <c r="V5121"/>
  <c r="V5122"/>
  <c r="V5123"/>
  <c r="V5124"/>
  <c r="V5125"/>
  <c r="V5126"/>
  <c r="V5127"/>
  <c r="V5128"/>
  <c r="V5129"/>
  <c r="V5130"/>
  <c r="V5131"/>
  <c r="V5132"/>
  <c r="V5133"/>
  <c r="V5134"/>
  <c r="V5135"/>
  <c r="V5136"/>
  <c r="V5137"/>
  <c r="V5138"/>
  <c r="V5139"/>
  <c r="V5140"/>
  <c r="V5141"/>
  <c r="V5142"/>
  <c r="V5143"/>
  <c r="V5144"/>
  <c r="V5145"/>
  <c r="V5146"/>
  <c r="V5147"/>
  <c r="O34"/>
  <c r="O35"/>
  <c r="S35"/>
  <c r="O36"/>
  <c r="S36"/>
  <c r="O37"/>
  <c r="S37"/>
  <c r="O38"/>
  <c r="S38"/>
  <c r="O39"/>
  <c r="S39"/>
  <c r="O40"/>
  <c r="S40"/>
  <c r="O41"/>
  <c r="S41"/>
  <c r="O42"/>
  <c r="S42"/>
  <c r="O43"/>
  <c r="S43"/>
  <c r="O44"/>
  <c r="S44"/>
  <c r="O45"/>
  <c r="S45"/>
  <c r="O46"/>
  <c r="S46"/>
  <c r="O47"/>
  <c r="S47"/>
  <c r="O48"/>
  <c r="S48"/>
  <c r="O49"/>
  <c r="S49"/>
  <c r="O50"/>
  <c r="S50"/>
  <c r="O51"/>
  <c r="S51"/>
  <c r="O52"/>
  <c r="S52"/>
  <c r="O53"/>
  <c r="S53"/>
  <c r="O54"/>
  <c r="S54"/>
  <c r="O55"/>
  <c r="S55"/>
  <c r="O56"/>
  <c r="S56"/>
  <c r="O57"/>
  <c r="S57"/>
  <c r="O58"/>
  <c r="S58"/>
  <c r="O59"/>
  <c r="S59"/>
  <c r="O60"/>
  <c r="S60"/>
  <c r="O61"/>
  <c r="S61"/>
  <c r="O399"/>
  <c r="O400"/>
  <c r="S400"/>
  <c r="O401"/>
  <c r="S401"/>
  <c r="O402"/>
  <c r="S402"/>
  <c r="O403"/>
  <c r="S403"/>
  <c r="O404"/>
  <c r="S404"/>
  <c r="O405"/>
  <c r="S405"/>
  <c r="O406"/>
  <c r="S406"/>
  <c r="O407"/>
  <c r="S407"/>
  <c r="O408"/>
  <c r="S408"/>
  <c r="O409"/>
  <c r="S409"/>
  <c r="O410"/>
  <c r="S410"/>
  <c r="O411"/>
  <c r="S411"/>
  <c r="O412"/>
  <c r="S412"/>
  <c r="O413"/>
  <c r="S413"/>
  <c r="O414"/>
  <c r="S414"/>
  <c r="O415"/>
  <c r="S415"/>
  <c r="O416"/>
  <c r="S416"/>
  <c r="O417"/>
  <c r="S417"/>
  <c r="O418"/>
  <c r="S418"/>
  <c r="O419"/>
  <c r="S419"/>
  <c r="O420"/>
  <c r="S420"/>
  <c r="O421"/>
  <c r="S421"/>
  <c r="O422"/>
  <c r="S422"/>
  <c r="O423"/>
  <c r="S423"/>
  <c r="O424"/>
  <c r="S424"/>
  <c r="O425"/>
  <c r="S425"/>
  <c r="O426"/>
  <c r="S426"/>
  <c r="O427"/>
  <c r="S427"/>
  <c r="O765"/>
  <c r="O766"/>
  <c r="S766"/>
  <c r="O767"/>
  <c r="S767"/>
  <c r="O768"/>
  <c r="S768"/>
  <c r="O769"/>
  <c r="S769"/>
  <c r="O770"/>
  <c r="S770"/>
  <c r="O771"/>
  <c r="S771"/>
  <c r="O772"/>
  <c r="S772"/>
  <c r="O773"/>
  <c r="S773"/>
  <c r="O774"/>
  <c r="S774"/>
  <c r="O775"/>
  <c r="S775"/>
  <c r="O776"/>
  <c r="S776"/>
  <c r="O777"/>
  <c r="S777"/>
  <c r="O778"/>
  <c r="S778"/>
  <c r="O779"/>
  <c r="S779"/>
  <c r="O780"/>
  <c r="S780"/>
  <c r="O781"/>
  <c r="S781"/>
  <c r="O782"/>
  <c r="S782"/>
  <c r="O783"/>
  <c r="S783"/>
  <c r="O784"/>
  <c r="S784"/>
  <c r="O785"/>
  <c r="S785"/>
  <c r="O786"/>
  <c r="S786"/>
  <c r="O787"/>
  <c r="S787"/>
  <c r="O788"/>
  <c r="S788"/>
  <c r="O789"/>
  <c r="S789"/>
  <c r="O790"/>
  <c r="S790"/>
  <c r="O791"/>
  <c r="S791"/>
  <c r="O792"/>
  <c r="S792"/>
  <c r="O1130"/>
  <c r="O1131"/>
  <c r="S1131"/>
  <c r="O1132"/>
  <c r="S1132"/>
  <c r="O1133"/>
  <c r="S1133"/>
  <c r="O1134"/>
  <c r="S1134"/>
  <c r="O1135"/>
  <c r="S1135"/>
  <c r="O1136"/>
  <c r="S1136"/>
  <c r="O1137"/>
  <c r="S1137"/>
  <c r="O1138"/>
  <c r="S1138"/>
  <c r="O1139"/>
  <c r="S1139"/>
  <c r="O1140"/>
  <c r="S1140"/>
  <c r="O1141"/>
  <c r="S1141"/>
  <c r="O1142"/>
  <c r="S1142"/>
  <c r="O1143"/>
  <c r="S1143"/>
  <c r="O1144"/>
  <c r="S1144"/>
  <c r="O1145"/>
  <c r="S1145"/>
  <c r="O1146"/>
  <c r="S1146"/>
  <c r="O1147"/>
  <c r="S1147"/>
  <c r="O1148"/>
  <c r="S1148"/>
  <c r="O1149"/>
  <c r="S1149"/>
  <c r="O1150"/>
  <c r="S1150"/>
  <c r="O1151"/>
  <c r="S1151"/>
  <c r="O1152"/>
  <c r="S1152"/>
  <c r="O1153"/>
  <c r="S1153"/>
  <c r="O1154"/>
  <c r="S1154"/>
  <c r="O1155"/>
  <c r="S1155"/>
  <c r="O1156"/>
  <c r="S1156"/>
  <c r="O1157"/>
  <c r="S1157"/>
  <c r="O1495"/>
  <c r="O1496"/>
  <c r="S1496"/>
  <c r="O1497"/>
  <c r="S1497"/>
  <c r="O1498"/>
  <c r="S1498"/>
  <c r="O1499"/>
  <c r="S1499"/>
  <c r="O1500"/>
  <c r="S1500"/>
  <c r="O1501"/>
  <c r="S1501"/>
  <c r="O1502"/>
  <c r="S1502"/>
  <c r="O1503"/>
  <c r="S1503"/>
  <c r="O1504"/>
  <c r="S1504"/>
  <c r="O1505"/>
  <c r="S1505"/>
  <c r="O1506"/>
  <c r="S1506"/>
  <c r="O1507"/>
  <c r="S1507"/>
  <c r="O1508"/>
  <c r="S1508"/>
  <c r="O1509"/>
  <c r="S1509"/>
  <c r="O1510"/>
  <c r="S1510"/>
  <c r="O1511"/>
  <c r="S1511"/>
  <c r="O1512"/>
  <c r="S1512"/>
  <c r="O1513"/>
  <c r="S1513"/>
  <c r="O1514"/>
  <c r="S1514"/>
  <c r="O1515"/>
  <c r="S1515"/>
  <c r="O1516"/>
  <c r="S1516"/>
  <c r="O1517"/>
  <c r="S1517"/>
  <c r="O1518"/>
  <c r="S1518"/>
  <c r="O1519"/>
  <c r="S1519"/>
  <c r="O1520"/>
  <c r="S1520"/>
  <c r="O1521"/>
  <c r="S1521"/>
  <c r="O1522"/>
  <c r="S1522"/>
  <c r="O1860"/>
  <c r="O1861"/>
  <c r="S1861"/>
  <c r="O1862"/>
  <c r="S1862"/>
  <c r="O1863"/>
  <c r="S1863"/>
  <c r="O1864"/>
  <c r="S1864"/>
  <c r="O1865"/>
  <c r="S1865"/>
  <c r="O1866"/>
  <c r="S1866"/>
  <c r="O1867"/>
  <c r="S1867"/>
  <c r="O1868"/>
  <c r="S1868"/>
  <c r="O1869"/>
  <c r="S1869"/>
  <c r="O1870"/>
  <c r="S1870"/>
  <c r="O1871"/>
  <c r="S1871"/>
  <c r="O1872"/>
  <c r="S1872"/>
  <c r="O1873"/>
  <c r="S1873"/>
  <c r="O1874"/>
  <c r="S1874"/>
  <c r="O1875"/>
  <c r="S1875"/>
  <c r="O1876"/>
  <c r="S1876"/>
  <c r="O1877"/>
  <c r="S1877"/>
  <c r="O1878"/>
  <c r="S1878"/>
  <c r="O1879"/>
  <c r="S1879"/>
  <c r="O1880"/>
  <c r="S1880"/>
  <c r="O1881"/>
  <c r="S1881"/>
  <c r="O1882"/>
  <c r="S1882"/>
  <c r="O1883"/>
  <c r="S1883"/>
  <c r="O1884"/>
  <c r="S1884"/>
  <c r="O1885"/>
  <c r="S1885"/>
  <c r="O1886"/>
  <c r="S1886"/>
  <c r="O1887"/>
  <c r="S1887"/>
  <c r="O1888"/>
  <c r="S1888"/>
  <c r="O2226"/>
  <c r="O2227"/>
  <c r="S2227"/>
  <c r="O2228"/>
  <c r="S2228"/>
  <c r="O2229"/>
  <c r="S2229"/>
  <c r="O2230"/>
  <c r="S2230"/>
  <c r="O2231"/>
  <c r="S2231"/>
  <c r="O2232"/>
  <c r="S2232"/>
  <c r="O2233"/>
  <c r="S2233"/>
  <c r="O2234"/>
  <c r="S2234"/>
  <c r="O2235"/>
  <c r="S2235"/>
  <c r="O2236"/>
  <c r="S2236"/>
  <c r="O2237"/>
  <c r="S2237"/>
  <c r="O2238"/>
  <c r="S2238"/>
  <c r="O2239"/>
  <c r="S2239"/>
  <c r="O2240"/>
  <c r="S2240"/>
  <c r="O2241"/>
  <c r="S2241"/>
  <c r="O2242"/>
  <c r="S2242"/>
  <c r="O2243"/>
  <c r="S2243"/>
  <c r="O2244"/>
  <c r="S2244"/>
  <c r="O2245"/>
  <c r="S2245"/>
  <c r="O2246"/>
  <c r="S2246"/>
  <c r="O2247"/>
  <c r="S2247"/>
  <c r="O2248"/>
  <c r="S2248"/>
  <c r="O2249"/>
  <c r="S2249"/>
  <c r="O2250"/>
  <c r="S2250"/>
  <c r="O2251"/>
  <c r="S2251"/>
  <c r="O2252"/>
  <c r="S2252"/>
  <c r="O2253"/>
  <c r="S2253"/>
  <c r="O2591"/>
  <c r="O2592"/>
  <c r="S2592"/>
  <c r="O2593"/>
  <c r="S2593"/>
  <c r="O2594"/>
  <c r="S2594"/>
  <c r="O2595"/>
  <c r="S2595"/>
  <c r="O2596"/>
  <c r="S2596"/>
  <c r="O2597"/>
  <c r="S2597"/>
  <c r="O2598"/>
  <c r="S2598"/>
  <c r="O2599"/>
  <c r="S2599"/>
  <c r="O2600"/>
  <c r="S2600"/>
  <c r="O2601"/>
  <c r="S2601"/>
  <c r="O2602"/>
  <c r="S2602"/>
  <c r="O2603"/>
  <c r="S2603"/>
  <c r="O2604"/>
  <c r="S2604"/>
  <c r="O2605"/>
  <c r="S2605"/>
  <c r="O2606"/>
  <c r="S2606"/>
  <c r="O2607"/>
  <c r="S2607"/>
  <c r="O2608"/>
  <c r="S2608"/>
  <c r="O2609"/>
  <c r="S2609"/>
  <c r="O2610"/>
  <c r="S2610"/>
  <c r="O2611"/>
  <c r="S2611"/>
  <c r="O2612"/>
  <c r="S2612"/>
  <c r="O2613"/>
  <c r="S2613"/>
  <c r="O2614"/>
  <c r="S2614"/>
  <c r="O2615"/>
  <c r="S2615"/>
  <c r="O2616"/>
  <c r="S2616"/>
  <c r="O2617"/>
  <c r="S2617"/>
  <c r="O2618"/>
  <c r="S2618"/>
  <c r="O2956"/>
  <c r="O2957"/>
  <c r="S2957"/>
  <c r="O2958"/>
  <c r="S2958"/>
  <c r="O2959"/>
  <c r="S2959"/>
  <c r="O2960"/>
  <c r="S2960"/>
  <c r="O2961"/>
  <c r="S2961"/>
  <c r="O2962"/>
  <c r="S2962"/>
  <c r="O2963"/>
  <c r="S2963"/>
  <c r="O2964"/>
  <c r="S2964"/>
  <c r="O2965"/>
  <c r="S2965"/>
  <c r="O2966"/>
  <c r="S2966"/>
  <c r="O2967"/>
  <c r="S2967"/>
  <c r="O2968"/>
  <c r="S2968"/>
  <c r="O2969"/>
  <c r="S2969"/>
  <c r="O2970"/>
  <c r="S2970"/>
  <c r="O2971"/>
  <c r="S2971"/>
  <c r="O2972"/>
  <c r="S2972"/>
  <c r="O2973"/>
  <c r="S2973"/>
  <c r="O2974"/>
  <c r="S2974"/>
  <c r="O2975"/>
  <c r="S2975"/>
  <c r="O2976"/>
  <c r="S2976"/>
  <c r="O2977"/>
  <c r="S2977"/>
  <c r="O2978"/>
  <c r="S2978"/>
  <c r="O2979"/>
  <c r="S2979"/>
  <c r="O2980"/>
  <c r="S2980"/>
  <c r="O2981"/>
  <c r="S2981"/>
  <c r="O2982"/>
  <c r="S2982"/>
  <c r="O2983"/>
  <c r="S2983"/>
  <c r="O3321"/>
  <c r="O3322"/>
  <c r="S3322"/>
  <c r="O3323"/>
  <c r="S3323"/>
  <c r="O3324"/>
  <c r="S3324"/>
  <c r="O3325"/>
  <c r="S3325"/>
  <c r="O3326"/>
  <c r="S3326"/>
  <c r="O3327"/>
  <c r="S3327"/>
  <c r="O3328"/>
  <c r="S3328"/>
  <c r="O3329"/>
  <c r="S3329"/>
  <c r="O3330"/>
  <c r="S3330"/>
  <c r="O3331"/>
  <c r="S3331"/>
  <c r="O3332"/>
  <c r="S3332"/>
  <c r="O3333"/>
  <c r="S3333"/>
  <c r="O3334"/>
  <c r="S3334"/>
  <c r="O3335"/>
  <c r="S3335"/>
  <c r="O3336"/>
  <c r="S3336"/>
  <c r="O3337"/>
  <c r="S3337"/>
  <c r="O3338"/>
  <c r="S3338"/>
  <c r="O3339"/>
  <c r="S3339"/>
  <c r="O3340"/>
  <c r="S3340"/>
  <c r="O3341"/>
  <c r="S3341"/>
  <c r="O3342"/>
  <c r="S3342"/>
  <c r="O3343"/>
  <c r="S3343"/>
  <c r="O3344"/>
  <c r="S3344"/>
  <c r="O3345"/>
  <c r="S3345"/>
  <c r="O3346"/>
  <c r="S3346"/>
  <c r="O3347"/>
  <c r="S3347"/>
  <c r="O3348"/>
  <c r="S3348"/>
  <c r="O3349"/>
  <c r="S3349"/>
  <c r="O3687"/>
  <c r="O3688"/>
  <c r="S3688"/>
  <c r="O3689"/>
  <c r="S3689"/>
  <c r="O3690"/>
  <c r="S3690"/>
  <c r="O3691"/>
  <c r="S3691"/>
  <c r="O3692"/>
  <c r="S3692"/>
  <c r="O3693"/>
  <c r="S3693"/>
  <c r="O3694"/>
  <c r="S3694"/>
  <c r="O3695"/>
  <c r="S3695"/>
  <c r="O3696"/>
  <c r="S3696"/>
  <c r="O3697"/>
  <c r="S3697"/>
  <c r="O3698"/>
  <c r="S3698"/>
  <c r="O3699"/>
  <c r="S3699"/>
  <c r="O3700"/>
  <c r="S3700"/>
  <c r="O3701"/>
  <c r="S3701"/>
  <c r="O3702"/>
  <c r="S3702"/>
  <c r="O3703"/>
  <c r="S3703"/>
  <c r="O3704"/>
  <c r="S3704"/>
  <c r="O3705"/>
  <c r="S3705"/>
  <c r="O3706"/>
  <c r="S3706"/>
  <c r="O3707"/>
  <c r="S3707"/>
  <c r="O3708"/>
  <c r="S3708"/>
  <c r="O3709"/>
  <c r="S3709"/>
  <c r="O3710"/>
  <c r="S3710"/>
  <c r="O3711"/>
  <c r="S3711"/>
  <c r="O3712"/>
  <c r="S3712"/>
  <c r="O3713"/>
  <c r="S3713"/>
  <c r="O3714"/>
  <c r="S3714"/>
  <c r="O4052"/>
  <c r="O4053"/>
  <c r="S4053"/>
  <c r="O4054"/>
  <c r="S4054"/>
  <c r="O4055"/>
  <c r="S4055"/>
  <c r="O4056"/>
  <c r="S4056"/>
  <c r="O4057"/>
  <c r="S4057"/>
  <c r="O4058"/>
  <c r="S4058"/>
  <c r="O4059"/>
  <c r="S4059"/>
  <c r="O4060"/>
  <c r="S4060"/>
  <c r="O4061"/>
  <c r="S4061"/>
  <c r="O4062"/>
  <c r="S4062"/>
  <c r="O4063"/>
  <c r="S4063"/>
  <c r="O4064"/>
  <c r="S4064"/>
  <c r="O4065"/>
  <c r="S4065"/>
  <c r="O4066"/>
  <c r="S4066"/>
  <c r="O4067"/>
  <c r="S4067"/>
  <c r="O4068"/>
  <c r="S4068"/>
  <c r="O4069"/>
  <c r="S4069"/>
  <c r="O4070"/>
  <c r="S4070"/>
  <c r="O4071"/>
  <c r="S4071"/>
  <c r="O4072"/>
  <c r="S4072"/>
  <c r="O4073"/>
  <c r="S4073"/>
  <c r="O4074"/>
  <c r="S4074"/>
  <c r="O4075"/>
  <c r="S4075"/>
  <c r="O4076"/>
  <c r="S4076"/>
  <c r="O4077"/>
  <c r="S4077"/>
  <c r="O4078"/>
  <c r="S4078"/>
  <c r="O4079"/>
  <c r="S4079"/>
  <c r="O4417"/>
  <c r="O4418"/>
  <c r="S4418"/>
  <c r="O4419"/>
  <c r="S4419"/>
  <c r="O4420"/>
  <c r="S4420"/>
  <c r="O4421"/>
  <c r="S4421"/>
  <c r="O4422"/>
  <c r="S4422"/>
  <c r="O4423"/>
  <c r="S4423"/>
  <c r="O4424"/>
  <c r="S4424"/>
  <c r="O4425"/>
  <c r="S4425"/>
  <c r="O4426"/>
  <c r="S4426"/>
  <c r="O4427"/>
  <c r="S4427"/>
  <c r="O4428"/>
  <c r="S4428"/>
  <c r="O4429"/>
  <c r="S4429"/>
  <c r="O4430"/>
  <c r="S4430"/>
  <c r="O4431"/>
  <c r="S4431"/>
  <c r="O4432"/>
  <c r="S4432"/>
  <c r="O4433"/>
  <c r="S4433"/>
  <c r="O4434"/>
  <c r="S4434"/>
  <c r="O4435"/>
  <c r="S4435"/>
  <c r="O4436"/>
  <c r="S4436"/>
  <c r="O4437"/>
  <c r="S4437"/>
  <c r="O4438"/>
  <c r="S4438"/>
  <c r="O4439"/>
  <c r="S4439"/>
  <c r="O4440"/>
  <c r="S4440"/>
  <c r="O4441"/>
  <c r="S4441"/>
  <c r="O4442"/>
  <c r="S4442"/>
  <c r="O4443"/>
  <c r="S4443"/>
  <c r="O4444"/>
  <c r="S4444"/>
  <c r="O4782"/>
  <c r="O4783"/>
  <c r="S4783"/>
  <c r="O4784"/>
  <c r="S4784"/>
  <c r="O4785"/>
  <c r="S4785"/>
  <c r="O4786"/>
  <c r="S4786"/>
  <c r="O4787"/>
  <c r="S4787"/>
  <c r="O4788"/>
  <c r="S4788"/>
  <c r="O4789"/>
  <c r="S4789"/>
  <c r="O4790"/>
  <c r="S4790"/>
  <c r="O4791"/>
  <c r="S4791"/>
  <c r="O4792"/>
  <c r="S4792"/>
  <c r="O4793"/>
  <c r="S4793"/>
  <c r="O4794"/>
  <c r="S4794"/>
  <c r="O4795"/>
  <c r="S4795"/>
  <c r="O4796"/>
  <c r="S4796"/>
  <c r="O4797"/>
  <c r="S4797"/>
  <c r="O4798"/>
  <c r="S4798"/>
  <c r="O4799"/>
  <c r="S4799"/>
  <c r="O4800"/>
  <c r="S4800"/>
  <c r="O4801"/>
  <c r="S4801"/>
  <c r="O4802"/>
  <c r="S4802"/>
  <c r="O4803"/>
  <c r="S4803"/>
  <c r="O4804"/>
  <c r="S4804"/>
  <c r="O4805"/>
  <c r="S4805"/>
  <c r="O4806"/>
  <c r="S4806"/>
  <c r="O4807"/>
  <c r="S4807"/>
  <c r="O4808"/>
  <c r="S4808"/>
  <c r="O4809"/>
  <c r="S4809"/>
  <c r="O4810"/>
  <c r="S4810"/>
  <c r="O5148"/>
  <c r="O5149"/>
  <c r="S5149"/>
  <c r="O5150"/>
  <c r="S5150"/>
  <c r="O5151"/>
  <c r="S5151"/>
  <c r="O5152"/>
  <c r="S5152"/>
  <c r="O5153"/>
  <c r="S5153"/>
  <c r="O5154"/>
  <c r="S5154"/>
  <c r="O5155"/>
  <c r="S5155"/>
  <c r="O5156"/>
  <c r="S5156"/>
  <c r="O5157"/>
  <c r="S5157"/>
  <c r="O5158"/>
  <c r="S5158"/>
  <c r="O5159"/>
  <c r="S5159"/>
  <c r="O5160"/>
  <c r="S5160"/>
  <c r="O5161"/>
  <c r="S5161"/>
  <c r="O5162"/>
  <c r="S5162"/>
  <c r="O5163"/>
  <c r="S5163"/>
  <c r="O5164"/>
  <c r="S5164"/>
  <c r="O5165"/>
  <c r="S5165"/>
  <c r="O5166"/>
  <c r="S5166"/>
  <c r="O5167"/>
  <c r="S5167"/>
  <c r="O5168"/>
  <c r="S5168"/>
  <c r="O5169"/>
  <c r="S5169"/>
  <c r="O5170"/>
  <c r="S5170"/>
  <c r="O5171"/>
  <c r="S5171"/>
  <c r="O5172"/>
  <c r="S5172"/>
  <c r="O5173"/>
  <c r="S5173"/>
  <c r="O5174"/>
  <c r="S5174"/>
  <c r="O5175"/>
  <c r="S5175"/>
  <c r="O62"/>
  <c r="O63"/>
  <c r="S63"/>
  <c r="O64"/>
  <c r="S64"/>
  <c r="O65"/>
  <c r="S65"/>
  <c r="O66"/>
  <c r="S66"/>
  <c r="O67"/>
  <c r="S67"/>
  <c r="O68"/>
  <c r="S68"/>
  <c r="O69"/>
  <c r="S69"/>
  <c r="O70"/>
  <c r="S70"/>
  <c r="O71"/>
  <c r="S71"/>
  <c r="O72"/>
  <c r="S72"/>
  <c r="O73"/>
  <c r="S73"/>
  <c r="O74"/>
  <c r="S74"/>
  <c r="O75"/>
  <c r="S75"/>
  <c r="O76"/>
  <c r="S76"/>
  <c r="O77"/>
  <c r="S77"/>
  <c r="O78"/>
  <c r="S78"/>
  <c r="O79"/>
  <c r="S79"/>
  <c r="O80"/>
  <c r="S80"/>
  <c r="O81"/>
  <c r="S81"/>
  <c r="O82"/>
  <c r="S82"/>
  <c r="O83"/>
  <c r="S83"/>
  <c r="O84"/>
  <c r="S84"/>
  <c r="O85"/>
  <c r="S85"/>
  <c r="O86"/>
  <c r="S86"/>
  <c r="O87"/>
  <c r="S87"/>
  <c r="O88"/>
  <c r="S88"/>
  <c r="O89"/>
  <c r="S89"/>
  <c r="O90"/>
  <c r="S90"/>
  <c r="O91"/>
  <c r="S91"/>
  <c r="O92"/>
  <c r="S92"/>
  <c r="O428"/>
  <c r="O429"/>
  <c r="S429"/>
  <c r="O430"/>
  <c r="S430"/>
  <c r="O431"/>
  <c r="S431"/>
  <c r="O432"/>
  <c r="S432"/>
  <c r="O433"/>
  <c r="S433"/>
  <c r="O434"/>
  <c r="S434"/>
  <c r="O435"/>
  <c r="S435"/>
  <c r="O436"/>
  <c r="S436"/>
  <c r="O437"/>
  <c r="S437"/>
  <c r="O438"/>
  <c r="S438"/>
  <c r="O439"/>
  <c r="S439"/>
  <c r="O440"/>
  <c r="S440"/>
  <c r="O441"/>
  <c r="S441"/>
  <c r="O442"/>
  <c r="S442"/>
  <c r="O443"/>
  <c r="S443"/>
  <c r="O444"/>
  <c r="S444"/>
  <c r="O445"/>
  <c r="S445"/>
  <c r="O446"/>
  <c r="S446"/>
  <c r="O447"/>
  <c r="S447"/>
  <c r="O448"/>
  <c r="S448"/>
  <c r="O449"/>
  <c r="S449"/>
  <c r="O450"/>
  <c r="S450"/>
  <c r="O451"/>
  <c r="S451"/>
  <c r="O452"/>
  <c r="S452"/>
  <c r="O453"/>
  <c r="S453"/>
  <c r="O454"/>
  <c r="S454"/>
  <c r="O455"/>
  <c r="S455"/>
  <c r="O456"/>
  <c r="S456"/>
  <c r="O457"/>
  <c r="S457"/>
  <c r="O458"/>
  <c r="S458"/>
  <c r="O793"/>
  <c r="O794"/>
  <c r="S794"/>
  <c r="O795"/>
  <c r="S795"/>
  <c r="O796"/>
  <c r="S796"/>
  <c r="O797"/>
  <c r="S797"/>
  <c r="O798"/>
  <c r="S798"/>
  <c r="O799"/>
  <c r="S799"/>
  <c r="O800"/>
  <c r="S800"/>
  <c r="O801"/>
  <c r="S801"/>
  <c r="O802"/>
  <c r="S802"/>
  <c r="O803"/>
  <c r="S803"/>
  <c r="O804"/>
  <c r="S804"/>
  <c r="O805"/>
  <c r="S805"/>
  <c r="O806"/>
  <c r="S806"/>
  <c r="O807"/>
  <c r="S807"/>
  <c r="O808"/>
  <c r="S808"/>
  <c r="O809"/>
  <c r="S809"/>
  <c r="O810"/>
  <c r="S810"/>
  <c r="O811"/>
  <c r="S811"/>
  <c r="O812"/>
  <c r="S812"/>
  <c r="O813"/>
  <c r="S813"/>
  <c r="O814"/>
  <c r="S814"/>
  <c r="O815"/>
  <c r="S815"/>
  <c r="O816"/>
  <c r="S816"/>
  <c r="O817"/>
  <c r="S817"/>
  <c r="O818"/>
  <c r="S818"/>
  <c r="O819"/>
  <c r="S819"/>
  <c r="O820"/>
  <c r="S820"/>
  <c r="O821"/>
  <c r="S821"/>
  <c r="O822"/>
  <c r="S822"/>
  <c r="O823"/>
  <c r="S823"/>
  <c r="O1158"/>
  <c r="O1159"/>
  <c r="S1159"/>
  <c r="O1160"/>
  <c r="S1160"/>
  <c r="O1161"/>
  <c r="S1161"/>
  <c r="O1162"/>
  <c r="S1162"/>
  <c r="O1163"/>
  <c r="S1163"/>
  <c r="O1164"/>
  <c r="S1164"/>
  <c r="O1165"/>
  <c r="S1165"/>
  <c r="O1166"/>
  <c r="S1166"/>
  <c r="O1167"/>
  <c r="S1167"/>
  <c r="O1168"/>
  <c r="S1168"/>
  <c r="O1169"/>
  <c r="S1169"/>
  <c r="O1170"/>
  <c r="S1170"/>
  <c r="O1171"/>
  <c r="S1171"/>
  <c r="O1172"/>
  <c r="S1172"/>
  <c r="O1173"/>
  <c r="S1173"/>
  <c r="O1174"/>
  <c r="S1174"/>
  <c r="O1175"/>
  <c r="S1175"/>
  <c r="O1176"/>
  <c r="S1176"/>
  <c r="O1177"/>
  <c r="S1177"/>
  <c r="O1178"/>
  <c r="S1178"/>
  <c r="O1179"/>
  <c r="S1179"/>
  <c r="O1180"/>
  <c r="S1180"/>
  <c r="O1181"/>
  <c r="S1181"/>
  <c r="O1182"/>
  <c r="S1182"/>
  <c r="O1183"/>
  <c r="S1183"/>
  <c r="O1184"/>
  <c r="S1184"/>
  <c r="O1185"/>
  <c r="S1185"/>
  <c r="O1186"/>
  <c r="S1186"/>
  <c r="O1187"/>
  <c r="S1187"/>
  <c r="O1188"/>
  <c r="S1188"/>
  <c r="O1523"/>
  <c r="O1524"/>
  <c r="S1524"/>
  <c r="O1525"/>
  <c r="S1525"/>
  <c r="O1526"/>
  <c r="S1526"/>
  <c r="O1527"/>
  <c r="S1527"/>
  <c r="O1528"/>
  <c r="S1528"/>
  <c r="O1529"/>
  <c r="S1529"/>
  <c r="O1530"/>
  <c r="S1530"/>
  <c r="O1531"/>
  <c r="S1531"/>
  <c r="O1532"/>
  <c r="S1532"/>
  <c r="O1533"/>
  <c r="S1533"/>
  <c r="O1534"/>
  <c r="S1534"/>
  <c r="O1535"/>
  <c r="S1535"/>
  <c r="O1536"/>
  <c r="S1536"/>
  <c r="O1537"/>
  <c r="S1537"/>
  <c r="O1538"/>
  <c r="S1538"/>
  <c r="O1539"/>
  <c r="S1539"/>
  <c r="O1540"/>
  <c r="S1540"/>
  <c r="O1541"/>
  <c r="S1541"/>
  <c r="O1542"/>
  <c r="S1542"/>
  <c r="O1543"/>
  <c r="S1543"/>
  <c r="O1544"/>
  <c r="S1544"/>
  <c r="O1545"/>
  <c r="S1545"/>
  <c r="O1546"/>
  <c r="S1546"/>
  <c r="O1547"/>
  <c r="S1547"/>
  <c r="O1548"/>
  <c r="S1548"/>
  <c r="O1549"/>
  <c r="S1549"/>
  <c r="O1550"/>
  <c r="S1550"/>
  <c r="O1551"/>
  <c r="S1551"/>
  <c r="O1552"/>
  <c r="S1552"/>
  <c r="O1553"/>
  <c r="S1553"/>
  <c r="O1889"/>
  <c r="O1890"/>
  <c r="S1890"/>
  <c r="O1891"/>
  <c r="S1891"/>
  <c r="O1892"/>
  <c r="S1892"/>
  <c r="O1893"/>
  <c r="S1893"/>
  <c r="O1894"/>
  <c r="S1894"/>
  <c r="O1895"/>
  <c r="S1895"/>
  <c r="O1896"/>
  <c r="S1896"/>
  <c r="O1897"/>
  <c r="S1897"/>
  <c r="O1898"/>
  <c r="S1898"/>
  <c r="O1899"/>
  <c r="S1899"/>
  <c r="O1900"/>
  <c r="S1900"/>
  <c r="O1901"/>
  <c r="S1901"/>
  <c r="O1902"/>
  <c r="S1902"/>
  <c r="O1903"/>
  <c r="S1903"/>
  <c r="O1904"/>
  <c r="S1904"/>
  <c r="O1905"/>
  <c r="S1905"/>
  <c r="O1906"/>
  <c r="S1906"/>
  <c r="O1907"/>
  <c r="S1907"/>
  <c r="O1908"/>
  <c r="S1908"/>
  <c r="O1909"/>
  <c r="S1909"/>
  <c r="O1910"/>
  <c r="S1910"/>
  <c r="O1911"/>
  <c r="S1911"/>
  <c r="O1912"/>
  <c r="S1912"/>
  <c r="O1913"/>
  <c r="S1913"/>
  <c r="O1914"/>
  <c r="S1914"/>
  <c r="O1915"/>
  <c r="S1915"/>
  <c r="O1916"/>
  <c r="S1916"/>
  <c r="O1917"/>
  <c r="S1917"/>
  <c r="O1918"/>
  <c r="S1918"/>
  <c r="O1919"/>
  <c r="S1919"/>
  <c r="O2254"/>
  <c r="O2255"/>
  <c r="S2255"/>
  <c r="O2256"/>
  <c r="S2256"/>
  <c r="O2257"/>
  <c r="S2257"/>
  <c r="O2258"/>
  <c r="S2258"/>
  <c r="O2259"/>
  <c r="S2259"/>
  <c r="O2260"/>
  <c r="S2260"/>
  <c r="O2261"/>
  <c r="S2261"/>
  <c r="O2262"/>
  <c r="S2262"/>
  <c r="O2263"/>
  <c r="S2263"/>
  <c r="O2264"/>
  <c r="S2264"/>
  <c r="O2265"/>
  <c r="S2265"/>
  <c r="O2266"/>
  <c r="S2266"/>
  <c r="O2267"/>
  <c r="S2267"/>
  <c r="O2268"/>
  <c r="S2268"/>
  <c r="O2269"/>
  <c r="S2269"/>
  <c r="O2270"/>
  <c r="S2270"/>
  <c r="O2271"/>
  <c r="S2271"/>
  <c r="O2272"/>
  <c r="S2272"/>
  <c r="O2273"/>
  <c r="S2273"/>
  <c r="O2274"/>
  <c r="S2274"/>
  <c r="O2275"/>
  <c r="S2275"/>
  <c r="O2276"/>
  <c r="S2276"/>
  <c r="O2277"/>
  <c r="S2277"/>
  <c r="O2278"/>
  <c r="S2278"/>
  <c r="O2279"/>
  <c r="S2279"/>
  <c r="O2280"/>
  <c r="S2280"/>
  <c r="O2281"/>
  <c r="S2281"/>
  <c r="O2282"/>
  <c r="S2282"/>
  <c r="O2283"/>
  <c r="S2283"/>
  <c r="O2284"/>
  <c r="S2284"/>
  <c r="O2619"/>
  <c r="O2620"/>
  <c r="S2620"/>
  <c r="O2621"/>
  <c r="S2621"/>
  <c r="O2622"/>
  <c r="S2622"/>
  <c r="O2623"/>
  <c r="S2623"/>
  <c r="O2624"/>
  <c r="S2624"/>
  <c r="O2625"/>
  <c r="S2625"/>
  <c r="O2626"/>
  <c r="S2626"/>
  <c r="O2627"/>
  <c r="S2627"/>
  <c r="O2628"/>
  <c r="S2628"/>
  <c r="O2629"/>
  <c r="S2629"/>
  <c r="O2630"/>
  <c r="S2630"/>
  <c r="O2631"/>
  <c r="S2631"/>
  <c r="O2632"/>
  <c r="S2632"/>
  <c r="O2633"/>
  <c r="S2633"/>
  <c r="O2634"/>
  <c r="S2634"/>
  <c r="O2635"/>
  <c r="S2635"/>
  <c r="O2636"/>
  <c r="S2636"/>
  <c r="O2637"/>
  <c r="S2637"/>
  <c r="O2638"/>
  <c r="S2638"/>
  <c r="O2639"/>
  <c r="S2639"/>
  <c r="O2640"/>
  <c r="S2640"/>
  <c r="O2641"/>
  <c r="S2641"/>
  <c r="O2642"/>
  <c r="S2642"/>
  <c r="O2643"/>
  <c r="S2643"/>
  <c r="O2644"/>
  <c r="S2644"/>
  <c r="O2645"/>
  <c r="S2645"/>
  <c r="O2646"/>
  <c r="S2646"/>
  <c r="O2647"/>
  <c r="S2647"/>
  <c r="O2648"/>
  <c r="S2648"/>
  <c r="O2649"/>
  <c r="S2649"/>
  <c r="O2984"/>
  <c r="O2985"/>
  <c r="S2985"/>
  <c r="O2986"/>
  <c r="S2986"/>
  <c r="O2987"/>
  <c r="S2987"/>
  <c r="O2988"/>
  <c r="S2988"/>
  <c r="O2989"/>
  <c r="S2989"/>
  <c r="O2990"/>
  <c r="S2990"/>
  <c r="O2991"/>
  <c r="S2991"/>
  <c r="O2992"/>
  <c r="S2992"/>
  <c r="O2993"/>
  <c r="S2993"/>
  <c r="O2994"/>
  <c r="S2994"/>
  <c r="O2995"/>
  <c r="S2995"/>
  <c r="O2996"/>
  <c r="S2996"/>
  <c r="O2997"/>
  <c r="S2997"/>
  <c r="O2998"/>
  <c r="S2998"/>
  <c r="O2999"/>
  <c r="S2999"/>
  <c r="O3000"/>
  <c r="S3000"/>
  <c r="O3001"/>
  <c r="S3001"/>
  <c r="O3002"/>
  <c r="S3002"/>
  <c r="O3003"/>
  <c r="S3003"/>
  <c r="O3004"/>
  <c r="S3004"/>
  <c r="O3005"/>
  <c r="S3005"/>
  <c r="O3006"/>
  <c r="S3006"/>
  <c r="O3007"/>
  <c r="S3007"/>
  <c r="O3008"/>
  <c r="S3008"/>
  <c r="O3009"/>
  <c r="S3009"/>
  <c r="O3010"/>
  <c r="S3010"/>
  <c r="O3011"/>
  <c r="S3011"/>
  <c r="O3012"/>
  <c r="S3012"/>
  <c r="O3013"/>
  <c r="S3013"/>
  <c r="O3014"/>
  <c r="S3014"/>
  <c r="O3350"/>
  <c r="O3351"/>
  <c r="S3351"/>
  <c r="O3352"/>
  <c r="S3352"/>
  <c r="O3353"/>
  <c r="S3353"/>
  <c r="O3354"/>
  <c r="S3354"/>
  <c r="O3355"/>
  <c r="S3355"/>
  <c r="O3356"/>
  <c r="S3356"/>
  <c r="O3357"/>
  <c r="S3357"/>
  <c r="O3358"/>
  <c r="S3358"/>
  <c r="O3359"/>
  <c r="S3359"/>
  <c r="O3360"/>
  <c r="S3360"/>
  <c r="O3361"/>
  <c r="S3361"/>
  <c r="O3362"/>
  <c r="S3362"/>
  <c r="O3363"/>
  <c r="S3363"/>
  <c r="O3364"/>
  <c r="S3364"/>
  <c r="O3365"/>
  <c r="S3365"/>
  <c r="O3366"/>
  <c r="S3366"/>
  <c r="O3367"/>
  <c r="S3367"/>
  <c r="O3368"/>
  <c r="S3368"/>
  <c r="O3369"/>
  <c r="S3369"/>
  <c r="O3370"/>
  <c r="S3370"/>
  <c r="O3371"/>
  <c r="S3371"/>
  <c r="O3372"/>
  <c r="S3372"/>
  <c r="O3373"/>
  <c r="S3373"/>
  <c r="O3374"/>
  <c r="S3374"/>
  <c r="O3375"/>
  <c r="S3375"/>
  <c r="O3376"/>
  <c r="S3376"/>
  <c r="O3377"/>
  <c r="S3377"/>
  <c r="O3378"/>
  <c r="S3378"/>
  <c r="O3379"/>
  <c r="S3379"/>
  <c r="O3380"/>
  <c r="S3380"/>
  <c r="O3715"/>
  <c r="O3716"/>
  <c r="S3716"/>
  <c r="O3717"/>
  <c r="S3717"/>
  <c r="O3718"/>
  <c r="S3718"/>
  <c r="O3719"/>
  <c r="S3719"/>
  <c r="O3720"/>
  <c r="S3720"/>
  <c r="O3721"/>
  <c r="S3721"/>
  <c r="O3722"/>
  <c r="S3722"/>
  <c r="O3723"/>
  <c r="S3723"/>
  <c r="O3724"/>
  <c r="S3724"/>
  <c r="O3725"/>
  <c r="S3725"/>
  <c r="O3726"/>
  <c r="S3726"/>
  <c r="O3727"/>
  <c r="S3727"/>
  <c r="O3728"/>
  <c r="S3728"/>
  <c r="O3729"/>
  <c r="S3729"/>
  <c r="O3730"/>
  <c r="S3730"/>
  <c r="O3731"/>
  <c r="S3731"/>
  <c r="O3732"/>
  <c r="S3732"/>
  <c r="O3733"/>
  <c r="S3733"/>
  <c r="O3734"/>
  <c r="S3734"/>
  <c r="O3735"/>
  <c r="S3735"/>
  <c r="O3736"/>
  <c r="S3736"/>
  <c r="O3737"/>
  <c r="S3737"/>
  <c r="O3738"/>
  <c r="S3738"/>
  <c r="O3739"/>
  <c r="S3739"/>
  <c r="O3740"/>
  <c r="S3740"/>
  <c r="O3741"/>
  <c r="S3741"/>
  <c r="O3742"/>
  <c r="S3742"/>
  <c r="O3743"/>
  <c r="S3743"/>
  <c r="O3744"/>
  <c r="S3744"/>
  <c r="O3745"/>
  <c r="S3745"/>
  <c r="O4080"/>
  <c r="O4081"/>
  <c r="S4081"/>
  <c r="O4082"/>
  <c r="S4082"/>
  <c r="O4083"/>
  <c r="S4083"/>
  <c r="O4084"/>
  <c r="S4084"/>
  <c r="O4085"/>
  <c r="S4085"/>
  <c r="O4086"/>
  <c r="S4086"/>
  <c r="O4087"/>
  <c r="S4087"/>
  <c r="O4088"/>
  <c r="S4088"/>
  <c r="O4089"/>
  <c r="S4089"/>
  <c r="O4090"/>
  <c r="S4090"/>
  <c r="O4091"/>
  <c r="S4091"/>
  <c r="O4092"/>
  <c r="S4092"/>
  <c r="O4093"/>
  <c r="S4093"/>
  <c r="O4094"/>
  <c r="S4094"/>
  <c r="O4095"/>
  <c r="S4095"/>
  <c r="O4096"/>
  <c r="S4096"/>
  <c r="O4097"/>
  <c r="S4097"/>
  <c r="O4098"/>
  <c r="S4098"/>
  <c r="O4099"/>
  <c r="S4099"/>
  <c r="O4100"/>
  <c r="S4100"/>
  <c r="O4101"/>
  <c r="S4101"/>
  <c r="O4102"/>
  <c r="S4102"/>
  <c r="O4103"/>
  <c r="S4103"/>
  <c r="O4104"/>
  <c r="S4104"/>
  <c r="O4105"/>
  <c r="S4105"/>
  <c r="O4106"/>
  <c r="S4106"/>
  <c r="O4107"/>
  <c r="S4107"/>
  <c r="O4108"/>
  <c r="S4108"/>
  <c r="O4109"/>
  <c r="S4109"/>
  <c r="O4110"/>
  <c r="S4110"/>
  <c r="O4445"/>
  <c r="O4446"/>
  <c r="S4446"/>
  <c r="O4447"/>
  <c r="S4447"/>
  <c r="O4448"/>
  <c r="S4448"/>
  <c r="O4449"/>
  <c r="S4449"/>
  <c r="O4450"/>
  <c r="S4450"/>
  <c r="O4451"/>
  <c r="S4451"/>
  <c r="O4452"/>
  <c r="S4452"/>
  <c r="O4453"/>
  <c r="S4453"/>
  <c r="O4454"/>
  <c r="S4454"/>
  <c r="O4455"/>
  <c r="S4455"/>
  <c r="O4456"/>
  <c r="S4456"/>
  <c r="O4457"/>
  <c r="S4457"/>
  <c r="O4458"/>
  <c r="S4458"/>
  <c r="O4459"/>
  <c r="S4459"/>
  <c r="O4460"/>
  <c r="S4460"/>
  <c r="O4461"/>
  <c r="S4461"/>
  <c r="O4462"/>
  <c r="S4462"/>
  <c r="O4463"/>
  <c r="S4463"/>
  <c r="O4464"/>
  <c r="S4464"/>
  <c r="O4465"/>
  <c r="S4465"/>
  <c r="O4466"/>
  <c r="S4466"/>
  <c r="O4467"/>
  <c r="S4467"/>
  <c r="O4468"/>
  <c r="S4468"/>
  <c r="O4469"/>
  <c r="S4469"/>
  <c r="O4470"/>
  <c r="S4470"/>
  <c r="O4471"/>
  <c r="S4471"/>
  <c r="O4472"/>
  <c r="S4472"/>
  <c r="O4473"/>
  <c r="S4473"/>
  <c r="O4474"/>
  <c r="S4474"/>
  <c r="O4475"/>
  <c r="S4475"/>
  <c r="O4811"/>
  <c r="O4812"/>
  <c r="S4812"/>
  <c r="O4813"/>
  <c r="S4813"/>
  <c r="O4814"/>
  <c r="S4814"/>
  <c r="O4815"/>
  <c r="S4815"/>
  <c r="O4816"/>
  <c r="S4816"/>
  <c r="O4817"/>
  <c r="S4817"/>
  <c r="O4818"/>
  <c r="S4818"/>
  <c r="O4819"/>
  <c r="S4819"/>
  <c r="O4820"/>
  <c r="S4820"/>
  <c r="O4821"/>
  <c r="S4821"/>
  <c r="O4822"/>
  <c r="S4822"/>
  <c r="O4823"/>
  <c r="S4823"/>
  <c r="O4824"/>
  <c r="S4824"/>
  <c r="O4825"/>
  <c r="S4825"/>
  <c r="O4826"/>
  <c r="S4826"/>
  <c r="O4827"/>
  <c r="S4827"/>
  <c r="O4828"/>
  <c r="S4828"/>
  <c r="O4829"/>
  <c r="S4829"/>
  <c r="O4830"/>
  <c r="S4830"/>
  <c r="O4831"/>
  <c r="S4831"/>
  <c r="O4832"/>
  <c r="S4832"/>
  <c r="O4833"/>
  <c r="S4833"/>
  <c r="O4834"/>
  <c r="S4834"/>
  <c r="O4835"/>
  <c r="S4835"/>
  <c r="O4836"/>
  <c r="S4836"/>
  <c r="O4837"/>
  <c r="S4837"/>
  <c r="O4838"/>
  <c r="S4838"/>
  <c r="O4839"/>
  <c r="S4839"/>
  <c r="O4840"/>
  <c r="S4840"/>
  <c r="O4841"/>
  <c r="S4841"/>
  <c r="O5176"/>
  <c r="O5177"/>
  <c r="S5177"/>
  <c r="O5178"/>
  <c r="S5178"/>
  <c r="O5179"/>
  <c r="S5179"/>
  <c r="O5180"/>
  <c r="S5180"/>
  <c r="O5181"/>
  <c r="S5181"/>
  <c r="O5182"/>
  <c r="S5182"/>
  <c r="O5183"/>
  <c r="S5183"/>
  <c r="O5184"/>
  <c r="S5184"/>
  <c r="O5185"/>
  <c r="S5185"/>
  <c r="O5186"/>
  <c r="S5186"/>
  <c r="O5187"/>
  <c r="S5187"/>
  <c r="O5188"/>
  <c r="S5188"/>
  <c r="O5189"/>
  <c r="S5189"/>
  <c r="O5190"/>
  <c r="S5190"/>
  <c r="O5191"/>
  <c r="S5191"/>
  <c r="O5192"/>
  <c r="S5192"/>
  <c r="O5193"/>
  <c r="S5193"/>
  <c r="O5194"/>
  <c r="S5194"/>
  <c r="O5195"/>
  <c r="S5195"/>
  <c r="O5196"/>
  <c r="S5196"/>
  <c r="O5197"/>
  <c r="S5197"/>
  <c r="O5198"/>
  <c r="S5198"/>
  <c r="O5199"/>
  <c r="S5199"/>
  <c r="O5200"/>
  <c r="S5200"/>
  <c r="O5201"/>
  <c r="S5201"/>
  <c r="O5202"/>
  <c r="S5202"/>
  <c r="O5203"/>
  <c r="S5203"/>
  <c r="O5204"/>
  <c r="S5204"/>
  <c r="O5205"/>
  <c r="S5205"/>
  <c r="O5206"/>
  <c r="S5206"/>
  <c r="O93"/>
  <c r="O94"/>
  <c r="S94"/>
  <c r="O95"/>
  <c r="S95"/>
  <c r="O96"/>
  <c r="S96"/>
  <c r="O97"/>
  <c r="S97"/>
  <c r="O98"/>
  <c r="S98"/>
  <c r="O99"/>
  <c r="S99"/>
  <c r="O100"/>
  <c r="S100"/>
  <c r="O101"/>
  <c r="S101"/>
  <c r="O102"/>
  <c r="S102"/>
  <c r="O103"/>
  <c r="S103"/>
  <c r="O104"/>
  <c r="S104"/>
  <c r="O105"/>
  <c r="S105"/>
  <c r="O106"/>
  <c r="S106"/>
  <c r="O107"/>
  <c r="S107"/>
  <c r="O108"/>
  <c r="S108"/>
  <c r="O109"/>
  <c r="S109"/>
  <c r="O110"/>
  <c r="S110"/>
  <c r="O111"/>
  <c r="S111"/>
  <c r="O112"/>
  <c r="S112"/>
  <c r="O113"/>
  <c r="S113"/>
  <c r="O114"/>
  <c r="S114"/>
  <c r="O115"/>
  <c r="S115"/>
  <c r="O116"/>
  <c r="S116"/>
  <c r="O117"/>
  <c r="S117"/>
  <c r="O118"/>
  <c r="S118"/>
  <c r="O119"/>
  <c r="S119"/>
  <c r="O120"/>
  <c r="S120"/>
  <c r="O121"/>
  <c r="S121"/>
  <c r="O122"/>
  <c r="S122"/>
  <c r="O459"/>
  <c r="O460"/>
  <c r="S460"/>
  <c r="O461"/>
  <c r="S461"/>
  <c r="O462"/>
  <c r="S462"/>
  <c r="O463"/>
  <c r="S463"/>
  <c r="O464"/>
  <c r="S464"/>
  <c r="O465"/>
  <c r="S465"/>
  <c r="O466"/>
  <c r="S466"/>
  <c r="O467"/>
  <c r="S467"/>
  <c r="O468"/>
  <c r="S468"/>
  <c r="O469"/>
  <c r="S469"/>
  <c r="O470"/>
  <c r="S470"/>
  <c r="O471"/>
  <c r="S471"/>
  <c r="O472"/>
  <c r="S472"/>
  <c r="O473"/>
  <c r="S473"/>
  <c r="O474"/>
  <c r="S474"/>
  <c r="O475"/>
  <c r="S475"/>
  <c r="O476"/>
  <c r="S476"/>
  <c r="O477"/>
  <c r="S477"/>
  <c r="O478"/>
  <c r="S478"/>
  <c r="O479"/>
  <c r="S479"/>
  <c r="O480"/>
  <c r="S480"/>
  <c r="O481"/>
  <c r="S481"/>
  <c r="O482"/>
  <c r="S482"/>
  <c r="O483"/>
  <c r="S483"/>
  <c r="O484"/>
  <c r="S484"/>
  <c r="O485"/>
  <c r="S485"/>
  <c r="O486"/>
  <c r="S486"/>
  <c r="O487"/>
  <c r="S487"/>
  <c r="O488"/>
  <c r="S488"/>
  <c r="O824"/>
  <c r="O825"/>
  <c r="S825"/>
  <c r="O826"/>
  <c r="S826"/>
  <c r="O827"/>
  <c r="S827"/>
  <c r="O828"/>
  <c r="S828"/>
  <c r="O829"/>
  <c r="S829"/>
  <c r="O830"/>
  <c r="S830"/>
  <c r="O831"/>
  <c r="S831"/>
  <c r="O832"/>
  <c r="S832"/>
  <c r="O833"/>
  <c r="S833"/>
  <c r="O834"/>
  <c r="S834"/>
  <c r="O835"/>
  <c r="S835"/>
  <c r="O836"/>
  <c r="S836"/>
  <c r="O837"/>
  <c r="S837"/>
  <c r="O838"/>
  <c r="S838"/>
  <c r="O839"/>
  <c r="S839"/>
  <c r="O840"/>
  <c r="S840"/>
  <c r="O841"/>
  <c r="S841"/>
  <c r="O842"/>
  <c r="S842"/>
  <c r="O843"/>
  <c r="S843"/>
  <c r="O844"/>
  <c r="S844"/>
  <c r="O845"/>
  <c r="S845"/>
  <c r="O846"/>
  <c r="S846"/>
  <c r="O847"/>
  <c r="S847"/>
  <c r="O848"/>
  <c r="S848"/>
  <c r="O849"/>
  <c r="S849"/>
  <c r="O850"/>
  <c r="S850"/>
  <c r="O851"/>
  <c r="S851"/>
  <c r="O852"/>
  <c r="S852"/>
  <c r="O853"/>
  <c r="S853"/>
  <c r="O1189"/>
  <c r="O1190"/>
  <c r="S1190"/>
  <c r="O1191"/>
  <c r="S1191"/>
  <c r="O1192"/>
  <c r="S1192"/>
  <c r="O1193"/>
  <c r="S1193"/>
  <c r="O1194"/>
  <c r="S1194"/>
  <c r="O1195"/>
  <c r="S1195"/>
  <c r="O1196"/>
  <c r="S1196"/>
  <c r="O1197"/>
  <c r="S1197"/>
  <c r="O1198"/>
  <c r="S1198"/>
  <c r="O1199"/>
  <c r="S1199"/>
  <c r="O1200"/>
  <c r="S1200"/>
  <c r="O1201"/>
  <c r="S1201"/>
  <c r="O1202"/>
  <c r="S1202"/>
  <c r="O1203"/>
  <c r="S1203"/>
  <c r="O1204"/>
  <c r="S1204"/>
  <c r="O1205"/>
  <c r="S1205"/>
  <c r="O1206"/>
  <c r="S1206"/>
  <c r="O1207"/>
  <c r="S1207"/>
  <c r="O1208"/>
  <c r="S1208"/>
  <c r="O1209"/>
  <c r="S1209"/>
  <c r="O1210"/>
  <c r="S1210"/>
  <c r="O1211"/>
  <c r="S1211"/>
  <c r="O1212"/>
  <c r="S1212"/>
  <c r="O1213"/>
  <c r="S1213"/>
  <c r="O1214"/>
  <c r="S1214"/>
  <c r="O1215"/>
  <c r="S1215"/>
  <c r="O1216"/>
  <c r="S1216"/>
  <c r="O1217"/>
  <c r="S1217"/>
  <c r="O1218"/>
  <c r="S1218"/>
  <c r="O1554"/>
  <c r="O1555"/>
  <c r="S1555"/>
  <c r="O1556"/>
  <c r="S1556"/>
  <c r="O1557"/>
  <c r="S1557"/>
  <c r="O1558"/>
  <c r="S1558"/>
  <c r="O1559"/>
  <c r="S1559"/>
  <c r="O1560"/>
  <c r="S1560"/>
  <c r="O1561"/>
  <c r="S1561"/>
  <c r="O1562"/>
  <c r="S1562"/>
  <c r="O1563"/>
  <c r="S1563"/>
  <c r="O1564"/>
  <c r="S1564"/>
  <c r="O1565"/>
  <c r="S1565"/>
  <c r="O1566"/>
  <c r="S1566"/>
  <c r="O1567"/>
  <c r="S1567"/>
  <c r="O1568"/>
  <c r="S1568"/>
  <c r="O1569"/>
  <c r="S1569"/>
  <c r="O1570"/>
  <c r="S1570"/>
  <c r="O1571"/>
  <c r="S1571"/>
  <c r="O1572"/>
  <c r="S1572"/>
  <c r="O1573"/>
  <c r="S1573"/>
  <c r="O1574"/>
  <c r="S1574"/>
  <c r="O1575"/>
  <c r="S1575"/>
  <c r="O1576"/>
  <c r="S1576"/>
  <c r="O1577"/>
  <c r="S1577"/>
  <c r="O1578"/>
  <c r="S1578"/>
  <c r="O1579"/>
  <c r="S1579"/>
  <c r="O1580"/>
  <c r="S1580"/>
  <c r="O1581"/>
  <c r="S1581"/>
  <c r="O1582"/>
  <c r="S1582"/>
  <c r="O1583"/>
  <c r="S1583"/>
  <c r="O1920"/>
  <c r="O1921"/>
  <c r="S1921"/>
  <c r="O1922"/>
  <c r="S1922"/>
  <c r="O1923"/>
  <c r="S1923"/>
  <c r="O1924"/>
  <c r="S1924"/>
  <c r="O1925"/>
  <c r="S1925"/>
  <c r="O1926"/>
  <c r="S1926"/>
  <c r="O1927"/>
  <c r="S1927"/>
  <c r="O1928"/>
  <c r="S1928"/>
  <c r="O1929"/>
  <c r="S1929"/>
  <c r="O1930"/>
  <c r="S1930"/>
  <c r="O1931"/>
  <c r="S1931"/>
  <c r="O1932"/>
  <c r="S1932"/>
  <c r="O1933"/>
  <c r="S1933"/>
  <c r="O1934"/>
  <c r="S1934"/>
  <c r="O1935"/>
  <c r="S1935"/>
  <c r="O1936"/>
  <c r="S1936"/>
  <c r="O1937"/>
  <c r="S1937"/>
  <c r="O1938"/>
  <c r="S1938"/>
  <c r="O1939"/>
  <c r="S1939"/>
  <c r="O1940"/>
  <c r="S1940"/>
  <c r="O1941"/>
  <c r="S1941"/>
  <c r="O1942"/>
  <c r="S1942"/>
  <c r="O1943"/>
  <c r="S1943"/>
  <c r="O1944"/>
  <c r="S1944"/>
  <c r="O1945"/>
  <c r="S1945"/>
  <c r="O1946"/>
  <c r="S1946"/>
  <c r="O1947"/>
  <c r="S1947"/>
  <c r="O1948"/>
  <c r="S1948"/>
  <c r="O1949"/>
  <c r="S1949"/>
  <c r="O2285"/>
  <c r="O2286"/>
  <c r="S2286"/>
  <c r="O2287"/>
  <c r="S2287"/>
  <c r="O2288"/>
  <c r="S2288"/>
  <c r="O2289"/>
  <c r="S2289"/>
  <c r="O2290"/>
  <c r="S2290"/>
  <c r="O2291"/>
  <c r="S2291"/>
  <c r="O2292"/>
  <c r="S2292"/>
  <c r="O2293"/>
  <c r="S2293"/>
  <c r="O2294"/>
  <c r="S2294"/>
  <c r="O2295"/>
  <c r="S2295"/>
  <c r="O2296"/>
  <c r="S2296"/>
  <c r="O2297"/>
  <c r="S2297"/>
  <c r="O2298"/>
  <c r="S2298"/>
  <c r="O2299"/>
  <c r="S2299"/>
  <c r="O2300"/>
  <c r="S2300"/>
  <c r="O2301"/>
  <c r="S2301"/>
  <c r="O2302"/>
  <c r="S2302"/>
  <c r="O2303"/>
  <c r="S2303"/>
  <c r="O2304"/>
  <c r="S2304"/>
  <c r="O2305"/>
  <c r="S2305"/>
  <c r="O2306"/>
  <c r="S2306"/>
  <c r="O2307"/>
  <c r="S2307"/>
  <c r="O2308"/>
  <c r="S2308"/>
  <c r="O2309"/>
  <c r="S2309"/>
  <c r="O2310"/>
  <c r="S2310"/>
  <c r="O2311"/>
  <c r="S2311"/>
  <c r="O2312"/>
  <c r="S2312"/>
  <c r="O2313"/>
  <c r="S2313"/>
  <c r="O2314"/>
  <c r="S2314"/>
  <c r="O2650"/>
  <c r="O2651"/>
  <c r="S2651"/>
  <c r="O2652"/>
  <c r="S2652"/>
  <c r="O2653"/>
  <c r="S2653"/>
  <c r="O2654"/>
  <c r="S2654"/>
  <c r="O2655"/>
  <c r="S2655"/>
  <c r="O2656"/>
  <c r="S2656"/>
  <c r="O2657"/>
  <c r="S2657"/>
  <c r="O2658"/>
  <c r="S2658"/>
  <c r="O2659"/>
  <c r="S2659"/>
  <c r="O2660"/>
  <c r="S2660"/>
  <c r="O2661"/>
  <c r="S2661"/>
  <c r="O2662"/>
  <c r="S2662"/>
  <c r="O2663"/>
  <c r="S2663"/>
  <c r="O2664"/>
  <c r="S2664"/>
  <c r="O2665"/>
  <c r="S2665"/>
  <c r="O2666"/>
  <c r="S2666"/>
  <c r="O2667"/>
  <c r="S2667"/>
  <c r="O2668"/>
  <c r="S2668"/>
  <c r="O2669"/>
  <c r="S2669"/>
  <c r="O2670"/>
  <c r="S2670"/>
  <c r="O2671"/>
  <c r="S2671"/>
  <c r="O2672"/>
  <c r="S2672"/>
  <c r="O2673"/>
  <c r="S2673"/>
  <c r="O2674"/>
  <c r="S2674"/>
  <c r="O2675"/>
  <c r="S2675"/>
  <c r="O2676"/>
  <c r="S2676"/>
  <c r="O2677"/>
  <c r="S2677"/>
  <c r="O2678"/>
  <c r="S2678"/>
  <c r="O2679"/>
  <c r="S2679"/>
  <c r="O3015"/>
  <c r="O3016"/>
  <c r="S3016"/>
  <c r="O3017"/>
  <c r="S3017"/>
  <c r="O3018"/>
  <c r="S3018"/>
  <c r="O3019"/>
  <c r="S3019"/>
  <c r="O3020"/>
  <c r="S3020"/>
  <c r="O3021"/>
  <c r="S3021"/>
  <c r="O3022"/>
  <c r="S3022"/>
  <c r="O3023"/>
  <c r="S3023"/>
  <c r="O3024"/>
  <c r="S3024"/>
  <c r="O3025"/>
  <c r="S3025"/>
  <c r="O3026"/>
  <c r="S3026"/>
  <c r="O3027"/>
  <c r="S3027"/>
  <c r="O3028"/>
  <c r="S3028"/>
  <c r="O3029"/>
  <c r="S3029"/>
  <c r="O3030"/>
  <c r="S3030"/>
  <c r="O3031"/>
  <c r="S3031"/>
  <c r="O3032"/>
  <c r="S3032"/>
  <c r="O3033"/>
  <c r="S3033"/>
  <c r="O3034"/>
  <c r="S3034"/>
  <c r="O3035"/>
  <c r="S3035"/>
  <c r="O3036"/>
  <c r="S3036"/>
  <c r="O3037"/>
  <c r="S3037"/>
  <c r="O3038"/>
  <c r="S3038"/>
  <c r="O3039"/>
  <c r="S3039"/>
  <c r="O3040"/>
  <c r="S3040"/>
  <c r="O3041"/>
  <c r="S3041"/>
  <c r="O3042"/>
  <c r="S3042"/>
  <c r="O3043"/>
  <c r="S3043"/>
  <c r="O3044"/>
  <c r="S3044"/>
  <c r="O3381"/>
  <c r="O3382"/>
  <c r="S3382"/>
  <c r="T3382"/>
  <c r="O3383"/>
  <c r="S3383"/>
  <c r="O3384"/>
  <c r="S3384"/>
  <c r="O3385"/>
  <c r="S3385"/>
  <c r="O3386"/>
  <c r="S3386"/>
  <c r="O3387"/>
  <c r="S3387"/>
  <c r="O3388"/>
  <c r="S3388"/>
  <c r="O3389"/>
  <c r="S3389"/>
  <c r="O3390"/>
  <c r="S3390"/>
  <c r="O3391"/>
  <c r="S3391"/>
  <c r="O3392"/>
  <c r="S3392"/>
  <c r="O3393"/>
  <c r="S3393"/>
  <c r="O3394"/>
  <c r="S3394"/>
  <c r="O3395"/>
  <c r="S3395"/>
  <c r="O3396"/>
  <c r="S3396"/>
  <c r="O3397"/>
  <c r="S3397"/>
  <c r="O3398"/>
  <c r="S3398"/>
  <c r="O3399"/>
  <c r="S3399"/>
  <c r="O3400"/>
  <c r="S3400"/>
  <c r="O3401"/>
  <c r="S3401"/>
  <c r="O3402"/>
  <c r="S3402"/>
  <c r="O3403"/>
  <c r="S3403"/>
  <c r="O3404"/>
  <c r="S3404"/>
  <c r="O3405"/>
  <c r="S3405"/>
  <c r="O3406"/>
  <c r="S3406"/>
  <c r="O3407"/>
  <c r="S3407"/>
  <c r="O3408"/>
  <c r="S3408"/>
  <c r="O3409"/>
  <c r="S3409"/>
  <c r="O3410"/>
  <c r="S3410"/>
  <c r="O3746"/>
  <c r="O3747"/>
  <c r="S3747"/>
  <c r="O3748"/>
  <c r="S3748"/>
  <c r="O3749"/>
  <c r="S3749"/>
  <c r="O3750"/>
  <c r="S3750"/>
  <c r="O3751"/>
  <c r="S3751"/>
  <c r="O3752"/>
  <c r="S3752"/>
  <c r="O3753"/>
  <c r="S3753"/>
  <c r="O3754"/>
  <c r="S3754"/>
  <c r="O3755"/>
  <c r="S3755"/>
  <c r="O3756"/>
  <c r="S3756"/>
  <c r="O3757"/>
  <c r="S3757"/>
  <c r="O3758"/>
  <c r="S3758"/>
  <c r="O3759"/>
  <c r="S3759"/>
  <c r="O3760"/>
  <c r="S3760"/>
  <c r="O3761"/>
  <c r="S3761"/>
  <c r="O3762"/>
  <c r="S3762"/>
  <c r="O3763"/>
  <c r="S3763"/>
  <c r="O3764"/>
  <c r="S3764"/>
  <c r="O3765"/>
  <c r="S3765"/>
  <c r="O3766"/>
  <c r="S3766"/>
  <c r="O3767"/>
  <c r="S3767"/>
  <c r="O3768"/>
  <c r="S3768"/>
  <c r="O3769"/>
  <c r="S3769"/>
  <c r="O3770"/>
  <c r="S3770"/>
  <c r="O3771"/>
  <c r="S3771"/>
  <c r="O3772"/>
  <c r="S3772"/>
  <c r="O3773"/>
  <c r="S3773"/>
  <c r="O3774"/>
  <c r="S3774"/>
  <c r="O3775"/>
  <c r="S3775"/>
  <c r="O4111"/>
  <c r="O4112"/>
  <c r="S4112"/>
  <c r="O4113"/>
  <c r="S4113"/>
  <c r="O4114"/>
  <c r="S4114"/>
  <c r="O4115"/>
  <c r="S4115"/>
  <c r="O4116"/>
  <c r="S4116"/>
  <c r="O4117"/>
  <c r="S4117"/>
  <c r="O4118"/>
  <c r="S4118"/>
  <c r="O4119"/>
  <c r="S4119"/>
  <c r="O4120"/>
  <c r="S4120"/>
  <c r="O4121"/>
  <c r="S4121"/>
  <c r="O4122"/>
  <c r="S4122"/>
  <c r="O4123"/>
  <c r="S4123"/>
  <c r="O4124"/>
  <c r="S4124"/>
  <c r="O4125"/>
  <c r="S4125"/>
  <c r="O4126"/>
  <c r="S4126"/>
  <c r="O4127"/>
  <c r="S4127"/>
  <c r="O4128"/>
  <c r="S4128"/>
  <c r="O4129"/>
  <c r="S4129"/>
  <c r="O4130"/>
  <c r="S4130"/>
  <c r="O4131"/>
  <c r="S4131"/>
  <c r="O4132"/>
  <c r="S4132"/>
  <c r="O4133"/>
  <c r="S4133"/>
  <c r="O4134"/>
  <c r="S4134"/>
  <c r="O4135"/>
  <c r="S4135"/>
  <c r="O4136"/>
  <c r="S4136"/>
  <c r="O4137"/>
  <c r="S4137"/>
  <c r="O4138"/>
  <c r="S4138"/>
  <c r="O4139"/>
  <c r="S4139"/>
  <c r="O4140"/>
  <c r="S4140"/>
  <c r="O4476"/>
  <c r="O4477"/>
  <c r="S4477"/>
  <c r="O4478"/>
  <c r="S4478"/>
  <c r="O4479"/>
  <c r="S4479"/>
  <c r="O4480"/>
  <c r="S4480"/>
  <c r="O4481"/>
  <c r="S4481"/>
  <c r="O4482"/>
  <c r="S4482"/>
  <c r="O4483"/>
  <c r="S4483"/>
  <c r="O4484"/>
  <c r="S4484"/>
  <c r="O4485"/>
  <c r="S4485"/>
  <c r="O4486"/>
  <c r="S4486"/>
  <c r="O4487"/>
  <c r="S4487"/>
  <c r="O4488"/>
  <c r="S4488"/>
  <c r="O4489"/>
  <c r="S4489"/>
  <c r="O4490"/>
  <c r="S4490"/>
  <c r="O4491"/>
  <c r="S4491"/>
  <c r="O4492"/>
  <c r="S4492"/>
  <c r="O4493"/>
  <c r="S4493"/>
  <c r="O4494"/>
  <c r="S4494"/>
  <c r="O4495"/>
  <c r="S4495"/>
  <c r="O4496"/>
  <c r="S4496"/>
  <c r="O4497"/>
  <c r="S4497"/>
  <c r="O4498"/>
  <c r="S4498"/>
  <c r="O4499"/>
  <c r="S4499"/>
  <c r="O4500"/>
  <c r="S4500"/>
  <c r="O4501"/>
  <c r="S4501"/>
  <c r="O4502"/>
  <c r="S4502"/>
  <c r="O4503"/>
  <c r="S4503"/>
  <c r="O4504"/>
  <c r="S4504"/>
  <c r="O4505"/>
  <c r="S4505"/>
  <c r="O4842"/>
  <c r="O4843"/>
  <c r="S4843"/>
  <c r="O4844"/>
  <c r="S4844"/>
  <c r="O4845"/>
  <c r="S4845"/>
  <c r="O4846"/>
  <c r="S4846"/>
  <c r="O4847"/>
  <c r="S4847"/>
  <c r="O4848"/>
  <c r="S4848"/>
  <c r="O4849"/>
  <c r="S4849"/>
  <c r="O4850"/>
  <c r="S4850"/>
  <c r="O4851"/>
  <c r="S4851"/>
  <c r="O4852"/>
  <c r="S4852"/>
  <c r="O4853"/>
  <c r="S4853"/>
  <c r="O4854"/>
  <c r="S4854"/>
  <c r="O4855"/>
  <c r="S4855"/>
  <c r="O4856"/>
  <c r="S4856"/>
  <c r="O4857"/>
  <c r="S4857"/>
  <c r="O4858"/>
  <c r="S4858"/>
  <c r="O4859"/>
  <c r="S4859"/>
  <c r="O4860"/>
  <c r="S4860"/>
  <c r="O4861"/>
  <c r="S4861"/>
  <c r="O4862"/>
  <c r="S4862"/>
  <c r="O4863"/>
  <c r="S4863"/>
  <c r="O4864"/>
  <c r="S4864"/>
  <c r="O4865"/>
  <c r="S4865"/>
  <c r="O4866"/>
  <c r="S4866"/>
  <c r="O4867"/>
  <c r="S4867"/>
  <c r="O4868"/>
  <c r="S4868"/>
  <c r="O4869"/>
  <c r="S4869"/>
  <c r="O4870"/>
  <c r="S4870"/>
  <c r="O4871"/>
  <c r="S4871"/>
  <c r="O5207"/>
  <c r="O5208"/>
  <c r="S5208"/>
  <c r="O5209"/>
  <c r="S5209"/>
  <c r="O5210"/>
  <c r="S5210"/>
  <c r="O5211"/>
  <c r="S5211"/>
  <c r="O5212"/>
  <c r="S5212"/>
  <c r="O5213"/>
  <c r="S5213"/>
  <c r="O5214"/>
  <c r="S5214"/>
  <c r="O5215"/>
  <c r="S5215"/>
  <c r="O5216"/>
  <c r="S5216"/>
  <c r="O5217"/>
  <c r="S5217"/>
  <c r="O5218"/>
  <c r="S5218"/>
  <c r="O5219"/>
  <c r="S5219"/>
  <c r="O5220"/>
  <c r="S5220"/>
  <c r="O5221"/>
  <c r="S5221"/>
  <c r="O5222"/>
  <c r="S5222"/>
  <c r="O5223"/>
  <c r="S5223"/>
  <c r="O5224"/>
  <c r="S5224"/>
  <c r="O5225"/>
  <c r="S5225"/>
  <c r="O5226"/>
  <c r="S5226"/>
  <c r="O5227"/>
  <c r="S5227"/>
  <c r="O5228"/>
  <c r="S5228"/>
  <c r="O5229"/>
  <c r="S5229"/>
  <c r="O5230"/>
  <c r="S5230"/>
  <c r="O5231"/>
  <c r="S5231"/>
  <c r="O5232"/>
  <c r="S5232"/>
  <c r="O5233"/>
  <c r="S5233"/>
  <c r="O5234"/>
  <c r="S5234"/>
  <c r="O5235"/>
  <c r="S5235"/>
  <c r="O5236"/>
  <c r="S5236"/>
  <c r="O123"/>
  <c r="O124"/>
  <c r="S124"/>
  <c r="O125"/>
  <c r="S125"/>
  <c r="O126"/>
  <c r="S126"/>
  <c r="O127"/>
  <c r="S127"/>
  <c r="O128"/>
  <c r="S128"/>
  <c r="O129"/>
  <c r="S129"/>
  <c r="O130"/>
  <c r="S130"/>
  <c r="O131"/>
  <c r="S131"/>
  <c r="O132"/>
  <c r="S132"/>
  <c r="O133"/>
  <c r="S133"/>
  <c r="O134"/>
  <c r="S134"/>
  <c r="O135"/>
  <c r="S135"/>
  <c r="O136"/>
  <c r="S136"/>
  <c r="O137"/>
  <c r="S137"/>
  <c r="O138"/>
  <c r="S138"/>
  <c r="O139"/>
  <c r="S139"/>
  <c r="O140"/>
  <c r="S140"/>
  <c r="O141"/>
  <c r="S141"/>
  <c r="O142"/>
  <c r="S142"/>
  <c r="O143"/>
  <c r="S143"/>
  <c r="O144"/>
  <c r="S144"/>
  <c r="O145"/>
  <c r="S145"/>
  <c r="O146"/>
  <c r="S146"/>
  <c r="O147"/>
  <c r="S147"/>
  <c r="O148"/>
  <c r="S148"/>
  <c r="O149"/>
  <c r="S149"/>
  <c r="O150"/>
  <c r="S150"/>
  <c r="O151"/>
  <c r="S151"/>
  <c r="O152"/>
  <c r="S152"/>
  <c r="O153"/>
  <c r="S153"/>
  <c r="O489"/>
  <c r="O490"/>
  <c r="S490"/>
  <c r="O491"/>
  <c r="S491"/>
  <c r="O492"/>
  <c r="S492"/>
  <c r="O493"/>
  <c r="S493"/>
  <c r="O494"/>
  <c r="S494"/>
  <c r="O495"/>
  <c r="S495"/>
  <c r="O496"/>
  <c r="S496"/>
  <c r="O497"/>
  <c r="S497"/>
  <c r="O498"/>
  <c r="S498"/>
  <c r="O499"/>
  <c r="S499"/>
  <c r="O500"/>
  <c r="S500"/>
  <c r="O501"/>
  <c r="S501"/>
  <c r="O502"/>
  <c r="S502"/>
  <c r="O503"/>
  <c r="S503"/>
  <c r="O504"/>
  <c r="S504"/>
  <c r="O505"/>
  <c r="S505"/>
  <c r="O506"/>
  <c r="S506"/>
  <c r="O507"/>
  <c r="S507"/>
  <c r="O508"/>
  <c r="S508"/>
  <c r="O509"/>
  <c r="S509"/>
  <c r="O510"/>
  <c r="S510"/>
  <c r="O511"/>
  <c r="S511"/>
  <c r="O512"/>
  <c r="S512"/>
  <c r="O513"/>
  <c r="S513"/>
  <c r="O514"/>
  <c r="S514"/>
  <c r="O515"/>
  <c r="S515"/>
  <c r="O516"/>
  <c r="S516"/>
  <c r="O517"/>
  <c r="S517"/>
  <c r="O518"/>
  <c r="S518"/>
  <c r="O519"/>
  <c r="S519"/>
  <c r="O854"/>
  <c r="O855"/>
  <c r="S855"/>
  <c r="O856"/>
  <c r="S856"/>
  <c r="O857"/>
  <c r="S857"/>
  <c r="O858"/>
  <c r="S858"/>
  <c r="O859"/>
  <c r="S859"/>
  <c r="O860"/>
  <c r="S860"/>
  <c r="O861"/>
  <c r="S861"/>
  <c r="O862"/>
  <c r="S862"/>
  <c r="O863"/>
  <c r="S863"/>
  <c r="O864"/>
  <c r="S864"/>
  <c r="O865"/>
  <c r="S865"/>
  <c r="O866"/>
  <c r="S866"/>
  <c r="O867"/>
  <c r="S867"/>
  <c r="O868"/>
  <c r="S868"/>
  <c r="O869"/>
  <c r="S869"/>
  <c r="O870"/>
  <c r="S870"/>
  <c r="O871"/>
  <c r="S871"/>
  <c r="O872"/>
  <c r="S872"/>
  <c r="O873"/>
  <c r="S873"/>
  <c r="O874"/>
  <c r="S874"/>
  <c r="O875"/>
  <c r="S875"/>
  <c r="O876"/>
  <c r="S876"/>
  <c r="O877"/>
  <c r="S877"/>
  <c r="O878"/>
  <c r="S878"/>
  <c r="O879"/>
  <c r="S879"/>
  <c r="O880"/>
  <c r="S880"/>
  <c r="O881"/>
  <c r="S881"/>
  <c r="O882"/>
  <c r="S882"/>
  <c r="O883"/>
  <c r="S883"/>
  <c r="O884"/>
  <c r="S884"/>
  <c r="O1219"/>
  <c r="O1220"/>
  <c r="S1220"/>
  <c r="O1221"/>
  <c r="S1221"/>
  <c r="O1222"/>
  <c r="S1222"/>
  <c r="O1223"/>
  <c r="S1223"/>
  <c r="O1224"/>
  <c r="S1224"/>
  <c r="O1225"/>
  <c r="S1225"/>
  <c r="O1226"/>
  <c r="S1226"/>
  <c r="O1227"/>
  <c r="S1227"/>
  <c r="O1228"/>
  <c r="S1228"/>
  <c r="O1229"/>
  <c r="S1229"/>
  <c r="O1230"/>
  <c r="S1230"/>
  <c r="O1231"/>
  <c r="S1231"/>
  <c r="O1232"/>
  <c r="S1232"/>
  <c r="O1233"/>
  <c r="S1233"/>
  <c r="O1234"/>
  <c r="S1234"/>
  <c r="O1235"/>
  <c r="S1235"/>
  <c r="O1236"/>
  <c r="S1236"/>
  <c r="O1237"/>
  <c r="S1237"/>
  <c r="O1238"/>
  <c r="S1238"/>
  <c r="O1239"/>
  <c r="S1239"/>
  <c r="O1240"/>
  <c r="S1240"/>
  <c r="O1241"/>
  <c r="S1241"/>
  <c r="O1242"/>
  <c r="S1242"/>
  <c r="O1243"/>
  <c r="S1243"/>
  <c r="O1244"/>
  <c r="S1244"/>
  <c r="O1245"/>
  <c r="S1245"/>
  <c r="O1246"/>
  <c r="S1246"/>
  <c r="O1247"/>
  <c r="S1247"/>
  <c r="O1248"/>
  <c r="S1248"/>
  <c r="O1249"/>
  <c r="S1249"/>
  <c r="O1584"/>
  <c r="O1585"/>
  <c r="S1585"/>
  <c r="O1586"/>
  <c r="S1586"/>
  <c r="O1587"/>
  <c r="S1587"/>
  <c r="O1588"/>
  <c r="S1588"/>
  <c r="O1589"/>
  <c r="S1589"/>
  <c r="O1590"/>
  <c r="S1590"/>
  <c r="O1591"/>
  <c r="S1591"/>
  <c r="O1592"/>
  <c r="S1592"/>
  <c r="O1593"/>
  <c r="S1593"/>
  <c r="O1594"/>
  <c r="S1594"/>
  <c r="O1595"/>
  <c r="S1595"/>
  <c r="O1596"/>
  <c r="S1596"/>
  <c r="O1597"/>
  <c r="S1597"/>
  <c r="O1598"/>
  <c r="S1598"/>
  <c r="O1599"/>
  <c r="S1599"/>
  <c r="O1600"/>
  <c r="S1600"/>
  <c r="O1601"/>
  <c r="S1601"/>
  <c r="O1602"/>
  <c r="S1602"/>
  <c r="O1603"/>
  <c r="S1603"/>
  <c r="O1604"/>
  <c r="S1604"/>
  <c r="O1605"/>
  <c r="S1605"/>
  <c r="O1606"/>
  <c r="S1606"/>
  <c r="O1607"/>
  <c r="S1607"/>
  <c r="O1608"/>
  <c r="S1608"/>
  <c r="O1609"/>
  <c r="S1609"/>
  <c r="O1610"/>
  <c r="S1610"/>
  <c r="O1611"/>
  <c r="S1611"/>
  <c r="O1612"/>
  <c r="S1612"/>
  <c r="O1613"/>
  <c r="S1613"/>
  <c r="O1614"/>
  <c r="S1614"/>
  <c r="O1950"/>
  <c r="O1951"/>
  <c r="S1951"/>
  <c r="O1952"/>
  <c r="S1952"/>
  <c r="O1953"/>
  <c r="S1953"/>
  <c r="O1954"/>
  <c r="S1954"/>
  <c r="O1955"/>
  <c r="S1955"/>
  <c r="O1956"/>
  <c r="S1956"/>
  <c r="O1957"/>
  <c r="S1957"/>
  <c r="O1958"/>
  <c r="S1958"/>
  <c r="O1959"/>
  <c r="S1959"/>
  <c r="O1960"/>
  <c r="S1960"/>
  <c r="O1961"/>
  <c r="S1961"/>
  <c r="O1962"/>
  <c r="S1962"/>
  <c r="O1963"/>
  <c r="S1963"/>
  <c r="O1964"/>
  <c r="S1964"/>
  <c r="O1965"/>
  <c r="S1965"/>
  <c r="O1966"/>
  <c r="S1966"/>
  <c r="O1967"/>
  <c r="S1967"/>
  <c r="O1968"/>
  <c r="S1968"/>
  <c r="O1969"/>
  <c r="S1969"/>
  <c r="O1970"/>
  <c r="S1970"/>
  <c r="O1971"/>
  <c r="S1971"/>
  <c r="O1972"/>
  <c r="S1972"/>
  <c r="O1973"/>
  <c r="S1973"/>
  <c r="O1974"/>
  <c r="S1974"/>
  <c r="O1975"/>
  <c r="S1975"/>
  <c r="O1976"/>
  <c r="S1976"/>
  <c r="O1977"/>
  <c r="S1977"/>
  <c r="O1978"/>
  <c r="S1978"/>
  <c r="O1979"/>
  <c r="S1979"/>
  <c r="O1980"/>
  <c r="S1980"/>
  <c r="O2315"/>
  <c r="O2316"/>
  <c r="S2316"/>
  <c r="O2317"/>
  <c r="S2317"/>
  <c r="O2318"/>
  <c r="S2318"/>
  <c r="O2319"/>
  <c r="S2319"/>
  <c r="O2320"/>
  <c r="S2320"/>
  <c r="O2321"/>
  <c r="S2321"/>
  <c r="O2322"/>
  <c r="S2322"/>
  <c r="O2323"/>
  <c r="S2323"/>
  <c r="O2324"/>
  <c r="S2324"/>
  <c r="O2325"/>
  <c r="S2325"/>
  <c r="O2326"/>
  <c r="S2326"/>
  <c r="O2327"/>
  <c r="S2327"/>
  <c r="O2328"/>
  <c r="S2328"/>
  <c r="O2329"/>
  <c r="S2329"/>
  <c r="O2330"/>
  <c r="S2330"/>
  <c r="O2331"/>
  <c r="S2331"/>
  <c r="O2332"/>
  <c r="S2332"/>
  <c r="O2333"/>
  <c r="S2333"/>
  <c r="O2334"/>
  <c r="S2334"/>
  <c r="O2335"/>
  <c r="S2335"/>
  <c r="O2336"/>
  <c r="S2336"/>
  <c r="O2337"/>
  <c r="S2337"/>
  <c r="O2338"/>
  <c r="S2338"/>
  <c r="O2339"/>
  <c r="S2339"/>
  <c r="O2340"/>
  <c r="S2340"/>
  <c r="O2341"/>
  <c r="S2341"/>
  <c r="O2342"/>
  <c r="S2342"/>
  <c r="O2343"/>
  <c r="S2343"/>
  <c r="O2344"/>
  <c r="S2344"/>
  <c r="O2345"/>
  <c r="S2345"/>
  <c r="O2680"/>
  <c r="O2681"/>
  <c r="S2681"/>
  <c r="O2682"/>
  <c r="S2682"/>
  <c r="O2683"/>
  <c r="S2683"/>
  <c r="O2684"/>
  <c r="S2684"/>
  <c r="O2685"/>
  <c r="S2685"/>
  <c r="O2686"/>
  <c r="S2686"/>
  <c r="O2687"/>
  <c r="S2687"/>
  <c r="O2688"/>
  <c r="S2688"/>
  <c r="O2689"/>
  <c r="S2689"/>
  <c r="O2690"/>
  <c r="S2690"/>
  <c r="O2691"/>
  <c r="S2691"/>
  <c r="O2692"/>
  <c r="S2692"/>
  <c r="O2693"/>
  <c r="S2693"/>
  <c r="O2694"/>
  <c r="S2694"/>
  <c r="O2695"/>
  <c r="S2695"/>
  <c r="O2696"/>
  <c r="S2696"/>
  <c r="O2697"/>
  <c r="S2697"/>
  <c r="O2698"/>
  <c r="S2698"/>
  <c r="O2699"/>
  <c r="S2699"/>
  <c r="O2700"/>
  <c r="S2700"/>
  <c r="O2701"/>
  <c r="S2701"/>
  <c r="O2702"/>
  <c r="S2702"/>
  <c r="O2703"/>
  <c r="S2703"/>
  <c r="O2704"/>
  <c r="S2704"/>
  <c r="O2705"/>
  <c r="S2705"/>
  <c r="O2706"/>
  <c r="S2706"/>
  <c r="O2707"/>
  <c r="S2707"/>
  <c r="O2708"/>
  <c r="S2708"/>
  <c r="O2709"/>
  <c r="S2709"/>
  <c r="O2710"/>
  <c r="S2710"/>
  <c r="O3045"/>
  <c r="O3046"/>
  <c r="S3046"/>
  <c r="O3047"/>
  <c r="S3047"/>
  <c r="O3048"/>
  <c r="S3048"/>
  <c r="O3049"/>
  <c r="S3049"/>
  <c r="O3050"/>
  <c r="S3050"/>
  <c r="O3051"/>
  <c r="S3051"/>
  <c r="O3052"/>
  <c r="S3052"/>
  <c r="O3053"/>
  <c r="S3053"/>
  <c r="O3054"/>
  <c r="S3054"/>
  <c r="O3055"/>
  <c r="S3055"/>
  <c r="O3056"/>
  <c r="S3056"/>
  <c r="O3057"/>
  <c r="S3057"/>
  <c r="O3058"/>
  <c r="S3058"/>
  <c r="O3059"/>
  <c r="S3059"/>
  <c r="O3060"/>
  <c r="S3060"/>
  <c r="O3061"/>
  <c r="S3061"/>
  <c r="O3062"/>
  <c r="S3062"/>
  <c r="O3063"/>
  <c r="S3063"/>
  <c r="O3064"/>
  <c r="S3064"/>
  <c r="O3065"/>
  <c r="S3065"/>
  <c r="O3066"/>
  <c r="S3066"/>
  <c r="O3067"/>
  <c r="S3067"/>
  <c r="O3068"/>
  <c r="S3068"/>
  <c r="O3069"/>
  <c r="S3069"/>
  <c r="O3070"/>
  <c r="S3070"/>
  <c r="O3071"/>
  <c r="S3071"/>
  <c r="O3072"/>
  <c r="S3072"/>
  <c r="O3073"/>
  <c r="S3073"/>
  <c r="O3074"/>
  <c r="S3074"/>
  <c r="O3075"/>
  <c r="S3075"/>
  <c r="O3411"/>
  <c r="O3412"/>
  <c r="S3412"/>
  <c r="O3413"/>
  <c r="S3413"/>
  <c r="O3414"/>
  <c r="S3414"/>
  <c r="O3415"/>
  <c r="S3415"/>
  <c r="O3416"/>
  <c r="S3416"/>
  <c r="O3417"/>
  <c r="S3417"/>
  <c r="O3418"/>
  <c r="S3418"/>
  <c r="O3419"/>
  <c r="S3419"/>
  <c r="O3420"/>
  <c r="S3420"/>
  <c r="O3421"/>
  <c r="S3421"/>
  <c r="O3422"/>
  <c r="S3422"/>
  <c r="O3423"/>
  <c r="S3423"/>
  <c r="O3424"/>
  <c r="S3424"/>
  <c r="O3425"/>
  <c r="S3425"/>
  <c r="O3426"/>
  <c r="S3426"/>
  <c r="O3427"/>
  <c r="S3427"/>
  <c r="O3428"/>
  <c r="S3428"/>
  <c r="O3429"/>
  <c r="S3429"/>
  <c r="O3430"/>
  <c r="S3430"/>
  <c r="O3431"/>
  <c r="S3431"/>
  <c r="O3432"/>
  <c r="S3432"/>
  <c r="O3433"/>
  <c r="S3433"/>
  <c r="O3434"/>
  <c r="S3434"/>
  <c r="O3435"/>
  <c r="S3435"/>
  <c r="O3436"/>
  <c r="S3436"/>
  <c r="O3437"/>
  <c r="S3437"/>
  <c r="O3438"/>
  <c r="S3438"/>
  <c r="O3439"/>
  <c r="S3439"/>
  <c r="O3440"/>
  <c r="S3440"/>
  <c r="O3441"/>
  <c r="S3441"/>
  <c r="O3776"/>
  <c r="O3777"/>
  <c r="S3777"/>
  <c r="O3778"/>
  <c r="S3778"/>
  <c r="O3779"/>
  <c r="S3779"/>
  <c r="O3780"/>
  <c r="S3780"/>
  <c r="O3781"/>
  <c r="S3781"/>
  <c r="O3782"/>
  <c r="S3782"/>
  <c r="O3783"/>
  <c r="S3783"/>
  <c r="O3784"/>
  <c r="S3784"/>
  <c r="O3785"/>
  <c r="S3785"/>
  <c r="O3786"/>
  <c r="S3786"/>
  <c r="O3787"/>
  <c r="S3787"/>
  <c r="O3788"/>
  <c r="S3788"/>
  <c r="O3789"/>
  <c r="S3789"/>
  <c r="O3790"/>
  <c r="S3790"/>
  <c r="O3791"/>
  <c r="S3791"/>
  <c r="O3792"/>
  <c r="S3792"/>
  <c r="O3793"/>
  <c r="S3793"/>
  <c r="O3794"/>
  <c r="S3794"/>
  <c r="O3795"/>
  <c r="S3795"/>
  <c r="O3796"/>
  <c r="S3796"/>
  <c r="O3797"/>
  <c r="S3797"/>
  <c r="O3798"/>
  <c r="S3798"/>
  <c r="O3799"/>
  <c r="S3799"/>
  <c r="O3800"/>
  <c r="S3800"/>
  <c r="O3801"/>
  <c r="S3801"/>
  <c r="O3802"/>
  <c r="S3802"/>
  <c r="O3803"/>
  <c r="S3803"/>
  <c r="O3804"/>
  <c r="S3804"/>
  <c r="O3805"/>
  <c r="S3805"/>
  <c r="O3806"/>
  <c r="S3806"/>
  <c r="O4141"/>
  <c r="O4142"/>
  <c r="S4142"/>
  <c r="O4143"/>
  <c r="S4143"/>
  <c r="O4144"/>
  <c r="S4144"/>
  <c r="O4145"/>
  <c r="S4145"/>
  <c r="O4146"/>
  <c r="S4146"/>
  <c r="O4147"/>
  <c r="S4147"/>
  <c r="O4148"/>
  <c r="S4148"/>
  <c r="O4149"/>
  <c r="S4149"/>
  <c r="O4150"/>
  <c r="S4150"/>
  <c r="O4151"/>
  <c r="S4151"/>
  <c r="O4152"/>
  <c r="S4152"/>
  <c r="O4153"/>
  <c r="S4153"/>
  <c r="O4154"/>
  <c r="S4154"/>
  <c r="O4155"/>
  <c r="S4155"/>
  <c r="O4156"/>
  <c r="S4156"/>
  <c r="O4157"/>
  <c r="S4157"/>
  <c r="O4158"/>
  <c r="S4158"/>
  <c r="O4159"/>
  <c r="S4159"/>
  <c r="O4160"/>
  <c r="S4160"/>
  <c r="O4161"/>
  <c r="S4161"/>
  <c r="O4162"/>
  <c r="S4162"/>
  <c r="O4163"/>
  <c r="S4163"/>
  <c r="O4164"/>
  <c r="S4164"/>
  <c r="O4165"/>
  <c r="S4165"/>
  <c r="O4166"/>
  <c r="S4166"/>
  <c r="O4167"/>
  <c r="S4167"/>
  <c r="O4168"/>
  <c r="S4168"/>
  <c r="O4169"/>
  <c r="S4169"/>
  <c r="O4170"/>
  <c r="S4170"/>
  <c r="O4171"/>
  <c r="S4171"/>
  <c r="O4506"/>
  <c r="O4507"/>
  <c r="S4507"/>
  <c r="O4508"/>
  <c r="S4508"/>
  <c r="O4509"/>
  <c r="S4509"/>
  <c r="O4510"/>
  <c r="S4510"/>
  <c r="O4511"/>
  <c r="S4511"/>
  <c r="O4512"/>
  <c r="S4512"/>
  <c r="O4513"/>
  <c r="S4513"/>
  <c r="O4514"/>
  <c r="S4514"/>
  <c r="O4515"/>
  <c r="S4515"/>
  <c r="O4516"/>
  <c r="S4516"/>
  <c r="O4517"/>
  <c r="S4517"/>
  <c r="O4518"/>
  <c r="S4518"/>
  <c r="O4519"/>
  <c r="S4519"/>
  <c r="O4520"/>
  <c r="S4520"/>
  <c r="O4521"/>
  <c r="S4521"/>
  <c r="O4522"/>
  <c r="S4522"/>
  <c r="O4523"/>
  <c r="S4523"/>
  <c r="O4524"/>
  <c r="S4524"/>
  <c r="O4525"/>
  <c r="S4525"/>
  <c r="O4526"/>
  <c r="S4526"/>
  <c r="O4527"/>
  <c r="S4527"/>
  <c r="O4528"/>
  <c r="S4528"/>
  <c r="O4529"/>
  <c r="S4529"/>
  <c r="O4530"/>
  <c r="S4530"/>
  <c r="O4531"/>
  <c r="S4531"/>
  <c r="O4532"/>
  <c r="S4532"/>
  <c r="O4533"/>
  <c r="S4533"/>
  <c r="O4534"/>
  <c r="S4534"/>
  <c r="O4535"/>
  <c r="S4535"/>
  <c r="O4536"/>
  <c r="S4536"/>
  <c r="O4872"/>
  <c r="O4873"/>
  <c r="S4873"/>
  <c r="O4874"/>
  <c r="S4874"/>
  <c r="O4875"/>
  <c r="S4875"/>
  <c r="O4876"/>
  <c r="S4876"/>
  <c r="O4877"/>
  <c r="S4877"/>
  <c r="O4878"/>
  <c r="S4878"/>
  <c r="O4879"/>
  <c r="S4879"/>
  <c r="O4880"/>
  <c r="S4880"/>
  <c r="O4881"/>
  <c r="S4881"/>
  <c r="O4882"/>
  <c r="S4882"/>
  <c r="O4883"/>
  <c r="S4883"/>
  <c r="O4884"/>
  <c r="S4884"/>
  <c r="O4885"/>
  <c r="S4885"/>
  <c r="O4886"/>
  <c r="S4886"/>
  <c r="O4887"/>
  <c r="S4887"/>
  <c r="O4888"/>
  <c r="S4888"/>
  <c r="O4889"/>
  <c r="S4889"/>
  <c r="O4890"/>
  <c r="S4890"/>
  <c r="O4891"/>
  <c r="S4891"/>
  <c r="O4892"/>
  <c r="S4892"/>
  <c r="O4893"/>
  <c r="S4893"/>
  <c r="O4894"/>
  <c r="S4894"/>
  <c r="O4895"/>
  <c r="S4895"/>
  <c r="O4896"/>
  <c r="S4896"/>
  <c r="O4897"/>
  <c r="S4897"/>
  <c r="O4898"/>
  <c r="S4898"/>
  <c r="O4899"/>
  <c r="S4899"/>
  <c r="O4900"/>
  <c r="S4900"/>
  <c r="O4901"/>
  <c r="S4901"/>
  <c r="O4902"/>
  <c r="S4902"/>
  <c r="O5237"/>
  <c r="O5238"/>
  <c r="S5238"/>
  <c r="O5239"/>
  <c r="S5239"/>
  <c r="O5240"/>
  <c r="S5240"/>
  <c r="O5241"/>
  <c r="S5241"/>
  <c r="O5242"/>
  <c r="S5242"/>
  <c r="O5243"/>
  <c r="S5243"/>
  <c r="O5244"/>
  <c r="S5244"/>
  <c r="O5245"/>
  <c r="S5245"/>
  <c r="O5246"/>
  <c r="S5246"/>
  <c r="O5247"/>
  <c r="S5247"/>
  <c r="O5248"/>
  <c r="S5248"/>
  <c r="O5249"/>
  <c r="S5249"/>
  <c r="O5250"/>
  <c r="S5250"/>
  <c r="O5251"/>
  <c r="S5251"/>
  <c r="O5252"/>
  <c r="S5252"/>
  <c r="O5253"/>
  <c r="S5253"/>
  <c r="O5254"/>
  <c r="S5254"/>
  <c r="O5255"/>
  <c r="S5255"/>
  <c r="O5256"/>
  <c r="S5256"/>
  <c r="O5257"/>
  <c r="S5257"/>
  <c r="O5258"/>
  <c r="S5258"/>
  <c r="O5259"/>
  <c r="S5259"/>
  <c r="O5260"/>
  <c r="S5260"/>
  <c r="O5261"/>
  <c r="S5261"/>
  <c r="O5262"/>
  <c r="S5262"/>
  <c r="O5263"/>
  <c r="S5263"/>
  <c r="O5264"/>
  <c r="S5264"/>
  <c r="O5265"/>
  <c r="S5265"/>
  <c r="O5266"/>
  <c r="S5266"/>
  <c r="O5267"/>
  <c r="S5267"/>
  <c r="O154"/>
  <c r="O155"/>
  <c r="S155"/>
  <c r="O156"/>
  <c r="S156"/>
  <c r="O157"/>
  <c r="S157"/>
  <c r="O158"/>
  <c r="S158"/>
  <c r="O159"/>
  <c r="S159"/>
  <c r="O160"/>
  <c r="S160"/>
  <c r="O161"/>
  <c r="S161"/>
  <c r="O162"/>
  <c r="S162"/>
  <c r="O163"/>
  <c r="S163"/>
  <c r="O164"/>
  <c r="S164"/>
  <c r="O165"/>
  <c r="S165"/>
  <c r="O166"/>
  <c r="S166"/>
  <c r="O167"/>
  <c r="S167"/>
  <c r="O168"/>
  <c r="S168"/>
  <c r="O169"/>
  <c r="S169"/>
  <c r="O170"/>
  <c r="S170"/>
  <c r="O171"/>
  <c r="S171"/>
  <c r="O172"/>
  <c r="S172"/>
  <c r="O173"/>
  <c r="S173"/>
  <c r="O174"/>
  <c r="S174"/>
  <c r="O175"/>
  <c r="S175"/>
  <c r="O176"/>
  <c r="S176"/>
  <c r="O177"/>
  <c r="S177"/>
  <c r="O178"/>
  <c r="S178"/>
  <c r="O179"/>
  <c r="S179"/>
  <c r="O180"/>
  <c r="S180"/>
  <c r="O181"/>
  <c r="S181"/>
  <c r="O182"/>
  <c r="S182"/>
  <c r="O183"/>
  <c r="S183"/>
  <c r="O520"/>
  <c r="O521"/>
  <c r="S521"/>
  <c r="O522"/>
  <c r="S522"/>
  <c r="O523"/>
  <c r="S523"/>
  <c r="O524"/>
  <c r="S524"/>
  <c r="O525"/>
  <c r="S525"/>
  <c r="O526"/>
  <c r="S526"/>
  <c r="O527"/>
  <c r="S527"/>
  <c r="O528"/>
  <c r="S528"/>
  <c r="O529"/>
  <c r="S529"/>
  <c r="O530"/>
  <c r="S530"/>
  <c r="O531"/>
  <c r="S531"/>
  <c r="O532"/>
  <c r="S532"/>
  <c r="O533"/>
  <c r="S533"/>
  <c r="O534"/>
  <c r="S534"/>
  <c r="O535"/>
  <c r="S535"/>
  <c r="O536"/>
  <c r="S536"/>
  <c r="O537"/>
  <c r="S537"/>
  <c r="O538"/>
  <c r="S538"/>
  <c r="O539"/>
  <c r="S539"/>
  <c r="O540"/>
  <c r="S540"/>
  <c r="O541"/>
  <c r="S541"/>
  <c r="O542"/>
  <c r="S542"/>
  <c r="O543"/>
  <c r="S543"/>
  <c r="O544"/>
  <c r="S544"/>
  <c r="O545"/>
  <c r="S545"/>
  <c r="O546"/>
  <c r="S546"/>
  <c r="O547"/>
  <c r="S547"/>
  <c r="O548"/>
  <c r="S548"/>
  <c r="O549"/>
  <c r="S549"/>
  <c r="O885"/>
  <c r="O886"/>
  <c r="S886"/>
  <c r="O887"/>
  <c r="S887"/>
  <c r="O888"/>
  <c r="S888"/>
  <c r="O889"/>
  <c r="S889"/>
  <c r="O890"/>
  <c r="S890"/>
  <c r="O891"/>
  <c r="S891"/>
  <c r="O892"/>
  <c r="S892"/>
  <c r="O893"/>
  <c r="S893"/>
  <c r="O894"/>
  <c r="S894"/>
  <c r="O895"/>
  <c r="S895"/>
  <c r="O896"/>
  <c r="S896"/>
  <c r="O897"/>
  <c r="S897"/>
  <c r="O898"/>
  <c r="S898"/>
  <c r="O899"/>
  <c r="S899"/>
  <c r="O900"/>
  <c r="S900"/>
  <c r="O901"/>
  <c r="S901"/>
  <c r="O902"/>
  <c r="S902"/>
  <c r="O903"/>
  <c r="S903"/>
  <c r="O904"/>
  <c r="S904"/>
  <c r="O905"/>
  <c r="S905"/>
  <c r="O906"/>
  <c r="S906"/>
  <c r="O907"/>
  <c r="S907"/>
  <c r="O908"/>
  <c r="S908"/>
  <c r="O909"/>
  <c r="S909"/>
  <c r="O910"/>
  <c r="S910"/>
  <c r="O911"/>
  <c r="S911"/>
  <c r="O912"/>
  <c r="S912"/>
  <c r="O913"/>
  <c r="S913"/>
  <c r="O914"/>
  <c r="S914"/>
  <c r="O1250"/>
  <c r="O1251"/>
  <c r="S1251"/>
  <c r="O1252"/>
  <c r="S1252"/>
  <c r="O1253"/>
  <c r="S1253"/>
  <c r="O1254"/>
  <c r="S1254"/>
  <c r="O1255"/>
  <c r="S1255"/>
  <c r="O1256"/>
  <c r="S1256"/>
  <c r="O1257"/>
  <c r="S1257"/>
  <c r="O1258"/>
  <c r="S1258"/>
  <c r="O1259"/>
  <c r="S1259"/>
  <c r="O1260"/>
  <c r="S1260"/>
  <c r="O1261"/>
  <c r="S1261"/>
  <c r="O1262"/>
  <c r="S1262"/>
  <c r="O1263"/>
  <c r="S1263"/>
  <c r="O1264"/>
  <c r="S1264"/>
  <c r="O1265"/>
  <c r="S1265"/>
  <c r="O1266"/>
  <c r="S1266"/>
  <c r="O1267"/>
  <c r="S1267"/>
  <c r="O1268"/>
  <c r="S1268"/>
  <c r="O1269"/>
  <c r="S1269"/>
  <c r="O1270"/>
  <c r="S1270"/>
  <c r="O1271"/>
  <c r="S1271"/>
  <c r="O1272"/>
  <c r="S1272"/>
  <c r="O1273"/>
  <c r="S1273"/>
  <c r="O1274"/>
  <c r="S1274"/>
  <c r="O1275"/>
  <c r="S1275"/>
  <c r="O1276"/>
  <c r="S1276"/>
  <c r="O1277"/>
  <c r="S1277"/>
  <c r="O1278"/>
  <c r="S1278"/>
  <c r="O1279"/>
  <c r="S1279"/>
  <c r="O1615"/>
  <c r="O1616"/>
  <c r="S1616"/>
  <c r="O1617"/>
  <c r="S1617"/>
  <c r="O1618"/>
  <c r="S1618"/>
  <c r="O1619"/>
  <c r="S1619"/>
  <c r="O1620"/>
  <c r="S1620"/>
  <c r="O1621"/>
  <c r="S1621"/>
  <c r="O1622"/>
  <c r="S1622"/>
  <c r="O1623"/>
  <c r="S1623"/>
  <c r="O1624"/>
  <c r="S1624"/>
  <c r="O1625"/>
  <c r="S1625"/>
  <c r="O1626"/>
  <c r="S1626"/>
  <c r="O1627"/>
  <c r="S1627"/>
  <c r="O1628"/>
  <c r="S1628"/>
  <c r="O1629"/>
  <c r="S1629"/>
  <c r="O1630"/>
  <c r="S1630"/>
  <c r="O1631"/>
  <c r="S1631"/>
  <c r="O1632"/>
  <c r="S1632"/>
  <c r="O1633"/>
  <c r="S1633"/>
  <c r="O1634"/>
  <c r="S1634"/>
  <c r="O1635"/>
  <c r="S1635"/>
  <c r="O1636"/>
  <c r="S1636"/>
  <c r="O1637"/>
  <c r="S1637"/>
  <c r="O1638"/>
  <c r="S1638"/>
  <c r="O1639"/>
  <c r="S1639"/>
  <c r="O1640"/>
  <c r="S1640"/>
  <c r="O1641"/>
  <c r="S1641"/>
  <c r="O1642"/>
  <c r="S1642"/>
  <c r="O1643"/>
  <c r="S1643"/>
  <c r="O1644"/>
  <c r="S1644"/>
  <c r="O1981"/>
  <c r="O1982"/>
  <c r="S1982"/>
  <c r="O1983"/>
  <c r="S1983"/>
  <c r="O1984"/>
  <c r="S1984"/>
  <c r="O1985"/>
  <c r="S1985"/>
  <c r="O1986"/>
  <c r="S1986"/>
  <c r="O1987"/>
  <c r="S1987"/>
  <c r="O1988"/>
  <c r="S1988"/>
  <c r="O1989"/>
  <c r="S1989"/>
  <c r="O1990"/>
  <c r="S1990"/>
  <c r="O1991"/>
  <c r="S1991"/>
  <c r="O1992"/>
  <c r="S1992"/>
  <c r="O1993"/>
  <c r="S1993"/>
  <c r="O1994"/>
  <c r="S1994"/>
  <c r="O1995"/>
  <c r="S1995"/>
  <c r="O1996"/>
  <c r="S1996"/>
  <c r="O1997"/>
  <c r="S1997"/>
  <c r="O1998"/>
  <c r="S1998"/>
  <c r="O1999"/>
  <c r="S1999"/>
  <c r="O2000"/>
  <c r="S2000"/>
  <c r="O2001"/>
  <c r="S2001"/>
  <c r="O2002"/>
  <c r="S2002"/>
  <c r="O2003"/>
  <c r="S2003"/>
  <c r="O2004"/>
  <c r="S2004"/>
  <c r="O2005"/>
  <c r="S2005"/>
  <c r="O2006"/>
  <c r="S2006"/>
  <c r="O2007"/>
  <c r="S2007"/>
  <c r="O2008"/>
  <c r="S2008"/>
  <c r="O2009"/>
  <c r="S2009"/>
  <c r="O2010"/>
  <c r="S2010"/>
  <c r="O2346"/>
  <c r="O2347"/>
  <c r="S2347"/>
  <c r="O2348"/>
  <c r="S2348"/>
  <c r="O2349"/>
  <c r="S2349"/>
  <c r="O2350"/>
  <c r="S2350"/>
  <c r="O2351"/>
  <c r="S2351"/>
  <c r="O2352"/>
  <c r="S2352"/>
  <c r="O2353"/>
  <c r="S2353"/>
  <c r="O2354"/>
  <c r="S2354"/>
  <c r="O2355"/>
  <c r="S2355"/>
  <c r="O2356"/>
  <c r="S2356"/>
  <c r="O2357"/>
  <c r="S2357"/>
  <c r="O2358"/>
  <c r="S2358"/>
  <c r="O2359"/>
  <c r="S2359"/>
  <c r="O2360"/>
  <c r="S2360"/>
  <c r="O2361"/>
  <c r="S2361"/>
  <c r="O2362"/>
  <c r="S2362"/>
  <c r="O2363"/>
  <c r="S2363"/>
  <c r="O2364"/>
  <c r="S2364"/>
  <c r="O2365"/>
  <c r="S2365"/>
  <c r="O2366"/>
  <c r="S2366"/>
  <c r="O2367"/>
  <c r="S2367"/>
  <c r="O2368"/>
  <c r="S2368"/>
  <c r="O2369"/>
  <c r="S2369"/>
  <c r="O2370"/>
  <c r="S2370"/>
  <c r="O2371"/>
  <c r="S2371"/>
  <c r="O2372"/>
  <c r="S2372"/>
  <c r="O2373"/>
  <c r="S2373"/>
  <c r="O2374"/>
  <c r="S2374"/>
  <c r="O2375"/>
  <c r="S2375"/>
  <c r="O2711"/>
  <c r="O2712"/>
  <c r="S2712"/>
  <c r="O2713"/>
  <c r="S2713"/>
  <c r="O2714"/>
  <c r="S2714"/>
  <c r="O2715"/>
  <c r="S2715"/>
  <c r="O2716"/>
  <c r="S2716"/>
  <c r="O2717"/>
  <c r="S2717"/>
  <c r="O2718"/>
  <c r="S2718"/>
  <c r="O2719"/>
  <c r="S2719"/>
  <c r="O2720"/>
  <c r="S2720"/>
  <c r="O2721"/>
  <c r="S2721"/>
  <c r="O2722"/>
  <c r="S2722"/>
  <c r="O2723"/>
  <c r="S2723"/>
  <c r="O2724"/>
  <c r="S2724"/>
  <c r="O2725"/>
  <c r="S2725"/>
  <c r="O2726"/>
  <c r="S2726"/>
  <c r="O2727"/>
  <c r="S2727"/>
  <c r="O2728"/>
  <c r="S2728"/>
  <c r="O2729"/>
  <c r="S2729"/>
  <c r="O2730"/>
  <c r="S2730"/>
  <c r="O2731"/>
  <c r="S2731"/>
  <c r="O2732"/>
  <c r="S2732"/>
  <c r="O2733"/>
  <c r="S2733"/>
  <c r="O2734"/>
  <c r="S2734"/>
  <c r="O2735"/>
  <c r="S2735"/>
  <c r="O2736"/>
  <c r="S2736"/>
  <c r="O2737"/>
  <c r="S2737"/>
  <c r="O2738"/>
  <c r="S2738"/>
  <c r="O2739"/>
  <c r="S2739"/>
  <c r="O2740"/>
  <c r="S2740"/>
  <c r="O3076"/>
  <c r="O3077"/>
  <c r="S3077"/>
  <c r="O3078"/>
  <c r="S3078"/>
  <c r="O3079"/>
  <c r="S3079"/>
  <c r="O3080"/>
  <c r="S3080"/>
  <c r="O3081"/>
  <c r="S3081"/>
  <c r="O3082"/>
  <c r="S3082"/>
  <c r="O3083"/>
  <c r="S3083"/>
  <c r="O3084"/>
  <c r="S3084"/>
  <c r="O3085"/>
  <c r="S3085"/>
  <c r="O3086"/>
  <c r="S3086"/>
  <c r="O3087"/>
  <c r="S3087"/>
  <c r="O3088"/>
  <c r="S3088"/>
  <c r="O3089"/>
  <c r="S3089"/>
  <c r="O3090"/>
  <c r="S3090"/>
  <c r="O3091"/>
  <c r="S3091"/>
  <c r="O3092"/>
  <c r="S3092"/>
  <c r="O3093"/>
  <c r="S3093"/>
  <c r="O3094"/>
  <c r="S3094"/>
  <c r="O3095"/>
  <c r="S3095"/>
  <c r="O3096"/>
  <c r="S3096"/>
  <c r="O3097"/>
  <c r="S3097"/>
  <c r="O3098"/>
  <c r="S3098"/>
  <c r="O3099"/>
  <c r="S3099"/>
  <c r="O3100"/>
  <c r="S3100"/>
  <c r="O3101"/>
  <c r="S3101"/>
  <c r="O3102"/>
  <c r="S3102"/>
  <c r="O3103"/>
  <c r="S3103"/>
  <c r="O3104"/>
  <c r="S3104"/>
  <c r="O3105"/>
  <c r="S3105"/>
  <c r="O3442"/>
  <c r="O3443"/>
  <c r="S3443"/>
  <c r="O3444"/>
  <c r="S3444"/>
  <c r="O3445"/>
  <c r="S3445"/>
  <c r="O3446"/>
  <c r="S3446"/>
  <c r="O3447"/>
  <c r="S3447"/>
  <c r="O3448"/>
  <c r="S3448"/>
  <c r="O3449"/>
  <c r="S3449"/>
  <c r="O3450"/>
  <c r="S3450"/>
  <c r="O3451"/>
  <c r="S3451"/>
  <c r="O3452"/>
  <c r="S3452"/>
  <c r="O3453"/>
  <c r="S3453"/>
  <c r="O3454"/>
  <c r="S3454"/>
  <c r="O3455"/>
  <c r="S3455"/>
  <c r="O3456"/>
  <c r="S3456"/>
  <c r="O3457"/>
  <c r="S3457"/>
  <c r="O3458"/>
  <c r="S3458"/>
  <c r="O3459"/>
  <c r="S3459"/>
  <c r="O3460"/>
  <c r="S3460"/>
  <c r="O3461"/>
  <c r="S3461"/>
  <c r="O3462"/>
  <c r="S3462"/>
  <c r="O3463"/>
  <c r="S3463"/>
  <c r="O3464"/>
  <c r="S3464"/>
  <c r="O3465"/>
  <c r="S3465"/>
  <c r="O3466"/>
  <c r="S3466"/>
  <c r="O3467"/>
  <c r="S3467"/>
  <c r="O3468"/>
  <c r="S3468"/>
  <c r="O3469"/>
  <c r="S3469"/>
  <c r="O3470"/>
  <c r="S3470"/>
  <c r="O3471"/>
  <c r="S3471"/>
  <c r="O3807"/>
  <c r="O3808"/>
  <c r="S3808"/>
  <c r="O3809"/>
  <c r="S3809"/>
  <c r="O3810"/>
  <c r="S3810"/>
  <c r="O3811"/>
  <c r="S3811"/>
  <c r="O3812"/>
  <c r="S3812"/>
  <c r="O3813"/>
  <c r="S3813"/>
  <c r="O3814"/>
  <c r="S3814"/>
  <c r="O3815"/>
  <c r="S3815"/>
  <c r="O3816"/>
  <c r="S3816"/>
  <c r="O3817"/>
  <c r="S3817"/>
  <c r="O3818"/>
  <c r="S3818"/>
  <c r="O3819"/>
  <c r="S3819"/>
  <c r="O3820"/>
  <c r="S3820"/>
  <c r="O3821"/>
  <c r="S3821"/>
  <c r="O3822"/>
  <c r="S3822"/>
  <c r="O3823"/>
  <c r="S3823"/>
  <c r="O3824"/>
  <c r="S3824"/>
  <c r="O3825"/>
  <c r="S3825"/>
  <c r="O3826"/>
  <c r="S3826"/>
  <c r="O3827"/>
  <c r="S3827"/>
  <c r="O3828"/>
  <c r="S3828"/>
  <c r="O3829"/>
  <c r="S3829"/>
  <c r="O3830"/>
  <c r="S3830"/>
  <c r="O3831"/>
  <c r="S3831"/>
  <c r="O3832"/>
  <c r="S3832"/>
  <c r="O3833"/>
  <c r="S3833"/>
  <c r="O3834"/>
  <c r="S3834"/>
  <c r="O3835"/>
  <c r="S3835"/>
  <c r="O3836"/>
  <c r="S3836"/>
  <c r="O4172"/>
  <c r="O4173"/>
  <c r="S4173"/>
  <c r="O4174"/>
  <c r="S4174"/>
  <c r="O4175"/>
  <c r="S4175"/>
  <c r="O4176"/>
  <c r="S4176"/>
  <c r="O4177"/>
  <c r="S4177"/>
  <c r="O4178"/>
  <c r="S4178"/>
  <c r="O4179"/>
  <c r="S4179"/>
  <c r="O4180"/>
  <c r="S4180"/>
  <c r="O4181"/>
  <c r="S4181"/>
  <c r="O4182"/>
  <c r="S4182"/>
  <c r="O4183"/>
  <c r="S4183"/>
  <c r="O4184"/>
  <c r="S4184"/>
  <c r="O4185"/>
  <c r="S4185"/>
  <c r="O4186"/>
  <c r="S4186"/>
  <c r="O4187"/>
  <c r="S4187"/>
  <c r="O4188"/>
  <c r="S4188"/>
  <c r="O4189"/>
  <c r="S4189"/>
  <c r="O4190"/>
  <c r="S4190"/>
  <c r="O4191"/>
  <c r="S4191"/>
  <c r="O4192"/>
  <c r="S4192"/>
  <c r="O4193"/>
  <c r="S4193"/>
  <c r="O4194"/>
  <c r="S4194"/>
  <c r="O4195"/>
  <c r="S4195"/>
  <c r="O4196"/>
  <c r="S4196"/>
  <c r="O4197"/>
  <c r="S4197"/>
  <c r="O4198"/>
  <c r="S4198"/>
  <c r="O4199"/>
  <c r="S4199"/>
  <c r="O4200"/>
  <c r="S4200"/>
  <c r="O4201"/>
  <c r="S4201"/>
  <c r="O4537"/>
  <c r="O4538"/>
  <c r="S4538"/>
  <c r="O4539"/>
  <c r="S4539"/>
  <c r="O4540"/>
  <c r="S4540"/>
  <c r="O4541"/>
  <c r="S4541"/>
  <c r="O4542"/>
  <c r="S4542"/>
  <c r="O4543"/>
  <c r="S4543"/>
  <c r="O4544"/>
  <c r="S4544"/>
  <c r="O4545"/>
  <c r="S4545"/>
  <c r="O4546"/>
  <c r="S4546"/>
  <c r="O4547"/>
  <c r="S4547"/>
  <c r="O4548"/>
  <c r="S4548"/>
  <c r="O4549"/>
  <c r="S4549"/>
  <c r="O4550"/>
  <c r="S4550"/>
  <c r="O4551"/>
  <c r="S4551"/>
  <c r="O4552"/>
  <c r="S4552"/>
  <c r="O4553"/>
  <c r="S4553"/>
  <c r="O4554"/>
  <c r="S4554"/>
  <c r="O4555"/>
  <c r="S4555"/>
  <c r="O4556"/>
  <c r="S4556"/>
  <c r="O4557"/>
  <c r="S4557"/>
  <c r="O4558"/>
  <c r="S4558"/>
  <c r="O4559"/>
  <c r="S4559"/>
  <c r="O4560"/>
  <c r="S4560"/>
  <c r="O4561"/>
  <c r="S4561"/>
  <c r="O4562"/>
  <c r="S4562"/>
  <c r="O4563"/>
  <c r="S4563"/>
  <c r="O4564"/>
  <c r="S4564"/>
  <c r="O4565"/>
  <c r="S4565"/>
  <c r="O4566"/>
  <c r="S4566"/>
  <c r="O4903"/>
  <c r="O4904"/>
  <c r="S4904"/>
  <c r="O4905"/>
  <c r="S4905"/>
  <c r="O4906"/>
  <c r="S4906"/>
  <c r="O4907"/>
  <c r="S4907"/>
  <c r="O4908"/>
  <c r="S4908"/>
  <c r="O4909"/>
  <c r="S4909"/>
  <c r="O4910"/>
  <c r="S4910"/>
  <c r="O4911"/>
  <c r="S4911"/>
  <c r="O4912"/>
  <c r="S4912"/>
  <c r="O4913"/>
  <c r="S4913"/>
  <c r="O4914"/>
  <c r="S4914"/>
  <c r="O4915"/>
  <c r="S4915"/>
  <c r="O4916"/>
  <c r="S4916"/>
  <c r="O4917"/>
  <c r="S4917"/>
  <c r="O4918"/>
  <c r="S4918"/>
  <c r="O4919"/>
  <c r="S4919"/>
  <c r="O4920"/>
  <c r="S4920"/>
  <c r="O4921"/>
  <c r="S4921"/>
  <c r="O4922"/>
  <c r="S4922"/>
  <c r="O4923"/>
  <c r="S4923"/>
  <c r="O4924"/>
  <c r="S4924"/>
  <c r="O4925"/>
  <c r="S4925"/>
  <c r="O4926"/>
  <c r="S4926"/>
  <c r="O4927"/>
  <c r="S4927"/>
  <c r="O4928"/>
  <c r="S4928"/>
  <c r="O4929"/>
  <c r="S4929"/>
  <c r="O4930"/>
  <c r="S4930"/>
  <c r="O4931"/>
  <c r="S4931"/>
  <c r="O4932"/>
  <c r="S4932"/>
  <c r="O5268"/>
  <c r="O5269"/>
  <c r="S5269"/>
  <c r="O5270"/>
  <c r="S5270"/>
  <c r="O5271"/>
  <c r="S5271"/>
  <c r="O5272"/>
  <c r="S5272"/>
  <c r="O5273"/>
  <c r="S5273"/>
  <c r="O5274"/>
  <c r="S5274"/>
  <c r="O5275"/>
  <c r="S5275"/>
  <c r="O5276"/>
  <c r="S5276"/>
  <c r="O5277"/>
  <c r="S5277"/>
  <c r="O5278"/>
  <c r="S5278"/>
  <c r="O5279"/>
  <c r="S5279"/>
  <c r="O5280"/>
  <c r="S5280"/>
  <c r="O5281"/>
  <c r="S5281"/>
  <c r="O5282"/>
  <c r="S5282"/>
  <c r="O5283"/>
  <c r="S5283"/>
  <c r="O5284"/>
  <c r="S5284"/>
  <c r="O5285"/>
  <c r="S5285"/>
  <c r="O5286"/>
  <c r="S5286"/>
  <c r="O5287"/>
  <c r="S5287"/>
  <c r="O5288"/>
  <c r="S5288"/>
  <c r="O5289"/>
  <c r="S5289"/>
  <c r="O5290"/>
  <c r="S5290"/>
  <c r="O5291"/>
  <c r="S5291"/>
  <c r="O5292"/>
  <c r="S5292"/>
  <c r="O5293"/>
  <c r="S5293"/>
  <c r="O5294"/>
  <c r="S5294"/>
  <c r="O5295"/>
  <c r="S5295"/>
  <c r="O5296"/>
  <c r="S5296"/>
  <c r="O5297"/>
  <c r="S5297"/>
  <c r="O246"/>
  <c r="O247"/>
  <c r="S247"/>
  <c r="O248"/>
  <c r="S248"/>
  <c r="O249"/>
  <c r="S249"/>
  <c r="O250"/>
  <c r="S250"/>
  <c r="O251"/>
  <c r="S251"/>
  <c r="O252"/>
  <c r="S252"/>
  <c r="O253"/>
  <c r="S253"/>
  <c r="O254"/>
  <c r="S254"/>
  <c r="O255"/>
  <c r="S255"/>
  <c r="O256"/>
  <c r="S256"/>
  <c r="O257"/>
  <c r="S257"/>
  <c r="O258"/>
  <c r="S258"/>
  <c r="O259"/>
  <c r="S259"/>
  <c r="O260"/>
  <c r="S260"/>
  <c r="O261"/>
  <c r="S261"/>
  <c r="O262"/>
  <c r="S262"/>
  <c r="O263"/>
  <c r="S263"/>
  <c r="O264"/>
  <c r="S264"/>
  <c r="O265"/>
  <c r="S265"/>
  <c r="O266"/>
  <c r="S266"/>
  <c r="O267"/>
  <c r="S267"/>
  <c r="O268"/>
  <c r="S268"/>
  <c r="O269"/>
  <c r="S269"/>
  <c r="O270"/>
  <c r="S270"/>
  <c r="O271"/>
  <c r="S271"/>
  <c r="O272"/>
  <c r="S272"/>
  <c r="O273"/>
  <c r="S273"/>
  <c r="O274"/>
  <c r="S274"/>
  <c r="O275"/>
  <c r="S275"/>
  <c r="O612"/>
  <c r="O613"/>
  <c r="S613"/>
  <c r="O614"/>
  <c r="S614"/>
  <c r="O615"/>
  <c r="S615"/>
  <c r="O616"/>
  <c r="S616"/>
  <c r="O617"/>
  <c r="S617"/>
  <c r="O618"/>
  <c r="S618"/>
  <c r="O619"/>
  <c r="S619"/>
  <c r="O620"/>
  <c r="S620"/>
  <c r="O621"/>
  <c r="S621"/>
  <c r="O622"/>
  <c r="S622"/>
  <c r="O623"/>
  <c r="S623"/>
  <c r="O624"/>
  <c r="S624"/>
  <c r="O625"/>
  <c r="S625"/>
  <c r="O626"/>
  <c r="S626"/>
  <c r="O627"/>
  <c r="S627"/>
  <c r="O628"/>
  <c r="S628"/>
  <c r="O629"/>
  <c r="S629"/>
  <c r="O630"/>
  <c r="S630"/>
  <c r="O631"/>
  <c r="S631"/>
  <c r="O632"/>
  <c r="S632"/>
  <c r="O633"/>
  <c r="S633"/>
  <c r="O634"/>
  <c r="S634"/>
  <c r="O635"/>
  <c r="S635"/>
  <c r="O636"/>
  <c r="S636"/>
  <c r="O637"/>
  <c r="S637"/>
  <c r="O638"/>
  <c r="S638"/>
  <c r="O639"/>
  <c r="S639"/>
  <c r="O640"/>
  <c r="S640"/>
  <c r="O641"/>
  <c r="S641"/>
  <c r="O977"/>
  <c r="O978"/>
  <c r="S978"/>
  <c r="O979"/>
  <c r="S979"/>
  <c r="O980"/>
  <c r="S980"/>
  <c r="O981"/>
  <c r="S981"/>
  <c r="O982"/>
  <c r="S982"/>
  <c r="O983"/>
  <c r="S983"/>
  <c r="O984"/>
  <c r="S984"/>
  <c r="O985"/>
  <c r="S985"/>
  <c r="O986"/>
  <c r="S986"/>
  <c r="O987"/>
  <c r="S987"/>
  <c r="O988"/>
  <c r="S988"/>
  <c r="O989"/>
  <c r="S989"/>
  <c r="O990"/>
  <c r="S990"/>
  <c r="O991"/>
  <c r="S991"/>
  <c r="O992"/>
  <c r="S992"/>
  <c r="O993"/>
  <c r="S993"/>
  <c r="O994"/>
  <c r="S994"/>
  <c r="O995"/>
  <c r="S995"/>
  <c r="O996"/>
  <c r="S996"/>
  <c r="O997"/>
  <c r="S997"/>
  <c r="O998"/>
  <c r="S998"/>
  <c r="O999"/>
  <c r="S999"/>
  <c r="O1000"/>
  <c r="S1000"/>
  <c r="O1001"/>
  <c r="S1001"/>
  <c r="O1002"/>
  <c r="S1002"/>
  <c r="O1003"/>
  <c r="S1003"/>
  <c r="O1004"/>
  <c r="S1004"/>
  <c r="O1005"/>
  <c r="S1005"/>
  <c r="O1006"/>
  <c r="S1006"/>
  <c r="O1342"/>
  <c r="O1343"/>
  <c r="S1343"/>
  <c r="O1344"/>
  <c r="S1344"/>
  <c r="O1345"/>
  <c r="S1345"/>
  <c r="O1346"/>
  <c r="S1346"/>
  <c r="O1347"/>
  <c r="S1347"/>
  <c r="O1348"/>
  <c r="S1348"/>
  <c r="O1349"/>
  <c r="S1349"/>
  <c r="O1350"/>
  <c r="S1350"/>
  <c r="O1351"/>
  <c r="S1351"/>
  <c r="O1352"/>
  <c r="S1352"/>
  <c r="O1353"/>
  <c r="S1353"/>
  <c r="O1354"/>
  <c r="S1354"/>
  <c r="O1355"/>
  <c r="S1355"/>
  <c r="O1356"/>
  <c r="S1356"/>
  <c r="O1357"/>
  <c r="S1357"/>
  <c r="O1358"/>
  <c r="S1358"/>
  <c r="O1359"/>
  <c r="S1359"/>
  <c r="O1360"/>
  <c r="S1360"/>
  <c r="O1361"/>
  <c r="S1361"/>
  <c r="O1362"/>
  <c r="S1362"/>
  <c r="O1363"/>
  <c r="S1363"/>
  <c r="O1364"/>
  <c r="S1364"/>
  <c r="O1365"/>
  <c r="S1365"/>
  <c r="O1366"/>
  <c r="S1366"/>
  <c r="O1367"/>
  <c r="S1367"/>
  <c r="O1368"/>
  <c r="S1368"/>
  <c r="O1369"/>
  <c r="S1369"/>
  <c r="O1370"/>
  <c r="S1370"/>
  <c r="O1371"/>
  <c r="S1371"/>
  <c r="O1707"/>
  <c r="O1708"/>
  <c r="S1708"/>
  <c r="O1709"/>
  <c r="S1709"/>
  <c r="O1710"/>
  <c r="S1710"/>
  <c r="O1711"/>
  <c r="S1711"/>
  <c r="O1712"/>
  <c r="S1712"/>
  <c r="O1713"/>
  <c r="S1713"/>
  <c r="O1714"/>
  <c r="S1714"/>
  <c r="O1715"/>
  <c r="S1715"/>
  <c r="O1716"/>
  <c r="S1716"/>
  <c r="O1717"/>
  <c r="S1717"/>
  <c r="O1718"/>
  <c r="S1718"/>
  <c r="O1719"/>
  <c r="S1719"/>
  <c r="O1720"/>
  <c r="S1720"/>
  <c r="O1721"/>
  <c r="S1721"/>
  <c r="O1722"/>
  <c r="S1722"/>
  <c r="O1723"/>
  <c r="S1723"/>
  <c r="O1724"/>
  <c r="S1724"/>
  <c r="O1725"/>
  <c r="S1725"/>
  <c r="O1726"/>
  <c r="S1726"/>
  <c r="O1727"/>
  <c r="S1727"/>
  <c r="O1728"/>
  <c r="S1728"/>
  <c r="O1729"/>
  <c r="S1729"/>
  <c r="O1730"/>
  <c r="S1730"/>
  <c r="O1731"/>
  <c r="S1731"/>
  <c r="O1732"/>
  <c r="S1732"/>
  <c r="O1733"/>
  <c r="S1733"/>
  <c r="O1734"/>
  <c r="S1734"/>
  <c r="O1735"/>
  <c r="S1735"/>
  <c r="O1736"/>
  <c r="S1736"/>
  <c r="O2073"/>
  <c r="O2074"/>
  <c r="S2074"/>
  <c r="O2075"/>
  <c r="S2075"/>
  <c r="O2076"/>
  <c r="S2076"/>
  <c r="O2077"/>
  <c r="S2077"/>
  <c r="O2078"/>
  <c r="S2078"/>
  <c r="O2079"/>
  <c r="S2079"/>
  <c r="O2080"/>
  <c r="S2080"/>
  <c r="O2081"/>
  <c r="S2081"/>
  <c r="O2082"/>
  <c r="S2082"/>
  <c r="O2083"/>
  <c r="S2083"/>
  <c r="O2084"/>
  <c r="S2084"/>
  <c r="O2085"/>
  <c r="S2085"/>
  <c r="O2086"/>
  <c r="S2086"/>
  <c r="O2087"/>
  <c r="S2087"/>
  <c r="O2088"/>
  <c r="S2088"/>
  <c r="O2089"/>
  <c r="S2089"/>
  <c r="O2090"/>
  <c r="S2090"/>
  <c r="O2091"/>
  <c r="S2091"/>
  <c r="O2092"/>
  <c r="S2092"/>
  <c r="O2093"/>
  <c r="S2093"/>
  <c r="O2094"/>
  <c r="S2094"/>
  <c r="O2095"/>
  <c r="S2095"/>
  <c r="O2096"/>
  <c r="S2096"/>
  <c r="O2097"/>
  <c r="S2097"/>
  <c r="O2098"/>
  <c r="S2098"/>
  <c r="O2099"/>
  <c r="S2099"/>
  <c r="O2100"/>
  <c r="S2100"/>
  <c r="O2101"/>
  <c r="S2101"/>
  <c r="O2102"/>
  <c r="S2102"/>
  <c r="O2438"/>
  <c r="O2439"/>
  <c r="S2439"/>
  <c r="O2440"/>
  <c r="S2440"/>
  <c r="O2441"/>
  <c r="S2441"/>
  <c r="O2442"/>
  <c r="S2442"/>
  <c r="O2443"/>
  <c r="S2443"/>
  <c r="O2444"/>
  <c r="S2444"/>
  <c r="O2445"/>
  <c r="S2445"/>
  <c r="O2446"/>
  <c r="S2446"/>
  <c r="O2447"/>
  <c r="S2447"/>
  <c r="O2448"/>
  <c r="S2448"/>
  <c r="O2449"/>
  <c r="S2449"/>
  <c r="O2450"/>
  <c r="S2450"/>
  <c r="O2451"/>
  <c r="S2451"/>
  <c r="O2452"/>
  <c r="S2452"/>
  <c r="O2453"/>
  <c r="S2453"/>
  <c r="O2454"/>
  <c r="S2454"/>
  <c r="O2455"/>
  <c r="S2455"/>
  <c r="O2456"/>
  <c r="S2456"/>
  <c r="O2457"/>
  <c r="S2457"/>
  <c r="O2458"/>
  <c r="S2458"/>
  <c r="O2459"/>
  <c r="S2459"/>
  <c r="O2460"/>
  <c r="S2460"/>
  <c r="O2461"/>
  <c r="S2461"/>
  <c r="O2462"/>
  <c r="S2462"/>
  <c r="O2463"/>
  <c r="S2463"/>
  <c r="O2464"/>
  <c r="S2464"/>
  <c r="O2465"/>
  <c r="S2465"/>
  <c r="O2466"/>
  <c r="S2466"/>
  <c r="O2467"/>
  <c r="S2467"/>
  <c r="O2803"/>
  <c r="O2804"/>
  <c r="S2804"/>
  <c r="O2805"/>
  <c r="S2805"/>
  <c r="O2806"/>
  <c r="S2806"/>
  <c r="O2807"/>
  <c r="S2807"/>
  <c r="O2808"/>
  <c r="S2808"/>
  <c r="O2809"/>
  <c r="S2809"/>
  <c r="O2810"/>
  <c r="S2810"/>
  <c r="O2811"/>
  <c r="S2811"/>
  <c r="O2812"/>
  <c r="S2812"/>
  <c r="O2813"/>
  <c r="S2813"/>
  <c r="O2814"/>
  <c r="S2814"/>
  <c r="O2815"/>
  <c r="S2815"/>
  <c r="O2816"/>
  <c r="S2816"/>
  <c r="O2817"/>
  <c r="S2817"/>
  <c r="O2818"/>
  <c r="S2818"/>
  <c r="O2819"/>
  <c r="S2819"/>
  <c r="O2820"/>
  <c r="S2820"/>
  <c r="O2821"/>
  <c r="S2821"/>
  <c r="O2822"/>
  <c r="S2822"/>
  <c r="O2823"/>
  <c r="S2823"/>
  <c r="O2824"/>
  <c r="S2824"/>
  <c r="O2825"/>
  <c r="S2825"/>
  <c r="O2826"/>
  <c r="S2826"/>
  <c r="O2827"/>
  <c r="S2827"/>
  <c r="O2828"/>
  <c r="S2828"/>
  <c r="O2829"/>
  <c r="S2829"/>
  <c r="O2830"/>
  <c r="S2830"/>
  <c r="O2831"/>
  <c r="S2831"/>
  <c r="O2832"/>
  <c r="S2832"/>
  <c r="O3168"/>
  <c r="O3169"/>
  <c r="S3169"/>
  <c r="O3170"/>
  <c r="S3170"/>
  <c r="O3171"/>
  <c r="S3171"/>
  <c r="O3172"/>
  <c r="S3172"/>
  <c r="O3173"/>
  <c r="S3173"/>
  <c r="O3174"/>
  <c r="S3174"/>
  <c r="O3175"/>
  <c r="S3175"/>
  <c r="O3176"/>
  <c r="S3176"/>
  <c r="O3177"/>
  <c r="S3177"/>
  <c r="O3178"/>
  <c r="S3178"/>
  <c r="O3179"/>
  <c r="S3179"/>
  <c r="O3180"/>
  <c r="S3180"/>
  <c r="O3181"/>
  <c r="S3181"/>
  <c r="O3182"/>
  <c r="S3182"/>
  <c r="O3183"/>
  <c r="S3183"/>
  <c r="O3184"/>
  <c r="S3184"/>
  <c r="O3185"/>
  <c r="S3185"/>
  <c r="O3186"/>
  <c r="S3186"/>
  <c r="O3187"/>
  <c r="S3187"/>
  <c r="O3188"/>
  <c r="S3188"/>
  <c r="O3189"/>
  <c r="S3189"/>
  <c r="O3190"/>
  <c r="S3190"/>
  <c r="O3191"/>
  <c r="S3191"/>
  <c r="O3192"/>
  <c r="S3192"/>
  <c r="O3193"/>
  <c r="S3193"/>
  <c r="O3194"/>
  <c r="S3194"/>
  <c r="O3195"/>
  <c r="S3195"/>
  <c r="O3196"/>
  <c r="S3196"/>
  <c r="O3197"/>
  <c r="S3197"/>
  <c r="O3534"/>
  <c r="O3535"/>
  <c r="S3535"/>
  <c r="O3536"/>
  <c r="S3536"/>
  <c r="O3537"/>
  <c r="S3537"/>
  <c r="O3538"/>
  <c r="S3538"/>
  <c r="O3539"/>
  <c r="S3539"/>
  <c r="O3540"/>
  <c r="S3540"/>
  <c r="O3541"/>
  <c r="S3541"/>
  <c r="O3542"/>
  <c r="S3542"/>
  <c r="O3543"/>
  <c r="S3543"/>
  <c r="O3544"/>
  <c r="S3544"/>
  <c r="O3545"/>
  <c r="S3545"/>
  <c r="O3546"/>
  <c r="S3546"/>
  <c r="O3547"/>
  <c r="S3547"/>
  <c r="O3548"/>
  <c r="S3548"/>
  <c r="O3549"/>
  <c r="S3549"/>
  <c r="O3550"/>
  <c r="S3550"/>
  <c r="O3551"/>
  <c r="S3551"/>
  <c r="O3552"/>
  <c r="S3552"/>
  <c r="O3553"/>
  <c r="S3553"/>
  <c r="O3554"/>
  <c r="S3554"/>
  <c r="O3555"/>
  <c r="S3555"/>
  <c r="O3556"/>
  <c r="S3556"/>
  <c r="O3557"/>
  <c r="S3557"/>
  <c r="O3558"/>
  <c r="S3558"/>
  <c r="O3559"/>
  <c r="S3559"/>
  <c r="O3560"/>
  <c r="S3560"/>
  <c r="O3561"/>
  <c r="S3561"/>
  <c r="O3562"/>
  <c r="S3562"/>
  <c r="O3563"/>
  <c r="S3563"/>
  <c r="O3899"/>
  <c r="O3900"/>
  <c r="S3900"/>
  <c r="O3901"/>
  <c r="S3901"/>
  <c r="O3902"/>
  <c r="S3902"/>
  <c r="O3903"/>
  <c r="S3903"/>
  <c r="O3904"/>
  <c r="S3904"/>
  <c r="O3905"/>
  <c r="S3905"/>
  <c r="O3906"/>
  <c r="S3906"/>
  <c r="O3907"/>
  <c r="S3907"/>
  <c r="O3908"/>
  <c r="S3908"/>
  <c r="O3909"/>
  <c r="S3909"/>
  <c r="O3910"/>
  <c r="S3910"/>
  <c r="O3911"/>
  <c r="S3911"/>
  <c r="O3912"/>
  <c r="S3912"/>
  <c r="O3913"/>
  <c r="S3913"/>
  <c r="O3914"/>
  <c r="S3914"/>
  <c r="O3915"/>
  <c r="S3915"/>
  <c r="O3916"/>
  <c r="S3916"/>
  <c r="O3917"/>
  <c r="S3917"/>
  <c r="O3918"/>
  <c r="S3918"/>
  <c r="O3919"/>
  <c r="S3919"/>
  <c r="O3920"/>
  <c r="S3920"/>
  <c r="O3921"/>
  <c r="S3921"/>
  <c r="O3922"/>
  <c r="S3922"/>
  <c r="O3923"/>
  <c r="S3923"/>
  <c r="O3924"/>
  <c r="S3924"/>
  <c r="O3925"/>
  <c r="S3925"/>
  <c r="O3926"/>
  <c r="S3926"/>
  <c r="O3927"/>
  <c r="S3927"/>
  <c r="O3928"/>
  <c r="S3928"/>
  <c r="O4264"/>
  <c r="O4265"/>
  <c r="S4265"/>
  <c r="O4266"/>
  <c r="S4266"/>
  <c r="O4267"/>
  <c r="S4267"/>
  <c r="O4268"/>
  <c r="S4268"/>
  <c r="O4269"/>
  <c r="S4269"/>
  <c r="O4270"/>
  <c r="S4270"/>
  <c r="O4271"/>
  <c r="S4271"/>
  <c r="O4272"/>
  <c r="S4272"/>
  <c r="O4273"/>
  <c r="S4273"/>
  <c r="O4274"/>
  <c r="S4274"/>
  <c r="O4275"/>
  <c r="S4275"/>
  <c r="O4276"/>
  <c r="S4276"/>
  <c r="O4277"/>
  <c r="S4277"/>
  <c r="O4278"/>
  <c r="S4278"/>
  <c r="O4279"/>
  <c r="S4279"/>
  <c r="O4280"/>
  <c r="S4280"/>
  <c r="O4281"/>
  <c r="S4281"/>
  <c r="O4282"/>
  <c r="S4282"/>
  <c r="O4283"/>
  <c r="S4283"/>
  <c r="O4284"/>
  <c r="S4284"/>
  <c r="O4285"/>
  <c r="S4285"/>
  <c r="O4286"/>
  <c r="S4286"/>
  <c r="O4287"/>
  <c r="S4287"/>
  <c r="O4288"/>
  <c r="S4288"/>
  <c r="O4289"/>
  <c r="S4289"/>
  <c r="O4290"/>
  <c r="S4290"/>
  <c r="O4291"/>
  <c r="S4291"/>
  <c r="O4292"/>
  <c r="S4292"/>
  <c r="O4293"/>
  <c r="S4293"/>
  <c r="O4629"/>
  <c r="O4630"/>
  <c r="S4630"/>
  <c r="O4631"/>
  <c r="S4631"/>
  <c r="O4632"/>
  <c r="S4632"/>
  <c r="O4633"/>
  <c r="S4633"/>
  <c r="O4634"/>
  <c r="S4634"/>
  <c r="O4635"/>
  <c r="S4635"/>
  <c r="O4636"/>
  <c r="S4636"/>
  <c r="O4637"/>
  <c r="S4637"/>
  <c r="O4638"/>
  <c r="S4638"/>
  <c r="O4639"/>
  <c r="S4639"/>
  <c r="O4640"/>
  <c r="S4640"/>
  <c r="O4641"/>
  <c r="S4641"/>
  <c r="O4642"/>
  <c r="S4642"/>
  <c r="O4643"/>
  <c r="S4643"/>
  <c r="O4644"/>
  <c r="S4644"/>
  <c r="O4645"/>
  <c r="S4645"/>
  <c r="O4646"/>
  <c r="S4646"/>
  <c r="O4647"/>
  <c r="S4647"/>
  <c r="O4648"/>
  <c r="S4648"/>
  <c r="O4649"/>
  <c r="S4649"/>
  <c r="O4650"/>
  <c r="S4650"/>
  <c r="O4651"/>
  <c r="S4651"/>
  <c r="O4652"/>
  <c r="S4652"/>
  <c r="O4653"/>
  <c r="S4653"/>
  <c r="O4654"/>
  <c r="S4654"/>
  <c r="O4655"/>
  <c r="S4655"/>
  <c r="O4656"/>
  <c r="S4656"/>
  <c r="O4657"/>
  <c r="S4657"/>
  <c r="O4658"/>
  <c r="S4658"/>
  <c r="O4995"/>
  <c r="O4996"/>
  <c r="S4996"/>
  <c r="O4997"/>
  <c r="S4997"/>
  <c r="O4998"/>
  <c r="S4998"/>
  <c r="O4999"/>
  <c r="S4999"/>
  <c r="O5000"/>
  <c r="S5000"/>
  <c r="O5001"/>
  <c r="S5001"/>
  <c r="O5002"/>
  <c r="S5002"/>
  <c r="O5003"/>
  <c r="S5003"/>
  <c r="O5004"/>
  <c r="S5004"/>
  <c r="O5005"/>
  <c r="S5005"/>
  <c r="O5006"/>
  <c r="S5006"/>
  <c r="O5007"/>
  <c r="S5007"/>
  <c r="O5008"/>
  <c r="S5008"/>
  <c r="O5009"/>
  <c r="S5009"/>
  <c r="O5010"/>
  <c r="S5010"/>
  <c r="O5011"/>
  <c r="S5011"/>
  <c r="O5012"/>
  <c r="S5012"/>
  <c r="O5013"/>
  <c r="S5013"/>
  <c r="O5014"/>
  <c r="S5014"/>
  <c r="O5015"/>
  <c r="S5015"/>
  <c r="O5016"/>
  <c r="S5016"/>
  <c r="O5017"/>
  <c r="S5017"/>
  <c r="O5018"/>
  <c r="S5018"/>
  <c r="O5019"/>
  <c r="S5019"/>
  <c r="O5020"/>
  <c r="S5020"/>
  <c r="O5021"/>
  <c r="S5021"/>
  <c r="O5022"/>
  <c r="S5022"/>
  <c r="O5023"/>
  <c r="S5023"/>
  <c r="O5024"/>
  <c r="S5024"/>
  <c r="O5360"/>
  <c r="O5361"/>
  <c r="S5361"/>
  <c r="O5362"/>
  <c r="S5362"/>
  <c r="O5363"/>
  <c r="S5363"/>
  <c r="O5364"/>
  <c r="S5364"/>
  <c r="O5365"/>
  <c r="S5365"/>
  <c r="O5366"/>
  <c r="S5366"/>
  <c r="O5367"/>
  <c r="S5367"/>
  <c r="O5368"/>
  <c r="S5368"/>
  <c r="O5369"/>
  <c r="S5369"/>
  <c r="O5370"/>
  <c r="S5370"/>
  <c r="O5371"/>
  <c r="S5371"/>
  <c r="O5372"/>
  <c r="S5372"/>
  <c r="O5373"/>
  <c r="S5373"/>
  <c r="O5374"/>
  <c r="S5374"/>
  <c r="O5375"/>
  <c r="S5375"/>
  <c r="O5376"/>
  <c r="S5376"/>
  <c r="O5377"/>
  <c r="S5377"/>
  <c r="O5378"/>
  <c r="S5378"/>
  <c r="O5379"/>
  <c r="S5379"/>
  <c r="O5380"/>
  <c r="S5380"/>
  <c r="O5381"/>
  <c r="S5381"/>
  <c r="O5382"/>
  <c r="S5382"/>
  <c r="O5383"/>
  <c r="S5383"/>
  <c r="O5384"/>
  <c r="S5384"/>
  <c r="O5385"/>
  <c r="S5385"/>
  <c r="O5386"/>
  <c r="S5386"/>
  <c r="O5387"/>
  <c r="S5387"/>
  <c r="O5388"/>
  <c r="S5388"/>
  <c r="O5389"/>
  <c r="S5389"/>
  <c r="O276"/>
  <c r="O277"/>
  <c r="S277"/>
  <c r="O278"/>
  <c r="S278"/>
  <c r="O279"/>
  <c r="S279"/>
  <c r="O280"/>
  <c r="S280"/>
  <c r="O281"/>
  <c r="S281"/>
  <c r="O282"/>
  <c r="S282"/>
  <c r="O283"/>
  <c r="S283"/>
  <c r="O284"/>
  <c r="S284"/>
  <c r="O285"/>
  <c r="S285"/>
  <c r="O286"/>
  <c r="S286"/>
  <c r="O287"/>
  <c r="S287"/>
  <c r="O288"/>
  <c r="S288"/>
  <c r="O289"/>
  <c r="S289"/>
  <c r="O290"/>
  <c r="S290"/>
  <c r="O291"/>
  <c r="S291"/>
  <c r="O292"/>
  <c r="S292"/>
  <c r="O293"/>
  <c r="S293"/>
  <c r="O294"/>
  <c r="S294"/>
  <c r="O295"/>
  <c r="S295"/>
  <c r="O296"/>
  <c r="S296"/>
  <c r="O297"/>
  <c r="S297"/>
  <c r="O298"/>
  <c r="S298"/>
  <c r="O299"/>
  <c r="S299"/>
  <c r="O300"/>
  <c r="S300"/>
  <c r="O301"/>
  <c r="S301"/>
  <c r="O302"/>
  <c r="S302"/>
  <c r="O303"/>
  <c r="S303"/>
  <c r="O304"/>
  <c r="S304"/>
  <c r="O305"/>
  <c r="S305"/>
  <c r="O306"/>
  <c r="S306"/>
  <c r="O642"/>
  <c r="O643"/>
  <c r="S643"/>
  <c r="O644"/>
  <c r="S644"/>
  <c r="O645"/>
  <c r="S645"/>
  <c r="O646"/>
  <c r="S646"/>
  <c r="O647"/>
  <c r="S647"/>
  <c r="O648"/>
  <c r="S648"/>
  <c r="O649"/>
  <c r="S649"/>
  <c r="O650"/>
  <c r="S650"/>
  <c r="O651"/>
  <c r="S651"/>
  <c r="O652"/>
  <c r="S652"/>
  <c r="O653"/>
  <c r="S653"/>
  <c r="O654"/>
  <c r="S654"/>
  <c r="O655"/>
  <c r="S655"/>
  <c r="O656"/>
  <c r="S656"/>
  <c r="O657"/>
  <c r="S657"/>
  <c r="O658"/>
  <c r="S658"/>
  <c r="O659"/>
  <c r="S659"/>
  <c r="O660"/>
  <c r="S660"/>
  <c r="O661"/>
  <c r="S661"/>
  <c r="O662"/>
  <c r="S662"/>
  <c r="O663"/>
  <c r="S663"/>
  <c r="O664"/>
  <c r="S664"/>
  <c r="O665"/>
  <c r="S665"/>
  <c r="O666"/>
  <c r="S666"/>
  <c r="O667"/>
  <c r="S667"/>
  <c r="O668"/>
  <c r="S668"/>
  <c r="O669"/>
  <c r="S669"/>
  <c r="O670"/>
  <c r="S670"/>
  <c r="O671"/>
  <c r="S671"/>
  <c r="O672"/>
  <c r="S672"/>
  <c r="O1007"/>
  <c r="O1008"/>
  <c r="S1008"/>
  <c r="O1009"/>
  <c r="S1009"/>
  <c r="O1010"/>
  <c r="S1010"/>
  <c r="O1011"/>
  <c r="S1011"/>
  <c r="O1012"/>
  <c r="S1012"/>
  <c r="O1013"/>
  <c r="S1013"/>
  <c r="O1014"/>
  <c r="S1014"/>
  <c r="O1015"/>
  <c r="S1015"/>
  <c r="O1016"/>
  <c r="S1016"/>
  <c r="O1017"/>
  <c r="S1017"/>
  <c r="O1018"/>
  <c r="S1018"/>
  <c r="O1019"/>
  <c r="S1019"/>
  <c r="O1020"/>
  <c r="S1020"/>
  <c r="O1021"/>
  <c r="S1021"/>
  <c r="O1022"/>
  <c r="S1022"/>
  <c r="O1023"/>
  <c r="S1023"/>
  <c r="O1024"/>
  <c r="S1024"/>
  <c r="O1025"/>
  <c r="S1025"/>
  <c r="O1026"/>
  <c r="S1026"/>
  <c r="O1027"/>
  <c r="S1027"/>
  <c r="O1028"/>
  <c r="S1028"/>
  <c r="O1029"/>
  <c r="S1029"/>
  <c r="O1030"/>
  <c r="S1030"/>
  <c r="O1031"/>
  <c r="S1031"/>
  <c r="O1032"/>
  <c r="S1032"/>
  <c r="O1033"/>
  <c r="S1033"/>
  <c r="O1034"/>
  <c r="S1034"/>
  <c r="O1035"/>
  <c r="S1035"/>
  <c r="O1036"/>
  <c r="S1036"/>
  <c r="O1037"/>
  <c r="S1037"/>
  <c r="O1372"/>
  <c r="O1373"/>
  <c r="S1373"/>
  <c r="O1374"/>
  <c r="S1374"/>
  <c r="O1375"/>
  <c r="S1375"/>
  <c r="O1376"/>
  <c r="S1376"/>
  <c r="O1377"/>
  <c r="S1377"/>
  <c r="O1378"/>
  <c r="S1378"/>
  <c r="O1379"/>
  <c r="S1379"/>
  <c r="O1380"/>
  <c r="S1380"/>
  <c r="O1381"/>
  <c r="S1381"/>
  <c r="O1382"/>
  <c r="S1382"/>
  <c r="O1383"/>
  <c r="S1383"/>
  <c r="O1384"/>
  <c r="S1384"/>
  <c r="O1385"/>
  <c r="S1385"/>
  <c r="O1386"/>
  <c r="S1386"/>
  <c r="O1387"/>
  <c r="S1387"/>
  <c r="O1388"/>
  <c r="S1388"/>
  <c r="O1389"/>
  <c r="S1389"/>
  <c r="O1390"/>
  <c r="S1390"/>
  <c r="O1391"/>
  <c r="S1391"/>
  <c r="O1392"/>
  <c r="S1392"/>
  <c r="O1393"/>
  <c r="S1393"/>
  <c r="O1394"/>
  <c r="S1394"/>
  <c r="O1395"/>
  <c r="S1395"/>
  <c r="O1396"/>
  <c r="S1396"/>
  <c r="O1397"/>
  <c r="S1397"/>
  <c r="O1398"/>
  <c r="S1398"/>
  <c r="O1399"/>
  <c r="S1399"/>
  <c r="O1400"/>
  <c r="S1400"/>
  <c r="O1401"/>
  <c r="S1401"/>
  <c r="O1402"/>
  <c r="S1402"/>
  <c r="O1737"/>
  <c r="O1738"/>
  <c r="S1738"/>
  <c r="O1739"/>
  <c r="S1739"/>
  <c r="O1740"/>
  <c r="S1740"/>
  <c r="O1741"/>
  <c r="S1741"/>
  <c r="O1742"/>
  <c r="S1742"/>
  <c r="O1743"/>
  <c r="S1743"/>
  <c r="O1744"/>
  <c r="S1744"/>
  <c r="O1745"/>
  <c r="S1745"/>
  <c r="O1746"/>
  <c r="S1746"/>
  <c r="O1747"/>
  <c r="S1747"/>
  <c r="O1748"/>
  <c r="S1748"/>
  <c r="O1749"/>
  <c r="S1749"/>
  <c r="O1750"/>
  <c r="S1750"/>
  <c r="O1751"/>
  <c r="S1751"/>
  <c r="O1752"/>
  <c r="S1752"/>
  <c r="O1753"/>
  <c r="S1753"/>
  <c r="O1754"/>
  <c r="S1754"/>
  <c r="O1755"/>
  <c r="S1755"/>
  <c r="O1756"/>
  <c r="S1756"/>
  <c r="O1757"/>
  <c r="S1757"/>
  <c r="O1758"/>
  <c r="S1758"/>
  <c r="O1759"/>
  <c r="S1759"/>
  <c r="O1760"/>
  <c r="S1760"/>
  <c r="O1761"/>
  <c r="S1761"/>
  <c r="O1762"/>
  <c r="S1762"/>
  <c r="O1763"/>
  <c r="S1763"/>
  <c r="O1764"/>
  <c r="S1764"/>
  <c r="O1765"/>
  <c r="S1765"/>
  <c r="O1766"/>
  <c r="S1766"/>
  <c r="O1767"/>
  <c r="S1767"/>
  <c r="O2103"/>
  <c r="O2104"/>
  <c r="S2104"/>
  <c r="O2105"/>
  <c r="S2105"/>
  <c r="O2106"/>
  <c r="S2106"/>
  <c r="O2107"/>
  <c r="S2107"/>
  <c r="O2108"/>
  <c r="S2108"/>
  <c r="O2109"/>
  <c r="S2109"/>
  <c r="O2110"/>
  <c r="S2110"/>
  <c r="O2111"/>
  <c r="S2111"/>
  <c r="O2112"/>
  <c r="S2112"/>
  <c r="O2113"/>
  <c r="S2113"/>
  <c r="O2114"/>
  <c r="S2114"/>
  <c r="O2115"/>
  <c r="S2115"/>
  <c r="O2116"/>
  <c r="S2116"/>
  <c r="O2117"/>
  <c r="S2117"/>
  <c r="O2118"/>
  <c r="S2118"/>
  <c r="O2119"/>
  <c r="S2119"/>
  <c r="O2120"/>
  <c r="S2120"/>
  <c r="O2121"/>
  <c r="S2121"/>
  <c r="O2122"/>
  <c r="S2122"/>
  <c r="O2123"/>
  <c r="S2123"/>
  <c r="O2124"/>
  <c r="S2124"/>
  <c r="O2125"/>
  <c r="S2125"/>
  <c r="O2126"/>
  <c r="S2126"/>
  <c r="O2127"/>
  <c r="S2127"/>
  <c r="O2128"/>
  <c r="S2128"/>
  <c r="O2129"/>
  <c r="S2129"/>
  <c r="O2130"/>
  <c r="S2130"/>
  <c r="O2131"/>
  <c r="S2131"/>
  <c r="O2132"/>
  <c r="S2132"/>
  <c r="O2133"/>
  <c r="S2133"/>
  <c r="O2468"/>
  <c r="O2469"/>
  <c r="S2469"/>
  <c r="O2470"/>
  <c r="S2470"/>
  <c r="O2471"/>
  <c r="S2471"/>
  <c r="O2472"/>
  <c r="S2472"/>
  <c r="O2473"/>
  <c r="S2473"/>
  <c r="O2474"/>
  <c r="S2474"/>
  <c r="O2475"/>
  <c r="S2475"/>
  <c r="O2476"/>
  <c r="S2476"/>
  <c r="O2477"/>
  <c r="S2477"/>
  <c r="O2478"/>
  <c r="S2478"/>
  <c r="O2479"/>
  <c r="S2479"/>
  <c r="O2480"/>
  <c r="S2480"/>
  <c r="O2481"/>
  <c r="S2481"/>
  <c r="O2482"/>
  <c r="S2482"/>
  <c r="O2483"/>
  <c r="S2483"/>
  <c r="O2484"/>
  <c r="S2484"/>
  <c r="O2485"/>
  <c r="S2485"/>
  <c r="O2486"/>
  <c r="S2486"/>
  <c r="O2487"/>
  <c r="S2487"/>
  <c r="O2488"/>
  <c r="S2488"/>
  <c r="O2489"/>
  <c r="S2489"/>
  <c r="O2490"/>
  <c r="S2490"/>
  <c r="O2491"/>
  <c r="S2491"/>
  <c r="O2492"/>
  <c r="S2492"/>
  <c r="O2493"/>
  <c r="S2493"/>
  <c r="O2494"/>
  <c r="S2494"/>
  <c r="O2495"/>
  <c r="S2495"/>
  <c r="O2496"/>
  <c r="S2496"/>
  <c r="O2497"/>
  <c r="S2497"/>
  <c r="O2498"/>
  <c r="S2498"/>
  <c r="O2833"/>
  <c r="O2834"/>
  <c r="S2834"/>
  <c r="O2835"/>
  <c r="S2835"/>
  <c r="O2836"/>
  <c r="S2836"/>
  <c r="O2837"/>
  <c r="S2837"/>
  <c r="O2838"/>
  <c r="S2838"/>
  <c r="O2839"/>
  <c r="S2839"/>
  <c r="O2840"/>
  <c r="S2840"/>
  <c r="O2841"/>
  <c r="S2841"/>
  <c r="O2842"/>
  <c r="S2842"/>
  <c r="O2843"/>
  <c r="S2843"/>
  <c r="O2844"/>
  <c r="S2844"/>
  <c r="O2845"/>
  <c r="S2845"/>
  <c r="O2846"/>
  <c r="S2846"/>
  <c r="O2847"/>
  <c r="S2847"/>
  <c r="O2848"/>
  <c r="S2848"/>
  <c r="O2849"/>
  <c r="S2849"/>
  <c r="O2850"/>
  <c r="S2850"/>
  <c r="O2851"/>
  <c r="S2851"/>
  <c r="O2852"/>
  <c r="S2852"/>
  <c r="O2853"/>
  <c r="S2853"/>
  <c r="O2854"/>
  <c r="S2854"/>
  <c r="O2855"/>
  <c r="S2855"/>
  <c r="O2856"/>
  <c r="S2856"/>
  <c r="O2857"/>
  <c r="S2857"/>
  <c r="O2858"/>
  <c r="S2858"/>
  <c r="O2859"/>
  <c r="S2859"/>
  <c r="O2860"/>
  <c r="S2860"/>
  <c r="O2861"/>
  <c r="S2861"/>
  <c r="O2862"/>
  <c r="S2862"/>
  <c r="O2863"/>
  <c r="S2863"/>
  <c r="O3198"/>
  <c r="S3198"/>
  <c r="U3198"/>
  <c r="O3199"/>
  <c r="S3199"/>
  <c r="O3200"/>
  <c r="S3200"/>
  <c r="O3201"/>
  <c r="S3201"/>
  <c r="O3202"/>
  <c r="S3202"/>
  <c r="O3203"/>
  <c r="S3203"/>
  <c r="O3204"/>
  <c r="S3204"/>
  <c r="O3205"/>
  <c r="S3205"/>
  <c r="O3206"/>
  <c r="S3206"/>
  <c r="O3207"/>
  <c r="S3207"/>
  <c r="O3208"/>
  <c r="S3208"/>
  <c r="O3209"/>
  <c r="S3209"/>
  <c r="O3210"/>
  <c r="S3210"/>
  <c r="O3211"/>
  <c r="S3211"/>
  <c r="O3212"/>
  <c r="S3212"/>
  <c r="O3213"/>
  <c r="S3213"/>
  <c r="O3214"/>
  <c r="S3214"/>
  <c r="O3215"/>
  <c r="S3215"/>
  <c r="O3216"/>
  <c r="S3216"/>
  <c r="O3217"/>
  <c r="S3217"/>
  <c r="O3218"/>
  <c r="S3218"/>
  <c r="O3219"/>
  <c r="S3219"/>
  <c r="O3220"/>
  <c r="S3220"/>
  <c r="O3221"/>
  <c r="S3221"/>
  <c r="O3222"/>
  <c r="S3222"/>
  <c r="O3223"/>
  <c r="S3223"/>
  <c r="O3224"/>
  <c r="S3224"/>
  <c r="O3225"/>
  <c r="S3225"/>
  <c r="O3226"/>
  <c r="S3226"/>
  <c r="O3227"/>
  <c r="S3227"/>
  <c r="O3228"/>
  <c r="S3228"/>
  <c r="O3564"/>
  <c r="S3564"/>
  <c r="U3564"/>
  <c r="O3565"/>
  <c r="S3565"/>
  <c r="O3566"/>
  <c r="S3566"/>
  <c r="O3567"/>
  <c r="S3567"/>
  <c r="O3568"/>
  <c r="S3568"/>
  <c r="O3569"/>
  <c r="S3569"/>
  <c r="O3570"/>
  <c r="S3570"/>
  <c r="O3571"/>
  <c r="S3571"/>
  <c r="O3572"/>
  <c r="S3572"/>
  <c r="O3573"/>
  <c r="S3573"/>
  <c r="O3574"/>
  <c r="S3574"/>
  <c r="O3575"/>
  <c r="S3575"/>
  <c r="O3576"/>
  <c r="S3576"/>
  <c r="O3577"/>
  <c r="S3577"/>
  <c r="O3578"/>
  <c r="S3578"/>
  <c r="O3579"/>
  <c r="S3579"/>
  <c r="O3580"/>
  <c r="S3580"/>
  <c r="O3581"/>
  <c r="S3581"/>
  <c r="O3582"/>
  <c r="S3582"/>
  <c r="O3583"/>
  <c r="S3583"/>
  <c r="O3584"/>
  <c r="S3584"/>
  <c r="O3585"/>
  <c r="S3585"/>
  <c r="O3586"/>
  <c r="S3586"/>
  <c r="O3587"/>
  <c r="S3587"/>
  <c r="O3588"/>
  <c r="S3588"/>
  <c r="O3589"/>
  <c r="S3589"/>
  <c r="O3590"/>
  <c r="S3590"/>
  <c r="O3591"/>
  <c r="S3591"/>
  <c r="O3592"/>
  <c r="S3592"/>
  <c r="O3593"/>
  <c r="S3593"/>
  <c r="O3594"/>
  <c r="S3594"/>
  <c r="O3929"/>
  <c r="S3929"/>
  <c r="O3930"/>
  <c r="S3930"/>
  <c r="O3931"/>
  <c r="S3931"/>
  <c r="O3932"/>
  <c r="S3932"/>
  <c r="O3933"/>
  <c r="S3933"/>
  <c r="O3934"/>
  <c r="S3934"/>
  <c r="O3935"/>
  <c r="S3935"/>
  <c r="O3936"/>
  <c r="S3936"/>
  <c r="O3937"/>
  <c r="S3937"/>
  <c r="O3938"/>
  <c r="S3938"/>
  <c r="O3939"/>
  <c r="S3939"/>
  <c r="O3940"/>
  <c r="S3940"/>
  <c r="O3941"/>
  <c r="S3941"/>
  <c r="O3942"/>
  <c r="S3942"/>
  <c r="O3943"/>
  <c r="S3943"/>
  <c r="O3944"/>
  <c r="S3944"/>
  <c r="O3945"/>
  <c r="S3945"/>
  <c r="O3946"/>
  <c r="S3946"/>
  <c r="O3947"/>
  <c r="S3947"/>
  <c r="O3948"/>
  <c r="S3948"/>
  <c r="O3949"/>
  <c r="S3949"/>
  <c r="O3950"/>
  <c r="S3950"/>
  <c r="O3951"/>
  <c r="S3951"/>
  <c r="O3952"/>
  <c r="S3952"/>
  <c r="O3953"/>
  <c r="S3953"/>
  <c r="O3954"/>
  <c r="S3954"/>
  <c r="O3955"/>
  <c r="S3955"/>
  <c r="O3956"/>
  <c r="S3956"/>
  <c r="O3957"/>
  <c r="S3957"/>
  <c r="O3958"/>
  <c r="S3958"/>
  <c r="O3959"/>
  <c r="S3959"/>
  <c r="O4294"/>
  <c r="S4294"/>
  <c r="U4294"/>
  <c r="O4295"/>
  <c r="S4295"/>
  <c r="O4296"/>
  <c r="S4296"/>
  <c r="O4297"/>
  <c r="S4297"/>
  <c r="O4298"/>
  <c r="S4298"/>
  <c r="O4299"/>
  <c r="S4299"/>
  <c r="O4300"/>
  <c r="S4300"/>
  <c r="O4301"/>
  <c r="S4301"/>
  <c r="O4302"/>
  <c r="S4302"/>
  <c r="O4303"/>
  <c r="S4303"/>
  <c r="O4304"/>
  <c r="S4304"/>
  <c r="O4305"/>
  <c r="S4305"/>
  <c r="O4306"/>
  <c r="S4306"/>
  <c r="O4307"/>
  <c r="S4307"/>
  <c r="O4308"/>
  <c r="S4308"/>
  <c r="O4309"/>
  <c r="S4309"/>
  <c r="O4310"/>
  <c r="S4310"/>
  <c r="O4311"/>
  <c r="S4311"/>
  <c r="O4312"/>
  <c r="S4312"/>
  <c r="O4313"/>
  <c r="S4313"/>
  <c r="O4314"/>
  <c r="S4314"/>
  <c r="O4315"/>
  <c r="S4315"/>
  <c r="O4316"/>
  <c r="S4316"/>
  <c r="O4317"/>
  <c r="S4317"/>
  <c r="O4318"/>
  <c r="S4318"/>
  <c r="O4319"/>
  <c r="S4319"/>
  <c r="O4320"/>
  <c r="S4320"/>
  <c r="O4321"/>
  <c r="S4321"/>
  <c r="O4322"/>
  <c r="S4322"/>
  <c r="O4323"/>
  <c r="S4323"/>
  <c r="O4324"/>
  <c r="S4324"/>
  <c r="O4659"/>
  <c r="S4659"/>
  <c r="O4660"/>
  <c r="S4660"/>
  <c r="O4661"/>
  <c r="S4661"/>
  <c r="O4662"/>
  <c r="S4662"/>
  <c r="O4663"/>
  <c r="S4663"/>
  <c r="O4664"/>
  <c r="S4664"/>
  <c r="O4665"/>
  <c r="S4665"/>
  <c r="O4666"/>
  <c r="S4666"/>
  <c r="O4667"/>
  <c r="S4667"/>
  <c r="O4668"/>
  <c r="S4668"/>
  <c r="O4669"/>
  <c r="S4669"/>
  <c r="O4670"/>
  <c r="S4670"/>
  <c r="O4671"/>
  <c r="S4671"/>
  <c r="O4672"/>
  <c r="S4672"/>
  <c r="O4673"/>
  <c r="S4673"/>
  <c r="O4674"/>
  <c r="S4674"/>
  <c r="O4675"/>
  <c r="S4675"/>
  <c r="O4676"/>
  <c r="S4676"/>
  <c r="O4677"/>
  <c r="S4677"/>
  <c r="O4678"/>
  <c r="S4678"/>
  <c r="O4679"/>
  <c r="S4679"/>
  <c r="O4680"/>
  <c r="S4680"/>
  <c r="O4681"/>
  <c r="S4681"/>
  <c r="O4682"/>
  <c r="S4682"/>
  <c r="O4683"/>
  <c r="S4683"/>
  <c r="O4684"/>
  <c r="S4684"/>
  <c r="O4685"/>
  <c r="S4685"/>
  <c r="O4686"/>
  <c r="S4686"/>
  <c r="O4687"/>
  <c r="S4687"/>
  <c r="O4688"/>
  <c r="S4688"/>
  <c r="O4689"/>
  <c r="S4689"/>
  <c r="O5025"/>
  <c r="S5025"/>
  <c r="O5026"/>
  <c r="S5026"/>
  <c r="O5027"/>
  <c r="S5027"/>
  <c r="O5028"/>
  <c r="S5028"/>
  <c r="O5029"/>
  <c r="S5029"/>
  <c r="O5030"/>
  <c r="S5030"/>
  <c r="O5031"/>
  <c r="S5031"/>
  <c r="O5032"/>
  <c r="S5032"/>
  <c r="O5033"/>
  <c r="S5033"/>
  <c r="O5034"/>
  <c r="S5034"/>
  <c r="O5035"/>
  <c r="S5035"/>
  <c r="O5036"/>
  <c r="S5036"/>
  <c r="O5037"/>
  <c r="S5037"/>
  <c r="O5038"/>
  <c r="S5038"/>
  <c r="O5039"/>
  <c r="S5039"/>
  <c r="O5040"/>
  <c r="S5040"/>
  <c r="O5041"/>
  <c r="S5041"/>
  <c r="O5042"/>
  <c r="S5042"/>
  <c r="O5043"/>
  <c r="S5043"/>
  <c r="O5044"/>
  <c r="S5044"/>
  <c r="O5045"/>
  <c r="S5045"/>
  <c r="O5046"/>
  <c r="S5046"/>
  <c r="O5047"/>
  <c r="S5047"/>
  <c r="O5048"/>
  <c r="S5048"/>
  <c r="O5049"/>
  <c r="S5049"/>
  <c r="O5050"/>
  <c r="S5050"/>
  <c r="O5051"/>
  <c r="S5051"/>
  <c r="O5052"/>
  <c r="S5052"/>
  <c r="O5053"/>
  <c r="S5053"/>
  <c r="O5054"/>
  <c r="S5054"/>
  <c r="O5055"/>
  <c r="S5055"/>
  <c r="O5390"/>
  <c r="S5390"/>
  <c r="O5391"/>
  <c r="S5391"/>
  <c r="O5392"/>
  <c r="S5392"/>
  <c r="O5393"/>
  <c r="S5393"/>
  <c r="O5394"/>
  <c r="S5394"/>
  <c r="O5395"/>
  <c r="S5395"/>
  <c r="O5396"/>
  <c r="S5396"/>
  <c r="O5397"/>
  <c r="S5397"/>
  <c r="O5398"/>
  <c r="S5398"/>
  <c r="O5399"/>
  <c r="S5399"/>
  <c r="O5400"/>
  <c r="S5400"/>
  <c r="O5401"/>
  <c r="S5401"/>
  <c r="O5402"/>
  <c r="S5402"/>
  <c r="O5403"/>
  <c r="S5403"/>
  <c r="O5404"/>
  <c r="S5404"/>
  <c r="O5405"/>
  <c r="S5405"/>
  <c r="O5406"/>
  <c r="S5406"/>
  <c r="O5407"/>
  <c r="S5407"/>
  <c r="O5408"/>
  <c r="S5408"/>
  <c r="O5409"/>
  <c r="S5409"/>
  <c r="O5410"/>
  <c r="S5410"/>
  <c r="O5411"/>
  <c r="S5411"/>
  <c r="O5412"/>
  <c r="S5412"/>
  <c r="O5413"/>
  <c r="S5413"/>
  <c r="O5414"/>
  <c r="S5414"/>
  <c r="O5415"/>
  <c r="S5415"/>
  <c r="O5416"/>
  <c r="S5416"/>
  <c r="O5417"/>
  <c r="S5417"/>
  <c r="O5418"/>
  <c r="S5418"/>
  <c r="O5419"/>
  <c r="S5419"/>
  <c r="O5420"/>
  <c r="S5420"/>
  <c r="O307"/>
  <c r="S307"/>
  <c r="O308"/>
  <c r="S308"/>
  <c r="O309"/>
  <c r="S309"/>
  <c r="O310"/>
  <c r="S310"/>
  <c r="O311"/>
  <c r="S311"/>
  <c r="O312"/>
  <c r="S312"/>
  <c r="O313"/>
  <c r="S313"/>
  <c r="O314"/>
  <c r="S314"/>
  <c r="O315"/>
  <c r="S315"/>
  <c r="O316"/>
  <c r="S316"/>
  <c r="O317"/>
  <c r="S317"/>
  <c r="O318"/>
  <c r="S318"/>
  <c r="O319"/>
  <c r="S319"/>
  <c r="O320"/>
  <c r="S320"/>
  <c r="O321"/>
  <c r="S321"/>
  <c r="O322"/>
  <c r="S322"/>
  <c r="O323"/>
  <c r="S323"/>
  <c r="O324"/>
  <c r="S324"/>
  <c r="O325"/>
  <c r="S325"/>
  <c r="O326"/>
  <c r="S326"/>
  <c r="O327"/>
  <c r="S327"/>
  <c r="O328"/>
  <c r="S328"/>
  <c r="O329"/>
  <c r="S329"/>
  <c r="O330"/>
  <c r="S330"/>
  <c r="O331"/>
  <c r="S331"/>
  <c r="O332"/>
  <c r="S332"/>
  <c r="O333"/>
  <c r="S333"/>
  <c r="O334"/>
  <c r="S334"/>
  <c r="O335"/>
  <c r="S335"/>
  <c r="O336"/>
  <c r="S336"/>
  <c r="O673"/>
  <c r="S673"/>
  <c r="U673"/>
  <c r="O674"/>
  <c r="S674"/>
  <c r="O675"/>
  <c r="S675"/>
  <c r="O676"/>
  <c r="S676"/>
  <c r="O677"/>
  <c r="S677"/>
  <c r="O678"/>
  <c r="S678"/>
  <c r="O679"/>
  <c r="S679"/>
  <c r="O680"/>
  <c r="S680"/>
  <c r="O681"/>
  <c r="S681"/>
  <c r="O682"/>
  <c r="S682"/>
  <c r="O683"/>
  <c r="S683"/>
  <c r="O684"/>
  <c r="S684"/>
  <c r="O685"/>
  <c r="S685"/>
  <c r="O686"/>
  <c r="S686"/>
  <c r="O687"/>
  <c r="S687"/>
  <c r="O688"/>
  <c r="S688"/>
  <c r="O689"/>
  <c r="S689"/>
  <c r="O690"/>
  <c r="S690"/>
  <c r="O691"/>
  <c r="S691"/>
  <c r="O692"/>
  <c r="S692"/>
  <c r="O693"/>
  <c r="S693"/>
  <c r="O694"/>
  <c r="S694"/>
  <c r="O695"/>
  <c r="S695"/>
  <c r="O696"/>
  <c r="S696"/>
  <c r="O697"/>
  <c r="S697"/>
  <c r="O698"/>
  <c r="S698"/>
  <c r="O699"/>
  <c r="S699"/>
  <c r="O700"/>
  <c r="S700"/>
  <c r="O701"/>
  <c r="S701"/>
  <c r="O702"/>
  <c r="S702"/>
  <c r="O1038"/>
  <c r="S1038"/>
  <c r="O1039"/>
  <c r="S1039"/>
  <c r="O1040"/>
  <c r="S1040"/>
  <c r="O1041"/>
  <c r="S1041"/>
  <c r="O1042"/>
  <c r="S1042"/>
  <c r="O1043"/>
  <c r="S1043"/>
  <c r="O1044"/>
  <c r="S1044"/>
  <c r="O1045"/>
  <c r="S1045"/>
  <c r="O1046"/>
  <c r="S1046"/>
  <c r="O1047"/>
  <c r="S1047"/>
  <c r="O1048"/>
  <c r="S1048"/>
  <c r="O1049"/>
  <c r="S1049"/>
  <c r="O1050"/>
  <c r="S1050"/>
  <c r="O1051"/>
  <c r="S1051"/>
  <c r="O1052"/>
  <c r="S1052"/>
  <c r="O1053"/>
  <c r="S1053"/>
  <c r="O1054"/>
  <c r="S1054"/>
  <c r="O1055"/>
  <c r="S1055"/>
  <c r="O1056"/>
  <c r="S1056"/>
  <c r="O1057"/>
  <c r="S1057"/>
  <c r="O1058"/>
  <c r="S1058"/>
  <c r="O1059"/>
  <c r="S1059"/>
  <c r="O1060"/>
  <c r="S1060"/>
  <c r="O1061"/>
  <c r="S1061"/>
  <c r="O1062"/>
  <c r="S1062"/>
  <c r="O1063"/>
  <c r="S1063"/>
  <c r="O1064"/>
  <c r="S1064"/>
  <c r="O1065"/>
  <c r="S1065"/>
  <c r="O1066"/>
  <c r="S1066"/>
  <c r="O1067"/>
  <c r="S1067"/>
  <c r="O1403"/>
  <c r="S1403"/>
  <c r="O1404"/>
  <c r="S1404"/>
  <c r="O1405"/>
  <c r="S1405"/>
  <c r="O1406"/>
  <c r="S1406"/>
  <c r="O1407"/>
  <c r="S1407"/>
  <c r="O1408"/>
  <c r="S1408"/>
  <c r="O1409"/>
  <c r="S1409"/>
  <c r="O1410"/>
  <c r="S1410"/>
  <c r="O1411"/>
  <c r="S1411"/>
  <c r="O1412"/>
  <c r="S1412"/>
  <c r="O1413"/>
  <c r="S1413"/>
  <c r="O1414"/>
  <c r="S1414"/>
  <c r="O1415"/>
  <c r="S1415"/>
  <c r="O1416"/>
  <c r="S1416"/>
  <c r="O1417"/>
  <c r="S1417"/>
  <c r="O1418"/>
  <c r="S1418"/>
  <c r="O1419"/>
  <c r="S1419"/>
  <c r="O1420"/>
  <c r="S1420"/>
  <c r="O1421"/>
  <c r="S1421"/>
  <c r="O1422"/>
  <c r="S1422"/>
  <c r="O1423"/>
  <c r="S1423"/>
  <c r="O1424"/>
  <c r="S1424"/>
  <c r="O1425"/>
  <c r="S1425"/>
  <c r="O1426"/>
  <c r="S1426"/>
  <c r="O1427"/>
  <c r="S1427"/>
  <c r="O1428"/>
  <c r="S1428"/>
  <c r="O1429"/>
  <c r="S1429"/>
  <c r="O1430"/>
  <c r="S1430"/>
  <c r="O1431"/>
  <c r="S1431"/>
  <c r="O1432"/>
  <c r="S1432"/>
  <c r="O1768"/>
  <c r="S1768"/>
  <c r="O1769"/>
  <c r="S1769"/>
  <c r="O1770"/>
  <c r="S1770"/>
  <c r="O1771"/>
  <c r="S1771"/>
  <c r="O1772"/>
  <c r="S1772"/>
  <c r="O1773"/>
  <c r="S1773"/>
  <c r="O1774"/>
  <c r="S1774"/>
  <c r="O1775"/>
  <c r="S1775"/>
  <c r="O1776"/>
  <c r="S1776"/>
  <c r="O1777"/>
  <c r="S1777"/>
  <c r="O1778"/>
  <c r="S1778"/>
  <c r="O1779"/>
  <c r="S1779"/>
  <c r="O1780"/>
  <c r="S1780"/>
  <c r="O1781"/>
  <c r="S1781"/>
  <c r="O1782"/>
  <c r="S1782"/>
  <c r="O1783"/>
  <c r="S1783"/>
  <c r="O1784"/>
  <c r="S1784"/>
  <c r="O1785"/>
  <c r="S1785"/>
  <c r="O1786"/>
  <c r="S1786"/>
  <c r="O1787"/>
  <c r="S1787"/>
  <c r="O1788"/>
  <c r="S1788"/>
  <c r="O1789"/>
  <c r="S1789"/>
  <c r="O1790"/>
  <c r="S1790"/>
  <c r="O1791"/>
  <c r="S1791"/>
  <c r="O1792"/>
  <c r="S1792"/>
  <c r="O1793"/>
  <c r="S1793"/>
  <c r="O1794"/>
  <c r="S1794"/>
  <c r="O1795"/>
  <c r="S1795"/>
  <c r="O1796"/>
  <c r="S1796"/>
  <c r="O1797"/>
  <c r="S1797"/>
  <c r="O2134"/>
  <c r="S2134"/>
  <c r="O2135"/>
  <c r="S2135"/>
  <c r="O2136"/>
  <c r="S2136"/>
  <c r="O2137"/>
  <c r="S2137"/>
  <c r="O2138"/>
  <c r="S2138"/>
  <c r="O2139"/>
  <c r="S2139"/>
  <c r="O2140"/>
  <c r="S2140"/>
  <c r="O2141"/>
  <c r="S2141"/>
  <c r="O2142"/>
  <c r="S2142"/>
  <c r="O2143"/>
  <c r="S2143"/>
  <c r="O2144"/>
  <c r="S2144"/>
  <c r="O2145"/>
  <c r="S2145"/>
  <c r="O2146"/>
  <c r="S2146"/>
  <c r="O2147"/>
  <c r="S2147"/>
  <c r="O2148"/>
  <c r="S2148"/>
  <c r="O2149"/>
  <c r="S2149"/>
  <c r="O2150"/>
  <c r="S2150"/>
  <c r="O2151"/>
  <c r="S2151"/>
  <c r="O2152"/>
  <c r="S2152"/>
  <c r="O2153"/>
  <c r="S2153"/>
  <c r="O2154"/>
  <c r="S2154"/>
  <c r="O2155"/>
  <c r="S2155"/>
  <c r="O2156"/>
  <c r="S2156"/>
  <c r="O2157"/>
  <c r="S2157"/>
  <c r="O2158"/>
  <c r="S2158"/>
  <c r="O2159"/>
  <c r="S2159"/>
  <c r="O2160"/>
  <c r="S2160"/>
  <c r="O2161"/>
  <c r="S2161"/>
  <c r="O2162"/>
  <c r="S2162"/>
  <c r="O2163"/>
  <c r="S2163"/>
  <c r="O2499"/>
  <c r="S2499"/>
  <c r="O2500"/>
  <c r="S2500"/>
  <c r="O2501"/>
  <c r="S2501"/>
  <c r="O2502"/>
  <c r="S2502"/>
  <c r="O2503"/>
  <c r="S2503"/>
  <c r="O2504"/>
  <c r="S2504"/>
  <c r="O2505"/>
  <c r="S2505"/>
  <c r="O2506"/>
  <c r="S2506"/>
  <c r="O2507"/>
  <c r="S2507"/>
  <c r="O2508"/>
  <c r="S2508"/>
  <c r="O2509"/>
  <c r="S2509"/>
  <c r="O2510"/>
  <c r="S2510"/>
  <c r="O2511"/>
  <c r="S2511"/>
  <c r="O2512"/>
  <c r="S2512"/>
  <c r="O2513"/>
  <c r="S2513"/>
  <c r="O2514"/>
  <c r="S2514"/>
  <c r="O2515"/>
  <c r="S2515"/>
  <c r="O2516"/>
  <c r="S2516"/>
  <c r="O2517"/>
  <c r="S2517"/>
  <c r="O2518"/>
  <c r="S2518"/>
  <c r="O2519"/>
  <c r="S2519"/>
  <c r="O2520"/>
  <c r="S2520"/>
  <c r="O2521"/>
  <c r="S2521"/>
  <c r="O2522"/>
  <c r="S2522"/>
  <c r="O2523"/>
  <c r="S2523"/>
  <c r="O2524"/>
  <c r="S2524"/>
  <c r="O2525"/>
  <c r="S2525"/>
  <c r="O2526"/>
  <c r="S2526"/>
  <c r="O2527"/>
  <c r="S2527"/>
  <c r="O2528"/>
  <c r="S2528"/>
  <c r="O2864"/>
  <c r="S2864"/>
  <c r="U2864"/>
  <c r="O2865"/>
  <c r="S2865"/>
  <c r="O2866"/>
  <c r="S2866"/>
  <c r="O2867"/>
  <c r="S2867"/>
  <c r="O2868"/>
  <c r="S2868"/>
  <c r="O2869"/>
  <c r="S2869"/>
  <c r="O2870"/>
  <c r="S2870"/>
  <c r="O2871"/>
  <c r="S2871"/>
  <c r="O2872"/>
  <c r="S2872"/>
  <c r="O2873"/>
  <c r="S2873"/>
  <c r="O2874"/>
  <c r="S2874"/>
  <c r="O2875"/>
  <c r="S2875"/>
  <c r="O2876"/>
  <c r="S2876"/>
  <c r="O2877"/>
  <c r="S2877"/>
  <c r="O2878"/>
  <c r="S2878"/>
  <c r="O2879"/>
  <c r="S2879"/>
  <c r="O2880"/>
  <c r="S2880"/>
  <c r="O2881"/>
  <c r="S2881"/>
  <c r="O2882"/>
  <c r="S2882"/>
  <c r="O2883"/>
  <c r="S2883"/>
  <c r="O2884"/>
  <c r="S2884"/>
  <c r="O2885"/>
  <c r="S2885"/>
  <c r="O2886"/>
  <c r="S2886"/>
  <c r="O2887"/>
  <c r="S2887"/>
  <c r="O2888"/>
  <c r="S2888"/>
  <c r="O2889"/>
  <c r="S2889"/>
  <c r="O2890"/>
  <c r="S2890"/>
  <c r="O2891"/>
  <c r="S2891"/>
  <c r="O2892"/>
  <c r="S2892"/>
  <c r="O2893"/>
  <c r="S2893"/>
  <c r="O3229"/>
  <c r="S3229"/>
  <c r="O3230"/>
  <c r="S3230"/>
  <c r="O3231"/>
  <c r="S3231"/>
  <c r="O3232"/>
  <c r="S3232"/>
  <c r="O3233"/>
  <c r="S3233"/>
  <c r="O3234"/>
  <c r="S3234"/>
  <c r="O3235"/>
  <c r="S3235"/>
  <c r="O3236"/>
  <c r="S3236"/>
  <c r="O3237"/>
  <c r="S3237"/>
  <c r="O3238"/>
  <c r="S3238"/>
  <c r="O3239"/>
  <c r="S3239"/>
  <c r="O3240"/>
  <c r="S3240"/>
  <c r="O3241"/>
  <c r="S3241"/>
  <c r="O3242"/>
  <c r="S3242"/>
  <c r="O3243"/>
  <c r="S3243"/>
  <c r="O3244"/>
  <c r="S3244"/>
  <c r="O3245"/>
  <c r="S3245"/>
  <c r="O3246"/>
  <c r="S3246"/>
  <c r="O3247"/>
  <c r="S3247"/>
  <c r="O3248"/>
  <c r="S3248"/>
  <c r="O3249"/>
  <c r="S3249"/>
  <c r="O3250"/>
  <c r="S3250"/>
  <c r="O3251"/>
  <c r="S3251"/>
  <c r="O3252"/>
  <c r="S3252"/>
  <c r="O3253"/>
  <c r="S3253"/>
  <c r="O3254"/>
  <c r="S3254"/>
  <c r="O3255"/>
  <c r="S3255"/>
  <c r="O3256"/>
  <c r="S3256"/>
  <c r="O3257"/>
  <c r="S3257"/>
  <c r="O3258"/>
  <c r="S3258"/>
  <c r="O3595"/>
  <c r="S3595"/>
  <c r="O3596"/>
  <c r="S3596"/>
  <c r="O3597"/>
  <c r="S3597"/>
  <c r="O3598"/>
  <c r="S3598"/>
  <c r="O3599"/>
  <c r="S3599"/>
  <c r="O3600"/>
  <c r="S3600"/>
  <c r="O3601"/>
  <c r="S3601"/>
  <c r="O3602"/>
  <c r="S3602"/>
  <c r="O3603"/>
  <c r="S3603"/>
  <c r="O3604"/>
  <c r="S3604"/>
  <c r="O3605"/>
  <c r="S3605"/>
  <c r="O3606"/>
  <c r="S3606"/>
  <c r="O3607"/>
  <c r="S3607"/>
  <c r="O3608"/>
  <c r="S3608"/>
  <c r="O3609"/>
  <c r="S3609"/>
  <c r="O3610"/>
  <c r="S3610"/>
  <c r="O3611"/>
  <c r="S3611"/>
  <c r="O3612"/>
  <c r="S3612"/>
  <c r="O3613"/>
  <c r="S3613"/>
  <c r="O3614"/>
  <c r="S3614"/>
  <c r="O3615"/>
  <c r="S3615"/>
  <c r="O3616"/>
  <c r="S3616"/>
  <c r="O3617"/>
  <c r="S3617"/>
  <c r="O3618"/>
  <c r="S3618"/>
  <c r="O3619"/>
  <c r="S3619"/>
  <c r="O3620"/>
  <c r="S3620"/>
  <c r="O3621"/>
  <c r="S3621"/>
  <c r="O3622"/>
  <c r="S3622"/>
  <c r="O3623"/>
  <c r="S3623"/>
  <c r="O3624"/>
  <c r="S3624"/>
  <c r="O3960"/>
  <c r="S3960"/>
  <c r="O3961"/>
  <c r="S3961"/>
  <c r="O3962"/>
  <c r="S3962"/>
  <c r="O3963"/>
  <c r="S3963"/>
  <c r="O3964"/>
  <c r="S3964"/>
  <c r="O3965"/>
  <c r="S3965"/>
  <c r="O3966"/>
  <c r="S3966"/>
  <c r="O3967"/>
  <c r="S3967"/>
  <c r="O3968"/>
  <c r="S3968"/>
  <c r="O3969"/>
  <c r="S3969"/>
  <c r="O3970"/>
  <c r="S3970"/>
  <c r="O3971"/>
  <c r="S3971"/>
  <c r="O3972"/>
  <c r="S3972"/>
  <c r="O3973"/>
  <c r="S3973"/>
  <c r="O3974"/>
  <c r="S3974"/>
  <c r="O3975"/>
  <c r="S3975"/>
  <c r="O3976"/>
  <c r="S3976"/>
  <c r="O3977"/>
  <c r="S3977"/>
  <c r="O3978"/>
  <c r="S3978"/>
  <c r="O3979"/>
  <c r="S3979"/>
  <c r="O3980"/>
  <c r="S3980"/>
  <c r="O3981"/>
  <c r="S3981"/>
  <c r="O3982"/>
  <c r="S3982"/>
  <c r="O3983"/>
  <c r="S3983"/>
  <c r="O3984"/>
  <c r="S3984"/>
  <c r="O3985"/>
  <c r="S3985"/>
  <c r="O3986"/>
  <c r="S3986"/>
  <c r="O3987"/>
  <c r="S3987"/>
  <c r="O3988"/>
  <c r="S3988"/>
  <c r="O3989"/>
  <c r="S3989"/>
  <c r="O4325"/>
  <c r="S4325"/>
  <c r="U4325"/>
  <c r="O4326"/>
  <c r="S4326"/>
  <c r="O4327"/>
  <c r="S4327"/>
  <c r="O4328"/>
  <c r="S4328"/>
  <c r="O4329"/>
  <c r="S4329"/>
  <c r="O4330"/>
  <c r="S4330"/>
  <c r="O4331"/>
  <c r="S4331"/>
  <c r="O4332"/>
  <c r="S4332"/>
  <c r="O4333"/>
  <c r="S4333"/>
  <c r="O4334"/>
  <c r="S4334"/>
  <c r="O4335"/>
  <c r="S4335"/>
  <c r="O4336"/>
  <c r="S4336"/>
  <c r="O4337"/>
  <c r="S4337"/>
  <c r="O4338"/>
  <c r="S4338"/>
  <c r="O4339"/>
  <c r="S4339"/>
  <c r="O4340"/>
  <c r="S4340"/>
  <c r="O4341"/>
  <c r="S4341"/>
  <c r="O4342"/>
  <c r="S4342"/>
  <c r="O4343"/>
  <c r="S4343"/>
  <c r="O4344"/>
  <c r="S4344"/>
  <c r="O4345"/>
  <c r="S4345"/>
  <c r="O4346"/>
  <c r="S4346"/>
  <c r="O4347"/>
  <c r="S4347"/>
  <c r="O4348"/>
  <c r="S4348"/>
  <c r="O4349"/>
  <c r="S4349"/>
  <c r="O4350"/>
  <c r="S4350"/>
  <c r="O4351"/>
  <c r="S4351"/>
  <c r="O4352"/>
  <c r="S4352"/>
  <c r="O4353"/>
  <c r="S4353"/>
  <c r="O4354"/>
  <c r="S4354"/>
  <c r="O4690"/>
  <c r="S4690"/>
  <c r="O4691"/>
  <c r="S4691"/>
  <c r="O4692"/>
  <c r="S4692"/>
  <c r="O4693"/>
  <c r="S4693"/>
  <c r="O4694"/>
  <c r="S4694"/>
  <c r="O4695"/>
  <c r="S4695"/>
  <c r="O4696"/>
  <c r="S4696"/>
  <c r="O4697"/>
  <c r="S4697"/>
  <c r="O4698"/>
  <c r="S4698"/>
  <c r="O4699"/>
  <c r="S4699"/>
  <c r="O4700"/>
  <c r="S4700"/>
  <c r="O4701"/>
  <c r="S4701"/>
  <c r="O4702"/>
  <c r="S4702"/>
  <c r="O4703"/>
  <c r="S4703"/>
  <c r="O4704"/>
  <c r="S4704"/>
  <c r="O4705"/>
  <c r="S4705"/>
  <c r="O4706"/>
  <c r="S4706"/>
  <c r="O4707"/>
  <c r="S4707"/>
  <c r="O4708"/>
  <c r="S4708"/>
  <c r="O4709"/>
  <c r="S4709"/>
  <c r="O4710"/>
  <c r="S4710"/>
  <c r="O4711"/>
  <c r="S4711"/>
  <c r="O4712"/>
  <c r="S4712"/>
  <c r="O4713"/>
  <c r="S4713"/>
  <c r="O4714"/>
  <c r="S4714"/>
  <c r="O4715"/>
  <c r="S4715"/>
  <c r="O4716"/>
  <c r="S4716"/>
  <c r="O4717"/>
  <c r="S4717"/>
  <c r="O4718"/>
  <c r="S4718"/>
  <c r="O4719"/>
  <c r="S4719"/>
  <c r="O5056"/>
  <c r="S5056"/>
  <c r="O5057"/>
  <c r="S5057"/>
  <c r="O5058"/>
  <c r="S5058"/>
  <c r="O5059"/>
  <c r="S5059"/>
  <c r="O5060"/>
  <c r="S5060"/>
  <c r="O5061"/>
  <c r="S5061"/>
  <c r="O5062"/>
  <c r="S5062"/>
  <c r="O5063"/>
  <c r="S5063"/>
  <c r="O5064"/>
  <c r="S5064"/>
  <c r="O5065"/>
  <c r="S5065"/>
  <c r="O5066"/>
  <c r="S5066"/>
  <c r="O5067"/>
  <c r="S5067"/>
  <c r="O5068"/>
  <c r="S5068"/>
  <c r="O5069"/>
  <c r="S5069"/>
  <c r="O5070"/>
  <c r="S5070"/>
  <c r="O5071"/>
  <c r="S5071"/>
  <c r="O5072"/>
  <c r="S5072"/>
  <c r="O5073"/>
  <c r="S5073"/>
  <c r="O5074"/>
  <c r="S5074"/>
  <c r="O5075"/>
  <c r="S5075"/>
  <c r="O5076"/>
  <c r="S5076"/>
  <c r="O5077"/>
  <c r="S5077"/>
  <c r="O5078"/>
  <c r="S5078"/>
  <c r="O5079"/>
  <c r="S5079"/>
  <c r="O5080"/>
  <c r="S5080"/>
  <c r="O5081"/>
  <c r="S5081"/>
  <c r="O5082"/>
  <c r="S5082"/>
  <c r="O5083"/>
  <c r="S5083"/>
  <c r="O5084"/>
  <c r="S5084"/>
  <c r="O5085"/>
  <c r="S5085"/>
  <c r="O5421"/>
  <c r="S5421"/>
  <c r="O5422"/>
  <c r="S5422"/>
  <c r="O5423"/>
  <c r="S5423"/>
  <c r="O5424"/>
  <c r="S5424"/>
  <c r="O5425"/>
  <c r="S5425"/>
  <c r="O5426"/>
  <c r="S5426"/>
  <c r="O5427"/>
  <c r="S5427"/>
  <c r="O5428"/>
  <c r="S5428"/>
  <c r="O5429"/>
  <c r="S5429"/>
  <c r="O5430"/>
  <c r="S5430"/>
  <c r="O5431"/>
  <c r="S5431"/>
  <c r="O5432"/>
  <c r="S5432"/>
  <c r="O5433"/>
  <c r="S5433"/>
  <c r="O5434"/>
  <c r="S5434"/>
  <c r="O5435"/>
  <c r="S5435"/>
  <c r="O5436"/>
  <c r="S5436"/>
  <c r="O5437"/>
  <c r="S5437"/>
  <c r="O5438"/>
  <c r="S5438"/>
  <c r="O5439"/>
  <c r="S5439"/>
  <c r="O5440"/>
  <c r="S5440"/>
  <c r="O5441"/>
  <c r="S5441"/>
  <c r="O5442"/>
  <c r="S5442"/>
  <c r="O5443"/>
  <c r="S5443"/>
  <c r="O5444"/>
  <c r="S5444"/>
  <c r="O5445"/>
  <c r="S5445"/>
  <c r="O5446"/>
  <c r="S5446"/>
  <c r="O5447"/>
  <c r="S5447"/>
  <c r="O5448"/>
  <c r="S5448"/>
  <c r="O5449"/>
  <c r="S5449"/>
  <c r="O5450"/>
  <c r="S5450"/>
  <c r="O337"/>
  <c r="S337"/>
  <c r="O338"/>
  <c r="S338"/>
  <c r="O339"/>
  <c r="S339"/>
  <c r="O340"/>
  <c r="S340"/>
  <c r="O341"/>
  <c r="S341"/>
  <c r="O342"/>
  <c r="S342"/>
  <c r="O343"/>
  <c r="S343"/>
  <c r="O344"/>
  <c r="S344"/>
  <c r="O345"/>
  <c r="S345"/>
  <c r="O346"/>
  <c r="S346"/>
  <c r="O347"/>
  <c r="S347"/>
  <c r="O348"/>
  <c r="S348"/>
  <c r="O349"/>
  <c r="S349"/>
  <c r="O350"/>
  <c r="S350"/>
  <c r="O351"/>
  <c r="S351"/>
  <c r="O352"/>
  <c r="S352"/>
  <c r="O353"/>
  <c r="S353"/>
  <c r="O354"/>
  <c r="S354"/>
  <c r="O355"/>
  <c r="S355"/>
  <c r="O356"/>
  <c r="S356"/>
  <c r="O357"/>
  <c r="S357"/>
  <c r="O358"/>
  <c r="S358"/>
  <c r="O359"/>
  <c r="S359"/>
  <c r="O360"/>
  <c r="S360"/>
  <c r="O361"/>
  <c r="S361"/>
  <c r="O362"/>
  <c r="S362"/>
  <c r="O363"/>
  <c r="S363"/>
  <c r="O364"/>
  <c r="S364"/>
  <c r="O365"/>
  <c r="S365"/>
  <c r="O366"/>
  <c r="S366"/>
  <c r="O367"/>
  <c r="S367"/>
  <c r="O703"/>
  <c r="S703"/>
  <c r="O704"/>
  <c r="S704"/>
  <c r="O705"/>
  <c r="S705"/>
  <c r="O706"/>
  <c r="S706"/>
  <c r="O707"/>
  <c r="S707"/>
  <c r="O708"/>
  <c r="S708"/>
  <c r="O709"/>
  <c r="S709"/>
  <c r="O710"/>
  <c r="S710"/>
  <c r="O711"/>
  <c r="S711"/>
  <c r="O712"/>
  <c r="S712"/>
  <c r="O713"/>
  <c r="S713"/>
  <c r="O714"/>
  <c r="S714"/>
  <c r="O715"/>
  <c r="S715"/>
  <c r="O716"/>
  <c r="S716"/>
  <c r="O717"/>
  <c r="S717"/>
  <c r="O718"/>
  <c r="S718"/>
  <c r="O719"/>
  <c r="S719"/>
  <c r="O720"/>
  <c r="S720"/>
  <c r="O721"/>
  <c r="S721"/>
  <c r="O722"/>
  <c r="S722"/>
  <c r="O723"/>
  <c r="S723"/>
  <c r="O724"/>
  <c r="S724"/>
  <c r="O725"/>
  <c r="S725"/>
  <c r="O726"/>
  <c r="S726"/>
  <c r="O727"/>
  <c r="S727"/>
  <c r="O728"/>
  <c r="S728"/>
  <c r="O729"/>
  <c r="S729"/>
  <c r="O730"/>
  <c r="S730"/>
  <c r="O731"/>
  <c r="S731"/>
  <c r="O732"/>
  <c r="S732"/>
  <c r="O733"/>
  <c r="S733"/>
  <c r="O1068"/>
  <c r="S1068"/>
  <c r="O1069"/>
  <c r="S1069"/>
  <c r="O1070"/>
  <c r="S1070"/>
  <c r="O1071"/>
  <c r="S1071"/>
  <c r="O1072"/>
  <c r="S1072"/>
  <c r="O1073"/>
  <c r="S1073"/>
  <c r="O1074"/>
  <c r="S1074"/>
  <c r="O1075"/>
  <c r="S1075"/>
  <c r="O1076"/>
  <c r="S1076"/>
  <c r="O1077"/>
  <c r="S1077"/>
  <c r="O1078"/>
  <c r="S1078"/>
  <c r="O1079"/>
  <c r="S1079"/>
  <c r="O1080"/>
  <c r="S1080"/>
  <c r="O1081"/>
  <c r="S1081"/>
  <c r="O1082"/>
  <c r="S1082"/>
  <c r="O1083"/>
  <c r="S1083"/>
  <c r="O1084"/>
  <c r="S1084"/>
  <c r="O1085"/>
  <c r="S1085"/>
  <c r="O1086"/>
  <c r="S1086"/>
  <c r="O1087"/>
  <c r="S1087"/>
  <c r="O1088"/>
  <c r="S1088"/>
  <c r="O1089"/>
  <c r="S1089"/>
  <c r="O1090"/>
  <c r="S1090"/>
  <c r="O1091"/>
  <c r="S1091"/>
  <c r="O1092"/>
  <c r="S1092"/>
  <c r="O1093"/>
  <c r="S1093"/>
  <c r="O1094"/>
  <c r="S1094"/>
  <c r="O1095"/>
  <c r="S1095"/>
  <c r="O1096"/>
  <c r="S1096"/>
  <c r="O1097"/>
  <c r="S1097"/>
  <c r="O1098"/>
  <c r="S1098"/>
  <c r="O1433"/>
  <c r="S1433"/>
  <c r="U1433"/>
  <c r="O1434"/>
  <c r="S1434"/>
  <c r="O1435"/>
  <c r="S1435"/>
  <c r="O1436"/>
  <c r="S1436"/>
  <c r="O1437"/>
  <c r="S1437"/>
  <c r="O1438"/>
  <c r="S1438"/>
  <c r="O1439"/>
  <c r="S1439"/>
  <c r="O1440"/>
  <c r="S1440"/>
  <c r="O1441"/>
  <c r="S1441"/>
  <c r="O1442"/>
  <c r="S1442"/>
  <c r="O1443"/>
  <c r="S1443"/>
  <c r="O1444"/>
  <c r="S1444"/>
  <c r="O1445"/>
  <c r="S1445"/>
  <c r="O1446"/>
  <c r="S1446"/>
  <c r="O1447"/>
  <c r="S1447"/>
  <c r="O1448"/>
  <c r="S1448"/>
  <c r="O1449"/>
  <c r="S1449"/>
  <c r="O1450"/>
  <c r="S1450"/>
  <c r="O1451"/>
  <c r="S1451"/>
  <c r="O1452"/>
  <c r="S1452"/>
  <c r="O1453"/>
  <c r="S1453"/>
  <c r="O1454"/>
  <c r="S1454"/>
  <c r="O1455"/>
  <c r="S1455"/>
  <c r="O1456"/>
  <c r="S1456"/>
  <c r="O1457"/>
  <c r="S1457"/>
  <c r="O1458"/>
  <c r="S1458"/>
  <c r="O1459"/>
  <c r="S1459"/>
  <c r="O1460"/>
  <c r="S1460"/>
  <c r="O1461"/>
  <c r="S1461"/>
  <c r="O1462"/>
  <c r="S1462"/>
  <c r="O1463"/>
  <c r="S1463"/>
  <c r="O1798"/>
  <c r="S1798"/>
  <c r="O1799"/>
  <c r="S1799"/>
  <c r="O1800"/>
  <c r="S1800"/>
  <c r="O1801"/>
  <c r="S1801"/>
  <c r="O1802"/>
  <c r="S1802"/>
  <c r="O1803"/>
  <c r="S1803"/>
  <c r="O1804"/>
  <c r="S1804"/>
  <c r="O1805"/>
  <c r="S1805"/>
  <c r="O1806"/>
  <c r="S1806"/>
  <c r="O1807"/>
  <c r="S1807"/>
  <c r="O1808"/>
  <c r="S1808"/>
  <c r="O1809"/>
  <c r="S1809"/>
  <c r="O1810"/>
  <c r="S1810"/>
  <c r="O1811"/>
  <c r="S1811"/>
  <c r="O1812"/>
  <c r="S1812"/>
  <c r="O1813"/>
  <c r="S1813"/>
  <c r="O1814"/>
  <c r="S1814"/>
  <c r="O1815"/>
  <c r="S1815"/>
  <c r="O1816"/>
  <c r="S1816"/>
  <c r="O1817"/>
  <c r="S1817"/>
  <c r="O1818"/>
  <c r="S1818"/>
  <c r="O1819"/>
  <c r="S1819"/>
  <c r="O1820"/>
  <c r="S1820"/>
  <c r="O1821"/>
  <c r="S1821"/>
  <c r="O1822"/>
  <c r="S1822"/>
  <c r="O1823"/>
  <c r="S1823"/>
  <c r="O1824"/>
  <c r="S1824"/>
  <c r="O1825"/>
  <c r="S1825"/>
  <c r="O1826"/>
  <c r="S1826"/>
  <c r="O1827"/>
  <c r="S1827"/>
  <c r="O1828"/>
  <c r="S1828"/>
  <c r="O2164"/>
  <c r="O2165"/>
  <c r="S2165"/>
  <c r="O2166"/>
  <c r="S2166"/>
  <c r="O2167"/>
  <c r="S2167"/>
  <c r="O2168"/>
  <c r="S2168"/>
  <c r="O2169"/>
  <c r="S2169"/>
  <c r="O2170"/>
  <c r="S2170"/>
  <c r="O2171"/>
  <c r="S2171"/>
  <c r="O2172"/>
  <c r="S2172"/>
  <c r="O2173"/>
  <c r="S2173"/>
  <c r="O2174"/>
  <c r="S2174"/>
  <c r="O2175"/>
  <c r="S2175"/>
  <c r="O2176"/>
  <c r="S2176"/>
  <c r="O2177"/>
  <c r="S2177"/>
  <c r="O2178"/>
  <c r="S2178"/>
  <c r="O2179"/>
  <c r="S2179"/>
  <c r="O2180"/>
  <c r="S2180"/>
  <c r="O2181"/>
  <c r="S2181"/>
  <c r="O2182"/>
  <c r="S2182"/>
  <c r="O2183"/>
  <c r="S2183"/>
  <c r="O2184"/>
  <c r="S2184"/>
  <c r="O2185"/>
  <c r="S2185"/>
  <c r="O2186"/>
  <c r="S2186"/>
  <c r="O2187"/>
  <c r="S2187"/>
  <c r="O2188"/>
  <c r="S2188"/>
  <c r="O2189"/>
  <c r="S2189"/>
  <c r="O2190"/>
  <c r="S2190"/>
  <c r="O2191"/>
  <c r="S2191"/>
  <c r="O2192"/>
  <c r="S2192"/>
  <c r="O2193"/>
  <c r="S2193"/>
  <c r="O2194"/>
  <c r="S2194"/>
  <c r="O2529"/>
  <c r="O2530"/>
  <c r="S2530"/>
  <c r="O2531"/>
  <c r="S2531"/>
  <c r="O2532"/>
  <c r="S2532"/>
  <c r="O2533"/>
  <c r="S2533"/>
  <c r="O2534"/>
  <c r="S2534"/>
  <c r="O2535"/>
  <c r="S2535"/>
  <c r="O2536"/>
  <c r="S2536"/>
  <c r="O2537"/>
  <c r="S2537"/>
  <c r="O2538"/>
  <c r="S2538"/>
  <c r="O2539"/>
  <c r="S2539"/>
  <c r="O2540"/>
  <c r="S2540"/>
  <c r="O2541"/>
  <c r="S2541"/>
  <c r="O2542"/>
  <c r="S2542"/>
  <c r="O2543"/>
  <c r="S2543"/>
  <c r="O2544"/>
  <c r="S2544"/>
  <c r="O2545"/>
  <c r="S2545"/>
  <c r="O2546"/>
  <c r="S2546"/>
  <c r="O2547"/>
  <c r="S2547"/>
  <c r="O2548"/>
  <c r="S2548"/>
  <c r="O2549"/>
  <c r="S2549"/>
  <c r="O2550"/>
  <c r="S2550"/>
  <c r="O2551"/>
  <c r="S2551"/>
  <c r="O2552"/>
  <c r="S2552"/>
  <c r="O2553"/>
  <c r="S2553"/>
  <c r="O2554"/>
  <c r="S2554"/>
  <c r="O2555"/>
  <c r="S2555"/>
  <c r="O2556"/>
  <c r="S2556"/>
  <c r="O2557"/>
  <c r="S2557"/>
  <c r="O2558"/>
  <c r="S2558"/>
  <c r="O2559"/>
  <c r="S2559"/>
  <c r="O2894"/>
  <c r="O2895"/>
  <c r="S2895"/>
  <c r="O2896"/>
  <c r="S2896"/>
  <c r="O2897"/>
  <c r="S2897"/>
  <c r="O2898"/>
  <c r="S2898"/>
  <c r="O2899"/>
  <c r="S2899"/>
  <c r="O2900"/>
  <c r="S2900"/>
  <c r="O2901"/>
  <c r="S2901"/>
  <c r="O2902"/>
  <c r="S2902"/>
  <c r="O2903"/>
  <c r="S2903"/>
  <c r="O2904"/>
  <c r="S2904"/>
  <c r="O2905"/>
  <c r="S2905"/>
  <c r="O2906"/>
  <c r="S2906"/>
  <c r="O2907"/>
  <c r="S2907"/>
  <c r="O2908"/>
  <c r="S2908"/>
  <c r="O2909"/>
  <c r="S2909"/>
  <c r="O2910"/>
  <c r="S2910"/>
  <c r="O2911"/>
  <c r="S2911"/>
  <c r="O2912"/>
  <c r="S2912"/>
  <c r="O2913"/>
  <c r="S2913"/>
  <c r="O2914"/>
  <c r="S2914"/>
  <c r="O2915"/>
  <c r="S2915"/>
  <c r="O2916"/>
  <c r="S2916"/>
  <c r="O2917"/>
  <c r="S2917"/>
  <c r="O2918"/>
  <c r="S2918"/>
  <c r="O2919"/>
  <c r="S2919"/>
  <c r="O2920"/>
  <c r="S2920"/>
  <c r="O2921"/>
  <c r="S2921"/>
  <c r="O2922"/>
  <c r="S2922"/>
  <c r="O2923"/>
  <c r="S2923"/>
  <c r="O2924"/>
  <c r="S2924"/>
  <c r="O3259"/>
  <c r="O3260"/>
  <c r="S3260"/>
  <c r="O3261"/>
  <c r="S3261"/>
  <c r="O3262"/>
  <c r="S3262"/>
  <c r="O3263"/>
  <c r="S3263"/>
  <c r="O3264"/>
  <c r="S3264"/>
  <c r="O3265"/>
  <c r="S3265"/>
  <c r="O3266"/>
  <c r="S3266"/>
  <c r="O3267"/>
  <c r="S3267"/>
  <c r="O3268"/>
  <c r="S3268"/>
  <c r="O3269"/>
  <c r="S3269"/>
  <c r="O3270"/>
  <c r="S3270"/>
  <c r="O3271"/>
  <c r="S3271"/>
  <c r="O3272"/>
  <c r="S3272"/>
  <c r="O3273"/>
  <c r="S3273"/>
  <c r="O3274"/>
  <c r="S3274"/>
  <c r="O3275"/>
  <c r="S3275"/>
  <c r="O3276"/>
  <c r="S3276"/>
  <c r="O3277"/>
  <c r="S3277"/>
  <c r="O3278"/>
  <c r="S3278"/>
  <c r="O3279"/>
  <c r="S3279"/>
  <c r="O3280"/>
  <c r="S3280"/>
  <c r="O3281"/>
  <c r="S3281"/>
  <c r="O3282"/>
  <c r="S3282"/>
  <c r="O3283"/>
  <c r="S3283"/>
  <c r="O3284"/>
  <c r="S3284"/>
  <c r="O3285"/>
  <c r="S3285"/>
  <c r="O3286"/>
  <c r="S3286"/>
  <c r="O3287"/>
  <c r="S3287"/>
  <c r="O3288"/>
  <c r="S3288"/>
  <c r="O3289"/>
  <c r="S3289"/>
  <c r="O3625"/>
  <c r="O3626"/>
  <c r="S3626"/>
  <c r="O3627"/>
  <c r="S3627"/>
  <c r="O3628"/>
  <c r="S3628"/>
  <c r="O3629"/>
  <c r="S3629"/>
  <c r="O3630"/>
  <c r="S3630"/>
  <c r="O3631"/>
  <c r="S3631"/>
  <c r="O3632"/>
  <c r="S3632"/>
  <c r="O3633"/>
  <c r="S3633"/>
  <c r="O3634"/>
  <c r="S3634"/>
  <c r="O3635"/>
  <c r="S3635"/>
  <c r="O3636"/>
  <c r="S3636"/>
  <c r="O3637"/>
  <c r="S3637"/>
  <c r="O3638"/>
  <c r="S3638"/>
  <c r="O3639"/>
  <c r="S3639"/>
  <c r="O3640"/>
  <c r="S3640"/>
  <c r="O3641"/>
  <c r="S3641"/>
  <c r="O3642"/>
  <c r="S3642"/>
  <c r="O3643"/>
  <c r="S3643"/>
  <c r="O3644"/>
  <c r="S3644"/>
  <c r="O3645"/>
  <c r="S3645"/>
  <c r="O3646"/>
  <c r="S3646"/>
  <c r="O3647"/>
  <c r="S3647"/>
  <c r="O3648"/>
  <c r="S3648"/>
  <c r="O3649"/>
  <c r="S3649"/>
  <c r="O3650"/>
  <c r="S3650"/>
  <c r="O3651"/>
  <c r="S3651"/>
  <c r="O3652"/>
  <c r="S3652"/>
  <c r="O3653"/>
  <c r="S3653"/>
  <c r="O3654"/>
  <c r="S3654"/>
  <c r="O3655"/>
  <c r="S3655"/>
  <c r="O3990"/>
  <c r="O3991"/>
  <c r="S3991"/>
  <c r="O3992"/>
  <c r="S3992"/>
  <c r="O3993"/>
  <c r="S3993"/>
  <c r="O3994"/>
  <c r="S3994"/>
  <c r="O3995"/>
  <c r="S3995"/>
  <c r="O3996"/>
  <c r="S3996"/>
  <c r="O3997"/>
  <c r="S3997"/>
  <c r="O3998"/>
  <c r="S3998"/>
  <c r="O3999"/>
  <c r="S3999"/>
  <c r="O4000"/>
  <c r="S4000"/>
  <c r="O4001"/>
  <c r="S4001"/>
  <c r="O4002"/>
  <c r="S4002"/>
  <c r="O4003"/>
  <c r="S4003"/>
  <c r="O4004"/>
  <c r="S4004"/>
  <c r="O4005"/>
  <c r="S4005"/>
  <c r="O4006"/>
  <c r="S4006"/>
  <c r="O4007"/>
  <c r="S4007"/>
  <c r="O4008"/>
  <c r="S4008"/>
  <c r="O4009"/>
  <c r="S4009"/>
  <c r="O4010"/>
  <c r="S4010"/>
  <c r="O4011"/>
  <c r="S4011"/>
  <c r="O4012"/>
  <c r="S4012"/>
  <c r="O4013"/>
  <c r="S4013"/>
  <c r="O4014"/>
  <c r="S4014"/>
  <c r="O4015"/>
  <c r="S4015"/>
  <c r="O4016"/>
  <c r="S4016"/>
  <c r="O4017"/>
  <c r="S4017"/>
  <c r="O4018"/>
  <c r="S4018"/>
  <c r="O4019"/>
  <c r="S4019"/>
  <c r="O4020"/>
  <c r="S4020"/>
  <c r="O4355"/>
  <c r="O4356"/>
  <c r="S4356"/>
  <c r="O4357"/>
  <c r="S4357"/>
  <c r="O4358"/>
  <c r="S4358"/>
  <c r="O4359"/>
  <c r="S4359"/>
  <c r="O4360"/>
  <c r="S4360"/>
  <c r="O4361"/>
  <c r="S4361"/>
  <c r="O4362"/>
  <c r="S4362"/>
  <c r="O4363"/>
  <c r="S4363"/>
  <c r="O4364"/>
  <c r="S4364"/>
  <c r="O4365"/>
  <c r="S4365"/>
  <c r="O4366"/>
  <c r="S4366"/>
  <c r="O4367"/>
  <c r="S4367"/>
  <c r="O4368"/>
  <c r="S4368"/>
  <c r="O4369"/>
  <c r="S4369"/>
  <c r="O4370"/>
  <c r="S4370"/>
  <c r="O4371"/>
  <c r="S4371"/>
  <c r="O4372"/>
  <c r="S4372"/>
  <c r="O4373"/>
  <c r="S4373"/>
  <c r="O4374"/>
  <c r="S4374"/>
  <c r="O4375"/>
  <c r="S4375"/>
  <c r="O4376"/>
  <c r="S4376"/>
  <c r="O4377"/>
  <c r="S4377"/>
  <c r="O4378"/>
  <c r="S4378"/>
  <c r="O4379"/>
  <c r="S4379"/>
  <c r="O4380"/>
  <c r="S4380"/>
  <c r="O4381"/>
  <c r="S4381"/>
  <c r="O4382"/>
  <c r="S4382"/>
  <c r="O4383"/>
  <c r="S4383"/>
  <c r="O4384"/>
  <c r="S4384"/>
  <c r="O4385"/>
  <c r="S4385"/>
  <c r="O4720"/>
  <c r="O4721"/>
  <c r="S4721"/>
  <c r="O4722"/>
  <c r="S4722"/>
  <c r="O4723"/>
  <c r="S4723"/>
  <c r="O4724"/>
  <c r="S4724"/>
  <c r="O4725"/>
  <c r="S4725"/>
  <c r="O4726"/>
  <c r="S4726"/>
  <c r="O4727"/>
  <c r="S4727"/>
  <c r="O4728"/>
  <c r="S4728"/>
  <c r="O4729"/>
  <c r="S4729"/>
  <c r="O4730"/>
  <c r="S4730"/>
  <c r="O4731"/>
  <c r="S4731"/>
  <c r="O4732"/>
  <c r="S4732"/>
  <c r="O4733"/>
  <c r="S4733"/>
  <c r="O4734"/>
  <c r="S4734"/>
  <c r="O4735"/>
  <c r="S4735"/>
  <c r="O4736"/>
  <c r="S4736"/>
  <c r="O4737"/>
  <c r="S4737"/>
  <c r="O4738"/>
  <c r="S4738"/>
  <c r="O4739"/>
  <c r="S4739"/>
  <c r="O4740"/>
  <c r="S4740"/>
  <c r="O4741"/>
  <c r="S4741"/>
  <c r="O4742"/>
  <c r="S4742"/>
  <c r="O4743"/>
  <c r="S4743"/>
  <c r="O4744"/>
  <c r="S4744"/>
  <c r="O4745"/>
  <c r="S4745"/>
  <c r="O4746"/>
  <c r="S4746"/>
  <c r="O4747"/>
  <c r="S4747"/>
  <c r="O4748"/>
  <c r="S4748"/>
  <c r="O4749"/>
  <c r="S4749"/>
  <c r="O4750"/>
  <c r="S4750"/>
  <c r="O5086"/>
  <c r="O5087"/>
  <c r="S5087"/>
  <c r="O5088"/>
  <c r="S5088"/>
  <c r="O5089"/>
  <c r="S5089"/>
  <c r="O5090"/>
  <c r="S5090"/>
  <c r="O5091"/>
  <c r="S5091"/>
  <c r="O5092"/>
  <c r="S5092"/>
  <c r="O5093"/>
  <c r="S5093"/>
  <c r="O5094"/>
  <c r="S5094"/>
  <c r="O5095"/>
  <c r="S5095"/>
  <c r="O5096"/>
  <c r="S5096"/>
  <c r="O5097"/>
  <c r="S5097"/>
  <c r="O5098"/>
  <c r="S5098"/>
  <c r="O5099"/>
  <c r="S5099"/>
  <c r="O5100"/>
  <c r="S5100"/>
  <c r="O5101"/>
  <c r="S5101"/>
  <c r="O5102"/>
  <c r="S5102"/>
  <c r="O5103"/>
  <c r="S5103"/>
  <c r="O5104"/>
  <c r="S5104"/>
  <c r="O5105"/>
  <c r="S5105"/>
  <c r="O5106"/>
  <c r="S5106"/>
  <c r="O5107"/>
  <c r="S5107"/>
  <c r="O5108"/>
  <c r="S5108"/>
  <c r="O5109"/>
  <c r="S5109"/>
  <c r="O5110"/>
  <c r="S5110"/>
  <c r="O5111"/>
  <c r="S5111"/>
  <c r="O5112"/>
  <c r="S5112"/>
  <c r="O5113"/>
  <c r="S5113"/>
  <c r="O5114"/>
  <c r="S5114"/>
  <c r="O5115"/>
  <c r="S5115"/>
  <c r="O5116"/>
  <c r="S5116"/>
  <c r="O5451"/>
  <c r="O5452"/>
  <c r="S5452"/>
  <c r="O5453"/>
  <c r="S5453"/>
  <c r="O5454"/>
  <c r="S5454"/>
  <c r="O5455"/>
  <c r="S5455"/>
  <c r="O5456"/>
  <c r="S5456"/>
  <c r="O5457"/>
  <c r="S5457"/>
  <c r="O5458"/>
  <c r="S5458"/>
  <c r="O5459"/>
  <c r="S5459"/>
  <c r="O5460"/>
  <c r="S5460"/>
  <c r="O5461"/>
  <c r="S5461"/>
  <c r="O5462"/>
  <c r="S5462"/>
  <c r="O5463"/>
  <c r="S5463"/>
  <c r="O5464"/>
  <c r="S5464"/>
  <c r="O5465"/>
  <c r="S5465"/>
  <c r="O5466"/>
  <c r="S5466"/>
  <c r="O5467"/>
  <c r="S5467"/>
  <c r="O5468"/>
  <c r="S5468"/>
  <c r="O5469"/>
  <c r="S5469"/>
  <c r="O5470"/>
  <c r="S5470"/>
  <c r="O5471"/>
  <c r="S5471"/>
  <c r="O5472"/>
  <c r="S5472"/>
  <c r="O5473"/>
  <c r="S5473"/>
  <c r="O5474"/>
  <c r="S5474"/>
  <c r="O5475"/>
  <c r="S5475"/>
  <c r="O5476"/>
  <c r="S5476"/>
  <c r="O5477"/>
  <c r="S5477"/>
  <c r="O5478"/>
  <c r="S5478"/>
  <c r="O5479"/>
  <c r="S5479"/>
  <c r="O5480"/>
  <c r="S5480"/>
  <c r="O5481"/>
  <c r="S5481"/>
  <c r="O3"/>
  <c r="O4"/>
  <c r="S4"/>
  <c r="O5"/>
  <c r="S5"/>
  <c r="O6"/>
  <c r="S6"/>
  <c r="O7"/>
  <c r="S7"/>
  <c r="O8"/>
  <c r="S8"/>
  <c r="O9"/>
  <c r="S9"/>
  <c r="O10"/>
  <c r="S10"/>
  <c r="O11"/>
  <c r="S11"/>
  <c r="O12"/>
  <c r="S12"/>
  <c r="O13"/>
  <c r="S13"/>
  <c r="O14"/>
  <c r="S14"/>
  <c r="O15"/>
  <c r="S15"/>
  <c r="O16"/>
  <c r="S16"/>
  <c r="O17"/>
  <c r="S17"/>
  <c r="O18"/>
  <c r="S18"/>
  <c r="O19"/>
  <c r="S19"/>
  <c r="O20"/>
  <c r="S20"/>
  <c r="O21"/>
  <c r="S21"/>
  <c r="O22"/>
  <c r="S22"/>
  <c r="O23"/>
  <c r="S23"/>
  <c r="O24"/>
  <c r="S24"/>
  <c r="O25"/>
  <c r="S25"/>
  <c r="O26"/>
  <c r="S26"/>
  <c r="O27"/>
  <c r="S27"/>
  <c r="O28"/>
  <c r="S28"/>
  <c r="O29"/>
  <c r="S29"/>
  <c r="O30"/>
  <c r="S30"/>
  <c r="O31"/>
  <c r="S31"/>
  <c r="O32"/>
  <c r="S32"/>
  <c r="O33"/>
  <c r="S33"/>
  <c r="O368"/>
  <c r="O369"/>
  <c r="S369"/>
  <c r="O370"/>
  <c r="S370"/>
  <c r="O371"/>
  <c r="S371"/>
  <c r="O372"/>
  <c r="S372"/>
  <c r="O373"/>
  <c r="S373"/>
  <c r="O374"/>
  <c r="S374"/>
  <c r="O375"/>
  <c r="S375"/>
  <c r="O376"/>
  <c r="S376"/>
  <c r="O377"/>
  <c r="S377"/>
  <c r="O378"/>
  <c r="S378"/>
  <c r="O379"/>
  <c r="S379"/>
  <c r="O380"/>
  <c r="S380"/>
  <c r="O381"/>
  <c r="S381"/>
  <c r="O382"/>
  <c r="S382"/>
  <c r="O383"/>
  <c r="S383"/>
  <c r="O384"/>
  <c r="S384"/>
  <c r="O385"/>
  <c r="S385"/>
  <c r="O386"/>
  <c r="S386"/>
  <c r="O387"/>
  <c r="S387"/>
  <c r="O388"/>
  <c r="S388"/>
  <c r="O389"/>
  <c r="S389"/>
  <c r="O390"/>
  <c r="S390"/>
  <c r="O391"/>
  <c r="S391"/>
  <c r="O392"/>
  <c r="S392"/>
  <c r="O393"/>
  <c r="S393"/>
  <c r="O394"/>
  <c r="S394"/>
  <c r="O395"/>
  <c r="S395"/>
  <c r="O396"/>
  <c r="S396"/>
  <c r="O397"/>
  <c r="S397"/>
  <c r="O398"/>
  <c r="S398"/>
  <c r="O734"/>
  <c r="O735"/>
  <c r="S735"/>
  <c r="O736"/>
  <c r="S736"/>
  <c r="O737"/>
  <c r="S737"/>
  <c r="O738"/>
  <c r="S738"/>
  <c r="O739"/>
  <c r="S739"/>
  <c r="O740"/>
  <c r="S740"/>
  <c r="O741"/>
  <c r="S741"/>
  <c r="O742"/>
  <c r="S742"/>
  <c r="O743"/>
  <c r="S743"/>
  <c r="O744"/>
  <c r="S744"/>
  <c r="O745"/>
  <c r="S745"/>
  <c r="O746"/>
  <c r="S746"/>
  <c r="O747"/>
  <c r="S747"/>
  <c r="O748"/>
  <c r="S748"/>
  <c r="O749"/>
  <c r="S749"/>
  <c r="O750"/>
  <c r="S750"/>
  <c r="O751"/>
  <c r="S751"/>
  <c r="O752"/>
  <c r="S752"/>
  <c r="O753"/>
  <c r="S753"/>
  <c r="O754"/>
  <c r="S754"/>
  <c r="O755"/>
  <c r="S755"/>
  <c r="O756"/>
  <c r="S756"/>
  <c r="O757"/>
  <c r="S757"/>
  <c r="O758"/>
  <c r="S758"/>
  <c r="O759"/>
  <c r="S759"/>
  <c r="O760"/>
  <c r="S760"/>
  <c r="O761"/>
  <c r="S761"/>
  <c r="O762"/>
  <c r="S762"/>
  <c r="O763"/>
  <c r="S763"/>
  <c r="O764"/>
  <c r="S764"/>
  <c r="O1099"/>
  <c r="S1099"/>
  <c r="O1100"/>
  <c r="S1100"/>
  <c r="O1101"/>
  <c r="S1101"/>
  <c r="O1102"/>
  <c r="S1102"/>
  <c r="O1103"/>
  <c r="S1103"/>
  <c r="O1104"/>
  <c r="S1104"/>
  <c r="O1105"/>
  <c r="S1105"/>
  <c r="O1106"/>
  <c r="S1106"/>
  <c r="O1107"/>
  <c r="S1107"/>
  <c r="O1108"/>
  <c r="S1108"/>
  <c r="O1109"/>
  <c r="S1109"/>
  <c r="O1110"/>
  <c r="S1110"/>
  <c r="O1111"/>
  <c r="S1111"/>
  <c r="O1112"/>
  <c r="S1112"/>
  <c r="O1113"/>
  <c r="S1113"/>
  <c r="O1114"/>
  <c r="S1114"/>
  <c r="O1115"/>
  <c r="S1115"/>
  <c r="O1116"/>
  <c r="S1116"/>
  <c r="O1117"/>
  <c r="S1117"/>
  <c r="O1118"/>
  <c r="S1118"/>
  <c r="O1119"/>
  <c r="S1119"/>
  <c r="O1120"/>
  <c r="S1120"/>
  <c r="O1121"/>
  <c r="S1121"/>
  <c r="O1122"/>
  <c r="S1122"/>
  <c r="O1123"/>
  <c r="S1123"/>
  <c r="O1124"/>
  <c r="S1124"/>
  <c r="O1125"/>
  <c r="S1125"/>
  <c r="O1126"/>
  <c r="S1126"/>
  <c r="O1127"/>
  <c r="S1127"/>
  <c r="O1128"/>
  <c r="S1128"/>
  <c r="O1129"/>
  <c r="S1129"/>
  <c r="O1464"/>
  <c r="S1464"/>
  <c r="O1465"/>
  <c r="S1465"/>
  <c r="O1466"/>
  <c r="S1466"/>
  <c r="O1467"/>
  <c r="S1467"/>
  <c r="O1468"/>
  <c r="S1468"/>
  <c r="O1469"/>
  <c r="S1469"/>
  <c r="O1470"/>
  <c r="S1470"/>
  <c r="O1471"/>
  <c r="S1471"/>
  <c r="O1472"/>
  <c r="S1472"/>
  <c r="O1473"/>
  <c r="S1473"/>
  <c r="O1474"/>
  <c r="S1474"/>
  <c r="O1475"/>
  <c r="S1475"/>
  <c r="O1476"/>
  <c r="S1476"/>
  <c r="O1477"/>
  <c r="S1477"/>
  <c r="O1478"/>
  <c r="S1478"/>
  <c r="O1479"/>
  <c r="S1479"/>
  <c r="O1480"/>
  <c r="S1480"/>
  <c r="O1481"/>
  <c r="S1481"/>
  <c r="O1482"/>
  <c r="S1482"/>
  <c r="O1483"/>
  <c r="S1483"/>
  <c r="O1484"/>
  <c r="S1484"/>
  <c r="O1485"/>
  <c r="S1485"/>
  <c r="O1486"/>
  <c r="S1486"/>
  <c r="O1487"/>
  <c r="S1487"/>
  <c r="O1488"/>
  <c r="S1488"/>
  <c r="O1489"/>
  <c r="S1489"/>
  <c r="O1490"/>
  <c r="S1490"/>
  <c r="O1491"/>
  <c r="S1491"/>
  <c r="O1492"/>
  <c r="S1492"/>
  <c r="O1493"/>
  <c r="S1493"/>
  <c r="O1494"/>
  <c r="S1494"/>
  <c r="O1829"/>
  <c r="S1829"/>
  <c r="O1830"/>
  <c r="S1830"/>
  <c r="O1831"/>
  <c r="S1831"/>
  <c r="O1832"/>
  <c r="S1832"/>
  <c r="O1833"/>
  <c r="S1833"/>
  <c r="O1834"/>
  <c r="S1834"/>
  <c r="O1835"/>
  <c r="S1835"/>
  <c r="O1836"/>
  <c r="S1836"/>
  <c r="O1837"/>
  <c r="S1837"/>
  <c r="O1838"/>
  <c r="S1838"/>
  <c r="O1839"/>
  <c r="S1839"/>
  <c r="O1840"/>
  <c r="S1840"/>
  <c r="O1841"/>
  <c r="S1841"/>
  <c r="O1842"/>
  <c r="S1842"/>
  <c r="O1843"/>
  <c r="S1843"/>
  <c r="O1844"/>
  <c r="S1844"/>
  <c r="O1845"/>
  <c r="S1845"/>
  <c r="O1846"/>
  <c r="S1846"/>
  <c r="O1847"/>
  <c r="S1847"/>
  <c r="O1848"/>
  <c r="S1848"/>
  <c r="O1849"/>
  <c r="S1849"/>
  <c r="O1850"/>
  <c r="S1850"/>
  <c r="O1851"/>
  <c r="S1851"/>
  <c r="O1852"/>
  <c r="S1852"/>
  <c r="O1853"/>
  <c r="S1853"/>
  <c r="O1854"/>
  <c r="S1854"/>
  <c r="O1855"/>
  <c r="S1855"/>
  <c r="O1856"/>
  <c r="S1856"/>
  <c r="O1857"/>
  <c r="S1857"/>
  <c r="O1858"/>
  <c r="S1858"/>
  <c r="O1859"/>
  <c r="S1859"/>
  <c r="O2195"/>
  <c r="S2195"/>
  <c r="O2196"/>
  <c r="S2196"/>
  <c r="O2197"/>
  <c r="S2197"/>
  <c r="O2198"/>
  <c r="S2198"/>
  <c r="O2199"/>
  <c r="S2199"/>
  <c r="O2200"/>
  <c r="S2200"/>
  <c r="O2201"/>
  <c r="S2201"/>
  <c r="O2202"/>
  <c r="S2202"/>
  <c r="O2203"/>
  <c r="S2203"/>
  <c r="O2204"/>
  <c r="S2204"/>
  <c r="O2205"/>
  <c r="S2205"/>
  <c r="O2206"/>
  <c r="S2206"/>
  <c r="O2207"/>
  <c r="S2207"/>
  <c r="O2208"/>
  <c r="S2208"/>
  <c r="O2209"/>
  <c r="S2209"/>
  <c r="O2210"/>
  <c r="S2210"/>
  <c r="O2211"/>
  <c r="S2211"/>
  <c r="O2212"/>
  <c r="S2212"/>
  <c r="O2213"/>
  <c r="S2213"/>
  <c r="O2214"/>
  <c r="S2214"/>
  <c r="O2215"/>
  <c r="S2215"/>
  <c r="O2216"/>
  <c r="S2216"/>
  <c r="O2217"/>
  <c r="S2217"/>
  <c r="O2218"/>
  <c r="S2218"/>
  <c r="O2219"/>
  <c r="S2219"/>
  <c r="O2220"/>
  <c r="S2220"/>
  <c r="O2221"/>
  <c r="S2221"/>
  <c r="O2222"/>
  <c r="S2222"/>
  <c r="O2223"/>
  <c r="S2223"/>
  <c r="O2224"/>
  <c r="S2224"/>
  <c r="O2225"/>
  <c r="S2225"/>
  <c r="O2560"/>
  <c r="S2560"/>
  <c r="O2561"/>
  <c r="S2561"/>
  <c r="O2562"/>
  <c r="S2562"/>
  <c r="O2563"/>
  <c r="S2563"/>
  <c r="O2564"/>
  <c r="S2564"/>
  <c r="O2565"/>
  <c r="S2565"/>
  <c r="O2566"/>
  <c r="S2566"/>
  <c r="O2567"/>
  <c r="S2567"/>
  <c r="O2568"/>
  <c r="S2568"/>
  <c r="O2569"/>
  <c r="S2569"/>
  <c r="O2570"/>
  <c r="S2570"/>
  <c r="O2571"/>
  <c r="S2571"/>
  <c r="O2572"/>
  <c r="S2572"/>
  <c r="O2573"/>
  <c r="S2573"/>
  <c r="O2574"/>
  <c r="S2574"/>
  <c r="O2575"/>
  <c r="S2575"/>
  <c r="O2576"/>
  <c r="S2576"/>
  <c r="O2577"/>
  <c r="S2577"/>
  <c r="O2578"/>
  <c r="S2578"/>
  <c r="O2579"/>
  <c r="S2579"/>
  <c r="O2580"/>
  <c r="S2580"/>
  <c r="O2581"/>
  <c r="S2581"/>
  <c r="O2582"/>
  <c r="S2582"/>
  <c r="O2583"/>
  <c r="S2583"/>
  <c r="O2584"/>
  <c r="S2584"/>
  <c r="O2585"/>
  <c r="S2585"/>
  <c r="O2586"/>
  <c r="S2586"/>
  <c r="O2587"/>
  <c r="S2587"/>
  <c r="O2588"/>
  <c r="S2588"/>
  <c r="O2589"/>
  <c r="S2589"/>
  <c r="O2590"/>
  <c r="S2590"/>
  <c r="O2925"/>
  <c r="S2925"/>
  <c r="O2926"/>
  <c r="S2926"/>
  <c r="O2927"/>
  <c r="S2927"/>
  <c r="O2928"/>
  <c r="S2928"/>
  <c r="O2929"/>
  <c r="S2929"/>
  <c r="O2930"/>
  <c r="S2930"/>
  <c r="O2931"/>
  <c r="S2931"/>
  <c r="O2932"/>
  <c r="S2932"/>
  <c r="O2933"/>
  <c r="S2933"/>
  <c r="O2934"/>
  <c r="S2934"/>
  <c r="O2935"/>
  <c r="S2935"/>
  <c r="O2936"/>
  <c r="S2936"/>
  <c r="O2937"/>
  <c r="S2937"/>
  <c r="O2938"/>
  <c r="S2938"/>
  <c r="O2939"/>
  <c r="S2939"/>
  <c r="O2940"/>
  <c r="S2940"/>
  <c r="O2941"/>
  <c r="S2941"/>
  <c r="O2942"/>
  <c r="S2942"/>
  <c r="O2943"/>
  <c r="S2943"/>
  <c r="O2944"/>
  <c r="S2944"/>
  <c r="O2945"/>
  <c r="S2945"/>
  <c r="O2946"/>
  <c r="S2946"/>
  <c r="O2947"/>
  <c r="S2947"/>
  <c r="O2948"/>
  <c r="S2948"/>
  <c r="O2949"/>
  <c r="S2949"/>
  <c r="O2950"/>
  <c r="S2950"/>
  <c r="O2951"/>
  <c r="S2951"/>
  <c r="O2952"/>
  <c r="S2952"/>
  <c r="O2953"/>
  <c r="S2953"/>
  <c r="O2954"/>
  <c r="S2954"/>
  <c r="O2955"/>
  <c r="S2955"/>
  <c r="O3290"/>
  <c r="S3290"/>
  <c r="O3291"/>
  <c r="S3291"/>
  <c r="O3292"/>
  <c r="S3292"/>
  <c r="O3293"/>
  <c r="S3293"/>
  <c r="O3294"/>
  <c r="S3294"/>
  <c r="O3295"/>
  <c r="S3295"/>
  <c r="O3296"/>
  <c r="S3296"/>
  <c r="O3297"/>
  <c r="S3297"/>
  <c r="O3298"/>
  <c r="S3298"/>
  <c r="O3299"/>
  <c r="S3299"/>
  <c r="O3300"/>
  <c r="S3300"/>
  <c r="O3301"/>
  <c r="S3301"/>
  <c r="O3302"/>
  <c r="S3302"/>
  <c r="O3303"/>
  <c r="S3303"/>
  <c r="O3304"/>
  <c r="S3304"/>
  <c r="O3305"/>
  <c r="S3305"/>
  <c r="O3306"/>
  <c r="S3306"/>
  <c r="O3307"/>
  <c r="S3307"/>
  <c r="O3308"/>
  <c r="S3308"/>
  <c r="O3309"/>
  <c r="S3309"/>
  <c r="O3310"/>
  <c r="S3310"/>
  <c r="O3311"/>
  <c r="S3311"/>
  <c r="O3312"/>
  <c r="S3312"/>
  <c r="O3313"/>
  <c r="S3313"/>
  <c r="O3314"/>
  <c r="S3314"/>
  <c r="O3315"/>
  <c r="S3315"/>
  <c r="O3316"/>
  <c r="S3316"/>
  <c r="O3317"/>
  <c r="S3317"/>
  <c r="O3318"/>
  <c r="S3318"/>
  <c r="O3319"/>
  <c r="S3319"/>
  <c r="O3320"/>
  <c r="S3320"/>
  <c r="O3656"/>
  <c r="S3656"/>
  <c r="O3657"/>
  <c r="S3657"/>
  <c r="O3658"/>
  <c r="S3658"/>
  <c r="O3659"/>
  <c r="S3659"/>
  <c r="O3660"/>
  <c r="S3660"/>
  <c r="O3661"/>
  <c r="S3661"/>
  <c r="O3662"/>
  <c r="S3662"/>
  <c r="O3663"/>
  <c r="S3663"/>
  <c r="O3664"/>
  <c r="S3664"/>
  <c r="O3665"/>
  <c r="S3665"/>
  <c r="O3666"/>
  <c r="S3666"/>
  <c r="O3667"/>
  <c r="S3667"/>
  <c r="O3668"/>
  <c r="S3668"/>
  <c r="O3669"/>
  <c r="S3669"/>
  <c r="O3670"/>
  <c r="S3670"/>
  <c r="O3671"/>
  <c r="S3671"/>
  <c r="O3672"/>
  <c r="S3672"/>
  <c r="O3673"/>
  <c r="S3673"/>
  <c r="O3674"/>
  <c r="S3674"/>
  <c r="O3675"/>
  <c r="S3675"/>
  <c r="O3676"/>
  <c r="S3676"/>
  <c r="O3677"/>
  <c r="S3677"/>
  <c r="O3678"/>
  <c r="S3678"/>
  <c r="O3679"/>
  <c r="S3679"/>
  <c r="O3680"/>
  <c r="S3680"/>
  <c r="O3681"/>
  <c r="S3681"/>
  <c r="O3682"/>
  <c r="S3682"/>
  <c r="O3683"/>
  <c r="S3683"/>
  <c r="O3684"/>
  <c r="S3684"/>
  <c r="O3685"/>
  <c r="S3685"/>
  <c r="O3686"/>
  <c r="S3686"/>
  <c r="O4021"/>
  <c r="S4021"/>
  <c r="O4022"/>
  <c r="S4022"/>
  <c r="O4023"/>
  <c r="S4023"/>
  <c r="O4024"/>
  <c r="S4024"/>
  <c r="O4025"/>
  <c r="S4025"/>
  <c r="O4026"/>
  <c r="S4026"/>
  <c r="O4027"/>
  <c r="S4027"/>
  <c r="O4028"/>
  <c r="S4028"/>
  <c r="O4029"/>
  <c r="S4029"/>
  <c r="O4030"/>
  <c r="S4030"/>
  <c r="O4031"/>
  <c r="S4031"/>
  <c r="O4032"/>
  <c r="S4032"/>
  <c r="O4033"/>
  <c r="S4033"/>
  <c r="O4034"/>
  <c r="S4034"/>
  <c r="O4035"/>
  <c r="S4035"/>
  <c r="O4036"/>
  <c r="S4036"/>
  <c r="O4037"/>
  <c r="S4037"/>
  <c r="O4038"/>
  <c r="S4038"/>
  <c r="O4039"/>
  <c r="S4039"/>
  <c r="O4040"/>
  <c r="S4040"/>
  <c r="O4041"/>
  <c r="S4041"/>
  <c r="O4042"/>
  <c r="S4042"/>
  <c r="O4043"/>
  <c r="S4043"/>
  <c r="O4044"/>
  <c r="S4044"/>
  <c r="O4045"/>
  <c r="S4045"/>
  <c r="O4046"/>
  <c r="S4046"/>
  <c r="O4047"/>
  <c r="S4047"/>
  <c r="O4048"/>
  <c r="S4048"/>
  <c r="O4049"/>
  <c r="S4049"/>
  <c r="O4050"/>
  <c r="S4050"/>
  <c r="O4051"/>
  <c r="S4051"/>
  <c r="O4386"/>
  <c r="S4386"/>
  <c r="O4387"/>
  <c r="S4387"/>
  <c r="O4388"/>
  <c r="S4388"/>
  <c r="O4389"/>
  <c r="S4389"/>
  <c r="O4390"/>
  <c r="S4390"/>
  <c r="O4391"/>
  <c r="S4391"/>
  <c r="O4392"/>
  <c r="S4392"/>
  <c r="O4393"/>
  <c r="S4393"/>
  <c r="O4394"/>
  <c r="S4394"/>
  <c r="O4395"/>
  <c r="S4395"/>
  <c r="O4396"/>
  <c r="S4396"/>
  <c r="O4397"/>
  <c r="S4397"/>
  <c r="O4398"/>
  <c r="S4398"/>
  <c r="O4399"/>
  <c r="S4399"/>
  <c r="O4400"/>
  <c r="S4400"/>
  <c r="O4401"/>
  <c r="S4401"/>
  <c r="O4402"/>
  <c r="S4402"/>
  <c r="O4403"/>
  <c r="S4403"/>
  <c r="O4404"/>
  <c r="S4404"/>
  <c r="O4405"/>
  <c r="S4405"/>
  <c r="O4406"/>
  <c r="S4406"/>
  <c r="O4407"/>
  <c r="S4407"/>
  <c r="O4408"/>
  <c r="S4408"/>
  <c r="O4409"/>
  <c r="S4409"/>
  <c r="O4410"/>
  <c r="S4410"/>
  <c r="O4411"/>
  <c r="S4411"/>
  <c r="O4412"/>
  <c r="S4412"/>
  <c r="O4413"/>
  <c r="S4413"/>
  <c r="O4414"/>
  <c r="S4414"/>
  <c r="O4415"/>
  <c r="S4415"/>
  <c r="O4416"/>
  <c r="S4416"/>
  <c r="O4751"/>
  <c r="S4751"/>
  <c r="O4752"/>
  <c r="S4752"/>
  <c r="O4753"/>
  <c r="S4753"/>
  <c r="O4754"/>
  <c r="S4754"/>
  <c r="O4755"/>
  <c r="S4755"/>
  <c r="O4756"/>
  <c r="S4756"/>
  <c r="O4757"/>
  <c r="S4757"/>
  <c r="O4758"/>
  <c r="S4758"/>
  <c r="O4759"/>
  <c r="S4759"/>
  <c r="O4760"/>
  <c r="S4760"/>
  <c r="O4761"/>
  <c r="S4761"/>
  <c r="O4762"/>
  <c r="S4762"/>
  <c r="O4763"/>
  <c r="S4763"/>
  <c r="O4764"/>
  <c r="S4764"/>
  <c r="O4765"/>
  <c r="S4765"/>
  <c r="O4766"/>
  <c r="S4766"/>
  <c r="O4767"/>
  <c r="S4767"/>
  <c r="O4768"/>
  <c r="S4768"/>
  <c r="O4769"/>
  <c r="S4769"/>
  <c r="O4770"/>
  <c r="S4770"/>
  <c r="O4771"/>
  <c r="S4771"/>
  <c r="O4772"/>
  <c r="S4772"/>
  <c r="O4773"/>
  <c r="S4773"/>
  <c r="O4774"/>
  <c r="S4774"/>
  <c r="O4775"/>
  <c r="S4775"/>
  <c r="O4776"/>
  <c r="S4776"/>
  <c r="O4777"/>
  <c r="S4777"/>
  <c r="O4778"/>
  <c r="S4778"/>
  <c r="O4779"/>
  <c r="S4779"/>
  <c r="O4780"/>
  <c r="S4780"/>
  <c r="O4781"/>
  <c r="S4781"/>
  <c r="O5117"/>
  <c r="S5117"/>
  <c r="O5118"/>
  <c r="S5118"/>
  <c r="O5119"/>
  <c r="S5119"/>
  <c r="O5120"/>
  <c r="S5120"/>
  <c r="O5121"/>
  <c r="S5121"/>
  <c r="O5122"/>
  <c r="S5122"/>
  <c r="O5123"/>
  <c r="S5123"/>
  <c r="O5124"/>
  <c r="S5124"/>
  <c r="O5125"/>
  <c r="S5125"/>
  <c r="O5126"/>
  <c r="S5126"/>
  <c r="O5127"/>
  <c r="S5127"/>
  <c r="O5128"/>
  <c r="S5128"/>
  <c r="O5129"/>
  <c r="S5129"/>
  <c r="O5130"/>
  <c r="S5130"/>
  <c r="O5131"/>
  <c r="S5131"/>
  <c r="O5132"/>
  <c r="S5132"/>
  <c r="O5133"/>
  <c r="S5133"/>
  <c r="O5134"/>
  <c r="S5134"/>
  <c r="O5135"/>
  <c r="S5135"/>
  <c r="O5136"/>
  <c r="S5136"/>
  <c r="O5137"/>
  <c r="S5137"/>
  <c r="O5138"/>
  <c r="S5138"/>
  <c r="O5139"/>
  <c r="S5139"/>
  <c r="O5140"/>
  <c r="S5140"/>
  <c r="O5141"/>
  <c r="S5141"/>
  <c r="O5142"/>
  <c r="S5142"/>
  <c r="O5143"/>
  <c r="S5143"/>
  <c r="O5144"/>
  <c r="S5144"/>
  <c r="O5145"/>
  <c r="S5145"/>
  <c r="O5146"/>
  <c r="S5146"/>
  <c r="O5147"/>
  <c r="S5147"/>
  <c r="W5634"/>
  <c r="Y5634"/>
  <c r="W5635"/>
  <c r="Y5635"/>
  <c r="W5636"/>
  <c r="Y5636"/>
  <c r="W5637"/>
  <c r="Y5637"/>
  <c r="W5638"/>
  <c r="Y5638"/>
  <c r="W5639"/>
  <c r="Y5639"/>
  <c r="W5640"/>
  <c r="Y5640"/>
  <c r="W5641"/>
  <c r="Y5641"/>
  <c r="W5642"/>
  <c r="Y5642"/>
  <c r="W5643"/>
  <c r="Y5643"/>
  <c r="W5644"/>
  <c r="Y5644"/>
  <c r="W5645"/>
  <c r="Y5645"/>
  <c r="W5646"/>
  <c r="Y5646"/>
  <c r="W5647"/>
  <c r="Y5647"/>
  <c r="W5648"/>
  <c r="Y5648"/>
  <c r="W5649"/>
  <c r="Y5649"/>
  <c r="W5650"/>
  <c r="Y5650"/>
  <c r="W5651"/>
  <c r="Y5651"/>
  <c r="W5652"/>
  <c r="Y5652"/>
  <c r="W5653"/>
  <c r="Y5653"/>
  <c r="W5654"/>
  <c r="Y5654"/>
  <c r="W5655"/>
  <c r="Y5655"/>
  <c r="W5656"/>
  <c r="Y5656"/>
  <c r="W5657"/>
  <c r="Y5657"/>
  <c r="W5658"/>
  <c r="Y5658"/>
  <c r="W5659"/>
  <c r="Y5659"/>
  <c r="W5660"/>
  <c r="Y5660"/>
  <c r="W5661"/>
  <c r="Y5661"/>
  <c r="W5662"/>
  <c r="Y5662"/>
  <c r="U5635"/>
  <c r="U5636"/>
  <c r="U5637"/>
  <c r="U5638"/>
  <c r="U5639"/>
  <c r="U5640"/>
  <c r="U5641"/>
  <c r="U5642"/>
  <c r="U5643"/>
  <c r="U5644"/>
  <c r="U5645"/>
  <c r="U5646"/>
  <c r="U5647"/>
  <c r="U5648"/>
  <c r="U5649"/>
  <c r="U5650"/>
  <c r="U5651"/>
  <c r="U5652"/>
  <c r="U5653"/>
  <c r="U5654"/>
  <c r="U5655"/>
  <c r="U5656"/>
  <c r="U5657"/>
  <c r="U5658"/>
  <c r="U5659"/>
  <c r="U5660"/>
  <c r="U5661"/>
  <c r="U5662"/>
  <c r="T5633"/>
  <c r="T5634"/>
  <c r="T5635"/>
  <c r="T5636"/>
  <c r="T5637"/>
  <c r="T5638"/>
  <c r="T5639"/>
  <c r="T5640"/>
  <c r="T5641"/>
  <c r="T5642"/>
  <c r="T5643"/>
  <c r="T5644"/>
  <c r="T5645"/>
  <c r="T5646"/>
  <c r="T5647"/>
  <c r="T5648"/>
  <c r="T5649"/>
  <c r="T5650"/>
  <c r="T5651"/>
  <c r="T5652"/>
  <c r="T5653"/>
  <c r="T5654"/>
  <c r="T5655"/>
  <c r="T5656"/>
  <c r="T5657"/>
  <c r="T5658"/>
  <c r="T5659"/>
  <c r="T5660"/>
  <c r="T5661"/>
  <c r="T5662"/>
  <c r="C5633"/>
  <c r="C5634"/>
  <c r="C5635"/>
  <c r="C5636"/>
  <c r="C5637"/>
  <c r="C5638"/>
  <c r="C5639"/>
  <c r="C5640"/>
  <c r="C5641"/>
  <c r="C5642"/>
  <c r="C5643"/>
  <c r="C5644"/>
  <c r="C5645"/>
  <c r="C5646"/>
  <c r="C5647"/>
  <c r="C5648"/>
  <c r="C5649"/>
  <c r="C5650"/>
  <c r="C5651"/>
  <c r="C5652"/>
  <c r="C5653"/>
  <c r="C5654"/>
  <c r="C5655"/>
  <c r="C5656"/>
  <c r="C5657"/>
  <c r="C5658"/>
  <c r="C5659"/>
  <c r="C5660"/>
  <c r="C5661"/>
  <c r="C5662"/>
  <c r="AE5602"/>
  <c r="T5602"/>
  <c r="T5603"/>
  <c r="T5604"/>
  <c r="T5605"/>
  <c r="T5606"/>
  <c r="T5607"/>
  <c r="T5608"/>
  <c r="T5609"/>
  <c r="T5610"/>
  <c r="T5611"/>
  <c r="T5612"/>
  <c r="T5613"/>
  <c r="T5614"/>
  <c r="T5615"/>
  <c r="T5616"/>
  <c r="T5617"/>
  <c r="T5618"/>
  <c r="T5619"/>
  <c r="T5620"/>
  <c r="T5621"/>
  <c r="T5622"/>
  <c r="T5623"/>
  <c r="T5624"/>
  <c r="T5625"/>
  <c r="T5626"/>
  <c r="T5627"/>
  <c r="T5628"/>
  <c r="T5629"/>
  <c r="T5630"/>
  <c r="T5631"/>
  <c r="T5632"/>
  <c r="U5602"/>
  <c r="W5602"/>
  <c r="Y5602"/>
  <c r="U5603"/>
  <c r="W5603"/>
  <c r="Y5603"/>
  <c r="U5604"/>
  <c r="W5604"/>
  <c r="Y5604"/>
  <c r="U5605"/>
  <c r="W5605"/>
  <c r="Y5605"/>
  <c r="U5606"/>
  <c r="W5606"/>
  <c r="Y5606"/>
  <c r="U5607"/>
  <c r="W5607"/>
  <c r="Y5607"/>
  <c r="U5608"/>
  <c r="W5608"/>
  <c r="Y5608"/>
  <c r="U5609"/>
  <c r="W5609"/>
  <c r="Y5609"/>
  <c r="U5610"/>
  <c r="W5610"/>
  <c r="Y5610"/>
  <c r="U5611"/>
  <c r="W5611"/>
  <c r="Y5611"/>
  <c r="U5612"/>
  <c r="W5612"/>
  <c r="Y5612"/>
  <c r="U5613"/>
  <c r="W5613"/>
  <c r="Y5613"/>
  <c r="U5614"/>
  <c r="W5614"/>
  <c r="Y5614"/>
  <c r="U5615"/>
  <c r="W5615"/>
  <c r="Y5615"/>
  <c r="U5616"/>
  <c r="W5616"/>
  <c r="Y5616"/>
  <c r="U5617"/>
  <c r="W5617"/>
  <c r="Y5617"/>
  <c r="U5618"/>
  <c r="W5618"/>
  <c r="Y5618"/>
  <c r="U5619"/>
  <c r="W5619"/>
  <c r="Y5619"/>
  <c r="U5620"/>
  <c r="W5620"/>
  <c r="Y5620"/>
  <c r="U5621"/>
  <c r="W5621"/>
  <c r="Y5621"/>
  <c r="U5622"/>
  <c r="W5622"/>
  <c r="Y5622"/>
  <c r="U5623"/>
  <c r="W5623"/>
  <c r="Y5623"/>
  <c r="U5624"/>
  <c r="W5624"/>
  <c r="Y5624"/>
  <c r="U5625"/>
  <c r="W5625"/>
  <c r="Y5625"/>
  <c r="U5626"/>
  <c r="W5626"/>
  <c r="Y5626"/>
  <c r="U5627"/>
  <c r="W5627"/>
  <c r="Y5627"/>
  <c r="U5628"/>
  <c r="W5628"/>
  <c r="Y5628"/>
  <c r="U5629"/>
  <c r="W5629"/>
  <c r="Y5629"/>
  <c r="U5630"/>
  <c r="W5630"/>
  <c r="Y5630"/>
  <c r="U5631"/>
  <c r="W5631"/>
  <c r="Y5631"/>
  <c r="U5632"/>
  <c r="W5632"/>
  <c r="Y5632"/>
  <c r="C5602"/>
  <c r="C5603"/>
  <c r="C5604"/>
  <c r="C5605"/>
  <c r="C5606"/>
  <c r="C5607"/>
  <c r="C5608"/>
  <c r="C5609"/>
  <c r="C5610"/>
  <c r="C5611"/>
  <c r="C5612"/>
  <c r="C5613"/>
  <c r="C5614"/>
  <c r="C5615"/>
  <c r="C5616"/>
  <c r="C5617"/>
  <c r="C5618"/>
  <c r="C5619"/>
  <c r="C5620"/>
  <c r="C5621"/>
  <c r="C5622"/>
  <c r="C5623"/>
  <c r="C5624"/>
  <c r="C5625"/>
  <c r="C5626"/>
  <c r="C5627"/>
  <c r="C5628"/>
  <c r="C5629"/>
  <c r="C5630"/>
  <c r="C5631"/>
  <c r="C5632"/>
  <c r="BK19" i="7"/>
  <c r="BM19"/>
  <c r="T5572" i="1"/>
  <c r="T5573"/>
  <c r="T5574"/>
  <c r="T5575"/>
  <c r="T5576"/>
  <c r="T5577"/>
  <c r="T5578"/>
  <c r="T5579"/>
  <c r="T5580"/>
  <c r="T5581"/>
  <c r="T5582"/>
  <c r="T5583"/>
  <c r="T5584"/>
  <c r="T5585"/>
  <c r="T5586"/>
  <c r="T5587"/>
  <c r="T5588"/>
  <c r="T5589"/>
  <c r="T5590"/>
  <c r="T5591"/>
  <c r="T5592"/>
  <c r="T5593"/>
  <c r="T5594"/>
  <c r="T5595"/>
  <c r="T5596"/>
  <c r="T5597"/>
  <c r="T5598"/>
  <c r="T5599"/>
  <c r="T5600"/>
  <c r="T5601"/>
  <c r="V5494"/>
  <c r="T5494"/>
  <c r="V5495"/>
  <c r="T5495"/>
  <c r="V5496"/>
  <c r="T5496"/>
  <c r="V5497"/>
  <c r="T5497"/>
  <c r="V5498"/>
  <c r="T5498"/>
  <c r="V5499"/>
  <c r="T5499"/>
  <c r="V5500"/>
  <c r="T5500"/>
  <c r="V5501"/>
  <c r="T5501"/>
  <c r="V5502"/>
  <c r="T5502"/>
  <c r="V5503"/>
  <c r="T5503"/>
  <c r="V5504"/>
  <c r="T5504"/>
  <c r="V5505"/>
  <c r="T5505"/>
  <c r="V5506"/>
  <c r="T5506"/>
  <c r="V5507"/>
  <c r="T5507"/>
  <c r="V5508"/>
  <c r="T5508"/>
  <c r="V5509"/>
  <c r="T5509"/>
  <c r="V5510"/>
  <c r="T5510"/>
  <c r="V5511"/>
  <c r="T5511"/>
  <c r="V5512"/>
  <c r="T5512"/>
  <c r="V5482"/>
  <c r="T5482"/>
  <c r="V5483"/>
  <c r="T5483"/>
  <c r="V5484"/>
  <c r="T5484"/>
  <c r="V5485"/>
  <c r="T5485"/>
  <c r="V5486"/>
  <c r="T5486"/>
  <c r="V5487"/>
  <c r="T5487"/>
  <c r="V5488"/>
  <c r="T5488"/>
  <c r="V5489"/>
  <c r="T5489"/>
  <c r="V5490"/>
  <c r="T5490"/>
  <c r="V5491"/>
  <c r="T5491"/>
  <c r="V5492"/>
  <c r="T5492"/>
  <c r="V5493"/>
  <c r="T5493"/>
  <c r="T5513"/>
  <c r="T5514"/>
  <c r="T5515"/>
  <c r="T5516"/>
  <c r="T5517"/>
  <c r="T5518"/>
  <c r="T5519"/>
  <c r="T5520"/>
  <c r="T5521"/>
  <c r="T5522"/>
  <c r="T5523"/>
  <c r="T5524"/>
  <c r="T5525"/>
  <c r="T5526"/>
  <c r="T5527"/>
  <c r="T5528"/>
  <c r="T5529"/>
  <c r="T5530"/>
  <c r="T5531"/>
  <c r="T5532"/>
  <c r="T5533"/>
  <c r="T5534"/>
  <c r="T5535"/>
  <c r="T5536"/>
  <c r="T5537"/>
  <c r="T5538"/>
  <c r="T5539"/>
  <c r="T5540"/>
  <c r="X2376"/>
  <c r="X2377"/>
  <c r="X2378"/>
  <c r="X2379"/>
  <c r="X2380"/>
  <c r="X2381"/>
  <c r="X2382"/>
  <c r="X2383"/>
  <c r="X2384"/>
  <c r="X2385"/>
  <c r="X2386"/>
  <c r="X2387"/>
  <c r="X2388"/>
  <c r="X2389"/>
  <c r="X2390"/>
  <c r="X2391"/>
  <c r="X2392"/>
  <c r="X2393"/>
  <c r="X2394"/>
  <c r="X2395"/>
  <c r="X2396"/>
  <c r="X2397"/>
  <c r="X2398"/>
  <c r="X2399"/>
  <c r="X2400"/>
  <c r="X2401"/>
  <c r="X2402"/>
  <c r="X2403"/>
  <c r="X2404"/>
  <c r="X2405"/>
  <c r="X2406"/>
  <c r="X5482"/>
  <c r="X5483"/>
  <c r="Y5483"/>
  <c r="X5484"/>
  <c r="X5485"/>
  <c r="Y5485"/>
  <c r="X5486"/>
  <c r="X5487"/>
  <c r="Y5487"/>
  <c r="X5488"/>
  <c r="X5489"/>
  <c r="Y5489"/>
  <c r="X5490"/>
  <c r="X5491"/>
  <c r="Y5491"/>
  <c r="X5492"/>
  <c r="X5493"/>
  <c r="Y5493"/>
  <c r="X5494"/>
  <c r="X5495"/>
  <c r="Y5495"/>
  <c r="X5496"/>
  <c r="X5497"/>
  <c r="Y5497"/>
  <c r="X5498"/>
  <c r="X5499"/>
  <c r="Y5499"/>
  <c r="X5500"/>
  <c r="X5501"/>
  <c r="Y5501"/>
  <c r="X5502"/>
  <c r="X5503"/>
  <c r="Y5503"/>
  <c r="X5504"/>
  <c r="X5505"/>
  <c r="Y5505"/>
  <c r="X5506"/>
  <c r="X5507"/>
  <c r="Y5507"/>
  <c r="X5508"/>
  <c r="X5509"/>
  <c r="Y5509"/>
  <c r="X5510"/>
  <c r="X5511"/>
  <c r="Y5511"/>
  <c r="X5512"/>
  <c r="U5574"/>
  <c r="U5575"/>
  <c r="U5576"/>
  <c r="U5577"/>
  <c r="U5578"/>
  <c r="U5579"/>
  <c r="U5580"/>
  <c r="U5581"/>
  <c r="U5582"/>
  <c r="U5583"/>
  <c r="U5584"/>
  <c r="U5585"/>
  <c r="U5586"/>
  <c r="U5587"/>
  <c r="U5588"/>
  <c r="U5589"/>
  <c r="U5590"/>
  <c r="U5591"/>
  <c r="U5592"/>
  <c r="U5593"/>
  <c r="U5594"/>
  <c r="U5595"/>
  <c r="U5596"/>
  <c r="U5597"/>
  <c r="U5598"/>
  <c r="U5599"/>
  <c r="U5600"/>
  <c r="U5601"/>
  <c r="U5494"/>
  <c r="U5495"/>
  <c r="U5496"/>
  <c r="U5497"/>
  <c r="U5498"/>
  <c r="U5499"/>
  <c r="U5500"/>
  <c r="U5501"/>
  <c r="U5502"/>
  <c r="U5503"/>
  <c r="U5504"/>
  <c r="U5505"/>
  <c r="U5506"/>
  <c r="U5507"/>
  <c r="U5508"/>
  <c r="U5509"/>
  <c r="U5510"/>
  <c r="U5511"/>
  <c r="U5512"/>
  <c r="U5513"/>
  <c r="U5514"/>
  <c r="U5515"/>
  <c r="U5516"/>
  <c r="U5517"/>
  <c r="U5518"/>
  <c r="U5519"/>
  <c r="U5520"/>
  <c r="U5521"/>
  <c r="U5522"/>
  <c r="U5523"/>
  <c r="U5524"/>
  <c r="U5525"/>
  <c r="U5526"/>
  <c r="U5527"/>
  <c r="U5528"/>
  <c r="U5529"/>
  <c r="U5530"/>
  <c r="U5531"/>
  <c r="U5532"/>
  <c r="U5533"/>
  <c r="U5534"/>
  <c r="U5535"/>
  <c r="U5536"/>
  <c r="U5537"/>
  <c r="U5538"/>
  <c r="U5539"/>
  <c r="U5540"/>
  <c r="U5541"/>
  <c r="U5542"/>
  <c r="U5543"/>
  <c r="U5544"/>
  <c r="U5545"/>
  <c r="U5546"/>
  <c r="U5547"/>
  <c r="U5548"/>
  <c r="U5549"/>
  <c r="U5550"/>
  <c r="U5551"/>
  <c r="U5552"/>
  <c r="U5553"/>
  <c r="U5554"/>
  <c r="U5555"/>
  <c r="U5556"/>
  <c r="U5557"/>
  <c r="U5558"/>
  <c r="U5559"/>
  <c r="U5560"/>
  <c r="U5561"/>
  <c r="U5562"/>
  <c r="U5563"/>
  <c r="U5564"/>
  <c r="U5565"/>
  <c r="U5566"/>
  <c r="U5567"/>
  <c r="U5568"/>
  <c r="U5569"/>
  <c r="U5570"/>
  <c r="U5571"/>
  <c r="U5"/>
  <c r="U7"/>
  <c r="U9"/>
  <c r="U11"/>
  <c r="U13"/>
  <c r="U15"/>
  <c r="U17"/>
  <c r="U19"/>
  <c r="U21"/>
  <c r="U23"/>
  <c r="U25"/>
  <c r="U27"/>
  <c r="U29"/>
  <c r="U31"/>
  <c r="U33"/>
  <c r="U36"/>
  <c r="U37"/>
  <c r="U38"/>
  <c r="U39"/>
  <c r="U40"/>
  <c r="U41"/>
  <c r="U42"/>
  <c r="U43"/>
  <c r="U44"/>
  <c r="U45"/>
  <c r="U46"/>
  <c r="U47"/>
  <c r="U48"/>
  <c r="U49"/>
  <c r="U50"/>
  <c r="U51"/>
  <c r="U52"/>
  <c r="U53"/>
  <c r="U54"/>
  <c r="U55"/>
  <c r="U56"/>
  <c r="U57"/>
  <c r="U58"/>
  <c r="U59"/>
  <c r="U60"/>
  <c r="U61"/>
  <c r="U64"/>
  <c r="U65"/>
  <c r="U66"/>
  <c r="U67"/>
  <c r="U68"/>
  <c r="U69"/>
  <c r="U70"/>
  <c r="U71"/>
  <c r="U72"/>
  <c r="U73"/>
  <c r="U74"/>
  <c r="U75"/>
  <c r="U76"/>
  <c r="U77"/>
  <c r="U78"/>
  <c r="U79"/>
  <c r="U80"/>
  <c r="U81"/>
  <c r="U82"/>
  <c r="U83"/>
  <c r="U84"/>
  <c r="U85"/>
  <c r="U86"/>
  <c r="U87"/>
  <c r="U88"/>
  <c r="U89"/>
  <c r="U90"/>
  <c r="U91"/>
  <c r="U92"/>
  <c r="U95"/>
  <c r="U96"/>
  <c r="U97"/>
  <c r="U98"/>
  <c r="U99"/>
  <c r="U100"/>
  <c r="U101"/>
  <c r="U102"/>
  <c r="U103"/>
  <c r="U104"/>
  <c r="U105"/>
  <c r="U106"/>
  <c r="U107"/>
  <c r="U108"/>
  <c r="U109"/>
  <c r="U110"/>
  <c r="U111"/>
  <c r="U112"/>
  <c r="U113"/>
  <c r="U114"/>
  <c r="U115"/>
  <c r="U116"/>
  <c r="U117"/>
  <c r="U118"/>
  <c r="U119"/>
  <c r="U120"/>
  <c r="U121"/>
  <c r="U122"/>
  <c r="U125"/>
  <c r="U126"/>
  <c r="U127"/>
  <c r="U128"/>
  <c r="U129"/>
  <c r="U130"/>
  <c r="U131"/>
  <c r="U132"/>
  <c r="U133"/>
  <c r="U134"/>
  <c r="U135"/>
  <c r="U136"/>
  <c r="U137"/>
  <c r="U138"/>
  <c r="U139"/>
  <c r="U140"/>
  <c r="U141"/>
  <c r="U142"/>
  <c r="U143"/>
  <c r="U144"/>
  <c r="U145"/>
  <c r="U146"/>
  <c r="U147"/>
  <c r="U148"/>
  <c r="U149"/>
  <c r="U150"/>
  <c r="U151"/>
  <c r="U152"/>
  <c r="U153"/>
  <c r="U156"/>
  <c r="U157"/>
  <c r="U158"/>
  <c r="U159"/>
  <c r="U160"/>
  <c r="U161"/>
  <c r="U162"/>
  <c r="U163"/>
  <c r="U164"/>
  <c r="U165"/>
  <c r="U166"/>
  <c r="U167"/>
  <c r="U168"/>
  <c r="U169"/>
  <c r="U170"/>
  <c r="U171"/>
  <c r="U172"/>
  <c r="U173"/>
  <c r="U174"/>
  <c r="U175"/>
  <c r="U176"/>
  <c r="U177"/>
  <c r="U178"/>
  <c r="U179"/>
  <c r="U180"/>
  <c r="U181"/>
  <c r="U182"/>
  <c r="U183"/>
  <c r="U184"/>
  <c r="U185"/>
  <c r="U186"/>
  <c r="U187"/>
  <c r="U188"/>
  <c r="U189"/>
  <c r="U190"/>
  <c r="U191"/>
  <c r="U192"/>
  <c r="U193"/>
  <c r="U194"/>
  <c r="U195"/>
  <c r="U196"/>
  <c r="U197"/>
  <c r="U198"/>
  <c r="U199"/>
  <c r="U200"/>
  <c r="U201"/>
  <c r="U202"/>
  <c r="U203"/>
  <c r="U204"/>
  <c r="U205"/>
  <c r="U206"/>
  <c r="U207"/>
  <c r="U208"/>
  <c r="U209"/>
  <c r="U210"/>
  <c r="U211"/>
  <c r="U212"/>
  <c r="U213"/>
  <c r="U214"/>
  <c r="U215"/>
  <c r="U216"/>
  <c r="U217"/>
  <c r="U218"/>
  <c r="U219"/>
  <c r="U220"/>
  <c r="U221"/>
  <c r="U222"/>
  <c r="U223"/>
  <c r="U224"/>
  <c r="U225"/>
  <c r="U226"/>
  <c r="U227"/>
  <c r="U228"/>
  <c r="U229"/>
  <c r="U230"/>
  <c r="U231"/>
  <c r="U232"/>
  <c r="U233"/>
  <c r="U234"/>
  <c r="U235"/>
  <c r="U236"/>
  <c r="U237"/>
  <c r="U238"/>
  <c r="U239"/>
  <c r="U240"/>
  <c r="U241"/>
  <c r="U242"/>
  <c r="U243"/>
  <c r="U244"/>
  <c r="U245"/>
  <c r="U248"/>
  <c r="U249"/>
  <c r="U250"/>
  <c r="U251"/>
  <c r="U252"/>
  <c r="U253"/>
  <c r="U254"/>
  <c r="U255"/>
  <c r="U256"/>
  <c r="U257"/>
  <c r="U258"/>
  <c r="U259"/>
  <c r="U260"/>
  <c r="U261"/>
  <c r="U262"/>
  <c r="U263"/>
  <c r="U264"/>
  <c r="U265"/>
  <c r="U266"/>
  <c r="U267"/>
  <c r="U268"/>
  <c r="U269"/>
  <c r="U270"/>
  <c r="U271"/>
  <c r="U272"/>
  <c r="U273"/>
  <c r="U274"/>
  <c r="U275"/>
  <c r="U278"/>
  <c r="U279"/>
  <c r="U280"/>
  <c r="U281"/>
  <c r="U282"/>
  <c r="U283"/>
  <c r="U284"/>
  <c r="U285"/>
  <c r="U286"/>
  <c r="U287"/>
  <c r="U288"/>
  <c r="U289"/>
  <c r="U290"/>
  <c r="U291"/>
  <c r="U292"/>
  <c r="U293"/>
  <c r="U294"/>
  <c r="U295"/>
  <c r="U296"/>
  <c r="U297"/>
  <c r="U298"/>
  <c r="U299"/>
  <c r="U300"/>
  <c r="U301"/>
  <c r="U302"/>
  <c r="U303"/>
  <c r="U304"/>
  <c r="U305"/>
  <c r="U306"/>
  <c r="U401"/>
  <c r="U402"/>
  <c r="U403"/>
  <c r="U404"/>
  <c r="U405"/>
  <c r="U406"/>
  <c r="U407"/>
  <c r="U408"/>
  <c r="U409"/>
  <c r="U410"/>
  <c r="U411"/>
  <c r="U412"/>
  <c r="U413"/>
  <c r="U414"/>
  <c r="U415"/>
  <c r="U416"/>
  <c r="U417"/>
  <c r="U418"/>
  <c r="U419"/>
  <c r="U420"/>
  <c r="U421"/>
  <c r="U422"/>
  <c r="U423"/>
  <c r="U424"/>
  <c r="U425"/>
  <c r="U426"/>
  <c r="U427"/>
  <c r="U430"/>
  <c r="U431"/>
  <c r="U432"/>
  <c r="U433"/>
  <c r="U434"/>
  <c r="U435"/>
  <c r="U436"/>
  <c r="U437"/>
  <c r="U438"/>
  <c r="U439"/>
  <c r="U440"/>
  <c r="U441"/>
  <c r="U442"/>
  <c r="U443"/>
  <c r="U444"/>
  <c r="U445"/>
  <c r="U446"/>
  <c r="U447"/>
  <c r="U448"/>
  <c r="U449"/>
  <c r="U450"/>
  <c r="U451"/>
  <c r="U452"/>
  <c r="U453"/>
  <c r="U454"/>
  <c r="U455"/>
  <c r="U456"/>
  <c r="U457"/>
  <c r="U458"/>
  <c r="U491"/>
  <c r="U492"/>
  <c r="U493"/>
  <c r="U494"/>
  <c r="U495"/>
  <c r="U496"/>
  <c r="U497"/>
  <c r="U498"/>
  <c r="U499"/>
  <c r="U500"/>
  <c r="U501"/>
  <c r="U502"/>
  <c r="U503"/>
  <c r="U504"/>
  <c r="U505"/>
  <c r="U506"/>
  <c r="U507"/>
  <c r="U508"/>
  <c r="U509"/>
  <c r="U510"/>
  <c r="U511"/>
  <c r="U512"/>
  <c r="U513"/>
  <c r="U514"/>
  <c r="U515"/>
  <c r="U516"/>
  <c r="U517"/>
  <c r="U518"/>
  <c r="U519"/>
  <c r="U551"/>
  <c r="U552"/>
  <c r="U553"/>
  <c r="U554"/>
  <c r="U555"/>
  <c r="U556"/>
  <c r="U557"/>
  <c r="U558"/>
  <c r="U559"/>
  <c r="U560"/>
  <c r="U561"/>
  <c r="U562"/>
  <c r="U563"/>
  <c r="U564"/>
  <c r="U565"/>
  <c r="U566"/>
  <c r="U567"/>
  <c r="U568"/>
  <c r="U569"/>
  <c r="U570"/>
  <c r="U571"/>
  <c r="U572"/>
  <c r="U573"/>
  <c r="U574"/>
  <c r="U575"/>
  <c r="U576"/>
  <c r="U577"/>
  <c r="U578"/>
  <c r="U579"/>
  <c r="U580"/>
  <c r="U583"/>
  <c r="U584"/>
  <c r="U585"/>
  <c r="U586"/>
  <c r="U587"/>
  <c r="U588"/>
  <c r="U589"/>
  <c r="U590"/>
  <c r="U591"/>
  <c r="U592"/>
  <c r="U593"/>
  <c r="U594"/>
  <c r="U595"/>
  <c r="U596"/>
  <c r="U597"/>
  <c r="U598"/>
  <c r="U599"/>
  <c r="U600"/>
  <c r="U601"/>
  <c r="U602"/>
  <c r="U603"/>
  <c r="U604"/>
  <c r="U605"/>
  <c r="U606"/>
  <c r="U607"/>
  <c r="U608"/>
  <c r="U609"/>
  <c r="U610"/>
  <c r="U611"/>
  <c r="U614"/>
  <c r="U615"/>
  <c r="U616"/>
  <c r="U617"/>
  <c r="U618"/>
  <c r="U619"/>
  <c r="U620"/>
  <c r="U621"/>
  <c r="U622"/>
  <c r="U623"/>
  <c r="U624"/>
  <c r="U625"/>
  <c r="U626"/>
  <c r="U627"/>
  <c r="U628"/>
  <c r="U629"/>
  <c r="U630"/>
  <c r="U631"/>
  <c r="U632"/>
  <c r="U633"/>
  <c r="U634"/>
  <c r="U635"/>
  <c r="U636"/>
  <c r="U637"/>
  <c r="U638"/>
  <c r="U639"/>
  <c r="U640"/>
  <c r="U641"/>
  <c r="U736"/>
  <c r="U738"/>
  <c r="U740"/>
  <c r="U742"/>
  <c r="U744"/>
  <c r="U746"/>
  <c r="U748"/>
  <c r="U750"/>
  <c r="U752"/>
  <c r="U754"/>
  <c r="U756"/>
  <c r="U758"/>
  <c r="U760"/>
  <c r="U762"/>
  <c r="U764"/>
  <c r="U767"/>
  <c r="U768"/>
  <c r="U769"/>
  <c r="U770"/>
  <c r="U771"/>
  <c r="U772"/>
  <c r="U773"/>
  <c r="U774"/>
  <c r="U775"/>
  <c r="U776"/>
  <c r="U777"/>
  <c r="U778"/>
  <c r="U779"/>
  <c r="U780"/>
  <c r="U781"/>
  <c r="U782"/>
  <c r="U783"/>
  <c r="U784"/>
  <c r="U785"/>
  <c r="U786"/>
  <c r="U787"/>
  <c r="U788"/>
  <c r="U789"/>
  <c r="U790"/>
  <c r="U791"/>
  <c r="U792"/>
  <c r="U795"/>
  <c r="U796"/>
  <c r="U797"/>
  <c r="U798"/>
  <c r="U799"/>
  <c r="U800"/>
  <c r="U801"/>
  <c r="U802"/>
  <c r="U803"/>
  <c r="U804"/>
  <c r="U805"/>
  <c r="U806"/>
  <c r="U807"/>
  <c r="U808"/>
  <c r="U809"/>
  <c r="U810"/>
  <c r="U811"/>
  <c r="U812"/>
  <c r="U813"/>
  <c r="U814"/>
  <c r="U815"/>
  <c r="U816"/>
  <c r="U817"/>
  <c r="U818"/>
  <c r="U819"/>
  <c r="U820"/>
  <c r="U821"/>
  <c r="U822"/>
  <c r="U823"/>
  <c r="U826"/>
  <c r="U827"/>
  <c r="U828"/>
  <c r="U829"/>
  <c r="U830"/>
  <c r="U831"/>
  <c r="U832"/>
  <c r="U833"/>
  <c r="U834"/>
  <c r="U835"/>
  <c r="U836"/>
  <c r="U837"/>
  <c r="U838"/>
  <c r="U839"/>
  <c r="U840"/>
  <c r="U841"/>
  <c r="U842"/>
  <c r="U843"/>
  <c r="U844"/>
  <c r="U845"/>
  <c r="U846"/>
  <c r="U847"/>
  <c r="U848"/>
  <c r="U849"/>
  <c r="U850"/>
  <c r="U851"/>
  <c r="U852"/>
  <c r="U853"/>
  <c r="U856"/>
  <c r="U857"/>
  <c r="U858"/>
  <c r="U859"/>
  <c r="U860"/>
  <c r="U861"/>
  <c r="U862"/>
  <c r="U863"/>
  <c r="U864"/>
  <c r="U865"/>
  <c r="U866"/>
  <c r="U867"/>
  <c r="U868"/>
  <c r="U869"/>
  <c r="U870"/>
  <c r="U871"/>
  <c r="U872"/>
  <c r="U873"/>
  <c r="U874"/>
  <c r="U875"/>
  <c r="U876"/>
  <c r="U877"/>
  <c r="U878"/>
  <c r="U879"/>
  <c r="U880"/>
  <c r="U881"/>
  <c r="U882"/>
  <c r="U883"/>
  <c r="U884"/>
  <c r="U887"/>
  <c r="U888"/>
  <c r="U889"/>
  <c r="U890"/>
  <c r="U891"/>
  <c r="U892"/>
  <c r="U893"/>
  <c r="U894"/>
  <c r="U895"/>
  <c r="U896"/>
  <c r="U897"/>
  <c r="U898"/>
  <c r="U899"/>
  <c r="U900"/>
  <c r="U901"/>
  <c r="U902"/>
  <c r="U903"/>
  <c r="U904"/>
  <c r="U905"/>
  <c r="U906"/>
  <c r="U907"/>
  <c r="U908"/>
  <c r="U909"/>
  <c r="U910"/>
  <c r="U911"/>
  <c r="U912"/>
  <c r="U913"/>
  <c r="U914"/>
  <c r="U915"/>
  <c r="U916"/>
  <c r="U917"/>
  <c r="U918"/>
  <c r="U919"/>
  <c r="U920"/>
  <c r="U921"/>
  <c r="U922"/>
  <c r="U923"/>
  <c r="U924"/>
  <c r="U925"/>
  <c r="U926"/>
  <c r="U927"/>
  <c r="U928"/>
  <c r="U929"/>
  <c r="U930"/>
  <c r="U931"/>
  <c r="U932"/>
  <c r="U933"/>
  <c r="U934"/>
  <c r="U935"/>
  <c r="U936"/>
  <c r="U937"/>
  <c r="U938"/>
  <c r="U939"/>
  <c r="U940"/>
  <c r="U941"/>
  <c r="U942"/>
  <c r="U943"/>
  <c r="U944"/>
  <c r="U945"/>
  <c r="U946"/>
  <c r="U947"/>
  <c r="U948"/>
  <c r="U949"/>
  <c r="U950"/>
  <c r="U951"/>
  <c r="U952"/>
  <c r="U953"/>
  <c r="U954"/>
  <c r="U955"/>
  <c r="U956"/>
  <c r="U957"/>
  <c r="U958"/>
  <c r="U959"/>
  <c r="U960"/>
  <c r="U961"/>
  <c r="U962"/>
  <c r="U963"/>
  <c r="U964"/>
  <c r="U965"/>
  <c r="U966"/>
  <c r="U967"/>
  <c r="U968"/>
  <c r="U969"/>
  <c r="U970"/>
  <c r="U971"/>
  <c r="U972"/>
  <c r="U973"/>
  <c r="U974"/>
  <c r="U975"/>
  <c r="U976"/>
  <c r="U1009"/>
  <c r="U1010"/>
  <c r="U1011"/>
  <c r="U1012"/>
  <c r="U1013"/>
  <c r="U1014"/>
  <c r="U1015"/>
  <c r="U1016"/>
  <c r="U1017"/>
  <c r="U1018"/>
  <c r="U1019"/>
  <c r="U1020"/>
  <c r="U1021"/>
  <c r="U1022"/>
  <c r="U1023"/>
  <c r="U1024"/>
  <c r="U1025"/>
  <c r="U1026"/>
  <c r="U1027"/>
  <c r="U1028"/>
  <c r="U1029"/>
  <c r="U1030"/>
  <c r="U1031"/>
  <c r="U1032"/>
  <c r="U1033"/>
  <c r="U1034"/>
  <c r="U1035"/>
  <c r="U1036"/>
  <c r="U1037"/>
  <c r="U1100"/>
  <c r="U1101"/>
  <c r="U1102"/>
  <c r="U1103"/>
  <c r="U1104"/>
  <c r="U1105"/>
  <c r="U1106"/>
  <c r="U1107"/>
  <c r="U1108"/>
  <c r="U1109"/>
  <c r="U1110"/>
  <c r="U1111"/>
  <c r="U1112"/>
  <c r="U1113"/>
  <c r="U1114"/>
  <c r="U1115"/>
  <c r="U1116"/>
  <c r="U1117"/>
  <c r="U1118"/>
  <c r="U1119"/>
  <c r="U1120"/>
  <c r="U1122"/>
  <c r="U1124"/>
  <c r="U1132"/>
  <c r="U1133"/>
  <c r="U1134"/>
  <c r="U1135"/>
  <c r="U1136"/>
  <c r="U1137"/>
  <c r="U1138"/>
  <c r="U1139"/>
  <c r="U1140"/>
  <c r="U1141"/>
  <c r="U1142"/>
  <c r="U1143"/>
  <c r="U1144"/>
  <c r="U1145"/>
  <c r="U1146"/>
  <c r="U1147"/>
  <c r="U1148"/>
  <c r="U1149"/>
  <c r="U1150"/>
  <c r="U1151"/>
  <c r="U1152"/>
  <c r="U1153"/>
  <c r="U1154"/>
  <c r="U1155"/>
  <c r="U1156"/>
  <c r="U1157"/>
  <c r="U1160"/>
  <c r="U1161"/>
  <c r="U1162"/>
  <c r="U1163"/>
  <c r="U1164"/>
  <c r="U1165"/>
  <c r="U1166"/>
  <c r="U1167"/>
  <c r="U1168"/>
  <c r="U1169"/>
  <c r="U1170"/>
  <c r="U1171"/>
  <c r="U1172"/>
  <c r="U1173"/>
  <c r="U1174"/>
  <c r="U1175"/>
  <c r="U1176"/>
  <c r="U1177"/>
  <c r="U1178"/>
  <c r="U1179"/>
  <c r="U1180"/>
  <c r="U1181"/>
  <c r="U1182"/>
  <c r="U1183"/>
  <c r="U1184"/>
  <c r="U1185"/>
  <c r="U1186"/>
  <c r="U1187"/>
  <c r="U1188"/>
  <c r="U1191"/>
  <c r="U1192"/>
  <c r="U1193"/>
  <c r="U1194"/>
  <c r="U1195"/>
  <c r="U1196"/>
  <c r="U1197"/>
  <c r="U1198"/>
  <c r="U1199"/>
  <c r="U1200"/>
  <c r="U1201"/>
  <c r="U1202"/>
  <c r="U1203"/>
  <c r="U1204"/>
  <c r="U1205"/>
  <c r="U1206"/>
  <c r="U1207"/>
  <c r="U1208"/>
  <c r="U1209"/>
  <c r="U1210"/>
  <c r="U1211"/>
  <c r="U1212"/>
  <c r="U1213"/>
  <c r="U1214"/>
  <c r="U1215"/>
  <c r="U1216"/>
  <c r="U1217"/>
  <c r="U1218"/>
  <c r="U1221"/>
  <c r="U1222"/>
  <c r="U1223"/>
  <c r="U1224"/>
  <c r="U1225"/>
  <c r="U1226"/>
  <c r="U1227"/>
  <c r="U1228"/>
  <c r="U1229"/>
  <c r="U1230"/>
  <c r="U1231"/>
  <c r="U1232"/>
  <c r="U1233"/>
  <c r="U1234"/>
  <c r="U1235"/>
  <c r="U1236"/>
  <c r="U1237"/>
  <c r="U1238"/>
  <c r="U1239"/>
  <c r="U1240"/>
  <c r="U1241"/>
  <c r="U1242"/>
  <c r="U1243"/>
  <c r="U1244"/>
  <c r="U1245"/>
  <c r="U1246"/>
  <c r="U1247"/>
  <c r="U1248"/>
  <c r="U1249"/>
  <c r="U1252"/>
  <c r="U1253"/>
  <c r="U1254"/>
  <c r="U1255"/>
  <c r="U1256"/>
  <c r="U1257"/>
  <c r="U1258"/>
  <c r="U1259"/>
  <c r="U1260"/>
  <c r="U1261"/>
  <c r="U1262"/>
  <c r="U1263"/>
  <c r="U1264"/>
  <c r="U1265"/>
  <c r="U1266"/>
  <c r="U1267"/>
  <c r="U1268"/>
  <c r="U1269"/>
  <c r="U1270"/>
  <c r="U1271"/>
  <c r="U1272"/>
  <c r="U1273"/>
  <c r="U1274"/>
  <c r="U1275"/>
  <c r="U1276"/>
  <c r="U1277"/>
  <c r="U1278"/>
  <c r="U1279"/>
  <c r="U1280"/>
  <c r="U1281"/>
  <c r="U1282"/>
  <c r="U1283"/>
  <c r="U1284"/>
  <c r="U1285"/>
  <c r="U1286"/>
  <c r="U1287"/>
  <c r="U1288"/>
  <c r="U1289"/>
  <c r="U1290"/>
  <c r="U1291"/>
  <c r="U1292"/>
  <c r="U1293"/>
  <c r="U1294"/>
  <c r="U1295"/>
  <c r="U1296"/>
  <c r="U1297"/>
  <c r="U1298"/>
  <c r="U1299"/>
  <c r="U1300"/>
  <c r="U1301"/>
  <c r="U1302"/>
  <c r="U1303"/>
  <c r="U1304"/>
  <c r="U1305"/>
  <c r="U1306"/>
  <c r="U1307"/>
  <c r="U1308"/>
  <c r="U1309"/>
  <c r="U1310"/>
  <c r="U1314"/>
  <c r="U1315"/>
  <c r="U1316"/>
  <c r="U1317"/>
  <c r="U1318"/>
  <c r="U1319"/>
  <c r="U1320"/>
  <c r="U1321"/>
  <c r="U1322"/>
  <c r="U1323"/>
  <c r="U1324"/>
  <c r="U1325"/>
  <c r="U1326"/>
  <c r="U1327"/>
  <c r="U1328"/>
  <c r="U1329"/>
  <c r="U1330"/>
  <c r="U1331"/>
  <c r="U1332"/>
  <c r="U1333"/>
  <c r="U1334"/>
  <c r="U1335"/>
  <c r="U1336"/>
  <c r="U1337"/>
  <c r="U1338"/>
  <c r="U1339"/>
  <c r="U1340"/>
  <c r="U1341"/>
  <c r="U1344"/>
  <c r="U1345"/>
  <c r="U1346"/>
  <c r="U1347"/>
  <c r="U1348"/>
  <c r="U1349"/>
  <c r="U1350"/>
  <c r="U1351"/>
  <c r="U1352"/>
  <c r="U1353"/>
  <c r="U1354"/>
  <c r="U1355"/>
  <c r="U1356"/>
  <c r="U1357"/>
  <c r="U1358"/>
  <c r="U1359"/>
  <c r="U1360"/>
  <c r="U1361"/>
  <c r="U1362"/>
  <c r="U1363"/>
  <c r="U1364"/>
  <c r="U1365"/>
  <c r="U1366"/>
  <c r="U1367"/>
  <c r="U1368"/>
  <c r="U1369"/>
  <c r="U1370"/>
  <c r="U1371"/>
  <c r="U1497"/>
  <c r="U1498"/>
  <c r="U1499"/>
  <c r="U1500"/>
  <c r="U1501"/>
  <c r="U1502"/>
  <c r="U1503"/>
  <c r="U1504"/>
  <c r="U1505"/>
  <c r="U1506"/>
  <c r="U1507"/>
  <c r="U1508"/>
  <c r="U1509"/>
  <c r="U1510"/>
  <c r="U1511"/>
  <c r="U1512"/>
  <c r="U1513"/>
  <c r="U1514"/>
  <c r="U1515"/>
  <c r="U1516"/>
  <c r="U1517"/>
  <c r="U1518"/>
  <c r="U1519"/>
  <c r="U1520"/>
  <c r="U1521"/>
  <c r="U1522"/>
  <c r="U1525"/>
  <c r="U1526"/>
  <c r="U1527"/>
  <c r="U1528"/>
  <c r="U1529"/>
  <c r="U1530"/>
  <c r="U1531"/>
  <c r="U1532"/>
  <c r="U1533"/>
  <c r="U1534"/>
  <c r="U1535"/>
  <c r="U1536"/>
  <c r="U1537"/>
  <c r="U1538"/>
  <c r="U1539"/>
  <c r="U1540"/>
  <c r="U1541"/>
  <c r="U1542"/>
  <c r="U1543"/>
  <c r="U1544"/>
  <c r="U1545"/>
  <c r="U1546"/>
  <c r="U1547"/>
  <c r="U1548"/>
  <c r="U1549"/>
  <c r="U1550"/>
  <c r="U1551"/>
  <c r="U1552"/>
  <c r="U1553"/>
  <c r="U1556"/>
  <c r="U1557"/>
  <c r="U1558"/>
  <c r="U1559"/>
  <c r="U1560"/>
  <c r="U1561"/>
  <c r="U1562"/>
  <c r="U1563"/>
  <c r="U1564"/>
  <c r="U1565"/>
  <c r="U1566"/>
  <c r="U1567"/>
  <c r="U1568"/>
  <c r="U1569"/>
  <c r="U1570"/>
  <c r="U1571"/>
  <c r="U1572"/>
  <c r="U1573"/>
  <c r="U1574"/>
  <c r="U1575"/>
  <c r="U1576"/>
  <c r="U1577"/>
  <c r="U1578"/>
  <c r="U1579"/>
  <c r="U1580"/>
  <c r="U1581"/>
  <c r="U1582"/>
  <c r="U1583"/>
  <c r="U1586"/>
  <c r="U1587"/>
  <c r="U1588"/>
  <c r="U1589"/>
  <c r="U1590"/>
  <c r="U1591"/>
  <c r="U1592"/>
  <c r="U1593"/>
  <c r="U1594"/>
  <c r="U1595"/>
  <c r="U1596"/>
  <c r="U1597"/>
  <c r="U1598"/>
  <c r="U1599"/>
  <c r="U1600"/>
  <c r="U1601"/>
  <c r="U1602"/>
  <c r="U1603"/>
  <c r="U1604"/>
  <c r="U1605"/>
  <c r="U1606"/>
  <c r="U1607"/>
  <c r="U1608"/>
  <c r="U1609"/>
  <c r="U1610"/>
  <c r="U1611"/>
  <c r="U1612"/>
  <c r="U1613"/>
  <c r="U1614"/>
  <c r="U1617"/>
  <c r="U1618"/>
  <c r="U1619"/>
  <c r="U1620"/>
  <c r="U1621"/>
  <c r="U1622"/>
  <c r="U1623"/>
  <c r="U1624"/>
  <c r="U1625"/>
  <c r="U1626"/>
  <c r="U1627"/>
  <c r="U1628"/>
  <c r="U1629"/>
  <c r="U1630"/>
  <c r="U1631"/>
  <c r="U1632"/>
  <c r="U1633"/>
  <c r="U1634"/>
  <c r="U1635"/>
  <c r="U1636"/>
  <c r="U1637"/>
  <c r="U1638"/>
  <c r="U1639"/>
  <c r="U1640"/>
  <c r="U1641"/>
  <c r="U1642"/>
  <c r="U1643"/>
  <c r="U1644"/>
  <c r="U1645"/>
  <c r="U1646"/>
  <c r="U1647"/>
  <c r="U1648"/>
  <c r="U1649"/>
  <c r="U1650"/>
  <c r="U1651"/>
  <c r="U1652"/>
  <c r="U1653"/>
  <c r="U1654"/>
  <c r="U1655"/>
  <c r="U1656"/>
  <c r="U1657"/>
  <c r="U1658"/>
  <c r="U1659"/>
  <c r="U1660"/>
  <c r="U1661"/>
  <c r="U1662"/>
  <c r="U1663"/>
  <c r="U1664"/>
  <c r="U1665"/>
  <c r="U1666"/>
  <c r="U1667"/>
  <c r="U1668"/>
  <c r="U1669"/>
  <c r="U1670"/>
  <c r="U1671"/>
  <c r="U1672"/>
  <c r="U1673"/>
  <c r="U1674"/>
  <c r="U1675"/>
  <c r="U1676"/>
  <c r="U1677"/>
  <c r="U1678"/>
  <c r="U1679"/>
  <c r="U1680"/>
  <c r="U1681"/>
  <c r="U1682"/>
  <c r="U1683"/>
  <c r="U1684"/>
  <c r="U1685"/>
  <c r="U1686"/>
  <c r="U1687"/>
  <c r="U1688"/>
  <c r="U1689"/>
  <c r="U1690"/>
  <c r="U1691"/>
  <c r="U1692"/>
  <c r="U1693"/>
  <c r="U1694"/>
  <c r="U1695"/>
  <c r="U1696"/>
  <c r="U1697"/>
  <c r="U1698"/>
  <c r="U1699"/>
  <c r="U1700"/>
  <c r="U1701"/>
  <c r="U1702"/>
  <c r="U1703"/>
  <c r="U1704"/>
  <c r="U1705"/>
  <c r="U1706"/>
  <c r="U1709"/>
  <c r="U1710"/>
  <c r="U1711"/>
  <c r="U1712"/>
  <c r="U1713"/>
  <c r="U1714"/>
  <c r="U1715"/>
  <c r="U1716"/>
  <c r="U1717"/>
  <c r="U1718"/>
  <c r="U1719"/>
  <c r="U1720"/>
  <c r="U1721"/>
  <c r="U1722"/>
  <c r="U1723"/>
  <c r="U1724"/>
  <c r="U1725"/>
  <c r="U1726"/>
  <c r="U1727"/>
  <c r="U1728"/>
  <c r="U1729"/>
  <c r="U1730"/>
  <c r="U1731"/>
  <c r="U1732"/>
  <c r="U1733"/>
  <c r="U1734"/>
  <c r="U1735"/>
  <c r="U1736"/>
  <c r="U1739"/>
  <c r="U1740"/>
  <c r="U1741"/>
  <c r="U1742"/>
  <c r="U1743"/>
  <c r="U1744"/>
  <c r="U1745"/>
  <c r="U1746"/>
  <c r="U1747"/>
  <c r="U1748"/>
  <c r="U1749"/>
  <c r="U1750"/>
  <c r="U1751"/>
  <c r="U1752"/>
  <c r="U1753"/>
  <c r="U1754"/>
  <c r="U1755"/>
  <c r="U1756"/>
  <c r="U1757"/>
  <c r="U1758"/>
  <c r="U1759"/>
  <c r="U1760"/>
  <c r="U1761"/>
  <c r="U1762"/>
  <c r="U1763"/>
  <c r="U1764"/>
  <c r="U1765"/>
  <c r="U1766"/>
  <c r="U1767"/>
  <c r="U1862"/>
  <c r="U1863"/>
  <c r="U1864"/>
  <c r="U1865"/>
  <c r="U1866"/>
  <c r="U1867"/>
  <c r="U1868"/>
  <c r="U1869"/>
  <c r="U1870"/>
  <c r="U1871"/>
  <c r="U1872"/>
  <c r="U1873"/>
  <c r="U1874"/>
  <c r="U1875"/>
  <c r="U1876"/>
  <c r="U1877"/>
  <c r="U1878"/>
  <c r="U1879"/>
  <c r="U1880"/>
  <c r="U1881"/>
  <c r="U1882"/>
  <c r="U1883"/>
  <c r="U1884"/>
  <c r="U1885"/>
  <c r="U1886"/>
  <c r="U1887"/>
  <c r="U1888"/>
  <c r="U1891"/>
  <c r="U1892"/>
  <c r="U1893"/>
  <c r="U1894"/>
  <c r="U1895"/>
  <c r="U1896"/>
  <c r="U1897"/>
  <c r="U1898"/>
  <c r="U1899"/>
  <c r="U1900"/>
  <c r="U1901"/>
  <c r="U1902"/>
  <c r="U1903"/>
  <c r="U1904"/>
  <c r="U1905"/>
  <c r="U1906"/>
  <c r="U1907"/>
  <c r="U1908"/>
  <c r="U1909"/>
  <c r="U1910"/>
  <c r="U1911"/>
  <c r="U1912"/>
  <c r="U1913"/>
  <c r="U1914"/>
  <c r="U1915"/>
  <c r="U1916"/>
  <c r="U1917"/>
  <c r="U1918"/>
  <c r="U1919"/>
  <c r="U1922"/>
  <c r="U1923"/>
  <c r="U1924"/>
  <c r="U1925"/>
  <c r="U1926"/>
  <c r="U1927"/>
  <c r="U1928"/>
  <c r="U1929"/>
  <c r="U1930"/>
  <c r="U1931"/>
  <c r="U1932"/>
  <c r="U1933"/>
  <c r="U1934"/>
  <c r="U1935"/>
  <c r="U1936"/>
  <c r="U1937"/>
  <c r="U1938"/>
  <c r="U1939"/>
  <c r="U1940"/>
  <c r="U1941"/>
  <c r="U1942"/>
  <c r="U1943"/>
  <c r="U1944"/>
  <c r="U1945"/>
  <c r="U1946"/>
  <c r="U1947"/>
  <c r="U1948"/>
  <c r="U1949"/>
  <c r="U1952"/>
  <c r="U1953"/>
  <c r="U1954"/>
  <c r="U1955"/>
  <c r="U1956"/>
  <c r="U1957"/>
  <c r="U1958"/>
  <c r="U1959"/>
  <c r="U1960"/>
  <c r="U1961"/>
  <c r="U1962"/>
  <c r="U1963"/>
  <c r="U1964"/>
  <c r="U1965"/>
  <c r="U1966"/>
  <c r="U1967"/>
  <c r="U1968"/>
  <c r="U1969"/>
  <c r="U1970"/>
  <c r="U1971"/>
  <c r="U1972"/>
  <c r="U1973"/>
  <c r="U1974"/>
  <c r="U1975"/>
  <c r="U1976"/>
  <c r="U1977"/>
  <c r="U1978"/>
  <c r="U1979"/>
  <c r="U1980"/>
  <c r="U2012"/>
  <c r="U2013"/>
  <c r="U2014"/>
  <c r="U2015"/>
  <c r="U2016"/>
  <c r="U2017"/>
  <c r="U2018"/>
  <c r="U2019"/>
  <c r="U2020"/>
  <c r="U2021"/>
  <c r="U2022"/>
  <c r="U2023"/>
  <c r="U2024"/>
  <c r="U2025"/>
  <c r="U2026"/>
  <c r="U2027"/>
  <c r="U2028"/>
  <c r="U2029"/>
  <c r="U2030"/>
  <c r="U2031"/>
  <c r="U2032"/>
  <c r="U2033"/>
  <c r="U2034"/>
  <c r="U2035"/>
  <c r="U2036"/>
  <c r="U2037"/>
  <c r="U2038"/>
  <c r="U2039"/>
  <c r="U2040"/>
  <c r="U2041"/>
  <c r="U2044"/>
  <c r="U2045"/>
  <c r="U2046"/>
  <c r="U2047"/>
  <c r="U2048"/>
  <c r="U2049"/>
  <c r="U2050"/>
  <c r="U2051"/>
  <c r="U2052"/>
  <c r="U2053"/>
  <c r="U2054"/>
  <c r="U2055"/>
  <c r="U2056"/>
  <c r="U2057"/>
  <c r="U2058"/>
  <c r="U2059"/>
  <c r="U2060"/>
  <c r="U2061"/>
  <c r="U2062"/>
  <c r="U2063"/>
  <c r="U2064"/>
  <c r="U2065"/>
  <c r="U2066"/>
  <c r="U2067"/>
  <c r="U2068"/>
  <c r="U2069"/>
  <c r="U2070"/>
  <c r="U2071"/>
  <c r="U2072"/>
  <c r="U2075"/>
  <c r="U2076"/>
  <c r="U2077"/>
  <c r="U2078"/>
  <c r="U2079"/>
  <c r="U2080"/>
  <c r="U2081"/>
  <c r="U2082"/>
  <c r="U2083"/>
  <c r="U2084"/>
  <c r="U2085"/>
  <c r="U2086"/>
  <c r="U2087"/>
  <c r="U2088"/>
  <c r="U2089"/>
  <c r="U2090"/>
  <c r="U2091"/>
  <c r="U2092"/>
  <c r="U2093"/>
  <c r="U2094"/>
  <c r="U2095"/>
  <c r="U2096"/>
  <c r="U2097"/>
  <c r="U2098"/>
  <c r="U2099"/>
  <c r="U2100"/>
  <c r="U2101"/>
  <c r="U2102"/>
  <c r="U2166"/>
  <c r="U2167"/>
  <c r="U2168"/>
  <c r="U2169"/>
  <c r="U2170"/>
  <c r="U2171"/>
  <c r="U2172"/>
  <c r="U2173"/>
  <c r="U2174"/>
  <c r="U2175"/>
  <c r="U2176"/>
  <c r="U2177"/>
  <c r="U2178"/>
  <c r="U2179"/>
  <c r="U2180"/>
  <c r="U2181"/>
  <c r="U2182"/>
  <c r="U2183"/>
  <c r="U2184"/>
  <c r="U2185"/>
  <c r="U2186"/>
  <c r="U2187"/>
  <c r="U2188"/>
  <c r="U2189"/>
  <c r="U2190"/>
  <c r="U2191"/>
  <c r="U2192"/>
  <c r="U2193"/>
  <c r="U2194"/>
  <c r="U2228"/>
  <c r="U2229"/>
  <c r="U2230"/>
  <c r="U2231"/>
  <c r="U2232"/>
  <c r="U2233"/>
  <c r="U2234"/>
  <c r="U2235"/>
  <c r="U2236"/>
  <c r="U2237"/>
  <c r="U2238"/>
  <c r="U2239"/>
  <c r="U2240"/>
  <c r="U2241"/>
  <c r="U2242"/>
  <c r="U2243"/>
  <c r="U2244"/>
  <c r="U2245"/>
  <c r="U2246"/>
  <c r="U2247"/>
  <c r="U2248"/>
  <c r="U2249"/>
  <c r="U2250"/>
  <c r="U2251"/>
  <c r="U2252"/>
  <c r="U2253"/>
  <c r="U2256"/>
  <c r="U2257"/>
  <c r="U2258"/>
  <c r="U2259"/>
  <c r="U2260"/>
  <c r="U2261"/>
  <c r="U2262"/>
  <c r="U2263"/>
  <c r="U2264"/>
  <c r="U2265"/>
  <c r="U2266"/>
  <c r="U2267"/>
  <c r="U2268"/>
  <c r="U2269"/>
  <c r="U2270"/>
  <c r="U2271"/>
  <c r="U2272"/>
  <c r="U2273"/>
  <c r="U2274"/>
  <c r="U2275"/>
  <c r="U2276"/>
  <c r="U2277"/>
  <c r="U2278"/>
  <c r="U2279"/>
  <c r="U2280"/>
  <c r="U2281"/>
  <c r="U2282"/>
  <c r="U2283"/>
  <c r="U2284"/>
  <c r="U2287"/>
  <c r="U2288"/>
  <c r="U2289"/>
  <c r="U2290"/>
  <c r="U2291"/>
  <c r="U2292"/>
  <c r="U2293"/>
  <c r="U2294"/>
  <c r="U2295"/>
  <c r="U2296"/>
  <c r="U2297"/>
  <c r="U2298"/>
  <c r="U2299"/>
  <c r="U2300"/>
  <c r="U2301"/>
  <c r="U2302"/>
  <c r="U2303"/>
  <c r="U2304"/>
  <c r="U2305"/>
  <c r="U2306"/>
  <c r="U2307"/>
  <c r="U2308"/>
  <c r="U2309"/>
  <c r="U2310"/>
  <c r="U2311"/>
  <c r="U2312"/>
  <c r="U2313"/>
  <c r="U2314"/>
  <c r="U2317"/>
  <c r="U2318"/>
  <c r="U2319"/>
  <c r="U2320"/>
  <c r="U2321"/>
  <c r="U2322"/>
  <c r="U2323"/>
  <c r="U2324"/>
  <c r="U2325"/>
  <c r="U2326"/>
  <c r="U2327"/>
  <c r="U2328"/>
  <c r="U2329"/>
  <c r="U2330"/>
  <c r="U2331"/>
  <c r="U2332"/>
  <c r="U2333"/>
  <c r="U2334"/>
  <c r="U2335"/>
  <c r="U2336"/>
  <c r="U2337"/>
  <c r="U2338"/>
  <c r="U2339"/>
  <c r="U2340"/>
  <c r="U2341"/>
  <c r="U2342"/>
  <c r="U2343"/>
  <c r="U2344"/>
  <c r="U2345"/>
  <c r="U2348"/>
  <c r="U2349"/>
  <c r="U2350"/>
  <c r="U2351"/>
  <c r="U2352"/>
  <c r="U2353"/>
  <c r="U2354"/>
  <c r="U2355"/>
  <c r="U2356"/>
  <c r="U2357"/>
  <c r="U2358"/>
  <c r="U2359"/>
  <c r="U2360"/>
  <c r="U2361"/>
  <c r="U2362"/>
  <c r="U2363"/>
  <c r="U2364"/>
  <c r="U2365"/>
  <c r="U2366"/>
  <c r="U2367"/>
  <c r="U2368"/>
  <c r="U2369"/>
  <c r="U2370"/>
  <c r="U2371"/>
  <c r="U2372"/>
  <c r="U2373"/>
  <c r="U2374"/>
  <c r="U2375"/>
  <c r="U2376"/>
  <c r="U2377"/>
  <c r="U2378"/>
  <c r="U2379"/>
  <c r="U2380"/>
  <c r="U2381"/>
  <c r="U2382"/>
  <c r="U2383"/>
  <c r="U2384"/>
  <c r="U2385"/>
  <c r="U2386"/>
  <c r="U2387"/>
  <c r="U2388"/>
  <c r="U2389"/>
  <c r="U2390"/>
  <c r="U2391"/>
  <c r="U2392"/>
  <c r="U2393"/>
  <c r="U2394"/>
  <c r="U2395"/>
  <c r="U2396"/>
  <c r="U2397"/>
  <c r="U2398"/>
  <c r="U2399"/>
  <c r="U2400"/>
  <c r="U2401"/>
  <c r="U2402"/>
  <c r="U2403"/>
  <c r="U2404"/>
  <c r="U2405"/>
  <c r="U2406"/>
  <c r="U2407"/>
  <c r="U2408"/>
  <c r="U2409"/>
  <c r="U2410"/>
  <c r="U2411"/>
  <c r="U2412"/>
  <c r="U2413"/>
  <c r="U2414"/>
  <c r="U2415"/>
  <c r="U2416"/>
  <c r="U2417"/>
  <c r="U2418"/>
  <c r="U2419"/>
  <c r="U2420"/>
  <c r="U2421"/>
  <c r="U2422"/>
  <c r="U2423"/>
  <c r="U2424"/>
  <c r="U2425"/>
  <c r="U2426"/>
  <c r="U2427"/>
  <c r="U2428"/>
  <c r="U2429"/>
  <c r="U2430"/>
  <c r="U2431"/>
  <c r="U2432"/>
  <c r="U2433"/>
  <c r="U2434"/>
  <c r="U2435"/>
  <c r="U2436"/>
  <c r="U2437"/>
  <c r="U2470"/>
  <c r="U2471"/>
  <c r="U2472"/>
  <c r="U2473"/>
  <c r="U2474"/>
  <c r="U2475"/>
  <c r="U2476"/>
  <c r="U2477"/>
  <c r="U2478"/>
  <c r="U2479"/>
  <c r="U2480"/>
  <c r="U2481"/>
  <c r="U2482"/>
  <c r="U2483"/>
  <c r="U2484"/>
  <c r="U2485"/>
  <c r="U2486"/>
  <c r="U2487"/>
  <c r="U2488"/>
  <c r="U2489"/>
  <c r="U2490"/>
  <c r="U2491"/>
  <c r="U2492"/>
  <c r="U2493"/>
  <c r="U2494"/>
  <c r="U2495"/>
  <c r="U2496"/>
  <c r="U2497"/>
  <c r="U2498"/>
  <c r="U2593"/>
  <c r="U2594"/>
  <c r="U2595"/>
  <c r="U2596"/>
  <c r="U2597"/>
  <c r="U2598"/>
  <c r="U2599"/>
  <c r="U2600"/>
  <c r="U2601"/>
  <c r="U2602"/>
  <c r="U2603"/>
  <c r="U2604"/>
  <c r="U2605"/>
  <c r="U2606"/>
  <c r="U2607"/>
  <c r="U2608"/>
  <c r="U2609"/>
  <c r="U2610"/>
  <c r="U2611"/>
  <c r="U2612"/>
  <c r="U2613"/>
  <c r="U2614"/>
  <c r="U2615"/>
  <c r="U2616"/>
  <c r="U2617"/>
  <c r="U2618"/>
  <c r="U2621"/>
  <c r="U2622"/>
  <c r="U2623"/>
  <c r="U2624"/>
  <c r="U2625"/>
  <c r="U2626"/>
  <c r="U2627"/>
  <c r="U2628"/>
  <c r="U2629"/>
  <c r="U2630"/>
  <c r="U2631"/>
  <c r="U2632"/>
  <c r="U2633"/>
  <c r="U2634"/>
  <c r="U2635"/>
  <c r="U2636"/>
  <c r="U2637"/>
  <c r="U2638"/>
  <c r="U2639"/>
  <c r="U2640"/>
  <c r="U2641"/>
  <c r="U2642"/>
  <c r="U2643"/>
  <c r="U2644"/>
  <c r="U2645"/>
  <c r="U2646"/>
  <c r="U2647"/>
  <c r="U2648"/>
  <c r="U2649"/>
  <c r="U2652"/>
  <c r="U2653"/>
  <c r="U2654"/>
  <c r="U2655"/>
  <c r="U2656"/>
  <c r="U2657"/>
  <c r="U2658"/>
  <c r="U2659"/>
  <c r="U2660"/>
  <c r="U2661"/>
  <c r="U2662"/>
  <c r="U2663"/>
  <c r="U2664"/>
  <c r="U2665"/>
  <c r="U2666"/>
  <c r="U2667"/>
  <c r="U2668"/>
  <c r="U2669"/>
  <c r="U2670"/>
  <c r="U2671"/>
  <c r="U2672"/>
  <c r="U2673"/>
  <c r="U2674"/>
  <c r="U2675"/>
  <c r="U2676"/>
  <c r="U2677"/>
  <c r="U2678"/>
  <c r="U2679"/>
  <c r="U2682"/>
  <c r="U2683"/>
  <c r="U2684"/>
  <c r="U2685"/>
  <c r="U2686"/>
  <c r="U2687"/>
  <c r="U2688"/>
  <c r="U2689"/>
  <c r="U2690"/>
  <c r="U2691"/>
  <c r="U2692"/>
  <c r="U2693"/>
  <c r="U2694"/>
  <c r="U2695"/>
  <c r="U2696"/>
  <c r="U2697"/>
  <c r="U2698"/>
  <c r="U2699"/>
  <c r="U2700"/>
  <c r="U2701"/>
  <c r="U2702"/>
  <c r="U2703"/>
  <c r="U2704"/>
  <c r="U2705"/>
  <c r="U2706"/>
  <c r="U2707"/>
  <c r="U2708"/>
  <c r="U2709"/>
  <c r="U2710"/>
  <c r="U2713"/>
  <c r="U2714"/>
  <c r="U2715"/>
  <c r="U2716"/>
  <c r="U2717"/>
  <c r="U2718"/>
  <c r="U2719"/>
  <c r="U2720"/>
  <c r="U2721"/>
  <c r="U2722"/>
  <c r="U2723"/>
  <c r="U2724"/>
  <c r="U2725"/>
  <c r="U2726"/>
  <c r="U2727"/>
  <c r="U2728"/>
  <c r="U2729"/>
  <c r="U2730"/>
  <c r="U2731"/>
  <c r="U2732"/>
  <c r="U2733"/>
  <c r="U2734"/>
  <c r="U2735"/>
  <c r="U2736"/>
  <c r="U2737"/>
  <c r="U2738"/>
  <c r="U2739"/>
  <c r="U2740"/>
  <c r="U2741"/>
  <c r="U2742"/>
  <c r="U2743"/>
  <c r="U2744"/>
  <c r="U2745"/>
  <c r="U2746"/>
  <c r="U2747"/>
  <c r="U2748"/>
  <c r="U2749"/>
  <c r="U2750"/>
  <c r="U2751"/>
  <c r="U2752"/>
  <c r="U2753"/>
  <c r="U2754"/>
  <c r="U2755"/>
  <c r="U2756"/>
  <c r="U2757"/>
  <c r="U2758"/>
  <c r="U2759"/>
  <c r="U2760"/>
  <c r="U2761"/>
  <c r="U2762"/>
  <c r="U2763"/>
  <c r="U2764"/>
  <c r="U2765"/>
  <c r="U2766"/>
  <c r="U2767"/>
  <c r="U2768"/>
  <c r="U2769"/>
  <c r="U2770"/>
  <c r="U2771"/>
  <c r="U2774"/>
  <c r="U2775"/>
  <c r="U2776"/>
  <c r="U2777"/>
  <c r="U2778"/>
  <c r="U2779"/>
  <c r="U2780"/>
  <c r="U2781"/>
  <c r="U2782"/>
  <c r="U2783"/>
  <c r="U2784"/>
  <c r="U2785"/>
  <c r="U2786"/>
  <c r="U2787"/>
  <c r="U2788"/>
  <c r="U2789"/>
  <c r="U2790"/>
  <c r="U2791"/>
  <c r="U2792"/>
  <c r="U2793"/>
  <c r="U2794"/>
  <c r="U2795"/>
  <c r="U2796"/>
  <c r="U2797"/>
  <c r="U2798"/>
  <c r="U2799"/>
  <c r="U2800"/>
  <c r="U2801"/>
  <c r="U2802"/>
  <c r="U2805"/>
  <c r="U2806"/>
  <c r="U2807"/>
  <c r="U2808"/>
  <c r="U2809"/>
  <c r="U2810"/>
  <c r="U2811"/>
  <c r="U2812"/>
  <c r="U2813"/>
  <c r="U2814"/>
  <c r="U2815"/>
  <c r="U2816"/>
  <c r="U2817"/>
  <c r="U2818"/>
  <c r="U2819"/>
  <c r="U2820"/>
  <c r="U2821"/>
  <c r="U2822"/>
  <c r="U2823"/>
  <c r="U2824"/>
  <c r="U2825"/>
  <c r="U2826"/>
  <c r="U2827"/>
  <c r="U2828"/>
  <c r="U2829"/>
  <c r="U2830"/>
  <c r="U2831"/>
  <c r="U2832"/>
  <c r="U2958"/>
  <c r="U2959"/>
  <c r="U2960"/>
  <c r="U2961"/>
  <c r="U2962"/>
  <c r="U2963"/>
  <c r="U2964"/>
  <c r="U2965"/>
  <c r="U2966"/>
  <c r="U2967"/>
  <c r="U2968"/>
  <c r="U2969"/>
  <c r="U2970"/>
  <c r="U2971"/>
  <c r="U2972"/>
  <c r="U2973"/>
  <c r="U2974"/>
  <c r="U2975"/>
  <c r="U2976"/>
  <c r="U2977"/>
  <c r="U2978"/>
  <c r="U2979"/>
  <c r="U2980"/>
  <c r="U2981"/>
  <c r="U2982"/>
  <c r="U2983"/>
  <c r="U2986"/>
  <c r="U2987"/>
  <c r="U2988"/>
  <c r="U2989"/>
  <c r="U2990"/>
  <c r="U2991"/>
  <c r="U2992"/>
  <c r="U2993"/>
  <c r="U2994"/>
  <c r="U2995"/>
  <c r="U2996"/>
  <c r="U2997"/>
  <c r="U2998"/>
  <c r="U2999"/>
  <c r="U3000"/>
  <c r="U3001"/>
  <c r="U3002"/>
  <c r="U3003"/>
  <c r="U3004"/>
  <c r="U3005"/>
  <c r="U3006"/>
  <c r="U3007"/>
  <c r="U3008"/>
  <c r="U3009"/>
  <c r="U3010"/>
  <c r="U3011"/>
  <c r="U3012"/>
  <c r="U3013"/>
  <c r="U3014"/>
  <c r="U3017"/>
  <c r="U3018"/>
  <c r="U3019"/>
  <c r="U3020"/>
  <c r="U3021"/>
  <c r="U3022"/>
  <c r="U3023"/>
  <c r="U3024"/>
  <c r="U3025"/>
  <c r="U3026"/>
  <c r="U3027"/>
  <c r="U3028"/>
  <c r="U3029"/>
  <c r="U3030"/>
  <c r="U3031"/>
  <c r="U3032"/>
  <c r="U3033"/>
  <c r="U3034"/>
  <c r="U3035"/>
  <c r="U3036"/>
  <c r="U3037"/>
  <c r="U3038"/>
  <c r="U3039"/>
  <c r="U3040"/>
  <c r="U3041"/>
  <c r="U3042"/>
  <c r="U3043"/>
  <c r="U3044"/>
  <c r="U3047"/>
  <c r="U3048"/>
  <c r="U3049"/>
  <c r="U3050"/>
  <c r="U3051"/>
  <c r="U3052"/>
  <c r="U3053"/>
  <c r="U3054"/>
  <c r="U3055"/>
  <c r="U3056"/>
  <c r="U3057"/>
  <c r="U3058"/>
  <c r="U3059"/>
  <c r="U3060"/>
  <c r="U3061"/>
  <c r="U3062"/>
  <c r="U3063"/>
  <c r="U3064"/>
  <c r="U3065"/>
  <c r="U3066"/>
  <c r="U3067"/>
  <c r="U3068"/>
  <c r="U3069"/>
  <c r="U3078"/>
  <c r="U3079"/>
  <c r="U3080"/>
  <c r="U3081"/>
  <c r="U3082"/>
  <c r="U3083"/>
  <c r="U3084"/>
  <c r="U3085"/>
  <c r="U3086"/>
  <c r="U3087"/>
  <c r="U3088"/>
  <c r="U3089"/>
  <c r="U3090"/>
  <c r="U3091"/>
  <c r="U3092"/>
  <c r="U3093"/>
  <c r="U3094"/>
  <c r="U3095"/>
  <c r="U3096"/>
  <c r="U3097"/>
  <c r="U3098"/>
  <c r="U3099"/>
  <c r="U3100"/>
  <c r="U3101"/>
  <c r="U3102"/>
  <c r="U3103"/>
  <c r="U3104"/>
  <c r="U3105"/>
  <c r="U3106"/>
  <c r="U3107"/>
  <c r="U3108"/>
  <c r="U3109"/>
  <c r="U3110"/>
  <c r="U3111"/>
  <c r="U3112"/>
  <c r="U3113"/>
  <c r="U3114"/>
  <c r="U3115"/>
  <c r="U3116"/>
  <c r="U3117"/>
  <c r="U3120"/>
  <c r="U3121"/>
  <c r="U3122"/>
  <c r="U3123"/>
  <c r="U3124"/>
  <c r="U3125"/>
  <c r="U3126"/>
  <c r="U3127"/>
  <c r="U3128"/>
  <c r="U3129"/>
  <c r="U3130"/>
  <c r="U3131"/>
  <c r="U3132"/>
  <c r="U3133"/>
  <c r="U3134"/>
  <c r="U3135"/>
  <c r="U3136"/>
  <c r="U3137"/>
  <c r="U3138"/>
  <c r="U3139"/>
  <c r="U3140"/>
  <c r="U3141"/>
  <c r="U3142"/>
  <c r="U3143"/>
  <c r="U3144"/>
  <c r="U3145"/>
  <c r="U3146"/>
  <c r="U3147"/>
  <c r="U3148"/>
  <c r="U3149"/>
  <c r="U3150"/>
  <c r="U3151"/>
  <c r="U3152"/>
  <c r="U3153"/>
  <c r="U3154"/>
  <c r="U3155"/>
  <c r="U3156"/>
  <c r="U3157"/>
  <c r="U3158"/>
  <c r="U3159"/>
  <c r="U3160"/>
  <c r="U3161"/>
  <c r="U3162"/>
  <c r="U3163"/>
  <c r="U3164"/>
  <c r="U3165"/>
  <c r="U3166"/>
  <c r="U3167"/>
  <c r="U3170"/>
  <c r="U3171"/>
  <c r="U3172"/>
  <c r="U3173"/>
  <c r="U3174"/>
  <c r="U3175"/>
  <c r="U3176"/>
  <c r="U3177"/>
  <c r="U3178"/>
  <c r="U3179"/>
  <c r="U3180"/>
  <c r="U3181"/>
  <c r="U3182"/>
  <c r="U3183"/>
  <c r="U3184"/>
  <c r="U3185"/>
  <c r="U3186"/>
  <c r="U3187"/>
  <c r="U3188"/>
  <c r="U3189"/>
  <c r="U3190"/>
  <c r="U3191"/>
  <c r="U3192"/>
  <c r="U3193"/>
  <c r="U3194"/>
  <c r="U3195"/>
  <c r="U3196"/>
  <c r="U3197"/>
  <c r="U3323"/>
  <c r="U3324"/>
  <c r="U3325"/>
  <c r="U3326"/>
  <c r="U3327"/>
  <c r="U3328"/>
  <c r="U3329"/>
  <c r="U3330"/>
  <c r="U3331"/>
  <c r="U3332"/>
  <c r="U3333"/>
  <c r="U3334"/>
  <c r="U3335"/>
  <c r="U3336"/>
  <c r="U3337"/>
  <c r="U3338"/>
  <c r="U3339"/>
  <c r="U3340"/>
  <c r="U3341"/>
  <c r="U3342"/>
  <c r="U3343"/>
  <c r="U3344"/>
  <c r="U3345"/>
  <c r="U3346"/>
  <c r="U3347"/>
  <c r="U3348"/>
  <c r="U3349"/>
  <c r="U3352"/>
  <c r="U3353"/>
  <c r="U3354"/>
  <c r="U3355"/>
  <c r="U3356"/>
  <c r="U3357"/>
  <c r="U3358"/>
  <c r="U3359"/>
  <c r="U3360"/>
  <c r="U3361"/>
  <c r="U3362"/>
  <c r="U3363"/>
  <c r="U3364"/>
  <c r="U3365"/>
  <c r="U3366"/>
  <c r="U3367"/>
  <c r="U3368"/>
  <c r="U3369"/>
  <c r="U3370"/>
  <c r="U3371"/>
  <c r="U3372"/>
  <c r="U3373"/>
  <c r="U3374"/>
  <c r="U3375"/>
  <c r="U3376"/>
  <c r="U3377"/>
  <c r="U3378"/>
  <c r="U3379"/>
  <c r="U3380"/>
  <c r="U3413"/>
  <c r="U3414"/>
  <c r="U3415"/>
  <c r="U3416"/>
  <c r="U3417"/>
  <c r="U3418"/>
  <c r="U3419"/>
  <c r="U3420"/>
  <c r="U3421"/>
  <c r="U3422"/>
  <c r="U3423"/>
  <c r="U3424"/>
  <c r="U3425"/>
  <c r="U3426"/>
  <c r="U3427"/>
  <c r="U3428"/>
  <c r="U3429"/>
  <c r="U3430"/>
  <c r="U3431"/>
  <c r="U3432"/>
  <c r="U3433"/>
  <c r="U3434"/>
  <c r="U3435"/>
  <c r="U3436"/>
  <c r="U3437"/>
  <c r="U3438"/>
  <c r="U3439"/>
  <c r="U3440"/>
  <c r="U3441"/>
  <c r="U3473"/>
  <c r="U3474"/>
  <c r="U3475"/>
  <c r="U3476"/>
  <c r="U3477"/>
  <c r="U3478"/>
  <c r="U3479"/>
  <c r="U3480"/>
  <c r="U3481"/>
  <c r="U3482"/>
  <c r="U3483"/>
  <c r="U3484"/>
  <c r="U3485"/>
  <c r="U3486"/>
  <c r="U3487"/>
  <c r="U3488"/>
  <c r="U3489"/>
  <c r="U3490"/>
  <c r="U3491"/>
  <c r="U3492"/>
  <c r="U3493"/>
  <c r="U3494"/>
  <c r="U3495"/>
  <c r="U3496"/>
  <c r="U3497"/>
  <c r="U3498"/>
  <c r="U3499"/>
  <c r="U3500"/>
  <c r="U3501"/>
  <c r="U3502"/>
  <c r="U3505"/>
  <c r="U3506"/>
  <c r="U3507"/>
  <c r="U3508"/>
  <c r="U3509"/>
  <c r="U3510"/>
  <c r="U3511"/>
  <c r="U3512"/>
  <c r="U3513"/>
  <c r="U3514"/>
  <c r="U3515"/>
  <c r="U3516"/>
  <c r="U3517"/>
  <c r="U3518"/>
  <c r="U3519"/>
  <c r="U3520"/>
  <c r="U3521"/>
  <c r="U3522"/>
  <c r="U3523"/>
  <c r="U3524"/>
  <c r="U3525"/>
  <c r="U3526"/>
  <c r="U3527"/>
  <c r="U3528"/>
  <c r="U3529"/>
  <c r="U3530"/>
  <c r="U3531"/>
  <c r="U3532"/>
  <c r="U3533"/>
  <c r="U3536"/>
  <c r="U3537"/>
  <c r="U3538"/>
  <c r="U3539"/>
  <c r="U3540"/>
  <c r="U3541"/>
  <c r="U3542"/>
  <c r="U3543"/>
  <c r="U3544"/>
  <c r="U3545"/>
  <c r="U3546"/>
  <c r="U3547"/>
  <c r="U3548"/>
  <c r="U3549"/>
  <c r="U3550"/>
  <c r="U3551"/>
  <c r="U3552"/>
  <c r="U3553"/>
  <c r="U3554"/>
  <c r="U3555"/>
  <c r="U3556"/>
  <c r="U3557"/>
  <c r="U3558"/>
  <c r="U3559"/>
  <c r="U3560"/>
  <c r="U3561"/>
  <c r="U3562"/>
  <c r="U3563"/>
  <c r="U3627"/>
  <c r="U3628"/>
  <c r="U3629"/>
  <c r="U3630"/>
  <c r="U3631"/>
  <c r="U3632"/>
  <c r="U3633"/>
  <c r="U3634"/>
  <c r="U3635"/>
  <c r="U3636"/>
  <c r="U3637"/>
  <c r="U3638"/>
  <c r="U3639"/>
  <c r="U3640"/>
  <c r="U3641"/>
  <c r="U3642"/>
  <c r="U3643"/>
  <c r="U3644"/>
  <c r="U3645"/>
  <c r="U3646"/>
  <c r="U3647"/>
  <c r="U3648"/>
  <c r="U3649"/>
  <c r="U3650"/>
  <c r="U3651"/>
  <c r="U3652"/>
  <c r="U3653"/>
  <c r="U3654"/>
  <c r="U3655"/>
  <c r="U3689"/>
  <c r="U3690"/>
  <c r="U3691"/>
  <c r="U3692"/>
  <c r="U3693"/>
  <c r="U3694"/>
  <c r="U3695"/>
  <c r="U3696"/>
  <c r="U3697"/>
  <c r="U3698"/>
  <c r="U3699"/>
  <c r="U3700"/>
  <c r="U3701"/>
  <c r="U3702"/>
  <c r="U3703"/>
  <c r="U3704"/>
  <c r="U3705"/>
  <c r="U3706"/>
  <c r="U3707"/>
  <c r="U3708"/>
  <c r="U3709"/>
  <c r="U3710"/>
  <c r="U3711"/>
  <c r="U3712"/>
  <c r="U3713"/>
  <c r="U3714"/>
  <c r="U3717"/>
  <c r="U3718"/>
  <c r="U3719"/>
  <c r="U3720"/>
  <c r="U3721"/>
  <c r="U3722"/>
  <c r="U3723"/>
  <c r="U3724"/>
  <c r="U3725"/>
  <c r="U3726"/>
  <c r="U3727"/>
  <c r="U3728"/>
  <c r="U3729"/>
  <c r="U3730"/>
  <c r="U3731"/>
  <c r="U3732"/>
  <c r="U3733"/>
  <c r="U3734"/>
  <c r="U3735"/>
  <c r="U3736"/>
  <c r="U3737"/>
  <c r="U3738"/>
  <c r="U3739"/>
  <c r="U3740"/>
  <c r="U3741"/>
  <c r="U3742"/>
  <c r="U3743"/>
  <c r="U3744"/>
  <c r="U3745"/>
  <c r="U3748"/>
  <c r="U3749"/>
  <c r="U3750"/>
  <c r="U3751"/>
  <c r="U3752"/>
  <c r="U3753"/>
  <c r="U3754"/>
  <c r="U3755"/>
  <c r="U3756"/>
  <c r="U3757"/>
  <c r="U3758"/>
  <c r="U3759"/>
  <c r="U3760"/>
  <c r="U3761"/>
  <c r="U3762"/>
  <c r="U3763"/>
  <c r="U3764"/>
  <c r="U3765"/>
  <c r="U3766"/>
  <c r="U3767"/>
  <c r="U3768"/>
  <c r="U3769"/>
  <c r="U3770"/>
  <c r="U3771"/>
  <c r="U3772"/>
  <c r="U3773"/>
  <c r="U3774"/>
  <c r="U3775"/>
  <c r="U3809"/>
  <c r="U3810"/>
  <c r="U3811"/>
  <c r="U3812"/>
  <c r="U3813"/>
  <c r="U3814"/>
  <c r="U3815"/>
  <c r="U3816"/>
  <c r="U3817"/>
  <c r="U3818"/>
  <c r="U3819"/>
  <c r="U3820"/>
  <c r="U3821"/>
  <c r="U3822"/>
  <c r="U3823"/>
  <c r="U3824"/>
  <c r="U3825"/>
  <c r="U3826"/>
  <c r="U3827"/>
  <c r="U3828"/>
  <c r="U3829"/>
  <c r="U3830"/>
  <c r="U3831"/>
  <c r="U3832"/>
  <c r="U3833"/>
  <c r="U3834"/>
  <c r="U3835"/>
  <c r="U3836"/>
  <c r="U3837"/>
  <c r="U3838"/>
  <c r="U3839"/>
  <c r="U3840"/>
  <c r="U3841"/>
  <c r="U3842"/>
  <c r="U3843"/>
  <c r="U3844"/>
  <c r="U3845"/>
  <c r="U3846"/>
  <c r="U3847"/>
  <c r="U3848"/>
  <c r="U3849"/>
  <c r="U3850"/>
  <c r="U3851"/>
  <c r="U3852"/>
  <c r="U3853"/>
  <c r="U3854"/>
  <c r="U3855"/>
  <c r="U3856"/>
  <c r="U3857"/>
  <c r="U3858"/>
  <c r="U3859"/>
  <c r="U3860"/>
  <c r="U3861"/>
  <c r="U3862"/>
  <c r="U3863"/>
  <c r="U3864"/>
  <c r="U3865"/>
  <c r="U3866"/>
  <c r="U3867"/>
  <c r="U3868"/>
  <c r="U3869"/>
  <c r="U3870"/>
  <c r="U3871"/>
  <c r="U3872"/>
  <c r="U3873"/>
  <c r="U3874"/>
  <c r="U3875"/>
  <c r="U3876"/>
  <c r="U3877"/>
  <c r="U3878"/>
  <c r="U3879"/>
  <c r="U3880"/>
  <c r="U3881"/>
  <c r="U3882"/>
  <c r="U3883"/>
  <c r="U3884"/>
  <c r="U3885"/>
  <c r="U3886"/>
  <c r="U3887"/>
  <c r="U3888"/>
  <c r="U3889"/>
  <c r="U3890"/>
  <c r="U3891"/>
  <c r="U3892"/>
  <c r="U3893"/>
  <c r="U3894"/>
  <c r="U3895"/>
  <c r="U3896"/>
  <c r="U3897"/>
  <c r="U3898"/>
  <c r="U4054"/>
  <c r="U4055"/>
  <c r="U4056"/>
  <c r="U4057"/>
  <c r="U4058"/>
  <c r="U4059"/>
  <c r="U4060"/>
  <c r="U4061"/>
  <c r="U4062"/>
  <c r="U4063"/>
  <c r="U4064"/>
  <c r="U4065"/>
  <c r="U4066"/>
  <c r="U4067"/>
  <c r="U4068"/>
  <c r="U4069"/>
  <c r="U4070"/>
  <c r="U4071"/>
  <c r="U4072"/>
  <c r="U4073"/>
  <c r="U4074"/>
  <c r="U4075"/>
  <c r="U4076"/>
  <c r="U4077"/>
  <c r="U4078"/>
  <c r="U4079"/>
  <c r="U4082"/>
  <c r="U4083"/>
  <c r="U4084"/>
  <c r="U4085"/>
  <c r="U4086"/>
  <c r="U4087"/>
  <c r="U4088"/>
  <c r="U4089"/>
  <c r="U4090"/>
  <c r="U4091"/>
  <c r="U4092"/>
  <c r="U4093"/>
  <c r="U4094"/>
  <c r="U4095"/>
  <c r="U4096"/>
  <c r="U4097"/>
  <c r="U4098"/>
  <c r="U4099"/>
  <c r="U4100"/>
  <c r="U4101"/>
  <c r="U4102"/>
  <c r="U4103"/>
  <c r="U4104"/>
  <c r="U4105"/>
  <c r="U4106"/>
  <c r="U4107"/>
  <c r="U4108"/>
  <c r="U4109"/>
  <c r="U4110"/>
  <c r="U4113"/>
  <c r="U4114"/>
  <c r="U4115"/>
  <c r="U4116"/>
  <c r="U4117"/>
  <c r="U4118"/>
  <c r="U4119"/>
  <c r="U4120"/>
  <c r="U4121"/>
  <c r="U4122"/>
  <c r="U4123"/>
  <c r="U4124"/>
  <c r="U4125"/>
  <c r="U4126"/>
  <c r="U4127"/>
  <c r="U4128"/>
  <c r="U4129"/>
  <c r="U4130"/>
  <c r="U4131"/>
  <c r="U4132"/>
  <c r="U4133"/>
  <c r="U4134"/>
  <c r="U4135"/>
  <c r="U4136"/>
  <c r="U4137"/>
  <c r="U4138"/>
  <c r="U4139"/>
  <c r="U4140"/>
  <c r="U4143"/>
  <c r="U4144"/>
  <c r="U4145"/>
  <c r="U4146"/>
  <c r="U4147"/>
  <c r="U4148"/>
  <c r="U4149"/>
  <c r="U4150"/>
  <c r="U4151"/>
  <c r="U4152"/>
  <c r="U4153"/>
  <c r="U4154"/>
  <c r="U4155"/>
  <c r="U4156"/>
  <c r="U4157"/>
  <c r="U4158"/>
  <c r="U4159"/>
  <c r="U4160"/>
  <c r="U4161"/>
  <c r="U4162"/>
  <c r="U4163"/>
  <c r="U4164"/>
  <c r="U4165"/>
  <c r="U4166"/>
  <c r="U4167"/>
  <c r="U4168"/>
  <c r="U4169"/>
  <c r="U4170"/>
  <c r="U4171"/>
  <c r="U4174"/>
  <c r="U4175"/>
  <c r="U4176"/>
  <c r="U4177"/>
  <c r="U4178"/>
  <c r="U4179"/>
  <c r="U4180"/>
  <c r="U4181"/>
  <c r="U4182"/>
  <c r="U4183"/>
  <c r="U4184"/>
  <c r="U4185"/>
  <c r="U4186"/>
  <c r="U4187"/>
  <c r="U4188"/>
  <c r="U4189"/>
  <c r="U4190"/>
  <c r="U4191"/>
  <c r="U4192"/>
  <c r="U4193"/>
  <c r="U4194"/>
  <c r="U4195"/>
  <c r="U4196"/>
  <c r="U4197"/>
  <c r="U4198"/>
  <c r="U4199"/>
  <c r="U4200"/>
  <c r="U4201"/>
  <c r="U4202"/>
  <c r="U4203"/>
  <c r="U4204"/>
  <c r="U4205"/>
  <c r="U4206"/>
  <c r="U4207"/>
  <c r="U4208"/>
  <c r="U4209"/>
  <c r="U4210"/>
  <c r="U4211"/>
  <c r="U4212"/>
  <c r="U4213"/>
  <c r="U4214"/>
  <c r="U4215"/>
  <c r="U4216"/>
  <c r="U4217"/>
  <c r="U4218"/>
  <c r="U4219"/>
  <c r="U4220"/>
  <c r="U4221"/>
  <c r="U4222"/>
  <c r="U4223"/>
  <c r="U4224"/>
  <c r="U4225"/>
  <c r="U4226"/>
  <c r="U4227"/>
  <c r="U4228"/>
  <c r="U4229"/>
  <c r="U4230"/>
  <c r="U4231"/>
  <c r="U4232"/>
  <c r="U4235"/>
  <c r="U4236"/>
  <c r="U4237"/>
  <c r="U4238"/>
  <c r="U4239"/>
  <c r="U4240"/>
  <c r="U4241"/>
  <c r="U4242"/>
  <c r="U4243"/>
  <c r="U4244"/>
  <c r="U4245"/>
  <c r="U4246"/>
  <c r="U4247"/>
  <c r="U4248"/>
  <c r="U4249"/>
  <c r="U4250"/>
  <c r="U4251"/>
  <c r="U4252"/>
  <c r="U4253"/>
  <c r="U4254"/>
  <c r="U4255"/>
  <c r="U4256"/>
  <c r="U4257"/>
  <c r="U4258"/>
  <c r="U4259"/>
  <c r="U4260"/>
  <c r="U4261"/>
  <c r="U4262"/>
  <c r="U4263"/>
  <c r="U4266"/>
  <c r="U4267"/>
  <c r="U4268"/>
  <c r="U4269"/>
  <c r="U4270"/>
  <c r="U4271"/>
  <c r="U4272"/>
  <c r="U4273"/>
  <c r="U4274"/>
  <c r="U4275"/>
  <c r="U4276"/>
  <c r="U4277"/>
  <c r="U4278"/>
  <c r="U4279"/>
  <c r="U4280"/>
  <c r="U4281"/>
  <c r="U4282"/>
  <c r="U4283"/>
  <c r="U4284"/>
  <c r="U4285"/>
  <c r="U4286"/>
  <c r="U4287"/>
  <c r="U4288"/>
  <c r="U4289"/>
  <c r="U4290"/>
  <c r="U4291"/>
  <c r="U4292"/>
  <c r="U4293"/>
  <c r="U4357"/>
  <c r="U4358"/>
  <c r="U4359"/>
  <c r="U4360"/>
  <c r="U4361"/>
  <c r="U4362"/>
  <c r="U4363"/>
  <c r="U4364"/>
  <c r="U4365"/>
  <c r="U4366"/>
  <c r="U4367"/>
  <c r="U4368"/>
  <c r="U4369"/>
  <c r="U4370"/>
  <c r="U4371"/>
  <c r="U4372"/>
  <c r="U4373"/>
  <c r="U4374"/>
  <c r="U4375"/>
  <c r="U4376"/>
  <c r="U4377"/>
  <c r="U4378"/>
  <c r="U4379"/>
  <c r="U4380"/>
  <c r="U4381"/>
  <c r="U4382"/>
  <c r="U4383"/>
  <c r="U4384"/>
  <c r="U4385"/>
  <c r="U4419"/>
  <c r="U4420"/>
  <c r="U4421"/>
  <c r="U4422"/>
  <c r="U4423"/>
  <c r="U4424"/>
  <c r="U4425"/>
  <c r="U4426"/>
  <c r="U4427"/>
  <c r="U4428"/>
  <c r="U4429"/>
  <c r="U4430"/>
  <c r="U4431"/>
  <c r="U4432"/>
  <c r="U4433"/>
  <c r="U4434"/>
  <c r="U4435"/>
  <c r="U4436"/>
  <c r="U4437"/>
  <c r="U4438"/>
  <c r="U4439"/>
  <c r="U4440"/>
  <c r="U4441"/>
  <c r="U4442"/>
  <c r="U4443"/>
  <c r="U4444"/>
  <c r="U4447"/>
  <c r="U4448"/>
  <c r="U4449"/>
  <c r="U4450"/>
  <c r="U4451"/>
  <c r="U4452"/>
  <c r="U4453"/>
  <c r="U4454"/>
  <c r="U4455"/>
  <c r="U4456"/>
  <c r="U4457"/>
  <c r="U4458"/>
  <c r="U4459"/>
  <c r="U4460"/>
  <c r="U4461"/>
  <c r="U4462"/>
  <c r="U4463"/>
  <c r="U4464"/>
  <c r="U4465"/>
  <c r="U4466"/>
  <c r="U4467"/>
  <c r="U4468"/>
  <c r="U4469"/>
  <c r="U4470"/>
  <c r="U4471"/>
  <c r="U4472"/>
  <c r="U4473"/>
  <c r="U4474"/>
  <c r="U4475"/>
  <c r="U4478"/>
  <c r="U4479"/>
  <c r="U4480"/>
  <c r="U4481"/>
  <c r="U4482"/>
  <c r="U4483"/>
  <c r="U4484"/>
  <c r="U4485"/>
  <c r="U4486"/>
  <c r="U4487"/>
  <c r="U4488"/>
  <c r="U4489"/>
  <c r="U4490"/>
  <c r="U4491"/>
  <c r="U4492"/>
  <c r="U4493"/>
  <c r="U4494"/>
  <c r="U4495"/>
  <c r="U4496"/>
  <c r="U4497"/>
  <c r="U4498"/>
  <c r="U4499"/>
  <c r="U4500"/>
  <c r="U4501"/>
  <c r="U4502"/>
  <c r="U4503"/>
  <c r="U4504"/>
  <c r="U4505"/>
  <c r="U4512"/>
  <c r="U4513"/>
  <c r="U4514"/>
  <c r="U4515"/>
  <c r="U4516"/>
  <c r="U4517"/>
  <c r="U4518"/>
  <c r="U4519"/>
  <c r="U4520"/>
  <c r="U4521"/>
  <c r="U4522"/>
  <c r="U4523"/>
  <c r="U4524"/>
  <c r="U4525"/>
  <c r="U4526"/>
  <c r="U4527"/>
  <c r="U4528"/>
  <c r="U4529"/>
  <c r="U4530"/>
  <c r="U4531"/>
  <c r="U4532"/>
  <c r="U4533"/>
  <c r="U4534"/>
  <c r="U4535"/>
  <c r="U4536"/>
  <c r="U4539"/>
  <c r="U4540"/>
  <c r="U4541"/>
  <c r="U4542"/>
  <c r="U4543"/>
  <c r="U4544"/>
  <c r="U4545"/>
  <c r="U4546"/>
  <c r="U4547"/>
  <c r="U4548"/>
  <c r="U4549"/>
  <c r="U4550"/>
  <c r="U4551"/>
  <c r="U4552"/>
  <c r="U4553"/>
  <c r="U4554"/>
  <c r="U4555"/>
  <c r="U4556"/>
  <c r="U4557"/>
  <c r="U4558"/>
  <c r="U4559"/>
  <c r="U4560"/>
  <c r="U4561"/>
  <c r="U4562"/>
  <c r="U4563"/>
  <c r="U4564"/>
  <c r="U4565"/>
  <c r="U4566"/>
  <c r="U4567"/>
  <c r="U4568"/>
  <c r="U4569"/>
  <c r="U4570"/>
  <c r="U4571"/>
  <c r="U4572"/>
  <c r="U4573"/>
  <c r="U4574"/>
  <c r="U4575"/>
  <c r="U4576"/>
  <c r="U4577"/>
  <c r="U4578"/>
  <c r="U4579"/>
  <c r="U4580"/>
  <c r="U4581"/>
  <c r="U4582"/>
  <c r="U4583"/>
  <c r="U4584"/>
  <c r="U4585"/>
  <c r="U4586"/>
  <c r="U4587"/>
  <c r="U4588"/>
  <c r="U4589"/>
  <c r="U4590"/>
  <c r="U4591"/>
  <c r="U4592"/>
  <c r="U4593"/>
  <c r="U4594"/>
  <c r="U4595"/>
  <c r="U4596"/>
  <c r="U4597"/>
  <c r="U4598"/>
  <c r="U4599"/>
  <c r="U4600"/>
  <c r="U4601"/>
  <c r="U4602"/>
  <c r="U4603"/>
  <c r="U4604"/>
  <c r="U4605"/>
  <c r="U4606"/>
  <c r="U4607"/>
  <c r="U4608"/>
  <c r="U4609"/>
  <c r="U4610"/>
  <c r="U4611"/>
  <c r="U4612"/>
  <c r="U4613"/>
  <c r="U4614"/>
  <c r="U4615"/>
  <c r="U4616"/>
  <c r="U4617"/>
  <c r="U4618"/>
  <c r="U4619"/>
  <c r="U4620"/>
  <c r="U4621"/>
  <c r="U4622"/>
  <c r="U4623"/>
  <c r="U4624"/>
  <c r="U4625"/>
  <c r="U4626"/>
  <c r="U4627"/>
  <c r="U4628"/>
  <c r="U4631"/>
  <c r="U4632"/>
  <c r="U4633"/>
  <c r="U4634"/>
  <c r="U4635"/>
  <c r="U4636"/>
  <c r="U4637"/>
  <c r="U4638"/>
  <c r="U4639"/>
  <c r="U4640"/>
  <c r="U4641"/>
  <c r="U4642"/>
  <c r="U4643"/>
  <c r="U4644"/>
  <c r="U4645"/>
  <c r="U4646"/>
  <c r="U4647"/>
  <c r="U4648"/>
  <c r="U4649"/>
  <c r="U4650"/>
  <c r="U4651"/>
  <c r="U4652"/>
  <c r="U4653"/>
  <c r="U4654"/>
  <c r="U4655"/>
  <c r="U4656"/>
  <c r="U4658"/>
  <c r="U4660"/>
  <c r="U4661"/>
  <c r="U4662"/>
  <c r="U4663"/>
  <c r="U4664"/>
  <c r="U4665"/>
  <c r="U4666"/>
  <c r="U4667"/>
  <c r="U4668"/>
  <c r="U4669"/>
  <c r="U4670"/>
  <c r="U4671"/>
  <c r="U4672"/>
  <c r="U4673"/>
  <c r="U4674"/>
  <c r="U4675"/>
  <c r="U4676"/>
  <c r="U4677"/>
  <c r="U4678"/>
  <c r="U4679"/>
  <c r="U4680"/>
  <c r="U4681"/>
  <c r="U4682"/>
  <c r="U4683"/>
  <c r="U4684"/>
  <c r="U4685"/>
  <c r="U4686"/>
  <c r="U4687"/>
  <c r="U4688"/>
  <c r="U4689"/>
  <c r="U4690"/>
  <c r="U4691"/>
  <c r="U4692"/>
  <c r="U4693"/>
  <c r="U4694"/>
  <c r="U4695"/>
  <c r="U4696"/>
  <c r="U4697"/>
  <c r="U4698"/>
  <c r="U4699"/>
  <c r="U4700"/>
  <c r="U4701"/>
  <c r="U4702"/>
  <c r="U4703"/>
  <c r="U4704"/>
  <c r="U4705"/>
  <c r="U4706"/>
  <c r="U4707"/>
  <c r="U4708"/>
  <c r="U4709"/>
  <c r="U4710"/>
  <c r="U4711"/>
  <c r="U4712"/>
  <c r="U4713"/>
  <c r="U4714"/>
  <c r="U4715"/>
  <c r="U4716"/>
  <c r="U4717"/>
  <c r="U4718"/>
  <c r="U4719"/>
  <c r="U4784"/>
  <c r="U4785"/>
  <c r="U4786"/>
  <c r="U4787"/>
  <c r="U4788"/>
  <c r="U4789"/>
  <c r="U4790"/>
  <c r="U4791"/>
  <c r="U4792"/>
  <c r="U4793"/>
  <c r="U4794"/>
  <c r="U4795"/>
  <c r="U4796"/>
  <c r="U4797"/>
  <c r="U4798"/>
  <c r="U4799"/>
  <c r="U4800"/>
  <c r="U4801"/>
  <c r="U4802"/>
  <c r="U4803"/>
  <c r="U4804"/>
  <c r="U4805"/>
  <c r="U4806"/>
  <c r="U4813"/>
  <c r="U4814"/>
  <c r="U4815"/>
  <c r="U4816"/>
  <c r="U4817"/>
  <c r="U4818"/>
  <c r="U4819"/>
  <c r="U4820"/>
  <c r="U4821"/>
  <c r="U4822"/>
  <c r="U4823"/>
  <c r="U4824"/>
  <c r="U4825"/>
  <c r="U4826"/>
  <c r="U4827"/>
  <c r="U4828"/>
  <c r="U4829"/>
  <c r="U4830"/>
  <c r="U4831"/>
  <c r="U4832"/>
  <c r="U4833"/>
  <c r="U4834"/>
  <c r="U4835"/>
  <c r="U4836"/>
  <c r="U4837"/>
  <c r="U4838"/>
  <c r="U4839"/>
  <c r="U4840"/>
  <c r="U4841"/>
  <c r="U4844"/>
  <c r="U4845"/>
  <c r="U4846"/>
  <c r="U4847"/>
  <c r="U4848"/>
  <c r="U4849"/>
  <c r="U4850"/>
  <c r="U4851"/>
  <c r="U4852"/>
  <c r="U4853"/>
  <c r="U4854"/>
  <c r="U4855"/>
  <c r="U4856"/>
  <c r="U4857"/>
  <c r="U4858"/>
  <c r="U4859"/>
  <c r="U4860"/>
  <c r="U4861"/>
  <c r="U4862"/>
  <c r="U4863"/>
  <c r="U4864"/>
  <c r="U4865"/>
  <c r="U4866"/>
  <c r="U4867"/>
  <c r="U4868"/>
  <c r="U4869"/>
  <c r="U4870"/>
  <c r="U4871"/>
  <c r="U4874"/>
  <c r="U4875"/>
  <c r="U4876"/>
  <c r="U4877"/>
  <c r="U4878"/>
  <c r="U4879"/>
  <c r="U4880"/>
  <c r="U4881"/>
  <c r="U4882"/>
  <c r="U4883"/>
  <c r="U4884"/>
  <c r="U4885"/>
  <c r="U4886"/>
  <c r="U4887"/>
  <c r="U4888"/>
  <c r="U4889"/>
  <c r="U4890"/>
  <c r="U4891"/>
  <c r="U4892"/>
  <c r="U4893"/>
  <c r="U4894"/>
  <c r="U4895"/>
  <c r="U4896"/>
  <c r="U4897"/>
  <c r="U4898"/>
  <c r="U4899"/>
  <c r="U4900"/>
  <c r="U4901"/>
  <c r="U4902"/>
  <c r="U4934"/>
  <c r="U4935"/>
  <c r="U4936"/>
  <c r="U4937"/>
  <c r="U4938"/>
  <c r="U4939"/>
  <c r="U4940"/>
  <c r="U4941"/>
  <c r="U4942"/>
  <c r="U4943"/>
  <c r="U4944"/>
  <c r="U4945"/>
  <c r="U4946"/>
  <c r="U4947"/>
  <c r="U4948"/>
  <c r="U4949"/>
  <c r="U4950"/>
  <c r="U4951"/>
  <c r="U4952"/>
  <c r="U4953"/>
  <c r="U4954"/>
  <c r="U4955"/>
  <c r="U4956"/>
  <c r="U4957"/>
  <c r="U4958"/>
  <c r="U4959"/>
  <c r="U4960"/>
  <c r="U4961"/>
  <c r="U4962"/>
  <c r="U4963"/>
  <c r="U4966"/>
  <c r="U4967"/>
  <c r="U4968"/>
  <c r="U4969"/>
  <c r="U4970"/>
  <c r="U4971"/>
  <c r="U4972"/>
  <c r="U4973"/>
  <c r="U4974"/>
  <c r="U4975"/>
  <c r="U4976"/>
  <c r="U4977"/>
  <c r="U4978"/>
  <c r="U4979"/>
  <c r="U4980"/>
  <c r="U4981"/>
  <c r="U4982"/>
  <c r="U4983"/>
  <c r="U4984"/>
  <c r="U4985"/>
  <c r="U4986"/>
  <c r="U4987"/>
  <c r="U4988"/>
  <c r="U4989"/>
  <c r="U4990"/>
  <c r="U4991"/>
  <c r="U4992"/>
  <c r="U4993"/>
  <c r="U4994"/>
  <c r="U4997"/>
  <c r="U4998"/>
  <c r="U4999"/>
  <c r="U5000"/>
  <c r="U5001"/>
  <c r="U5002"/>
  <c r="U5003"/>
  <c r="U5004"/>
  <c r="U5005"/>
  <c r="U5006"/>
  <c r="U5007"/>
  <c r="U5008"/>
  <c r="U5009"/>
  <c r="U5010"/>
  <c r="U5011"/>
  <c r="U5012"/>
  <c r="U5013"/>
  <c r="U5014"/>
  <c r="U5015"/>
  <c r="U5016"/>
  <c r="U5017"/>
  <c r="U5018"/>
  <c r="U5019"/>
  <c r="U5020"/>
  <c r="U5021"/>
  <c r="U5022"/>
  <c r="U5023"/>
  <c r="U5024"/>
  <c r="U5025"/>
  <c r="U5026"/>
  <c r="U5027"/>
  <c r="U5028"/>
  <c r="U5029"/>
  <c r="U5030"/>
  <c r="U5031"/>
  <c r="U5032"/>
  <c r="U5033"/>
  <c r="U5034"/>
  <c r="U5035"/>
  <c r="U5036"/>
  <c r="U5037"/>
  <c r="U5038"/>
  <c r="U5039"/>
  <c r="U5040"/>
  <c r="U5041"/>
  <c r="U5042"/>
  <c r="U5043"/>
  <c r="U5044"/>
  <c r="U5045"/>
  <c r="U5046"/>
  <c r="U5047"/>
  <c r="U5048"/>
  <c r="U5049"/>
  <c r="U5050"/>
  <c r="U5051"/>
  <c r="U5052"/>
  <c r="U5053"/>
  <c r="U5054"/>
  <c r="U5055"/>
  <c r="U5056"/>
  <c r="U5057"/>
  <c r="U5058"/>
  <c r="U5059"/>
  <c r="U5060"/>
  <c r="U5061"/>
  <c r="U5062"/>
  <c r="U5063"/>
  <c r="U5064"/>
  <c r="U5065"/>
  <c r="U5066"/>
  <c r="U5067"/>
  <c r="U5068"/>
  <c r="U5069"/>
  <c r="U5070"/>
  <c r="U5071"/>
  <c r="U5072"/>
  <c r="U5073"/>
  <c r="U5074"/>
  <c r="U5075"/>
  <c r="U5076"/>
  <c r="U5077"/>
  <c r="U5078"/>
  <c r="U5079"/>
  <c r="U5080"/>
  <c r="U5081"/>
  <c r="U5082"/>
  <c r="U5083"/>
  <c r="U5084"/>
  <c r="U5085"/>
  <c r="U5088"/>
  <c r="U5089"/>
  <c r="U5090"/>
  <c r="U5091"/>
  <c r="U5092"/>
  <c r="U5093"/>
  <c r="U5094"/>
  <c r="U5095"/>
  <c r="U5096"/>
  <c r="U5097"/>
  <c r="U5098"/>
  <c r="U5099"/>
  <c r="U5100"/>
  <c r="U5101"/>
  <c r="U5102"/>
  <c r="U5103"/>
  <c r="U5104"/>
  <c r="U5105"/>
  <c r="U5106"/>
  <c r="U5107"/>
  <c r="U5108"/>
  <c r="U5109"/>
  <c r="U5110"/>
  <c r="U5111"/>
  <c r="U5112"/>
  <c r="U5113"/>
  <c r="U5114"/>
  <c r="U5115"/>
  <c r="U5116"/>
  <c r="U5150"/>
  <c r="U5151"/>
  <c r="U5152"/>
  <c r="U5153"/>
  <c r="U5154"/>
  <c r="U5155"/>
  <c r="U5156"/>
  <c r="U5157"/>
  <c r="U5158"/>
  <c r="U5159"/>
  <c r="U5160"/>
  <c r="U5161"/>
  <c r="U5162"/>
  <c r="U5163"/>
  <c r="U5164"/>
  <c r="U5165"/>
  <c r="U5166"/>
  <c r="U5167"/>
  <c r="U5168"/>
  <c r="U5169"/>
  <c r="U5170"/>
  <c r="U5171"/>
  <c r="U5172"/>
  <c r="U5173"/>
  <c r="U5174"/>
  <c r="U5175"/>
  <c r="U5178"/>
  <c r="U5179"/>
  <c r="U5180"/>
  <c r="U5181"/>
  <c r="U5182"/>
  <c r="U5183"/>
  <c r="U5184"/>
  <c r="U5185"/>
  <c r="U5186"/>
  <c r="U5187"/>
  <c r="U5188"/>
  <c r="U5189"/>
  <c r="U5190"/>
  <c r="U5191"/>
  <c r="U5192"/>
  <c r="U5193"/>
  <c r="U5194"/>
  <c r="U5195"/>
  <c r="U5196"/>
  <c r="U5197"/>
  <c r="U5198"/>
  <c r="U5199"/>
  <c r="U5200"/>
  <c r="U5201"/>
  <c r="U5202"/>
  <c r="U5203"/>
  <c r="U5204"/>
  <c r="U5205"/>
  <c r="U5206"/>
  <c r="U5209"/>
  <c r="U5210"/>
  <c r="U5211"/>
  <c r="U5212"/>
  <c r="U5213"/>
  <c r="U5214"/>
  <c r="U5215"/>
  <c r="U5216"/>
  <c r="U5217"/>
  <c r="U5218"/>
  <c r="U5219"/>
  <c r="U5220"/>
  <c r="U5221"/>
  <c r="U5222"/>
  <c r="U5223"/>
  <c r="U5224"/>
  <c r="U5225"/>
  <c r="U5226"/>
  <c r="U5227"/>
  <c r="U5228"/>
  <c r="U5229"/>
  <c r="U5230"/>
  <c r="U5231"/>
  <c r="U5232"/>
  <c r="U5233"/>
  <c r="U5234"/>
  <c r="U5235"/>
  <c r="U5236"/>
  <c r="U5239"/>
  <c r="U5240"/>
  <c r="U5241"/>
  <c r="U5242"/>
  <c r="U5243"/>
  <c r="U5244"/>
  <c r="U5245"/>
  <c r="U5246"/>
  <c r="U5247"/>
  <c r="U5248"/>
  <c r="U5249"/>
  <c r="U5250"/>
  <c r="U5251"/>
  <c r="U5252"/>
  <c r="U5253"/>
  <c r="U5254"/>
  <c r="U5255"/>
  <c r="U5256"/>
  <c r="U5257"/>
  <c r="U5258"/>
  <c r="U5259"/>
  <c r="U5260"/>
  <c r="U5261"/>
  <c r="U5262"/>
  <c r="U5263"/>
  <c r="U5264"/>
  <c r="U5265"/>
  <c r="U5266"/>
  <c r="U5267"/>
  <c r="U5270"/>
  <c r="U5271"/>
  <c r="U5272"/>
  <c r="U5273"/>
  <c r="U5274"/>
  <c r="U5275"/>
  <c r="U5276"/>
  <c r="U5277"/>
  <c r="U5278"/>
  <c r="U5279"/>
  <c r="U5280"/>
  <c r="U5281"/>
  <c r="U5282"/>
  <c r="U5283"/>
  <c r="U5284"/>
  <c r="U5285"/>
  <c r="U5286"/>
  <c r="U5287"/>
  <c r="U5288"/>
  <c r="U5289"/>
  <c r="U5290"/>
  <c r="U5291"/>
  <c r="U5292"/>
  <c r="U5293"/>
  <c r="U5294"/>
  <c r="U5295"/>
  <c r="U5296"/>
  <c r="U5297"/>
  <c r="U5298"/>
  <c r="U5299"/>
  <c r="U5300"/>
  <c r="U5301"/>
  <c r="U5302"/>
  <c r="U5303"/>
  <c r="U5304"/>
  <c r="U5305"/>
  <c r="U5306"/>
  <c r="U5307"/>
  <c r="U5308"/>
  <c r="U5309"/>
  <c r="U5310"/>
  <c r="U5311"/>
  <c r="U5312"/>
  <c r="U5313"/>
  <c r="U5314"/>
  <c r="U5315"/>
  <c r="U5316"/>
  <c r="U5317"/>
  <c r="U5318"/>
  <c r="U5319"/>
  <c r="U5320"/>
  <c r="U5321"/>
  <c r="U5322"/>
  <c r="U5323"/>
  <c r="U5324"/>
  <c r="U5325"/>
  <c r="U5326"/>
  <c r="U5327"/>
  <c r="U5328"/>
  <c r="U5329"/>
  <c r="U5330"/>
  <c r="U5331"/>
  <c r="U5332"/>
  <c r="U5333"/>
  <c r="U5334"/>
  <c r="U5335"/>
  <c r="U5336"/>
  <c r="U5337"/>
  <c r="U5338"/>
  <c r="U5339"/>
  <c r="U5340"/>
  <c r="U5341"/>
  <c r="U5342"/>
  <c r="U5343"/>
  <c r="U5344"/>
  <c r="U5345"/>
  <c r="U5346"/>
  <c r="U5347"/>
  <c r="U5348"/>
  <c r="U5349"/>
  <c r="U5350"/>
  <c r="U5351"/>
  <c r="U5352"/>
  <c r="U5353"/>
  <c r="U5354"/>
  <c r="U5355"/>
  <c r="U5356"/>
  <c r="U5357"/>
  <c r="U5358"/>
  <c r="U5359"/>
  <c r="U5364"/>
  <c r="U5365"/>
  <c r="U5366"/>
  <c r="U5367"/>
  <c r="U5368"/>
  <c r="U5369"/>
  <c r="U5370"/>
  <c r="U5371"/>
  <c r="U5372"/>
  <c r="U5373"/>
  <c r="U5374"/>
  <c r="U5375"/>
  <c r="U5376"/>
  <c r="U5377"/>
  <c r="U5378"/>
  <c r="U5379"/>
  <c r="U5380"/>
  <c r="U5381"/>
  <c r="U5382"/>
  <c r="U5383"/>
  <c r="U5384"/>
  <c r="U5385"/>
  <c r="U5386"/>
  <c r="U5387"/>
  <c r="U5388"/>
  <c r="U5389"/>
  <c r="U5390"/>
  <c r="U5391"/>
  <c r="U5392"/>
  <c r="U5393"/>
  <c r="U5394"/>
  <c r="U5395"/>
  <c r="U5396"/>
  <c r="U5397"/>
  <c r="U5398"/>
  <c r="U5399"/>
  <c r="U5400"/>
  <c r="U5401"/>
  <c r="U5402"/>
  <c r="U5403"/>
  <c r="U5404"/>
  <c r="U5405"/>
  <c r="U5406"/>
  <c r="U5407"/>
  <c r="U5408"/>
  <c r="U5409"/>
  <c r="U5410"/>
  <c r="U5411"/>
  <c r="U5412"/>
  <c r="U5413"/>
  <c r="U5414"/>
  <c r="U5415"/>
  <c r="U5416"/>
  <c r="U5417"/>
  <c r="U5418"/>
  <c r="U5419"/>
  <c r="U5420"/>
  <c r="U5421"/>
  <c r="U5422"/>
  <c r="U5423"/>
  <c r="U5424"/>
  <c r="U5425"/>
  <c r="U5426"/>
  <c r="U5427"/>
  <c r="U5428"/>
  <c r="U5429"/>
  <c r="U5430"/>
  <c r="U5431"/>
  <c r="U5432"/>
  <c r="U5433"/>
  <c r="U5434"/>
  <c r="U5435"/>
  <c r="U5436"/>
  <c r="U5437"/>
  <c r="U5438"/>
  <c r="U5439"/>
  <c r="U5440"/>
  <c r="U5441"/>
  <c r="U5442"/>
  <c r="U5443"/>
  <c r="U5444"/>
  <c r="U5445"/>
  <c r="U5446"/>
  <c r="U5447"/>
  <c r="U5448"/>
  <c r="U5449"/>
  <c r="U5450"/>
  <c r="U5483"/>
  <c r="U5484"/>
  <c r="U5485"/>
  <c r="U5486"/>
  <c r="U5487"/>
  <c r="U5488"/>
  <c r="U5489"/>
  <c r="U5490"/>
  <c r="U5491"/>
  <c r="U5492"/>
  <c r="U5493"/>
  <c r="V2376"/>
  <c r="V2377"/>
  <c r="V2378"/>
  <c r="V2379"/>
  <c r="V2380"/>
  <c r="V2381"/>
  <c r="V2382"/>
  <c r="V2383"/>
  <c r="V2384"/>
  <c r="V2385"/>
  <c r="V2386"/>
  <c r="V2387"/>
  <c r="V2388"/>
  <c r="V2389"/>
  <c r="V2390"/>
  <c r="V2391"/>
  <c r="V2392"/>
  <c r="V2393"/>
  <c r="V2394"/>
  <c r="V2395"/>
  <c r="V2396"/>
  <c r="V2397"/>
  <c r="V2398"/>
  <c r="V2399"/>
  <c r="V2400"/>
  <c r="V2401"/>
  <c r="V2402"/>
  <c r="V2403"/>
  <c r="V2404"/>
  <c r="V2405"/>
  <c r="V2406"/>
  <c r="T5541"/>
  <c r="T5542"/>
  <c r="T5543"/>
  <c r="T5544"/>
  <c r="T5545"/>
  <c r="T5546"/>
  <c r="T5547"/>
  <c r="T5548"/>
  <c r="T5549"/>
  <c r="T5550"/>
  <c r="T5551"/>
  <c r="T5552"/>
  <c r="T5553"/>
  <c r="T5554"/>
  <c r="T5555"/>
  <c r="T5556"/>
  <c r="T5557"/>
  <c r="T5558"/>
  <c r="T5559"/>
  <c r="T5560"/>
  <c r="T5561"/>
  <c r="T5562"/>
  <c r="T5563"/>
  <c r="T5564"/>
  <c r="T5565"/>
  <c r="T5566"/>
  <c r="T5567"/>
  <c r="T5568"/>
  <c r="T5569"/>
  <c r="T5570"/>
  <c r="T5571"/>
  <c r="T4"/>
  <c r="T5"/>
  <c r="T6"/>
  <c r="T7"/>
  <c r="T8"/>
  <c r="T9"/>
  <c r="T10"/>
  <c r="T11"/>
  <c r="T12"/>
  <c r="T13"/>
  <c r="T14"/>
  <c r="T15"/>
  <c r="T16"/>
  <c r="T17"/>
  <c r="T18"/>
  <c r="T19"/>
  <c r="T20"/>
  <c r="T21"/>
  <c r="T22"/>
  <c r="T23"/>
  <c r="T24"/>
  <c r="T25"/>
  <c r="T26"/>
  <c r="T27"/>
  <c r="T28"/>
  <c r="T29"/>
  <c r="T30"/>
  <c r="T31"/>
  <c r="T32"/>
  <c r="T33"/>
  <c r="T35"/>
  <c r="T36"/>
  <c r="T37"/>
  <c r="T38"/>
  <c r="T39"/>
  <c r="T40"/>
  <c r="T41"/>
  <c r="T42"/>
  <c r="T43"/>
  <c r="T44"/>
  <c r="T45"/>
  <c r="T46"/>
  <c r="T47"/>
  <c r="T48"/>
  <c r="T49"/>
  <c r="T50"/>
  <c r="T51"/>
  <c r="T52"/>
  <c r="T53"/>
  <c r="T54"/>
  <c r="T55"/>
  <c r="T56"/>
  <c r="T57"/>
  <c r="T58"/>
  <c r="T59"/>
  <c r="T60"/>
  <c r="T61"/>
  <c r="T63"/>
  <c r="T64"/>
  <c r="T65"/>
  <c r="T66"/>
  <c r="T67"/>
  <c r="T68"/>
  <c r="T69"/>
  <c r="T70"/>
  <c r="T71"/>
  <c r="T72"/>
  <c r="T73"/>
  <c r="T74"/>
  <c r="T75"/>
  <c r="T76"/>
  <c r="T77"/>
  <c r="T78"/>
  <c r="T79"/>
  <c r="T80"/>
  <c r="T81"/>
  <c r="T82"/>
  <c r="T83"/>
  <c r="T84"/>
  <c r="T85"/>
  <c r="T86"/>
  <c r="T87"/>
  <c r="T88"/>
  <c r="T89"/>
  <c r="T90"/>
  <c r="T91"/>
  <c r="T92"/>
  <c r="T94"/>
  <c r="T95"/>
  <c r="T96"/>
  <c r="T97"/>
  <c r="T98"/>
  <c r="T99"/>
  <c r="T100"/>
  <c r="T101"/>
  <c r="T102"/>
  <c r="T103"/>
  <c r="T104"/>
  <c r="T105"/>
  <c r="T106"/>
  <c r="T107"/>
  <c r="T108"/>
  <c r="T109"/>
  <c r="T110"/>
  <c r="T111"/>
  <c r="T112"/>
  <c r="T113"/>
  <c r="T114"/>
  <c r="T115"/>
  <c r="T116"/>
  <c r="T117"/>
  <c r="T118"/>
  <c r="T119"/>
  <c r="T120"/>
  <c r="T121"/>
  <c r="T122"/>
  <c r="T124"/>
  <c r="T125"/>
  <c r="T126"/>
  <c r="T127"/>
  <c r="T128"/>
  <c r="T129"/>
  <c r="T130"/>
  <c r="T131"/>
  <c r="T132"/>
  <c r="T133"/>
  <c r="T134"/>
  <c r="T135"/>
  <c r="T136"/>
  <c r="T137"/>
  <c r="T138"/>
  <c r="T139"/>
  <c r="T140"/>
  <c r="T141"/>
  <c r="T142"/>
  <c r="T143"/>
  <c r="T144"/>
  <c r="T145"/>
  <c r="T146"/>
  <c r="T147"/>
  <c r="T148"/>
  <c r="T149"/>
  <c r="T150"/>
  <c r="T151"/>
  <c r="T152"/>
  <c r="T153"/>
  <c r="T155"/>
  <c r="T156"/>
  <c r="T157"/>
  <c r="T158"/>
  <c r="T159"/>
  <c r="T160"/>
  <c r="T161"/>
  <c r="T162"/>
  <c r="T163"/>
  <c r="T164"/>
  <c r="T165"/>
  <c r="T166"/>
  <c r="T167"/>
  <c r="T168"/>
  <c r="T169"/>
  <c r="T170"/>
  <c r="T171"/>
  <c r="T172"/>
  <c r="T173"/>
  <c r="T174"/>
  <c r="T175"/>
  <c r="T176"/>
  <c r="T177"/>
  <c r="T178"/>
  <c r="T179"/>
  <c r="T180"/>
  <c r="T181"/>
  <c r="T182"/>
  <c r="T183"/>
  <c r="T184"/>
  <c r="T185"/>
  <c r="T186"/>
  <c r="T187"/>
  <c r="T188"/>
  <c r="T189"/>
  <c r="T190"/>
  <c r="T191"/>
  <c r="T192"/>
  <c r="T193"/>
  <c r="T194"/>
  <c r="T195"/>
  <c r="T196"/>
  <c r="T197"/>
  <c r="T198"/>
  <c r="T199"/>
  <c r="T200"/>
  <c r="T201"/>
  <c r="T202"/>
  <c r="T203"/>
  <c r="T204"/>
  <c r="T205"/>
  <c r="T206"/>
  <c r="T207"/>
  <c r="T208"/>
  <c r="T209"/>
  <c r="T210"/>
  <c r="T211"/>
  <c r="T212"/>
  <c r="T213"/>
  <c r="T214"/>
  <c r="T215"/>
  <c r="T216"/>
  <c r="T217"/>
  <c r="T218"/>
  <c r="T219"/>
  <c r="T220"/>
  <c r="T221"/>
  <c r="T222"/>
  <c r="T223"/>
  <c r="T224"/>
  <c r="T225"/>
  <c r="T226"/>
  <c r="T227"/>
  <c r="T228"/>
  <c r="T229"/>
  <c r="T230"/>
  <c r="T231"/>
  <c r="T232"/>
  <c r="T233"/>
  <c r="T234"/>
  <c r="T235"/>
  <c r="T236"/>
  <c r="T237"/>
  <c r="T238"/>
  <c r="T239"/>
  <c r="T240"/>
  <c r="T241"/>
  <c r="T242"/>
  <c r="T243"/>
  <c r="T244"/>
  <c r="T245"/>
  <c r="T247"/>
  <c r="T248"/>
  <c r="T249"/>
  <c r="T250"/>
  <c r="T251"/>
  <c r="T252"/>
  <c r="T253"/>
  <c r="T254"/>
  <c r="T255"/>
  <c r="T256"/>
  <c r="T257"/>
  <c r="T258"/>
  <c r="T259"/>
  <c r="T260"/>
  <c r="T261"/>
  <c r="T262"/>
  <c r="T263"/>
  <c r="T264"/>
  <c r="T265"/>
  <c r="T266"/>
  <c r="T267"/>
  <c r="T268"/>
  <c r="T269"/>
  <c r="T270"/>
  <c r="T271"/>
  <c r="T272"/>
  <c r="T273"/>
  <c r="T274"/>
  <c r="T275"/>
  <c r="T277"/>
  <c r="T278"/>
  <c r="T279"/>
  <c r="T280"/>
  <c r="T281"/>
  <c r="T282"/>
  <c r="T283"/>
  <c r="T284"/>
  <c r="T285"/>
  <c r="T286"/>
  <c r="T287"/>
  <c r="T288"/>
  <c r="T289"/>
  <c r="T290"/>
  <c r="T291"/>
  <c r="T292"/>
  <c r="T293"/>
  <c r="T294"/>
  <c r="T295"/>
  <c r="T296"/>
  <c r="T297"/>
  <c r="T298"/>
  <c r="T299"/>
  <c r="T300"/>
  <c r="T301"/>
  <c r="T302"/>
  <c r="T303"/>
  <c r="T304"/>
  <c r="T305"/>
  <c r="T306"/>
  <c r="T307"/>
  <c r="T308"/>
  <c r="T309"/>
  <c r="T310"/>
  <c r="T311"/>
  <c r="T312"/>
  <c r="T313"/>
  <c r="T314"/>
  <c r="T315"/>
  <c r="T316"/>
  <c r="T317"/>
  <c r="T318"/>
  <c r="T319"/>
  <c r="T320"/>
  <c r="T321"/>
  <c r="T322"/>
  <c r="T323"/>
  <c r="T324"/>
  <c r="T325"/>
  <c r="T326"/>
  <c r="T327"/>
  <c r="T328"/>
  <c r="T329"/>
  <c r="T330"/>
  <c r="T331"/>
  <c r="T332"/>
  <c r="T333"/>
  <c r="T334"/>
  <c r="T335"/>
  <c r="T336"/>
  <c r="T337"/>
  <c r="T338"/>
  <c r="T339"/>
  <c r="T340"/>
  <c r="T341"/>
  <c r="T342"/>
  <c r="T343"/>
  <c r="T344"/>
  <c r="T345"/>
  <c r="T346"/>
  <c r="T347"/>
  <c r="T348"/>
  <c r="T349"/>
  <c r="T350"/>
  <c r="T351"/>
  <c r="T352"/>
  <c r="T353"/>
  <c r="T354"/>
  <c r="T355"/>
  <c r="T356"/>
  <c r="T357"/>
  <c r="T358"/>
  <c r="T359"/>
  <c r="T360"/>
  <c r="T361"/>
  <c r="T362"/>
  <c r="T363"/>
  <c r="T364"/>
  <c r="T365"/>
  <c r="T366"/>
  <c r="T367"/>
  <c r="T400"/>
  <c r="T401"/>
  <c r="T402"/>
  <c r="T403"/>
  <c r="T404"/>
  <c r="T405"/>
  <c r="T406"/>
  <c r="T407"/>
  <c r="T408"/>
  <c r="T409"/>
  <c r="T410"/>
  <c r="T411"/>
  <c r="T412"/>
  <c r="T413"/>
  <c r="T414"/>
  <c r="T415"/>
  <c r="T416"/>
  <c r="T417"/>
  <c r="T418"/>
  <c r="T419"/>
  <c r="T420"/>
  <c r="T421"/>
  <c r="T422"/>
  <c r="T423"/>
  <c r="T424"/>
  <c r="T425"/>
  <c r="T426"/>
  <c r="T427"/>
  <c r="T429"/>
  <c r="T430"/>
  <c r="T431"/>
  <c r="T432"/>
  <c r="T433"/>
  <c r="T434"/>
  <c r="T435"/>
  <c r="T436"/>
  <c r="T437"/>
  <c r="T438"/>
  <c r="T439"/>
  <c r="T440"/>
  <c r="T441"/>
  <c r="T442"/>
  <c r="T443"/>
  <c r="T444"/>
  <c r="T445"/>
  <c r="T446"/>
  <c r="T447"/>
  <c r="T448"/>
  <c r="T449"/>
  <c r="T450"/>
  <c r="T451"/>
  <c r="T452"/>
  <c r="T453"/>
  <c r="T454"/>
  <c r="T455"/>
  <c r="T456"/>
  <c r="T457"/>
  <c r="T458"/>
  <c r="T490"/>
  <c r="T491"/>
  <c r="T492"/>
  <c r="T493"/>
  <c r="T494"/>
  <c r="T495"/>
  <c r="T496"/>
  <c r="T497"/>
  <c r="T498"/>
  <c r="T499"/>
  <c r="T500"/>
  <c r="T501"/>
  <c r="T502"/>
  <c r="T503"/>
  <c r="T504"/>
  <c r="T505"/>
  <c r="T506"/>
  <c r="T507"/>
  <c r="T508"/>
  <c r="T509"/>
  <c r="T510"/>
  <c r="T511"/>
  <c r="T512"/>
  <c r="T513"/>
  <c r="T514"/>
  <c r="T515"/>
  <c r="T516"/>
  <c r="T517"/>
  <c r="T518"/>
  <c r="T519"/>
  <c r="T550"/>
  <c r="T551"/>
  <c r="T552"/>
  <c r="T553"/>
  <c r="T554"/>
  <c r="T555"/>
  <c r="T556"/>
  <c r="T557"/>
  <c r="T558"/>
  <c r="T559"/>
  <c r="T560"/>
  <c r="T561"/>
  <c r="T562"/>
  <c r="T563"/>
  <c r="T564"/>
  <c r="T565"/>
  <c r="T566"/>
  <c r="T567"/>
  <c r="T568"/>
  <c r="T569"/>
  <c r="T570"/>
  <c r="T571"/>
  <c r="T572"/>
  <c r="T573"/>
  <c r="T574"/>
  <c r="T575"/>
  <c r="T576"/>
  <c r="T577"/>
  <c r="T578"/>
  <c r="T579"/>
  <c r="T580"/>
  <c r="T582"/>
  <c r="T583"/>
  <c r="T584"/>
  <c r="T585"/>
  <c r="T586"/>
  <c r="T587"/>
  <c r="T588"/>
  <c r="T589"/>
  <c r="T590"/>
  <c r="T591"/>
  <c r="T592"/>
  <c r="T593"/>
  <c r="T594"/>
  <c r="T595"/>
  <c r="T596"/>
  <c r="T597"/>
  <c r="T598"/>
  <c r="T599"/>
  <c r="T600"/>
  <c r="T601"/>
  <c r="T602"/>
  <c r="T603"/>
  <c r="T604"/>
  <c r="T605"/>
  <c r="T606"/>
  <c r="T607"/>
  <c r="T608"/>
  <c r="T609"/>
  <c r="T610"/>
  <c r="T611"/>
  <c r="T613"/>
  <c r="T614"/>
  <c r="T615"/>
  <c r="T616"/>
  <c r="T617"/>
  <c r="T618"/>
  <c r="T619"/>
  <c r="T620"/>
  <c r="T621"/>
  <c r="T622"/>
  <c r="T623"/>
  <c r="T624"/>
  <c r="T625"/>
  <c r="T626"/>
  <c r="T627"/>
  <c r="T628"/>
  <c r="T629"/>
  <c r="T630"/>
  <c r="T631"/>
  <c r="T632"/>
  <c r="T633"/>
  <c r="T634"/>
  <c r="T635"/>
  <c r="T636"/>
  <c r="T637"/>
  <c r="T638"/>
  <c r="T639"/>
  <c r="T640"/>
  <c r="T641"/>
  <c r="T643"/>
  <c r="T644"/>
  <c r="T645"/>
  <c r="T646"/>
  <c r="T647"/>
  <c r="T648"/>
  <c r="T649"/>
  <c r="T650"/>
  <c r="T651"/>
  <c r="T652"/>
  <c r="T653"/>
  <c r="T654"/>
  <c r="T655"/>
  <c r="T656"/>
  <c r="T657"/>
  <c r="T658"/>
  <c r="T659"/>
  <c r="T660"/>
  <c r="T661"/>
  <c r="T662"/>
  <c r="T663"/>
  <c r="T664"/>
  <c r="T665"/>
  <c r="T666"/>
  <c r="T667"/>
  <c r="T668"/>
  <c r="T669"/>
  <c r="T670"/>
  <c r="T671"/>
  <c r="T672"/>
  <c r="T673"/>
  <c r="T674"/>
  <c r="T675"/>
  <c r="T676"/>
  <c r="T677"/>
  <c r="T678"/>
  <c r="T679"/>
  <c r="T680"/>
  <c r="T681"/>
  <c r="T682"/>
  <c r="T683"/>
  <c r="T684"/>
  <c r="T685"/>
  <c r="T686"/>
  <c r="T687"/>
  <c r="T688"/>
  <c r="T689"/>
  <c r="T690"/>
  <c r="T691"/>
  <c r="T692"/>
  <c r="T693"/>
  <c r="T694"/>
  <c r="T695"/>
  <c r="T696"/>
  <c r="T697"/>
  <c r="T698"/>
  <c r="T699"/>
  <c r="T700"/>
  <c r="T701"/>
  <c r="T702"/>
  <c r="T703"/>
  <c r="T704"/>
  <c r="T705"/>
  <c r="T706"/>
  <c r="T707"/>
  <c r="T708"/>
  <c r="T709"/>
  <c r="T710"/>
  <c r="T711"/>
  <c r="T712"/>
  <c r="T713"/>
  <c r="T714"/>
  <c r="T715"/>
  <c r="T716"/>
  <c r="T717"/>
  <c r="T718"/>
  <c r="T719"/>
  <c r="T720"/>
  <c r="T721"/>
  <c r="T722"/>
  <c r="T723"/>
  <c r="T724"/>
  <c r="T725"/>
  <c r="T726"/>
  <c r="T727"/>
  <c r="T728"/>
  <c r="T729"/>
  <c r="T730"/>
  <c r="T731"/>
  <c r="T732"/>
  <c r="T733"/>
  <c r="T735"/>
  <c r="T736"/>
  <c r="T737"/>
  <c r="T738"/>
  <c r="T739"/>
  <c r="T740"/>
  <c r="T741"/>
  <c r="T742"/>
  <c r="T743"/>
  <c r="T744"/>
  <c r="T745"/>
  <c r="T746"/>
  <c r="T747"/>
  <c r="T748"/>
  <c r="T749"/>
  <c r="T750"/>
  <c r="T751"/>
  <c r="T752"/>
  <c r="T753"/>
  <c r="T754"/>
  <c r="T755"/>
  <c r="T756"/>
  <c r="T757"/>
  <c r="T758"/>
  <c r="T759"/>
  <c r="T760"/>
  <c r="T761"/>
  <c r="T762"/>
  <c r="T763"/>
  <c r="T764"/>
  <c r="T766"/>
  <c r="T767"/>
  <c r="T768"/>
  <c r="T769"/>
  <c r="T770"/>
  <c r="T771"/>
  <c r="T772"/>
  <c r="T773"/>
  <c r="T774"/>
  <c r="T775"/>
  <c r="T776"/>
  <c r="T777"/>
  <c r="T778"/>
  <c r="T779"/>
  <c r="T780"/>
  <c r="T781"/>
  <c r="T782"/>
  <c r="T783"/>
  <c r="T784"/>
  <c r="T785"/>
  <c r="T786"/>
  <c r="T787"/>
  <c r="T788"/>
  <c r="T789"/>
  <c r="T790"/>
  <c r="T791"/>
  <c r="T792"/>
  <c r="T794"/>
  <c r="T795"/>
  <c r="T796"/>
  <c r="T797"/>
  <c r="T798"/>
  <c r="T799"/>
  <c r="T800"/>
  <c r="T801"/>
  <c r="T802"/>
  <c r="T803"/>
  <c r="T804"/>
  <c r="T805"/>
  <c r="T806"/>
  <c r="T807"/>
  <c r="T808"/>
  <c r="T809"/>
  <c r="T810"/>
  <c r="T811"/>
  <c r="T812"/>
  <c r="T813"/>
  <c r="T814"/>
  <c r="T815"/>
  <c r="T816"/>
  <c r="T817"/>
  <c r="T818"/>
  <c r="T819"/>
  <c r="T820"/>
  <c r="T821"/>
  <c r="T822"/>
  <c r="T823"/>
  <c r="T825"/>
  <c r="T826"/>
  <c r="T827"/>
  <c r="T828"/>
  <c r="T829"/>
  <c r="T830"/>
  <c r="T831"/>
  <c r="T832"/>
  <c r="T833"/>
  <c r="T834"/>
  <c r="T835"/>
  <c r="T836"/>
  <c r="T837"/>
  <c r="T838"/>
  <c r="T839"/>
  <c r="T840"/>
  <c r="T841"/>
  <c r="T842"/>
  <c r="T843"/>
  <c r="T844"/>
  <c r="T845"/>
  <c r="T846"/>
  <c r="T847"/>
  <c r="T848"/>
  <c r="T849"/>
  <c r="T850"/>
  <c r="T851"/>
  <c r="T852"/>
  <c r="T853"/>
  <c r="T855"/>
  <c r="T856"/>
  <c r="T857"/>
  <c r="T858"/>
  <c r="T859"/>
  <c r="T860"/>
  <c r="T861"/>
  <c r="T862"/>
  <c r="T863"/>
  <c r="T864"/>
  <c r="T865"/>
  <c r="T866"/>
  <c r="T867"/>
  <c r="T868"/>
  <c r="T869"/>
  <c r="T870"/>
  <c r="T871"/>
  <c r="T872"/>
  <c r="T873"/>
  <c r="T874"/>
  <c r="T875"/>
  <c r="T876"/>
  <c r="T877"/>
  <c r="T878"/>
  <c r="T879"/>
  <c r="T880"/>
  <c r="T881"/>
  <c r="T882"/>
  <c r="T883"/>
  <c r="T884"/>
  <c r="T886"/>
  <c r="T887"/>
  <c r="T888"/>
  <c r="T889"/>
  <c r="T890"/>
  <c r="T891"/>
  <c r="T892"/>
  <c r="T893"/>
  <c r="T894"/>
  <c r="T895"/>
  <c r="T896"/>
  <c r="T897"/>
  <c r="T898"/>
  <c r="T899"/>
  <c r="T900"/>
  <c r="T901"/>
  <c r="T902"/>
  <c r="T903"/>
  <c r="T904"/>
  <c r="T905"/>
  <c r="T906"/>
  <c r="T907"/>
  <c r="T908"/>
  <c r="T909"/>
  <c r="T910"/>
  <c r="T911"/>
  <c r="T912"/>
  <c r="T913"/>
  <c r="T914"/>
  <c r="T915"/>
  <c r="T916"/>
  <c r="T917"/>
  <c r="T918"/>
  <c r="T919"/>
  <c r="T920"/>
  <c r="T921"/>
  <c r="T922"/>
  <c r="T923"/>
  <c r="T924"/>
  <c r="T925"/>
  <c r="T926"/>
  <c r="T927"/>
  <c r="T928"/>
  <c r="T929"/>
  <c r="T930"/>
  <c r="T931"/>
  <c r="T932"/>
  <c r="T933"/>
  <c r="T934"/>
  <c r="T935"/>
  <c r="T936"/>
  <c r="T937"/>
  <c r="T938"/>
  <c r="T939"/>
  <c r="T940"/>
  <c r="T941"/>
  <c r="T942"/>
  <c r="T943"/>
  <c r="T944"/>
  <c r="T945"/>
  <c r="T946"/>
  <c r="T947"/>
  <c r="T948"/>
  <c r="T949"/>
  <c r="T950"/>
  <c r="T951"/>
  <c r="T952"/>
  <c r="T953"/>
  <c r="T954"/>
  <c r="T955"/>
  <c r="T956"/>
  <c r="T957"/>
  <c r="T958"/>
  <c r="T959"/>
  <c r="T960"/>
  <c r="T961"/>
  <c r="T962"/>
  <c r="T963"/>
  <c r="T964"/>
  <c r="T965"/>
  <c r="T966"/>
  <c r="T967"/>
  <c r="T968"/>
  <c r="T969"/>
  <c r="T970"/>
  <c r="T971"/>
  <c r="T972"/>
  <c r="T973"/>
  <c r="T974"/>
  <c r="T975"/>
  <c r="T976"/>
  <c r="T1008"/>
  <c r="T1009"/>
  <c r="T1010"/>
  <c r="T1011"/>
  <c r="T1012"/>
  <c r="T1013"/>
  <c r="T1014"/>
  <c r="T1015"/>
  <c r="T1016"/>
  <c r="T1017"/>
  <c r="T1018"/>
  <c r="T1019"/>
  <c r="T1020"/>
  <c r="T1021"/>
  <c r="T1022"/>
  <c r="T1023"/>
  <c r="T1024"/>
  <c r="T1025"/>
  <c r="T1026"/>
  <c r="T1027"/>
  <c r="T1028"/>
  <c r="T1029"/>
  <c r="T1030"/>
  <c r="T1031"/>
  <c r="T1032"/>
  <c r="T1033"/>
  <c r="T1034"/>
  <c r="T1035"/>
  <c r="T1036"/>
  <c r="T1037"/>
  <c r="T1038"/>
  <c r="T1039"/>
  <c r="T1040"/>
  <c r="T1041"/>
  <c r="T1042"/>
  <c r="T1043"/>
  <c r="T1044"/>
  <c r="T1045"/>
  <c r="T1046"/>
  <c r="T1047"/>
  <c r="T1048"/>
  <c r="T1049"/>
  <c r="T1050"/>
  <c r="T1051"/>
  <c r="T1052"/>
  <c r="T1053"/>
  <c r="T1054"/>
  <c r="T1055"/>
  <c r="T1056"/>
  <c r="T1057"/>
  <c r="T1058"/>
  <c r="T1059"/>
  <c r="T1060"/>
  <c r="T1061"/>
  <c r="T1062"/>
  <c r="T1063"/>
  <c r="T1064"/>
  <c r="T1065"/>
  <c r="T1066"/>
  <c r="T1067"/>
  <c r="T1068"/>
  <c r="T1070"/>
  <c r="T1071"/>
  <c r="T1074"/>
  <c r="T1075"/>
  <c r="T1078"/>
  <c r="T1079"/>
  <c r="T1082"/>
  <c r="T1083"/>
  <c r="T1086"/>
  <c r="T1087"/>
  <c r="T1090"/>
  <c r="T1091"/>
  <c r="T1094"/>
  <c r="T1095"/>
  <c r="T1098"/>
  <c r="T1099"/>
  <c r="T1100"/>
  <c r="T1101"/>
  <c r="T1102"/>
  <c r="T1103"/>
  <c r="T1104"/>
  <c r="T1105"/>
  <c r="T1106"/>
  <c r="T1107"/>
  <c r="T1108"/>
  <c r="T1109"/>
  <c r="T1110"/>
  <c r="T1111"/>
  <c r="T1112"/>
  <c r="T1113"/>
  <c r="T1114"/>
  <c r="T1115"/>
  <c r="T1116"/>
  <c r="T1117"/>
  <c r="T1118"/>
  <c r="T1119"/>
  <c r="T1120"/>
  <c r="T1121"/>
  <c r="T1122"/>
  <c r="T1123"/>
  <c r="T1124"/>
  <c r="T1125"/>
  <c r="T1131"/>
  <c r="T1132"/>
  <c r="T1133"/>
  <c r="T1134"/>
  <c r="T1135"/>
  <c r="T1136"/>
  <c r="T1137"/>
  <c r="T1138"/>
  <c r="T1139"/>
  <c r="T1140"/>
  <c r="T1141"/>
  <c r="T1142"/>
  <c r="T1143"/>
  <c r="T1144"/>
  <c r="T1145"/>
  <c r="T1146"/>
  <c r="T1147"/>
  <c r="T1148"/>
  <c r="T1149"/>
  <c r="T1150"/>
  <c r="T1151"/>
  <c r="T1152"/>
  <c r="T1153"/>
  <c r="T1154"/>
  <c r="T1155"/>
  <c r="T1156"/>
  <c r="T1157"/>
  <c r="T1159"/>
  <c r="T1160"/>
  <c r="T1161"/>
  <c r="T1162"/>
  <c r="T1163"/>
  <c r="T1164"/>
  <c r="T1165"/>
  <c r="T1166"/>
  <c r="T1167"/>
  <c r="T1168"/>
  <c r="T1169"/>
  <c r="T1170"/>
  <c r="T1171"/>
  <c r="T1172"/>
  <c r="T1173"/>
  <c r="T1174"/>
  <c r="T1175"/>
  <c r="T1176"/>
  <c r="T1177"/>
  <c r="T1178"/>
  <c r="T1179"/>
  <c r="T1180"/>
  <c r="T1181"/>
  <c r="T1182"/>
  <c r="T1183"/>
  <c r="T1184"/>
  <c r="T1185"/>
  <c r="T1186"/>
  <c r="T1187"/>
  <c r="T1188"/>
  <c r="T1190"/>
  <c r="T1191"/>
  <c r="T1192"/>
  <c r="T1193"/>
  <c r="T1194"/>
  <c r="T1195"/>
  <c r="T1196"/>
  <c r="T1197"/>
  <c r="T1198"/>
  <c r="T1199"/>
  <c r="T1200"/>
  <c r="T1201"/>
  <c r="T1202"/>
  <c r="T1203"/>
  <c r="T1204"/>
  <c r="T1205"/>
  <c r="T1206"/>
  <c r="T1207"/>
  <c r="T1208"/>
  <c r="T1209"/>
  <c r="T1210"/>
  <c r="T1211"/>
  <c r="T1212"/>
  <c r="T1213"/>
  <c r="T1214"/>
  <c r="T1215"/>
  <c r="T1216"/>
  <c r="T1217"/>
  <c r="T1218"/>
  <c r="T1220"/>
  <c r="T1221"/>
  <c r="T1222"/>
  <c r="T1223"/>
  <c r="T1224"/>
  <c r="T1225"/>
  <c r="T1226"/>
  <c r="T1227"/>
  <c r="T1228"/>
  <c r="T1229"/>
  <c r="T1230"/>
  <c r="T1231"/>
  <c r="T1232"/>
  <c r="T1233"/>
  <c r="T1234"/>
  <c r="T1235"/>
  <c r="T1236"/>
  <c r="T1237"/>
  <c r="T1238"/>
  <c r="T1239"/>
  <c r="T1240"/>
  <c r="T1241"/>
  <c r="T1242"/>
  <c r="T1243"/>
  <c r="T1244"/>
  <c r="T1245"/>
  <c r="T1246"/>
  <c r="T1247"/>
  <c r="T1248"/>
  <c r="T1249"/>
  <c r="T1251"/>
  <c r="T1252"/>
  <c r="T1253"/>
  <c r="T1254"/>
  <c r="T1255"/>
  <c r="T1256"/>
  <c r="T1257"/>
  <c r="T1258"/>
  <c r="T1259"/>
  <c r="T1260"/>
  <c r="T1261"/>
  <c r="T1262"/>
  <c r="T1263"/>
  <c r="T1264"/>
  <c r="T1265"/>
  <c r="T1266"/>
  <c r="T1267"/>
  <c r="T1268"/>
  <c r="T1269"/>
  <c r="T1270"/>
  <c r="T1271"/>
  <c r="T1272"/>
  <c r="T1273"/>
  <c r="T1274"/>
  <c r="T1275"/>
  <c r="T1276"/>
  <c r="T1277"/>
  <c r="T1278"/>
  <c r="T1279"/>
  <c r="T1280"/>
  <c r="T1281"/>
  <c r="T1282"/>
  <c r="T1283"/>
  <c r="T1284"/>
  <c r="T1285"/>
  <c r="T1286"/>
  <c r="T1287"/>
  <c r="T1288"/>
  <c r="T1289"/>
  <c r="T1290"/>
  <c r="T1291"/>
  <c r="T1292"/>
  <c r="T1293"/>
  <c r="T1294"/>
  <c r="T1295"/>
  <c r="T1296"/>
  <c r="T1297"/>
  <c r="T1298"/>
  <c r="T1299"/>
  <c r="T1300"/>
  <c r="T1301"/>
  <c r="T1302"/>
  <c r="T1303"/>
  <c r="T1304"/>
  <c r="T1305"/>
  <c r="T1306"/>
  <c r="T1307"/>
  <c r="T1308"/>
  <c r="T1309"/>
  <c r="T1310"/>
  <c r="T1313"/>
  <c r="T1314"/>
  <c r="T1315"/>
  <c r="T1316"/>
  <c r="T1317"/>
  <c r="T1318"/>
  <c r="T1319"/>
  <c r="T1320"/>
  <c r="T1321"/>
  <c r="T1322"/>
  <c r="T1323"/>
  <c r="T1324"/>
  <c r="T1325"/>
  <c r="T1326"/>
  <c r="T1327"/>
  <c r="T1328"/>
  <c r="T1329"/>
  <c r="T1330"/>
  <c r="T1331"/>
  <c r="T1332"/>
  <c r="T1333"/>
  <c r="T1334"/>
  <c r="T1335"/>
  <c r="T1336"/>
  <c r="T1337"/>
  <c r="T1338"/>
  <c r="T1339"/>
  <c r="T1340"/>
  <c r="T1341"/>
  <c r="T1343"/>
  <c r="T1344"/>
  <c r="T1345"/>
  <c r="T1346"/>
  <c r="T1347"/>
  <c r="T1348"/>
  <c r="T1349"/>
  <c r="T1350"/>
  <c r="T1351"/>
  <c r="T1352"/>
  <c r="T1353"/>
  <c r="T1354"/>
  <c r="T1355"/>
  <c r="T1356"/>
  <c r="T1357"/>
  <c r="T1358"/>
  <c r="T1359"/>
  <c r="T1360"/>
  <c r="T1361"/>
  <c r="T1362"/>
  <c r="T1363"/>
  <c r="T1364"/>
  <c r="T1365"/>
  <c r="T1366"/>
  <c r="T1367"/>
  <c r="T1368"/>
  <c r="T1369"/>
  <c r="T1370"/>
  <c r="T1371"/>
  <c r="T1373"/>
  <c r="T1374"/>
  <c r="T1375"/>
  <c r="T1376"/>
  <c r="T1377"/>
  <c r="T1378"/>
  <c r="T1379"/>
  <c r="T1380"/>
  <c r="T1381"/>
  <c r="T1382"/>
  <c r="T1383"/>
  <c r="T1384"/>
  <c r="T1385"/>
  <c r="T1386"/>
  <c r="T1387"/>
  <c r="T1388"/>
  <c r="T1389"/>
  <c r="T1390"/>
  <c r="T1391"/>
  <c r="T1392"/>
  <c r="T1393"/>
  <c r="T1394"/>
  <c r="T1395"/>
  <c r="T1396"/>
  <c r="T1397"/>
  <c r="T1398"/>
  <c r="T1399"/>
  <c r="T1400"/>
  <c r="T1401"/>
  <c r="T1402"/>
  <c r="T1403"/>
  <c r="T1404"/>
  <c r="T1405"/>
  <c r="T1406"/>
  <c r="T1407"/>
  <c r="T1408"/>
  <c r="T1409"/>
  <c r="T1410"/>
  <c r="T1411"/>
  <c r="T1412"/>
  <c r="T1413"/>
  <c r="T1414"/>
  <c r="T1415"/>
  <c r="T1416"/>
  <c r="T1417"/>
  <c r="T1418"/>
  <c r="T1419"/>
  <c r="T1420"/>
  <c r="T1421"/>
  <c r="T1422"/>
  <c r="T1423"/>
  <c r="T1424"/>
  <c r="T1425"/>
  <c r="T1426"/>
  <c r="T1427"/>
  <c r="T1428"/>
  <c r="T1429"/>
  <c r="T1430"/>
  <c r="T1431"/>
  <c r="T1432"/>
  <c r="T1433"/>
  <c r="T1436"/>
  <c r="T1437"/>
  <c r="T1440"/>
  <c r="T1441"/>
  <c r="T1444"/>
  <c r="T1445"/>
  <c r="T1448"/>
  <c r="T1449"/>
  <c r="T1452"/>
  <c r="T1453"/>
  <c r="T1456"/>
  <c r="T1457"/>
  <c r="T1460"/>
  <c r="T1461"/>
  <c r="T1496"/>
  <c r="T1497"/>
  <c r="T1498"/>
  <c r="T1499"/>
  <c r="T1500"/>
  <c r="T1501"/>
  <c r="T1502"/>
  <c r="T1503"/>
  <c r="T1504"/>
  <c r="T1505"/>
  <c r="T1506"/>
  <c r="T1507"/>
  <c r="T1508"/>
  <c r="T1509"/>
  <c r="T1510"/>
  <c r="T1511"/>
  <c r="T1512"/>
  <c r="T1513"/>
  <c r="T1514"/>
  <c r="T1515"/>
  <c r="T1516"/>
  <c r="T1517"/>
  <c r="T1518"/>
  <c r="T1519"/>
  <c r="T1520"/>
  <c r="T1521"/>
  <c r="T1522"/>
  <c r="T1524"/>
  <c r="T1525"/>
  <c r="T1526"/>
  <c r="T1527"/>
  <c r="T1528"/>
  <c r="T1529"/>
  <c r="T1530"/>
  <c r="T1531"/>
  <c r="T1532"/>
  <c r="T1533"/>
  <c r="T1534"/>
  <c r="T1535"/>
  <c r="T1536"/>
  <c r="T1537"/>
  <c r="T1538"/>
  <c r="T1539"/>
  <c r="T1540"/>
  <c r="T1541"/>
  <c r="T1542"/>
  <c r="T1543"/>
  <c r="T1544"/>
  <c r="T1545"/>
  <c r="T1546"/>
  <c r="T1547"/>
  <c r="T1548"/>
  <c r="T1549"/>
  <c r="T1550"/>
  <c r="T1551"/>
  <c r="T1552"/>
  <c r="T1553"/>
  <c r="T1555"/>
  <c r="T1556"/>
  <c r="T1557"/>
  <c r="T1558"/>
  <c r="T1559"/>
  <c r="T1560"/>
  <c r="T1561"/>
  <c r="T1562"/>
  <c r="T1563"/>
  <c r="T1564"/>
  <c r="T1565"/>
  <c r="T1566"/>
  <c r="T1567"/>
  <c r="T1568"/>
  <c r="T1569"/>
  <c r="T1570"/>
  <c r="T1571"/>
  <c r="T1572"/>
  <c r="T1573"/>
  <c r="T1574"/>
  <c r="T1575"/>
  <c r="T1576"/>
  <c r="T1577"/>
  <c r="T1578"/>
  <c r="T1579"/>
  <c r="T1580"/>
  <c r="T1581"/>
  <c r="T1582"/>
  <c r="T1583"/>
  <c r="T1585"/>
  <c r="T1586"/>
  <c r="T1587"/>
  <c r="T1588"/>
  <c r="T1589"/>
  <c r="T1590"/>
  <c r="T1591"/>
  <c r="T1592"/>
  <c r="T1593"/>
  <c r="T1594"/>
  <c r="T1595"/>
  <c r="T1596"/>
  <c r="T1597"/>
  <c r="T1598"/>
  <c r="T1599"/>
  <c r="T1600"/>
  <c r="T1601"/>
  <c r="T1602"/>
  <c r="T1603"/>
  <c r="T1604"/>
  <c r="T1605"/>
  <c r="T1606"/>
  <c r="T1607"/>
  <c r="T1608"/>
  <c r="T1609"/>
  <c r="T1610"/>
  <c r="T1611"/>
  <c r="T1612"/>
  <c r="T1613"/>
  <c r="T1614"/>
  <c r="T1616"/>
  <c r="T1617"/>
  <c r="T1618"/>
  <c r="T1619"/>
  <c r="T1620"/>
  <c r="T1621"/>
  <c r="T1622"/>
  <c r="T1623"/>
  <c r="T1624"/>
  <c r="T1625"/>
  <c r="T1626"/>
  <c r="T1627"/>
  <c r="T1628"/>
  <c r="T1629"/>
  <c r="T1630"/>
  <c r="T1631"/>
  <c r="T1632"/>
  <c r="T1633"/>
  <c r="T1634"/>
  <c r="T1635"/>
  <c r="T1636"/>
  <c r="T1637"/>
  <c r="T1638"/>
  <c r="T1639"/>
  <c r="T1640"/>
  <c r="T1641"/>
  <c r="T1642"/>
  <c r="T1643"/>
  <c r="T1644"/>
  <c r="T1645"/>
  <c r="T1646"/>
  <c r="T1647"/>
  <c r="T1648"/>
  <c r="T1649"/>
  <c r="T1650"/>
  <c r="T1651"/>
  <c r="T1652"/>
  <c r="T1653"/>
  <c r="T1654"/>
  <c r="T1655"/>
  <c r="T1656"/>
  <c r="T1657"/>
  <c r="T1658"/>
  <c r="T1659"/>
  <c r="T1660"/>
  <c r="T1661"/>
  <c r="T1662"/>
  <c r="T1663"/>
  <c r="T1664"/>
  <c r="T1665"/>
  <c r="T1666"/>
  <c r="T1667"/>
  <c r="T1668"/>
  <c r="T1669"/>
  <c r="T1670"/>
  <c r="T1671"/>
  <c r="T1672"/>
  <c r="T1673"/>
  <c r="T1674"/>
  <c r="T1675"/>
  <c r="T1676"/>
  <c r="T1677"/>
  <c r="T1678"/>
  <c r="T1679"/>
  <c r="T1680"/>
  <c r="T1681"/>
  <c r="T1682"/>
  <c r="T1683"/>
  <c r="T1684"/>
  <c r="T1685"/>
  <c r="T1686"/>
  <c r="T1687"/>
  <c r="T1688"/>
  <c r="T1689"/>
  <c r="T1690"/>
  <c r="T1691"/>
  <c r="T1692"/>
  <c r="T1693"/>
  <c r="T1694"/>
  <c r="T1695"/>
  <c r="T1696"/>
  <c r="T1697"/>
  <c r="T1698"/>
  <c r="T1699"/>
  <c r="T1700"/>
  <c r="T1701"/>
  <c r="T1702"/>
  <c r="T1703"/>
  <c r="T1704"/>
  <c r="T1705"/>
  <c r="T1706"/>
  <c r="T1708"/>
  <c r="T1709"/>
  <c r="T1710"/>
  <c r="T1711"/>
  <c r="T1712"/>
  <c r="T1713"/>
  <c r="T1714"/>
  <c r="T1715"/>
  <c r="T1716"/>
  <c r="T1717"/>
  <c r="T1718"/>
  <c r="T1719"/>
  <c r="T1720"/>
  <c r="T1721"/>
  <c r="T1722"/>
  <c r="T1723"/>
  <c r="T1724"/>
  <c r="T1725"/>
  <c r="T1726"/>
  <c r="T1727"/>
  <c r="T1728"/>
  <c r="T1729"/>
  <c r="T1730"/>
  <c r="T1731"/>
  <c r="T1732"/>
  <c r="T1733"/>
  <c r="T1734"/>
  <c r="T1735"/>
  <c r="T1736"/>
  <c r="T1738"/>
  <c r="T1739"/>
  <c r="T1740"/>
  <c r="T1741"/>
  <c r="T1742"/>
  <c r="T1743"/>
  <c r="T1744"/>
  <c r="T1745"/>
  <c r="T1746"/>
  <c r="T1747"/>
  <c r="T1748"/>
  <c r="T1749"/>
  <c r="T1750"/>
  <c r="T1751"/>
  <c r="T1752"/>
  <c r="T1753"/>
  <c r="T1754"/>
  <c r="T1755"/>
  <c r="T1756"/>
  <c r="T1757"/>
  <c r="T1758"/>
  <c r="T1759"/>
  <c r="T1760"/>
  <c r="T1761"/>
  <c r="T1762"/>
  <c r="T1763"/>
  <c r="T1764"/>
  <c r="T1765"/>
  <c r="T1766"/>
  <c r="T1767"/>
  <c r="T1768"/>
  <c r="T1769"/>
  <c r="T1770"/>
  <c r="T1771"/>
  <c r="T1772"/>
  <c r="T1773"/>
  <c r="T1774"/>
  <c r="T1775"/>
  <c r="T1776"/>
  <c r="T1777"/>
  <c r="T1778"/>
  <c r="T1779"/>
  <c r="T1780"/>
  <c r="T1781"/>
  <c r="T1782"/>
  <c r="T1783"/>
  <c r="T1784"/>
  <c r="T1785"/>
  <c r="T1786"/>
  <c r="T1787"/>
  <c r="T1788"/>
  <c r="T1789"/>
  <c r="T1790"/>
  <c r="T1791"/>
  <c r="T1792"/>
  <c r="T1793"/>
  <c r="T1794"/>
  <c r="T1795"/>
  <c r="T1796"/>
  <c r="T1797"/>
  <c r="T1798"/>
  <c r="T1799"/>
  <c r="T1800"/>
  <c r="T1801"/>
  <c r="T1802"/>
  <c r="T1803"/>
  <c r="T1804"/>
  <c r="T1805"/>
  <c r="T1806"/>
  <c r="T1807"/>
  <c r="T1808"/>
  <c r="T1809"/>
  <c r="T1810"/>
  <c r="T1811"/>
  <c r="T1812"/>
  <c r="T1813"/>
  <c r="T1814"/>
  <c r="T1815"/>
  <c r="T1818"/>
  <c r="T1819"/>
  <c r="T1822"/>
  <c r="T1823"/>
  <c r="T1826"/>
  <c r="T1827"/>
  <c r="T1861"/>
  <c r="T1862"/>
  <c r="T1863"/>
  <c r="T1864"/>
  <c r="T1865"/>
  <c r="T1866"/>
  <c r="T1867"/>
  <c r="T1868"/>
  <c r="T1869"/>
  <c r="T1870"/>
  <c r="T1871"/>
  <c r="T1872"/>
  <c r="T1873"/>
  <c r="T1874"/>
  <c r="T1875"/>
  <c r="T1876"/>
  <c r="T1877"/>
  <c r="T1878"/>
  <c r="T1879"/>
  <c r="T1880"/>
  <c r="T1881"/>
  <c r="T1882"/>
  <c r="T1883"/>
  <c r="T1884"/>
  <c r="T1885"/>
  <c r="T1886"/>
  <c r="T1887"/>
  <c r="T1888"/>
  <c r="T1890"/>
  <c r="T1891"/>
  <c r="T1892"/>
  <c r="T1893"/>
  <c r="T1894"/>
  <c r="T1895"/>
  <c r="T1896"/>
  <c r="T1897"/>
  <c r="T1898"/>
  <c r="T1899"/>
  <c r="T1900"/>
  <c r="T1901"/>
  <c r="T1902"/>
  <c r="T1903"/>
  <c r="T1904"/>
  <c r="T1905"/>
  <c r="T1906"/>
  <c r="T1907"/>
  <c r="T1908"/>
  <c r="T1909"/>
  <c r="T1910"/>
  <c r="T1911"/>
  <c r="T1912"/>
  <c r="T1913"/>
  <c r="T1914"/>
  <c r="T1915"/>
  <c r="T1916"/>
  <c r="T1917"/>
  <c r="T1918"/>
  <c r="T1919"/>
  <c r="T1921"/>
  <c r="T1922"/>
  <c r="T1923"/>
  <c r="T1924"/>
  <c r="T1925"/>
  <c r="T1926"/>
  <c r="T1927"/>
  <c r="T1928"/>
  <c r="T1929"/>
  <c r="T1930"/>
  <c r="T1931"/>
  <c r="T1932"/>
  <c r="T1933"/>
  <c r="T1934"/>
  <c r="T1935"/>
  <c r="T1936"/>
  <c r="T1937"/>
  <c r="T1938"/>
  <c r="T1939"/>
  <c r="T1940"/>
  <c r="T1941"/>
  <c r="T1942"/>
  <c r="T1943"/>
  <c r="T1944"/>
  <c r="T1945"/>
  <c r="T1946"/>
  <c r="T1947"/>
  <c r="T1948"/>
  <c r="T1949"/>
  <c r="T1951"/>
  <c r="T1952"/>
  <c r="T1953"/>
  <c r="T1954"/>
  <c r="T1955"/>
  <c r="T1956"/>
  <c r="T1957"/>
  <c r="T1958"/>
  <c r="T1959"/>
  <c r="T1960"/>
  <c r="T1961"/>
  <c r="T1962"/>
  <c r="T1963"/>
  <c r="T1964"/>
  <c r="T1965"/>
  <c r="T1966"/>
  <c r="T1967"/>
  <c r="T1968"/>
  <c r="T1969"/>
  <c r="T1970"/>
  <c r="T1971"/>
  <c r="T1972"/>
  <c r="T1973"/>
  <c r="T1974"/>
  <c r="T1975"/>
  <c r="T1976"/>
  <c r="T1977"/>
  <c r="T1978"/>
  <c r="T1979"/>
  <c r="T1980"/>
  <c r="T2011"/>
  <c r="T2012"/>
  <c r="T2013"/>
  <c r="T2014"/>
  <c r="T2015"/>
  <c r="T2016"/>
  <c r="T2017"/>
  <c r="T2018"/>
  <c r="T2019"/>
  <c r="T2020"/>
  <c r="T2021"/>
  <c r="T2022"/>
  <c r="T2023"/>
  <c r="T2024"/>
  <c r="T2025"/>
  <c r="T2026"/>
  <c r="T2027"/>
  <c r="T2028"/>
  <c r="T2029"/>
  <c r="T2030"/>
  <c r="T2031"/>
  <c r="T2032"/>
  <c r="T2033"/>
  <c r="T2034"/>
  <c r="T2035"/>
  <c r="T2036"/>
  <c r="T2037"/>
  <c r="T2038"/>
  <c r="T2039"/>
  <c r="T2040"/>
  <c r="T2041"/>
  <c r="T2043"/>
  <c r="T2044"/>
  <c r="T2045"/>
  <c r="T2046"/>
  <c r="T2047"/>
  <c r="T2048"/>
  <c r="T2049"/>
  <c r="T2050"/>
  <c r="T2051"/>
  <c r="T2052"/>
  <c r="T2053"/>
  <c r="T2054"/>
  <c r="T2055"/>
  <c r="T2056"/>
  <c r="T2057"/>
  <c r="T2058"/>
  <c r="T2059"/>
  <c r="T2060"/>
  <c r="T2061"/>
  <c r="T2062"/>
  <c r="T2063"/>
  <c r="T2064"/>
  <c r="T2065"/>
  <c r="T2066"/>
  <c r="T2067"/>
  <c r="T2068"/>
  <c r="T2069"/>
  <c r="T2070"/>
  <c r="T2071"/>
  <c r="T2072"/>
  <c r="T2074"/>
  <c r="T2075"/>
  <c r="T2076"/>
  <c r="T2077"/>
  <c r="T2078"/>
  <c r="T2079"/>
  <c r="T2080"/>
  <c r="T2081"/>
  <c r="T2082"/>
  <c r="T2083"/>
  <c r="T2084"/>
  <c r="T2085"/>
  <c r="T2086"/>
  <c r="T2087"/>
  <c r="T2088"/>
  <c r="T2089"/>
  <c r="T2090"/>
  <c r="T2091"/>
  <c r="T2092"/>
  <c r="T2093"/>
  <c r="T2094"/>
  <c r="T2095"/>
  <c r="T2096"/>
  <c r="T2097"/>
  <c r="T2098"/>
  <c r="T2099"/>
  <c r="T2100"/>
  <c r="T2101"/>
  <c r="T2102"/>
  <c r="T2104"/>
  <c r="T2105"/>
  <c r="T2106"/>
  <c r="T2107"/>
  <c r="T2108"/>
  <c r="T2109"/>
  <c r="T2110"/>
  <c r="T2111"/>
  <c r="T2112"/>
  <c r="T2113"/>
  <c r="T2114"/>
  <c r="T2115"/>
  <c r="T2116"/>
  <c r="T2117"/>
  <c r="T2118"/>
  <c r="T2119"/>
  <c r="T2120"/>
  <c r="T2121"/>
  <c r="T2122"/>
  <c r="T2123"/>
  <c r="T2124"/>
  <c r="T2125"/>
  <c r="T2126"/>
  <c r="T2127"/>
  <c r="T2128"/>
  <c r="T2129"/>
  <c r="T2130"/>
  <c r="T2131"/>
  <c r="T2132"/>
  <c r="T2133"/>
  <c r="T2134"/>
  <c r="T2135"/>
  <c r="T2136"/>
  <c r="T2137"/>
  <c r="T2138"/>
  <c r="T2139"/>
  <c r="T2140"/>
  <c r="T2141"/>
  <c r="T2142"/>
  <c r="T2143"/>
  <c r="T2144"/>
  <c r="T2145"/>
  <c r="T2146"/>
  <c r="T2147"/>
  <c r="T2148"/>
  <c r="T2149"/>
  <c r="T2150"/>
  <c r="T2151"/>
  <c r="T2152"/>
  <c r="T2153"/>
  <c r="T2154"/>
  <c r="T2155"/>
  <c r="T2156"/>
  <c r="T2157"/>
  <c r="T2158"/>
  <c r="T2159"/>
  <c r="T2160"/>
  <c r="T2161"/>
  <c r="T2162"/>
  <c r="T2163"/>
  <c r="T2165"/>
  <c r="T2166"/>
  <c r="T2167"/>
  <c r="T2168"/>
  <c r="T2169"/>
  <c r="T2170"/>
  <c r="T2171"/>
  <c r="T2172"/>
  <c r="T2173"/>
  <c r="T2174"/>
  <c r="T2175"/>
  <c r="T2176"/>
  <c r="T2177"/>
  <c r="T2178"/>
  <c r="T2179"/>
  <c r="T2180"/>
  <c r="T2181"/>
  <c r="T2182"/>
  <c r="T2183"/>
  <c r="T2184"/>
  <c r="T2185"/>
  <c r="T2186"/>
  <c r="T2187"/>
  <c r="T2188"/>
  <c r="T2189"/>
  <c r="T2190"/>
  <c r="T2191"/>
  <c r="T2192"/>
  <c r="T2193"/>
  <c r="T2194"/>
  <c r="T2227"/>
  <c r="T2228"/>
  <c r="T2229"/>
  <c r="T2230"/>
  <c r="T2231"/>
  <c r="T2232"/>
  <c r="T2233"/>
  <c r="T2234"/>
  <c r="T2235"/>
  <c r="T2236"/>
  <c r="T2237"/>
  <c r="T2238"/>
  <c r="T2239"/>
  <c r="T2240"/>
  <c r="T2241"/>
  <c r="T2242"/>
  <c r="T2243"/>
  <c r="T2244"/>
  <c r="T2245"/>
  <c r="T2246"/>
  <c r="T2247"/>
  <c r="T2248"/>
  <c r="T2249"/>
  <c r="T2250"/>
  <c r="T2251"/>
  <c r="T2252"/>
  <c r="T2253"/>
  <c r="T2255"/>
  <c r="T2256"/>
  <c r="T2257"/>
  <c r="T2258"/>
  <c r="T2259"/>
  <c r="T2260"/>
  <c r="T2261"/>
  <c r="T2262"/>
  <c r="T2263"/>
  <c r="T2264"/>
  <c r="T2265"/>
  <c r="T2266"/>
  <c r="T2267"/>
  <c r="T2268"/>
  <c r="T2269"/>
  <c r="T2270"/>
  <c r="T2271"/>
  <c r="T2272"/>
  <c r="T2273"/>
  <c r="T2274"/>
  <c r="T2275"/>
  <c r="T2276"/>
  <c r="T2277"/>
  <c r="T2278"/>
  <c r="T2279"/>
  <c r="T2280"/>
  <c r="T2281"/>
  <c r="T2282"/>
  <c r="T2283"/>
  <c r="T2284"/>
  <c r="T2286"/>
  <c r="T2287"/>
  <c r="T2288"/>
  <c r="T2289"/>
  <c r="T2290"/>
  <c r="T2291"/>
  <c r="T2292"/>
  <c r="T2293"/>
  <c r="T2294"/>
  <c r="T2295"/>
  <c r="T2296"/>
  <c r="T2297"/>
  <c r="T2298"/>
  <c r="T2299"/>
  <c r="T2300"/>
  <c r="T2301"/>
  <c r="T2302"/>
  <c r="T2303"/>
  <c r="T2304"/>
  <c r="T2305"/>
  <c r="T2306"/>
  <c r="T2307"/>
  <c r="T2308"/>
  <c r="T2309"/>
  <c r="T2310"/>
  <c r="T2311"/>
  <c r="T2312"/>
  <c r="T2313"/>
  <c r="T2314"/>
  <c r="T2316"/>
  <c r="T2317"/>
  <c r="T2318"/>
  <c r="T2319"/>
  <c r="T2320"/>
  <c r="T2321"/>
  <c r="T2322"/>
  <c r="T2323"/>
  <c r="T2324"/>
  <c r="T2325"/>
  <c r="T2326"/>
  <c r="T2327"/>
  <c r="T2328"/>
  <c r="T2329"/>
  <c r="T2330"/>
  <c r="T2331"/>
  <c r="T2332"/>
  <c r="T2333"/>
  <c r="T2334"/>
  <c r="T2335"/>
  <c r="T2336"/>
  <c r="T2337"/>
  <c r="T2338"/>
  <c r="T2339"/>
  <c r="T2340"/>
  <c r="T2341"/>
  <c r="T2342"/>
  <c r="T2343"/>
  <c r="T2344"/>
  <c r="T2345"/>
  <c r="T2347"/>
  <c r="T2348"/>
  <c r="T2349"/>
  <c r="T2350"/>
  <c r="T2351"/>
  <c r="T2352"/>
  <c r="T2353"/>
  <c r="T2354"/>
  <c r="T2355"/>
  <c r="T2356"/>
  <c r="T2357"/>
  <c r="T2358"/>
  <c r="T2359"/>
  <c r="T2360"/>
  <c r="T2361"/>
  <c r="T2362"/>
  <c r="T2363"/>
  <c r="T2364"/>
  <c r="T2365"/>
  <c r="T2366"/>
  <c r="T2367"/>
  <c r="T2368"/>
  <c r="T2369"/>
  <c r="T2370"/>
  <c r="T2371"/>
  <c r="T2372"/>
  <c r="T2373"/>
  <c r="T2374"/>
  <c r="T2375"/>
  <c r="T2376"/>
  <c r="T2377"/>
  <c r="T2378"/>
  <c r="T2379"/>
  <c r="T2380"/>
  <c r="T2381"/>
  <c r="T2382"/>
  <c r="T2383"/>
  <c r="T2384"/>
  <c r="T2385"/>
  <c r="T2386"/>
  <c r="T2387"/>
  <c r="T2388"/>
  <c r="T2389"/>
  <c r="T2390"/>
  <c r="T2391"/>
  <c r="T2392"/>
  <c r="T2393"/>
  <c r="T2394"/>
  <c r="T2395"/>
  <c r="T2396"/>
  <c r="T2397"/>
  <c r="T2398"/>
  <c r="T2399"/>
  <c r="T2400"/>
  <c r="T2401"/>
  <c r="T2402"/>
  <c r="T2403"/>
  <c r="T2404"/>
  <c r="T2405"/>
  <c r="T2406"/>
  <c r="T2407"/>
  <c r="T2408"/>
  <c r="T2409"/>
  <c r="T2410"/>
  <c r="T2411"/>
  <c r="T2412"/>
  <c r="T2413"/>
  <c r="T2414"/>
  <c r="T2415"/>
  <c r="T2416"/>
  <c r="T2417"/>
  <c r="T2418"/>
  <c r="T2419"/>
  <c r="T2420"/>
  <c r="T2421"/>
  <c r="T2422"/>
  <c r="T2423"/>
  <c r="T2424"/>
  <c r="T2425"/>
  <c r="T2426"/>
  <c r="T2427"/>
  <c r="T2428"/>
  <c r="T2429"/>
  <c r="T2430"/>
  <c r="T2431"/>
  <c r="T2432"/>
  <c r="T2433"/>
  <c r="T2434"/>
  <c r="T2435"/>
  <c r="T2436"/>
  <c r="T2437"/>
  <c r="T2469"/>
  <c r="T2470"/>
  <c r="T2471"/>
  <c r="T2472"/>
  <c r="T2473"/>
  <c r="T2474"/>
  <c r="T2475"/>
  <c r="T2476"/>
  <c r="T2477"/>
  <c r="T2478"/>
  <c r="T2479"/>
  <c r="T2480"/>
  <c r="T2481"/>
  <c r="T2482"/>
  <c r="T2483"/>
  <c r="T2484"/>
  <c r="T2485"/>
  <c r="T2486"/>
  <c r="T2487"/>
  <c r="T2488"/>
  <c r="T2489"/>
  <c r="T2490"/>
  <c r="T2491"/>
  <c r="T2492"/>
  <c r="T2493"/>
  <c r="T2494"/>
  <c r="T2495"/>
  <c r="T2496"/>
  <c r="T2497"/>
  <c r="T2498"/>
  <c r="T2499"/>
  <c r="T2500"/>
  <c r="T2501"/>
  <c r="T2502"/>
  <c r="T2503"/>
  <c r="T2504"/>
  <c r="T2505"/>
  <c r="T2506"/>
  <c r="T2507"/>
  <c r="T2508"/>
  <c r="T2509"/>
  <c r="T2510"/>
  <c r="T2511"/>
  <c r="T2512"/>
  <c r="T2513"/>
  <c r="T2514"/>
  <c r="T2515"/>
  <c r="T2516"/>
  <c r="T2517"/>
  <c r="T2518"/>
  <c r="T2519"/>
  <c r="T2520"/>
  <c r="T2521"/>
  <c r="T2522"/>
  <c r="T2523"/>
  <c r="T2524"/>
  <c r="T2525"/>
  <c r="T2526"/>
  <c r="T2527"/>
  <c r="T2528"/>
  <c r="T2533"/>
  <c r="T2534"/>
  <c r="T2537"/>
  <c r="T2538"/>
  <c r="T2541"/>
  <c r="T2542"/>
  <c r="T2545"/>
  <c r="T2546"/>
  <c r="T2549"/>
  <c r="T2550"/>
  <c r="T2553"/>
  <c r="T2554"/>
  <c r="T2557"/>
  <c r="T2558"/>
  <c r="T2592"/>
  <c r="T2593"/>
  <c r="T2594"/>
  <c r="T2595"/>
  <c r="T2596"/>
  <c r="T2597"/>
  <c r="T2598"/>
  <c r="T2599"/>
  <c r="T2600"/>
  <c r="T2601"/>
  <c r="T2602"/>
  <c r="T2603"/>
  <c r="T2604"/>
  <c r="T2605"/>
  <c r="T2606"/>
  <c r="T2607"/>
  <c r="T2608"/>
  <c r="T2609"/>
  <c r="T2610"/>
  <c r="T2611"/>
  <c r="T2612"/>
  <c r="T2613"/>
  <c r="T2614"/>
  <c r="T2615"/>
  <c r="T2616"/>
  <c r="T2617"/>
  <c r="T2618"/>
  <c r="T2620"/>
  <c r="T2621"/>
  <c r="T2622"/>
  <c r="T2623"/>
  <c r="T2624"/>
  <c r="T2625"/>
  <c r="T2626"/>
  <c r="T2627"/>
  <c r="T2628"/>
  <c r="T2629"/>
  <c r="T2630"/>
  <c r="T2631"/>
  <c r="T2632"/>
  <c r="T2633"/>
  <c r="T2634"/>
  <c r="T2635"/>
  <c r="T2636"/>
  <c r="T2637"/>
  <c r="T2638"/>
  <c r="T2639"/>
  <c r="T2640"/>
  <c r="T2641"/>
  <c r="T2642"/>
  <c r="T2643"/>
  <c r="T2644"/>
  <c r="T2645"/>
  <c r="T2646"/>
  <c r="T2647"/>
  <c r="T2648"/>
  <c r="T2649"/>
  <c r="T2651"/>
  <c r="T2652"/>
  <c r="T2653"/>
  <c r="T2654"/>
  <c r="T2655"/>
  <c r="T2656"/>
  <c r="T2657"/>
  <c r="T2658"/>
  <c r="T2659"/>
  <c r="T2660"/>
  <c r="T2661"/>
  <c r="T2662"/>
  <c r="T2663"/>
  <c r="T2664"/>
  <c r="T2665"/>
  <c r="T2666"/>
  <c r="T2667"/>
  <c r="T2668"/>
  <c r="T2669"/>
  <c r="T2670"/>
  <c r="T2671"/>
  <c r="T2672"/>
  <c r="T2673"/>
  <c r="T2674"/>
  <c r="T2675"/>
  <c r="T2676"/>
  <c r="T2677"/>
  <c r="T2678"/>
  <c r="T2679"/>
  <c r="T2681"/>
  <c r="T2682"/>
  <c r="T2683"/>
  <c r="T2684"/>
  <c r="T2685"/>
  <c r="T2686"/>
  <c r="T2687"/>
  <c r="T2688"/>
  <c r="T2689"/>
  <c r="T2690"/>
  <c r="T2691"/>
  <c r="T2692"/>
  <c r="T2693"/>
  <c r="T2694"/>
  <c r="T2695"/>
  <c r="T2696"/>
  <c r="T2697"/>
  <c r="T2698"/>
  <c r="T2699"/>
  <c r="T2700"/>
  <c r="T2701"/>
  <c r="T2702"/>
  <c r="T2703"/>
  <c r="T2704"/>
  <c r="T2705"/>
  <c r="T2706"/>
  <c r="T2707"/>
  <c r="T2708"/>
  <c r="T2709"/>
  <c r="T2710"/>
  <c r="T2712"/>
  <c r="T2713"/>
  <c r="T2714"/>
  <c r="T2715"/>
  <c r="T2716"/>
  <c r="T2717"/>
  <c r="T2718"/>
  <c r="T2719"/>
  <c r="T2720"/>
  <c r="T2721"/>
  <c r="T2722"/>
  <c r="T2723"/>
  <c r="T2724"/>
  <c r="T2725"/>
  <c r="T2726"/>
  <c r="T2727"/>
  <c r="T2728"/>
  <c r="T2729"/>
  <c r="T2730"/>
  <c r="T2731"/>
  <c r="T2732"/>
  <c r="T2733"/>
  <c r="T2734"/>
  <c r="T2735"/>
  <c r="T2736"/>
  <c r="T2737"/>
  <c r="T2738"/>
  <c r="T2739"/>
  <c r="T2740"/>
  <c r="T2741"/>
  <c r="T2742"/>
  <c r="T2743"/>
  <c r="T2744"/>
  <c r="T2745"/>
  <c r="T2746"/>
  <c r="T2747"/>
  <c r="T2748"/>
  <c r="T2749"/>
  <c r="T2750"/>
  <c r="T2751"/>
  <c r="T2752"/>
  <c r="T2753"/>
  <c r="T2754"/>
  <c r="T2755"/>
  <c r="T2756"/>
  <c r="T2757"/>
  <c r="T2758"/>
  <c r="T2759"/>
  <c r="T2760"/>
  <c r="T2761"/>
  <c r="T2762"/>
  <c r="T2763"/>
  <c r="T2764"/>
  <c r="T2765"/>
  <c r="T2766"/>
  <c r="T2767"/>
  <c r="T2768"/>
  <c r="T2769"/>
  <c r="T2770"/>
  <c r="T2771"/>
  <c r="T2773"/>
  <c r="T2774"/>
  <c r="T2775"/>
  <c r="T2776"/>
  <c r="T2777"/>
  <c r="T2778"/>
  <c r="T2779"/>
  <c r="T2780"/>
  <c r="T2781"/>
  <c r="T2782"/>
  <c r="T2783"/>
  <c r="T2784"/>
  <c r="T2785"/>
  <c r="T2786"/>
  <c r="T2787"/>
  <c r="T2788"/>
  <c r="T2789"/>
  <c r="T2790"/>
  <c r="T2791"/>
  <c r="T2792"/>
  <c r="T2793"/>
  <c r="T2794"/>
  <c r="T2795"/>
  <c r="T2796"/>
  <c r="T2797"/>
  <c r="T2798"/>
  <c r="T2799"/>
  <c r="T2800"/>
  <c r="T2801"/>
  <c r="T2802"/>
  <c r="T2804"/>
  <c r="T2805"/>
  <c r="T2806"/>
  <c r="T2807"/>
  <c r="T2808"/>
  <c r="T2809"/>
  <c r="T2810"/>
  <c r="T2811"/>
  <c r="T2812"/>
  <c r="T2813"/>
  <c r="T2814"/>
  <c r="T2815"/>
  <c r="T2816"/>
  <c r="T2817"/>
  <c r="T2818"/>
  <c r="T2819"/>
  <c r="T2820"/>
  <c r="T2821"/>
  <c r="T2822"/>
  <c r="T2823"/>
  <c r="T2824"/>
  <c r="T2825"/>
  <c r="T2826"/>
  <c r="T2827"/>
  <c r="T2828"/>
  <c r="T2829"/>
  <c r="T2830"/>
  <c r="T2831"/>
  <c r="T2832"/>
  <c r="T2834"/>
  <c r="T2835"/>
  <c r="T2836"/>
  <c r="T2837"/>
  <c r="T2838"/>
  <c r="T2839"/>
  <c r="T2840"/>
  <c r="T2841"/>
  <c r="T2842"/>
  <c r="T2843"/>
  <c r="T2844"/>
  <c r="T2845"/>
  <c r="T2846"/>
  <c r="T2847"/>
  <c r="T2848"/>
  <c r="T2849"/>
  <c r="T2850"/>
  <c r="T2851"/>
  <c r="T2852"/>
  <c r="T2853"/>
  <c r="T2854"/>
  <c r="T2855"/>
  <c r="T2856"/>
  <c r="T2857"/>
  <c r="T2858"/>
  <c r="T2859"/>
  <c r="T2860"/>
  <c r="T2861"/>
  <c r="T2862"/>
  <c r="T2863"/>
  <c r="T2864"/>
  <c r="T2865"/>
  <c r="T2866"/>
  <c r="T2867"/>
  <c r="T2868"/>
  <c r="T2869"/>
  <c r="T2870"/>
  <c r="T2871"/>
  <c r="T2872"/>
  <c r="T2873"/>
  <c r="T2874"/>
  <c r="T2875"/>
  <c r="T2876"/>
  <c r="T2877"/>
  <c r="T2878"/>
  <c r="T2879"/>
  <c r="T2880"/>
  <c r="T2881"/>
  <c r="T2882"/>
  <c r="T2883"/>
  <c r="T2884"/>
  <c r="T2885"/>
  <c r="T2886"/>
  <c r="T2887"/>
  <c r="T2888"/>
  <c r="T2889"/>
  <c r="T2890"/>
  <c r="T2891"/>
  <c r="T2892"/>
  <c r="T2893"/>
  <c r="T2895"/>
  <c r="T2896"/>
  <c r="T2897"/>
  <c r="T2898"/>
  <c r="T2899"/>
  <c r="T2900"/>
  <c r="T2901"/>
  <c r="T2902"/>
  <c r="T2903"/>
  <c r="T2904"/>
  <c r="T2905"/>
  <c r="T2906"/>
  <c r="T2907"/>
  <c r="T2908"/>
  <c r="T2909"/>
  <c r="T2910"/>
  <c r="T2911"/>
  <c r="T2912"/>
  <c r="T2913"/>
  <c r="T2914"/>
  <c r="T2915"/>
  <c r="T2916"/>
  <c r="T2917"/>
  <c r="T2918"/>
  <c r="T2919"/>
  <c r="T2920"/>
  <c r="T2921"/>
  <c r="T2922"/>
  <c r="T2923"/>
  <c r="T2924"/>
  <c r="T2957"/>
  <c r="T2958"/>
  <c r="T2959"/>
  <c r="T2960"/>
  <c r="T2961"/>
  <c r="T2962"/>
  <c r="T2963"/>
  <c r="T2964"/>
  <c r="T2965"/>
  <c r="T2966"/>
  <c r="T2967"/>
  <c r="T2968"/>
  <c r="T2969"/>
  <c r="T2970"/>
  <c r="T2971"/>
  <c r="T2972"/>
  <c r="T2973"/>
  <c r="T2974"/>
  <c r="T2975"/>
  <c r="T2976"/>
  <c r="T2977"/>
  <c r="T2978"/>
  <c r="T2979"/>
  <c r="T2980"/>
  <c r="T2981"/>
  <c r="T2982"/>
  <c r="T2983"/>
  <c r="T2985"/>
  <c r="T2986"/>
  <c r="T2987"/>
  <c r="T2988"/>
  <c r="T2989"/>
  <c r="T2990"/>
  <c r="T2991"/>
  <c r="T2992"/>
  <c r="T2993"/>
  <c r="T2994"/>
  <c r="T2995"/>
  <c r="T2996"/>
  <c r="T2997"/>
  <c r="T2998"/>
  <c r="T2999"/>
  <c r="T3000"/>
  <c r="T3001"/>
  <c r="T3002"/>
  <c r="T3003"/>
  <c r="T3004"/>
  <c r="T3005"/>
  <c r="T3006"/>
  <c r="T3007"/>
  <c r="T3008"/>
  <c r="T3009"/>
  <c r="T3010"/>
  <c r="T3011"/>
  <c r="T3012"/>
  <c r="T3013"/>
  <c r="T3014"/>
  <c r="T3016"/>
  <c r="T3017"/>
  <c r="T3018"/>
  <c r="T3019"/>
  <c r="T3020"/>
  <c r="T3021"/>
  <c r="T3022"/>
  <c r="T3023"/>
  <c r="T3024"/>
  <c r="T3025"/>
  <c r="T3026"/>
  <c r="T3027"/>
  <c r="T3028"/>
  <c r="T3029"/>
  <c r="T3030"/>
  <c r="T3031"/>
  <c r="T3032"/>
  <c r="T3033"/>
  <c r="T3034"/>
  <c r="T3035"/>
  <c r="T3036"/>
  <c r="T3037"/>
  <c r="T3038"/>
  <c r="T3039"/>
  <c r="T3040"/>
  <c r="T3041"/>
  <c r="T3042"/>
  <c r="T3043"/>
  <c r="T3044"/>
  <c r="T3046"/>
  <c r="T3047"/>
  <c r="T3048"/>
  <c r="T3049"/>
  <c r="T3050"/>
  <c r="T3051"/>
  <c r="T3052"/>
  <c r="T3053"/>
  <c r="T3054"/>
  <c r="T3055"/>
  <c r="T3056"/>
  <c r="T3057"/>
  <c r="T3058"/>
  <c r="T3059"/>
  <c r="T3060"/>
  <c r="T3061"/>
  <c r="T3062"/>
  <c r="T3063"/>
  <c r="T3064"/>
  <c r="T3065"/>
  <c r="T3066"/>
  <c r="T3067"/>
  <c r="T3068"/>
  <c r="T3069"/>
  <c r="T3077"/>
  <c r="T3078"/>
  <c r="T3079"/>
  <c r="T3080"/>
  <c r="T3081"/>
  <c r="T3082"/>
  <c r="T3083"/>
  <c r="T3084"/>
  <c r="T3085"/>
  <c r="T3086"/>
  <c r="T3087"/>
  <c r="T3088"/>
  <c r="T3089"/>
  <c r="T3090"/>
  <c r="T3091"/>
  <c r="T3092"/>
  <c r="T3093"/>
  <c r="T3094"/>
  <c r="T3095"/>
  <c r="T3096"/>
  <c r="T3097"/>
  <c r="T3098"/>
  <c r="T3099"/>
  <c r="T3100"/>
  <c r="T3101"/>
  <c r="T3102"/>
  <c r="T3103"/>
  <c r="T3104"/>
  <c r="T3105"/>
  <c r="T3106"/>
  <c r="T3107"/>
  <c r="T3108"/>
  <c r="T3109"/>
  <c r="T3110"/>
  <c r="T3111"/>
  <c r="T3112"/>
  <c r="T3113"/>
  <c r="T3114"/>
  <c r="T3115"/>
  <c r="T3116"/>
  <c r="T3117"/>
  <c r="T3119"/>
  <c r="T3120"/>
  <c r="T3121"/>
  <c r="T3122"/>
  <c r="T3123"/>
  <c r="T3124"/>
  <c r="T3125"/>
  <c r="T3126"/>
  <c r="T3127"/>
  <c r="T3128"/>
  <c r="T3129"/>
  <c r="T3130"/>
  <c r="T3131"/>
  <c r="T3132"/>
  <c r="T3133"/>
  <c r="T3134"/>
  <c r="T3135"/>
  <c r="T3136"/>
  <c r="T3137"/>
  <c r="T3138"/>
  <c r="T3139"/>
  <c r="T3140"/>
  <c r="T3141"/>
  <c r="T3142"/>
  <c r="T3143"/>
  <c r="T3144"/>
  <c r="T3145"/>
  <c r="T3146"/>
  <c r="T3147"/>
  <c r="T3148"/>
  <c r="T3149"/>
  <c r="T3150"/>
  <c r="T3151"/>
  <c r="T3152"/>
  <c r="T3153"/>
  <c r="T3154"/>
  <c r="T3155"/>
  <c r="T3156"/>
  <c r="T3157"/>
  <c r="T3158"/>
  <c r="T3159"/>
  <c r="T3160"/>
  <c r="T3161"/>
  <c r="T3162"/>
  <c r="T3163"/>
  <c r="T3164"/>
  <c r="T3165"/>
  <c r="T3166"/>
  <c r="T3167"/>
  <c r="T3169"/>
  <c r="T3170"/>
  <c r="T3171"/>
  <c r="T3172"/>
  <c r="T3173"/>
  <c r="T3174"/>
  <c r="T3175"/>
  <c r="T3176"/>
  <c r="T3177"/>
  <c r="T3178"/>
  <c r="T3179"/>
  <c r="T3180"/>
  <c r="T3181"/>
  <c r="T3182"/>
  <c r="T3183"/>
  <c r="T3184"/>
  <c r="T3185"/>
  <c r="T3186"/>
  <c r="T3187"/>
  <c r="T3188"/>
  <c r="T3189"/>
  <c r="T3190"/>
  <c r="T3191"/>
  <c r="T3192"/>
  <c r="T3193"/>
  <c r="T3194"/>
  <c r="T3195"/>
  <c r="T3196"/>
  <c r="T3197"/>
  <c r="T3198"/>
  <c r="T3199"/>
  <c r="T3200"/>
  <c r="T3201"/>
  <c r="T3202"/>
  <c r="T3203"/>
  <c r="T3204"/>
  <c r="T3205"/>
  <c r="T3206"/>
  <c r="T3207"/>
  <c r="T3208"/>
  <c r="T3209"/>
  <c r="T3210"/>
  <c r="T3211"/>
  <c r="T3212"/>
  <c r="T3213"/>
  <c r="T3214"/>
  <c r="T3215"/>
  <c r="T3216"/>
  <c r="T3217"/>
  <c r="T3218"/>
  <c r="T3219"/>
  <c r="T3220"/>
  <c r="T3221"/>
  <c r="T3222"/>
  <c r="T3223"/>
  <c r="T3224"/>
  <c r="T3225"/>
  <c r="T3226"/>
  <c r="T3227"/>
  <c r="T3228"/>
  <c r="T3229"/>
  <c r="T3230"/>
  <c r="T3231"/>
  <c r="T3232"/>
  <c r="T3233"/>
  <c r="T3234"/>
  <c r="T3235"/>
  <c r="T3236"/>
  <c r="T3237"/>
  <c r="T3238"/>
  <c r="T3239"/>
  <c r="T3240"/>
  <c r="T3241"/>
  <c r="T3242"/>
  <c r="T3243"/>
  <c r="T3244"/>
  <c r="T3245"/>
  <c r="T3246"/>
  <c r="T3247"/>
  <c r="T3248"/>
  <c r="T3249"/>
  <c r="T3250"/>
  <c r="T3251"/>
  <c r="T3252"/>
  <c r="T3253"/>
  <c r="T3254"/>
  <c r="T3255"/>
  <c r="T3256"/>
  <c r="T3257"/>
  <c r="T3258"/>
  <c r="T3263"/>
  <c r="T3264"/>
  <c r="T3267"/>
  <c r="T3268"/>
  <c r="T3271"/>
  <c r="T3272"/>
  <c r="T3275"/>
  <c r="T3276"/>
  <c r="T3279"/>
  <c r="T3280"/>
  <c r="T3283"/>
  <c r="T3284"/>
  <c r="T3287"/>
  <c r="T3288"/>
  <c r="T3322"/>
  <c r="T3323"/>
  <c r="T3324"/>
  <c r="T3325"/>
  <c r="T3326"/>
  <c r="T3327"/>
  <c r="T3328"/>
  <c r="T3329"/>
  <c r="T3330"/>
  <c r="T3331"/>
  <c r="T3332"/>
  <c r="T3333"/>
  <c r="T3334"/>
  <c r="T3335"/>
  <c r="T3336"/>
  <c r="T3337"/>
  <c r="T3338"/>
  <c r="T3339"/>
  <c r="T3340"/>
  <c r="T3341"/>
  <c r="T3342"/>
  <c r="T3343"/>
  <c r="T3344"/>
  <c r="T3345"/>
  <c r="T3346"/>
  <c r="T3347"/>
  <c r="T3348"/>
  <c r="T3349"/>
  <c r="T3351"/>
  <c r="T3352"/>
  <c r="T3353"/>
  <c r="T3354"/>
  <c r="T3355"/>
  <c r="T3356"/>
  <c r="T3357"/>
  <c r="T3358"/>
  <c r="T3359"/>
  <c r="T3360"/>
  <c r="T3361"/>
  <c r="T3362"/>
  <c r="T3363"/>
  <c r="T3364"/>
  <c r="T3365"/>
  <c r="T3366"/>
  <c r="T3367"/>
  <c r="T3368"/>
  <c r="T3369"/>
  <c r="T3370"/>
  <c r="T3371"/>
  <c r="T3372"/>
  <c r="T3373"/>
  <c r="T3374"/>
  <c r="T3375"/>
  <c r="T3376"/>
  <c r="T3377"/>
  <c r="T3378"/>
  <c r="T3379"/>
  <c r="T3380"/>
  <c r="T3412"/>
  <c r="T3413"/>
  <c r="T3414"/>
  <c r="T3415"/>
  <c r="T3416"/>
  <c r="T3417"/>
  <c r="T3418"/>
  <c r="T3419"/>
  <c r="T3420"/>
  <c r="T3421"/>
  <c r="T3422"/>
  <c r="T3423"/>
  <c r="T3424"/>
  <c r="T3425"/>
  <c r="T3426"/>
  <c r="T3427"/>
  <c r="T3428"/>
  <c r="T3429"/>
  <c r="T3430"/>
  <c r="T3431"/>
  <c r="T3432"/>
  <c r="T3433"/>
  <c r="T3434"/>
  <c r="T3435"/>
  <c r="T3436"/>
  <c r="T3437"/>
  <c r="T3438"/>
  <c r="T3439"/>
  <c r="T3440"/>
  <c r="T3441"/>
  <c r="T3472"/>
  <c r="T3473"/>
  <c r="T3474"/>
  <c r="T3475"/>
  <c r="T3476"/>
  <c r="T3477"/>
  <c r="T3478"/>
  <c r="T3479"/>
  <c r="T3480"/>
  <c r="T3481"/>
  <c r="T3482"/>
  <c r="T3483"/>
  <c r="T3484"/>
  <c r="T3485"/>
  <c r="T3486"/>
  <c r="T3487"/>
  <c r="T3488"/>
  <c r="T3489"/>
  <c r="T3490"/>
  <c r="T3491"/>
  <c r="T3492"/>
  <c r="T3493"/>
  <c r="T3494"/>
  <c r="T3495"/>
  <c r="T3496"/>
  <c r="T3497"/>
  <c r="T3498"/>
  <c r="T3499"/>
  <c r="T3500"/>
  <c r="T3501"/>
  <c r="T3502"/>
  <c r="T3504"/>
  <c r="T3505"/>
  <c r="T3506"/>
  <c r="T3507"/>
  <c r="T3508"/>
  <c r="T3509"/>
  <c r="T3510"/>
  <c r="T3511"/>
  <c r="T3512"/>
  <c r="T3513"/>
  <c r="T3514"/>
  <c r="T3515"/>
  <c r="T3516"/>
  <c r="T3517"/>
  <c r="T3518"/>
  <c r="T3519"/>
  <c r="T3520"/>
  <c r="T3521"/>
  <c r="T3522"/>
  <c r="T3523"/>
  <c r="T3524"/>
  <c r="T3525"/>
  <c r="T3526"/>
  <c r="T3527"/>
  <c r="T3528"/>
  <c r="T3529"/>
  <c r="T3530"/>
  <c r="T3531"/>
  <c r="T3532"/>
  <c r="T3533"/>
  <c r="T3535"/>
  <c r="T3536"/>
  <c r="T3537"/>
  <c r="T3538"/>
  <c r="T3539"/>
  <c r="T3540"/>
  <c r="T3541"/>
  <c r="T3542"/>
  <c r="T3543"/>
  <c r="T3544"/>
  <c r="T3545"/>
  <c r="T3546"/>
  <c r="T3547"/>
  <c r="T3548"/>
  <c r="T3549"/>
  <c r="T3550"/>
  <c r="T3551"/>
  <c r="T3552"/>
  <c r="T3553"/>
  <c r="T3554"/>
  <c r="T3555"/>
  <c r="T3556"/>
  <c r="T3557"/>
  <c r="T3558"/>
  <c r="T3559"/>
  <c r="T3560"/>
  <c r="T3561"/>
  <c r="T3562"/>
  <c r="T3563"/>
  <c r="T3564"/>
  <c r="T3565"/>
  <c r="T3566"/>
  <c r="T3567"/>
  <c r="T3568"/>
  <c r="T3569"/>
  <c r="T3570"/>
  <c r="T3571"/>
  <c r="T3572"/>
  <c r="T3573"/>
  <c r="T3574"/>
  <c r="T3575"/>
  <c r="T3576"/>
  <c r="T3577"/>
  <c r="T3578"/>
  <c r="T3579"/>
  <c r="T3580"/>
  <c r="T3581"/>
  <c r="T3582"/>
  <c r="T3583"/>
  <c r="T3584"/>
  <c r="T3585"/>
  <c r="T3586"/>
  <c r="T3587"/>
  <c r="T3588"/>
  <c r="T3589"/>
  <c r="T3590"/>
  <c r="T3591"/>
  <c r="T3592"/>
  <c r="T3593"/>
  <c r="T3594"/>
  <c r="T3595"/>
  <c r="T3596"/>
  <c r="T3597"/>
  <c r="T3598"/>
  <c r="T3599"/>
  <c r="T3600"/>
  <c r="T3601"/>
  <c r="T3602"/>
  <c r="T3603"/>
  <c r="T3604"/>
  <c r="T3605"/>
  <c r="T3606"/>
  <c r="T3607"/>
  <c r="T3608"/>
  <c r="T3609"/>
  <c r="T3610"/>
  <c r="T3611"/>
  <c r="T3612"/>
  <c r="T3613"/>
  <c r="T3614"/>
  <c r="T3615"/>
  <c r="T3616"/>
  <c r="T3617"/>
  <c r="T3618"/>
  <c r="T3619"/>
  <c r="T3620"/>
  <c r="T3621"/>
  <c r="T3622"/>
  <c r="T3623"/>
  <c r="T3624"/>
  <c r="T3626"/>
  <c r="T3627"/>
  <c r="T3628"/>
  <c r="T3629"/>
  <c r="T3630"/>
  <c r="T3631"/>
  <c r="T3632"/>
  <c r="T3633"/>
  <c r="T3634"/>
  <c r="T3635"/>
  <c r="T3636"/>
  <c r="T3637"/>
  <c r="T3638"/>
  <c r="T3639"/>
  <c r="T3640"/>
  <c r="T3641"/>
  <c r="T3642"/>
  <c r="T3643"/>
  <c r="T3644"/>
  <c r="T3645"/>
  <c r="T3646"/>
  <c r="T3647"/>
  <c r="T3648"/>
  <c r="T3649"/>
  <c r="T3650"/>
  <c r="T3651"/>
  <c r="T3652"/>
  <c r="T3653"/>
  <c r="T3654"/>
  <c r="T3655"/>
  <c r="T3688"/>
  <c r="T3689"/>
  <c r="T3690"/>
  <c r="T3691"/>
  <c r="T3692"/>
  <c r="T3693"/>
  <c r="T3694"/>
  <c r="T3695"/>
  <c r="T3696"/>
  <c r="T3697"/>
  <c r="T3698"/>
  <c r="T3699"/>
  <c r="T3700"/>
  <c r="T3701"/>
  <c r="T3702"/>
  <c r="T3703"/>
  <c r="T3704"/>
  <c r="T3705"/>
  <c r="T3706"/>
  <c r="T3707"/>
  <c r="T3708"/>
  <c r="T3709"/>
  <c r="T3710"/>
  <c r="T3711"/>
  <c r="T3712"/>
  <c r="T3713"/>
  <c r="T3714"/>
  <c r="T3716"/>
  <c r="T3717"/>
  <c r="T3718"/>
  <c r="T3719"/>
  <c r="T3720"/>
  <c r="T3721"/>
  <c r="T3722"/>
  <c r="T3723"/>
  <c r="T3724"/>
  <c r="T3725"/>
  <c r="T3726"/>
  <c r="T3727"/>
  <c r="T3728"/>
  <c r="T3729"/>
  <c r="T3730"/>
  <c r="T3731"/>
  <c r="T3732"/>
  <c r="T3733"/>
  <c r="T3734"/>
  <c r="T3735"/>
  <c r="T3736"/>
  <c r="T3737"/>
  <c r="T3738"/>
  <c r="T3739"/>
  <c r="T3740"/>
  <c r="T3741"/>
  <c r="T3742"/>
  <c r="T3743"/>
  <c r="T3744"/>
  <c r="T3745"/>
  <c r="T3747"/>
  <c r="T3748"/>
  <c r="T3749"/>
  <c r="T3750"/>
  <c r="T3751"/>
  <c r="T3752"/>
  <c r="T3753"/>
  <c r="T3754"/>
  <c r="T3755"/>
  <c r="T3756"/>
  <c r="T3757"/>
  <c r="T3758"/>
  <c r="T3759"/>
  <c r="T3760"/>
  <c r="T3761"/>
  <c r="T3762"/>
  <c r="T3763"/>
  <c r="T3764"/>
  <c r="T3765"/>
  <c r="T3766"/>
  <c r="T3767"/>
  <c r="T3768"/>
  <c r="T3769"/>
  <c r="T3770"/>
  <c r="T3771"/>
  <c r="T3772"/>
  <c r="T3773"/>
  <c r="T3774"/>
  <c r="T3775"/>
  <c r="T3808"/>
  <c r="T3809"/>
  <c r="T3810"/>
  <c r="T3811"/>
  <c r="T3812"/>
  <c r="T3813"/>
  <c r="T3814"/>
  <c r="T3815"/>
  <c r="T3816"/>
  <c r="T3817"/>
  <c r="T3818"/>
  <c r="T3819"/>
  <c r="T3820"/>
  <c r="T3821"/>
  <c r="T3822"/>
  <c r="T3823"/>
  <c r="T3824"/>
  <c r="T3825"/>
  <c r="T3826"/>
  <c r="T3827"/>
  <c r="T3828"/>
  <c r="T3829"/>
  <c r="T3830"/>
  <c r="T3831"/>
  <c r="T3832"/>
  <c r="T3833"/>
  <c r="T3834"/>
  <c r="T3835"/>
  <c r="T3836"/>
  <c r="T3837"/>
  <c r="T3838"/>
  <c r="T3839"/>
  <c r="T3840"/>
  <c r="T3841"/>
  <c r="T3842"/>
  <c r="T3843"/>
  <c r="T3844"/>
  <c r="T3845"/>
  <c r="T3846"/>
  <c r="T3847"/>
  <c r="T3848"/>
  <c r="T3849"/>
  <c r="T3850"/>
  <c r="T3851"/>
  <c r="T3852"/>
  <c r="T3853"/>
  <c r="T3854"/>
  <c r="T3855"/>
  <c r="T3856"/>
  <c r="T3857"/>
  <c r="T3858"/>
  <c r="T3859"/>
  <c r="T3860"/>
  <c r="T3861"/>
  <c r="T3862"/>
  <c r="T3863"/>
  <c r="T3864"/>
  <c r="T3865"/>
  <c r="T3866"/>
  <c r="T3867"/>
  <c r="T3868"/>
  <c r="T3869"/>
  <c r="T3870"/>
  <c r="T3871"/>
  <c r="T3872"/>
  <c r="T3873"/>
  <c r="T3874"/>
  <c r="T3875"/>
  <c r="T3876"/>
  <c r="T3877"/>
  <c r="T3878"/>
  <c r="T3879"/>
  <c r="T3880"/>
  <c r="T3881"/>
  <c r="T3882"/>
  <c r="T3883"/>
  <c r="T3884"/>
  <c r="T3885"/>
  <c r="T3886"/>
  <c r="T3887"/>
  <c r="T3888"/>
  <c r="T3889"/>
  <c r="T3890"/>
  <c r="T3891"/>
  <c r="T3892"/>
  <c r="T3893"/>
  <c r="T3894"/>
  <c r="T3895"/>
  <c r="T3896"/>
  <c r="T3897"/>
  <c r="T3898"/>
  <c r="T3929"/>
  <c r="T3930"/>
  <c r="T3931"/>
  <c r="T3932"/>
  <c r="T3933"/>
  <c r="T3934"/>
  <c r="T3935"/>
  <c r="T3936"/>
  <c r="T3937"/>
  <c r="T3938"/>
  <c r="T3939"/>
  <c r="T3940"/>
  <c r="T3941"/>
  <c r="T3942"/>
  <c r="T3943"/>
  <c r="T3944"/>
  <c r="T3945"/>
  <c r="T3946"/>
  <c r="T3947"/>
  <c r="T3948"/>
  <c r="T3949"/>
  <c r="T3950"/>
  <c r="T3951"/>
  <c r="T3952"/>
  <c r="T3953"/>
  <c r="T3954"/>
  <c r="T3955"/>
  <c r="T3956"/>
  <c r="T3957"/>
  <c r="T3958"/>
  <c r="T3959"/>
  <c r="T3960"/>
  <c r="T3961"/>
  <c r="T3962"/>
  <c r="T3963"/>
  <c r="T3964"/>
  <c r="T3965"/>
  <c r="T3966"/>
  <c r="T3967"/>
  <c r="T3968"/>
  <c r="T3969"/>
  <c r="T3970"/>
  <c r="T3971"/>
  <c r="T3972"/>
  <c r="T3973"/>
  <c r="T3974"/>
  <c r="T3975"/>
  <c r="T3976"/>
  <c r="T3977"/>
  <c r="T3978"/>
  <c r="T3979"/>
  <c r="T3980"/>
  <c r="T3981"/>
  <c r="T3982"/>
  <c r="T3983"/>
  <c r="T3984"/>
  <c r="T3985"/>
  <c r="T3986"/>
  <c r="T3987"/>
  <c r="T3988"/>
  <c r="T3989"/>
  <c r="T4053"/>
  <c r="T4054"/>
  <c r="T4055"/>
  <c r="T4056"/>
  <c r="T4057"/>
  <c r="T4058"/>
  <c r="T4059"/>
  <c r="T4060"/>
  <c r="T4061"/>
  <c r="T4062"/>
  <c r="T4063"/>
  <c r="T4064"/>
  <c r="T4065"/>
  <c r="T4066"/>
  <c r="T4067"/>
  <c r="T4068"/>
  <c r="T4069"/>
  <c r="T4070"/>
  <c r="T4071"/>
  <c r="T4072"/>
  <c r="T4073"/>
  <c r="T4074"/>
  <c r="T4075"/>
  <c r="T4076"/>
  <c r="T4077"/>
  <c r="T4078"/>
  <c r="T4079"/>
  <c r="T4081"/>
  <c r="T4082"/>
  <c r="T4083"/>
  <c r="T4084"/>
  <c r="T4085"/>
  <c r="T4086"/>
  <c r="T4087"/>
  <c r="T4088"/>
  <c r="T4089"/>
  <c r="T4090"/>
  <c r="T4091"/>
  <c r="T4092"/>
  <c r="T4093"/>
  <c r="T4094"/>
  <c r="T4095"/>
  <c r="T4096"/>
  <c r="T4097"/>
  <c r="T4098"/>
  <c r="T4099"/>
  <c r="T4100"/>
  <c r="T4101"/>
  <c r="T4102"/>
  <c r="T4103"/>
  <c r="T4104"/>
  <c r="T4105"/>
  <c r="T4106"/>
  <c r="T4107"/>
  <c r="T4108"/>
  <c r="T4109"/>
  <c r="T4110"/>
  <c r="T4112"/>
  <c r="T4113"/>
  <c r="T4114"/>
  <c r="T4115"/>
  <c r="T4116"/>
  <c r="T4117"/>
  <c r="T4118"/>
  <c r="T4119"/>
  <c r="T4120"/>
  <c r="T4121"/>
  <c r="T4122"/>
  <c r="T4123"/>
  <c r="T4124"/>
  <c r="T4125"/>
  <c r="T4126"/>
  <c r="T4127"/>
  <c r="T4128"/>
  <c r="T4129"/>
  <c r="T4130"/>
  <c r="T4131"/>
  <c r="T4132"/>
  <c r="T4133"/>
  <c r="T4134"/>
  <c r="T4135"/>
  <c r="T4136"/>
  <c r="T4137"/>
  <c r="T4138"/>
  <c r="T4139"/>
  <c r="T4140"/>
  <c r="T4142"/>
  <c r="T4143"/>
  <c r="T4144"/>
  <c r="T4145"/>
  <c r="T4146"/>
  <c r="T4147"/>
  <c r="T4148"/>
  <c r="T4149"/>
  <c r="T4150"/>
  <c r="T4151"/>
  <c r="T4152"/>
  <c r="T4153"/>
  <c r="T4154"/>
  <c r="T4155"/>
  <c r="T4156"/>
  <c r="T4157"/>
  <c r="T4158"/>
  <c r="T4159"/>
  <c r="T4160"/>
  <c r="T4161"/>
  <c r="T4162"/>
  <c r="T4163"/>
  <c r="T4164"/>
  <c r="T4165"/>
  <c r="T4166"/>
  <c r="T4167"/>
  <c r="T4168"/>
  <c r="T4169"/>
  <c r="T4170"/>
  <c r="T4171"/>
  <c r="T4173"/>
  <c r="T4174"/>
  <c r="T4175"/>
  <c r="T4176"/>
  <c r="T4177"/>
  <c r="T4178"/>
  <c r="T4179"/>
  <c r="T4180"/>
  <c r="T4181"/>
  <c r="T4182"/>
  <c r="T4183"/>
  <c r="T4184"/>
  <c r="T4185"/>
  <c r="T4186"/>
  <c r="T4187"/>
  <c r="T4188"/>
  <c r="T4189"/>
  <c r="T4190"/>
  <c r="T4191"/>
  <c r="T4192"/>
  <c r="T4193"/>
  <c r="T4194"/>
  <c r="T4195"/>
  <c r="T4196"/>
  <c r="T4197"/>
  <c r="T4198"/>
  <c r="T4199"/>
  <c r="T4200"/>
  <c r="T4201"/>
  <c r="T4202"/>
  <c r="T4203"/>
  <c r="T4204"/>
  <c r="T4205"/>
  <c r="T4206"/>
  <c r="T4207"/>
  <c r="T4208"/>
  <c r="T4209"/>
  <c r="T4210"/>
  <c r="T4211"/>
  <c r="T4212"/>
  <c r="T4213"/>
  <c r="T4214"/>
  <c r="T4215"/>
  <c r="T4216"/>
  <c r="T4217"/>
  <c r="T4218"/>
  <c r="T4219"/>
  <c r="T4220"/>
  <c r="T4221"/>
  <c r="T4222"/>
  <c r="T4223"/>
  <c r="T4224"/>
  <c r="T4225"/>
  <c r="T4226"/>
  <c r="T4227"/>
  <c r="T4228"/>
  <c r="T4229"/>
  <c r="T4230"/>
  <c r="T4231"/>
  <c r="T4232"/>
  <c r="T4234"/>
  <c r="T4235"/>
  <c r="T4236"/>
  <c r="T4237"/>
  <c r="T4238"/>
  <c r="T4239"/>
  <c r="T4240"/>
  <c r="T4241"/>
  <c r="T4242"/>
  <c r="T4243"/>
  <c r="T4244"/>
  <c r="T4245"/>
  <c r="T4246"/>
  <c r="T4247"/>
  <c r="T4248"/>
  <c r="T4249"/>
  <c r="T4250"/>
  <c r="T4251"/>
  <c r="T4252"/>
  <c r="T4253"/>
  <c r="T4254"/>
  <c r="T4255"/>
  <c r="T4256"/>
  <c r="T4257"/>
  <c r="T4258"/>
  <c r="T4259"/>
  <c r="T4260"/>
  <c r="T4261"/>
  <c r="T4262"/>
  <c r="T4263"/>
  <c r="T4265"/>
  <c r="T4266"/>
  <c r="T4267"/>
  <c r="T4268"/>
  <c r="T4269"/>
  <c r="T4270"/>
  <c r="T4271"/>
  <c r="T4272"/>
  <c r="T4273"/>
  <c r="T4274"/>
  <c r="T4275"/>
  <c r="T4276"/>
  <c r="T4277"/>
  <c r="T4278"/>
  <c r="T4279"/>
  <c r="T4280"/>
  <c r="T4281"/>
  <c r="T4282"/>
  <c r="T4283"/>
  <c r="T4284"/>
  <c r="T4285"/>
  <c r="T4286"/>
  <c r="T4287"/>
  <c r="T4288"/>
  <c r="T4289"/>
  <c r="T4290"/>
  <c r="T4291"/>
  <c r="T4292"/>
  <c r="T4293"/>
  <c r="T4294"/>
  <c r="T4295"/>
  <c r="T4296"/>
  <c r="T4297"/>
  <c r="T4298"/>
  <c r="T4299"/>
  <c r="T4300"/>
  <c r="T4301"/>
  <c r="T4302"/>
  <c r="T4303"/>
  <c r="T4304"/>
  <c r="T4305"/>
  <c r="T4306"/>
  <c r="T4307"/>
  <c r="T4308"/>
  <c r="T4309"/>
  <c r="T4310"/>
  <c r="T4311"/>
  <c r="T4312"/>
  <c r="T4313"/>
  <c r="T4314"/>
  <c r="T4315"/>
  <c r="T4316"/>
  <c r="T4317"/>
  <c r="T4318"/>
  <c r="T4319"/>
  <c r="T4320"/>
  <c r="T4321"/>
  <c r="T4322"/>
  <c r="T4323"/>
  <c r="T4324"/>
  <c r="T4325"/>
  <c r="T4326"/>
  <c r="T4327"/>
  <c r="T4328"/>
  <c r="T4329"/>
  <c r="T4330"/>
  <c r="T4331"/>
  <c r="T4332"/>
  <c r="T4333"/>
  <c r="T4334"/>
  <c r="T4335"/>
  <c r="T4336"/>
  <c r="T4337"/>
  <c r="T4338"/>
  <c r="T4339"/>
  <c r="T4340"/>
  <c r="T4341"/>
  <c r="T4342"/>
  <c r="T4343"/>
  <c r="T4344"/>
  <c r="T4345"/>
  <c r="T4346"/>
  <c r="T4347"/>
  <c r="T4348"/>
  <c r="T4349"/>
  <c r="T4350"/>
  <c r="T4351"/>
  <c r="T4352"/>
  <c r="T4353"/>
  <c r="T4354"/>
  <c r="T4356"/>
  <c r="T4357"/>
  <c r="T4358"/>
  <c r="T4359"/>
  <c r="T4360"/>
  <c r="T4361"/>
  <c r="T4362"/>
  <c r="T4363"/>
  <c r="T4364"/>
  <c r="T4365"/>
  <c r="T4366"/>
  <c r="T4367"/>
  <c r="T4368"/>
  <c r="T4369"/>
  <c r="T4370"/>
  <c r="T4371"/>
  <c r="T4372"/>
  <c r="T4373"/>
  <c r="T4374"/>
  <c r="T4375"/>
  <c r="T4376"/>
  <c r="T4377"/>
  <c r="T4378"/>
  <c r="T4379"/>
  <c r="T4380"/>
  <c r="T4381"/>
  <c r="T4382"/>
  <c r="T4383"/>
  <c r="T4384"/>
  <c r="T4385"/>
  <c r="T4417"/>
  <c r="T4418"/>
  <c r="T4419"/>
  <c r="T4420"/>
  <c r="T4421"/>
  <c r="T4422"/>
  <c r="T4423"/>
  <c r="T4424"/>
  <c r="T4425"/>
  <c r="T4426"/>
  <c r="T4427"/>
  <c r="T4428"/>
  <c r="T4429"/>
  <c r="T4430"/>
  <c r="T4431"/>
  <c r="T4432"/>
  <c r="T4433"/>
  <c r="T4434"/>
  <c r="T4435"/>
  <c r="T4436"/>
  <c r="T4437"/>
  <c r="T4438"/>
  <c r="T4439"/>
  <c r="T4440"/>
  <c r="T4441"/>
  <c r="T4442"/>
  <c r="T4443"/>
  <c r="T4444"/>
  <c r="T4445"/>
  <c r="T4446"/>
  <c r="T4447"/>
  <c r="T4448"/>
  <c r="T4449"/>
  <c r="T4450"/>
  <c r="T4451"/>
  <c r="T4452"/>
  <c r="T4453"/>
  <c r="T4454"/>
  <c r="T4455"/>
  <c r="T4456"/>
  <c r="T4457"/>
  <c r="T4458"/>
  <c r="T4459"/>
  <c r="T4460"/>
  <c r="T4461"/>
  <c r="T4462"/>
  <c r="T4463"/>
  <c r="T4464"/>
  <c r="T4465"/>
  <c r="T4466"/>
  <c r="T4467"/>
  <c r="T4468"/>
  <c r="T4469"/>
  <c r="T4470"/>
  <c r="T4471"/>
  <c r="T4472"/>
  <c r="T4473"/>
  <c r="T4474"/>
  <c r="T4475"/>
  <c r="T4476"/>
  <c r="T4477"/>
  <c r="T4478"/>
  <c r="T4479"/>
  <c r="T4480"/>
  <c r="T4481"/>
  <c r="T4482"/>
  <c r="T4483"/>
  <c r="T4484"/>
  <c r="T4485"/>
  <c r="T4486"/>
  <c r="T4487"/>
  <c r="T4488"/>
  <c r="T4489"/>
  <c r="T4490"/>
  <c r="T4491"/>
  <c r="T4492"/>
  <c r="T4493"/>
  <c r="T4494"/>
  <c r="T4495"/>
  <c r="T4496"/>
  <c r="T4497"/>
  <c r="T4498"/>
  <c r="T4499"/>
  <c r="T4500"/>
  <c r="T4501"/>
  <c r="T4502"/>
  <c r="T4503"/>
  <c r="T4504"/>
  <c r="T4505"/>
  <c r="T4506"/>
  <c r="T4507"/>
  <c r="T4508"/>
  <c r="T4509"/>
  <c r="T4510"/>
  <c r="T4511"/>
  <c r="T4512"/>
  <c r="T4513"/>
  <c r="T4514"/>
  <c r="T4515"/>
  <c r="T4516"/>
  <c r="T4517"/>
  <c r="T4518"/>
  <c r="T4519"/>
  <c r="T4520"/>
  <c r="T4521"/>
  <c r="T4522"/>
  <c r="T4523"/>
  <c r="T4524"/>
  <c r="T4525"/>
  <c r="T4526"/>
  <c r="T4527"/>
  <c r="T4528"/>
  <c r="T4529"/>
  <c r="T4530"/>
  <c r="T4531"/>
  <c r="T4532"/>
  <c r="T4533"/>
  <c r="T4534"/>
  <c r="T4535"/>
  <c r="T4536"/>
  <c r="T4537"/>
  <c r="T4538"/>
  <c r="T4539"/>
  <c r="T4540"/>
  <c r="T4541"/>
  <c r="T4542"/>
  <c r="T4543"/>
  <c r="T4544"/>
  <c r="T4545"/>
  <c r="T4546"/>
  <c r="T4547"/>
  <c r="T4548"/>
  <c r="T4549"/>
  <c r="T4550"/>
  <c r="T4551"/>
  <c r="T4552"/>
  <c r="T4553"/>
  <c r="T4554"/>
  <c r="T4555"/>
  <c r="T4556"/>
  <c r="T4557"/>
  <c r="T4558"/>
  <c r="T4559"/>
  <c r="T4560"/>
  <c r="T4561"/>
  <c r="T4562"/>
  <c r="T4563"/>
  <c r="T4564"/>
  <c r="T4565"/>
  <c r="T4566"/>
  <c r="T4567"/>
  <c r="T4568"/>
  <c r="T4569"/>
  <c r="T4570"/>
  <c r="T4571"/>
  <c r="T4572"/>
  <c r="T4573"/>
  <c r="T4574"/>
  <c r="T4575"/>
  <c r="T4576"/>
  <c r="T4577"/>
  <c r="T4578"/>
  <c r="T4579"/>
  <c r="T4580"/>
  <c r="T4581"/>
  <c r="T4582"/>
  <c r="T4583"/>
  <c r="T4584"/>
  <c r="T4585"/>
  <c r="T4586"/>
  <c r="T4587"/>
  <c r="T4588"/>
  <c r="T4589"/>
  <c r="T4590"/>
  <c r="T4591"/>
  <c r="T4592"/>
  <c r="T4593"/>
  <c r="T4594"/>
  <c r="T4595"/>
  <c r="T4596"/>
  <c r="T4597"/>
  <c r="T4598"/>
  <c r="T4599"/>
  <c r="T4600"/>
  <c r="T4601"/>
  <c r="T4602"/>
  <c r="T4603"/>
  <c r="T4604"/>
  <c r="T4605"/>
  <c r="T4606"/>
  <c r="T4607"/>
  <c r="T4608"/>
  <c r="T4609"/>
  <c r="T4610"/>
  <c r="T4611"/>
  <c r="T4612"/>
  <c r="T4613"/>
  <c r="T4614"/>
  <c r="T4615"/>
  <c r="T4616"/>
  <c r="T4617"/>
  <c r="T4618"/>
  <c r="T4619"/>
  <c r="T4620"/>
  <c r="T4621"/>
  <c r="T4622"/>
  <c r="T4623"/>
  <c r="T4624"/>
  <c r="T4625"/>
  <c r="T4626"/>
  <c r="T4627"/>
  <c r="T4628"/>
  <c r="T4629"/>
  <c r="T4630"/>
  <c r="T4631"/>
  <c r="T4632"/>
  <c r="T4633"/>
  <c r="T4634"/>
  <c r="T4635"/>
  <c r="T4636"/>
  <c r="T4637"/>
  <c r="T4638"/>
  <c r="T4639"/>
  <c r="T4640"/>
  <c r="T4641"/>
  <c r="T4642"/>
  <c r="T4643"/>
  <c r="T4644"/>
  <c r="T4645"/>
  <c r="T4646"/>
  <c r="T4647"/>
  <c r="T4648"/>
  <c r="T4649"/>
  <c r="T4650"/>
  <c r="T4651"/>
  <c r="T4652"/>
  <c r="T4653"/>
  <c r="T4654"/>
  <c r="T4655"/>
  <c r="T4656"/>
  <c r="T4657"/>
  <c r="T4658"/>
  <c r="T4659"/>
  <c r="T4660"/>
  <c r="T4661"/>
  <c r="T4662"/>
  <c r="T4663"/>
  <c r="T4664"/>
  <c r="T4665"/>
  <c r="T4666"/>
  <c r="T4667"/>
  <c r="T4668"/>
  <c r="T4669"/>
  <c r="T4670"/>
  <c r="T4671"/>
  <c r="T4672"/>
  <c r="T4673"/>
  <c r="T4674"/>
  <c r="T4675"/>
  <c r="T4676"/>
  <c r="T4677"/>
  <c r="T4678"/>
  <c r="T4679"/>
  <c r="T4680"/>
  <c r="T4681"/>
  <c r="T4682"/>
  <c r="T4683"/>
  <c r="T4684"/>
  <c r="T4685"/>
  <c r="T4686"/>
  <c r="T4687"/>
  <c r="T4688"/>
  <c r="T4689"/>
  <c r="T4690"/>
  <c r="T4691"/>
  <c r="T4692"/>
  <c r="T4693"/>
  <c r="T4694"/>
  <c r="T4695"/>
  <c r="T4696"/>
  <c r="T4697"/>
  <c r="T4698"/>
  <c r="T4699"/>
  <c r="T4700"/>
  <c r="T4701"/>
  <c r="T4702"/>
  <c r="T4703"/>
  <c r="T4704"/>
  <c r="T4705"/>
  <c r="T4706"/>
  <c r="T4707"/>
  <c r="T4708"/>
  <c r="T4709"/>
  <c r="T4710"/>
  <c r="T4711"/>
  <c r="T4712"/>
  <c r="T4713"/>
  <c r="T4714"/>
  <c r="T4715"/>
  <c r="T4716"/>
  <c r="T4717"/>
  <c r="T4718"/>
  <c r="T4719"/>
  <c r="T4720"/>
  <c r="T4721"/>
  <c r="T4722"/>
  <c r="T4723"/>
  <c r="T4724"/>
  <c r="T4725"/>
  <c r="T4726"/>
  <c r="T4727"/>
  <c r="T4728"/>
  <c r="T4729"/>
  <c r="T4730"/>
  <c r="T4731"/>
  <c r="T4732"/>
  <c r="T4733"/>
  <c r="T4734"/>
  <c r="T4735"/>
  <c r="T4736"/>
  <c r="T4737"/>
  <c r="T4738"/>
  <c r="T4739"/>
  <c r="T4740"/>
  <c r="T4741"/>
  <c r="T4742"/>
  <c r="T4743"/>
  <c r="T4744"/>
  <c r="T4745"/>
  <c r="T4746"/>
  <c r="T4747"/>
  <c r="T4748"/>
  <c r="T4749"/>
  <c r="T4750"/>
  <c r="T4751"/>
  <c r="T4752"/>
  <c r="T4753"/>
  <c r="T4754"/>
  <c r="T4755"/>
  <c r="T4756"/>
  <c r="T4757"/>
  <c r="T4758"/>
  <c r="T4759"/>
  <c r="T4760"/>
  <c r="T4761"/>
  <c r="T4762"/>
  <c r="T4763"/>
  <c r="T4764"/>
  <c r="T4765"/>
  <c r="T4766"/>
  <c r="T4767"/>
  <c r="T4768"/>
  <c r="T4769"/>
  <c r="T4770"/>
  <c r="T4771"/>
  <c r="T4772"/>
  <c r="T4773"/>
  <c r="T4774"/>
  <c r="T4775"/>
  <c r="T4776"/>
  <c r="T4777"/>
  <c r="T4778"/>
  <c r="T4779"/>
  <c r="T4780"/>
  <c r="T4781"/>
  <c r="T4782"/>
  <c r="T4783"/>
  <c r="T4784"/>
  <c r="T4785"/>
  <c r="T4786"/>
  <c r="T4787"/>
  <c r="T4788"/>
  <c r="T4789"/>
  <c r="T4790"/>
  <c r="T4791"/>
  <c r="T4792"/>
  <c r="T4793"/>
  <c r="T4794"/>
  <c r="T4795"/>
  <c r="T4796"/>
  <c r="T4797"/>
  <c r="T4798"/>
  <c r="T4799"/>
  <c r="T4800"/>
  <c r="T4801"/>
  <c r="T4802"/>
  <c r="T4803"/>
  <c r="T4804"/>
  <c r="T4805"/>
  <c r="T4806"/>
  <c r="T4807"/>
  <c r="T4808"/>
  <c r="T4809"/>
  <c r="T4810"/>
  <c r="T4811"/>
  <c r="T4812"/>
  <c r="T4813"/>
  <c r="T4814"/>
  <c r="T4815"/>
  <c r="T4816"/>
  <c r="T4817"/>
  <c r="T4818"/>
  <c r="T4819"/>
  <c r="T4820"/>
  <c r="T4821"/>
  <c r="T4822"/>
  <c r="T4823"/>
  <c r="T4824"/>
  <c r="T4825"/>
  <c r="T4826"/>
  <c r="T4827"/>
  <c r="T4828"/>
  <c r="T4829"/>
  <c r="T4830"/>
  <c r="T4831"/>
  <c r="T4832"/>
  <c r="T4833"/>
  <c r="T4834"/>
  <c r="T4835"/>
  <c r="T4836"/>
  <c r="T4837"/>
  <c r="T4838"/>
  <c r="T4839"/>
  <c r="T4840"/>
  <c r="T4841"/>
  <c r="T4842"/>
  <c r="T4843"/>
  <c r="T4844"/>
  <c r="T4845"/>
  <c r="T4846"/>
  <c r="T4847"/>
  <c r="T4848"/>
  <c r="T4849"/>
  <c r="T4850"/>
  <c r="T4851"/>
  <c r="T4852"/>
  <c r="T4853"/>
  <c r="T4854"/>
  <c r="T4855"/>
  <c r="T4856"/>
  <c r="T4857"/>
  <c r="T4858"/>
  <c r="T4859"/>
  <c r="T4860"/>
  <c r="T4861"/>
  <c r="T4862"/>
  <c r="T4863"/>
  <c r="T4864"/>
  <c r="T4865"/>
  <c r="T4866"/>
  <c r="T4867"/>
  <c r="T4868"/>
  <c r="T4869"/>
  <c r="T4870"/>
  <c r="T4871"/>
  <c r="T4872"/>
  <c r="T4873"/>
  <c r="T4874"/>
  <c r="T4875"/>
  <c r="T4876"/>
  <c r="T4877"/>
  <c r="T4878"/>
  <c r="T4879"/>
  <c r="T4880"/>
  <c r="T4881"/>
  <c r="T4882"/>
  <c r="T4883"/>
  <c r="T4884"/>
  <c r="T4885"/>
  <c r="T4886"/>
  <c r="T4887"/>
  <c r="T4888"/>
  <c r="T4889"/>
  <c r="T4890"/>
  <c r="T4891"/>
  <c r="T4892"/>
  <c r="T4893"/>
  <c r="T4894"/>
  <c r="T4895"/>
  <c r="T4896"/>
  <c r="T4897"/>
  <c r="T4898"/>
  <c r="T4899"/>
  <c r="T4900"/>
  <c r="T4901"/>
  <c r="T4902"/>
  <c r="T4903"/>
  <c r="T4904"/>
  <c r="T4905"/>
  <c r="T4906"/>
  <c r="T4907"/>
  <c r="T4908"/>
  <c r="T4909"/>
  <c r="T4910"/>
  <c r="T4911"/>
  <c r="T4912"/>
  <c r="T4913"/>
  <c r="T4914"/>
  <c r="T4915"/>
  <c r="T4916"/>
  <c r="T4917"/>
  <c r="T4918"/>
  <c r="T4919"/>
  <c r="T4920"/>
  <c r="T4921"/>
  <c r="T4922"/>
  <c r="T4923"/>
  <c r="T4924"/>
  <c r="T4925"/>
  <c r="T4926"/>
  <c r="T4927"/>
  <c r="T4928"/>
  <c r="T4929"/>
  <c r="T4930"/>
  <c r="T4931"/>
  <c r="T4932"/>
  <c r="T4933"/>
  <c r="T4934"/>
  <c r="T4935"/>
  <c r="T4936"/>
  <c r="T4937"/>
  <c r="T4938"/>
  <c r="T4939"/>
  <c r="T4940"/>
  <c r="T4941"/>
  <c r="T4942"/>
  <c r="T4943"/>
  <c r="T4944"/>
  <c r="T4945"/>
  <c r="T4946"/>
  <c r="T4947"/>
  <c r="T4948"/>
  <c r="T4949"/>
  <c r="T4950"/>
  <c r="T4951"/>
  <c r="T4952"/>
  <c r="T4953"/>
  <c r="T4954"/>
  <c r="T4955"/>
  <c r="T4956"/>
  <c r="T4957"/>
  <c r="T4958"/>
  <c r="T4959"/>
  <c r="T4960"/>
  <c r="T4961"/>
  <c r="T4962"/>
  <c r="T4963"/>
  <c r="T4964"/>
  <c r="T4965"/>
  <c r="T4966"/>
  <c r="T4967"/>
  <c r="T4968"/>
  <c r="T4969"/>
  <c r="T4970"/>
  <c r="T4971"/>
  <c r="T4972"/>
  <c r="T4973"/>
  <c r="T4974"/>
  <c r="T4975"/>
  <c r="T4976"/>
  <c r="T4977"/>
  <c r="T4978"/>
  <c r="T4979"/>
  <c r="T4980"/>
  <c r="T4981"/>
  <c r="T4982"/>
  <c r="T4983"/>
  <c r="T4984"/>
  <c r="T4985"/>
  <c r="T4986"/>
  <c r="T4987"/>
  <c r="T4988"/>
  <c r="T4989"/>
  <c r="T4990"/>
  <c r="T4991"/>
  <c r="T4992"/>
  <c r="T4993"/>
  <c r="T4994"/>
  <c r="T4995"/>
  <c r="T4996"/>
  <c r="T4997"/>
  <c r="T4998"/>
  <c r="T4999"/>
  <c r="T5000"/>
  <c r="T5001"/>
  <c r="T5002"/>
  <c r="T5003"/>
  <c r="T5004"/>
  <c r="T5005"/>
  <c r="T5006"/>
  <c r="T5007"/>
  <c r="T5008"/>
  <c r="T5009"/>
  <c r="T5010"/>
  <c r="T5011"/>
  <c r="T5012"/>
  <c r="T5013"/>
  <c r="T5014"/>
  <c r="T5015"/>
  <c r="T5016"/>
  <c r="T5017"/>
  <c r="T5018"/>
  <c r="T5019"/>
  <c r="T5020"/>
  <c r="T5021"/>
  <c r="T5022"/>
  <c r="T5023"/>
  <c r="T5024"/>
  <c r="T5025"/>
  <c r="T5026"/>
  <c r="T5027"/>
  <c r="T5028"/>
  <c r="T5029"/>
  <c r="T5030"/>
  <c r="T5031"/>
  <c r="T5032"/>
  <c r="T5033"/>
  <c r="T5034"/>
  <c r="T5035"/>
  <c r="T5036"/>
  <c r="T5037"/>
  <c r="T5038"/>
  <c r="T5039"/>
  <c r="T5040"/>
  <c r="T5041"/>
  <c r="T5042"/>
  <c r="T5043"/>
  <c r="T5044"/>
  <c r="T5045"/>
  <c r="T5046"/>
  <c r="T5047"/>
  <c r="T5048"/>
  <c r="T5049"/>
  <c r="T5050"/>
  <c r="T5051"/>
  <c r="T5052"/>
  <c r="T5053"/>
  <c r="T5054"/>
  <c r="T5055"/>
  <c r="T5056"/>
  <c r="T5057"/>
  <c r="T5058"/>
  <c r="T5059"/>
  <c r="T5060"/>
  <c r="T5061"/>
  <c r="T5062"/>
  <c r="T5063"/>
  <c r="T5064"/>
  <c r="T5065"/>
  <c r="T5066"/>
  <c r="T5067"/>
  <c r="T5068"/>
  <c r="T5069"/>
  <c r="T5070"/>
  <c r="T5071"/>
  <c r="T5072"/>
  <c r="T5073"/>
  <c r="T5074"/>
  <c r="T5075"/>
  <c r="T5076"/>
  <c r="T5077"/>
  <c r="T5078"/>
  <c r="T5079"/>
  <c r="T5080"/>
  <c r="T5081"/>
  <c r="T5082"/>
  <c r="T5083"/>
  <c r="T5084"/>
  <c r="T5085"/>
  <c r="T5086"/>
  <c r="T5087"/>
  <c r="T5088"/>
  <c r="T5089"/>
  <c r="T5090"/>
  <c r="T5091"/>
  <c r="T5092"/>
  <c r="T5093"/>
  <c r="T5094"/>
  <c r="T5095"/>
  <c r="T5096"/>
  <c r="T5097"/>
  <c r="T5098"/>
  <c r="T5099"/>
  <c r="T5100"/>
  <c r="T5101"/>
  <c r="T5102"/>
  <c r="T5103"/>
  <c r="T5104"/>
  <c r="T5105"/>
  <c r="T5106"/>
  <c r="T5107"/>
  <c r="T5108"/>
  <c r="T5109"/>
  <c r="T5110"/>
  <c r="T5111"/>
  <c r="T5112"/>
  <c r="T5113"/>
  <c r="T5114"/>
  <c r="T5115"/>
  <c r="T5116"/>
  <c r="T5117"/>
  <c r="T5118"/>
  <c r="T5119"/>
  <c r="T5120"/>
  <c r="T5121"/>
  <c r="T5122"/>
  <c r="T5123"/>
  <c r="T5124"/>
  <c r="T5125"/>
  <c r="T5126"/>
  <c r="T5127"/>
  <c r="T5128"/>
  <c r="T5129"/>
  <c r="T5130"/>
  <c r="T5131"/>
  <c r="T5132"/>
  <c r="T5133"/>
  <c r="T5134"/>
  <c r="T5135"/>
  <c r="T5136"/>
  <c r="T5137"/>
  <c r="T5138"/>
  <c r="T5139"/>
  <c r="T5140"/>
  <c r="T5141"/>
  <c r="T5142"/>
  <c r="T5143"/>
  <c r="T5144"/>
  <c r="T5145"/>
  <c r="T5146"/>
  <c r="T5147"/>
  <c r="T5148"/>
  <c r="T5149"/>
  <c r="T5150"/>
  <c r="T5151"/>
  <c r="T5152"/>
  <c r="T5153"/>
  <c r="T5154"/>
  <c r="T5155"/>
  <c r="T5156"/>
  <c r="T5157"/>
  <c r="T5158"/>
  <c r="T5159"/>
  <c r="T5160"/>
  <c r="T5161"/>
  <c r="T5162"/>
  <c r="T5163"/>
  <c r="T5164"/>
  <c r="T5165"/>
  <c r="T5166"/>
  <c r="T5167"/>
  <c r="T5168"/>
  <c r="T5169"/>
  <c r="T5170"/>
  <c r="T5171"/>
  <c r="T5172"/>
  <c r="T5173"/>
  <c r="T5174"/>
  <c r="T5175"/>
  <c r="T5176"/>
  <c r="T5177"/>
  <c r="T5178"/>
  <c r="T5179"/>
  <c r="T5180"/>
  <c r="T5181"/>
  <c r="T5182"/>
  <c r="T5183"/>
  <c r="T5184"/>
  <c r="T5185"/>
  <c r="T5186"/>
  <c r="T5187"/>
  <c r="T5188"/>
  <c r="T5189"/>
  <c r="T5190"/>
  <c r="T5191"/>
  <c r="T5192"/>
  <c r="T5193"/>
  <c r="T5194"/>
  <c r="T5195"/>
  <c r="T5196"/>
  <c r="T5197"/>
  <c r="T5198"/>
  <c r="T5199"/>
  <c r="T5200"/>
  <c r="T5201"/>
  <c r="T5202"/>
  <c r="T5203"/>
  <c r="T5204"/>
  <c r="T5205"/>
  <c r="T5206"/>
  <c r="T5207"/>
  <c r="T5208"/>
  <c r="T5209"/>
  <c r="T5210"/>
  <c r="T5211"/>
  <c r="T5212"/>
  <c r="T5213"/>
  <c r="T5214"/>
  <c r="T5215"/>
  <c r="T5216"/>
  <c r="T5217"/>
  <c r="T5218"/>
  <c r="T5219"/>
  <c r="T5220"/>
  <c r="T5221"/>
  <c r="T5222"/>
  <c r="T5223"/>
  <c r="T5224"/>
  <c r="T5225"/>
  <c r="T5226"/>
  <c r="T5227"/>
  <c r="T5228"/>
  <c r="T5229"/>
  <c r="T5230"/>
  <c r="T5231"/>
  <c r="T5232"/>
  <c r="T5233"/>
  <c r="T5234"/>
  <c r="T5235"/>
  <c r="T5236"/>
  <c r="T5237"/>
  <c r="T5238"/>
  <c r="T5239"/>
  <c r="T5240"/>
  <c r="T5241"/>
  <c r="T5242"/>
  <c r="T5243"/>
  <c r="T5244"/>
  <c r="T5245"/>
  <c r="T5246"/>
  <c r="T5247"/>
  <c r="T5248"/>
  <c r="T5249"/>
  <c r="T5250"/>
  <c r="T5251"/>
  <c r="T5252"/>
  <c r="T5253"/>
  <c r="T5254"/>
  <c r="T5255"/>
  <c r="T5256"/>
  <c r="T5257"/>
  <c r="T5258"/>
  <c r="T5259"/>
  <c r="T5260"/>
  <c r="T5261"/>
  <c r="T5262"/>
  <c r="T5263"/>
  <c r="T5264"/>
  <c r="T5265"/>
  <c r="T5266"/>
  <c r="T5267"/>
  <c r="T5268"/>
  <c r="T5269"/>
  <c r="T5270"/>
  <c r="T5271"/>
  <c r="T5272"/>
  <c r="T5273"/>
  <c r="T5274"/>
  <c r="T5275"/>
  <c r="T5276"/>
  <c r="T5277"/>
  <c r="T5278"/>
  <c r="T5279"/>
  <c r="T5280"/>
  <c r="T5281"/>
  <c r="T5282"/>
  <c r="T5283"/>
  <c r="T5284"/>
  <c r="T5285"/>
  <c r="T5286"/>
  <c r="T5287"/>
  <c r="T5288"/>
  <c r="T5289"/>
  <c r="T5290"/>
  <c r="T5291"/>
  <c r="T5292"/>
  <c r="T5293"/>
  <c r="T5294"/>
  <c r="T5295"/>
  <c r="T5296"/>
  <c r="T5297"/>
  <c r="T5298"/>
  <c r="T5299"/>
  <c r="T5300"/>
  <c r="T5301"/>
  <c r="T5302"/>
  <c r="T5303"/>
  <c r="T5304"/>
  <c r="T5305"/>
  <c r="T5306"/>
  <c r="T5307"/>
  <c r="T5308"/>
  <c r="T5309"/>
  <c r="T5310"/>
  <c r="T5311"/>
  <c r="T5312"/>
  <c r="T5313"/>
  <c r="T5314"/>
  <c r="T5315"/>
  <c r="T5316"/>
  <c r="T5317"/>
  <c r="T5318"/>
  <c r="T5319"/>
  <c r="T5320"/>
  <c r="T5321"/>
  <c r="T5322"/>
  <c r="T5323"/>
  <c r="T5324"/>
  <c r="T5325"/>
  <c r="T5326"/>
  <c r="T5327"/>
  <c r="T5328"/>
  <c r="T5329"/>
  <c r="T5330"/>
  <c r="T5331"/>
  <c r="T5332"/>
  <c r="T5333"/>
  <c r="T5334"/>
  <c r="T5335"/>
  <c r="T5336"/>
  <c r="T5337"/>
  <c r="T5338"/>
  <c r="T5339"/>
  <c r="T5340"/>
  <c r="T5341"/>
  <c r="T5342"/>
  <c r="T5343"/>
  <c r="T5344"/>
  <c r="T5345"/>
  <c r="T5346"/>
  <c r="T5347"/>
  <c r="T5348"/>
  <c r="T5349"/>
  <c r="T5350"/>
  <c r="T5351"/>
  <c r="T5352"/>
  <c r="T5353"/>
  <c r="T5354"/>
  <c r="T5355"/>
  <c r="T5356"/>
  <c r="T5357"/>
  <c r="T5358"/>
  <c r="T5359"/>
  <c r="T5360"/>
  <c r="T5361"/>
  <c r="T5362"/>
  <c r="T5363"/>
  <c r="T5364"/>
  <c r="T5365"/>
  <c r="T5366"/>
  <c r="T5367"/>
  <c r="T5368"/>
  <c r="T5369"/>
  <c r="T5370"/>
  <c r="T5371"/>
  <c r="T5372"/>
  <c r="T5373"/>
  <c r="T5374"/>
  <c r="T5375"/>
  <c r="T5376"/>
  <c r="T5377"/>
  <c r="T5378"/>
  <c r="T5379"/>
  <c r="T5380"/>
  <c r="T5381"/>
  <c r="T5382"/>
  <c r="T5383"/>
  <c r="T5384"/>
  <c r="T5385"/>
  <c r="T5386"/>
  <c r="T5387"/>
  <c r="T5388"/>
  <c r="T5389"/>
  <c r="T5390"/>
  <c r="T5391"/>
  <c r="T5392"/>
  <c r="T5393"/>
  <c r="T5394"/>
  <c r="T5395"/>
  <c r="T5396"/>
  <c r="T5397"/>
  <c r="T5398"/>
  <c r="T5399"/>
  <c r="T5400"/>
  <c r="T5401"/>
  <c r="T5402"/>
  <c r="T5403"/>
  <c r="T5404"/>
  <c r="T5405"/>
  <c r="T5406"/>
  <c r="T5407"/>
  <c r="T5408"/>
  <c r="T5409"/>
  <c r="T5410"/>
  <c r="T5411"/>
  <c r="T5412"/>
  <c r="T5413"/>
  <c r="T5414"/>
  <c r="T5415"/>
  <c r="T5416"/>
  <c r="T5417"/>
  <c r="T5418"/>
  <c r="T5419"/>
  <c r="T5420"/>
  <c r="T5421"/>
  <c r="T5422"/>
  <c r="T5423"/>
  <c r="T5424"/>
  <c r="T5425"/>
  <c r="T5426"/>
  <c r="T5427"/>
  <c r="T5428"/>
  <c r="T5429"/>
  <c r="T5430"/>
  <c r="T5431"/>
  <c r="T5432"/>
  <c r="T5433"/>
  <c r="T5434"/>
  <c r="T5435"/>
  <c r="T5436"/>
  <c r="T5437"/>
  <c r="T5438"/>
  <c r="T5439"/>
  <c r="T5440"/>
  <c r="T5441"/>
  <c r="T5442"/>
  <c r="T5443"/>
  <c r="T5444"/>
  <c r="T5445"/>
  <c r="T5446"/>
  <c r="T5447"/>
  <c r="T5448"/>
  <c r="T5449"/>
  <c r="T5450"/>
  <c r="T5451"/>
  <c r="T5452"/>
  <c r="T5453"/>
  <c r="T5454"/>
  <c r="T5455"/>
  <c r="T5456"/>
  <c r="T5457"/>
  <c r="T5458"/>
  <c r="T5459"/>
  <c r="T5460"/>
  <c r="T5461"/>
  <c r="T5462"/>
  <c r="T5463"/>
  <c r="T5464"/>
  <c r="T5465"/>
  <c r="T5466"/>
  <c r="T5467"/>
  <c r="T5468"/>
  <c r="T5469"/>
  <c r="T5470"/>
  <c r="T5471"/>
  <c r="T5472"/>
  <c r="T5473"/>
  <c r="T5474"/>
  <c r="T5475"/>
  <c r="T5476"/>
  <c r="T5477"/>
  <c r="T5478"/>
  <c r="T5479"/>
  <c r="T5480"/>
  <c r="T5481"/>
  <c r="Q3"/>
  <c r="AE5572"/>
  <c r="W5573"/>
  <c r="Y5573"/>
  <c r="W5574"/>
  <c r="Y5574"/>
  <c r="W5575"/>
  <c r="Y5575"/>
  <c r="W5576"/>
  <c r="Y5576"/>
  <c r="W5577"/>
  <c r="Y5577"/>
  <c r="W5578"/>
  <c r="Y5578"/>
  <c r="W5579"/>
  <c r="Y5579"/>
  <c r="W5580"/>
  <c r="Y5580"/>
  <c r="W5581"/>
  <c r="Y5581"/>
  <c r="W5582"/>
  <c r="Y5582"/>
  <c r="W5583"/>
  <c r="Y5583"/>
  <c r="W5584"/>
  <c r="Y5584"/>
  <c r="W5585"/>
  <c r="Y5585"/>
  <c r="W5586"/>
  <c r="Y5586"/>
  <c r="W5587"/>
  <c r="Y5587"/>
  <c r="W5588"/>
  <c r="Y5588"/>
  <c r="W5589"/>
  <c r="Y5589"/>
  <c r="W5590"/>
  <c r="Y5590"/>
  <c r="W5591"/>
  <c r="Y5591"/>
  <c r="W5592"/>
  <c r="Y5592"/>
  <c r="W5593"/>
  <c r="Y5593"/>
  <c r="W5594"/>
  <c r="Y5594"/>
  <c r="W5595"/>
  <c r="Y5595"/>
  <c r="W5596"/>
  <c r="Y5596"/>
  <c r="W5597"/>
  <c r="Y5597"/>
  <c r="W5598"/>
  <c r="Y5598"/>
  <c r="W5599"/>
  <c r="Y5599"/>
  <c r="W5600"/>
  <c r="Y5600"/>
  <c r="W5601"/>
  <c r="Y5601"/>
  <c r="C5572"/>
  <c r="C5573"/>
  <c r="C5574"/>
  <c r="C5575"/>
  <c r="C5576"/>
  <c r="C5577"/>
  <c r="C5578"/>
  <c r="C5579"/>
  <c r="C5580"/>
  <c r="C5581"/>
  <c r="C5582"/>
  <c r="C5583"/>
  <c r="C5584"/>
  <c r="C5585"/>
  <c r="C5586"/>
  <c r="C5587"/>
  <c r="C5588"/>
  <c r="C5589"/>
  <c r="C5590"/>
  <c r="C5591"/>
  <c r="C5592"/>
  <c r="C5593"/>
  <c r="C5594"/>
  <c r="C5595"/>
  <c r="C5596"/>
  <c r="C5597"/>
  <c r="C5598"/>
  <c r="C5599"/>
  <c r="C5600"/>
  <c r="C5601"/>
  <c r="BC19" i="7"/>
  <c r="AU19"/>
  <c r="AE5541" i="1"/>
  <c r="W5541"/>
  <c r="Y5541"/>
  <c r="W5542"/>
  <c r="Y5542"/>
  <c r="W5543"/>
  <c r="Y5543"/>
  <c r="W5544"/>
  <c r="Y5544"/>
  <c r="W5545"/>
  <c r="Y5545"/>
  <c r="W5546"/>
  <c r="Y5546"/>
  <c r="W5547"/>
  <c r="Y5547"/>
  <c r="W5548"/>
  <c r="Y5548"/>
  <c r="W5549"/>
  <c r="Y5549"/>
  <c r="W5550"/>
  <c r="Y5550"/>
  <c r="W5551"/>
  <c r="Y5551"/>
  <c r="W5552"/>
  <c r="Y5552"/>
  <c r="W5553"/>
  <c r="Y5553"/>
  <c r="W5554"/>
  <c r="Y5554"/>
  <c r="W5555"/>
  <c r="Y5555"/>
  <c r="W5556"/>
  <c r="Y5556"/>
  <c r="W5557"/>
  <c r="Y5557"/>
  <c r="W5558"/>
  <c r="Y5558"/>
  <c r="W5559"/>
  <c r="Y5559"/>
  <c r="W5560"/>
  <c r="Y5560"/>
  <c r="W5561"/>
  <c r="Y5561"/>
  <c r="W5562"/>
  <c r="Y5562"/>
  <c r="W5563"/>
  <c r="Y5563"/>
  <c r="W5564"/>
  <c r="Y5564"/>
  <c r="W5565"/>
  <c r="Y5565"/>
  <c r="W5566"/>
  <c r="Y5566"/>
  <c r="W5567"/>
  <c r="Y5567"/>
  <c r="W5568"/>
  <c r="Y5568"/>
  <c r="W5569"/>
  <c r="Y5569"/>
  <c r="W5570"/>
  <c r="Y5570"/>
  <c r="W5571"/>
  <c r="Y5571"/>
  <c r="C5541"/>
  <c r="C5542"/>
  <c r="C5543"/>
  <c r="C5544"/>
  <c r="C5545"/>
  <c r="C5546"/>
  <c r="C5547"/>
  <c r="C5548"/>
  <c r="C5549"/>
  <c r="C5550"/>
  <c r="C5551"/>
  <c r="C5552"/>
  <c r="C5553"/>
  <c r="C5554"/>
  <c r="C5555"/>
  <c r="C5556"/>
  <c r="C5557"/>
  <c r="C5558"/>
  <c r="C5559"/>
  <c r="C5560"/>
  <c r="C5561"/>
  <c r="C5562"/>
  <c r="C5563"/>
  <c r="C5564"/>
  <c r="C5565"/>
  <c r="C5566"/>
  <c r="C5567"/>
  <c r="C5568"/>
  <c r="C5569"/>
  <c r="C5570"/>
  <c r="C5571"/>
  <c r="AM19" i="7"/>
  <c r="AE5513" i="1"/>
  <c r="W5513"/>
  <c r="Y5513"/>
  <c r="W5514"/>
  <c r="Y5514"/>
  <c r="W5515"/>
  <c r="Y5515"/>
  <c r="W5516"/>
  <c r="Y5516"/>
  <c r="W5517"/>
  <c r="Y5517"/>
  <c r="W5518"/>
  <c r="Y5518"/>
  <c r="W5519"/>
  <c r="Y5519"/>
  <c r="W5520"/>
  <c r="Y5520"/>
  <c r="W5521"/>
  <c r="Y5521"/>
  <c r="W5522"/>
  <c r="Y5522"/>
  <c r="W5523"/>
  <c r="Y5523"/>
  <c r="W5524"/>
  <c r="Y5524"/>
  <c r="W5525"/>
  <c r="Y5525"/>
  <c r="W5526"/>
  <c r="Y5526"/>
  <c r="W5527"/>
  <c r="Y5527"/>
  <c r="W5528"/>
  <c r="Y5528"/>
  <c r="W5529"/>
  <c r="Y5529"/>
  <c r="W5530"/>
  <c r="Y5530"/>
  <c r="W5531"/>
  <c r="Y5531"/>
  <c r="W5532"/>
  <c r="Y5532"/>
  <c r="W5533"/>
  <c r="Y5533"/>
  <c r="W5534"/>
  <c r="Y5534"/>
  <c r="W5535"/>
  <c r="Y5535"/>
  <c r="W5536"/>
  <c r="Y5536"/>
  <c r="W5537"/>
  <c r="Y5537"/>
  <c r="W5538"/>
  <c r="Y5538"/>
  <c r="W5539"/>
  <c r="Y5539"/>
  <c r="W5540"/>
  <c r="Y5540"/>
  <c r="C5513"/>
  <c r="C5514"/>
  <c r="C5515"/>
  <c r="C5516"/>
  <c r="C5517"/>
  <c r="C5518"/>
  <c r="C5519"/>
  <c r="C5520"/>
  <c r="C5521"/>
  <c r="C5522"/>
  <c r="C5523"/>
  <c r="C5524"/>
  <c r="C5525"/>
  <c r="C5526"/>
  <c r="C5527"/>
  <c r="C5528"/>
  <c r="C5529"/>
  <c r="C5530"/>
  <c r="C5531"/>
  <c r="C5532"/>
  <c r="C5533"/>
  <c r="C5534"/>
  <c r="C5535"/>
  <c r="C5536"/>
  <c r="C5537"/>
  <c r="C5538"/>
  <c r="C5539"/>
  <c r="C5540"/>
  <c r="BP19" i="7"/>
  <c r="BO19"/>
  <c r="AE19"/>
  <c r="AE5482" i="1"/>
  <c r="W5482"/>
  <c r="Y5482"/>
  <c r="W5483"/>
  <c r="W5484"/>
  <c r="Y5484"/>
  <c r="W5485"/>
  <c r="W5486"/>
  <c r="Y5486"/>
  <c r="W5487"/>
  <c r="W5488"/>
  <c r="Y5488"/>
  <c r="W5489"/>
  <c r="W5490"/>
  <c r="Y5490"/>
  <c r="W5491"/>
  <c r="W5492"/>
  <c r="Y5492"/>
  <c r="W5493"/>
  <c r="W5494"/>
  <c r="Y5494"/>
  <c r="W5495"/>
  <c r="W5496"/>
  <c r="Y5496"/>
  <c r="W5497"/>
  <c r="W5498"/>
  <c r="Y5498"/>
  <c r="W5499"/>
  <c r="W5500"/>
  <c r="Y5500"/>
  <c r="W5501"/>
  <c r="W5502"/>
  <c r="Y5502"/>
  <c r="W5503"/>
  <c r="W5504"/>
  <c r="Y5504"/>
  <c r="W5505"/>
  <c r="W5506"/>
  <c r="Y5506"/>
  <c r="W5507"/>
  <c r="W5508"/>
  <c r="Y5508"/>
  <c r="W5509"/>
  <c r="W5510"/>
  <c r="Y5510"/>
  <c r="W5511"/>
  <c r="W5512"/>
  <c r="Y5512"/>
  <c r="C5482"/>
  <c r="C5483"/>
  <c r="C5484"/>
  <c r="C5485"/>
  <c r="C5486"/>
  <c r="C5487"/>
  <c r="C5488"/>
  <c r="C5489"/>
  <c r="C5490"/>
  <c r="C5491"/>
  <c r="C5492"/>
  <c r="C5493"/>
  <c r="C5494"/>
  <c r="C5495"/>
  <c r="C5496"/>
  <c r="C5497"/>
  <c r="C5498"/>
  <c r="C5499"/>
  <c r="C5500"/>
  <c r="C5501"/>
  <c r="C5502"/>
  <c r="C5503"/>
  <c r="C5504"/>
  <c r="C5505"/>
  <c r="C5506"/>
  <c r="C5507"/>
  <c r="C5508"/>
  <c r="C5509"/>
  <c r="C5510"/>
  <c r="C5511"/>
  <c r="C5512"/>
  <c r="W19" i="7"/>
  <c r="AE5451" i="1"/>
  <c r="C5451"/>
  <c r="C5452"/>
  <c r="C5453"/>
  <c r="C5454"/>
  <c r="C5455"/>
  <c r="C5456"/>
  <c r="C5457"/>
  <c r="C5458"/>
  <c r="C5459"/>
  <c r="C5460"/>
  <c r="C5461"/>
  <c r="C5462"/>
  <c r="C5463"/>
  <c r="C5464"/>
  <c r="C5465"/>
  <c r="C5466"/>
  <c r="C5467"/>
  <c r="C5468"/>
  <c r="C5469"/>
  <c r="C5470"/>
  <c r="C5471"/>
  <c r="C5472"/>
  <c r="C5473"/>
  <c r="C5474"/>
  <c r="C5475"/>
  <c r="C5476"/>
  <c r="C5477"/>
  <c r="C5478"/>
  <c r="C5479"/>
  <c r="C5480"/>
  <c r="C5481"/>
  <c r="BO18" i="7"/>
  <c r="BP18"/>
  <c r="BK18"/>
  <c r="BM18"/>
  <c r="AE5237" i="1"/>
  <c r="O19" i="7"/>
  <c r="AE5421" i="1"/>
  <c r="W5421"/>
  <c r="Y5421"/>
  <c r="W5422"/>
  <c r="Y5422"/>
  <c r="W5423"/>
  <c r="Y5423"/>
  <c r="W5424"/>
  <c r="Y5424"/>
  <c r="W5425"/>
  <c r="Y5425"/>
  <c r="W5426"/>
  <c r="Y5426"/>
  <c r="W5427"/>
  <c r="Y5427"/>
  <c r="W5428"/>
  <c r="Y5428"/>
  <c r="W5429"/>
  <c r="Y5429"/>
  <c r="W5430"/>
  <c r="Y5430"/>
  <c r="W5431"/>
  <c r="Y5431"/>
  <c r="W5432"/>
  <c r="Y5432"/>
  <c r="W5433"/>
  <c r="Y5433"/>
  <c r="W5434"/>
  <c r="Y5434"/>
  <c r="W5435"/>
  <c r="Y5435"/>
  <c r="W5436"/>
  <c r="Y5436"/>
  <c r="W5437"/>
  <c r="Y5437"/>
  <c r="W5438"/>
  <c r="Y5438"/>
  <c r="W5439"/>
  <c r="Y5439"/>
  <c r="W5440"/>
  <c r="Y5440"/>
  <c r="W5441"/>
  <c r="Y5441"/>
  <c r="W5442"/>
  <c r="Y5442"/>
  <c r="W5443"/>
  <c r="Y5443"/>
  <c r="W5444"/>
  <c r="Y5444"/>
  <c r="W5445"/>
  <c r="Y5445"/>
  <c r="W5446"/>
  <c r="Y5446"/>
  <c r="W5447"/>
  <c r="Y5447"/>
  <c r="W5448"/>
  <c r="Y5448"/>
  <c r="W5449"/>
  <c r="Y5449"/>
  <c r="W5450"/>
  <c r="Y5450"/>
  <c r="C5421"/>
  <c r="C5422"/>
  <c r="C5423"/>
  <c r="C5424"/>
  <c r="C5425"/>
  <c r="C5426"/>
  <c r="C5427"/>
  <c r="C5428"/>
  <c r="C5429"/>
  <c r="C5430"/>
  <c r="C5431"/>
  <c r="C5432"/>
  <c r="C5433"/>
  <c r="C5434"/>
  <c r="C5435"/>
  <c r="C5436"/>
  <c r="C5437"/>
  <c r="C5438"/>
  <c r="C5439"/>
  <c r="C5440"/>
  <c r="C5441"/>
  <c r="C5442"/>
  <c r="C5443"/>
  <c r="C5444"/>
  <c r="C5445"/>
  <c r="C5446"/>
  <c r="C5447"/>
  <c r="C5448"/>
  <c r="C5449"/>
  <c r="C5450"/>
  <c r="G19" i="7"/>
  <c r="E19"/>
  <c r="BQ19"/>
  <c r="AE5390" i="1"/>
  <c r="W5390"/>
  <c r="Y5390"/>
  <c r="W5391"/>
  <c r="Y5391"/>
  <c r="W5392"/>
  <c r="Y5392"/>
  <c r="W5393"/>
  <c r="Y5393"/>
  <c r="W5394"/>
  <c r="Y5394"/>
  <c r="W5395"/>
  <c r="Y5395"/>
  <c r="W5396"/>
  <c r="Y5396"/>
  <c r="W5397"/>
  <c r="Y5397"/>
  <c r="W5398"/>
  <c r="Y5398"/>
  <c r="W5399"/>
  <c r="Y5399"/>
  <c r="W5400"/>
  <c r="Y5400"/>
  <c r="W5401"/>
  <c r="Y5401"/>
  <c r="W5402"/>
  <c r="Y5402"/>
  <c r="W5403"/>
  <c r="Y5403"/>
  <c r="W5404"/>
  <c r="Y5404"/>
  <c r="W5405"/>
  <c r="Y5405"/>
  <c r="W5406"/>
  <c r="Y5406"/>
  <c r="W5407"/>
  <c r="Y5407"/>
  <c r="W5408"/>
  <c r="Y5408"/>
  <c r="W5409"/>
  <c r="Y5409"/>
  <c r="W5410"/>
  <c r="Y5410"/>
  <c r="W5411"/>
  <c r="Y5411"/>
  <c r="W5412"/>
  <c r="Y5412"/>
  <c r="W5413"/>
  <c r="Y5413"/>
  <c r="W5414"/>
  <c r="Y5414"/>
  <c r="W5415"/>
  <c r="Y5415"/>
  <c r="W5416"/>
  <c r="Y5416"/>
  <c r="W5417"/>
  <c r="Y5417"/>
  <c r="W5418"/>
  <c r="Y5418"/>
  <c r="W5419"/>
  <c r="Y5419"/>
  <c r="W5420"/>
  <c r="Y5420"/>
  <c r="C5390"/>
  <c r="C5391"/>
  <c r="C5392"/>
  <c r="C5393"/>
  <c r="C5394"/>
  <c r="C5395"/>
  <c r="C5396"/>
  <c r="C5397"/>
  <c r="C5398"/>
  <c r="C5399"/>
  <c r="C5400"/>
  <c r="C5401"/>
  <c r="C5402"/>
  <c r="C5403"/>
  <c r="C5404"/>
  <c r="C5405"/>
  <c r="C5406"/>
  <c r="C5407"/>
  <c r="C5408"/>
  <c r="C5409"/>
  <c r="C5410"/>
  <c r="C5411"/>
  <c r="C5412"/>
  <c r="C5413"/>
  <c r="C5414"/>
  <c r="C5415"/>
  <c r="C5416"/>
  <c r="C5417"/>
  <c r="C5418"/>
  <c r="C5419"/>
  <c r="C5420"/>
  <c r="W5363"/>
  <c r="Y5363"/>
  <c r="W5364"/>
  <c r="Y5364"/>
  <c r="W5365"/>
  <c r="Y5365"/>
  <c r="W5366"/>
  <c r="Y5366"/>
  <c r="W5367"/>
  <c r="Y5367"/>
  <c r="W5368"/>
  <c r="Y5368"/>
  <c r="W5369"/>
  <c r="Y5369"/>
  <c r="W5370"/>
  <c r="Y5370"/>
  <c r="W5371"/>
  <c r="Y5371"/>
  <c r="W5372"/>
  <c r="Y5372"/>
  <c r="W5373"/>
  <c r="Y5373"/>
  <c r="W5374"/>
  <c r="Y5374"/>
  <c r="W5375"/>
  <c r="Y5375"/>
  <c r="W5376"/>
  <c r="Y5376"/>
  <c r="W5377"/>
  <c r="Y5377"/>
  <c r="W5378"/>
  <c r="Y5378"/>
  <c r="W5379"/>
  <c r="Y5379"/>
  <c r="W5380"/>
  <c r="Y5380"/>
  <c r="W5381"/>
  <c r="Y5381"/>
  <c r="W5382"/>
  <c r="Y5382"/>
  <c r="W5383"/>
  <c r="Y5383"/>
  <c r="W5384"/>
  <c r="Y5384"/>
  <c r="W5385"/>
  <c r="Y5385"/>
  <c r="W5386"/>
  <c r="Y5386"/>
  <c r="W5387"/>
  <c r="Y5387"/>
  <c r="W5388"/>
  <c r="Y5388"/>
  <c r="W5389"/>
  <c r="Y5389"/>
  <c r="C5360"/>
  <c r="C5361"/>
  <c r="C5362"/>
  <c r="C5363"/>
  <c r="C5364"/>
  <c r="C5365"/>
  <c r="C5366"/>
  <c r="C5367"/>
  <c r="C5368"/>
  <c r="C5369"/>
  <c r="C5370"/>
  <c r="C5371"/>
  <c r="C5372"/>
  <c r="C5373"/>
  <c r="C5374"/>
  <c r="C5375"/>
  <c r="C5376"/>
  <c r="C5377"/>
  <c r="C5378"/>
  <c r="C5379"/>
  <c r="C5380"/>
  <c r="C5381"/>
  <c r="C5382"/>
  <c r="C5383"/>
  <c r="C5384"/>
  <c r="C5385"/>
  <c r="C5386"/>
  <c r="C5387"/>
  <c r="C5388"/>
  <c r="C5389"/>
  <c r="W5329"/>
  <c r="Y5329"/>
  <c r="W5330"/>
  <c r="Y5330"/>
  <c r="W5331"/>
  <c r="Y5331"/>
  <c r="W5332"/>
  <c r="Y5332"/>
  <c r="W5333"/>
  <c r="Y5333"/>
  <c r="W5334"/>
  <c r="Y5334"/>
  <c r="W5335"/>
  <c r="Y5335"/>
  <c r="W5336"/>
  <c r="Y5336"/>
  <c r="W5337"/>
  <c r="Y5337"/>
  <c r="W5338"/>
  <c r="Y5338"/>
  <c r="W5339"/>
  <c r="Y5339"/>
  <c r="W5340"/>
  <c r="Y5340"/>
  <c r="W5341"/>
  <c r="Y5341"/>
  <c r="W5342"/>
  <c r="Y5342"/>
  <c r="W5343"/>
  <c r="Y5343"/>
  <c r="W5344"/>
  <c r="Y5344"/>
  <c r="W5345"/>
  <c r="Y5345"/>
  <c r="W5346"/>
  <c r="Y5346"/>
  <c r="W5347"/>
  <c r="Y5347"/>
  <c r="W5348"/>
  <c r="Y5348"/>
  <c r="W5349"/>
  <c r="Y5349"/>
  <c r="W5350"/>
  <c r="Y5350"/>
  <c r="W5351"/>
  <c r="Y5351"/>
  <c r="W5352"/>
  <c r="Y5352"/>
  <c r="W5353"/>
  <c r="Y5353"/>
  <c r="W5354"/>
  <c r="Y5354"/>
  <c r="W5355"/>
  <c r="Y5355"/>
  <c r="W5356"/>
  <c r="Y5356"/>
  <c r="W5357"/>
  <c r="Y5357"/>
  <c r="W5358"/>
  <c r="Y5358"/>
  <c r="W5359"/>
  <c r="Y5359"/>
  <c r="W5269"/>
  <c r="Y5269"/>
  <c r="W5270"/>
  <c r="Y5270"/>
  <c r="W5271"/>
  <c r="Y5271"/>
  <c r="W5272"/>
  <c r="Y5272"/>
  <c r="W5273"/>
  <c r="Y5273"/>
  <c r="W5274"/>
  <c r="Y5274"/>
  <c r="W5275"/>
  <c r="Y5275"/>
  <c r="W5276"/>
  <c r="Y5276"/>
  <c r="W5277"/>
  <c r="Y5277"/>
  <c r="W5278"/>
  <c r="Y5278"/>
  <c r="W5279"/>
  <c r="Y5279"/>
  <c r="W5280"/>
  <c r="Y5280"/>
  <c r="W5281"/>
  <c r="Y5281"/>
  <c r="W5282"/>
  <c r="Y5282"/>
  <c r="W5283"/>
  <c r="Y5283"/>
  <c r="W5284"/>
  <c r="Y5284"/>
  <c r="W5285"/>
  <c r="Y5285"/>
  <c r="W5286"/>
  <c r="Y5286"/>
  <c r="W5287"/>
  <c r="Y5287"/>
  <c r="W5288"/>
  <c r="Y5288"/>
  <c r="W5289"/>
  <c r="Y5289"/>
  <c r="W5290"/>
  <c r="Y5290"/>
  <c r="W5291"/>
  <c r="Y5291"/>
  <c r="W5292"/>
  <c r="Y5292"/>
  <c r="W5293"/>
  <c r="Y5293"/>
  <c r="W5294"/>
  <c r="Y5294"/>
  <c r="W5295"/>
  <c r="Y5295"/>
  <c r="W5296"/>
  <c r="Y5296"/>
  <c r="W5297"/>
  <c r="Y5297"/>
  <c r="W5298"/>
  <c r="Y5298"/>
  <c r="W5299"/>
  <c r="Y5299"/>
  <c r="W5300"/>
  <c r="Y5300"/>
  <c r="W5301"/>
  <c r="Y5301"/>
  <c r="W5302"/>
  <c r="Y5302"/>
  <c r="W5303"/>
  <c r="Y5303"/>
  <c r="W5304"/>
  <c r="Y5304"/>
  <c r="W5305"/>
  <c r="Y5305"/>
  <c r="W5306"/>
  <c r="Y5306"/>
  <c r="W5307"/>
  <c r="Y5307"/>
  <c r="W5308"/>
  <c r="Y5308"/>
  <c r="W5309"/>
  <c r="Y5309"/>
  <c r="W5310"/>
  <c r="Y5310"/>
  <c r="W5311"/>
  <c r="Y5311"/>
  <c r="W5312"/>
  <c r="Y5312"/>
  <c r="W5313"/>
  <c r="Y5313"/>
  <c r="W5314"/>
  <c r="Y5314"/>
  <c r="W5315"/>
  <c r="Y5315"/>
  <c r="W5316"/>
  <c r="Y5316"/>
  <c r="W5317"/>
  <c r="Y5317"/>
  <c r="W5318"/>
  <c r="Y5318"/>
  <c r="W5319"/>
  <c r="Y5319"/>
  <c r="W5320"/>
  <c r="Y5320"/>
  <c r="W5321"/>
  <c r="Y5321"/>
  <c r="W5322"/>
  <c r="Y5322"/>
  <c r="W5323"/>
  <c r="Y5323"/>
  <c r="W5324"/>
  <c r="Y5324"/>
  <c r="W5325"/>
  <c r="Y5325"/>
  <c r="W5326"/>
  <c r="Y5326"/>
  <c r="W5327"/>
  <c r="Y5327"/>
  <c r="W5328"/>
  <c r="Y5328"/>
  <c r="C5342"/>
  <c r="C5343"/>
  <c r="C5344"/>
  <c r="C5345"/>
  <c r="C5346"/>
  <c r="C5347"/>
  <c r="C5348"/>
  <c r="C5349"/>
  <c r="C5350"/>
  <c r="C5351"/>
  <c r="C5352"/>
  <c r="C5353"/>
  <c r="C5354"/>
  <c r="C5355"/>
  <c r="C5356"/>
  <c r="C5357"/>
  <c r="C5358"/>
  <c r="C5359"/>
  <c r="C5330"/>
  <c r="C5331"/>
  <c r="C5332"/>
  <c r="C5333"/>
  <c r="C5334"/>
  <c r="C5335"/>
  <c r="C5336"/>
  <c r="C5337"/>
  <c r="C5338"/>
  <c r="C5339"/>
  <c r="C5340"/>
  <c r="C5341"/>
  <c r="C5329"/>
  <c r="AE4995"/>
  <c r="C5328"/>
  <c r="C5327"/>
  <c r="C5326"/>
  <c r="C5325"/>
  <c r="C5324"/>
  <c r="C5323"/>
  <c r="C5322"/>
  <c r="C5321"/>
  <c r="C5320"/>
  <c r="C5319"/>
  <c r="C5318"/>
  <c r="C5317"/>
  <c r="C5316"/>
  <c r="C5315"/>
  <c r="C5314"/>
  <c r="C5313"/>
  <c r="C5312"/>
  <c r="C5311"/>
  <c r="C5310"/>
  <c r="C5309"/>
  <c r="C5308"/>
  <c r="C5307"/>
  <c r="C5306"/>
  <c r="C5305"/>
  <c r="C5304"/>
  <c r="C5303"/>
  <c r="C5302"/>
  <c r="C5301"/>
  <c r="C5300"/>
  <c r="C5299"/>
  <c r="C5298"/>
  <c r="C5268"/>
  <c r="C5269"/>
  <c r="C5270"/>
  <c r="C5271"/>
  <c r="C5272"/>
  <c r="C5273"/>
  <c r="C5274"/>
  <c r="C5275"/>
  <c r="C5276"/>
  <c r="C5277"/>
  <c r="C5278"/>
  <c r="C5279"/>
  <c r="C5280"/>
  <c r="C5281"/>
  <c r="C5282"/>
  <c r="C5283"/>
  <c r="C5284"/>
  <c r="C5285"/>
  <c r="C5286"/>
  <c r="C5287"/>
  <c r="C5288"/>
  <c r="C5289"/>
  <c r="C5290"/>
  <c r="C5291"/>
  <c r="C5292"/>
  <c r="C5293"/>
  <c r="C5294"/>
  <c r="C5295"/>
  <c r="C5296"/>
  <c r="C5297"/>
  <c r="W5238"/>
  <c r="Y5238"/>
  <c r="W5239"/>
  <c r="Y5239"/>
  <c r="W5240"/>
  <c r="Y5240"/>
  <c r="W5241"/>
  <c r="Y5241"/>
  <c r="W5242"/>
  <c r="Y5242"/>
  <c r="W5243"/>
  <c r="Y5243"/>
  <c r="W5244"/>
  <c r="Y5244"/>
  <c r="W5245"/>
  <c r="Y5245"/>
  <c r="W5246"/>
  <c r="Y5246"/>
  <c r="W5247"/>
  <c r="Y5247"/>
  <c r="W5248"/>
  <c r="Y5248"/>
  <c r="W5249"/>
  <c r="Y5249"/>
  <c r="W5250"/>
  <c r="Y5250"/>
  <c r="W5251"/>
  <c r="Y5251"/>
  <c r="W5252"/>
  <c r="Y5252"/>
  <c r="W5253"/>
  <c r="Y5253"/>
  <c r="W5254"/>
  <c r="Y5254"/>
  <c r="W5255"/>
  <c r="Y5255"/>
  <c r="W5256"/>
  <c r="Y5256"/>
  <c r="W5257"/>
  <c r="Y5257"/>
  <c r="W5258"/>
  <c r="Y5258"/>
  <c r="W5259"/>
  <c r="Y5259"/>
  <c r="W5260"/>
  <c r="Y5260"/>
  <c r="W5261"/>
  <c r="Y5261"/>
  <c r="W5262"/>
  <c r="Y5262"/>
  <c r="W5263"/>
  <c r="Y5263"/>
  <c r="W5264"/>
  <c r="Y5264"/>
  <c r="W5265"/>
  <c r="Y5265"/>
  <c r="W5266"/>
  <c r="Y5266"/>
  <c r="W5267"/>
  <c r="Y5267"/>
  <c r="C5237"/>
  <c r="C5238"/>
  <c r="C5239"/>
  <c r="C5240"/>
  <c r="C5241"/>
  <c r="C5242"/>
  <c r="C5243"/>
  <c r="C5244"/>
  <c r="C5245"/>
  <c r="C5246"/>
  <c r="C5247"/>
  <c r="C5248"/>
  <c r="C5249"/>
  <c r="C5250"/>
  <c r="C5251"/>
  <c r="C5252"/>
  <c r="C5253"/>
  <c r="C5254"/>
  <c r="C5255"/>
  <c r="C5256"/>
  <c r="C5257"/>
  <c r="C5258"/>
  <c r="C5259"/>
  <c r="C5260"/>
  <c r="C5261"/>
  <c r="C5262"/>
  <c r="C5263"/>
  <c r="C5264"/>
  <c r="C5265"/>
  <c r="C5266"/>
  <c r="C5267"/>
  <c r="BA17" i="7"/>
  <c r="BA18"/>
  <c r="BC18"/>
  <c r="AE5207" i="1"/>
  <c r="AC5207"/>
  <c r="AA5207"/>
  <c r="W5208"/>
  <c r="Y5208"/>
  <c r="W5209"/>
  <c r="Y5209"/>
  <c r="W5210"/>
  <c r="Y5210"/>
  <c r="W5211"/>
  <c r="Y5211"/>
  <c r="W5212"/>
  <c r="Y5212"/>
  <c r="W5213"/>
  <c r="Y5213"/>
  <c r="W5214"/>
  <c r="Y5214"/>
  <c r="W5215"/>
  <c r="Y5215"/>
  <c r="W5216"/>
  <c r="Y5216"/>
  <c r="W5217"/>
  <c r="Y5217"/>
  <c r="W5218"/>
  <c r="Y5218"/>
  <c r="W5219"/>
  <c r="Y5219"/>
  <c r="W5220"/>
  <c r="Y5220"/>
  <c r="W5221"/>
  <c r="Y5221"/>
  <c r="W5222"/>
  <c r="Y5222"/>
  <c r="W5223"/>
  <c r="Y5223"/>
  <c r="W5224"/>
  <c r="Y5224"/>
  <c r="W5225"/>
  <c r="Y5225"/>
  <c r="W5226"/>
  <c r="Y5226"/>
  <c r="W5227"/>
  <c r="Y5227"/>
  <c r="W5228"/>
  <c r="Y5228"/>
  <c r="W5229"/>
  <c r="Y5229"/>
  <c r="W5230"/>
  <c r="Y5230"/>
  <c r="W5231"/>
  <c r="Y5231"/>
  <c r="W5232"/>
  <c r="Y5232"/>
  <c r="W5233"/>
  <c r="Y5233"/>
  <c r="W5234"/>
  <c r="Y5234"/>
  <c r="W5235"/>
  <c r="Y5235"/>
  <c r="W5236"/>
  <c r="Y5236"/>
  <c r="C5207"/>
  <c r="C5208"/>
  <c r="C5209"/>
  <c r="C5210"/>
  <c r="C5211"/>
  <c r="C5212"/>
  <c r="C5213"/>
  <c r="C5214"/>
  <c r="C5215"/>
  <c r="C5216"/>
  <c r="C5217"/>
  <c r="C5218"/>
  <c r="C5219"/>
  <c r="C5220"/>
  <c r="C5221"/>
  <c r="C5222"/>
  <c r="C5223"/>
  <c r="C5224"/>
  <c r="C5225"/>
  <c r="C5226"/>
  <c r="C5227"/>
  <c r="C5228"/>
  <c r="C5229"/>
  <c r="C5230"/>
  <c r="C5231"/>
  <c r="C5232"/>
  <c r="C5233"/>
  <c r="C5234"/>
  <c r="C5235"/>
  <c r="C5236"/>
  <c r="Y5177"/>
  <c r="Y5178"/>
  <c r="Y5179"/>
  <c r="Y5180"/>
  <c r="Y5181"/>
  <c r="Y5182"/>
  <c r="Y5183"/>
  <c r="Y5184"/>
  <c r="Y5185"/>
  <c r="Y5186"/>
  <c r="Y5187"/>
  <c r="Y5188"/>
  <c r="Y5189"/>
  <c r="Y5190"/>
  <c r="Y5191"/>
  <c r="Y5192"/>
  <c r="Y5193"/>
  <c r="Y5194"/>
  <c r="Y5195"/>
  <c r="Y5196"/>
  <c r="Y5197"/>
  <c r="Y5198"/>
  <c r="Y5199"/>
  <c r="Y5200"/>
  <c r="Y5201"/>
  <c r="Y5202"/>
  <c r="Y5203"/>
  <c r="Y5204"/>
  <c r="Y5205"/>
  <c r="Y5206"/>
  <c r="W5177"/>
  <c r="W5178"/>
  <c r="W5179"/>
  <c r="W5180"/>
  <c r="W5181"/>
  <c r="W5182"/>
  <c r="W5183"/>
  <c r="W5184"/>
  <c r="W5185"/>
  <c r="W5186"/>
  <c r="W5187"/>
  <c r="W5188"/>
  <c r="W5189"/>
  <c r="W5190"/>
  <c r="W5191"/>
  <c r="W5192"/>
  <c r="W5193"/>
  <c r="W5194"/>
  <c r="W5195"/>
  <c r="W5196"/>
  <c r="W5197"/>
  <c r="W5198"/>
  <c r="W5199"/>
  <c r="W5200"/>
  <c r="W5201"/>
  <c r="W5202"/>
  <c r="W5203"/>
  <c r="W5204"/>
  <c r="W5205"/>
  <c r="W5206"/>
  <c r="AU18" i="7"/>
  <c r="AS18"/>
  <c r="AE5176" i="1"/>
  <c r="AC5176"/>
  <c r="AA5176"/>
  <c r="C5206"/>
  <c r="C5205"/>
  <c r="C5204"/>
  <c r="C5203"/>
  <c r="C5202"/>
  <c r="C5201"/>
  <c r="C5200"/>
  <c r="C5199"/>
  <c r="C5198"/>
  <c r="C5197"/>
  <c r="C5196"/>
  <c r="C5195"/>
  <c r="C5194"/>
  <c r="C5193"/>
  <c r="C5192"/>
  <c r="C5191"/>
  <c r="C5190"/>
  <c r="C5189"/>
  <c r="C5188"/>
  <c r="C5187"/>
  <c r="C5186"/>
  <c r="C5185"/>
  <c r="C5184"/>
  <c r="C5183"/>
  <c r="C5182"/>
  <c r="C5181"/>
  <c r="C5180"/>
  <c r="C5179"/>
  <c r="C5178"/>
  <c r="C5177"/>
  <c r="C5176"/>
  <c r="AM18" i="7"/>
  <c r="AK18"/>
  <c r="AE5148" i="1"/>
  <c r="W5149"/>
  <c r="Y5149"/>
  <c r="W5150"/>
  <c r="Y5150"/>
  <c r="W5151"/>
  <c r="Y5151"/>
  <c r="W5152"/>
  <c r="Y5152"/>
  <c r="W5153"/>
  <c r="Y5153"/>
  <c r="W5154"/>
  <c r="Y5154"/>
  <c r="W5155"/>
  <c r="Y5155"/>
  <c r="W5156"/>
  <c r="Y5156"/>
  <c r="W5157"/>
  <c r="Y5157"/>
  <c r="W5158"/>
  <c r="Y5158"/>
  <c r="W5159"/>
  <c r="Y5159"/>
  <c r="W5160"/>
  <c r="Y5160"/>
  <c r="W5161"/>
  <c r="Y5161"/>
  <c r="W5162"/>
  <c r="Y5162"/>
  <c r="W5163"/>
  <c r="Y5163"/>
  <c r="W5164"/>
  <c r="Y5164"/>
  <c r="W5165"/>
  <c r="Y5165"/>
  <c r="W5166"/>
  <c r="Y5166"/>
  <c r="W5167"/>
  <c r="Y5167"/>
  <c r="W5168"/>
  <c r="Y5168"/>
  <c r="W5169"/>
  <c r="Y5169"/>
  <c r="W5170"/>
  <c r="Y5170"/>
  <c r="W5171"/>
  <c r="Y5171"/>
  <c r="W5172"/>
  <c r="Y5172"/>
  <c r="W5173"/>
  <c r="Y5173"/>
  <c r="W5174"/>
  <c r="Y5174"/>
  <c r="W5175"/>
  <c r="Y5175"/>
  <c r="C5148"/>
  <c r="C5149"/>
  <c r="C5150"/>
  <c r="C5151"/>
  <c r="C5152"/>
  <c r="C5153"/>
  <c r="C5154"/>
  <c r="C5155"/>
  <c r="C5156"/>
  <c r="C5157"/>
  <c r="C5158"/>
  <c r="C5159"/>
  <c r="C5160"/>
  <c r="C5161"/>
  <c r="C5162"/>
  <c r="C5163"/>
  <c r="C5164"/>
  <c r="C5165"/>
  <c r="C5166"/>
  <c r="C5167"/>
  <c r="C5168"/>
  <c r="C5169"/>
  <c r="C5170"/>
  <c r="C5171"/>
  <c r="C5172"/>
  <c r="C5173"/>
  <c r="C5174"/>
  <c r="C5175"/>
  <c r="AC18" i="7"/>
  <c r="AE5117" i="1"/>
  <c r="C5117"/>
  <c r="C5118"/>
  <c r="C5119"/>
  <c r="C5120"/>
  <c r="C5121"/>
  <c r="C5122"/>
  <c r="C5123"/>
  <c r="C5124"/>
  <c r="C5125"/>
  <c r="C5126"/>
  <c r="C5127"/>
  <c r="C5128"/>
  <c r="C5129"/>
  <c r="C5130"/>
  <c r="C5131"/>
  <c r="C5132"/>
  <c r="C5133"/>
  <c r="C5134"/>
  <c r="C5135"/>
  <c r="C5136"/>
  <c r="C5137"/>
  <c r="C5138"/>
  <c r="C5139"/>
  <c r="C5140"/>
  <c r="C5141"/>
  <c r="C5142"/>
  <c r="C5143"/>
  <c r="C5144"/>
  <c r="C5145"/>
  <c r="C5146"/>
  <c r="C5147"/>
  <c r="E17" i="7"/>
  <c r="BQ17"/>
  <c r="E18"/>
  <c r="BQ18"/>
  <c r="AE18"/>
  <c r="U17"/>
  <c r="AC17"/>
  <c r="AK17"/>
  <c r="AS17"/>
  <c r="E13"/>
  <c r="M13"/>
  <c r="U13"/>
  <c r="AC13"/>
  <c r="AK13"/>
  <c r="AS13"/>
  <c r="BA13"/>
  <c r="BI13"/>
  <c r="BQ13"/>
  <c r="E5"/>
  <c r="M5"/>
  <c r="U5"/>
  <c r="AC5"/>
  <c r="AK5"/>
  <c r="AS5"/>
  <c r="BA5"/>
  <c r="BI5"/>
  <c r="E6"/>
  <c r="M6"/>
  <c r="U6"/>
  <c r="AC6"/>
  <c r="AK6"/>
  <c r="AS6"/>
  <c r="BA6"/>
  <c r="BI6"/>
  <c r="BQ6"/>
  <c r="E7"/>
  <c r="M7"/>
  <c r="BQ7"/>
  <c r="U7"/>
  <c r="AC7"/>
  <c r="AK7"/>
  <c r="AS7"/>
  <c r="BA7"/>
  <c r="BI7"/>
  <c r="E8"/>
  <c r="M8"/>
  <c r="U8"/>
  <c r="AC8"/>
  <c r="AK8"/>
  <c r="AS8"/>
  <c r="BA8"/>
  <c r="BI8"/>
  <c r="BQ8"/>
  <c r="E9"/>
  <c r="M9"/>
  <c r="BQ9"/>
  <c r="U9"/>
  <c r="AC9"/>
  <c r="AK9"/>
  <c r="AS9"/>
  <c r="BA9"/>
  <c r="BI9"/>
  <c r="E10"/>
  <c r="M10"/>
  <c r="U10"/>
  <c r="AC10"/>
  <c r="AK10"/>
  <c r="AS10"/>
  <c r="BA10"/>
  <c r="BI10"/>
  <c r="BQ10"/>
  <c r="E11"/>
  <c r="M11"/>
  <c r="BQ11"/>
  <c r="U11"/>
  <c r="AC11"/>
  <c r="AK11"/>
  <c r="AS11"/>
  <c r="BA11"/>
  <c r="BI11"/>
  <c r="E12"/>
  <c r="M12"/>
  <c r="U12"/>
  <c r="AC12"/>
  <c r="AK12"/>
  <c r="AS12"/>
  <c r="BA12"/>
  <c r="BI12"/>
  <c r="BQ12"/>
  <c r="E14"/>
  <c r="M14"/>
  <c r="BQ14"/>
  <c r="U14"/>
  <c r="AC14"/>
  <c r="AK14"/>
  <c r="AS14"/>
  <c r="BA14"/>
  <c r="BI14"/>
  <c r="E15"/>
  <c r="M15"/>
  <c r="U15"/>
  <c r="AC15"/>
  <c r="AK15"/>
  <c r="AS15"/>
  <c r="BA15"/>
  <c r="BI15"/>
  <c r="BQ15"/>
  <c r="E16"/>
  <c r="M16"/>
  <c r="BQ16"/>
  <c r="U16"/>
  <c r="AC16"/>
  <c r="AK16"/>
  <c r="AS16"/>
  <c r="BA16"/>
  <c r="BI16"/>
  <c r="W18"/>
  <c r="O35" i="6"/>
  <c r="AE5086" i="1"/>
  <c r="W5087"/>
  <c r="Y5087"/>
  <c r="W5088"/>
  <c r="Y5088"/>
  <c r="W5089"/>
  <c r="Y5089"/>
  <c r="W5090"/>
  <c r="Y5090"/>
  <c r="W5091"/>
  <c r="Y5091"/>
  <c r="W5092"/>
  <c r="Y5092"/>
  <c r="W5093"/>
  <c r="Y5093"/>
  <c r="W5094"/>
  <c r="Y5094"/>
  <c r="W5095"/>
  <c r="Y5095"/>
  <c r="W5096"/>
  <c r="Y5096"/>
  <c r="W5097"/>
  <c r="Y5097"/>
  <c r="W5098"/>
  <c r="Y5098"/>
  <c r="W5099"/>
  <c r="Y5099"/>
  <c r="W5100"/>
  <c r="Y5100"/>
  <c r="W5101"/>
  <c r="Y5101"/>
  <c r="W5102"/>
  <c r="Y5102"/>
  <c r="W5103"/>
  <c r="Y5103"/>
  <c r="W5104"/>
  <c r="Y5104"/>
  <c r="W5105"/>
  <c r="Y5105"/>
  <c r="W5106"/>
  <c r="Y5106"/>
  <c r="W5107"/>
  <c r="Y5107"/>
  <c r="W5108"/>
  <c r="Y5108"/>
  <c r="W5109"/>
  <c r="Y5109"/>
  <c r="W5110"/>
  <c r="Y5110"/>
  <c r="W5111"/>
  <c r="Y5111"/>
  <c r="W5112"/>
  <c r="Y5112"/>
  <c r="W5113"/>
  <c r="Y5113"/>
  <c r="W5114"/>
  <c r="Y5114"/>
  <c r="W5115"/>
  <c r="Y5115"/>
  <c r="W5116"/>
  <c r="Y5116"/>
  <c r="C5086"/>
  <c r="C5087"/>
  <c r="C5088"/>
  <c r="C5089"/>
  <c r="C5090"/>
  <c r="C5091"/>
  <c r="C5092"/>
  <c r="C5093"/>
  <c r="C5094"/>
  <c r="C5095"/>
  <c r="C5096"/>
  <c r="C5097"/>
  <c r="C5098"/>
  <c r="C5099"/>
  <c r="C5100"/>
  <c r="C5101"/>
  <c r="C5102"/>
  <c r="C5103"/>
  <c r="C5104"/>
  <c r="C5105"/>
  <c r="C5106"/>
  <c r="C5107"/>
  <c r="C5108"/>
  <c r="C5109"/>
  <c r="C5110"/>
  <c r="C5111"/>
  <c r="C5112"/>
  <c r="C5113"/>
  <c r="C5114"/>
  <c r="C5115"/>
  <c r="C5116"/>
  <c r="BK17" i="7"/>
  <c r="BM17"/>
  <c r="BP17"/>
  <c r="BO17"/>
  <c r="O18"/>
  <c r="G18"/>
  <c r="AE5056" i="1"/>
  <c r="AE5025"/>
  <c r="W5025"/>
  <c r="Y5025"/>
  <c r="W5026"/>
  <c r="Y5026"/>
  <c r="W5027"/>
  <c r="Y5027"/>
  <c r="W5028"/>
  <c r="Y5028"/>
  <c r="W5029"/>
  <c r="Y5029"/>
  <c r="W5030"/>
  <c r="Y5030"/>
  <c r="W5031"/>
  <c r="Y5031"/>
  <c r="W5032"/>
  <c r="Y5032"/>
  <c r="W5033"/>
  <c r="Y5033"/>
  <c r="W5034"/>
  <c r="Y5034"/>
  <c r="W5035"/>
  <c r="Y5035"/>
  <c r="W5036"/>
  <c r="Y5036"/>
  <c r="W5037"/>
  <c r="Y5037"/>
  <c r="W5038"/>
  <c r="Y5038"/>
  <c r="W5039"/>
  <c r="Y5039"/>
  <c r="W5040"/>
  <c r="Y5040"/>
  <c r="W5041"/>
  <c r="Y5041"/>
  <c r="W5042"/>
  <c r="Y5042"/>
  <c r="W5043"/>
  <c r="Y5043"/>
  <c r="W5044"/>
  <c r="Y5044"/>
  <c r="W5045"/>
  <c r="Y5045"/>
  <c r="W5046"/>
  <c r="Y5046"/>
  <c r="W5047"/>
  <c r="Y5047"/>
  <c r="W5048"/>
  <c r="Y5048"/>
  <c r="W5049"/>
  <c r="Y5049"/>
  <c r="W5050"/>
  <c r="Y5050"/>
  <c r="W5051"/>
  <c r="Y5051"/>
  <c r="W5052"/>
  <c r="Y5052"/>
  <c r="W5053"/>
  <c r="Y5053"/>
  <c r="W5054"/>
  <c r="Y5054"/>
  <c r="W5055"/>
  <c r="Y5055"/>
  <c r="W5056"/>
  <c r="Y5056"/>
  <c r="W5057"/>
  <c r="Y5057"/>
  <c r="W5058"/>
  <c r="Y5058"/>
  <c r="W5059"/>
  <c r="Y5059"/>
  <c r="W5060"/>
  <c r="Y5060"/>
  <c r="W5061"/>
  <c r="Y5061"/>
  <c r="W5062"/>
  <c r="Y5062"/>
  <c r="W5063"/>
  <c r="Y5063"/>
  <c r="W5064"/>
  <c r="Y5064"/>
  <c r="W5065"/>
  <c r="Y5065"/>
  <c r="W5066"/>
  <c r="Y5066"/>
  <c r="W5067"/>
  <c r="Y5067"/>
  <c r="W5068"/>
  <c r="Y5068"/>
  <c r="W5069"/>
  <c r="Y5069"/>
  <c r="W5070"/>
  <c r="Y5070"/>
  <c r="W5071"/>
  <c r="Y5071"/>
  <c r="W5072"/>
  <c r="Y5072"/>
  <c r="W5073"/>
  <c r="Y5073"/>
  <c r="W5074"/>
  <c r="Y5074"/>
  <c r="W5075"/>
  <c r="Y5075"/>
  <c r="W5076"/>
  <c r="Y5076"/>
  <c r="W5077"/>
  <c r="Y5077"/>
  <c r="W5078"/>
  <c r="Y5078"/>
  <c r="W5079"/>
  <c r="Y5079"/>
  <c r="W5080"/>
  <c r="Y5080"/>
  <c r="W5081"/>
  <c r="Y5081"/>
  <c r="W5082"/>
  <c r="Y5082"/>
  <c r="W5083"/>
  <c r="Y5083"/>
  <c r="W5084"/>
  <c r="Y5084"/>
  <c r="W5085"/>
  <c r="Y5085"/>
  <c r="C5056"/>
  <c r="C5057"/>
  <c r="C5058"/>
  <c r="C5059"/>
  <c r="C5060"/>
  <c r="C5061"/>
  <c r="C5062"/>
  <c r="C5063"/>
  <c r="C5064"/>
  <c r="C5065"/>
  <c r="C5066"/>
  <c r="C5067"/>
  <c r="C5068"/>
  <c r="C5069"/>
  <c r="C5070"/>
  <c r="C5071"/>
  <c r="C5072"/>
  <c r="C5073"/>
  <c r="C5074"/>
  <c r="C5075"/>
  <c r="C5076"/>
  <c r="C5077"/>
  <c r="C5078"/>
  <c r="C5079"/>
  <c r="C5080"/>
  <c r="C5081"/>
  <c r="C5082"/>
  <c r="C5083"/>
  <c r="C5084"/>
  <c r="C5085"/>
  <c r="C5025"/>
  <c r="C5026"/>
  <c r="C5027"/>
  <c r="C5028"/>
  <c r="C5029"/>
  <c r="C5030"/>
  <c r="C5031"/>
  <c r="C5032"/>
  <c r="C5033"/>
  <c r="C5034"/>
  <c r="C5035"/>
  <c r="C5036"/>
  <c r="C5037"/>
  <c r="C5038"/>
  <c r="C5039"/>
  <c r="C5040"/>
  <c r="C5041"/>
  <c r="C5042"/>
  <c r="C5043"/>
  <c r="C5044"/>
  <c r="C5045"/>
  <c r="C5046"/>
  <c r="C5047"/>
  <c r="C5048"/>
  <c r="C5049"/>
  <c r="C5050"/>
  <c r="C5051"/>
  <c r="C5052"/>
  <c r="C5053"/>
  <c r="C5054"/>
  <c r="C5055"/>
  <c r="W4996"/>
  <c r="Y4996"/>
  <c r="W4997"/>
  <c r="Y4997"/>
  <c r="W4998"/>
  <c r="Y4998"/>
  <c r="W4999"/>
  <c r="Y4999"/>
  <c r="W5000"/>
  <c r="Y5000"/>
  <c r="W5001"/>
  <c r="Y5001"/>
  <c r="W5002"/>
  <c r="Y5002"/>
  <c r="W5003"/>
  <c r="Y5003"/>
  <c r="W5004"/>
  <c r="Y5004"/>
  <c r="W5005"/>
  <c r="Y5005"/>
  <c r="W5006"/>
  <c r="Y5006"/>
  <c r="W5007"/>
  <c r="Y5007"/>
  <c r="W5008"/>
  <c r="Y5008"/>
  <c r="W5009"/>
  <c r="Y5009"/>
  <c r="W5010"/>
  <c r="Y5010"/>
  <c r="W5011"/>
  <c r="Y5011"/>
  <c r="W5012"/>
  <c r="Y5012"/>
  <c r="W5013"/>
  <c r="Y5013"/>
  <c r="W5014"/>
  <c r="Y5014"/>
  <c r="W5015"/>
  <c r="Y5015"/>
  <c r="W5016"/>
  <c r="Y5016"/>
  <c r="W5017"/>
  <c r="Y5017"/>
  <c r="W5018"/>
  <c r="Y5018"/>
  <c r="W5019"/>
  <c r="Y5019"/>
  <c r="W5020"/>
  <c r="Y5020"/>
  <c r="W5021"/>
  <c r="Y5021"/>
  <c r="W5022"/>
  <c r="Y5022"/>
  <c r="W5023"/>
  <c r="Y5023"/>
  <c r="W5024"/>
  <c r="Y5024"/>
  <c r="C4995"/>
  <c r="C4996"/>
  <c r="C4997"/>
  <c r="C4998"/>
  <c r="C4999"/>
  <c r="C5000"/>
  <c r="C5001"/>
  <c r="C5002"/>
  <c r="C5003"/>
  <c r="C5004"/>
  <c r="C5005"/>
  <c r="C5006"/>
  <c r="C5007"/>
  <c r="C5008"/>
  <c r="C5009"/>
  <c r="C5010"/>
  <c r="C5011"/>
  <c r="C5012"/>
  <c r="C5013"/>
  <c r="C5014"/>
  <c r="C5015"/>
  <c r="C5016"/>
  <c r="C5017"/>
  <c r="C5018"/>
  <c r="C5019"/>
  <c r="C5020"/>
  <c r="C5021"/>
  <c r="C5022"/>
  <c r="C5023"/>
  <c r="C5024"/>
  <c r="W4965"/>
  <c r="Y4965"/>
  <c r="W4966"/>
  <c r="Y4966"/>
  <c r="W4967"/>
  <c r="Y4967"/>
  <c r="W4968"/>
  <c r="Y4968"/>
  <c r="W4969"/>
  <c r="Y4969"/>
  <c r="W4970"/>
  <c r="Y4970"/>
  <c r="W4971"/>
  <c r="Y4971"/>
  <c r="W4972"/>
  <c r="Y4972"/>
  <c r="W4973"/>
  <c r="Y4973"/>
  <c r="W4974"/>
  <c r="Y4974"/>
  <c r="W4975"/>
  <c r="Y4975"/>
  <c r="W4976"/>
  <c r="Y4976"/>
  <c r="W4977"/>
  <c r="Y4977"/>
  <c r="W4978"/>
  <c r="Y4978"/>
  <c r="W4979"/>
  <c r="Y4979"/>
  <c r="W4980"/>
  <c r="Y4980"/>
  <c r="W4981"/>
  <c r="Y4981"/>
  <c r="W4982"/>
  <c r="Y4982"/>
  <c r="W4983"/>
  <c r="Y4983"/>
  <c r="W4984"/>
  <c r="Y4984"/>
  <c r="W4985"/>
  <c r="Y4985"/>
  <c r="W4986"/>
  <c r="Y4986"/>
  <c r="W4987"/>
  <c r="Y4987"/>
  <c r="W4988"/>
  <c r="Y4988"/>
  <c r="W4989"/>
  <c r="Y4989"/>
  <c r="W4990"/>
  <c r="Y4990"/>
  <c r="W4991"/>
  <c r="Y4991"/>
  <c r="W4992"/>
  <c r="Y4992"/>
  <c r="W4993"/>
  <c r="Y4993"/>
  <c r="W4994"/>
  <c r="Y4994"/>
  <c r="C4964"/>
  <c r="C4965"/>
  <c r="C4966"/>
  <c r="C4967"/>
  <c r="C4968"/>
  <c r="C4969"/>
  <c r="C4970"/>
  <c r="C4971"/>
  <c r="C4972"/>
  <c r="C4973"/>
  <c r="C4974"/>
  <c r="C4975"/>
  <c r="C4976"/>
  <c r="C4977"/>
  <c r="C4978"/>
  <c r="C4979"/>
  <c r="C4980"/>
  <c r="C4981"/>
  <c r="C4982"/>
  <c r="C4983"/>
  <c r="C4984"/>
  <c r="C4985"/>
  <c r="C4986"/>
  <c r="C4987"/>
  <c r="C4988"/>
  <c r="C4989"/>
  <c r="C4990"/>
  <c r="C4991"/>
  <c r="C4992"/>
  <c r="C4993"/>
  <c r="C4994"/>
  <c r="W4933"/>
  <c r="Y4933"/>
  <c r="W4934"/>
  <c r="Y4934"/>
  <c r="W4935"/>
  <c r="Y4935"/>
  <c r="W4936"/>
  <c r="Y4936"/>
  <c r="W4937"/>
  <c r="Y4937"/>
  <c r="W4938"/>
  <c r="Y4938"/>
  <c r="W4939"/>
  <c r="Y4939"/>
  <c r="W4940"/>
  <c r="Y4940"/>
  <c r="W4941"/>
  <c r="Y4941"/>
  <c r="W4942"/>
  <c r="Y4942"/>
  <c r="W4943"/>
  <c r="Y4943"/>
  <c r="W4944"/>
  <c r="Y4944"/>
  <c r="W4945"/>
  <c r="Y4945"/>
  <c r="W4946"/>
  <c r="Y4946"/>
  <c r="W4947"/>
  <c r="Y4947"/>
  <c r="W4948"/>
  <c r="Y4948"/>
  <c r="W4949"/>
  <c r="Y4949"/>
  <c r="W4950"/>
  <c r="Y4950"/>
  <c r="W4951"/>
  <c r="Y4951"/>
  <c r="W4952"/>
  <c r="Y4952"/>
  <c r="W4953"/>
  <c r="Y4953"/>
  <c r="W4954"/>
  <c r="Y4954"/>
  <c r="W4955"/>
  <c r="Y4955"/>
  <c r="W4956"/>
  <c r="Y4956"/>
  <c r="W4957"/>
  <c r="Y4957"/>
  <c r="W4958"/>
  <c r="Y4958"/>
  <c r="W4959"/>
  <c r="Y4959"/>
  <c r="W4960"/>
  <c r="Y4960"/>
  <c r="W4961"/>
  <c r="Y4961"/>
  <c r="W4962"/>
  <c r="Y4962"/>
  <c r="W4963"/>
  <c r="Y4963"/>
  <c r="C4933"/>
  <c r="C4934"/>
  <c r="C4935"/>
  <c r="C4936"/>
  <c r="C4937"/>
  <c r="C4938"/>
  <c r="C4939"/>
  <c r="C4940"/>
  <c r="C4941"/>
  <c r="C4942"/>
  <c r="C4943"/>
  <c r="C4944"/>
  <c r="C4945"/>
  <c r="C4946"/>
  <c r="C4947"/>
  <c r="C4948"/>
  <c r="C4949"/>
  <c r="C4950"/>
  <c r="C4951"/>
  <c r="C4952"/>
  <c r="C4953"/>
  <c r="C4954"/>
  <c r="C4955"/>
  <c r="C4956"/>
  <c r="C4957"/>
  <c r="C4958"/>
  <c r="C4959"/>
  <c r="C4960"/>
  <c r="C4961"/>
  <c r="C4962"/>
  <c r="C4963"/>
  <c r="C4903"/>
  <c r="C4904"/>
  <c r="C4905"/>
  <c r="C4906"/>
  <c r="C4907"/>
  <c r="C4908"/>
  <c r="C4909"/>
  <c r="C4910"/>
  <c r="C4911"/>
  <c r="C4912"/>
  <c r="C4913"/>
  <c r="C4914"/>
  <c r="C4915"/>
  <c r="C4916"/>
  <c r="C4917"/>
  <c r="C4918"/>
  <c r="C4919"/>
  <c r="C4920"/>
  <c r="C4921"/>
  <c r="C4922"/>
  <c r="C4923"/>
  <c r="C4924"/>
  <c r="C4925"/>
  <c r="C4926"/>
  <c r="C4927"/>
  <c r="C4928"/>
  <c r="C4929"/>
  <c r="C4930"/>
  <c r="C4931"/>
  <c r="C4932"/>
  <c r="AE4872"/>
  <c r="W4873"/>
  <c r="Y4873"/>
  <c r="W4874"/>
  <c r="Y4874"/>
  <c r="W4875"/>
  <c r="Y4875"/>
  <c r="W4876"/>
  <c r="Y4876"/>
  <c r="W4877"/>
  <c r="Y4877"/>
  <c r="W4878"/>
  <c r="Y4878"/>
  <c r="W4879"/>
  <c r="Y4879"/>
  <c r="W4880"/>
  <c r="Y4880"/>
  <c r="W4881"/>
  <c r="Y4881"/>
  <c r="W4882"/>
  <c r="Y4882"/>
  <c r="W4883"/>
  <c r="Y4883"/>
  <c r="W4884"/>
  <c r="Y4884"/>
  <c r="W4885"/>
  <c r="Y4885"/>
  <c r="W4886"/>
  <c r="Y4886"/>
  <c r="W4887"/>
  <c r="Y4887"/>
  <c r="W4888"/>
  <c r="Y4888"/>
  <c r="W4889"/>
  <c r="Y4889"/>
  <c r="W4890"/>
  <c r="Y4890"/>
  <c r="W4891"/>
  <c r="Y4891"/>
  <c r="W4892"/>
  <c r="Y4892"/>
  <c r="W4893"/>
  <c r="Y4893"/>
  <c r="W4894"/>
  <c r="Y4894"/>
  <c r="W4895"/>
  <c r="Y4895"/>
  <c r="W4896"/>
  <c r="Y4896"/>
  <c r="W4897"/>
  <c r="Y4897"/>
  <c r="W4898"/>
  <c r="Y4898"/>
  <c r="W4899"/>
  <c r="Y4899"/>
  <c r="W4900"/>
  <c r="Y4900"/>
  <c r="W4901"/>
  <c r="Y4901"/>
  <c r="W4902"/>
  <c r="Y4902"/>
  <c r="C4872"/>
  <c r="C4873"/>
  <c r="C4874"/>
  <c r="C4875"/>
  <c r="C4876"/>
  <c r="C4877"/>
  <c r="C4878"/>
  <c r="C4879"/>
  <c r="C4880"/>
  <c r="C4881"/>
  <c r="C4882"/>
  <c r="C4883"/>
  <c r="C4884"/>
  <c r="C4885"/>
  <c r="C4886"/>
  <c r="C4887"/>
  <c r="C4888"/>
  <c r="C4889"/>
  <c r="C4890"/>
  <c r="C4891"/>
  <c r="C4892"/>
  <c r="C4893"/>
  <c r="C4894"/>
  <c r="C4895"/>
  <c r="C4896"/>
  <c r="C4897"/>
  <c r="C4898"/>
  <c r="C4899"/>
  <c r="C4900"/>
  <c r="C4901"/>
  <c r="C4902"/>
  <c r="BC17" i="7"/>
  <c r="AE4842" i="1"/>
  <c r="W4843"/>
  <c r="Y4843"/>
  <c r="W4844"/>
  <c r="Y4844"/>
  <c r="W4845"/>
  <c r="Y4845"/>
  <c r="W4846"/>
  <c r="Y4846"/>
  <c r="W4847"/>
  <c r="Y4847"/>
  <c r="W4848"/>
  <c r="Y4848"/>
  <c r="W4849"/>
  <c r="Y4849"/>
  <c r="W4850"/>
  <c r="Y4850"/>
  <c r="W4851"/>
  <c r="Y4851"/>
  <c r="W4852"/>
  <c r="Y4852"/>
  <c r="W4853"/>
  <c r="Y4853"/>
  <c r="W4854"/>
  <c r="Y4854"/>
  <c r="W4855"/>
  <c r="Y4855"/>
  <c r="W4856"/>
  <c r="Y4856"/>
  <c r="W4857"/>
  <c r="Y4857"/>
  <c r="W4858"/>
  <c r="Y4858"/>
  <c r="W4859"/>
  <c r="Y4859"/>
  <c r="W4860"/>
  <c r="Y4860"/>
  <c r="W4861"/>
  <c r="Y4861"/>
  <c r="W4862"/>
  <c r="Y4862"/>
  <c r="W4863"/>
  <c r="Y4863"/>
  <c r="W4864"/>
  <c r="Y4864"/>
  <c r="W4865"/>
  <c r="Y4865"/>
  <c r="W4866"/>
  <c r="Y4866"/>
  <c r="W4867"/>
  <c r="Y4867"/>
  <c r="W4868"/>
  <c r="Y4868"/>
  <c r="W4869"/>
  <c r="Y4869"/>
  <c r="W4870"/>
  <c r="Y4870"/>
  <c r="W4871"/>
  <c r="Y4871"/>
  <c r="C4842"/>
  <c r="C4843"/>
  <c r="C4844"/>
  <c r="C4845"/>
  <c r="C4846"/>
  <c r="C4847"/>
  <c r="C4848"/>
  <c r="C4849"/>
  <c r="C4850"/>
  <c r="C4851"/>
  <c r="C4852"/>
  <c r="C4853"/>
  <c r="C4854"/>
  <c r="C4855"/>
  <c r="C4856"/>
  <c r="C4857"/>
  <c r="C4858"/>
  <c r="C4859"/>
  <c r="C4860"/>
  <c r="C4861"/>
  <c r="C4862"/>
  <c r="C4863"/>
  <c r="C4864"/>
  <c r="C4865"/>
  <c r="C4866"/>
  <c r="C4867"/>
  <c r="C4868"/>
  <c r="C4869"/>
  <c r="C4870"/>
  <c r="C4871"/>
  <c r="AU17" i="7"/>
  <c r="AE4811" i="1"/>
  <c r="W4812"/>
  <c r="Y4812"/>
  <c r="W4813"/>
  <c r="Y4813"/>
  <c r="W4814"/>
  <c r="Y4814"/>
  <c r="W4815"/>
  <c r="Y4815"/>
  <c r="W4816"/>
  <c r="Y4816"/>
  <c r="W4817"/>
  <c r="Y4817"/>
  <c r="W4818"/>
  <c r="Y4818"/>
  <c r="W4819"/>
  <c r="Y4819"/>
  <c r="W4820"/>
  <c r="Y4820"/>
  <c r="W4821"/>
  <c r="Y4821"/>
  <c r="W4822"/>
  <c r="Y4822"/>
  <c r="W4823"/>
  <c r="Y4823"/>
  <c r="W4824"/>
  <c r="Y4824"/>
  <c r="W4825"/>
  <c r="Y4825"/>
  <c r="W4826"/>
  <c r="Y4826"/>
  <c r="W4827"/>
  <c r="Y4827"/>
  <c r="W4828"/>
  <c r="Y4828"/>
  <c r="W4829"/>
  <c r="Y4829"/>
  <c r="W4830"/>
  <c r="Y4830"/>
  <c r="W4831"/>
  <c r="Y4831"/>
  <c r="W4832"/>
  <c r="Y4832"/>
  <c r="W4833"/>
  <c r="Y4833"/>
  <c r="W4834"/>
  <c r="Y4834"/>
  <c r="W4835"/>
  <c r="Y4835"/>
  <c r="W4836"/>
  <c r="Y4836"/>
  <c r="W4837"/>
  <c r="Y4837"/>
  <c r="W4838"/>
  <c r="Y4838"/>
  <c r="W4839"/>
  <c r="Y4839"/>
  <c r="W4840"/>
  <c r="Y4840"/>
  <c r="W4841"/>
  <c r="Y4841"/>
  <c r="C4811"/>
  <c r="C4812"/>
  <c r="C4813"/>
  <c r="C4814"/>
  <c r="C4815"/>
  <c r="C4816"/>
  <c r="C4817"/>
  <c r="C4818"/>
  <c r="C4819"/>
  <c r="C4820"/>
  <c r="C4821"/>
  <c r="C4822"/>
  <c r="C4823"/>
  <c r="C4824"/>
  <c r="C4825"/>
  <c r="C4826"/>
  <c r="C4827"/>
  <c r="C4828"/>
  <c r="C4829"/>
  <c r="C4830"/>
  <c r="C4831"/>
  <c r="C4832"/>
  <c r="C4833"/>
  <c r="C4834"/>
  <c r="C4835"/>
  <c r="C4836"/>
  <c r="C4837"/>
  <c r="C4838"/>
  <c r="C4839"/>
  <c r="C4840"/>
  <c r="C4841"/>
  <c r="C4567"/>
  <c r="C4568"/>
  <c r="C4569"/>
  <c r="C4570"/>
  <c r="C4571"/>
  <c r="C4572"/>
  <c r="C4573"/>
  <c r="C4574"/>
  <c r="C4575"/>
  <c r="C4576"/>
  <c r="C4577"/>
  <c r="C4578"/>
  <c r="C4579"/>
  <c r="C4580"/>
  <c r="C4581"/>
  <c r="C4582"/>
  <c r="C4583"/>
  <c r="C4584"/>
  <c r="C4585"/>
  <c r="C4586"/>
  <c r="C4587"/>
  <c r="C4588"/>
  <c r="C4589"/>
  <c r="C4590"/>
  <c r="C4591"/>
  <c r="C4592"/>
  <c r="C4593"/>
  <c r="C4594"/>
  <c r="C4595"/>
  <c r="C4596"/>
  <c r="C4597"/>
  <c r="C4598"/>
  <c r="C4599"/>
  <c r="C4600"/>
  <c r="C4601"/>
  <c r="C4602"/>
  <c r="C4603"/>
  <c r="C4604"/>
  <c r="C4605"/>
  <c r="C4606"/>
  <c r="C4607"/>
  <c r="C4608"/>
  <c r="C4609"/>
  <c r="C4610"/>
  <c r="C4611"/>
  <c r="C4612"/>
  <c r="C4613"/>
  <c r="C4614"/>
  <c r="C4615"/>
  <c r="C4616"/>
  <c r="C4617"/>
  <c r="C4618"/>
  <c r="C4619"/>
  <c r="C4620"/>
  <c r="C4621"/>
  <c r="C4622"/>
  <c r="C4623"/>
  <c r="C4624"/>
  <c r="C4625"/>
  <c r="C4626"/>
  <c r="C4627"/>
  <c r="C4628"/>
  <c r="C4629"/>
  <c r="C4630"/>
  <c r="C4631"/>
  <c r="C4632"/>
  <c r="C4633"/>
  <c r="C4634"/>
  <c r="C4635"/>
  <c r="C4636"/>
  <c r="C4637"/>
  <c r="C4638"/>
  <c r="C4639"/>
  <c r="C4640"/>
  <c r="C4641"/>
  <c r="C4642"/>
  <c r="C4643"/>
  <c r="C4644"/>
  <c r="C4645"/>
  <c r="C4646"/>
  <c r="C4647"/>
  <c r="C4648"/>
  <c r="C4649"/>
  <c r="C4650"/>
  <c r="C4651"/>
  <c r="C4652"/>
  <c r="C4653"/>
  <c r="C4654"/>
  <c r="C4655"/>
  <c r="C4656"/>
  <c r="C4657"/>
  <c r="C4658"/>
  <c r="C4659"/>
  <c r="C4660"/>
  <c r="C4661"/>
  <c r="C4662"/>
  <c r="C4663"/>
  <c r="C4664"/>
  <c r="C4665"/>
  <c r="C4666"/>
  <c r="C4667"/>
  <c r="C4668"/>
  <c r="C4669"/>
  <c r="C4670"/>
  <c r="C4671"/>
  <c r="C4672"/>
  <c r="C4673"/>
  <c r="C4674"/>
  <c r="C4675"/>
  <c r="C4676"/>
  <c r="C4677"/>
  <c r="C4678"/>
  <c r="C4679"/>
  <c r="C4680"/>
  <c r="C4681"/>
  <c r="C4682"/>
  <c r="C4683"/>
  <c r="C4684"/>
  <c r="C4685"/>
  <c r="C4686"/>
  <c r="C4687"/>
  <c r="C4688"/>
  <c r="C4689"/>
  <c r="C4690"/>
  <c r="C4691"/>
  <c r="C4692"/>
  <c r="C4693"/>
  <c r="C4694"/>
  <c r="C4695"/>
  <c r="C4696"/>
  <c r="C4697"/>
  <c r="C4698"/>
  <c r="C4699"/>
  <c r="C4700"/>
  <c r="C4701"/>
  <c r="C4702"/>
  <c r="C4703"/>
  <c r="C4704"/>
  <c r="C4705"/>
  <c r="C4706"/>
  <c r="C4707"/>
  <c r="C4708"/>
  <c r="C4709"/>
  <c r="C4710"/>
  <c r="C4711"/>
  <c r="C4712"/>
  <c r="C4713"/>
  <c r="C4714"/>
  <c r="C4715"/>
  <c r="C4716"/>
  <c r="C4717"/>
  <c r="C4718"/>
  <c r="C4719"/>
  <c r="C4720"/>
  <c r="C4721"/>
  <c r="C4722"/>
  <c r="C4723"/>
  <c r="C4724"/>
  <c r="C4725"/>
  <c r="C4726"/>
  <c r="C4727"/>
  <c r="C4728"/>
  <c r="C4729"/>
  <c r="C4730"/>
  <c r="C4731"/>
  <c r="C4732"/>
  <c r="C4733"/>
  <c r="C4734"/>
  <c r="C4735"/>
  <c r="C4736"/>
  <c r="C4737"/>
  <c r="C4738"/>
  <c r="C4739"/>
  <c r="C4740"/>
  <c r="C4741"/>
  <c r="C4742"/>
  <c r="C4743"/>
  <c r="C4744"/>
  <c r="C4745"/>
  <c r="C4746"/>
  <c r="C4747"/>
  <c r="C4748"/>
  <c r="C4749"/>
  <c r="C4750"/>
  <c r="C4751"/>
  <c r="C4752"/>
  <c r="C4753"/>
  <c r="C4754"/>
  <c r="C4755"/>
  <c r="C4756"/>
  <c r="C4757"/>
  <c r="C4758"/>
  <c r="C4759"/>
  <c r="C4760"/>
  <c r="C4761"/>
  <c r="C4762"/>
  <c r="C4763"/>
  <c r="C4764"/>
  <c r="C4765"/>
  <c r="C4766"/>
  <c r="C4767"/>
  <c r="C4768"/>
  <c r="C4769"/>
  <c r="C4770"/>
  <c r="C4771"/>
  <c r="C4772"/>
  <c r="C4773"/>
  <c r="C4774"/>
  <c r="C4775"/>
  <c r="C4776"/>
  <c r="C4777"/>
  <c r="C4778"/>
  <c r="C4779"/>
  <c r="C4780"/>
  <c r="C4781"/>
  <c r="C4782"/>
  <c r="C4783"/>
  <c r="C4784"/>
  <c r="C4785"/>
  <c r="C4786"/>
  <c r="C4787"/>
  <c r="C4788"/>
  <c r="C4789"/>
  <c r="C4790"/>
  <c r="C4791"/>
  <c r="C4792"/>
  <c r="C4793"/>
  <c r="C4794"/>
  <c r="C4795"/>
  <c r="C4796"/>
  <c r="C4797"/>
  <c r="C4798"/>
  <c r="C4799"/>
  <c r="C4800"/>
  <c r="C4801"/>
  <c r="C4802"/>
  <c r="C4803"/>
  <c r="C4804"/>
  <c r="C4805"/>
  <c r="C4806"/>
  <c r="C4807"/>
  <c r="C4808"/>
  <c r="C4809"/>
  <c r="C4810"/>
  <c r="AM17" i="7"/>
  <c r="AE4782" i="1"/>
  <c r="W4783"/>
  <c r="Y4783"/>
  <c r="W4784"/>
  <c r="Y4784"/>
  <c r="W4785"/>
  <c r="Y4785"/>
  <c r="W4786"/>
  <c r="Y4786"/>
  <c r="W4787"/>
  <c r="Y4787"/>
  <c r="W4788"/>
  <c r="Y4788"/>
  <c r="W4789"/>
  <c r="Y4789"/>
  <c r="W4790"/>
  <c r="Y4790"/>
  <c r="W4791"/>
  <c r="Y4791"/>
  <c r="W4792"/>
  <c r="Y4792"/>
  <c r="W4793"/>
  <c r="Y4793"/>
  <c r="W4794"/>
  <c r="Y4794"/>
  <c r="W4795"/>
  <c r="Y4795"/>
  <c r="W4796"/>
  <c r="Y4796"/>
  <c r="W4797"/>
  <c r="Y4797"/>
  <c r="W4798"/>
  <c r="Y4798"/>
  <c r="W4799"/>
  <c r="Y4799"/>
  <c r="W4800"/>
  <c r="Y4800"/>
  <c r="W4801"/>
  <c r="Y4801"/>
  <c r="W4802"/>
  <c r="Y4802"/>
  <c r="W4803"/>
  <c r="Y4803"/>
  <c r="W4804"/>
  <c r="Y4804"/>
  <c r="W4805"/>
  <c r="Y4805"/>
  <c r="W4806"/>
  <c r="Y4806"/>
  <c r="AE17" i="7"/>
  <c r="AE4751" i="1"/>
  <c r="BP5" i="7"/>
  <c r="BP6"/>
  <c r="BP7"/>
  <c r="BP8"/>
  <c r="BP9"/>
  <c r="BP10"/>
  <c r="BP11"/>
  <c r="BP12"/>
  <c r="BP13"/>
  <c r="BP14"/>
  <c r="BP15"/>
  <c r="BP16"/>
  <c r="BO5"/>
  <c r="BO6"/>
  <c r="BO7"/>
  <c r="BO8"/>
  <c r="BO9"/>
  <c r="BO10"/>
  <c r="BO11"/>
  <c r="BO12"/>
  <c r="BO13"/>
  <c r="BO14"/>
  <c r="BO15"/>
  <c r="BO16"/>
  <c r="W17"/>
  <c r="AE4720" i="1"/>
  <c r="AE4690"/>
  <c r="O17" i="7"/>
  <c r="G17"/>
  <c r="AE4659" i="1"/>
  <c r="W4690"/>
  <c r="Y4690"/>
  <c r="W4691"/>
  <c r="Y4691"/>
  <c r="W4692"/>
  <c r="Y4692"/>
  <c r="W4693"/>
  <c r="Y4693"/>
  <c r="W4694"/>
  <c r="Y4694"/>
  <c r="W4695"/>
  <c r="Y4695"/>
  <c r="W4696"/>
  <c r="Y4696"/>
  <c r="W4697"/>
  <c r="Y4697"/>
  <c r="W4698"/>
  <c r="Y4698"/>
  <c r="W4699"/>
  <c r="Y4699"/>
  <c r="W4700"/>
  <c r="Y4700"/>
  <c r="W4701"/>
  <c r="Y4701"/>
  <c r="W4702"/>
  <c r="Y4702"/>
  <c r="W4703"/>
  <c r="Y4703"/>
  <c r="W4704"/>
  <c r="Y4704"/>
  <c r="W4705"/>
  <c r="Y4705"/>
  <c r="W4706"/>
  <c r="Y4706"/>
  <c r="W4707"/>
  <c r="Y4707"/>
  <c r="W4708"/>
  <c r="Y4708"/>
  <c r="W4709"/>
  <c r="Y4709"/>
  <c r="W4710"/>
  <c r="Y4710"/>
  <c r="W4711"/>
  <c r="Y4711"/>
  <c r="W4712"/>
  <c r="Y4712"/>
  <c r="W4713"/>
  <c r="Y4713"/>
  <c r="W4714"/>
  <c r="Y4714"/>
  <c r="W4715"/>
  <c r="Y4715"/>
  <c r="W4716"/>
  <c r="Y4716"/>
  <c r="W4717"/>
  <c r="Y4717"/>
  <c r="W4718"/>
  <c r="Y4718"/>
  <c r="W4719"/>
  <c r="Y4719"/>
  <c r="W4659"/>
  <c r="Y4659"/>
  <c r="W4660"/>
  <c r="Y4660"/>
  <c r="W4661"/>
  <c r="Y4661"/>
  <c r="W4662"/>
  <c r="Y4662"/>
  <c r="W4663"/>
  <c r="Y4663"/>
  <c r="W4664"/>
  <c r="Y4664"/>
  <c r="W4665"/>
  <c r="Y4665"/>
  <c r="W4666"/>
  <c r="Y4666"/>
  <c r="W4667"/>
  <c r="Y4667"/>
  <c r="W4668"/>
  <c r="Y4668"/>
  <c r="W4669"/>
  <c r="Y4669"/>
  <c r="W4670"/>
  <c r="Y4670"/>
  <c r="W4671"/>
  <c r="Y4671"/>
  <c r="W4672"/>
  <c r="Y4672"/>
  <c r="W4673"/>
  <c r="Y4673"/>
  <c r="W4674"/>
  <c r="Y4674"/>
  <c r="W4675"/>
  <c r="Y4675"/>
  <c r="W4676"/>
  <c r="Y4676"/>
  <c r="W4677"/>
  <c r="Y4677"/>
  <c r="W4678"/>
  <c r="Y4678"/>
  <c r="W4679"/>
  <c r="Y4679"/>
  <c r="W4680"/>
  <c r="Y4680"/>
  <c r="W4681"/>
  <c r="Y4681"/>
  <c r="W4682"/>
  <c r="Y4682"/>
  <c r="W4683"/>
  <c r="Y4683"/>
  <c r="W4684"/>
  <c r="Y4684"/>
  <c r="W4685"/>
  <c r="Y4685"/>
  <c r="W4686"/>
  <c r="Y4686"/>
  <c r="W4687"/>
  <c r="Y4687"/>
  <c r="W4688"/>
  <c r="Y4688"/>
  <c r="W4689"/>
  <c r="Y4689"/>
  <c r="X33" i="6"/>
  <c r="C35"/>
  <c r="E35"/>
  <c r="G35"/>
  <c r="I35"/>
  <c r="K35"/>
  <c r="M35"/>
  <c r="C3" i="1"/>
  <c r="AE3"/>
  <c r="C4"/>
  <c r="W4"/>
  <c r="Y4"/>
  <c r="C5"/>
  <c r="W5"/>
  <c r="Y5"/>
  <c r="C6"/>
  <c r="W6"/>
  <c r="Y6"/>
  <c r="C7"/>
  <c r="W7"/>
  <c r="Y7"/>
  <c r="C8"/>
  <c r="W8"/>
  <c r="Y8"/>
  <c r="C9"/>
  <c r="W9"/>
  <c r="Y9"/>
  <c r="C10"/>
  <c r="W10"/>
  <c r="Y10"/>
  <c r="C11"/>
  <c r="W11"/>
  <c r="Y11"/>
  <c r="C12"/>
  <c r="W12"/>
  <c r="Y12"/>
  <c r="C13"/>
  <c r="W13"/>
  <c r="Y13"/>
  <c r="C14"/>
  <c r="W14"/>
  <c r="Y14"/>
  <c r="C15"/>
  <c r="W15"/>
  <c r="Y15"/>
  <c r="C16"/>
  <c r="W16"/>
  <c r="Y16"/>
  <c r="C17"/>
  <c r="W17"/>
  <c r="Y17"/>
  <c r="C18"/>
  <c r="W18"/>
  <c r="Y18"/>
  <c r="C19"/>
  <c r="W19"/>
  <c r="Y19"/>
  <c r="C20"/>
  <c r="W20"/>
  <c r="Y20"/>
  <c r="C21"/>
  <c r="W21"/>
  <c r="Y21"/>
  <c r="C22"/>
  <c r="W22"/>
  <c r="Y22"/>
  <c r="C23"/>
  <c r="W23"/>
  <c r="Y23"/>
  <c r="C24"/>
  <c r="W24"/>
  <c r="Y24"/>
  <c r="C25"/>
  <c r="W25"/>
  <c r="Y25"/>
  <c r="C26"/>
  <c r="W26"/>
  <c r="Y26"/>
  <c r="C27"/>
  <c r="W27"/>
  <c r="Y27"/>
  <c r="C28"/>
  <c r="W28"/>
  <c r="Y28"/>
  <c r="C29"/>
  <c r="W29"/>
  <c r="Y29"/>
  <c r="C30"/>
  <c r="W30"/>
  <c r="Y30"/>
  <c r="C31"/>
  <c r="W31"/>
  <c r="Y31"/>
  <c r="C32"/>
  <c r="W32"/>
  <c r="Y32"/>
  <c r="C33"/>
  <c r="W33"/>
  <c r="Y33"/>
  <c r="C34"/>
  <c r="AE34"/>
  <c r="C35"/>
  <c r="W35"/>
  <c r="Y35"/>
  <c r="C36"/>
  <c r="W36"/>
  <c r="Y36"/>
  <c r="C37"/>
  <c r="W37"/>
  <c r="Y37"/>
  <c r="C38"/>
  <c r="W38"/>
  <c r="Y38"/>
  <c r="C39"/>
  <c r="W39"/>
  <c r="Y39"/>
  <c r="C40"/>
  <c r="W40"/>
  <c r="Y40"/>
  <c r="C41"/>
  <c r="W41"/>
  <c r="Y41"/>
  <c r="C42"/>
  <c r="W42"/>
  <c r="Y42"/>
  <c r="C43"/>
  <c r="W43"/>
  <c r="Y43"/>
  <c r="C44"/>
  <c r="W44"/>
  <c r="Y44"/>
  <c r="C45"/>
  <c r="W45"/>
  <c r="Y45"/>
  <c r="C46"/>
  <c r="W46"/>
  <c r="Y46"/>
  <c r="C47"/>
  <c r="W47"/>
  <c r="Y47"/>
  <c r="C48"/>
  <c r="W48"/>
  <c r="Y48"/>
  <c r="C49"/>
  <c r="W49"/>
  <c r="Y49"/>
  <c r="C50"/>
  <c r="W50"/>
  <c r="Y50"/>
  <c r="C51"/>
  <c r="W51"/>
  <c r="Y51"/>
  <c r="C52"/>
  <c r="W52"/>
  <c r="Y52"/>
  <c r="C53"/>
  <c r="W53"/>
  <c r="Y53"/>
  <c r="C54"/>
  <c r="W54"/>
  <c r="Y54"/>
  <c r="C55"/>
  <c r="W55"/>
  <c r="Y55"/>
  <c r="C56"/>
  <c r="W56"/>
  <c r="Y56"/>
  <c r="C57"/>
  <c r="W57"/>
  <c r="Y57"/>
  <c r="C58"/>
  <c r="W58"/>
  <c r="Y58"/>
  <c r="C59"/>
  <c r="W59"/>
  <c r="Y59"/>
  <c r="C60"/>
  <c r="W60"/>
  <c r="Y60"/>
  <c r="C61"/>
  <c r="W61"/>
  <c r="Y61"/>
  <c r="C62"/>
  <c r="AE62"/>
  <c r="C63"/>
  <c r="W63"/>
  <c r="Y63"/>
  <c r="C64"/>
  <c r="W64"/>
  <c r="Y64"/>
  <c r="C65"/>
  <c r="W65"/>
  <c r="Y65"/>
  <c r="C66"/>
  <c r="W66"/>
  <c r="Y66"/>
  <c r="C67"/>
  <c r="W67"/>
  <c r="Y67"/>
  <c r="C68"/>
  <c r="W68"/>
  <c r="Y68"/>
  <c r="C69"/>
  <c r="W69"/>
  <c r="Y69"/>
  <c r="C70"/>
  <c r="W70"/>
  <c r="Y70"/>
  <c r="C71"/>
  <c r="W71"/>
  <c r="Y71"/>
  <c r="C72"/>
  <c r="W72"/>
  <c r="Y72"/>
  <c r="C73"/>
  <c r="W73"/>
  <c r="Y73"/>
  <c r="C74"/>
  <c r="W74"/>
  <c r="Y74"/>
  <c r="C75"/>
  <c r="W75"/>
  <c r="Y75"/>
  <c r="C76"/>
  <c r="W76"/>
  <c r="Y76"/>
  <c r="C77"/>
  <c r="W77"/>
  <c r="Y77"/>
  <c r="C78"/>
  <c r="W78"/>
  <c r="Y78"/>
  <c r="C79"/>
  <c r="W79"/>
  <c r="Y79"/>
  <c r="C80"/>
  <c r="W80"/>
  <c r="Y80"/>
  <c r="C81"/>
  <c r="W81"/>
  <c r="Y81"/>
  <c r="C82"/>
  <c r="W82"/>
  <c r="Y82"/>
  <c r="C83"/>
  <c r="W83"/>
  <c r="Y83"/>
  <c r="C84"/>
  <c r="W84"/>
  <c r="Y84"/>
  <c r="C85"/>
  <c r="W85"/>
  <c r="Y85"/>
  <c r="C86"/>
  <c r="W86"/>
  <c r="Y86"/>
  <c r="C87"/>
  <c r="W87"/>
  <c r="Y87"/>
  <c r="C88"/>
  <c r="W88"/>
  <c r="Y88"/>
  <c r="C89"/>
  <c r="W89"/>
  <c r="Y89"/>
  <c r="C90"/>
  <c r="W90"/>
  <c r="Y90"/>
  <c r="C91"/>
  <c r="W91"/>
  <c r="Y91"/>
  <c r="C92"/>
  <c r="W92"/>
  <c r="Y92"/>
  <c r="C93"/>
  <c r="AE93"/>
  <c r="C94"/>
  <c r="W94"/>
  <c r="Y94"/>
  <c r="C95"/>
  <c r="W95"/>
  <c r="Y95"/>
  <c r="C96"/>
  <c r="W96"/>
  <c r="Y96"/>
  <c r="C97"/>
  <c r="W97"/>
  <c r="Y97"/>
  <c r="C98"/>
  <c r="W98"/>
  <c r="Y98"/>
  <c r="C99"/>
  <c r="W99"/>
  <c r="Y99"/>
  <c r="C100"/>
  <c r="W100"/>
  <c r="Y100"/>
  <c r="C101"/>
  <c r="W101"/>
  <c r="Y101"/>
  <c r="C102"/>
  <c r="W102"/>
  <c r="Y102"/>
  <c r="C103"/>
  <c r="W103"/>
  <c r="Y103"/>
  <c r="C104"/>
  <c r="W104"/>
  <c r="Y104"/>
  <c r="C105"/>
  <c r="W105"/>
  <c r="Y105"/>
  <c r="C106"/>
  <c r="W106"/>
  <c r="Y106"/>
  <c r="C107"/>
  <c r="W107"/>
  <c r="Y107"/>
  <c r="C108"/>
  <c r="W108"/>
  <c r="Y108"/>
  <c r="C109"/>
  <c r="W109"/>
  <c r="Y109"/>
  <c r="C110"/>
  <c r="W110"/>
  <c r="Y110"/>
  <c r="C111"/>
  <c r="W111"/>
  <c r="Y111"/>
  <c r="C112"/>
  <c r="W112"/>
  <c r="Y112"/>
  <c r="C113"/>
  <c r="W113"/>
  <c r="Y113"/>
  <c r="C114"/>
  <c r="W114"/>
  <c r="Y114"/>
  <c r="C115"/>
  <c r="W115"/>
  <c r="Y115"/>
  <c r="C116"/>
  <c r="W116"/>
  <c r="Y116"/>
  <c r="C117"/>
  <c r="W117"/>
  <c r="Y117"/>
  <c r="C118"/>
  <c r="W118"/>
  <c r="Y118"/>
  <c r="C119"/>
  <c r="W119"/>
  <c r="Y119"/>
  <c r="C120"/>
  <c r="W120"/>
  <c r="Y120"/>
  <c r="C121"/>
  <c r="W121"/>
  <c r="Y121"/>
  <c r="C122"/>
  <c r="W122"/>
  <c r="Y122"/>
  <c r="C123"/>
  <c r="AE123"/>
  <c r="C124"/>
  <c r="W124"/>
  <c r="Y124"/>
  <c r="C125"/>
  <c r="W125"/>
  <c r="Y125"/>
  <c r="C126"/>
  <c r="W126"/>
  <c r="Y126"/>
  <c r="C127"/>
  <c r="W127"/>
  <c r="Y127"/>
  <c r="C128"/>
  <c r="W128"/>
  <c r="Y128"/>
  <c r="C129"/>
  <c r="W129"/>
  <c r="Y129"/>
  <c r="C130"/>
  <c r="W130"/>
  <c r="Y130"/>
  <c r="C131"/>
  <c r="W131"/>
  <c r="Y131"/>
  <c r="C132"/>
  <c r="W132"/>
  <c r="Y132"/>
  <c r="C133"/>
  <c r="W133"/>
  <c r="Y133"/>
  <c r="C134"/>
  <c r="W134"/>
  <c r="Y134"/>
  <c r="C135"/>
  <c r="W135"/>
  <c r="Y135"/>
  <c r="C136"/>
  <c r="W136"/>
  <c r="Y136"/>
  <c r="C137"/>
  <c r="W137"/>
  <c r="Y137"/>
  <c r="C138"/>
  <c r="W138"/>
  <c r="Y138"/>
  <c r="C139"/>
  <c r="W139"/>
  <c r="Y139"/>
  <c r="C140"/>
  <c r="W140"/>
  <c r="Y140"/>
  <c r="C141"/>
  <c r="W141"/>
  <c r="Y141"/>
  <c r="C142"/>
  <c r="W142"/>
  <c r="Y142"/>
  <c r="C143"/>
  <c r="W143"/>
  <c r="Y143"/>
  <c r="C144"/>
  <c r="W144"/>
  <c r="Y144"/>
  <c r="C145"/>
  <c r="W145"/>
  <c r="Y145"/>
  <c r="C146"/>
  <c r="W146"/>
  <c r="Y146"/>
  <c r="C147"/>
  <c r="W147"/>
  <c r="Y147"/>
  <c r="C148"/>
  <c r="W148"/>
  <c r="Y148"/>
  <c r="C149"/>
  <c r="W149"/>
  <c r="Y149"/>
  <c r="C150"/>
  <c r="W150"/>
  <c r="Y150"/>
  <c r="C151"/>
  <c r="W151"/>
  <c r="Y151"/>
  <c r="C152"/>
  <c r="W152"/>
  <c r="Y152"/>
  <c r="C153"/>
  <c r="W153"/>
  <c r="Y153"/>
  <c r="C154"/>
  <c r="C155"/>
  <c r="W155"/>
  <c r="Y155"/>
  <c r="C156"/>
  <c r="W156"/>
  <c r="Y156"/>
  <c r="C157"/>
  <c r="W157"/>
  <c r="Y157"/>
  <c r="C158"/>
  <c r="W158"/>
  <c r="Y158"/>
  <c r="C159"/>
  <c r="W159"/>
  <c r="Y159"/>
  <c r="C160"/>
  <c r="W160"/>
  <c r="Y160"/>
  <c r="C161"/>
  <c r="W161"/>
  <c r="Y161"/>
  <c r="C162"/>
  <c r="W162"/>
  <c r="Y162"/>
  <c r="C163"/>
  <c r="W163"/>
  <c r="Y163"/>
  <c r="C164"/>
  <c r="W164"/>
  <c r="Y164"/>
  <c r="C165"/>
  <c r="W165"/>
  <c r="Y165"/>
  <c r="C166"/>
  <c r="W166"/>
  <c r="Y166"/>
  <c r="C167"/>
  <c r="W167"/>
  <c r="Y167"/>
  <c r="C168"/>
  <c r="W168"/>
  <c r="Y168"/>
  <c r="C169"/>
  <c r="W169"/>
  <c r="Y169"/>
  <c r="C170"/>
  <c r="W170"/>
  <c r="Y170"/>
  <c r="C171"/>
  <c r="W171"/>
  <c r="Y171"/>
  <c r="C172"/>
  <c r="W172"/>
  <c r="Y172"/>
  <c r="C173"/>
  <c r="W173"/>
  <c r="Y173"/>
  <c r="C174"/>
  <c r="W174"/>
  <c r="Y174"/>
  <c r="C175"/>
  <c r="W175"/>
  <c r="Y175"/>
  <c r="C176"/>
  <c r="W176"/>
  <c r="Y176"/>
  <c r="C177"/>
  <c r="W177"/>
  <c r="Y177"/>
  <c r="C178"/>
  <c r="W178"/>
  <c r="Y178"/>
  <c r="C179"/>
  <c r="W179"/>
  <c r="Y179"/>
  <c r="C180"/>
  <c r="W180"/>
  <c r="Y180"/>
  <c r="C181"/>
  <c r="W181"/>
  <c r="Y181"/>
  <c r="C182"/>
  <c r="W182"/>
  <c r="Y182"/>
  <c r="C183"/>
  <c r="W183"/>
  <c r="Y183"/>
  <c r="C184"/>
  <c r="W184"/>
  <c r="Y184"/>
  <c r="C185"/>
  <c r="W185"/>
  <c r="Y185"/>
  <c r="C186"/>
  <c r="W186"/>
  <c r="Y186"/>
  <c r="C187"/>
  <c r="W187"/>
  <c r="Y187"/>
  <c r="C188"/>
  <c r="W188"/>
  <c r="Y188"/>
  <c r="C189"/>
  <c r="W189"/>
  <c r="Y189"/>
  <c r="C190"/>
  <c r="W190"/>
  <c r="Y190"/>
  <c r="C191"/>
  <c r="W191"/>
  <c r="Y191"/>
  <c r="C192"/>
  <c r="W192"/>
  <c r="Y192"/>
  <c r="C193"/>
  <c r="W193"/>
  <c r="Y193"/>
  <c r="C194"/>
  <c r="W194"/>
  <c r="Y194"/>
  <c r="C195"/>
  <c r="W195"/>
  <c r="Y195"/>
  <c r="C196"/>
  <c r="W196"/>
  <c r="Y196"/>
  <c r="C197"/>
  <c r="W197"/>
  <c r="Y197"/>
  <c r="C198"/>
  <c r="W198"/>
  <c r="Y198"/>
  <c r="C199"/>
  <c r="W199"/>
  <c r="Y199"/>
  <c r="C200"/>
  <c r="W200"/>
  <c r="Y200"/>
  <c r="C201"/>
  <c r="W201"/>
  <c r="Y201"/>
  <c r="C202"/>
  <c r="W202"/>
  <c r="Y202"/>
  <c r="C203"/>
  <c r="W203"/>
  <c r="Y203"/>
  <c r="C204"/>
  <c r="W204"/>
  <c r="Y204"/>
  <c r="C205"/>
  <c r="W205"/>
  <c r="Y205"/>
  <c r="C206"/>
  <c r="W206"/>
  <c r="Y206"/>
  <c r="C207"/>
  <c r="W207"/>
  <c r="Y207"/>
  <c r="C208"/>
  <c r="W208"/>
  <c r="Y208"/>
  <c r="C209"/>
  <c r="W209"/>
  <c r="Y209"/>
  <c r="C210"/>
  <c r="W210"/>
  <c r="Y210"/>
  <c r="C211"/>
  <c r="W211"/>
  <c r="Y211"/>
  <c r="C212"/>
  <c r="W212"/>
  <c r="Y212"/>
  <c r="C213"/>
  <c r="W213"/>
  <c r="Y213"/>
  <c r="C214"/>
  <c r="W214"/>
  <c r="Y214"/>
  <c r="C215"/>
  <c r="W215"/>
  <c r="Y215"/>
  <c r="C216"/>
  <c r="W216"/>
  <c r="Y216"/>
  <c r="C217"/>
  <c r="W217"/>
  <c r="Y217"/>
  <c r="C218"/>
  <c r="W218"/>
  <c r="Y218"/>
  <c r="C219"/>
  <c r="W219"/>
  <c r="Y219"/>
  <c r="C220"/>
  <c r="W220"/>
  <c r="Y220"/>
  <c r="C221"/>
  <c r="W221"/>
  <c r="Y221"/>
  <c r="C222"/>
  <c r="W222"/>
  <c r="Y222"/>
  <c r="C223"/>
  <c r="W223"/>
  <c r="Y223"/>
  <c r="C224"/>
  <c r="W224"/>
  <c r="Y224"/>
  <c r="C225"/>
  <c r="W225"/>
  <c r="Y225"/>
  <c r="C226"/>
  <c r="W226"/>
  <c r="Y226"/>
  <c r="C227"/>
  <c r="W227"/>
  <c r="Y227"/>
  <c r="C228"/>
  <c r="W228"/>
  <c r="Y228"/>
  <c r="C229"/>
  <c r="W229"/>
  <c r="Y229"/>
  <c r="C230"/>
  <c r="W230"/>
  <c r="Y230"/>
  <c r="C231"/>
  <c r="W231"/>
  <c r="Y231"/>
  <c r="C232"/>
  <c r="W232"/>
  <c r="Y232"/>
  <c r="C233"/>
  <c r="W233"/>
  <c r="Y233"/>
  <c r="C234"/>
  <c r="W234"/>
  <c r="Y234"/>
  <c r="C235"/>
  <c r="W235"/>
  <c r="Y235"/>
  <c r="C236"/>
  <c r="W236"/>
  <c r="Y236"/>
  <c r="C237"/>
  <c r="W237"/>
  <c r="Y237"/>
  <c r="C238"/>
  <c r="W238"/>
  <c r="Y238"/>
  <c r="C239"/>
  <c r="W239"/>
  <c r="Y239"/>
  <c r="C240"/>
  <c r="W240"/>
  <c r="Y240"/>
  <c r="C241"/>
  <c r="W241"/>
  <c r="Y241"/>
  <c r="C242"/>
  <c r="W242"/>
  <c r="Y242"/>
  <c r="C243"/>
  <c r="W243"/>
  <c r="Y243"/>
  <c r="C244"/>
  <c r="W244"/>
  <c r="Y244"/>
  <c r="C245"/>
  <c r="W245"/>
  <c r="Y245"/>
  <c r="C246"/>
  <c r="C247"/>
  <c r="W247"/>
  <c r="Y247"/>
  <c r="C248"/>
  <c r="W248"/>
  <c r="Y248"/>
  <c r="C249"/>
  <c r="W249"/>
  <c r="Y249"/>
  <c r="C250"/>
  <c r="W250"/>
  <c r="Y250"/>
  <c r="C251"/>
  <c r="W251"/>
  <c r="Y251"/>
  <c r="C252"/>
  <c r="W252"/>
  <c r="Y252"/>
  <c r="C253"/>
  <c r="W253"/>
  <c r="Y253"/>
  <c r="C254"/>
  <c r="W254"/>
  <c r="Y254"/>
  <c r="C255"/>
  <c r="W255"/>
  <c r="Y255"/>
  <c r="C256"/>
  <c r="W256"/>
  <c r="Y256"/>
  <c r="C257"/>
  <c r="W257"/>
  <c r="Y257"/>
  <c r="C258"/>
  <c r="W258"/>
  <c r="Y258"/>
  <c r="C259"/>
  <c r="W259"/>
  <c r="Y259"/>
  <c r="C260"/>
  <c r="W260"/>
  <c r="Y260"/>
  <c r="C261"/>
  <c r="W261"/>
  <c r="Y261"/>
  <c r="C262"/>
  <c r="W262"/>
  <c r="Y262"/>
  <c r="C263"/>
  <c r="W263"/>
  <c r="Y263"/>
  <c r="C264"/>
  <c r="W264"/>
  <c r="Y264"/>
  <c r="C265"/>
  <c r="W265"/>
  <c r="Y265"/>
  <c r="C266"/>
  <c r="W266"/>
  <c r="Y266"/>
  <c r="C267"/>
  <c r="W267"/>
  <c r="Y267"/>
  <c r="C268"/>
  <c r="W268"/>
  <c r="Y268"/>
  <c r="C269"/>
  <c r="W269"/>
  <c r="Y269"/>
  <c r="C270"/>
  <c r="W270"/>
  <c r="Y270"/>
  <c r="C271"/>
  <c r="W271"/>
  <c r="Y271"/>
  <c r="C272"/>
  <c r="W272"/>
  <c r="Y272"/>
  <c r="C273"/>
  <c r="W273"/>
  <c r="Y273"/>
  <c r="C274"/>
  <c r="W274"/>
  <c r="Y274"/>
  <c r="C275"/>
  <c r="W275"/>
  <c r="Y275"/>
  <c r="C276"/>
  <c r="AE276"/>
  <c r="C277"/>
  <c r="W277"/>
  <c r="Y277"/>
  <c r="C278"/>
  <c r="W278"/>
  <c r="Y278"/>
  <c r="C279"/>
  <c r="W279"/>
  <c r="Y279"/>
  <c r="C280"/>
  <c r="W280"/>
  <c r="Y280"/>
  <c r="C281"/>
  <c r="W281"/>
  <c r="Y281"/>
  <c r="C282"/>
  <c r="W282"/>
  <c r="Y282"/>
  <c r="C283"/>
  <c r="W283"/>
  <c r="Y283"/>
  <c r="C284"/>
  <c r="W284"/>
  <c r="Y284"/>
  <c r="C285"/>
  <c r="W285"/>
  <c r="Y285"/>
  <c r="C286"/>
  <c r="W286"/>
  <c r="Y286"/>
  <c r="C287"/>
  <c r="W287"/>
  <c r="Y287"/>
  <c r="C288"/>
  <c r="W288"/>
  <c r="Y288"/>
  <c r="C289"/>
  <c r="W289"/>
  <c r="Y289"/>
  <c r="C290"/>
  <c r="W290"/>
  <c r="Y290"/>
  <c r="C291"/>
  <c r="W291"/>
  <c r="Y291"/>
  <c r="C292"/>
  <c r="W292"/>
  <c r="Y292"/>
  <c r="C293"/>
  <c r="W293"/>
  <c r="Y293"/>
  <c r="C294"/>
  <c r="W294"/>
  <c r="Y294"/>
  <c r="C295"/>
  <c r="W295"/>
  <c r="Y295"/>
  <c r="C296"/>
  <c r="W296"/>
  <c r="Y296"/>
  <c r="C297"/>
  <c r="W297"/>
  <c r="Y297"/>
  <c r="C298"/>
  <c r="W298"/>
  <c r="Y298"/>
  <c r="C299"/>
  <c r="W299"/>
  <c r="Y299"/>
  <c r="C300"/>
  <c r="W300"/>
  <c r="Y300"/>
  <c r="C301"/>
  <c r="W301"/>
  <c r="Y301"/>
  <c r="C302"/>
  <c r="W302"/>
  <c r="Y302"/>
  <c r="C303"/>
  <c r="W303"/>
  <c r="Y303"/>
  <c r="C304"/>
  <c r="W304"/>
  <c r="Y304"/>
  <c r="C305"/>
  <c r="W305"/>
  <c r="Y305"/>
  <c r="C306"/>
  <c r="W306"/>
  <c r="Y306"/>
  <c r="C307"/>
  <c r="W307"/>
  <c r="Y307"/>
  <c r="AC307"/>
  <c r="AE307"/>
  <c r="C308"/>
  <c r="W308"/>
  <c r="Y308"/>
  <c r="C309"/>
  <c r="W309"/>
  <c r="Y309"/>
  <c r="C310"/>
  <c r="W310"/>
  <c r="Y310"/>
  <c r="C311"/>
  <c r="W311"/>
  <c r="Y311"/>
  <c r="C312"/>
  <c r="W312"/>
  <c r="Y312"/>
  <c r="C313"/>
  <c r="W313"/>
  <c r="Y313"/>
  <c r="C314"/>
  <c r="W314"/>
  <c r="Y314"/>
  <c r="C315"/>
  <c r="W315"/>
  <c r="Y315"/>
  <c r="C316"/>
  <c r="W316"/>
  <c r="Y316"/>
  <c r="C317"/>
  <c r="W317"/>
  <c r="Y317"/>
  <c r="C318"/>
  <c r="W318"/>
  <c r="Y318"/>
  <c r="C319"/>
  <c r="W319"/>
  <c r="Y319"/>
  <c r="C320"/>
  <c r="W320"/>
  <c r="Y320"/>
  <c r="C321"/>
  <c r="W321"/>
  <c r="Y321"/>
  <c r="C322"/>
  <c r="W322"/>
  <c r="Y322"/>
  <c r="C323"/>
  <c r="W323"/>
  <c r="Y323"/>
  <c r="C324"/>
  <c r="W324"/>
  <c r="Y324"/>
  <c r="C325"/>
  <c r="W325"/>
  <c r="Y325"/>
  <c r="C326"/>
  <c r="W326"/>
  <c r="Y326"/>
  <c r="C327"/>
  <c r="W327"/>
  <c r="Y327"/>
  <c r="C328"/>
  <c r="W328"/>
  <c r="Y328"/>
  <c r="C329"/>
  <c r="W329"/>
  <c r="Y329"/>
  <c r="C330"/>
  <c r="W330"/>
  <c r="Y330"/>
  <c r="C331"/>
  <c r="W331"/>
  <c r="Y331"/>
  <c r="C332"/>
  <c r="W332"/>
  <c r="Y332"/>
  <c r="C333"/>
  <c r="W333"/>
  <c r="Y333"/>
  <c r="C334"/>
  <c r="W334"/>
  <c r="Y334"/>
  <c r="C335"/>
  <c r="W335"/>
  <c r="Y335"/>
  <c r="C336"/>
  <c r="W336"/>
  <c r="Y336"/>
  <c r="C337"/>
  <c r="W337"/>
  <c r="Y337"/>
  <c r="AA337"/>
  <c r="AB337"/>
  <c r="AE337"/>
  <c r="C338"/>
  <c r="W338"/>
  <c r="Y338"/>
  <c r="C339"/>
  <c r="W339"/>
  <c r="Y339"/>
  <c r="C340"/>
  <c r="W340"/>
  <c r="Y340"/>
  <c r="C341"/>
  <c r="W341"/>
  <c r="Y341"/>
  <c r="C342"/>
  <c r="W342"/>
  <c r="Y342"/>
  <c r="C343"/>
  <c r="W343"/>
  <c r="Y343"/>
  <c r="C344"/>
  <c r="W344"/>
  <c r="Y344"/>
  <c r="C345"/>
  <c r="W345"/>
  <c r="Y345"/>
  <c r="C346"/>
  <c r="W346"/>
  <c r="Y346"/>
  <c r="C347"/>
  <c r="W347"/>
  <c r="Y347"/>
  <c r="C348"/>
  <c r="W348"/>
  <c r="Y348"/>
  <c r="C349"/>
  <c r="W349"/>
  <c r="Y349"/>
  <c r="C350"/>
  <c r="W350"/>
  <c r="Y350"/>
  <c r="C351"/>
  <c r="W351"/>
  <c r="Y351"/>
  <c r="C352"/>
  <c r="W352"/>
  <c r="Y352"/>
  <c r="C353"/>
  <c r="W353"/>
  <c r="Y353"/>
  <c r="C354"/>
  <c r="W354"/>
  <c r="Y354"/>
  <c r="C355"/>
  <c r="W355"/>
  <c r="Y355"/>
  <c r="C356"/>
  <c r="W356"/>
  <c r="Y356"/>
  <c r="C357"/>
  <c r="W357"/>
  <c r="Y357"/>
  <c r="C358"/>
  <c r="W358"/>
  <c r="Y358"/>
  <c r="C359"/>
  <c r="W359"/>
  <c r="Y359"/>
  <c r="C360"/>
  <c r="W360"/>
  <c r="Y360"/>
  <c r="C361"/>
  <c r="W361"/>
  <c r="Y361"/>
  <c r="C362"/>
  <c r="W362"/>
  <c r="Y362"/>
  <c r="C363"/>
  <c r="W363"/>
  <c r="Y363"/>
  <c r="C364"/>
  <c r="W364"/>
  <c r="Y364"/>
  <c r="C365"/>
  <c r="W365"/>
  <c r="Y365"/>
  <c r="C366"/>
  <c r="W366"/>
  <c r="Y366"/>
  <c r="C367"/>
  <c r="W367"/>
  <c r="Y367"/>
  <c r="C368"/>
  <c r="AE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AE399"/>
  <c r="C400"/>
  <c r="W400"/>
  <c r="Y400"/>
  <c r="C401"/>
  <c r="W401"/>
  <c r="Y401"/>
  <c r="C402"/>
  <c r="W402"/>
  <c r="Y402"/>
  <c r="C403"/>
  <c r="W403"/>
  <c r="Y403"/>
  <c r="C404"/>
  <c r="W404"/>
  <c r="Y404"/>
  <c r="C405"/>
  <c r="W405"/>
  <c r="Y405"/>
  <c r="C406"/>
  <c r="W406"/>
  <c r="Y406"/>
  <c r="C407"/>
  <c r="W407"/>
  <c r="Y407"/>
  <c r="C408"/>
  <c r="W408"/>
  <c r="Y408"/>
  <c r="C409"/>
  <c r="W409"/>
  <c r="Y409"/>
  <c r="C410"/>
  <c r="W410"/>
  <c r="Y410"/>
  <c r="C411"/>
  <c r="W411"/>
  <c r="Y411"/>
  <c r="C412"/>
  <c r="W412"/>
  <c r="Y412"/>
  <c r="C413"/>
  <c r="W413"/>
  <c r="Y413"/>
  <c r="C414"/>
  <c r="W414"/>
  <c r="Y414"/>
  <c r="C415"/>
  <c r="W415"/>
  <c r="Y415"/>
  <c r="C416"/>
  <c r="W416"/>
  <c r="Y416"/>
  <c r="C417"/>
  <c r="W417"/>
  <c r="Y417"/>
  <c r="C418"/>
  <c r="W418"/>
  <c r="Y418"/>
  <c r="C419"/>
  <c r="W419"/>
  <c r="Y419"/>
  <c r="C420"/>
  <c r="W420"/>
  <c r="Y420"/>
  <c r="C421"/>
  <c r="W421"/>
  <c r="Y421"/>
  <c r="C422"/>
  <c r="W422"/>
  <c r="Y422"/>
  <c r="C423"/>
  <c r="W423"/>
  <c r="Y423"/>
  <c r="C424"/>
  <c r="W424"/>
  <c r="Y424"/>
  <c r="C425"/>
  <c r="W425"/>
  <c r="Y425"/>
  <c r="C426"/>
  <c r="W426"/>
  <c r="Y426"/>
  <c r="C427"/>
  <c r="W427"/>
  <c r="Y427"/>
  <c r="C428"/>
  <c r="AE428"/>
  <c r="C429"/>
  <c r="W429"/>
  <c r="Y429"/>
  <c r="C430"/>
  <c r="W430"/>
  <c r="Y430"/>
  <c r="C431"/>
  <c r="W431"/>
  <c r="Y431"/>
  <c r="C432"/>
  <c r="W432"/>
  <c r="Y432"/>
  <c r="C433"/>
  <c r="W433"/>
  <c r="Y433"/>
  <c r="C434"/>
  <c r="W434"/>
  <c r="Y434"/>
  <c r="C435"/>
  <c r="W435"/>
  <c r="Y435"/>
  <c r="C436"/>
  <c r="W436"/>
  <c r="Y436"/>
  <c r="C437"/>
  <c r="W437"/>
  <c r="Y437"/>
  <c r="C438"/>
  <c r="W438"/>
  <c r="Y438"/>
  <c r="C439"/>
  <c r="W439"/>
  <c r="Y439"/>
  <c r="C440"/>
  <c r="W440"/>
  <c r="Y440"/>
  <c r="C441"/>
  <c r="W441"/>
  <c r="Y441"/>
  <c r="C442"/>
  <c r="W442"/>
  <c r="Y442"/>
  <c r="C443"/>
  <c r="W443"/>
  <c r="Y443"/>
  <c r="C444"/>
  <c r="W444"/>
  <c r="Y444"/>
  <c r="C445"/>
  <c r="W445"/>
  <c r="Y445"/>
  <c r="C446"/>
  <c r="W446"/>
  <c r="Y446"/>
  <c r="C447"/>
  <c r="W447"/>
  <c r="Y447"/>
  <c r="C448"/>
  <c r="W448"/>
  <c r="Y448"/>
  <c r="C449"/>
  <c r="W449"/>
  <c r="Y449"/>
  <c r="C450"/>
  <c r="W450"/>
  <c r="Y450"/>
  <c r="C451"/>
  <c r="W451"/>
  <c r="Y451"/>
  <c r="C452"/>
  <c r="W452"/>
  <c r="Y452"/>
  <c r="C453"/>
  <c r="W453"/>
  <c r="Y453"/>
  <c r="C454"/>
  <c r="W454"/>
  <c r="Y454"/>
  <c r="C455"/>
  <c r="W455"/>
  <c r="Y455"/>
  <c r="C456"/>
  <c r="W456"/>
  <c r="Y456"/>
  <c r="C457"/>
  <c r="W457"/>
  <c r="Y457"/>
  <c r="C458"/>
  <c r="W458"/>
  <c r="Y458"/>
  <c r="C459"/>
  <c r="AE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AE489"/>
  <c r="C490"/>
  <c r="W490"/>
  <c r="Y490"/>
  <c r="C491"/>
  <c r="W491"/>
  <c r="Y491"/>
  <c r="C492"/>
  <c r="W492"/>
  <c r="Y492"/>
  <c r="C493"/>
  <c r="W493"/>
  <c r="Y493"/>
  <c r="C494"/>
  <c r="W494"/>
  <c r="Y494"/>
  <c r="C495"/>
  <c r="W495"/>
  <c r="Y495"/>
  <c r="C496"/>
  <c r="W496"/>
  <c r="Y496"/>
  <c r="C497"/>
  <c r="W497"/>
  <c r="Y497"/>
  <c r="C498"/>
  <c r="W498"/>
  <c r="Y498"/>
  <c r="C499"/>
  <c r="W499"/>
  <c r="Y499"/>
  <c r="C500"/>
  <c r="W500"/>
  <c r="Y500"/>
  <c r="C501"/>
  <c r="W501"/>
  <c r="Y501"/>
  <c r="C502"/>
  <c r="W502"/>
  <c r="Y502"/>
  <c r="C503"/>
  <c r="W503"/>
  <c r="Y503"/>
  <c r="C504"/>
  <c r="W504"/>
  <c r="Y504"/>
  <c r="C505"/>
  <c r="W505"/>
  <c r="Y505"/>
  <c r="C506"/>
  <c r="W506"/>
  <c r="Y506"/>
  <c r="C507"/>
  <c r="W507"/>
  <c r="Y507"/>
  <c r="C508"/>
  <c r="W508"/>
  <c r="Y508"/>
  <c r="C509"/>
  <c r="W509"/>
  <c r="Y509"/>
  <c r="C510"/>
  <c r="W510"/>
  <c r="Y510"/>
  <c r="C511"/>
  <c r="W511"/>
  <c r="Y511"/>
  <c r="C512"/>
  <c r="W512"/>
  <c r="Y512"/>
  <c r="C513"/>
  <c r="W513"/>
  <c r="Y513"/>
  <c r="C514"/>
  <c r="W514"/>
  <c r="Y514"/>
  <c r="C515"/>
  <c r="W515"/>
  <c r="Y515"/>
  <c r="C516"/>
  <c r="W516"/>
  <c r="Y516"/>
  <c r="C517"/>
  <c r="W517"/>
  <c r="Y517"/>
  <c r="C518"/>
  <c r="W518"/>
  <c r="Y518"/>
  <c r="C519"/>
  <c r="W519"/>
  <c r="Y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W550"/>
  <c r="Y550"/>
  <c r="C551"/>
  <c r="W551"/>
  <c r="Y551"/>
  <c r="C552"/>
  <c r="W552"/>
  <c r="Y552"/>
  <c r="C553"/>
  <c r="W553"/>
  <c r="Y553"/>
  <c r="C554"/>
  <c r="W554"/>
  <c r="Y554"/>
  <c r="C555"/>
  <c r="W555"/>
  <c r="Y555"/>
  <c r="C556"/>
  <c r="W556"/>
  <c r="Y556"/>
  <c r="C557"/>
  <c r="W557"/>
  <c r="Y557"/>
  <c r="C558"/>
  <c r="W558"/>
  <c r="Y558"/>
  <c r="C559"/>
  <c r="W559"/>
  <c r="Y559"/>
  <c r="C560"/>
  <c r="W560"/>
  <c r="Y560"/>
  <c r="C561"/>
  <c r="W561"/>
  <c r="Y561"/>
  <c r="C562"/>
  <c r="W562"/>
  <c r="Y562"/>
  <c r="C563"/>
  <c r="W563"/>
  <c r="Y563"/>
  <c r="C564"/>
  <c r="W564"/>
  <c r="Y564"/>
  <c r="C565"/>
  <c r="W565"/>
  <c r="Y565"/>
  <c r="C566"/>
  <c r="W566"/>
  <c r="Y566"/>
  <c r="C567"/>
  <c r="W567"/>
  <c r="Y567"/>
  <c r="C568"/>
  <c r="W568"/>
  <c r="Y568"/>
  <c r="C569"/>
  <c r="W569"/>
  <c r="Y569"/>
  <c r="C570"/>
  <c r="W570"/>
  <c r="Y570"/>
  <c r="C571"/>
  <c r="W571"/>
  <c r="Y571"/>
  <c r="C572"/>
  <c r="W572"/>
  <c r="Y572"/>
  <c r="C573"/>
  <c r="W573"/>
  <c r="Y573"/>
  <c r="C574"/>
  <c r="W574"/>
  <c r="Y574"/>
  <c r="C575"/>
  <c r="W575"/>
  <c r="Y575"/>
  <c r="C576"/>
  <c r="W576"/>
  <c r="Y576"/>
  <c r="C577"/>
  <c r="W577"/>
  <c r="Y577"/>
  <c r="C578"/>
  <c r="W578"/>
  <c r="Y578"/>
  <c r="C579"/>
  <c r="W579"/>
  <c r="Y579"/>
  <c r="C580"/>
  <c r="W580"/>
  <c r="Y580"/>
  <c r="C581"/>
  <c r="C582"/>
  <c r="W582"/>
  <c r="Y582"/>
  <c r="C583"/>
  <c r="W583"/>
  <c r="Y583"/>
  <c r="C584"/>
  <c r="W584"/>
  <c r="Y584"/>
  <c r="C585"/>
  <c r="W585"/>
  <c r="Y585"/>
  <c r="C586"/>
  <c r="W586"/>
  <c r="Y586"/>
  <c r="C587"/>
  <c r="W587"/>
  <c r="Y587"/>
  <c r="C588"/>
  <c r="W588"/>
  <c r="Y588"/>
  <c r="C589"/>
  <c r="W589"/>
  <c r="Y589"/>
  <c r="C590"/>
  <c r="W590"/>
  <c r="Y590"/>
  <c r="C591"/>
  <c r="W591"/>
  <c r="Y591"/>
  <c r="C592"/>
  <c r="W592"/>
  <c r="Y592"/>
  <c r="C593"/>
  <c r="W593"/>
  <c r="Y593"/>
  <c r="C594"/>
  <c r="W594"/>
  <c r="Y594"/>
  <c r="C595"/>
  <c r="W595"/>
  <c r="Y595"/>
  <c r="C596"/>
  <c r="W596"/>
  <c r="Y596"/>
  <c r="C597"/>
  <c r="W597"/>
  <c r="Y597"/>
  <c r="C598"/>
  <c r="W598"/>
  <c r="Y598"/>
  <c r="C599"/>
  <c r="W599"/>
  <c r="Y599"/>
  <c r="C600"/>
  <c r="W600"/>
  <c r="Y600"/>
  <c r="C601"/>
  <c r="W601"/>
  <c r="Y601"/>
  <c r="C602"/>
  <c r="W602"/>
  <c r="Y602"/>
  <c r="C603"/>
  <c r="W603"/>
  <c r="Y603"/>
  <c r="C604"/>
  <c r="W604"/>
  <c r="Y604"/>
  <c r="C605"/>
  <c r="W605"/>
  <c r="Y605"/>
  <c r="C606"/>
  <c r="W606"/>
  <c r="Y606"/>
  <c r="C607"/>
  <c r="W607"/>
  <c r="Y607"/>
  <c r="C608"/>
  <c r="W608"/>
  <c r="Y608"/>
  <c r="C609"/>
  <c r="W609"/>
  <c r="Y609"/>
  <c r="C610"/>
  <c r="W610"/>
  <c r="Y610"/>
  <c r="C611"/>
  <c r="W611"/>
  <c r="Y611"/>
  <c r="C612"/>
  <c r="C613"/>
  <c r="W613"/>
  <c r="Y613"/>
  <c r="C614"/>
  <c r="W614"/>
  <c r="Y614"/>
  <c r="C615"/>
  <c r="W615"/>
  <c r="Y615"/>
  <c r="C616"/>
  <c r="W616"/>
  <c r="Y616"/>
  <c r="C617"/>
  <c r="W617"/>
  <c r="Y617"/>
  <c r="C618"/>
  <c r="W618"/>
  <c r="Y618"/>
  <c r="C619"/>
  <c r="W619"/>
  <c r="Y619"/>
  <c r="C620"/>
  <c r="W620"/>
  <c r="Y620"/>
  <c r="C621"/>
  <c r="W621"/>
  <c r="Y621"/>
  <c r="C622"/>
  <c r="W622"/>
  <c r="Y622"/>
  <c r="C623"/>
  <c r="W623"/>
  <c r="Y623"/>
  <c r="C624"/>
  <c r="W624"/>
  <c r="Y624"/>
  <c r="C625"/>
  <c r="W625"/>
  <c r="Y625"/>
  <c r="C626"/>
  <c r="W626"/>
  <c r="Y626"/>
  <c r="C627"/>
  <c r="W627"/>
  <c r="Y627"/>
  <c r="C628"/>
  <c r="W628"/>
  <c r="Y628"/>
  <c r="C629"/>
  <c r="W629"/>
  <c r="Y629"/>
  <c r="C630"/>
  <c r="W630"/>
  <c r="Y630"/>
  <c r="C631"/>
  <c r="W631"/>
  <c r="Y631"/>
  <c r="C632"/>
  <c r="W632"/>
  <c r="Y632"/>
  <c r="C633"/>
  <c r="W633"/>
  <c r="Y633"/>
  <c r="C634"/>
  <c r="W634"/>
  <c r="Y634"/>
  <c r="C635"/>
  <c r="W635"/>
  <c r="Y635"/>
  <c r="C636"/>
  <c r="W636"/>
  <c r="Y636"/>
  <c r="C637"/>
  <c r="W637"/>
  <c r="Y637"/>
  <c r="C638"/>
  <c r="W638"/>
  <c r="Y638"/>
  <c r="C639"/>
  <c r="W639"/>
  <c r="Y639"/>
  <c r="C640"/>
  <c r="W640"/>
  <c r="Y640"/>
  <c r="C641"/>
  <c r="W641"/>
  <c r="Y641"/>
  <c r="C642"/>
  <c r="AE642"/>
  <c r="C643"/>
  <c r="W643"/>
  <c r="Y643"/>
  <c r="C644"/>
  <c r="W644"/>
  <c r="Y644"/>
  <c r="C645"/>
  <c r="W645"/>
  <c r="Y645"/>
  <c r="C646"/>
  <c r="W646"/>
  <c r="Y646"/>
  <c r="C647"/>
  <c r="W647"/>
  <c r="Y647"/>
  <c r="C648"/>
  <c r="W648"/>
  <c r="Y648"/>
  <c r="C649"/>
  <c r="W649"/>
  <c r="Y649"/>
  <c r="C650"/>
  <c r="W650"/>
  <c r="Y650"/>
  <c r="C651"/>
  <c r="W651"/>
  <c r="Y651"/>
  <c r="C652"/>
  <c r="W652"/>
  <c r="Y652"/>
  <c r="C653"/>
  <c r="W653"/>
  <c r="Y653"/>
  <c r="C654"/>
  <c r="W654"/>
  <c r="Y654"/>
  <c r="C655"/>
  <c r="W655"/>
  <c r="Y655"/>
  <c r="C656"/>
  <c r="W656"/>
  <c r="Y656"/>
  <c r="C657"/>
  <c r="W657"/>
  <c r="Y657"/>
  <c r="C658"/>
  <c r="W658"/>
  <c r="Y658"/>
  <c r="C659"/>
  <c r="W659"/>
  <c r="Y659"/>
  <c r="C660"/>
  <c r="W660"/>
  <c r="Y660"/>
  <c r="C661"/>
  <c r="W661"/>
  <c r="Y661"/>
  <c r="C662"/>
  <c r="W662"/>
  <c r="Y662"/>
  <c r="C663"/>
  <c r="W663"/>
  <c r="Y663"/>
  <c r="C664"/>
  <c r="W664"/>
  <c r="Y664"/>
  <c r="C665"/>
  <c r="W665"/>
  <c r="Y665"/>
  <c r="C666"/>
  <c r="W666"/>
  <c r="Y666"/>
  <c r="C667"/>
  <c r="W667"/>
  <c r="Y667"/>
  <c r="C668"/>
  <c r="W668"/>
  <c r="Y668"/>
  <c r="C669"/>
  <c r="W669"/>
  <c r="Y669"/>
  <c r="C670"/>
  <c r="W670"/>
  <c r="Y670"/>
  <c r="C671"/>
  <c r="W671"/>
  <c r="Y671"/>
  <c r="C672"/>
  <c r="W672"/>
  <c r="Y672"/>
  <c r="C673"/>
  <c r="W673"/>
  <c r="Y673"/>
  <c r="AA673"/>
  <c r="AB673"/>
  <c r="AC673"/>
  <c r="AE673"/>
  <c r="C674"/>
  <c r="W674"/>
  <c r="Y674"/>
  <c r="C675"/>
  <c r="W675"/>
  <c r="Y675"/>
  <c r="C676"/>
  <c r="W676"/>
  <c r="Y676"/>
  <c r="C677"/>
  <c r="W677"/>
  <c r="Y677"/>
  <c r="C678"/>
  <c r="W678"/>
  <c r="Y678"/>
  <c r="C679"/>
  <c r="W679"/>
  <c r="Y679"/>
  <c r="C680"/>
  <c r="W680"/>
  <c r="Y680"/>
  <c r="C681"/>
  <c r="W681"/>
  <c r="Y681"/>
  <c r="C682"/>
  <c r="W682"/>
  <c r="Y682"/>
  <c r="C683"/>
  <c r="W683"/>
  <c r="Y683"/>
  <c r="C684"/>
  <c r="W684"/>
  <c r="Y684"/>
  <c r="C685"/>
  <c r="W685"/>
  <c r="Y685"/>
  <c r="C686"/>
  <c r="W686"/>
  <c r="Y686"/>
  <c r="C687"/>
  <c r="W687"/>
  <c r="Y687"/>
  <c r="C688"/>
  <c r="W688"/>
  <c r="Y688"/>
  <c r="C689"/>
  <c r="W689"/>
  <c r="Y689"/>
  <c r="C690"/>
  <c r="W690"/>
  <c r="Y690"/>
  <c r="C691"/>
  <c r="W691"/>
  <c r="Y691"/>
  <c r="C692"/>
  <c r="W692"/>
  <c r="Y692"/>
  <c r="C693"/>
  <c r="W693"/>
  <c r="Y693"/>
  <c r="C694"/>
  <c r="W694"/>
  <c r="Y694"/>
  <c r="C695"/>
  <c r="W695"/>
  <c r="Y695"/>
  <c r="C696"/>
  <c r="W696"/>
  <c r="Y696"/>
  <c r="C697"/>
  <c r="W697"/>
  <c r="Y697"/>
  <c r="C698"/>
  <c r="W698"/>
  <c r="Y698"/>
  <c r="C699"/>
  <c r="W699"/>
  <c r="Y699"/>
  <c r="C700"/>
  <c r="W700"/>
  <c r="Y700"/>
  <c r="C701"/>
  <c r="W701"/>
  <c r="Y701"/>
  <c r="C702"/>
  <c r="W702"/>
  <c r="Y702"/>
  <c r="C703"/>
  <c r="W703"/>
  <c r="Y703"/>
  <c r="AA703"/>
  <c r="AB703"/>
  <c r="AC703"/>
  <c r="AE703"/>
  <c r="C704"/>
  <c r="W704"/>
  <c r="Y704"/>
  <c r="C705"/>
  <c r="W705"/>
  <c r="Y705"/>
  <c r="C706"/>
  <c r="W706"/>
  <c r="Y706"/>
  <c r="C707"/>
  <c r="W707"/>
  <c r="Y707"/>
  <c r="C708"/>
  <c r="W708"/>
  <c r="Y708"/>
  <c r="C709"/>
  <c r="W709"/>
  <c r="Y709"/>
  <c r="C710"/>
  <c r="W710"/>
  <c r="Y710"/>
  <c r="C711"/>
  <c r="W711"/>
  <c r="Y711"/>
  <c r="C712"/>
  <c r="W712"/>
  <c r="Y712"/>
  <c r="C713"/>
  <c r="W713"/>
  <c r="Y713"/>
  <c r="C714"/>
  <c r="W714"/>
  <c r="Y714"/>
  <c r="C715"/>
  <c r="W715"/>
  <c r="Y715"/>
  <c r="C716"/>
  <c r="W716"/>
  <c r="Y716"/>
  <c r="C717"/>
  <c r="W717"/>
  <c r="Y717"/>
  <c r="C718"/>
  <c r="W718"/>
  <c r="Y718"/>
  <c r="C719"/>
  <c r="W719"/>
  <c r="Y719"/>
  <c r="C720"/>
  <c r="W720"/>
  <c r="Y720"/>
  <c r="C721"/>
  <c r="W721"/>
  <c r="Y721"/>
  <c r="C722"/>
  <c r="W722"/>
  <c r="Y722"/>
  <c r="C723"/>
  <c r="W723"/>
  <c r="Y723"/>
  <c r="C724"/>
  <c r="W724"/>
  <c r="Y724"/>
  <c r="C725"/>
  <c r="W725"/>
  <c r="Y725"/>
  <c r="C726"/>
  <c r="W726"/>
  <c r="Y726"/>
  <c r="C727"/>
  <c r="W727"/>
  <c r="Y727"/>
  <c r="C728"/>
  <c r="W728"/>
  <c r="Y728"/>
  <c r="C729"/>
  <c r="W729"/>
  <c r="Y729"/>
  <c r="C730"/>
  <c r="W730"/>
  <c r="Y730"/>
  <c r="C731"/>
  <c r="W731"/>
  <c r="Y731"/>
  <c r="C732"/>
  <c r="W732"/>
  <c r="Y732"/>
  <c r="C733"/>
  <c r="W733"/>
  <c r="Y733"/>
  <c r="C734"/>
  <c r="AE734"/>
  <c r="C735"/>
  <c r="W735"/>
  <c r="Y735"/>
  <c r="C736"/>
  <c r="W736"/>
  <c r="Y736"/>
  <c r="C737"/>
  <c r="W737"/>
  <c r="Y737"/>
  <c r="C738"/>
  <c r="W738"/>
  <c r="Y738"/>
  <c r="C739"/>
  <c r="W739"/>
  <c r="Y739"/>
  <c r="C740"/>
  <c r="W740"/>
  <c r="Y740"/>
  <c r="C741"/>
  <c r="W741"/>
  <c r="Y741"/>
  <c r="C742"/>
  <c r="W742"/>
  <c r="Y742"/>
  <c r="C743"/>
  <c r="W743"/>
  <c r="Y743"/>
  <c r="C744"/>
  <c r="W744"/>
  <c r="Y744"/>
  <c r="C745"/>
  <c r="W745"/>
  <c r="Y745"/>
  <c r="C746"/>
  <c r="W746"/>
  <c r="Y746"/>
  <c r="C747"/>
  <c r="W747"/>
  <c r="Y747"/>
  <c r="C748"/>
  <c r="W748"/>
  <c r="Y748"/>
  <c r="C749"/>
  <c r="W749"/>
  <c r="Y749"/>
  <c r="C750"/>
  <c r="W750"/>
  <c r="Y750"/>
  <c r="C751"/>
  <c r="W751"/>
  <c r="Y751"/>
  <c r="C752"/>
  <c r="W752"/>
  <c r="Y752"/>
  <c r="C753"/>
  <c r="W753"/>
  <c r="Y753"/>
  <c r="C754"/>
  <c r="W754"/>
  <c r="Y754"/>
  <c r="C755"/>
  <c r="W755"/>
  <c r="Y755"/>
  <c r="C756"/>
  <c r="W756"/>
  <c r="Y756"/>
  <c r="C757"/>
  <c r="W757"/>
  <c r="Y757"/>
  <c r="C758"/>
  <c r="W758"/>
  <c r="Y758"/>
  <c r="C759"/>
  <c r="W759"/>
  <c r="Y759"/>
  <c r="C760"/>
  <c r="W760"/>
  <c r="Y760"/>
  <c r="C761"/>
  <c r="W761"/>
  <c r="Y761"/>
  <c r="C762"/>
  <c r="W762"/>
  <c r="Y762"/>
  <c r="C763"/>
  <c r="W763"/>
  <c r="Y763"/>
  <c r="C764"/>
  <c r="W764"/>
  <c r="Y764"/>
  <c r="C765"/>
  <c r="AE765"/>
  <c r="C766"/>
  <c r="W766"/>
  <c r="Y766"/>
  <c r="C767"/>
  <c r="W767"/>
  <c r="Y767"/>
  <c r="C768"/>
  <c r="W768"/>
  <c r="Y768"/>
  <c r="C769"/>
  <c r="W769"/>
  <c r="Y769"/>
  <c r="C770"/>
  <c r="W770"/>
  <c r="Y770"/>
  <c r="C771"/>
  <c r="W771"/>
  <c r="Y771"/>
  <c r="C772"/>
  <c r="W772"/>
  <c r="Y772"/>
  <c r="C773"/>
  <c r="W773"/>
  <c r="Y773"/>
  <c r="C774"/>
  <c r="W774"/>
  <c r="Y774"/>
  <c r="C775"/>
  <c r="W775"/>
  <c r="Y775"/>
  <c r="C776"/>
  <c r="W776"/>
  <c r="Y776"/>
  <c r="C777"/>
  <c r="W777"/>
  <c r="Y777"/>
  <c r="C778"/>
  <c r="W778"/>
  <c r="Y778"/>
  <c r="C779"/>
  <c r="W779"/>
  <c r="Y779"/>
  <c r="C780"/>
  <c r="W780"/>
  <c r="Y780"/>
  <c r="C781"/>
  <c r="W781"/>
  <c r="Y781"/>
  <c r="C782"/>
  <c r="W782"/>
  <c r="Y782"/>
  <c r="C783"/>
  <c r="W783"/>
  <c r="Y783"/>
  <c r="C784"/>
  <c r="W784"/>
  <c r="Y784"/>
  <c r="C785"/>
  <c r="W785"/>
  <c r="Y785"/>
  <c r="C786"/>
  <c r="W786"/>
  <c r="Y786"/>
  <c r="C787"/>
  <c r="W787"/>
  <c r="Y787"/>
  <c r="C788"/>
  <c r="W788"/>
  <c r="Y788"/>
  <c r="C789"/>
  <c r="W789"/>
  <c r="Y789"/>
  <c r="C790"/>
  <c r="W790"/>
  <c r="Y790"/>
  <c r="C791"/>
  <c r="W791"/>
  <c r="Y791"/>
  <c r="C792"/>
  <c r="W792"/>
  <c r="Y792"/>
  <c r="C793"/>
  <c r="AE793"/>
  <c r="C794"/>
  <c r="W794"/>
  <c r="Y794"/>
  <c r="C795"/>
  <c r="W795"/>
  <c r="Y795"/>
  <c r="C796"/>
  <c r="W796"/>
  <c r="Y796"/>
  <c r="C797"/>
  <c r="W797"/>
  <c r="Y797"/>
  <c r="C798"/>
  <c r="W798"/>
  <c r="Y798"/>
  <c r="C799"/>
  <c r="W799"/>
  <c r="Y799"/>
  <c r="C800"/>
  <c r="W800"/>
  <c r="Y800"/>
  <c r="C801"/>
  <c r="W801"/>
  <c r="Y801"/>
  <c r="C802"/>
  <c r="W802"/>
  <c r="Y802"/>
  <c r="C803"/>
  <c r="W803"/>
  <c r="Y803"/>
  <c r="C804"/>
  <c r="W804"/>
  <c r="Y804"/>
  <c r="C805"/>
  <c r="W805"/>
  <c r="Y805"/>
  <c r="C806"/>
  <c r="W806"/>
  <c r="Y806"/>
  <c r="C807"/>
  <c r="W807"/>
  <c r="Y807"/>
  <c r="C808"/>
  <c r="W808"/>
  <c r="Y808"/>
  <c r="C809"/>
  <c r="W809"/>
  <c r="Y809"/>
  <c r="C810"/>
  <c r="W810"/>
  <c r="Y810"/>
  <c r="C811"/>
  <c r="W811"/>
  <c r="Y811"/>
  <c r="C812"/>
  <c r="W812"/>
  <c r="Y812"/>
  <c r="C813"/>
  <c r="W813"/>
  <c r="Y813"/>
  <c r="C814"/>
  <c r="W814"/>
  <c r="Y814"/>
  <c r="C815"/>
  <c r="W815"/>
  <c r="Y815"/>
  <c r="C816"/>
  <c r="W816"/>
  <c r="Y816"/>
  <c r="C817"/>
  <c r="W817"/>
  <c r="Y817"/>
  <c r="C818"/>
  <c r="W818"/>
  <c r="Y818"/>
  <c r="C819"/>
  <c r="W819"/>
  <c r="Y819"/>
  <c r="C820"/>
  <c r="W820"/>
  <c r="Y820"/>
  <c r="C821"/>
  <c r="W821"/>
  <c r="Y821"/>
  <c r="C822"/>
  <c r="W822"/>
  <c r="Y822"/>
  <c r="C823"/>
  <c r="W823"/>
  <c r="Y823"/>
  <c r="C824"/>
  <c r="AE824"/>
  <c r="C825"/>
  <c r="W825"/>
  <c r="Y825"/>
  <c r="C826"/>
  <c r="W826"/>
  <c r="Y826"/>
  <c r="C827"/>
  <c r="W827"/>
  <c r="Y827"/>
  <c r="C828"/>
  <c r="W828"/>
  <c r="Y828"/>
  <c r="C829"/>
  <c r="W829"/>
  <c r="Y829"/>
  <c r="C830"/>
  <c r="W830"/>
  <c r="Y830"/>
  <c r="C831"/>
  <c r="W831"/>
  <c r="Y831"/>
  <c r="C832"/>
  <c r="W832"/>
  <c r="Y832"/>
  <c r="C833"/>
  <c r="W833"/>
  <c r="Y833"/>
  <c r="C834"/>
  <c r="W834"/>
  <c r="Y834"/>
  <c r="C835"/>
  <c r="W835"/>
  <c r="Y835"/>
  <c r="C836"/>
  <c r="W836"/>
  <c r="Y836"/>
  <c r="C837"/>
  <c r="W837"/>
  <c r="Y837"/>
  <c r="C838"/>
  <c r="W838"/>
  <c r="Y838"/>
  <c r="C839"/>
  <c r="W839"/>
  <c r="Y839"/>
  <c r="C840"/>
  <c r="W840"/>
  <c r="Y840"/>
  <c r="C841"/>
  <c r="W841"/>
  <c r="Y841"/>
  <c r="C842"/>
  <c r="W842"/>
  <c r="Y842"/>
  <c r="C843"/>
  <c r="W843"/>
  <c r="Y843"/>
  <c r="C844"/>
  <c r="W844"/>
  <c r="Y844"/>
  <c r="C845"/>
  <c r="W845"/>
  <c r="Y845"/>
  <c r="C846"/>
  <c r="W846"/>
  <c r="Y846"/>
  <c r="C847"/>
  <c r="W847"/>
  <c r="Y847"/>
  <c r="C848"/>
  <c r="W848"/>
  <c r="Y848"/>
  <c r="C849"/>
  <c r="W849"/>
  <c r="Y849"/>
  <c r="C850"/>
  <c r="W850"/>
  <c r="Y850"/>
  <c r="C851"/>
  <c r="W851"/>
  <c r="Y851"/>
  <c r="C852"/>
  <c r="W852"/>
  <c r="Y852"/>
  <c r="C853"/>
  <c r="W853"/>
  <c r="Y853"/>
  <c r="C854"/>
  <c r="AE854"/>
  <c r="C855"/>
  <c r="W855"/>
  <c r="Y855"/>
  <c r="C856"/>
  <c r="W856"/>
  <c r="Y856"/>
  <c r="C857"/>
  <c r="W857"/>
  <c r="Y857"/>
  <c r="C858"/>
  <c r="W858"/>
  <c r="Y858"/>
  <c r="C859"/>
  <c r="W859"/>
  <c r="Y859"/>
  <c r="C860"/>
  <c r="W860"/>
  <c r="Y860"/>
  <c r="C861"/>
  <c r="W861"/>
  <c r="Y861"/>
  <c r="C862"/>
  <c r="W862"/>
  <c r="Y862"/>
  <c r="C863"/>
  <c r="W863"/>
  <c r="Y863"/>
  <c r="C864"/>
  <c r="W864"/>
  <c r="Y864"/>
  <c r="C865"/>
  <c r="W865"/>
  <c r="Y865"/>
  <c r="C866"/>
  <c r="W866"/>
  <c r="Y866"/>
  <c r="C867"/>
  <c r="W867"/>
  <c r="Y867"/>
  <c r="C868"/>
  <c r="W868"/>
  <c r="Y868"/>
  <c r="C869"/>
  <c r="W869"/>
  <c r="Y869"/>
  <c r="C870"/>
  <c r="W870"/>
  <c r="Y870"/>
  <c r="C871"/>
  <c r="W871"/>
  <c r="Y871"/>
  <c r="C872"/>
  <c r="W872"/>
  <c r="Y872"/>
  <c r="C873"/>
  <c r="W873"/>
  <c r="Y873"/>
  <c r="C874"/>
  <c r="W874"/>
  <c r="Y874"/>
  <c r="C875"/>
  <c r="W875"/>
  <c r="Y875"/>
  <c r="C876"/>
  <c r="W876"/>
  <c r="Y876"/>
  <c r="C877"/>
  <c r="W877"/>
  <c r="Y877"/>
  <c r="C878"/>
  <c r="W878"/>
  <c r="Y878"/>
  <c r="C879"/>
  <c r="W879"/>
  <c r="Y879"/>
  <c r="C880"/>
  <c r="W880"/>
  <c r="Y880"/>
  <c r="C881"/>
  <c r="W881"/>
  <c r="Y881"/>
  <c r="C882"/>
  <c r="W882"/>
  <c r="Y882"/>
  <c r="C883"/>
  <c r="W883"/>
  <c r="Y883"/>
  <c r="C884"/>
  <c r="W884"/>
  <c r="Y884"/>
  <c r="C885"/>
  <c r="C886"/>
  <c r="W886"/>
  <c r="Y886"/>
  <c r="C887"/>
  <c r="W887"/>
  <c r="Y887"/>
  <c r="C888"/>
  <c r="W888"/>
  <c r="Y888"/>
  <c r="C889"/>
  <c r="W889"/>
  <c r="Y889"/>
  <c r="C890"/>
  <c r="W890"/>
  <c r="Y890"/>
  <c r="C891"/>
  <c r="W891"/>
  <c r="Y891"/>
  <c r="C892"/>
  <c r="W892"/>
  <c r="Y892"/>
  <c r="C893"/>
  <c r="W893"/>
  <c r="Y893"/>
  <c r="C894"/>
  <c r="W894"/>
  <c r="Y894"/>
  <c r="C895"/>
  <c r="W895"/>
  <c r="Y895"/>
  <c r="C896"/>
  <c r="W896"/>
  <c r="Y896"/>
  <c r="C897"/>
  <c r="W897"/>
  <c r="Y897"/>
  <c r="C898"/>
  <c r="W898"/>
  <c r="Y898"/>
  <c r="C899"/>
  <c r="W899"/>
  <c r="Y899"/>
  <c r="C900"/>
  <c r="W900"/>
  <c r="Y900"/>
  <c r="C901"/>
  <c r="W901"/>
  <c r="Y901"/>
  <c r="C902"/>
  <c r="W902"/>
  <c r="Y902"/>
  <c r="C903"/>
  <c r="W903"/>
  <c r="Y903"/>
  <c r="C904"/>
  <c r="W904"/>
  <c r="Y904"/>
  <c r="C905"/>
  <c r="W905"/>
  <c r="Y905"/>
  <c r="C906"/>
  <c r="W906"/>
  <c r="Y906"/>
  <c r="C907"/>
  <c r="W907"/>
  <c r="Y907"/>
  <c r="C908"/>
  <c r="W908"/>
  <c r="Y908"/>
  <c r="C909"/>
  <c r="W909"/>
  <c r="Y909"/>
  <c r="C910"/>
  <c r="W910"/>
  <c r="Y910"/>
  <c r="C911"/>
  <c r="W911"/>
  <c r="Y911"/>
  <c r="C912"/>
  <c r="W912"/>
  <c r="Y912"/>
  <c r="C913"/>
  <c r="W913"/>
  <c r="Y913"/>
  <c r="C914"/>
  <c r="W914"/>
  <c r="Y914"/>
  <c r="C915"/>
  <c r="W915"/>
  <c r="Y915"/>
  <c r="C916"/>
  <c r="W916"/>
  <c r="Y916"/>
  <c r="C917"/>
  <c r="W917"/>
  <c r="Y917"/>
  <c r="C918"/>
  <c r="W918"/>
  <c r="Y918"/>
  <c r="C919"/>
  <c r="W919"/>
  <c r="Y919"/>
  <c r="C920"/>
  <c r="W920"/>
  <c r="Y920"/>
  <c r="C921"/>
  <c r="W921"/>
  <c r="Y921"/>
  <c r="C922"/>
  <c r="W922"/>
  <c r="Y922"/>
  <c r="C923"/>
  <c r="W923"/>
  <c r="Y923"/>
  <c r="C924"/>
  <c r="W924"/>
  <c r="Y924"/>
  <c r="C925"/>
  <c r="W925"/>
  <c r="Y925"/>
  <c r="C926"/>
  <c r="W926"/>
  <c r="Y926"/>
  <c r="C927"/>
  <c r="W927"/>
  <c r="Y927"/>
  <c r="C928"/>
  <c r="W928"/>
  <c r="Y928"/>
  <c r="C929"/>
  <c r="W929"/>
  <c r="Y929"/>
  <c r="C930"/>
  <c r="W930"/>
  <c r="Y930"/>
  <c r="C931"/>
  <c r="W931"/>
  <c r="Y931"/>
  <c r="C932"/>
  <c r="W932"/>
  <c r="Y932"/>
  <c r="C933"/>
  <c r="W933"/>
  <c r="Y933"/>
  <c r="C934"/>
  <c r="W934"/>
  <c r="Y934"/>
  <c r="C935"/>
  <c r="W935"/>
  <c r="Y935"/>
  <c r="C936"/>
  <c r="W936"/>
  <c r="Y936"/>
  <c r="C937"/>
  <c r="W937"/>
  <c r="Y937"/>
  <c r="C938"/>
  <c r="W938"/>
  <c r="Y938"/>
  <c r="C939"/>
  <c r="W939"/>
  <c r="Y939"/>
  <c r="C940"/>
  <c r="W940"/>
  <c r="Y940"/>
  <c r="C941"/>
  <c r="W941"/>
  <c r="Y941"/>
  <c r="C942"/>
  <c r="W942"/>
  <c r="Y942"/>
  <c r="C943"/>
  <c r="W943"/>
  <c r="Y943"/>
  <c r="C944"/>
  <c r="W944"/>
  <c r="Y944"/>
  <c r="C945"/>
  <c r="W945"/>
  <c r="Y945"/>
  <c r="C946"/>
  <c r="W946"/>
  <c r="Y946"/>
  <c r="C947"/>
  <c r="W947"/>
  <c r="Y947"/>
  <c r="C948"/>
  <c r="W948"/>
  <c r="Y948"/>
  <c r="C949"/>
  <c r="W949"/>
  <c r="Y949"/>
  <c r="C950"/>
  <c r="W950"/>
  <c r="Y950"/>
  <c r="C951"/>
  <c r="W951"/>
  <c r="Y951"/>
  <c r="C952"/>
  <c r="W952"/>
  <c r="Y952"/>
  <c r="C953"/>
  <c r="W953"/>
  <c r="Y953"/>
  <c r="C954"/>
  <c r="W954"/>
  <c r="Y954"/>
  <c r="C955"/>
  <c r="W955"/>
  <c r="Y955"/>
  <c r="C956"/>
  <c r="W956"/>
  <c r="Y956"/>
  <c r="C957"/>
  <c r="W957"/>
  <c r="Y957"/>
  <c r="C958"/>
  <c r="W958"/>
  <c r="Y958"/>
  <c r="C959"/>
  <c r="W959"/>
  <c r="Y959"/>
  <c r="C960"/>
  <c r="W960"/>
  <c r="Y960"/>
  <c r="C961"/>
  <c r="W961"/>
  <c r="Y961"/>
  <c r="C962"/>
  <c r="W962"/>
  <c r="Y962"/>
  <c r="C963"/>
  <c r="W963"/>
  <c r="Y963"/>
  <c r="C964"/>
  <c r="W964"/>
  <c r="Y964"/>
  <c r="C965"/>
  <c r="W965"/>
  <c r="Y965"/>
  <c r="C966"/>
  <c r="W966"/>
  <c r="Y966"/>
  <c r="C967"/>
  <c r="W967"/>
  <c r="Y967"/>
  <c r="C968"/>
  <c r="W968"/>
  <c r="Y968"/>
  <c r="C969"/>
  <c r="W969"/>
  <c r="Y969"/>
  <c r="C970"/>
  <c r="W970"/>
  <c r="Y970"/>
  <c r="C971"/>
  <c r="W971"/>
  <c r="Y971"/>
  <c r="C972"/>
  <c r="W972"/>
  <c r="Y972"/>
  <c r="C973"/>
  <c r="W973"/>
  <c r="Y973"/>
  <c r="C974"/>
  <c r="W974"/>
  <c r="Y974"/>
  <c r="C975"/>
  <c r="W975"/>
  <c r="Y975"/>
  <c r="C976"/>
  <c r="W976"/>
  <c r="Y976"/>
  <c r="C977"/>
  <c r="C978"/>
  <c r="C979"/>
  <c r="C980"/>
  <c r="C981"/>
  <c r="C982"/>
  <c r="C983"/>
  <c r="C984"/>
  <c r="C985"/>
  <c r="Y985"/>
  <c r="C986"/>
  <c r="W986"/>
  <c r="C987"/>
  <c r="Y987"/>
  <c r="C988"/>
  <c r="W988"/>
  <c r="C989"/>
  <c r="Y989"/>
  <c r="C990"/>
  <c r="W990"/>
  <c r="C991"/>
  <c r="Y991"/>
  <c r="C992"/>
  <c r="W992"/>
  <c r="C993"/>
  <c r="Y993"/>
  <c r="C994"/>
  <c r="W994"/>
  <c r="C995"/>
  <c r="Y995"/>
  <c r="C996"/>
  <c r="W996"/>
  <c r="C997"/>
  <c r="Y997"/>
  <c r="C998"/>
  <c r="W998"/>
  <c r="C999"/>
  <c r="Y999"/>
  <c r="C1000"/>
  <c r="W1000"/>
  <c r="C1001"/>
  <c r="Y1001"/>
  <c r="C1002"/>
  <c r="W1002"/>
  <c r="C1003"/>
  <c r="Y1003"/>
  <c r="C1004"/>
  <c r="W1004"/>
  <c r="C1005"/>
  <c r="Y1005"/>
  <c r="C1006"/>
  <c r="W1006"/>
  <c r="C1007"/>
  <c r="AE1007"/>
  <c r="C1008"/>
  <c r="W1008"/>
  <c r="Y1008"/>
  <c r="C1009"/>
  <c r="W1009"/>
  <c r="Y1009"/>
  <c r="C1010"/>
  <c r="W1010"/>
  <c r="Y1010"/>
  <c r="C1011"/>
  <c r="W1011"/>
  <c r="Y1011"/>
  <c r="C1012"/>
  <c r="W1012"/>
  <c r="Y1012"/>
  <c r="C1013"/>
  <c r="W1013"/>
  <c r="Y1013"/>
  <c r="C1014"/>
  <c r="W1014"/>
  <c r="Y1014"/>
  <c r="C1015"/>
  <c r="W1015"/>
  <c r="Y1015"/>
  <c r="C1016"/>
  <c r="W1016"/>
  <c r="Y1016"/>
  <c r="C1017"/>
  <c r="W1017"/>
  <c r="Y1017"/>
  <c r="C1018"/>
  <c r="W1018"/>
  <c r="Y1018"/>
  <c r="C1019"/>
  <c r="W1019"/>
  <c r="Y1019"/>
  <c r="C1020"/>
  <c r="W1020"/>
  <c r="Y1020"/>
  <c r="C1021"/>
  <c r="W1021"/>
  <c r="Y1021"/>
  <c r="C1022"/>
  <c r="W1022"/>
  <c r="Y1022"/>
  <c r="C1023"/>
  <c r="W1023"/>
  <c r="Y1023"/>
  <c r="C1024"/>
  <c r="W1024"/>
  <c r="Y1024"/>
  <c r="C1025"/>
  <c r="W1025"/>
  <c r="Y1025"/>
  <c r="C1026"/>
  <c r="W1026"/>
  <c r="Y1026"/>
  <c r="C1027"/>
  <c r="W1027"/>
  <c r="Y1027"/>
  <c r="C1028"/>
  <c r="W1028"/>
  <c r="Y1028"/>
  <c r="C1029"/>
  <c r="W1029"/>
  <c r="Y1029"/>
  <c r="C1030"/>
  <c r="W1030"/>
  <c r="Y1030"/>
  <c r="C1031"/>
  <c r="W1031"/>
  <c r="Y1031"/>
  <c r="C1032"/>
  <c r="W1032"/>
  <c r="Y1032"/>
  <c r="C1033"/>
  <c r="W1033"/>
  <c r="Y1033"/>
  <c r="C1034"/>
  <c r="W1034"/>
  <c r="Y1034"/>
  <c r="C1035"/>
  <c r="W1035"/>
  <c r="Y1035"/>
  <c r="C1036"/>
  <c r="W1036"/>
  <c r="Y1036"/>
  <c r="C1037"/>
  <c r="W1037"/>
  <c r="Y1037"/>
  <c r="C1038"/>
  <c r="W1038"/>
  <c r="Y1038"/>
  <c r="AA1038"/>
  <c r="AB1038"/>
  <c r="AC1038"/>
  <c r="AE1038"/>
  <c r="C1039"/>
  <c r="W1039"/>
  <c r="Y1039"/>
  <c r="C1040"/>
  <c r="W1040"/>
  <c r="Y1040"/>
  <c r="C1041"/>
  <c r="W1041"/>
  <c r="Y1041"/>
  <c r="C1042"/>
  <c r="W1042"/>
  <c r="Y1042"/>
  <c r="C1043"/>
  <c r="W1043"/>
  <c r="Y1043"/>
  <c r="C1044"/>
  <c r="W1044"/>
  <c r="Y1044"/>
  <c r="C1045"/>
  <c r="W1045"/>
  <c r="Y1045"/>
  <c r="C1046"/>
  <c r="W1046"/>
  <c r="Y1046"/>
  <c r="C1047"/>
  <c r="W1047"/>
  <c r="Y1047"/>
  <c r="C1048"/>
  <c r="W1048"/>
  <c r="Y1048"/>
  <c r="C1049"/>
  <c r="W1049"/>
  <c r="Y1049"/>
  <c r="C1050"/>
  <c r="W1050"/>
  <c r="Y1050"/>
  <c r="C1051"/>
  <c r="W1051"/>
  <c r="Y1051"/>
  <c r="C1052"/>
  <c r="W1052"/>
  <c r="Y1052"/>
  <c r="C1053"/>
  <c r="W1053"/>
  <c r="Y1053"/>
  <c r="C1054"/>
  <c r="W1054"/>
  <c r="Y1054"/>
  <c r="C1055"/>
  <c r="W1055"/>
  <c r="Y1055"/>
  <c r="C1056"/>
  <c r="W1056"/>
  <c r="Y1056"/>
  <c r="C1057"/>
  <c r="W1057"/>
  <c r="Y1057"/>
  <c r="C1058"/>
  <c r="W1058"/>
  <c r="Y1058"/>
  <c r="C1059"/>
  <c r="W1059"/>
  <c r="Y1059"/>
  <c r="C1060"/>
  <c r="W1060"/>
  <c r="Y1060"/>
  <c r="C1061"/>
  <c r="W1061"/>
  <c r="Y1061"/>
  <c r="C1062"/>
  <c r="W1062"/>
  <c r="Y1062"/>
  <c r="C1063"/>
  <c r="W1063"/>
  <c r="Y1063"/>
  <c r="C1064"/>
  <c r="W1064"/>
  <c r="Y1064"/>
  <c r="C1065"/>
  <c r="W1065"/>
  <c r="Y1065"/>
  <c r="C1066"/>
  <c r="W1066"/>
  <c r="Y1066"/>
  <c r="C1067"/>
  <c r="W1067"/>
  <c r="Y1067"/>
  <c r="C1068"/>
  <c r="W1068"/>
  <c r="Y1068"/>
  <c r="AE1068"/>
  <c r="C1069"/>
  <c r="C1070"/>
  <c r="W1070"/>
  <c r="Y1070"/>
  <c r="C1071"/>
  <c r="W1071"/>
  <c r="Y1071"/>
  <c r="C1072"/>
  <c r="C1073"/>
  <c r="C1074"/>
  <c r="W1074"/>
  <c r="Y1074"/>
  <c r="C1075"/>
  <c r="W1075"/>
  <c r="Y1075"/>
  <c r="C1076"/>
  <c r="C1077"/>
  <c r="C1078"/>
  <c r="W1078"/>
  <c r="Y1078"/>
  <c r="C1079"/>
  <c r="W1079"/>
  <c r="Y1079"/>
  <c r="C1080"/>
  <c r="C1081"/>
  <c r="C1082"/>
  <c r="W1082"/>
  <c r="Y1082"/>
  <c r="C1083"/>
  <c r="W1083"/>
  <c r="Y1083"/>
  <c r="C1084"/>
  <c r="C1085"/>
  <c r="C1086"/>
  <c r="W1086"/>
  <c r="Y1086"/>
  <c r="C1087"/>
  <c r="W1087"/>
  <c r="Y1087"/>
  <c r="C1088"/>
  <c r="C1089"/>
  <c r="C1090"/>
  <c r="W1090"/>
  <c r="Y1090"/>
  <c r="C1091"/>
  <c r="W1091"/>
  <c r="Y1091"/>
  <c r="C1092"/>
  <c r="C1093"/>
  <c r="C1094"/>
  <c r="W1094"/>
  <c r="Y1094"/>
  <c r="C1095"/>
  <c r="W1095"/>
  <c r="Y1095"/>
  <c r="C1096"/>
  <c r="C1097"/>
  <c r="C1098"/>
  <c r="W1098"/>
  <c r="Y1098"/>
  <c r="C1099"/>
  <c r="W1099"/>
  <c r="Y1099"/>
  <c r="AE1099"/>
  <c r="C1100"/>
  <c r="W1100"/>
  <c r="Y1100"/>
  <c r="C1101"/>
  <c r="W1101"/>
  <c r="Y1101"/>
  <c r="C1102"/>
  <c r="W1102"/>
  <c r="Y1102"/>
  <c r="C1103"/>
  <c r="W1103"/>
  <c r="Y1103"/>
  <c r="C1104"/>
  <c r="W1104"/>
  <c r="Y1104"/>
  <c r="C1105"/>
  <c r="W1105"/>
  <c r="Y1105"/>
  <c r="C1106"/>
  <c r="W1106"/>
  <c r="Y1106"/>
  <c r="C1107"/>
  <c r="W1107"/>
  <c r="Y1107"/>
  <c r="C1108"/>
  <c r="W1108"/>
  <c r="Y1108"/>
  <c r="C1109"/>
  <c r="W1109"/>
  <c r="Y1109"/>
  <c r="C1110"/>
  <c r="W1110"/>
  <c r="Y1110"/>
  <c r="C1111"/>
  <c r="W1111"/>
  <c r="Y1111"/>
  <c r="C1112"/>
  <c r="W1112"/>
  <c r="Y1112"/>
  <c r="C1113"/>
  <c r="W1113"/>
  <c r="Y1113"/>
  <c r="C1114"/>
  <c r="W1114"/>
  <c r="Y1114"/>
  <c r="C1115"/>
  <c r="W1115"/>
  <c r="Y1115"/>
  <c r="C1116"/>
  <c r="W1116"/>
  <c r="Y1116"/>
  <c r="C1117"/>
  <c r="W1117"/>
  <c r="Y1117"/>
  <c r="C1118"/>
  <c r="W1118"/>
  <c r="Y1118"/>
  <c r="C1119"/>
  <c r="W1119"/>
  <c r="Y1119"/>
  <c r="C1120"/>
  <c r="W1120"/>
  <c r="Y1120"/>
  <c r="C1121"/>
  <c r="W1121"/>
  <c r="Y1121"/>
  <c r="C1122"/>
  <c r="W1122"/>
  <c r="Y1122"/>
  <c r="C1123"/>
  <c r="W1123"/>
  <c r="Y1123"/>
  <c r="C1124"/>
  <c r="W1124"/>
  <c r="Y1124"/>
  <c r="C1125"/>
  <c r="W1125"/>
  <c r="Y1125"/>
  <c r="C1126"/>
  <c r="C1127"/>
  <c r="C1128"/>
  <c r="C1129"/>
  <c r="C1130"/>
  <c r="AE1130"/>
  <c r="C1131"/>
  <c r="W1131"/>
  <c r="Y1131"/>
  <c r="C1132"/>
  <c r="W1132"/>
  <c r="Y1132"/>
  <c r="C1133"/>
  <c r="W1133"/>
  <c r="Y1133"/>
  <c r="C1134"/>
  <c r="W1134"/>
  <c r="Y1134"/>
  <c r="C1135"/>
  <c r="W1135"/>
  <c r="Y1135"/>
  <c r="C1136"/>
  <c r="W1136"/>
  <c r="Y1136"/>
  <c r="C1137"/>
  <c r="W1137"/>
  <c r="Y1137"/>
  <c r="C1138"/>
  <c r="W1138"/>
  <c r="Y1138"/>
  <c r="C1139"/>
  <c r="W1139"/>
  <c r="Y1139"/>
  <c r="C1140"/>
  <c r="W1140"/>
  <c r="Y1140"/>
  <c r="C1141"/>
  <c r="W1141"/>
  <c r="Y1141"/>
  <c r="C1142"/>
  <c r="W1142"/>
  <c r="Y1142"/>
  <c r="C1143"/>
  <c r="W1143"/>
  <c r="Y1143"/>
  <c r="C1144"/>
  <c r="W1144"/>
  <c r="Y1144"/>
  <c r="C1145"/>
  <c r="W1145"/>
  <c r="Y1145"/>
  <c r="C1146"/>
  <c r="W1146"/>
  <c r="Y1146"/>
  <c r="C1147"/>
  <c r="W1147"/>
  <c r="Y1147"/>
  <c r="C1148"/>
  <c r="W1148"/>
  <c r="Y1148"/>
  <c r="C1149"/>
  <c r="W1149"/>
  <c r="Y1149"/>
  <c r="C1150"/>
  <c r="W1150"/>
  <c r="Y1150"/>
  <c r="C1151"/>
  <c r="W1151"/>
  <c r="Y1151"/>
  <c r="C1152"/>
  <c r="W1152"/>
  <c r="Y1152"/>
  <c r="C1153"/>
  <c r="W1153"/>
  <c r="Y1153"/>
  <c r="C1154"/>
  <c r="W1154"/>
  <c r="Y1154"/>
  <c r="C1155"/>
  <c r="W1155"/>
  <c r="Y1155"/>
  <c r="C1156"/>
  <c r="W1156"/>
  <c r="Y1156"/>
  <c r="C1157"/>
  <c r="W1157"/>
  <c r="Y1157"/>
  <c r="C1158"/>
  <c r="AE1158"/>
  <c r="C1159"/>
  <c r="W1159"/>
  <c r="Y1159"/>
  <c r="C1160"/>
  <c r="W1160"/>
  <c r="Y1160"/>
  <c r="C1161"/>
  <c r="W1161"/>
  <c r="Y1161"/>
  <c r="C1162"/>
  <c r="W1162"/>
  <c r="Y1162"/>
  <c r="C1163"/>
  <c r="W1163"/>
  <c r="Y1163"/>
  <c r="C1164"/>
  <c r="W1164"/>
  <c r="Y1164"/>
  <c r="C1165"/>
  <c r="W1165"/>
  <c r="Y1165"/>
  <c r="C1166"/>
  <c r="W1166"/>
  <c r="Y1166"/>
  <c r="C1167"/>
  <c r="W1167"/>
  <c r="Y1167"/>
  <c r="C1168"/>
  <c r="W1168"/>
  <c r="Y1168"/>
  <c r="C1169"/>
  <c r="W1169"/>
  <c r="Y1169"/>
  <c r="C1170"/>
  <c r="W1170"/>
  <c r="Y1170"/>
  <c r="C1171"/>
  <c r="W1171"/>
  <c r="Y1171"/>
  <c r="C1172"/>
  <c r="W1172"/>
  <c r="Y1172"/>
  <c r="C1173"/>
  <c r="W1173"/>
  <c r="Y1173"/>
  <c r="C1174"/>
  <c r="W1174"/>
  <c r="Y1174"/>
  <c r="C1175"/>
  <c r="W1175"/>
  <c r="Y1175"/>
  <c r="C1176"/>
  <c r="W1176"/>
  <c r="Y1176"/>
  <c r="C1177"/>
  <c r="W1177"/>
  <c r="Y1177"/>
  <c r="C1178"/>
  <c r="W1178"/>
  <c r="Y1178"/>
  <c r="C1179"/>
  <c r="W1179"/>
  <c r="Y1179"/>
  <c r="C1180"/>
  <c r="W1180"/>
  <c r="Y1180"/>
  <c r="C1181"/>
  <c r="W1181"/>
  <c r="Y1181"/>
  <c r="C1182"/>
  <c r="W1182"/>
  <c r="Y1182"/>
  <c r="C1183"/>
  <c r="W1183"/>
  <c r="Y1183"/>
  <c r="C1184"/>
  <c r="W1184"/>
  <c r="Y1184"/>
  <c r="C1185"/>
  <c r="W1185"/>
  <c r="Y1185"/>
  <c r="C1186"/>
  <c r="W1186"/>
  <c r="Y1186"/>
  <c r="C1187"/>
  <c r="W1187"/>
  <c r="Y1187"/>
  <c r="C1188"/>
  <c r="W1188"/>
  <c r="Y1188"/>
  <c r="C1189"/>
  <c r="AE1189"/>
  <c r="C1190"/>
  <c r="W1190"/>
  <c r="Y1190"/>
  <c r="C1191"/>
  <c r="W1191"/>
  <c r="Y1191"/>
  <c r="C1192"/>
  <c r="W1192"/>
  <c r="Y1192"/>
  <c r="C1193"/>
  <c r="W1193"/>
  <c r="Y1193"/>
  <c r="C1194"/>
  <c r="W1194"/>
  <c r="Y1194"/>
  <c r="C1195"/>
  <c r="W1195"/>
  <c r="Y1195"/>
  <c r="C1196"/>
  <c r="W1196"/>
  <c r="Y1196"/>
  <c r="C1197"/>
  <c r="W1197"/>
  <c r="Y1197"/>
  <c r="C1198"/>
  <c r="W1198"/>
  <c r="Y1198"/>
  <c r="C1199"/>
  <c r="W1199"/>
  <c r="Y1199"/>
  <c r="C1200"/>
  <c r="W1200"/>
  <c r="Y1200"/>
  <c r="C1201"/>
  <c r="W1201"/>
  <c r="Y1201"/>
  <c r="C1202"/>
  <c r="W1202"/>
  <c r="Y1202"/>
  <c r="C1203"/>
  <c r="W1203"/>
  <c r="Y1203"/>
  <c r="C1204"/>
  <c r="W1204"/>
  <c r="Y1204"/>
  <c r="C1205"/>
  <c r="W1205"/>
  <c r="Y1205"/>
  <c r="C1206"/>
  <c r="W1206"/>
  <c r="Y1206"/>
  <c r="C1207"/>
  <c r="W1207"/>
  <c r="Y1207"/>
  <c r="C1208"/>
  <c r="W1208"/>
  <c r="Y1208"/>
  <c r="C1209"/>
  <c r="W1209"/>
  <c r="Y1209"/>
  <c r="C1210"/>
  <c r="W1210"/>
  <c r="Y1210"/>
  <c r="C1211"/>
  <c r="W1211"/>
  <c r="Y1211"/>
  <c r="C1212"/>
  <c r="W1212"/>
  <c r="Y1212"/>
  <c r="C1213"/>
  <c r="W1213"/>
  <c r="Y1213"/>
  <c r="C1214"/>
  <c r="W1214"/>
  <c r="Y1214"/>
  <c r="C1215"/>
  <c r="W1215"/>
  <c r="Y1215"/>
  <c r="C1216"/>
  <c r="W1216"/>
  <c r="Y1216"/>
  <c r="C1217"/>
  <c r="W1217"/>
  <c r="Y1217"/>
  <c r="C1218"/>
  <c r="W1218"/>
  <c r="Y1218"/>
  <c r="C1219"/>
  <c r="AE1219"/>
  <c r="C1220"/>
  <c r="W1220"/>
  <c r="Y1220"/>
  <c r="C1221"/>
  <c r="W1221"/>
  <c r="Y1221"/>
  <c r="C1222"/>
  <c r="W1222"/>
  <c r="Y1222"/>
  <c r="C1223"/>
  <c r="W1223"/>
  <c r="Y1223"/>
  <c r="C1224"/>
  <c r="W1224"/>
  <c r="Y1224"/>
  <c r="C1225"/>
  <c r="W1225"/>
  <c r="Y1225"/>
  <c r="C1226"/>
  <c r="W1226"/>
  <c r="Y1226"/>
  <c r="C1227"/>
  <c r="W1227"/>
  <c r="Y1227"/>
  <c r="C1228"/>
  <c r="W1228"/>
  <c r="Y1228"/>
  <c r="C1229"/>
  <c r="W1229"/>
  <c r="Y1229"/>
  <c r="C1230"/>
  <c r="W1230"/>
  <c r="Y1230"/>
  <c r="C1231"/>
  <c r="W1231"/>
  <c r="Y1231"/>
  <c r="C1232"/>
  <c r="W1232"/>
  <c r="Y1232"/>
  <c r="C1233"/>
  <c r="W1233"/>
  <c r="Y1233"/>
  <c r="C1234"/>
  <c r="W1234"/>
  <c r="Y1234"/>
  <c r="C1235"/>
  <c r="W1235"/>
  <c r="Y1235"/>
  <c r="C1236"/>
  <c r="W1236"/>
  <c r="Y1236"/>
  <c r="C1237"/>
  <c r="W1237"/>
  <c r="Y1237"/>
  <c r="C1238"/>
  <c r="W1238"/>
  <c r="Y1238"/>
  <c r="C1239"/>
  <c r="W1239"/>
  <c r="Y1239"/>
  <c r="C1240"/>
  <c r="W1240"/>
  <c r="Y1240"/>
  <c r="C1241"/>
  <c r="W1241"/>
  <c r="Y1241"/>
  <c r="C1242"/>
  <c r="W1242"/>
  <c r="Y1242"/>
  <c r="C1243"/>
  <c r="W1243"/>
  <c r="Y1243"/>
  <c r="C1244"/>
  <c r="W1244"/>
  <c r="Y1244"/>
  <c r="C1245"/>
  <c r="W1245"/>
  <c r="Y1245"/>
  <c r="C1246"/>
  <c r="W1246"/>
  <c r="Y1246"/>
  <c r="C1247"/>
  <c r="W1247"/>
  <c r="Y1247"/>
  <c r="C1248"/>
  <c r="W1248"/>
  <c r="Y1248"/>
  <c r="C1249"/>
  <c r="W1249"/>
  <c r="Y1249"/>
  <c r="C1250"/>
  <c r="C1251"/>
  <c r="W1251"/>
  <c r="Y1251"/>
  <c r="C1252"/>
  <c r="W1252"/>
  <c r="Y1252"/>
  <c r="C1253"/>
  <c r="W1253"/>
  <c r="Y1253"/>
  <c r="C1254"/>
  <c r="W1254"/>
  <c r="Y1254"/>
  <c r="C1255"/>
  <c r="W1255"/>
  <c r="Y1255"/>
  <c r="C1256"/>
  <c r="W1256"/>
  <c r="Y1256"/>
  <c r="C1257"/>
  <c r="W1257"/>
  <c r="Y1257"/>
  <c r="C1258"/>
  <c r="W1258"/>
  <c r="Y1258"/>
  <c r="C1259"/>
  <c r="W1259"/>
  <c r="Y1259"/>
  <c r="C1260"/>
  <c r="W1260"/>
  <c r="Y1260"/>
  <c r="C1261"/>
  <c r="W1261"/>
  <c r="Y1261"/>
  <c r="C1262"/>
  <c r="W1262"/>
  <c r="Y1262"/>
  <c r="C1263"/>
  <c r="W1263"/>
  <c r="Y1263"/>
  <c r="C1264"/>
  <c r="W1264"/>
  <c r="Y1264"/>
  <c r="C1265"/>
  <c r="W1265"/>
  <c r="Y1265"/>
  <c r="C1266"/>
  <c r="W1266"/>
  <c r="Y1266"/>
  <c r="C1267"/>
  <c r="W1267"/>
  <c r="Y1267"/>
  <c r="C1268"/>
  <c r="W1268"/>
  <c r="Y1268"/>
  <c r="C1269"/>
  <c r="W1269"/>
  <c r="Y1269"/>
  <c r="C1270"/>
  <c r="W1270"/>
  <c r="Y1270"/>
  <c r="C1271"/>
  <c r="W1271"/>
  <c r="Y1271"/>
  <c r="C1272"/>
  <c r="W1272"/>
  <c r="Y1272"/>
  <c r="C1273"/>
  <c r="W1273"/>
  <c r="Y1273"/>
  <c r="C1274"/>
  <c r="W1274"/>
  <c r="Y1274"/>
  <c r="C1275"/>
  <c r="W1275"/>
  <c r="Y1275"/>
  <c r="C1276"/>
  <c r="W1276"/>
  <c r="Y1276"/>
  <c r="C1277"/>
  <c r="W1277"/>
  <c r="Y1277"/>
  <c r="C1278"/>
  <c r="W1278"/>
  <c r="Y1278"/>
  <c r="C1279"/>
  <c r="W1279"/>
  <c r="Y1279"/>
  <c r="C1280"/>
  <c r="W1280"/>
  <c r="Y1280"/>
  <c r="C1281"/>
  <c r="W1281"/>
  <c r="Y1281"/>
  <c r="C1282"/>
  <c r="W1282"/>
  <c r="Y1282"/>
  <c r="C1283"/>
  <c r="W1283"/>
  <c r="Y1283"/>
  <c r="C1284"/>
  <c r="W1284"/>
  <c r="Y1284"/>
  <c r="C1285"/>
  <c r="W1285"/>
  <c r="Y1285"/>
  <c r="C1286"/>
  <c r="W1286"/>
  <c r="Y1286"/>
  <c r="C1287"/>
  <c r="W1287"/>
  <c r="Y1287"/>
  <c r="C1288"/>
  <c r="W1288"/>
  <c r="Y1288"/>
  <c r="C1289"/>
  <c r="W1289"/>
  <c r="Y1289"/>
  <c r="C1290"/>
  <c r="W1290"/>
  <c r="Y1290"/>
  <c r="C1291"/>
  <c r="W1291"/>
  <c r="Y1291"/>
  <c r="C1292"/>
  <c r="W1292"/>
  <c r="Y1292"/>
  <c r="C1293"/>
  <c r="W1293"/>
  <c r="Y1293"/>
  <c r="C1294"/>
  <c r="W1294"/>
  <c r="Y1294"/>
  <c r="C1295"/>
  <c r="W1295"/>
  <c r="Y1295"/>
  <c r="C1296"/>
  <c r="W1296"/>
  <c r="Y1296"/>
  <c r="C1297"/>
  <c r="W1297"/>
  <c r="Y1297"/>
  <c r="C1298"/>
  <c r="W1298"/>
  <c r="Y1298"/>
  <c r="C1299"/>
  <c r="W1299"/>
  <c r="Y1299"/>
  <c r="C1300"/>
  <c r="W1300"/>
  <c r="Y1300"/>
  <c r="C1301"/>
  <c r="W1301"/>
  <c r="Y1301"/>
  <c r="C1302"/>
  <c r="W1302"/>
  <c r="Y1302"/>
  <c r="C1303"/>
  <c r="W1303"/>
  <c r="Y1303"/>
  <c r="C1304"/>
  <c r="W1304"/>
  <c r="Y1304"/>
  <c r="C1305"/>
  <c r="W1305"/>
  <c r="Y1305"/>
  <c r="C1306"/>
  <c r="W1306"/>
  <c r="Y1306"/>
  <c r="C1307"/>
  <c r="W1307"/>
  <c r="Y1307"/>
  <c r="C1308"/>
  <c r="W1308"/>
  <c r="Y1308"/>
  <c r="C1309"/>
  <c r="W1309"/>
  <c r="Y1309"/>
  <c r="C1310"/>
  <c r="W1310"/>
  <c r="Y1310"/>
  <c r="C1311"/>
  <c r="C1312"/>
  <c r="W1312"/>
  <c r="Y1312"/>
  <c r="C1313"/>
  <c r="W1313"/>
  <c r="Y1313"/>
  <c r="C1314"/>
  <c r="W1314"/>
  <c r="Y1314"/>
  <c r="C1315"/>
  <c r="W1315"/>
  <c r="Y1315"/>
  <c r="C1316"/>
  <c r="W1316"/>
  <c r="Y1316"/>
  <c r="C1317"/>
  <c r="W1317"/>
  <c r="Y1317"/>
  <c r="C1318"/>
  <c r="W1318"/>
  <c r="Y1318"/>
  <c r="C1319"/>
  <c r="W1319"/>
  <c r="Y1319"/>
  <c r="C1320"/>
  <c r="W1320"/>
  <c r="Y1320"/>
  <c r="C1321"/>
  <c r="W1321"/>
  <c r="Y1321"/>
  <c r="C1322"/>
  <c r="W1322"/>
  <c r="Y1322"/>
  <c r="C1323"/>
  <c r="W1323"/>
  <c r="Y1323"/>
  <c r="C1324"/>
  <c r="W1324"/>
  <c r="Y1324"/>
  <c r="C1325"/>
  <c r="W1325"/>
  <c r="Y1325"/>
  <c r="C1326"/>
  <c r="W1326"/>
  <c r="Y1326"/>
  <c r="C1327"/>
  <c r="W1327"/>
  <c r="Y1327"/>
  <c r="C1328"/>
  <c r="W1328"/>
  <c r="Y1328"/>
  <c r="C1329"/>
  <c r="W1329"/>
  <c r="Y1329"/>
  <c r="C1330"/>
  <c r="W1330"/>
  <c r="Y1330"/>
  <c r="C1331"/>
  <c r="W1331"/>
  <c r="Y1331"/>
  <c r="C1332"/>
  <c r="W1332"/>
  <c r="Y1332"/>
  <c r="C1333"/>
  <c r="W1333"/>
  <c r="Y1333"/>
  <c r="C1334"/>
  <c r="W1334"/>
  <c r="Y1334"/>
  <c r="C1335"/>
  <c r="W1335"/>
  <c r="Y1335"/>
  <c r="C1336"/>
  <c r="W1336"/>
  <c r="Y1336"/>
  <c r="C1337"/>
  <c r="W1337"/>
  <c r="Y1337"/>
  <c r="C1338"/>
  <c r="W1338"/>
  <c r="Y1338"/>
  <c r="C1339"/>
  <c r="W1339"/>
  <c r="Y1339"/>
  <c r="C1340"/>
  <c r="W1340"/>
  <c r="Y1340"/>
  <c r="C1341"/>
  <c r="W1341"/>
  <c r="Y1341"/>
  <c r="C1342"/>
  <c r="C1343"/>
  <c r="W1343"/>
  <c r="Y1343"/>
  <c r="C1344"/>
  <c r="W1344"/>
  <c r="Y1344"/>
  <c r="C1345"/>
  <c r="W1345"/>
  <c r="Y1345"/>
  <c r="C1346"/>
  <c r="W1346"/>
  <c r="Y1346"/>
  <c r="C1347"/>
  <c r="W1347"/>
  <c r="Y1347"/>
  <c r="C1348"/>
  <c r="W1348"/>
  <c r="Y1348"/>
  <c r="C1349"/>
  <c r="W1349"/>
  <c r="Y1349"/>
  <c r="C1350"/>
  <c r="W1350"/>
  <c r="Y1350"/>
  <c r="C1351"/>
  <c r="W1351"/>
  <c r="Y1351"/>
  <c r="C1352"/>
  <c r="W1352"/>
  <c r="Y1352"/>
  <c r="C1353"/>
  <c r="W1353"/>
  <c r="Y1353"/>
  <c r="C1354"/>
  <c r="W1354"/>
  <c r="Y1354"/>
  <c r="C1355"/>
  <c r="W1355"/>
  <c r="Y1355"/>
  <c r="C1356"/>
  <c r="W1356"/>
  <c r="Y1356"/>
  <c r="C1357"/>
  <c r="W1357"/>
  <c r="Y1357"/>
  <c r="C1358"/>
  <c r="W1358"/>
  <c r="Y1358"/>
  <c r="C1359"/>
  <c r="W1359"/>
  <c r="Y1359"/>
  <c r="C1360"/>
  <c r="W1360"/>
  <c r="Y1360"/>
  <c r="C1361"/>
  <c r="W1361"/>
  <c r="Y1361"/>
  <c r="C1362"/>
  <c r="W1362"/>
  <c r="Y1362"/>
  <c r="C1363"/>
  <c r="W1363"/>
  <c r="Y1363"/>
  <c r="C1364"/>
  <c r="W1364"/>
  <c r="Y1364"/>
  <c r="C1365"/>
  <c r="W1365"/>
  <c r="Y1365"/>
  <c r="C1366"/>
  <c r="W1366"/>
  <c r="Y1366"/>
  <c r="C1367"/>
  <c r="W1367"/>
  <c r="Y1367"/>
  <c r="C1368"/>
  <c r="W1368"/>
  <c r="Y1368"/>
  <c r="C1369"/>
  <c r="W1369"/>
  <c r="Y1369"/>
  <c r="C1370"/>
  <c r="W1370"/>
  <c r="Y1370"/>
  <c r="C1371"/>
  <c r="W1371"/>
  <c r="Y1371"/>
  <c r="C1372"/>
  <c r="AE1372"/>
  <c r="C1373"/>
  <c r="W1373"/>
  <c r="Y1373"/>
  <c r="C1374"/>
  <c r="W1374"/>
  <c r="Y1374"/>
  <c r="C1375"/>
  <c r="W1375"/>
  <c r="Y1375"/>
  <c r="C1376"/>
  <c r="W1376"/>
  <c r="Y1376"/>
  <c r="C1377"/>
  <c r="W1377"/>
  <c r="Y1377"/>
  <c r="C1378"/>
  <c r="W1378"/>
  <c r="Y1378"/>
  <c r="C1379"/>
  <c r="W1379"/>
  <c r="Y1379"/>
  <c r="C1380"/>
  <c r="W1380"/>
  <c r="Y1380"/>
  <c r="C1381"/>
  <c r="W1381"/>
  <c r="Y1381"/>
  <c r="C1382"/>
  <c r="W1382"/>
  <c r="Y1382"/>
  <c r="C1383"/>
  <c r="W1383"/>
  <c r="Y1383"/>
  <c r="C1384"/>
  <c r="W1384"/>
  <c r="Y1384"/>
  <c r="C1385"/>
  <c r="W1385"/>
  <c r="Y1385"/>
  <c r="C1386"/>
  <c r="W1386"/>
  <c r="Y1386"/>
  <c r="C1387"/>
  <c r="W1387"/>
  <c r="Y1387"/>
  <c r="C1388"/>
  <c r="W1388"/>
  <c r="Y1388"/>
  <c r="C1389"/>
  <c r="W1389"/>
  <c r="Y1389"/>
  <c r="C1390"/>
  <c r="W1390"/>
  <c r="Y1390"/>
  <c r="C1391"/>
  <c r="W1391"/>
  <c r="Y1391"/>
  <c r="C1392"/>
  <c r="W1392"/>
  <c r="Y1392"/>
  <c r="C1393"/>
  <c r="W1393"/>
  <c r="Y1393"/>
  <c r="C1394"/>
  <c r="W1394"/>
  <c r="Y1394"/>
  <c r="C1395"/>
  <c r="W1395"/>
  <c r="Y1395"/>
  <c r="C1396"/>
  <c r="W1396"/>
  <c r="Y1396"/>
  <c r="C1397"/>
  <c r="W1397"/>
  <c r="Y1397"/>
  <c r="C1398"/>
  <c r="W1398"/>
  <c r="Y1398"/>
  <c r="C1399"/>
  <c r="W1399"/>
  <c r="Y1399"/>
  <c r="C1400"/>
  <c r="W1400"/>
  <c r="Y1400"/>
  <c r="C1401"/>
  <c r="W1401"/>
  <c r="Y1401"/>
  <c r="C1402"/>
  <c r="W1402"/>
  <c r="Y1402"/>
  <c r="C1403"/>
  <c r="W1403"/>
  <c r="Y1403"/>
  <c r="AA1403"/>
  <c r="AB1403"/>
  <c r="AC1403"/>
  <c r="AE1403"/>
  <c r="C1404"/>
  <c r="W1404"/>
  <c r="Y1404"/>
  <c r="C1405"/>
  <c r="W1405"/>
  <c r="Y1405"/>
  <c r="C1406"/>
  <c r="W1406"/>
  <c r="Y1406"/>
  <c r="C1407"/>
  <c r="W1407"/>
  <c r="Y1407"/>
  <c r="C1408"/>
  <c r="W1408"/>
  <c r="Y1408"/>
  <c r="C1409"/>
  <c r="W1409"/>
  <c r="Y1409"/>
  <c r="C1410"/>
  <c r="W1410"/>
  <c r="Y1410"/>
  <c r="C1411"/>
  <c r="W1411"/>
  <c r="Y1411"/>
  <c r="C1412"/>
  <c r="W1412"/>
  <c r="Y1412"/>
  <c r="C1413"/>
  <c r="W1413"/>
  <c r="Y1413"/>
  <c r="C1414"/>
  <c r="W1414"/>
  <c r="Y1414"/>
  <c r="C1415"/>
  <c r="W1415"/>
  <c r="Y1415"/>
  <c r="C1416"/>
  <c r="W1416"/>
  <c r="Y1416"/>
  <c r="C1417"/>
  <c r="W1417"/>
  <c r="Y1417"/>
  <c r="C1418"/>
  <c r="W1418"/>
  <c r="Y1418"/>
  <c r="C1419"/>
  <c r="W1419"/>
  <c r="Y1419"/>
  <c r="C1420"/>
  <c r="W1420"/>
  <c r="Y1420"/>
  <c r="C1421"/>
  <c r="W1421"/>
  <c r="Y1421"/>
  <c r="C1422"/>
  <c r="W1422"/>
  <c r="Y1422"/>
  <c r="C1423"/>
  <c r="W1423"/>
  <c r="Y1423"/>
  <c r="C1424"/>
  <c r="W1424"/>
  <c r="Y1424"/>
  <c r="C1425"/>
  <c r="W1425"/>
  <c r="Y1425"/>
  <c r="C1426"/>
  <c r="W1426"/>
  <c r="Y1426"/>
  <c r="C1427"/>
  <c r="W1427"/>
  <c r="Y1427"/>
  <c r="C1428"/>
  <c r="W1428"/>
  <c r="Y1428"/>
  <c r="C1429"/>
  <c r="W1429"/>
  <c r="Y1429"/>
  <c r="C1430"/>
  <c r="W1430"/>
  <c r="Y1430"/>
  <c r="C1431"/>
  <c r="W1431"/>
  <c r="Y1431"/>
  <c r="C1432"/>
  <c r="W1432"/>
  <c r="Y1432"/>
  <c r="C1433"/>
  <c r="W1433"/>
  <c r="Y1433"/>
  <c r="AE1433"/>
  <c r="C1434"/>
  <c r="C1435"/>
  <c r="C1436"/>
  <c r="W1436"/>
  <c r="Y1436"/>
  <c r="C1437"/>
  <c r="W1437"/>
  <c r="Y1437"/>
  <c r="C1438"/>
  <c r="C1439"/>
  <c r="C1440"/>
  <c r="W1440"/>
  <c r="Y1440"/>
  <c r="C1441"/>
  <c r="W1441"/>
  <c r="Y1441"/>
  <c r="C1442"/>
  <c r="C1443"/>
  <c r="C1444"/>
  <c r="W1444"/>
  <c r="Y1444"/>
  <c r="C1445"/>
  <c r="W1445"/>
  <c r="Y1445"/>
  <c r="C1446"/>
  <c r="C1447"/>
  <c r="C1448"/>
  <c r="W1448"/>
  <c r="Y1448"/>
  <c r="C1449"/>
  <c r="W1449"/>
  <c r="Y1449"/>
  <c r="C1450"/>
  <c r="C1451"/>
  <c r="C1452"/>
  <c r="W1452"/>
  <c r="Y1452"/>
  <c r="C1453"/>
  <c r="W1453"/>
  <c r="Y1453"/>
  <c r="C1454"/>
  <c r="C1455"/>
  <c r="C1456"/>
  <c r="W1456"/>
  <c r="Y1456"/>
  <c r="C1457"/>
  <c r="W1457"/>
  <c r="Y1457"/>
  <c r="C1458"/>
  <c r="C1459"/>
  <c r="C1460"/>
  <c r="W1460"/>
  <c r="Y1460"/>
  <c r="C1461"/>
  <c r="W1461"/>
  <c r="Y1461"/>
  <c r="C1462"/>
  <c r="C1463"/>
  <c r="C1464"/>
  <c r="AE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AE1495"/>
  <c r="C1496"/>
  <c r="W1496"/>
  <c r="Y1496"/>
  <c r="C1497"/>
  <c r="W1497"/>
  <c r="Y1497"/>
  <c r="C1498"/>
  <c r="W1498"/>
  <c r="Y1498"/>
  <c r="C1499"/>
  <c r="W1499"/>
  <c r="Y1499"/>
  <c r="C1500"/>
  <c r="W1500"/>
  <c r="Y1500"/>
  <c r="C1501"/>
  <c r="W1501"/>
  <c r="Y1501"/>
  <c r="C1502"/>
  <c r="W1502"/>
  <c r="Y1502"/>
  <c r="C1503"/>
  <c r="W1503"/>
  <c r="Y1503"/>
  <c r="C1504"/>
  <c r="W1504"/>
  <c r="Y1504"/>
  <c r="C1505"/>
  <c r="W1505"/>
  <c r="Y1505"/>
  <c r="C1506"/>
  <c r="W1506"/>
  <c r="Y1506"/>
  <c r="C1507"/>
  <c r="W1507"/>
  <c r="Y1507"/>
  <c r="C1508"/>
  <c r="W1508"/>
  <c r="Y1508"/>
  <c r="C1509"/>
  <c r="W1509"/>
  <c r="Y1509"/>
  <c r="C1510"/>
  <c r="W1510"/>
  <c r="Y1510"/>
  <c r="C1511"/>
  <c r="W1511"/>
  <c r="Y1511"/>
  <c r="C1512"/>
  <c r="W1512"/>
  <c r="Y1512"/>
  <c r="C1513"/>
  <c r="W1513"/>
  <c r="Y1513"/>
  <c r="C1514"/>
  <c r="W1514"/>
  <c r="Y1514"/>
  <c r="C1515"/>
  <c r="W1515"/>
  <c r="Y1515"/>
  <c r="C1516"/>
  <c r="W1516"/>
  <c r="Y1516"/>
  <c r="C1517"/>
  <c r="W1517"/>
  <c r="Y1517"/>
  <c r="C1518"/>
  <c r="W1518"/>
  <c r="Y1518"/>
  <c r="C1519"/>
  <c r="W1519"/>
  <c r="Y1519"/>
  <c r="C1520"/>
  <c r="W1520"/>
  <c r="Y1520"/>
  <c r="C1521"/>
  <c r="W1521"/>
  <c r="Y1521"/>
  <c r="C1522"/>
  <c r="W1522"/>
  <c r="Y1522"/>
  <c r="C1523"/>
  <c r="AE1523"/>
  <c r="C1524"/>
  <c r="W1524"/>
  <c r="Y1524"/>
  <c r="C1525"/>
  <c r="W1525"/>
  <c r="Y1525"/>
  <c r="C1526"/>
  <c r="W1526"/>
  <c r="Y1526"/>
  <c r="C1527"/>
  <c r="W1527"/>
  <c r="Y1527"/>
  <c r="C1528"/>
  <c r="W1528"/>
  <c r="Y1528"/>
  <c r="C1529"/>
  <c r="W1529"/>
  <c r="Y1529"/>
  <c r="C1530"/>
  <c r="W1530"/>
  <c r="Y1530"/>
  <c r="C1531"/>
  <c r="W1531"/>
  <c r="Y1531"/>
  <c r="C1532"/>
  <c r="W1532"/>
  <c r="Y1532"/>
  <c r="C1533"/>
  <c r="W1533"/>
  <c r="Y1533"/>
  <c r="C1534"/>
  <c r="W1534"/>
  <c r="Y1534"/>
  <c r="C1535"/>
  <c r="W1535"/>
  <c r="Y1535"/>
  <c r="C1536"/>
  <c r="W1536"/>
  <c r="Y1536"/>
  <c r="C1537"/>
  <c r="W1537"/>
  <c r="Y1537"/>
  <c r="C1538"/>
  <c r="W1538"/>
  <c r="Y1538"/>
  <c r="C1539"/>
  <c r="W1539"/>
  <c r="Y1539"/>
  <c r="C1540"/>
  <c r="W1540"/>
  <c r="Y1540"/>
  <c r="C1541"/>
  <c r="W1541"/>
  <c r="Y1541"/>
  <c r="C1542"/>
  <c r="W1542"/>
  <c r="Y1542"/>
  <c r="C1543"/>
  <c r="W1543"/>
  <c r="Y1543"/>
  <c r="C1544"/>
  <c r="W1544"/>
  <c r="Y1544"/>
  <c r="C1545"/>
  <c r="W1545"/>
  <c r="Y1545"/>
  <c r="C1546"/>
  <c r="W1546"/>
  <c r="Y1546"/>
  <c r="C1547"/>
  <c r="W1547"/>
  <c r="Y1547"/>
  <c r="C1548"/>
  <c r="W1548"/>
  <c r="Y1548"/>
  <c r="C1549"/>
  <c r="W1549"/>
  <c r="Y1549"/>
  <c r="C1550"/>
  <c r="W1550"/>
  <c r="Y1550"/>
  <c r="C1551"/>
  <c r="W1551"/>
  <c r="Y1551"/>
  <c r="C1552"/>
  <c r="W1552"/>
  <c r="Y1552"/>
  <c r="C1553"/>
  <c r="W1553"/>
  <c r="Y1553"/>
  <c r="C1554"/>
  <c r="AE1554"/>
  <c r="C1555"/>
  <c r="W1555"/>
  <c r="Y1555"/>
  <c r="C1556"/>
  <c r="W1556"/>
  <c r="Y1556"/>
  <c r="C1557"/>
  <c r="W1557"/>
  <c r="Y1557"/>
  <c r="C1558"/>
  <c r="W1558"/>
  <c r="Y1558"/>
  <c r="C1559"/>
  <c r="W1559"/>
  <c r="Y1559"/>
  <c r="C1560"/>
  <c r="W1560"/>
  <c r="Y1560"/>
  <c r="C1561"/>
  <c r="W1561"/>
  <c r="Y1561"/>
  <c r="C1562"/>
  <c r="W1562"/>
  <c r="Y1562"/>
  <c r="C1563"/>
  <c r="W1563"/>
  <c r="Y1563"/>
  <c r="C1564"/>
  <c r="W1564"/>
  <c r="Y1564"/>
  <c r="C1565"/>
  <c r="W1565"/>
  <c r="Y1565"/>
  <c r="C1566"/>
  <c r="W1566"/>
  <c r="Y1566"/>
  <c r="C1567"/>
  <c r="W1567"/>
  <c r="Y1567"/>
  <c r="C1568"/>
  <c r="W1568"/>
  <c r="Y1568"/>
  <c r="C1569"/>
  <c r="W1569"/>
  <c r="Y1569"/>
  <c r="C1570"/>
  <c r="W1570"/>
  <c r="Y1570"/>
  <c r="C1571"/>
  <c r="W1571"/>
  <c r="Y1571"/>
  <c r="C1572"/>
  <c r="W1572"/>
  <c r="Y1572"/>
  <c r="C1573"/>
  <c r="W1573"/>
  <c r="Y1573"/>
  <c r="C1574"/>
  <c r="W1574"/>
  <c r="Y1574"/>
  <c r="C1575"/>
  <c r="W1575"/>
  <c r="Y1575"/>
  <c r="C1576"/>
  <c r="W1576"/>
  <c r="Y1576"/>
  <c r="C1577"/>
  <c r="W1577"/>
  <c r="Y1577"/>
  <c r="C1578"/>
  <c r="W1578"/>
  <c r="Y1578"/>
  <c r="C1579"/>
  <c r="W1579"/>
  <c r="Y1579"/>
  <c r="C1580"/>
  <c r="W1580"/>
  <c r="Y1580"/>
  <c r="C1581"/>
  <c r="W1581"/>
  <c r="Y1581"/>
  <c r="C1582"/>
  <c r="W1582"/>
  <c r="Y1582"/>
  <c r="C1583"/>
  <c r="W1583"/>
  <c r="Y1583"/>
  <c r="C1584"/>
  <c r="AE1584"/>
  <c r="C1585"/>
  <c r="W1585"/>
  <c r="Y1585"/>
  <c r="C1586"/>
  <c r="W1586"/>
  <c r="Y1586"/>
  <c r="C1587"/>
  <c r="W1587"/>
  <c r="Y1587"/>
  <c r="C1588"/>
  <c r="W1588"/>
  <c r="Y1588"/>
  <c r="C1589"/>
  <c r="W1589"/>
  <c r="Y1589"/>
  <c r="C1590"/>
  <c r="W1590"/>
  <c r="Y1590"/>
  <c r="C1591"/>
  <c r="W1591"/>
  <c r="Y1591"/>
  <c r="C1592"/>
  <c r="W1592"/>
  <c r="Y1592"/>
  <c r="C1593"/>
  <c r="W1593"/>
  <c r="Y1593"/>
  <c r="C1594"/>
  <c r="W1594"/>
  <c r="Y1594"/>
  <c r="C1595"/>
  <c r="W1595"/>
  <c r="Y1595"/>
  <c r="C1596"/>
  <c r="W1596"/>
  <c r="Y1596"/>
  <c r="C1597"/>
  <c r="W1597"/>
  <c r="Y1597"/>
  <c r="C1598"/>
  <c r="W1598"/>
  <c r="Y1598"/>
  <c r="C1599"/>
  <c r="W1599"/>
  <c r="Y1599"/>
  <c r="C1600"/>
  <c r="W1600"/>
  <c r="Y1600"/>
  <c r="C1601"/>
  <c r="W1601"/>
  <c r="Y1601"/>
  <c r="C1602"/>
  <c r="W1602"/>
  <c r="Y1602"/>
  <c r="C1603"/>
  <c r="W1603"/>
  <c r="Y1603"/>
  <c r="C1604"/>
  <c r="W1604"/>
  <c r="Y1604"/>
  <c r="C1605"/>
  <c r="W1605"/>
  <c r="Y1605"/>
  <c r="C1606"/>
  <c r="W1606"/>
  <c r="Y1606"/>
  <c r="C1607"/>
  <c r="W1607"/>
  <c r="Y1607"/>
  <c r="C1608"/>
  <c r="W1608"/>
  <c r="Y1608"/>
  <c r="C1609"/>
  <c r="W1609"/>
  <c r="Y1609"/>
  <c r="C1610"/>
  <c r="W1610"/>
  <c r="Y1610"/>
  <c r="C1611"/>
  <c r="W1611"/>
  <c r="Y1611"/>
  <c r="C1612"/>
  <c r="W1612"/>
  <c r="Y1612"/>
  <c r="C1613"/>
  <c r="W1613"/>
  <c r="Y1613"/>
  <c r="C1614"/>
  <c r="W1614"/>
  <c r="Y1614"/>
  <c r="C1615"/>
  <c r="C1616"/>
  <c r="W1616"/>
  <c r="Y1616"/>
  <c r="C1617"/>
  <c r="W1617"/>
  <c r="Y1617"/>
  <c r="C1618"/>
  <c r="W1618"/>
  <c r="Y1618"/>
  <c r="C1619"/>
  <c r="W1619"/>
  <c r="Y1619"/>
  <c r="C1620"/>
  <c r="W1620"/>
  <c r="Y1620"/>
  <c r="C1621"/>
  <c r="W1621"/>
  <c r="Y1621"/>
  <c r="C1622"/>
  <c r="W1622"/>
  <c r="Y1622"/>
  <c r="C1623"/>
  <c r="W1623"/>
  <c r="Y1623"/>
  <c r="C1624"/>
  <c r="W1624"/>
  <c r="Y1624"/>
  <c r="C1625"/>
  <c r="W1625"/>
  <c r="Y1625"/>
  <c r="C1626"/>
  <c r="W1626"/>
  <c r="Y1626"/>
  <c r="C1627"/>
  <c r="W1627"/>
  <c r="Y1627"/>
  <c r="C1628"/>
  <c r="W1628"/>
  <c r="Y1628"/>
  <c r="C1629"/>
  <c r="W1629"/>
  <c r="Y1629"/>
  <c r="C1630"/>
  <c r="W1630"/>
  <c r="Y1630"/>
  <c r="C1631"/>
  <c r="W1631"/>
  <c r="Y1631"/>
  <c r="C1632"/>
  <c r="W1632"/>
  <c r="Y1632"/>
  <c r="C1633"/>
  <c r="W1633"/>
  <c r="Y1633"/>
  <c r="C1634"/>
  <c r="W1634"/>
  <c r="Y1634"/>
  <c r="C1635"/>
  <c r="W1635"/>
  <c r="Y1635"/>
  <c r="C1636"/>
  <c r="W1636"/>
  <c r="Y1636"/>
  <c r="C1637"/>
  <c r="W1637"/>
  <c r="Y1637"/>
  <c r="C1638"/>
  <c r="W1638"/>
  <c r="Y1638"/>
  <c r="C1639"/>
  <c r="W1639"/>
  <c r="Y1639"/>
  <c r="C1640"/>
  <c r="W1640"/>
  <c r="Y1640"/>
  <c r="C1641"/>
  <c r="W1641"/>
  <c r="Y1641"/>
  <c r="C1642"/>
  <c r="W1642"/>
  <c r="Y1642"/>
  <c r="C1643"/>
  <c r="W1643"/>
  <c r="Y1643"/>
  <c r="C1644"/>
  <c r="W1644"/>
  <c r="Y1644"/>
  <c r="C1645"/>
  <c r="W1645"/>
  <c r="Y1645"/>
  <c r="C1646"/>
  <c r="W1646"/>
  <c r="Y1646"/>
  <c r="C1647"/>
  <c r="W1647"/>
  <c r="Y1647"/>
  <c r="C1648"/>
  <c r="W1648"/>
  <c r="Y1648"/>
  <c r="C1649"/>
  <c r="W1649"/>
  <c r="Y1649"/>
  <c r="C1650"/>
  <c r="W1650"/>
  <c r="Y1650"/>
  <c r="C1651"/>
  <c r="W1651"/>
  <c r="Y1651"/>
  <c r="C1652"/>
  <c r="W1652"/>
  <c r="Y1652"/>
  <c r="C1653"/>
  <c r="W1653"/>
  <c r="Y1653"/>
  <c r="C1654"/>
  <c r="W1654"/>
  <c r="Y1654"/>
  <c r="C1655"/>
  <c r="W1655"/>
  <c r="Y1655"/>
  <c r="C1656"/>
  <c r="W1656"/>
  <c r="Y1656"/>
  <c r="C1657"/>
  <c r="W1657"/>
  <c r="Y1657"/>
  <c r="C1658"/>
  <c r="W1658"/>
  <c r="Y1658"/>
  <c r="C1659"/>
  <c r="W1659"/>
  <c r="Y1659"/>
  <c r="C1660"/>
  <c r="W1660"/>
  <c r="Y1660"/>
  <c r="C1661"/>
  <c r="W1661"/>
  <c r="Y1661"/>
  <c r="C1662"/>
  <c r="W1662"/>
  <c r="Y1662"/>
  <c r="C1663"/>
  <c r="W1663"/>
  <c r="Y1663"/>
  <c r="C1664"/>
  <c r="W1664"/>
  <c r="Y1664"/>
  <c r="C1665"/>
  <c r="W1665"/>
  <c r="Y1665"/>
  <c r="C1666"/>
  <c r="W1666"/>
  <c r="Y1666"/>
  <c r="C1667"/>
  <c r="W1667"/>
  <c r="Y1667"/>
  <c r="C1668"/>
  <c r="W1668"/>
  <c r="Y1668"/>
  <c r="C1669"/>
  <c r="W1669"/>
  <c r="Y1669"/>
  <c r="C1670"/>
  <c r="W1670"/>
  <c r="Y1670"/>
  <c r="C1671"/>
  <c r="W1671"/>
  <c r="Y1671"/>
  <c r="C1672"/>
  <c r="W1672"/>
  <c r="Y1672"/>
  <c r="C1673"/>
  <c r="W1673"/>
  <c r="Y1673"/>
  <c r="C1674"/>
  <c r="W1674"/>
  <c r="Y1674"/>
  <c r="C1675"/>
  <c r="W1675"/>
  <c r="Y1675"/>
  <c r="C1676"/>
  <c r="W1676"/>
  <c r="Y1676"/>
  <c r="C1677"/>
  <c r="W1677"/>
  <c r="Y1677"/>
  <c r="C1678"/>
  <c r="W1678"/>
  <c r="Y1678"/>
  <c r="C1679"/>
  <c r="W1679"/>
  <c r="Y1679"/>
  <c r="C1680"/>
  <c r="W1680"/>
  <c r="Y1680"/>
  <c r="C1681"/>
  <c r="W1681"/>
  <c r="Y1681"/>
  <c r="C1682"/>
  <c r="W1682"/>
  <c r="Y1682"/>
  <c r="C1683"/>
  <c r="W1683"/>
  <c r="Y1683"/>
  <c r="C1684"/>
  <c r="W1684"/>
  <c r="Y1684"/>
  <c r="C1685"/>
  <c r="W1685"/>
  <c r="Y1685"/>
  <c r="C1686"/>
  <c r="W1686"/>
  <c r="Y1686"/>
  <c r="C1687"/>
  <c r="W1687"/>
  <c r="Y1687"/>
  <c r="C1688"/>
  <c r="W1688"/>
  <c r="Y1688"/>
  <c r="C1689"/>
  <c r="W1689"/>
  <c r="Y1689"/>
  <c r="C1690"/>
  <c r="W1690"/>
  <c r="Y1690"/>
  <c r="C1691"/>
  <c r="W1691"/>
  <c r="Y1691"/>
  <c r="C1692"/>
  <c r="W1692"/>
  <c r="Y1692"/>
  <c r="C1693"/>
  <c r="W1693"/>
  <c r="Y1693"/>
  <c r="C1694"/>
  <c r="W1694"/>
  <c r="Y1694"/>
  <c r="C1695"/>
  <c r="W1695"/>
  <c r="Y1695"/>
  <c r="C1696"/>
  <c r="W1696"/>
  <c r="Y1696"/>
  <c r="C1697"/>
  <c r="W1697"/>
  <c r="Y1697"/>
  <c r="C1698"/>
  <c r="W1698"/>
  <c r="Y1698"/>
  <c r="C1699"/>
  <c r="W1699"/>
  <c r="Y1699"/>
  <c r="C1700"/>
  <c r="W1700"/>
  <c r="Y1700"/>
  <c r="C1701"/>
  <c r="W1701"/>
  <c r="Y1701"/>
  <c r="C1702"/>
  <c r="W1702"/>
  <c r="Y1702"/>
  <c r="C1703"/>
  <c r="W1703"/>
  <c r="Y1703"/>
  <c r="C1704"/>
  <c r="W1704"/>
  <c r="Y1704"/>
  <c r="C1705"/>
  <c r="W1705"/>
  <c r="Y1705"/>
  <c r="C1706"/>
  <c r="W1706"/>
  <c r="Y1706"/>
  <c r="C1707"/>
  <c r="C1708"/>
  <c r="W1708"/>
  <c r="Y1708"/>
  <c r="C1709"/>
  <c r="W1709"/>
  <c r="Y1709"/>
  <c r="C1710"/>
  <c r="W1710"/>
  <c r="Y1710"/>
  <c r="C1711"/>
  <c r="W1711"/>
  <c r="Y1711"/>
  <c r="C1712"/>
  <c r="W1712"/>
  <c r="Y1712"/>
  <c r="C1713"/>
  <c r="W1713"/>
  <c r="Y1713"/>
  <c r="C1714"/>
  <c r="W1714"/>
  <c r="Y1714"/>
  <c r="C1715"/>
  <c r="W1715"/>
  <c r="Y1715"/>
  <c r="C1716"/>
  <c r="W1716"/>
  <c r="Y1716"/>
  <c r="C1717"/>
  <c r="W1717"/>
  <c r="Y1717"/>
  <c r="C1718"/>
  <c r="W1718"/>
  <c r="Y1718"/>
  <c r="C1719"/>
  <c r="W1719"/>
  <c r="Y1719"/>
  <c r="C1720"/>
  <c r="W1720"/>
  <c r="Y1720"/>
  <c r="C1721"/>
  <c r="W1721"/>
  <c r="Y1721"/>
  <c r="C1722"/>
  <c r="W1722"/>
  <c r="Y1722"/>
  <c r="C1723"/>
  <c r="W1723"/>
  <c r="Y1723"/>
  <c r="C1724"/>
  <c r="W1724"/>
  <c r="Y1724"/>
  <c r="C1725"/>
  <c r="W1725"/>
  <c r="Y1725"/>
  <c r="C1726"/>
  <c r="W1726"/>
  <c r="Y1726"/>
  <c r="C1727"/>
  <c r="W1727"/>
  <c r="Y1727"/>
  <c r="C1728"/>
  <c r="W1728"/>
  <c r="Y1728"/>
  <c r="C1729"/>
  <c r="W1729"/>
  <c r="Y1729"/>
  <c r="C1730"/>
  <c r="W1730"/>
  <c r="Y1730"/>
  <c r="C1731"/>
  <c r="W1731"/>
  <c r="Y1731"/>
  <c r="C1732"/>
  <c r="W1732"/>
  <c r="Y1732"/>
  <c r="C1733"/>
  <c r="W1733"/>
  <c r="Y1733"/>
  <c r="C1734"/>
  <c r="W1734"/>
  <c r="Y1734"/>
  <c r="C1735"/>
  <c r="W1735"/>
  <c r="Y1735"/>
  <c r="C1736"/>
  <c r="W1736"/>
  <c r="Y1736"/>
  <c r="C1737"/>
  <c r="AE1737"/>
  <c r="C1738"/>
  <c r="W1738"/>
  <c r="Y1738"/>
  <c r="C1739"/>
  <c r="W1739"/>
  <c r="Y1739"/>
  <c r="C1740"/>
  <c r="W1740"/>
  <c r="Y1740"/>
  <c r="C1741"/>
  <c r="W1741"/>
  <c r="Y1741"/>
  <c r="C1742"/>
  <c r="W1742"/>
  <c r="Y1742"/>
  <c r="C1743"/>
  <c r="W1743"/>
  <c r="Y1743"/>
  <c r="C1744"/>
  <c r="W1744"/>
  <c r="Y1744"/>
  <c r="C1745"/>
  <c r="W1745"/>
  <c r="Y1745"/>
  <c r="C1746"/>
  <c r="W1746"/>
  <c r="Y1746"/>
  <c r="C1747"/>
  <c r="W1747"/>
  <c r="Y1747"/>
  <c r="C1748"/>
  <c r="W1748"/>
  <c r="Y1748"/>
  <c r="C1749"/>
  <c r="W1749"/>
  <c r="Y1749"/>
  <c r="C1750"/>
  <c r="W1750"/>
  <c r="Y1750"/>
  <c r="C1751"/>
  <c r="W1751"/>
  <c r="Y1751"/>
  <c r="C1752"/>
  <c r="W1752"/>
  <c r="Y1752"/>
  <c r="C1753"/>
  <c r="W1753"/>
  <c r="Y1753"/>
  <c r="C1754"/>
  <c r="W1754"/>
  <c r="Y1754"/>
  <c r="C1755"/>
  <c r="W1755"/>
  <c r="Y1755"/>
  <c r="C1756"/>
  <c r="W1756"/>
  <c r="Y1756"/>
  <c r="C1757"/>
  <c r="W1757"/>
  <c r="Y1757"/>
  <c r="C1758"/>
  <c r="W1758"/>
  <c r="Y1758"/>
  <c r="C1759"/>
  <c r="W1759"/>
  <c r="Y1759"/>
  <c r="C1760"/>
  <c r="W1760"/>
  <c r="Y1760"/>
  <c r="C1761"/>
  <c r="W1761"/>
  <c r="Y1761"/>
  <c r="C1762"/>
  <c r="W1762"/>
  <c r="Y1762"/>
  <c r="C1763"/>
  <c r="W1763"/>
  <c r="Y1763"/>
  <c r="C1764"/>
  <c r="W1764"/>
  <c r="Y1764"/>
  <c r="C1765"/>
  <c r="W1765"/>
  <c r="Y1765"/>
  <c r="C1766"/>
  <c r="W1766"/>
  <c r="Y1766"/>
  <c r="C1767"/>
  <c r="W1767"/>
  <c r="Y1767"/>
  <c r="C1768"/>
  <c r="W1768"/>
  <c r="Y1768"/>
  <c r="AA1768"/>
  <c r="AB1768"/>
  <c r="AC1768"/>
  <c r="AE1768"/>
  <c r="C1769"/>
  <c r="W1769"/>
  <c r="Y1769"/>
  <c r="C1770"/>
  <c r="W1770"/>
  <c r="Y1770"/>
  <c r="C1771"/>
  <c r="W1771"/>
  <c r="Y1771"/>
  <c r="C1772"/>
  <c r="W1772"/>
  <c r="Y1772"/>
  <c r="C1773"/>
  <c r="W1773"/>
  <c r="Y1773"/>
  <c r="C1774"/>
  <c r="W1774"/>
  <c r="Y1774"/>
  <c r="C1775"/>
  <c r="W1775"/>
  <c r="Y1775"/>
  <c r="C1776"/>
  <c r="W1776"/>
  <c r="Y1776"/>
  <c r="C1777"/>
  <c r="W1777"/>
  <c r="Y1777"/>
  <c r="C1778"/>
  <c r="W1778"/>
  <c r="Y1778"/>
  <c r="C1779"/>
  <c r="W1779"/>
  <c r="Y1779"/>
  <c r="C1780"/>
  <c r="W1780"/>
  <c r="Y1780"/>
  <c r="C1781"/>
  <c r="W1781"/>
  <c r="Y1781"/>
  <c r="C1782"/>
  <c r="W1782"/>
  <c r="Y1782"/>
  <c r="C1783"/>
  <c r="W1783"/>
  <c r="Y1783"/>
  <c r="C1784"/>
  <c r="W1784"/>
  <c r="Y1784"/>
  <c r="C1785"/>
  <c r="W1785"/>
  <c r="Y1785"/>
  <c r="C1786"/>
  <c r="W1786"/>
  <c r="Y1786"/>
  <c r="C1787"/>
  <c r="W1787"/>
  <c r="Y1787"/>
  <c r="C1788"/>
  <c r="W1788"/>
  <c r="Y1788"/>
  <c r="C1789"/>
  <c r="W1789"/>
  <c r="Y1789"/>
  <c r="C1790"/>
  <c r="W1790"/>
  <c r="Y1790"/>
  <c r="C1791"/>
  <c r="W1791"/>
  <c r="Y1791"/>
  <c r="C1792"/>
  <c r="W1792"/>
  <c r="Y1792"/>
  <c r="C1793"/>
  <c r="W1793"/>
  <c r="Y1793"/>
  <c r="C1794"/>
  <c r="W1794"/>
  <c r="Y1794"/>
  <c r="C1795"/>
  <c r="W1795"/>
  <c r="Y1795"/>
  <c r="C1796"/>
  <c r="W1796"/>
  <c r="Y1796"/>
  <c r="C1797"/>
  <c r="W1797"/>
  <c r="Y1797"/>
  <c r="C1798"/>
  <c r="W1798"/>
  <c r="Y1798"/>
  <c r="AE1798"/>
  <c r="C1799"/>
  <c r="W1799"/>
  <c r="Y1799"/>
  <c r="C1800"/>
  <c r="W1800"/>
  <c r="Y1800"/>
  <c r="C1801"/>
  <c r="W1801"/>
  <c r="Y1801"/>
  <c r="C1802"/>
  <c r="W1802"/>
  <c r="Y1802"/>
  <c r="C1803"/>
  <c r="W1803"/>
  <c r="Y1803"/>
  <c r="C1804"/>
  <c r="W1804"/>
  <c r="Y1804"/>
  <c r="C1805"/>
  <c r="W1805"/>
  <c r="Y1805"/>
  <c r="C1806"/>
  <c r="W1806"/>
  <c r="Y1806"/>
  <c r="C1807"/>
  <c r="W1807"/>
  <c r="Y1807"/>
  <c r="C1808"/>
  <c r="W1808"/>
  <c r="Y1808"/>
  <c r="C1809"/>
  <c r="W1809"/>
  <c r="Y1809"/>
  <c r="C1810"/>
  <c r="W1810"/>
  <c r="Y1810"/>
  <c r="C1811"/>
  <c r="W1811"/>
  <c r="Y1811"/>
  <c r="C1812"/>
  <c r="W1812"/>
  <c r="Y1812"/>
  <c r="C1813"/>
  <c r="W1813"/>
  <c r="Y1813"/>
  <c r="C1814"/>
  <c r="W1814"/>
  <c r="Y1814"/>
  <c r="C1815"/>
  <c r="W1815"/>
  <c r="Y1815"/>
  <c r="C1816"/>
  <c r="C1817"/>
  <c r="C1818"/>
  <c r="W1818"/>
  <c r="Y1818"/>
  <c r="C1819"/>
  <c r="W1819"/>
  <c r="Y1819"/>
  <c r="C1820"/>
  <c r="C1821"/>
  <c r="C1822"/>
  <c r="W1822"/>
  <c r="Y1822"/>
  <c r="C1823"/>
  <c r="W1823"/>
  <c r="Y1823"/>
  <c r="C1824"/>
  <c r="C1825"/>
  <c r="C1826"/>
  <c r="W1826"/>
  <c r="Y1826"/>
  <c r="C1827"/>
  <c r="W1827"/>
  <c r="Y1827"/>
  <c r="C1828"/>
  <c r="C1829"/>
  <c r="AE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AE1860"/>
  <c r="C1861"/>
  <c r="W1861"/>
  <c r="Y1861"/>
  <c r="C1862"/>
  <c r="W1862"/>
  <c r="Y1862"/>
  <c r="C1863"/>
  <c r="W1863"/>
  <c r="Y1863"/>
  <c r="C1864"/>
  <c r="W1864"/>
  <c r="Y1864"/>
  <c r="C1865"/>
  <c r="W1865"/>
  <c r="Y1865"/>
  <c r="C1866"/>
  <c r="W1866"/>
  <c r="Y1866"/>
  <c r="C1867"/>
  <c r="W1867"/>
  <c r="Y1867"/>
  <c r="C1868"/>
  <c r="W1868"/>
  <c r="Y1868"/>
  <c r="C1869"/>
  <c r="W1869"/>
  <c r="Y1869"/>
  <c r="C1870"/>
  <c r="W1870"/>
  <c r="Y1870"/>
  <c r="C1871"/>
  <c r="W1871"/>
  <c r="Y1871"/>
  <c r="C1872"/>
  <c r="W1872"/>
  <c r="Y1872"/>
  <c r="C1873"/>
  <c r="W1873"/>
  <c r="Y1873"/>
  <c r="C1874"/>
  <c r="W1874"/>
  <c r="Y1874"/>
  <c r="C1875"/>
  <c r="W1875"/>
  <c r="Y1875"/>
  <c r="C1876"/>
  <c r="W1876"/>
  <c r="Y1876"/>
  <c r="C1877"/>
  <c r="W1877"/>
  <c r="Y1877"/>
  <c r="C1878"/>
  <c r="W1878"/>
  <c r="Y1878"/>
  <c r="C1879"/>
  <c r="W1879"/>
  <c r="Y1879"/>
  <c r="C1880"/>
  <c r="W1880"/>
  <c r="Y1880"/>
  <c r="C1881"/>
  <c r="W1881"/>
  <c r="Y1881"/>
  <c r="C1882"/>
  <c r="W1882"/>
  <c r="Y1882"/>
  <c r="C1883"/>
  <c r="W1883"/>
  <c r="Y1883"/>
  <c r="C1884"/>
  <c r="W1884"/>
  <c r="Y1884"/>
  <c r="C1885"/>
  <c r="W1885"/>
  <c r="Y1885"/>
  <c r="C1886"/>
  <c r="W1886"/>
  <c r="Y1886"/>
  <c r="C1887"/>
  <c r="W1887"/>
  <c r="Y1887"/>
  <c r="C1888"/>
  <c r="W1888"/>
  <c r="Y1888"/>
  <c r="C1889"/>
  <c r="AE1889"/>
  <c r="C1890"/>
  <c r="W1890"/>
  <c r="Y1890"/>
  <c r="C1891"/>
  <c r="W1891"/>
  <c r="Y1891"/>
  <c r="C1892"/>
  <c r="W1892"/>
  <c r="Y1892"/>
  <c r="C1893"/>
  <c r="W1893"/>
  <c r="Y1893"/>
  <c r="C1894"/>
  <c r="W1894"/>
  <c r="Y1894"/>
  <c r="C1895"/>
  <c r="W1895"/>
  <c r="Y1895"/>
  <c r="C1896"/>
  <c r="W1896"/>
  <c r="Y1896"/>
  <c r="C1897"/>
  <c r="W1897"/>
  <c r="Y1897"/>
  <c r="C1898"/>
  <c r="W1898"/>
  <c r="Y1898"/>
  <c r="C1899"/>
  <c r="W1899"/>
  <c r="Y1899"/>
  <c r="C1900"/>
  <c r="W1900"/>
  <c r="Y1900"/>
  <c r="C1901"/>
  <c r="W1901"/>
  <c r="Y1901"/>
  <c r="C1902"/>
  <c r="W1902"/>
  <c r="Y1902"/>
  <c r="C1903"/>
  <c r="W1903"/>
  <c r="Y1903"/>
  <c r="C1904"/>
  <c r="W1904"/>
  <c r="Y1904"/>
  <c r="C1905"/>
  <c r="W1905"/>
  <c r="Y1905"/>
  <c r="C1906"/>
  <c r="W1906"/>
  <c r="Y1906"/>
  <c r="C1907"/>
  <c r="W1907"/>
  <c r="Y1907"/>
  <c r="C1908"/>
  <c r="W1908"/>
  <c r="Y1908"/>
  <c r="C1909"/>
  <c r="W1909"/>
  <c r="Y1909"/>
  <c r="C1910"/>
  <c r="W1910"/>
  <c r="Y1910"/>
  <c r="C1911"/>
  <c r="W1911"/>
  <c r="Y1911"/>
  <c r="C1912"/>
  <c r="W1912"/>
  <c r="Y1912"/>
  <c r="C1913"/>
  <c r="W1913"/>
  <c r="Y1913"/>
  <c r="C1914"/>
  <c r="W1914"/>
  <c r="Y1914"/>
  <c r="C1915"/>
  <c r="W1915"/>
  <c r="Y1915"/>
  <c r="C1916"/>
  <c r="W1916"/>
  <c r="Y1916"/>
  <c r="C1917"/>
  <c r="W1917"/>
  <c r="Y1917"/>
  <c r="C1918"/>
  <c r="W1918"/>
  <c r="Y1918"/>
  <c r="C1919"/>
  <c r="W1919"/>
  <c r="Y1919"/>
  <c r="C1920"/>
  <c r="AE1920"/>
  <c r="C1921"/>
  <c r="W1921"/>
  <c r="Y1921"/>
  <c r="C1922"/>
  <c r="W1922"/>
  <c r="Y1922"/>
  <c r="C1923"/>
  <c r="W1923"/>
  <c r="Y1923"/>
  <c r="C1924"/>
  <c r="W1924"/>
  <c r="Y1924"/>
  <c r="C1925"/>
  <c r="W1925"/>
  <c r="Y1925"/>
  <c r="C1926"/>
  <c r="W1926"/>
  <c r="Y1926"/>
  <c r="C1927"/>
  <c r="W1927"/>
  <c r="Y1927"/>
  <c r="C1928"/>
  <c r="W1928"/>
  <c r="Y1928"/>
  <c r="C1929"/>
  <c r="W1929"/>
  <c r="Y1929"/>
  <c r="C1930"/>
  <c r="W1930"/>
  <c r="Y1930"/>
  <c r="C1931"/>
  <c r="W1931"/>
  <c r="Y1931"/>
  <c r="C1932"/>
  <c r="W1932"/>
  <c r="Y1932"/>
  <c r="C1933"/>
  <c r="W1933"/>
  <c r="Y1933"/>
  <c r="C1934"/>
  <c r="W1934"/>
  <c r="Y1934"/>
  <c r="C1935"/>
  <c r="W1935"/>
  <c r="Y1935"/>
  <c r="C1936"/>
  <c r="W1936"/>
  <c r="Y1936"/>
  <c r="C1937"/>
  <c r="W1937"/>
  <c r="Y1937"/>
  <c r="C1938"/>
  <c r="W1938"/>
  <c r="Y1938"/>
  <c r="C1939"/>
  <c r="W1939"/>
  <c r="Y1939"/>
  <c r="C1940"/>
  <c r="W1940"/>
  <c r="Y1940"/>
  <c r="C1941"/>
  <c r="W1941"/>
  <c r="Y1941"/>
  <c r="C1942"/>
  <c r="W1942"/>
  <c r="Y1942"/>
  <c r="C1943"/>
  <c r="W1943"/>
  <c r="Y1943"/>
  <c r="C1944"/>
  <c r="W1944"/>
  <c r="Y1944"/>
  <c r="C1945"/>
  <c r="W1945"/>
  <c r="Y1945"/>
  <c r="C1946"/>
  <c r="W1946"/>
  <c r="Y1946"/>
  <c r="C1947"/>
  <c r="W1947"/>
  <c r="Y1947"/>
  <c r="C1948"/>
  <c r="W1948"/>
  <c r="Y1948"/>
  <c r="C1949"/>
  <c r="W1949"/>
  <c r="Y1949"/>
  <c r="C1950"/>
  <c r="AE1950"/>
  <c r="C1951"/>
  <c r="W1951"/>
  <c r="Y1951"/>
  <c r="C1952"/>
  <c r="W1952"/>
  <c r="Y1952"/>
  <c r="C1953"/>
  <c r="W1953"/>
  <c r="Y1953"/>
  <c r="C1954"/>
  <c r="W1954"/>
  <c r="Y1954"/>
  <c r="C1955"/>
  <c r="W1955"/>
  <c r="Y1955"/>
  <c r="C1956"/>
  <c r="W1956"/>
  <c r="Y1956"/>
  <c r="C1957"/>
  <c r="W1957"/>
  <c r="Y1957"/>
  <c r="C1958"/>
  <c r="W1958"/>
  <c r="Y1958"/>
  <c r="C1959"/>
  <c r="W1959"/>
  <c r="Y1959"/>
  <c r="C1960"/>
  <c r="W1960"/>
  <c r="Y1960"/>
  <c r="C1961"/>
  <c r="W1961"/>
  <c r="Y1961"/>
  <c r="C1962"/>
  <c r="W1962"/>
  <c r="Y1962"/>
  <c r="C1963"/>
  <c r="W1963"/>
  <c r="Y1963"/>
  <c r="C1964"/>
  <c r="W1964"/>
  <c r="Y1964"/>
  <c r="C1965"/>
  <c r="W1965"/>
  <c r="Y1965"/>
  <c r="C1966"/>
  <c r="W1966"/>
  <c r="Y1966"/>
  <c r="C1967"/>
  <c r="W1967"/>
  <c r="Y1967"/>
  <c r="C1968"/>
  <c r="W1968"/>
  <c r="Y1968"/>
  <c r="C1969"/>
  <c r="W1969"/>
  <c r="Y1969"/>
  <c r="C1970"/>
  <c r="W1970"/>
  <c r="Y1970"/>
  <c r="C1971"/>
  <c r="W1971"/>
  <c r="Y1971"/>
  <c r="C1972"/>
  <c r="W1972"/>
  <c r="Y1972"/>
  <c r="C1973"/>
  <c r="W1973"/>
  <c r="Y1973"/>
  <c r="C1974"/>
  <c r="W1974"/>
  <c r="Y1974"/>
  <c r="C1975"/>
  <c r="W1975"/>
  <c r="Y1975"/>
  <c r="C1976"/>
  <c r="W1976"/>
  <c r="Y1976"/>
  <c r="C1977"/>
  <c r="W1977"/>
  <c r="Y1977"/>
  <c r="C1978"/>
  <c r="W1978"/>
  <c r="Y1978"/>
  <c r="C1979"/>
  <c r="W1979"/>
  <c r="Y1979"/>
  <c r="C1980"/>
  <c r="W1980"/>
  <c r="Y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W2011"/>
  <c r="Y2011"/>
  <c r="C2012"/>
  <c r="W2012"/>
  <c r="Y2012"/>
  <c r="C2013"/>
  <c r="W2013"/>
  <c r="Y2013"/>
  <c r="C2014"/>
  <c r="W2014"/>
  <c r="Y2014"/>
  <c r="C2015"/>
  <c r="W2015"/>
  <c r="Y2015"/>
  <c r="C2016"/>
  <c r="W2016"/>
  <c r="Y2016"/>
  <c r="C2017"/>
  <c r="W2017"/>
  <c r="Y2017"/>
  <c r="C2018"/>
  <c r="W2018"/>
  <c r="Y2018"/>
  <c r="C2019"/>
  <c r="W2019"/>
  <c r="Y2019"/>
  <c r="C2020"/>
  <c r="W2020"/>
  <c r="Y2020"/>
  <c r="C2021"/>
  <c r="W2021"/>
  <c r="Y2021"/>
  <c r="C2022"/>
  <c r="W2022"/>
  <c r="Y2022"/>
  <c r="C2023"/>
  <c r="W2023"/>
  <c r="Y2023"/>
  <c r="C2024"/>
  <c r="W2024"/>
  <c r="Y2024"/>
  <c r="C2025"/>
  <c r="W2025"/>
  <c r="Y2025"/>
  <c r="C2026"/>
  <c r="W2026"/>
  <c r="Y2026"/>
  <c r="C2027"/>
  <c r="W2027"/>
  <c r="Y2027"/>
  <c r="C2028"/>
  <c r="W2028"/>
  <c r="Y2028"/>
  <c r="C2029"/>
  <c r="W2029"/>
  <c r="Y2029"/>
  <c r="C2030"/>
  <c r="W2030"/>
  <c r="Y2030"/>
  <c r="C2031"/>
  <c r="W2031"/>
  <c r="Y2031"/>
  <c r="C2032"/>
  <c r="W2032"/>
  <c r="Y2032"/>
  <c r="C2033"/>
  <c r="W2033"/>
  <c r="Y2033"/>
  <c r="C2034"/>
  <c r="W2034"/>
  <c r="Y2034"/>
  <c r="C2035"/>
  <c r="W2035"/>
  <c r="Y2035"/>
  <c r="C2036"/>
  <c r="W2036"/>
  <c r="Y2036"/>
  <c r="C2037"/>
  <c r="W2037"/>
  <c r="Y2037"/>
  <c r="C2038"/>
  <c r="W2038"/>
  <c r="Y2038"/>
  <c r="C2039"/>
  <c r="W2039"/>
  <c r="Y2039"/>
  <c r="C2040"/>
  <c r="W2040"/>
  <c r="Y2040"/>
  <c r="C2041"/>
  <c r="W2041"/>
  <c r="Y2041"/>
  <c r="C2042"/>
  <c r="C2043"/>
  <c r="W2043"/>
  <c r="Y2043"/>
  <c r="C2044"/>
  <c r="W2044"/>
  <c r="Y2044"/>
  <c r="C2045"/>
  <c r="W2045"/>
  <c r="Y2045"/>
  <c r="C2046"/>
  <c r="W2046"/>
  <c r="Y2046"/>
  <c r="C2047"/>
  <c r="W2047"/>
  <c r="Y2047"/>
  <c r="C2048"/>
  <c r="W2048"/>
  <c r="Y2048"/>
  <c r="C2049"/>
  <c r="W2049"/>
  <c r="Y2049"/>
  <c r="C2050"/>
  <c r="W2050"/>
  <c r="Y2050"/>
  <c r="C2051"/>
  <c r="W2051"/>
  <c r="Y2051"/>
  <c r="C2052"/>
  <c r="W2052"/>
  <c r="Y2052"/>
  <c r="C2053"/>
  <c r="W2053"/>
  <c r="Y2053"/>
  <c r="C2054"/>
  <c r="W2054"/>
  <c r="Y2054"/>
  <c r="C2055"/>
  <c r="W2055"/>
  <c r="Y2055"/>
  <c r="C2056"/>
  <c r="W2056"/>
  <c r="Y2056"/>
  <c r="C2057"/>
  <c r="W2057"/>
  <c r="Y2057"/>
  <c r="C2058"/>
  <c r="W2058"/>
  <c r="Y2058"/>
  <c r="C2059"/>
  <c r="W2059"/>
  <c r="Y2059"/>
  <c r="C2060"/>
  <c r="W2060"/>
  <c r="Y2060"/>
  <c r="C2061"/>
  <c r="W2061"/>
  <c r="Y2061"/>
  <c r="C2062"/>
  <c r="W2062"/>
  <c r="Y2062"/>
  <c r="C2063"/>
  <c r="W2063"/>
  <c r="Y2063"/>
  <c r="C2064"/>
  <c r="W2064"/>
  <c r="Y2064"/>
  <c r="C2065"/>
  <c r="W2065"/>
  <c r="Y2065"/>
  <c r="C2066"/>
  <c r="W2066"/>
  <c r="Y2066"/>
  <c r="C2067"/>
  <c r="W2067"/>
  <c r="Y2067"/>
  <c r="C2068"/>
  <c r="W2068"/>
  <c r="Y2068"/>
  <c r="C2069"/>
  <c r="W2069"/>
  <c r="Y2069"/>
  <c r="C2070"/>
  <c r="W2070"/>
  <c r="Y2070"/>
  <c r="C2071"/>
  <c r="W2071"/>
  <c r="Y2071"/>
  <c r="C2072"/>
  <c r="W2072"/>
  <c r="Y2072"/>
  <c r="C2073"/>
  <c r="C2074"/>
  <c r="W2074"/>
  <c r="Y2074"/>
  <c r="C2075"/>
  <c r="W2075"/>
  <c r="Y2075"/>
  <c r="C2076"/>
  <c r="W2076"/>
  <c r="Y2076"/>
  <c r="C2077"/>
  <c r="W2077"/>
  <c r="Y2077"/>
  <c r="C2078"/>
  <c r="W2078"/>
  <c r="Y2078"/>
  <c r="C2079"/>
  <c r="W2079"/>
  <c r="Y2079"/>
  <c r="C2080"/>
  <c r="W2080"/>
  <c r="Y2080"/>
  <c r="C2081"/>
  <c r="W2081"/>
  <c r="Y2081"/>
  <c r="C2082"/>
  <c r="W2082"/>
  <c r="Y2082"/>
  <c r="C2083"/>
  <c r="W2083"/>
  <c r="Y2083"/>
  <c r="C2084"/>
  <c r="W2084"/>
  <c r="Y2084"/>
  <c r="C2085"/>
  <c r="W2085"/>
  <c r="Y2085"/>
  <c r="C2086"/>
  <c r="W2086"/>
  <c r="Y2086"/>
  <c r="C2087"/>
  <c r="W2087"/>
  <c r="Y2087"/>
  <c r="C2088"/>
  <c r="W2088"/>
  <c r="Y2088"/>
  <c r="C2089"/>
  <c r="W2089"/>
  <c r="Y2089"/>
  <c r="C2090"/>
  <c r="W2090"/>
  <c r="Y2090"/>
  <c r="C2091"/>
  <c r="W2091"/>
  <c r="Y2091"/>
  <c r="C2092"/>
  <c r="W2092"/>
  <c r="Y2092"/>
  <c r="C2093"/>
  <c r="W2093"/>
  <c r="Y2093"/>
  <c r="C2094"/>
  <c r="W2094"/>
  <c r="Y2094"/>
  <c r="C2095"/>
  <c r="W2095"/>
  <c r="Y2095"/>
  <c r="C2096"/>
  <c r="W2096"/>
  <c r="Y2096"/>
  <c r="C2097"/>
  <c r="W2097"/>
  <c r="Y2097"/>
  <c r="C2098"/>
  <c r="W2098"/>
  <c r="Y2098"/>
  <c r="C2099"/>
  <c r="W2099"/>
  <c r="Y2099"/>
  <c r="C2100"/>
  <c r="W2100"/>
  <c r="Y2100"/>
  <c r="C2101"/>
  <c r="W2101"/>
  <c r="Y2101"/>
  <c r="C2102"/>
  <c r="W2102"/>
  <c r="Y2102"/>
  <c r="C2103"/>
  <c r="AE2103"/>
  <c r="C2104"/>
  <c r="W2104"/>
  <c r="Y2104"/>
  <c r="C2105"/>
  <c r="W2105"/>
  <c r="Y2105"/>
  <c r="C2106"/>
  <c r="W2106"/>
  <c r="Y2106"/>
  <c r="C2107"/>
  <c r="W2107"/>
  <c r="Y2107"/>
  <c r="C2108"/>
  <c r="W2108"/>
  <c r="Y2108"/>
  <c r="C2109"/>
  <c r="W2109"/>
  <c r="Y2109"/>
  <c r="C2110"/>
  <c r="W2110"/>
  <c r="Y2110"/>
  <c r="C2111"/>
  <c r="W2111"/>
  <c r="Y2111"/>
  <c r="C2112"/>
  <c r="W2112"/>
  <c r="Y2112"/>
  <c r="C2113"/>
  <c r="W2113"/>
  <c r="Y2113"/>
  <c r="C2114"/>
  <c r="W2114"/>
  <c r="Y2114"/>
  <c r="C2115"/>
  <c r="W2115"/>
  <c r="Y2115"/>
  <c r="C2116"/>
  <c r="W2116"/>
  <c r="Y2116"/>
  <c r="C2117"/>
  <c r="W2117"/>
  <c r="Y2117"/>
  <c r="C2118"/>
  <c r="W2118"/>
  <c r="Y2118"/>
  <c r="C2119"/>
  <c r="W2119"/>
  <c r="Y2119"/>
  <c r="C2120"/>
  <c r="W2120"/>
  <c r="Y2120"/>
  <c r="C2121"/>
  <c r="W2121"/>
  <c r="Y2121"/>
  <c r="C2122"/>
  <c r="W2122"/>
  <c r="Y2122"/>
  <c r="C2123"/>
  <c r="W2123"/>
  <c r="Y2123"/>
  <c r="C2124"/>
  <c r="W2124"/>
  <c r="Y2124"/>
  <c r="C2125"/>
  <c r="W2125"/>
  <c r="Y2125"/>
  <c r="C2126"/>
  <c r="W2126"/>
  <c r="Y2126"/>
  <c r="C2127"/>
  <c r="W2127"/>
  <c r="Y2127"/>
  <c r="C2128"/>
  <c r="W2128"/>
  <c r="Y2128"/>
  <c r="C2129"/>
  <c r="W2129"/>
  <c r="Y2129"/>
  <c r="C2130"/>
  <c r="W2130"/>
  <c r="Y2130"/>
  <c r="C2131"/>
  <c r="W2131"/>
  <c r="Y2131"/>
  <c r="C2132"/>
  <c r="W2132"/>
  <c r="Y2132"/>
  <c r="C2133"/>
  <c r="W2133"/>
  <c r="Y2133"/>
  <c r="C2134"/>
  <c r="W2134"/>
  <c r="Y2134"/>
  <c r="AA2134"/>
  <c r="AB2134"/>
  <c r="AC2134"/>
  <c r="AE2134"/>
  <c r="C2135"/>
  <c r="W2135"/>
  <c r="Y2135"/>
  <c r="C2136"/>
  <c r="W2136"/>
  <c r="Y2136"/>
  <c r="C2137"/>
  <c r="W2137"/>
  <c r="Y2137"/>
  <c r="C2138"/>
  <c r="W2138"/>
  <c r="Y2138"/>
  <c r="C2139"/>
  <c r="W2139"/>
  <c r="Y2139"/>
  <c r="C2140"/>
  <c r="W2140"/>
  <c r="Y2140"/>
  <c r="C2141"/>
  <c r="W2141"/>
  <c r="Y2141"/>
  <c r="C2142"/>
  <c r="W2142"/>
  <c r="Y2142"/>
  <c r="C2143"/>
  <c r="W2143"/>
  <c r="Y2143"/>
  <c r="C2144"/>
  <c r="W2144"/>
  <c r="Y2144"/>
  <c r="C2145"/>
  <c r="W2145"/>
  <c r="Y2145"/>
  <c r="C2146"/>
  <c r="W2146"/>
  <c r="Y2146"/>
  <c r="C2147"/>
  <c r="W2147"/>
  <c r="Y2147"/>
  <c r="C2148"/>
  <c r="W2148"/>
  <c r="Y2148"/>
  <c r="C2149"/>
  <c r="W2149"/>
  <c r="Y2149"/>
  <c r="C2150"/>
  <c r="W2150"/>
  <c r="Y2150"/>
  <c r="C2151"/>
  <c r="W2151"/>
  <c r="Y2151"/>
  <c r="C2152"/>
  <c r="W2152"/>
  <c r="Y2152"/>
  <c r="C2153"/>
  <c r="W2153"/>
  <c r="Y2153"/>
  <c r="C2154"/>
  <c r="W2154"/>
  <c r="Y2154"/>
  <c r="C2155"/>
  <c r="W2155"/>
  <c r="Y2155"/>
  <c r="C2156"/>
  <c r="W2156"/>
  <c r="Y2156"/>
  <c r="C2157"/>
  <c r="W2157"/>
  <c r="Y2157"/>
  <c r="C2158"/>
  <c r="W2158"/>
  <c r="Y2158"/>
  <c r="C2159"/>
  <c r="W2159"/>
  <c r="Y2159"/>
  <c r="C2160"/>
  <c r="W2160"/>
  <c r="Y2160"/>
  <c r="C2161"/>
  <c r="W2161"/>
  <c r="Y2161"/>
  <c r="C2162"/>
  <c r="W2162"/>
  <c r="Y2162"/>
  <c r="C2163"/>
  <c r="W2163"/>
  <c r="Y2163"/>
  <c r="C2164"/>
  <c r="AE2164"/>
  <c r="C2165"/>
  <c r="W2165"/>
  <c r="Y2165"/>
  <c r="C2166"/>
  <c r="W2166"/>
  <c r="Y2166"/>
  <c r="C2167"/>
  <c r="W2167"/>
  <c r="Y2167"/>
  <c r="C2168"/>
  <c r="W2168"/>
  <c r="Y2168"/>
  <c r="C2169"/>
  <c r="W2169"/>
  <c r="Y2169"/>
  <c r="C2170"/>
  <c r="W2170"/>
  <c r="Y2170"/>
  <c r="C2171"/>
  <c r="W2171"/>
  <c r="Y2171"/>
  <c r="C2172"/>
  <c r="W2172"/>
  <c r="Y2172"/>
  <c r="C2173"/>
  <c r="W2173"/>
  <c r="Y2173"/>
  <c r="C2174"/>
  <c r="W2174"/>
  <c r="Y2174"/>
  <c r="C2175"/>
  <c r="W2175"/>
  <c r="Y2175"/>
  <c r="C2176"/>
  <c r="W2176"/>
  <c r="Y2176"/>
  <c r="C2177"/>
  <c r="W2177"/>
  <c r="Y2177"/>
  <c r="C2178"/>
  <c r="W2178"/>
  <c r="Y2178"/>
  <c r="C2179"/>
  <c r="W2179"/>
  <c r="Y2179"/>
  <c r="C2180"/>
  <c r="W2180"/>
  <c r="Y2180"/>
  <c r="C2181"/>
  <c r="W2181"/>
  <c r="Y2181"/>
  <c r="C2182"/>
  <c r="W2182"/>
  <c r="Y2182"/>
  <c r="C2183"/>
  <c r="W2183"/>
  <c r="Y2183"/>
  <c r="C2184"/>
  <c r="W2184"/>
  <c r="Y2184"/>
  <c r="C2185"/>
  <c r="W2185"/>
  <c r="Y2185"/>
  <c r="C2186"/>
  <c r="W2186"/>
  <c r="Y2186"/>
  <c r="C2187"/>
  <c r="W2187"/>
  <c r="Y2187"/>
  <c r="C2188"/>
  <c r="W2188"/>
  <c r="Y2188"/>
  <c r="C2189"/>
  <c r="W2189"/>
  <c r="Y2189"/>
  <c r="C2190"/>
  <c r="W2190"/>
  <c r="Y2190"/>
  <c r="C2191"/>
  <c r="W2191"/>
  <c r="Y2191"/>
  <c r="C2192"/>
  <c r="W2192"/>
  <c r="Y2192"/>
  <c r="C2193"/>
  <c r="W2193"/>
  <c r="Y2193"/>
  <c r="C2194"/>
  <c r="W2194"/>
  <c r="Y2194"/>
  <c r="C2195"/>
  <c r="AE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AE2226"/>
  <c r="C2227"/>
  <c r="W2227"/>
  <c r="Y2227"/>
  <c r="C2228"/>
  <c r="W2228"/>
  <c r="Y2228"/>
  <c r="C2229"/>
  <c r="W2229"/>
  <c r="Y2229"/>
  <c r="C2230"/>
  <c r="W2230"/>
  <c r="Y2230"/>
  <c r="C2231"/>
  <c r="W2231"/>
  <c r="Y2231"/>
  <c r="C2232"/>
  <c r="W2232"/>
  <c r="Y2232"/>
  <c r="C2233"/>
  <c r="W2233"/>
  <c r="Y2233"/>
  <c r="C2234"/>
  <c r="W2234"/>
  <c r="Y2234"/>
  <c r="C2235"/>
  <c r="W2235"/>
  <c r="Y2235"/>
  <c r="C2236"/>
  <c r="W2236"/>
  <c r="Y2236"/>
  <c r="C2237"/>
  <c r="W2237"/>
  <c r="Y2237"/>
  <c r="C2238"/>
  <c r="W2238"/>
  <c r="Y2238"/>
  <c r="C2239"/>
  <c r="W2239"/>
  <c r="Y2239"/>
  <c r="C2240"/>
  <c r="W2240"/>
  <c r="Y2240"/>
  <c r="C2241"/>
  <c r="W2241"/>
  <c r="Y2241"/>
  <c r="C2242"/>
  <c r="W2242"/>
  <c r="Y2242"/>
  <c r="C2243"/>
  <c r="W2243"/>
  <c r="Y2243"/>
  <c r="C2244"/>
  <c r="W2244"/>
  <c r="Y2244"/>
  <c r="C2245"/>
  <c r="W2245"/>
  <c r="Y2245"/>
  <c r="C2246"/>
  <c r="W2246"/>
  <c r="Y2246"/>
  <c r="C2247"/>
  <c r="W2247"/>
  <c r="Y2247"/>
  <c r="C2248"/>
  <c r="W2248"/>
  <c r="Y2248"/>
  <c r="C2249"/>
  <c r="W2249"/>
  <c r="Y2249"/>
  <c r="C2250"/>
  <c r="W2250"/>
  <c r="Y2250"/>
  <c r="C2251"/>
  <c r="W2251"/>
  <c r="Y2251"/>
  <c r="C2252"/>
  <c r="W2252"/>
  <c r="Y2252"/>
  <c r="C2253"/>
  <c r="W2253"/>
  <c r="Y2253"/>
  <c r="C2254"/>
  <c r="AE2254"/>
  <c r="C2255"/>
  <c r="W2255"/>
  <c r="Y2255"/>
  <c r="C2256"/>
  <c r="W2256"/>
  <c r="Y2256"/>
  <c r="C2257"/>
  <c r="W2257"/>
  <c r="Y2257"/>
  <c r="C2258"/>
  <c r="W2258"/>
  <c r="Y2258"/>
  <c r="C2259"/>
  <c r="W2259"/>
  <c r="Y2259"/>
  <c r="C2260"/>
  <c r="W2260"/>
  <c r="Y2260"/>
  <c r="C2261"/>
  <c r="W2261"/>
  <c r="Y2261"/>
  <c r="C2262"/>
  <c r="W2262"/>
  <c r="Y2262"/>
  <c r="C2263"/>
  <c r="W2263"/>
  <c r="Y2263"/>
  <c r="C2264"/>
  <c r="W2264"/>
  <c r="Y2264"/>
  <c r="C2265"/>
  <c r="W2265"/>
  <c r="Y2265"/>
  <c r="C2266"/>
  <c r="W2266"/>
  <c r="Y2266"/>
  <c r="C2267"/>
  <c r="W2267"/>
  <c r="Y2267"/>
  <c r="C2268"/>
  <c r="W2268"/>
  <c r="Y2268"/>
  <c r="C2269"/>
  <c r="W2269"/>
  <c r="Y2269"/>
  <c r="C2270"/>
  <c r="W2270"/>
  <c r="Y2270"/>
  <c r="C2271"/>
  <c r="W2271"/>
  <c r="Y2271"/>
  <c r="C2272"/>
  <c r="W2272"/>
  <c r="Y2272"/>
  <c r="C2273"/>
  <c r="W2273"/>
  <c r="Y2273"/>
  <c r="C2274"/>
  <c r="W2274"/>
  <c r="Y2274"/>
  <c r="C2275"/>
  <c r="W2275"/>
  <c r="Y2275"/>
  <c r="C2276"/>
  <c r="W2276"/>
  <c r="Y2276"/>
  <c r="C2277"/>
  <c r="W2277"/>
  <c r="Y2277"/>
  <c r="C2278"/>
  <c r="W2278"/>
  <c r="Y2278"/>
  <c r="C2279"/>
  <c r="W2279"/>
  <c r="Y2279"/>
  <c r="C2280"/>
  <c r="W2280"/>
  <c r="Y2280"/>
  <c r="C2281"/>
  <c r="W2281"/>
  <c r="Y2281"/>
  <c r="C2282"/>
  <c r="W2282"/>
  <c r="Y2282"/>
  <c r="C2283"/>
  <c r="W2283"/>
  <c r="Y2283"/>
  <c r="C2284"/>
  <c r="W2284"/>
  <c r="Y2284"/>
  <c r="C2285"/>
  <c r="AE2285"/>
  <c r="C2286"/>
  <c r="W2286"/>
  <c r="Y2286"/>
  <c r="C2287"/>
  <c r="W2287"/>
  <c r="Y2287"/>
  <c r="C2288"/>
  <c r="W2288"/>
  <c r="Y2288"/>
  <c r="C2289"/>
  <c r="W2289"/>
  <c r="Y2289"/>
  <c r="C2290"/>
  <c r="W2290"/>
  <c r="Y2290"/>
  <c r="C2291"/>
  <c r="W2291"/>
  <c r="Y2291"/>
  <c r="C2292"/>
  <c r="W2292"/>
  <c r="Y2292"/>
  <c r="C2293"/>
  <c r="W2293"/>
  <c r="Y2293"/>
  <c r="C2294"/>
  <c r="W2294"/>
  <c r="Y2294"/>
  <c r="C2295"/>
  <c r="W2295"/>
  <c r="Y2295"/>
  <c r="C2296"/>
  <c r="W2296"/>
  <c r="Y2296"/>
  <c r="C2297"/>
  <c r="W2297"/>
  <c r="Y2297"/>
  <c r="C2298"/>
  <c r="W2298"/>
  <c r="Y2298"/>
  <c r="C2299"/>
  <c r="W2299"/>
  <c r="Y2299"/>
  <c r="C2300"/>
  <c r="W2300"/>
  <c r="Y2300"/>
  <c r="C2301"/>
  <c r="W2301"/>
  <c r="Y2301"/>
  <c r="C2302"/>
  <c r="W2302"/>
  <c r="Y2302"/>
  <c r="C2303"/>
  <c r="W2303"/>
  <c r="Y2303"/>
  <c r="C2304"/>
  <c r="W2304"/>
  <c r="Y2304"/>
  <c r="C2305"/>
  <c r="W2305"/>
  <c r="Y2305"/>
  <c r="C2306"/>
  <c r="W2306"/>
  <c r="Y2306"/>
  <c r="C2307"/>
  <c r="W2307"/>
  <c r="Y2307"/>
  <c r="C2308"/>
  <c r="W2308"/>
  <c r="Y2308"/>
  <c r="C2309"/>
  <c r="W2309"/>
  <c r="Y2309"/>
  <c r="C2310"/>
  <c r="W2310"/>
  <c r="Y2310"/>
  <c r="C2311"/>
  <c r="W2311"/>
  <c r="Y2311"/>
  <c r="C2312"/>
  <c r="W2312"/>
  <c r="Y2312"/>
  <c r="C2313"/>
  <c r="W2313"/>
  <c r="Y2313"/>
  <c r="C2314"/>
  <c r="W2314"/>
  <c r="Y2314"/>
  <c r="C2315"/>
  <c r="AE2315"/>
  <c r="C2316"/>
  <c r="W2316"/>
  <c r="Y2316"/>
  <c r="C2317"/>
  <c r="W2317"/>
  <c r="Y2317"/>
  <c r="C2318"/>
  <c r="W2318"/>
  <c r="Y2318"/>
  <c r="C2319"/>
  <c r="W2319"/>
  <c r="Y2319"/>
  <c r="C2320"/>
  <c r="W2320"/>
  <c r="Y2320"/>
  <c r="C2321"/>
  <c r="W2321"/>
  <c r="Y2321"/>
  <c r="C2322"/>
  <c r="W2322"/>
  <c r="Y2322"/>
  <c r="C2323"/>
  <c r="W2323"/>
  <c r="Y2323"/>
  <c r="C2324"/>
  <c r="W2324"/>
  <c r="Y2324"/>
  <c r="C2325"/>
  <c r="W2325"/>
  <c r="Y2325"/>
  <c r="C2326"/>
  <c r="W2326"/>
  <c r="Y2326"/>
  <c r="C2327"/>
  <c r="W2327"/>
  <c r="Y2327"/>
  <c r="C2328"/>
  <c r="W2328"/>
  <c r="Y2328"/>
  <c r="C2329"/>
  <c r="W2329"/>
  <c r="Y2329"/>
  <c r="C2330"/>
  <c r="W2330"/>
  <c r="Y2330"/>
  <c r="C2331"/>
  <c r="W2331"/>
  <c r="Y2331"/>
  <c r="C2332"/>
  <c r="W2332"/>
  <c r="Y2332"/>
  <c r="C2333"/>
  <c r="W2333"/>
  <c r="Y2333"/>
  <c r="C2334"/>
  <c r="W2334"/>
  <c r="Y2334"/>
  <c r="C2335"/>
  <c r="W2335"/>
  <c r="Y2335"/>
  <c r="C2336"/>
  <c r="W2336"/>
  <c r="Y2336"/>
  <c r="C2337"/>
  <c r="W2337"/>
  <c r="Y2337"/>
  <c r="C2338"/>
  <c r="W2338"/>
  <c r="Y2338"/>
  <c r="C2339"/>
  <c r="W2339"/>
  <c r="Y2339"/>
  <c r="C2340"/>
  <c r="W2340"/>
  <c r="Y2340"/>
  <c r="C2341"/>
  <c r="W2341"/>
  <c r="Y2341"/>
  <c r="C2342"/>
  <c r="W2342"/>
  <c r="Y2342"/>
  <c r="C2343"/>
  <c r="W2343"/>
  <c r="Y2343"/>
  <c r="C2344"/>
  <c r="W2344"/>
  <c r="Y2344"/>
  <c r="C2345"/>
  <c r="W2345"/>
  <c r="Y2345"/>
  <c r="C2346"/>
  <c r="C2347"/>
  <c r="W2347"/>
  <c r="Y2347"/>
  <c r="C2348"/>
  <c r="W2348"/>
  <c r="Y2348"/>
  <c r="C2349"/>
  <c r="W2349"/>
  <c r="Y2349"/>
  <c r="C2350"/>
  <c r="W2350"/>
  <c r="Y2350"/>
  <c r="C2351"/>
  <c r="W2351"/>
  <c r="Y2351"/>
  <c r="C2352"/>
  <c r="W2352"/>
  <c r="Y2352"/>
  <c r="C2353"/>
  <c r="W2353"/>
  <c r="Y2353"/>
  <c r="C2354"/>
  <c r="W2354"/>
  <c r="Y2354"/>
  <c r="C2355"/>
  <c r="W2355"/>
  <c r="Y2355"/>
  <c r="C2356"/>
  <c r="W2356"/>
  <c r="Y2356"/>
  <c r="C2357"/>
  <c r="W2357"/>
  <c r="Y2357"/>
  <c r="C2358"/>
  <c r="W2358"/>
  <c r="Y2358"/>
  <c r="C2359"/>
  <c r="W2359"/>
  <c r="Y2359"/>
  <c r="C2360"/>
  <c r="W2360"/>
  <c r="Y2360"/>
  <c r="C2361"/>
  <c r="W2361"/>
  <c r="Y2361"/>
  <c r="C2362"/>
  <c r="W2362"/>
  <c r="Y2362"/>
  <c r="C2363"/>
  <c r="W2363"/>
  <c r="Y2363"/>
  <c r="C2364"/>
  <c r="W2364"/>
  <c r="Y2364"/>
  <c r="C2365"/>
  <c r="W2365"/>
  <c r="Y2365"/>
  <c r="C2366"/>
  <c r="W2366"/>
  <c r="Y2366"/>
  <c r="C2367"/>
  <c r="W2367"/>
  <c r="Y2367"/>
  <c r="C2368"/>
  <c r="W2368"/>
  <c r="Y2368"/>
  <c r="C2369"/>
  <c r="W2369"/>
  <c r="Y2369"/>
  <c r="C2370"/>
  <c r="W2370"/>
  <c r="Y2370"/>
  <c r="C2371"/>
  <c r="W2371"/>
  <c r="Y2371"/>
  <c r="C2372"/>
  <c r="W2372"/>
  <c r="Y2372"/>
  <c r="C2373"/>
  <c r="W2373"/>
  <c r="Y2373"/>
  <c r="C2374"/>
  <c r="W2374"/>
  <c r="Y2374"/>
  <c r="C2375"/>
  <c r="W2375"/>
  <c r="Y2375"/>
  <c r="C2376"/>
  <c r="W2376"/>
  <c r="Y2376"/>
  <c r="C2377"/>
  <c r="W2377"/>
  <c r="Y2377"/>
  <c r="C2378"/>
  <c r="W2378"/>
  <c r="Y2378"/>
  <c r="C2379"/>
  <c r="W2379"/>
  <c r="Y2379"/>
  <c r="C2380"/>
  <c r="W2380"/>
  <c r="Y2380"/>
  <c r="C2381"/>
  <c r="W2381"/>
  <c r="Y2381"/>
  <c r="C2382"/>
  <c r="W2382"/>
  <c r="Y2382"/>
  <c r="C2383"/>
  <c r="W2383"/>
  <c r="Y2383"/>
  <c r="C2384"/>
  <c r="W2384"/>
  <c r="Y2384"/>
  <c r="C2385"/>
  <c r="W2385"/>
  <c r="Y2385"/>
  <c r="C2386"/>
  <c r="W2386"/>
  <c r="Y2386"/>
  <c r="C2387"/>
  <c r="W2387"/>
  <c r="Y2387"/>
  <c r="C2388"/>
  <c r="W2388"/>
  <c r="Y2388"/>
  <c r="C2389"/>
  <c r="W2389"/>
  <c r="Y2389"/>
  <c r="C2390"/>
  <c r="W2390"/>
  <c r="Y2390"/>
  <c r="C2391"/>
  <c r="W2391"/>
  <c r="Y2391"/>
  <c r="C2392"/>
  <c r="W2392"/>
  <c r="Y2392"/>
  <c r="C2393"/>
  <c r="W2393"/>
  <c r="Y2393"/>
  <c r="C2394"/>
  <c r="W2394"/>
  <c r="Y2394"/>
  <c r="C2395"/>
  <c r="W2395"/>
  <c r="Y2395"/>
  <c r="C2396"/>
  <c r="W2396"/>
  <c r="Y2396"/>
  <c r="C2397"/>
  <c r="W2397"/>
  <c r="Y2397"/>
  <c r="C2398"/>
  <c r="W2398"/>
  <c r="Y2398"/>
  <c r="C2399"/>
  <c r="W2399"/>
  <c r="Y2399"/>
  <c r="C2400"/>
  <c r="W2400"/>
  <c r="Y2400"/>
  <c r="C2401"/>
  <c r="W2401"/>
  <c r="Y2401"/>
  <c r="C2402"/>
  <c r="W2402"/>
  <c r="Y2402"/>
  <c r="C2403"/>
  <c r="W2403"/>
  <c r="Y2403"/>
  <c r="C2404"/>
  <c r="W2404"/>
  <c r="Y2404"/>
  <c r="C2405"/>
  <c r="W2405"/>
  <c r="Y2405"/>
  <c r="C2406"/>
  <c r="W2406"/>
  <c r="Y2406"/>
  <c r="C2407"/>
  <c r="W2407"/>
  <c r="Y2407"/>
  <c r="C2408"/>
  <c r="W2408"/>
  <c r="Y2408"/>
  <c r="C2409"/>
  <c r="W2409"/>
  <c r="Y2409"/>
  <c r="C2410"/>
  <c r="W2410"/>
  <c r="Y2410"/>
  <c r="C2411"/>
  <c r="W2411"/>
  <c r="Y2411"/>
  <c r="C2412"/>
  <c r="W2412"/>
  <c r="Y2412"/>
  <c r="C2413"/>
  <c r="W2413"/>
  <c r="Y2413"/>
  <c r="C2414"/>
  <c r="W2414"/>
  <c r="Y2414"/>
  <c r="C2415"/>
  <c r="W2415"/>
  <c r="Y2415"/>
  <c r="C2416"/>
  <c r="W2416"/>
  <c r="Y2416"/>
  <c r="C2417"/>
  <c r="W2417"/>
  <c r="Y2417"/>
  <c r="C2418"/>
  <c r="W2418"/>
  <c r="Y2418"/>
  <c r="C2419"/>
  <c r="W2419"/>
  <c r="Y2419"/>
  <c r="C2420"/>
  <c r="W2420"/>
  <c r="Y2420"/>
  <c r="C2421"/>
  <c r="W2421"/>
  <c r="Y2421"/>
  <c r="C2422"/>
  <c r="W2422"/>
  <c r="Y2422"/>
  <c r="C2423"/>
  <c r="W2423"/>
  <c r="Y2423"/>
  <c r="C2424"/>
  <c r="W2424"/>
  <c r="Y2424"/>
  <c r="C2425"/>
  <c r="W2425"/>
  <c r="Y2425"/>
  <c r="C2426"/>
  <c r="W2426"/>
  <c r="Y2426"/>
  <c r="C2427"/>
  <c r="W2427"/>
  <c r="Y2427"/>
  <c r="C2428"/>
  <c r="W2428"/>
  <c r="Y2428"/>
  <c r="C2429"/>
  <c r="W2429"/>
  <c r="Y2429"/>
  <c r="C2430"/>
  <c r="W2430"/>
  <c r="Y2430"/>
  <c r="C2431"/>
  <c r="W2431"/>
  <c r="Y2431"/>
  <c r="C2432"/>
  <c r="W2432"/>
  <c r="Y2432"/>
  <c r="C2433"/>
  <c r="W2433"/>
  <c r="Y2433"/>
  <c r="C2434"/>
  <c r="W2434"/>
  <c r="Y2434"/>
  <c r="C2435"/>
  <c r="W2435"/>
  <c r="Y2435"/>
  <c r="C2436"/>
  <c r="W2436"/>
  <c r="Y2436"/>
  <c r="C2437"/>
  <c r="W2437"/>
  <c r="Y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AE2468"/>
  <c r="C2469"/>
  <c r="W2469"/>
  <c r="Y2469"/>
  <c r="C2470"/>
  <c r="W2470"/>
  <c r="Y2470"/>
  <c r="C2471"/>
  <c r="W2471"/>
  <c r="Y2471"/>
  <c r="C2472"/>
  <c r="W2472"/>
  <c r="Y2472"/>
  <c r="C2473"/>
  <c r="W2473"/>
  <c r="Y2473"/>
  <c r="C2474"/>
  <c r="W2474"/>
  <c r="Y2474"/>
  <c r="C2475"/>
  <c r="W2475"/>
  <c r="Y2475"/>
  <c r="C2476"/>
  <c r="W2476"/>
  <c r="Y2476"/>
  <c r="C2477"/>
  <c r="W2477"/>
  <c r="Y2477"/>
  <c r="C2478"/>
  <c r="W2478"/>
  <c r="Y2478"/>
  <c r="C2479"/>
  <c r="W2479"/>
  <c r="Y2479"/>
  <c r="C2480"/>
  <c r="W2480"/>
  <c r="Y2480"/>
  <c r="C2481"/>
  <c r="W2481"/>
  <c r="Y2481"/>
  <c r="C2482"/>
  <c r="W2482"/>
  <c r="Y2482"/>
  <c r="C2483"/>
  <c r="W2483"/>
  <c r="Y2483"/>
  <c r="C2484"/>
  <c r="W2484"/>
  <c r="Y2484"/>
  <c r="C2485"/>
  <c r="W2485"/>
  <c r="Y2485"/>
  <c r="C2486"/>
  <c r="W2486"/>
  <c r="Y2486"/>
  <c r="C2487"/>
  <c r="W2487"/>
  <c r="Y2487"/>
  <c r="C2488"/>
  <c r="W2488"/>
  <c r="Y2488"/>
  <c r="C2489"/>
  <c r="W2489"/>
  <c r="Y2489"/>
  <c r="C2490"/>
  <c r="W2490"/>
  <c r="Y2490"/>
  <c r="C2491"/>
  <c r="W2491"/>
  <c r="Y2491"/>
  <c r="C2492"/>
  <c r="W2492"/>
  <c r="Y2492"/>
  <c r="C2493"/>
  <c r="W2493"/>
  <c r="Y2493"/>
  <c r="C2494"/>
  <c r="W2494"/>
  <c r="Y2494"/>
  <c r="C2495"/>
  <c r="W2495"/>
  <c r="Y2495"/>
  <c r="C2496"/>
  <c r="W2496"/>
  <c r="Y2496"/>
  <c r="C2497"/>
  <c r="W2497"/>
  <c r="Y2497"/>
  <c r="C2498"/>
  <c r="W2498"/>
  <c r="Y2498"/>
  <c r="C2499"/>
  <c r="W2499"/>
  <c r="Y2499"/>
  <c r="AA2499"/>
  <c r="AB2499"/>
  <c r="AC2499"/>
  <c r="AE2499"/>
  <c r="C2500"/>
  <c r="W2500"/>
  <c r="Y2500"/>
  <c r="C2501"/>
  <c r="W2501"/>
  <c r="Y2501"/>
  <c r="C2502"/>
  <c r="W2502"/>
  <c r="Y2502"/>
  <c r="C2503"/>
  <c r="W2503"/>
  <c r="Y2503"/>
  <c r="C2504"/>
  <c r="W2504"/>
  <c r="Y2504"/>
  <c r="C2505"/>
  <c r="W2505"/>
  <c r="Y2505"/>
  <c r="C2506"/>
  <c r="W2506"/>
  <c r="Y2506"/>
  <c r="C2507"/>
  <c r="W2507"/>
  <c r="Y2507"/>
  <c r="C2508"/>
  <c r="W2508"/>
  <c r="Y2508"/>
  <c r="C2509"/>
  <c r="W2509"/>
  <c r="Y2509"/>
  <c r="C2510"/>
  <c r="W2510"/>
  <c r="Y2510"/>
  <c r="C2511"/>
  <c r="W2511"/>
  <c r="Y2511"/>
  <c r="C2512"/>
  <c r="W2512"/>
  <c r="Y2512"/>
  <c r="C2513"/>
  <c r="W2513"/>
  <c r="Y2513"/>
  <c r="C2514"/>
  <c r="W2514"/>
  <c r="Y2514"/>
  <c r="C2515"/>
  <c r="W2515"/>
  <c r="Y2515"/>
  <c r="C2516"/>
  <c r="W2516"/>
  <c r="Y2516"/>
  <c r="C2517"/>
  <c r="W2517"/>
  <c r="Y2517"/>
  <c r="C2518"/>
  <c r="W2518"/>
  <c r="Y2518"/>
  <c r="C2519"/>
  <c r="W2519"/>
  <c r="Y2519"/>
  <c r="C2520"/>
  <c r="W2520"/>
  <c r="Y2520"/>
  <c r="C2521"/>
  <c r="W2521"/>
  <c r="Y2521"/>
  <c r="C2522"/>
  <c r="W2522"/>
  <c r="Y2522"/>
  <c r="C2523"/>
  <c r="W2523"/>
  <c r="Y2523"/>
  <c r="C2524"/>
  <c r="W2524"/>
  <c r="Y2524"/>
  <c r="C2525"/>
  <c r="W2525"/>
  <c r="Y2525"/>
  <c r="C2526"/>
  <c r="W2526"/>
  <c r="Y2526"/>
  <c r="C2527"/>
  <c r="W2527"/>
  <c r="Y2527"/>
  <c r="C2528"/>
  <c r="W2528"/>
  <c r="Y2528"/>
  <c r="C2529"/>
  <c r="AE2529"/>
  <c r="C2530"/>
  <c r="C2531"/>
  <c r="C2532"/>
  <c r="C2533"/>
  <c r="W2533"/>
  <c r="Y2533"/>
  <c r="C2534"/>
  <c r="W2534"/>
  <c r="Y2534"/>
  <c r="C2535"/>
  <c r="C2536"/>
  <c r="C2537"/>
  <c r="W2537"/>
  <c r="Y2537"/>
  <c r="C2538"/>
  <c r="W2538"/>
  <c r="Y2538"/>
  <c r="C2539"/>
  <c r="C2540"/>
  <c r="C2541"/>
  <c r="W2541"/>
  <c r="Y2541"/>
  <c r="C2542"/>
  <c r="W2542"/>
  <c r="Y2542"/>
  <c r="C2543"/>
  <c r="C2544"/>
  <c r="C2545"/>
  <c r="W2545"/>
  <c r="Y2545"/>
  <c r="C2546"/>
  <c r="W2546"/>
  <c r="Y2546"/>
  <c r="C2547"/>
  <c r="C2548"/>
  <c r="C2549"/>
  <c r="W2549"/>
  <c r="Y2549"/>
  <c r="C2550"/>
  <c r="W2550"/>
  <c r="Y2550"/>
  <c r="C2551"/>
  <c r="C2552"/>
  <c r="C2553"/>
  <c r="W2553"/>
  <c r="Y2553"/>
  <c r="C2554"/>
  <c r="W2554"/>
  <c r="Y2554"/>
  <c r="C2555"/>
  <c r="C2556"/>
  <c r="C2557"/>
  <c r="W2557"/>
  <c r="Y2557"/>
  <c r="C2558"/>
  <c r="W2558"/>
  <c r="Y2558"/>
  <c r="C2559"/>
  <c r="C2560"/>
  <c r="AE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AE2591"/>
  <c r="C2592"/>
  <c r="W2592"/>
  <c r="Y2592"/>
  <c r="C2593"/>
  <c r="W2593"/>
  <c r="Y2593"/>
  <c r="C2594"/>
  <c r="W2594"/>
  <c r="Y2594"/>
  <c r="C2595"/>
  <c r="W2595"/>
  <c r="Y2595"/>
  <c r="C2596"/>
  <c r="W2596"/>
  <c r="Y2596"/>
  <c r="C2597"/>
  <c r="W2597"/>
  <c r="Y2597"/>
  <c r="C2598"/>
  <c r="W2598"/>
  <c r="Y2598"/>
  <c r="C2599"/>
  <c r="W2599"/>
  <c r="Y2599"/>
  <c r="C2600"/>
  <c r="W2600"/>
  <c r="Y2600"/>
  <c r="C2601"/>
  <c r="W2601"/>
  <c r="Y2601"/>
  <c r="C2602"/>
  <c r="W2602"/>
  <c r="Y2602"/>
  <c r="C2603"/>
  <c r="W2603"/>
  <c r="Y2603"/>
  <c r="C2604"/>
  <c r="W2604"/>
  <c r="Y2604"/>
  <c r="C2605"/>
  <c r="W2605"/>
  <c r="Y2605"/>
  <c r="C2606"/>
  <c r="W2606"/>
  <c r="Y2606"/>
  <c r="C2607"/>
  <c r="W2607"/>
  <c r="Y2607"/>
  <c r="C2608"/>
  <c r="W2608"/>
  <c r="Y2608"/>
  <c r="C2609"/>
  <c r="W2609"/>
  <c r="Y2609"/>
  <c r="C2610"/>
  <c r="W2610"/>
  <c r="Y2610"/>
  <c r="C2611"/>
  <c r="W2611"/>
  <c r="Y2611"/>
  <c r="C2612"/>
  <c r="W2612"/>
  <c r="Y2612"/>
  <c r="C2613"/>
  <c r="W2613"/>
  <c r="Y2613"/>
  <c r="C2614"/>
  <c r="W2614"/>
  <c r="Y2614"/>
  <c r="C2615"/>
  <c r="W2615"/>
  <c r="Y2615"/>
  <c r="C2616"/>
  <c r="W2616"/>
  <c r="Y2616"/>
  <c r="C2617"/>
  <c r="W2617"/>
  <c r="Y2617"/>
  <c r="C2618"/>
  <c r="W2618"/>
  <c r="Y2618"/>
  <c r="C2619"/>
  <c r="AE2619"/>
  <c r="C2620"/>
  <c r="W2620"/>
  <c r="Y2620"/>
  <c r="C2621"/>
  <c r="W2621"/>
  <c r="Y2621"/>
  <c r="C2622"/>
  <c r="W2622"/>
  <c r="Y2622"/>
  <c r="C2623"/>
  <c r="W2623"/>
  <c r="Y2623"/>
  <c r="C2624"/>
  <c r="W2624"/>
  <c r="Y2624"/>
  <c r="C2625"/>
  <c r="W2625"/>
  <c r="Y2625"/>
  <c r="C2626"/>
  <c r="W2626"/>
  <c r="Y2626"/>
  <c r="C2627"/>
  <c r="W2627"/>
  <c r="Y2627"/>
  <c r="C2628"/>
  <c r="W2628"/>
  <c r="Y2628"/>
  <c r="C2629"/>
  <c r="W2629"/>
  <c r="Y2629"/>
  <c r="C2630"/>
  <c r="W2630"/>
  <c r="Y2630"/>
  <c r="C2631"/>
  <c r="W2631"/>
  <c r="Y2631"/>
  <c r="C2632"/>
  <c r="W2632"/>
  <c r="Y2632"/>
  <c r="C2633"/>
  <c r="W2633"/>
  <c r="Y2633"/>
  <c r="C2634"/>
  <c r="W2634"/>
  <c r="Y2634"/>
  <c r="C2635"/>
  <c r="W2635"/>
  <c r="Y2635"/>
  <c r="C2636"/>
  <c r="W2636"/>
  <c r="Y2636"/>
  <c r="C2637"/>
  <c r="W2637"/>
  <c r="Y2637"/>
  <c r="C2638"/>
  <c r="W2638"/>
  <c r="Y2638"/>
  <c r="C2639"/>
  <c r="W2639"/>
  <c r="Y2639"/>
  <c r="C2640"/>
  <c r="W2640"/>
  <c r="Y2640"/>
  <c r="C2641"/>
  <c r="W2641"/>
  <c r="Y2641"/>
  <c r="C2642"/>
  <c r="W2642"/>
  <c r="Y2642"/>
  <c r="C2643"/>
  <c r="W2643"/>
  <c r="Y2643"/>
  <c r="C2644"/>
  <c r="W2644"/>
  <c r="Y2644"/>
  <c r="C2645"/>
  <c r="W2645"/>
  <c r="Y2645"/>
  <c r="C2646"/>
  <c r="W2646"/>
  <c r="Y2646"/>
  <c r="C2647"/>
  <c r="W2647"/>
  <c r="Y2647"/>
  <c r="C2648"/>
  <c r="W2648"/>
  <c r="Y2648"/>
  <c r="C2649"/>
  <c r="W2649"/>
  <c r="Y2649"/>
  <c r="C2650"/>
  <c r="AE2650"/>
  <c r="C2651"/>
  <c r="W2651"/>
  <c r="Y2651"/>
  <c r="C2652"/>
  <c r="W2652"/>
  <c r="Y2652"/>
  <c r="C2653"/>
  <c r="W2653"/>
  <c r="Y2653"/>
  <c r="C2654"/>
  <c r="W2654"/>
  <c r="Y2654"/>
  <c r="C2655"/>
  <c r="W2655"/>
  <c r="Y2655"/>
  <c r="C2656"/>
  <c r="W2656"/>
  <c r="Y2656"/>
  <c r="C2657"/>
  <c r="W2657"/>
  <c r="Y2657"/>
  <c r="C2658"/>
  <c r="W2658"/>
  <c r="Y2658"/>
  <c r="C2659"/>
  <c r="W2659"/>
  <c r="Y2659"/>
  <c r="C2660"/>
  <c r="W2660"/>
  <c r="Y2660"/>
  <c r="C2661"/>
  <c r="W2661"/>
  <c r="Y2661"/>
  <c r="C2662"/>
  <c r="W2662"/>
  <c r="Y2662"/>
  <c r="C2663"/>
  <c r="W2663"/>
  <c r="Y2663"/>
  <c r="C2664"/>
  <c r="W2664"/>
  <c r="Y2664"/>
  <c r="C2665"/>
  <c r="W2665"/>
  <c r="Y2665"/>
  <c r="C2666"/>
  <c r="W2666"/>
  <c r="Y2666"/>
  <c r="C2667"/>
  <c r="W2667"/>
  <c r="Y2667"/>
  <c r="C2668"/>
  <c r="W2668"/>
  <c r="Y2668"/>
  <c r="C2669"/>
  <c r="W2669"/>
  <c r="Y2669"/>
  <c r="C2670"/>
  <c r="W2670"/>
  <c r="Y2670"/>
  <c r="C2671"/>
  <c r="W2671"/>
  <c r="Y2671"/>
  <c r="C2672"/>
  <c r="W2672"/>
  <c r="Y2672"/>
  <c r="C2673"/>
  <c r="W2673"/>
  <c r="Y2673"/>
  <c r="C2674"/>
  <c r="W2674"/>
  <c r="Y2674"/>
  <c r="C2675"/>
  <c r="W2675"/>
  <c r="Y2675"/>
  <c r="C2676"/>
  <c r="W2676"/>
  <c r="Y2676"/>
  <c r="C2677"/>
  <c r="W2677"/>
  <c r="Y2677"/>
  <c r="C2678"/>
  <c r="W2678"/>
  <c r="Y2678"/>
  <c r="C2679"/>
  <c r="W2679"/>
  <c r="Y2679"/>
  <c r="C2680"/>
  <c r="AE2680"/>
  <c r="C2681"/>
  <c r="W2681"/>
  <c r="Y2681"/>
  <c r="C2682"/>
  <c r="W2682"/>
  <c r="Y2682"/>
  <c r="C2683"/>
  <c r="W2683"/>
  <c r="Y2683"/>
  <c r="C2684"/>
  <c r="W2684"/>
  <c r="Y2684"/>
  <c r="C2685"/>
  <c r="W2685"/>
  <c r="Y2685"/>
  <c r="C2686"/>
  <c r="W2686"/>
  <c r="Y2686"/>
  <c r="C2687"/>
  <c r="W2687"/>
  <c r="Y2687"/>
  <c r="C2688"/>
  <c r="W2688"/>
  <c r="Y2688"/>
  <c r="C2689"/>
  <c r="W2689"/>
  <c r="Y2689"/>
  <c r="C2690"/>
  <c r="W2690"/>
  <c r="Y2690"/>
  <c r="C2691"/>
  <c r="W2691"/>
  <c r="Y2691"/>
  <c r="C2692"/>
  <c r="W2692"/>
  <c r="Y2692"/>
  <c r="C2693"/>
  <c r="W2693"/>
  <c r="Y2693"/>
  <c r="C2694"/>
  <c r="W2694"/>
  <c r="Y2694"/>
  <c r="C2695"/>
  <c r="W2695"/>
  <c r="Y2695"/>
  <c r="C2696"/>
  <c r="W2696"/>
  <c r="Y2696"/>
  <c r="C2697"/>
  <c r="W2697"/>
  <c r="Y2697"/>
  <c r="C2698"/>
  <c r="W2698"/>
  <c r="Y2698"/>
  <c r="C2699"/>
  <c r="W2699"/>
  <c r="Y2699"/>
  <c r="C2700"/>
  <c r="W2700"/>
  <c r="Y2700"/>
  <c r="C2701"/>
  <c r="W2701"/>
  <c r="Y2701"/>
  <c r="C2702"/>
  <c r="W2702"/>
  <c r="Y2702"/>
  <c r="C2703"/>
  <c r="W2703"/>
  <c r="Y2703"/>
  <c r="C2704"/>
  <c r="W2704"/>
  <c r="Y2704"/>
  <c r="C2705"/>
  <c r="W2705"/>
  <c r="Y2705"/>
  <c r="C2706"/>
  <c r="W2706"/>
  <c r="Y2706"/>
  <c r="C2707"/>
  <c r="W2707"/>
  <c r="Y2707"/>
  <c r="C2708"/>
  <c r="W2708"/>
  <c r="Y2708"/>
  <c r="C2709"/>
  <c r="W2709"/>
  <c r="Y2709"/>
  <c r="C2710"/>
  <c r="W2710"/>
  <c r="Y2710"/>
  <c r="C2711"/>
  <c r="C2712"/>
  <c r="W2712"/>
  <c r="Y2712"/>
  <c r="C2713"/>
  <c r="W2713"/>
  <c r="Y2713"/>
  <c r="C2714"/>
  <c r="W2714"/>
  <c r="Y2714"/>
  <c r="C2715"/>
  <c r="W2715"/>
  <c r="Y2715"/>
  <c r="C2716"/>
  <c r="W2716"/>
  <c r="Y2716"/>
  <c r="C2717"/>
  <c r="W2717"/>
  <c r="Y2717"/>
  <c r="C2718"/>
  <c r="W2718"/>
  <c r="Y2718"/>
  <c r="C2719"/>
  <c r="W2719"/>
  <c r="Y2719"/>
  <c r="C2720"/>
  <c r="W2720"/>
  <c r="Y2720"/>
  <c r="C2721"/>
  <c r="W2721"/>
  <c r="Y2721"/>
  <c r="C2722"/>
  <c r="W2722"/>
  <c r="Y2722"/>
  <c r="C2723"/>
  <c r="W2723"/>
  <c r="Y2723"/>
  <c r="C2724"/>
  <c r="W2724"/>
  <c r="Y2724"/>
  <c r="C2725"/>
  <c r="W2725"/>
  <c r="Y2725"/>
  <c r="C2726"/>
  <c r="W2726"/>
  <c r="Y2726"/>
  <c r="C2727"/>
  <c r="W2727"/>
  <c r="Y2727"/>
  <c r="C2728"/>
  <c r="W2728"/>
  <c r="Y2728"/>
  <c r="C2729"/>
  <c r="W2729"/>
  <c r="Y2729"/>
  <c r="C2730"/>
  <c r="W2730"/>
  <c r="Y2730"/>
  <c r="C2731"/>
  <c r="W2731"/>
  <c r="Y2731"/>
  <c r="C2732"/>
  <c r="W2732"/>
  <c r="Y2732"/>
  <c r="C2733"/>
  <c r="W2733"/>
  <c r="Y2733"/>
  <c r="C2734"/>
  <c r="W2734"/>
  <c r="Y2734"/>
  <c r="C2735"/>
  <c r="W2735"/>
  <c r="Y2735"/>
  <c r="C2736"/>
  <c r="W2736"/>
  <c r="Y2736"/>
  <c r="C2737"/>
  <c r="W2737"/>
  <c r="Y2737"/>
  <c r="C2738"/>
  <c r="W2738"/>
  <c r="Y2738"/>
  <c r="C2739"/>
  <c r="W2739"/>
  <c r="Y2739"/>
  <c r="C2740"/>
  <c r="W2740"/>
  <c r="Y2740"/>
  <c r="C2741"/>
  <c r="W2741"/>
  <c r="Y2741"/>
  <c r="C2742"/>
  <c r="W2742"/>
  <c r="Y2742"/>
  <c r="C2743"/>
  <c r="W2743"/>
  <c r="Y2743"/>
  <c r="C2744"/>
  <c r="W2744"/>
  <c r="Y2744"/>
  <c r="C2745"/>
  <c r="W2745"/>
  <c r="Y2745"/>
  <c r="C2746"/>
  <c r="W2746"/>
  <c r="Y2746"/>
  <c r="C2747"/>
  <c r="W2747"/>
  <c r="Y2747"/>
  <c r="C2748"/>
  <c r="W2748"/>
  <c r="Y2748"/>
  <c r="C2749"/>
  <c r="W2749"/>
  <c r="Y2749"/>
  <c r="C2750"/>
  <c r="W2750"/>
  <c r="Y2750"/>
  <c r="C2751"/>
  <c r="W2751"/>
  <c r="Y2751"/>
  <c r="C2752"/>
  <c r="W2752"/>
  <c r="Y2752"/>
  <c r="C2753"/>
  <c r="W2753"/>
  <c r="Y2753"/>
  <c r="C2754"/>
  <c r="W2754"/>
  <c r="Y2754"/>
  <c r="C2755"/>
  <c r="W2755"/>
  <c r="Y2755"/>
  <c r="C2756"/>
  <c r="W2756"/>
  <c r="Y2756"/>
  <c r="C2757"/>
  <c r="W2757"/>
  <c r="Y2757"/>
  <c r="C2758"/>
  <c r="W2758"/>
  <c r="Y2758"/>
  <c r="C2759"/>
  <c r="W2759"/>
  <c r="Y2759"/>
  <c r="C2760"/>
  <c r="W2760"/>
  <c r="Y2760"/>
  <c r="C2761"/>
  <c r="W2761"/>
  <c r="Y2761"/>
  <c r="C2762"/>
  <c r="W2762"/>
  <c r="Y2762"/>
  <c r="C2763"/>
  <c r="W2763"/>
  <c r="Y2763"/>
  <c r="C2764"/>
  <c r="W2764"/>
  <c r="Y2764"/>
  <c r="C2765"/>
  <c r="W2765"/>
  <c r="Y2765"/>
  <c r="C2766"/>
  <c r="W2766"/>
  <c r="Y2766"/>
  <c r="C2767"/>
  <c r="W2767"/>
  <c r="Y2767"/>
  <c r="C2768"/>
  <c r="W2768"/>
  <c r="Y2768"/>
  <c r="C2769"/>
  <c r="W2769"/>
  <c r="Y2769"/>
  <c r="C2770"/>
  <c r="W2770"/>
  <c r="Y2770"/>
  <c r="C2771"/>
  <c r="W2771"/>
  <c r="Y2771"/>
  <c r="C2772"/>
  <c r="C2773"/>
  <c r="W2773"/>
  <c r="Y2773"/>
  <c r="C2774"/>
  <c r="W2774"/>
  <c r="Y2774"/>
  <c r="C2775"/>
  <c r="W2775"/>
  <c r="Y2775"/>
  <c r="C2776"/>
  <c r="W2776"/>
  <c r="Y2776"/>
  <c r="C2777"/>
  <c r="W2777"/>
  <c r="Y2777"/>
  <c r="C2778"/>
  <c r="W2778"/>
  <c r="Y2778"/>
  <c r="C2779"/>
  <c r="W2779"/>
  <c r="Y2779"/>
  <c r="C2780"/>
  <c r="W2780"/>
  <c r="Y2780"/>
  <c r="C2781"/>
  <c r="W2781"/>
  <c r="Y2781"/>
  <c r="C2782"/>
  <c r="W2782"/>
  <c r="Y2782"/>
  <c r="C2783"/>
  <c r="W2783"/>
  <c r="Y2783"/>
  <c r="C2784"/>
  <c r="W2784"/>
  <c r="Y2784"/>
  <c r="C2785"/>
  <c r="W2785"/>
  <c r="Y2785"/>
  <c r="C2786"/>
  <c r="W2786"/>
  <c r="Y2786"/>
  <c r="C2787"/>
  <c r="W2787"/>
  <c r="Y2787"/>
  <c r="C2788"/>
  <c r="W2788"/>
  <c r="Y2788"/>
  <c r="C2789"/>
  <c r="W2789"/>
  <c r="Y2789"/>
  <c r="C2790"/>
  <c r="W2790"/>
  <c r="Y2790"/>
  <c r="C2791"/>
  <c r="W2791"/>
  <c r="Y2791"/>
  <c r="C2792"/>
  <c r="W2792"/>
  <c r="Y2792"/>
  <c r="C2793"/>
  <c r="W2793"/>
  <c r="Y2793"/>
  <c r="C2794"/>
  <c r="W2794"/>
  <c r="Y2794"/>
  <c r="C2795"/>
  <c r="W2795"/>
  <c r="Y2795"/>
  <c r="C2796"/>
  <c r="W2796"/>
  <c r="Y2796"/>
  <c r="C2797"/>
  <c r="W2797"/>
  <c r="Y2797"/>
  <c r="C2798"/>
  <c r="W2798"/>
  <c r="Y2798"/>
  <c r="C2799"/>
  <c r="W2799"/>
  <c r="Y2799"/>
  <c r="C2800"/>
  <c r="W2800"/>
  <c r="Y2800"/>
  <c r="C2801"/>
  <c r="W2801"/>
  <c r="Y2801"/>
  <c r="C2802"/>
  <c r="W2802"/>
  <c r="Y2802"/>
  <c r="C2803"/>
  <c r="C2804"/>
  <c r="W2804"/>
  <c r="Y2804"/>
  <c r="C2805"/>
  <c r="W2805"/>
  <c r="Y2805"/>
  <c r="C2806"/>
  <c r="W2806"/>
  <c r="Y2806"/>
  <c r="C2807"/>
  <c r="W2807"/>
  <c r="Y2807"/>
  <c r="C2808"/>
  <c r="W2808"/>
  <c r="Y2808"/>
  <c r="C2809"/>
  <c r="W2809"/>
  <c r="Y2809"/>
  <c r="C2810"/>
  <c r="W2810"/>
  <c r="Y2810"/>
  <c r="C2811"/>
  <c r="W2811"/>
  <c r="Y2811"/>
  <c r="C2812"/>
  <c r="W2812"/>
  <c r="Y2812"/>
  <c r="C2813"/>
  <c r="W2813"/>
  <c r="Y2813"/>
  <c r="C2814"/>
  <c r="W2814"/>
  <c r="Y2814"/>
  <c r="C2815"/>
  <c r="W2815"/>
  <c r="Y2815"/>
  <c r="C2816"/>
  <c r="W2816"/>
  <c r="Y2816"/>
  <c r="C2817"/>
  <c r="W2817"/>
  <c r="Y2817"/>
  <c r="C2818"/>
  <c r="W2818"/>
  <c r="Y2818"/>
  <c r="C2819"/>
  <c r="W2819"/>
  <c r="Y2819"/>
  <c r="C2820"/>
  <c r="W2820"/>
  <c r="Y2820"/>
  <c r="C2821"/>
  <c r="W2821"/>
  <c r="Y2821"/>
  <c r="C2822"/>
  <c r="W2822"/>
  <c r="Y2822"/>
  <c r="C2823"/>
  <c r="W2823"/>
  <c r="Y2823"/>
  <c r="C2824"/>
  <c r="W2824"/>
  <c r="Y2824"/>
  <c r="C2825"/>
  <c r="W2825"/>
  <c r="Y2825"/>
  <c r="C2826"/>
  <c r="W2826"/>
  <c r="Y2826"/>
  <c r="C2827"/>
  <c r="W2827"/>
  <c r="Y2827"/>
  <c r="C2828"/>
  <c r="W2828"/>
  <c r="Y2828"/>
  <c r="C2829"/>
  <c r="W2829"/>
  <c r="Y2829"/>
  <c r="C2830"/>
  <c r="W2830"/>
  <c r="Y2830"/>
  <c r="C2831"/>
  <c r="W2831"/>
  <c r="Y2831"/>
  <c r="C2832"/>
  <c r="W2832"/>
  <c r="Y2832"/>
  <c r="C2833"/>
  <c r="AE2833"/>
  <c r="C2834"/>
  <c r="W2834"/>
  <c r="Y2834"/>
  <c r="C2835"/>
  <c r="W2835"/>
  <c r="Y2835"/>
  <c r="C2836"/>
  <c r="W2836"/>
  <c r="Y2836"/>
  <c r="C2837"/>
  <c r="W2837"/>
  <c r="Y2837"/>
  <c r="C2838"/>
  <c r="W2838"/>
  <c r="Y2838"/>
  <c r="C2839"/>
  <c r="W2839"/>
  <c r="Y2839"/>
  <c r="C2840"/>
  <c r="W2840"/>
  <c r="Y2840"/>
  <c r="C2841"/>
  <c r="W2841"/>
  <c r="Y2841"/>
  <c r="C2842"/>
  <c r="W2842"/>
  <c r="Y2842"/>
  <c r="C2843"/>
  <c r="W2843"/>
  <c r="Y2843"/>
  <c r="C2844"/>
  <c r="W2844"/>
  <c r="Y2844"/>
  <c r="C2845"/>
  <c r="W2845"/>
  <c r="Y2845"/>
  <c r="C2846"/>
  <c r="W2846"/>
  <c r="Y2846"/>
  <c r="C2847"/>
  <c r="W2847"/>
  <c r="Y2847"/>
  <c r="C2848"/>
  <c r="W2848"/>
  <c r="Y2848"/>
  <c r="C2849"/>
  <c r="W2849"/>
  <c r="Y2849"/>
  <c r="C2850"/>
  <c r="W2850"/>
  <c r="Y2850"/>
  <c r="C2851"/>
  <c r="W2851"/>
  <c r="Y2851"/>
  <c r="C2852"/>
  <c r="W2852"/>
  <c r="Y2852"/>
  <c r="C2853"/>
  <c r="W2853"/>
  <c r="Y2853"/>
  <c r="C2854"/>
  <c r="W2854"/>
  <c r="Y2854"/>
  <c r="C2855"/>
  <c r="W2855"/>
  <c r="Y2855"/>
  <c r="C2856"/>
  <c r="W2856"/>
  <c r="Y2856"/>
  <c r="C2857"/>
  <c r="W2857"/>
  <c r="Y2857"/>
  <c r="C2858"/>
  <c r="W2858"/>
  <c r="Y2858"/>
  <c r="C2859"/>
  <c r="W2859"/>
  <c r="Y2859"/>
  <c r="C2860"/>
  <c r="W2860"/>
  <c r="Y2860"/>
  <c r="C2861"/>
  <c r="W2861"/>
  <c r="Y2861"/>
  <c r="C2862"/>
  <c r="W2862"/>
  <c r="Y2862"/>
  <c r="C2863"/>
  <c r="W2863"/>
  <c r="Y2863"/>
  <c r="C2864"/>
  <c r="W2864"/>
  <c r="Y2864"/>
  <c r="AA2864"/>
  <c r="AB2864"/>
  <c r="AC2864"/>
  <c r="AE2864"/>
  <c r="C2865"/>
  <c r="W2865"/>
  <c r="Y2865"/>
  <c r="C2866"/>
  <c r="W2866"/>
  <c r="Y2866"/>
  <c r="C2867"/>
  <c r="W2867"/>
  <c r="Y2867"/>
  <c r="C2868"/>
  <c r="W2868"/>
  <c r="Y2868"/>
  <c r="C2869"/>
  <c r="W2869"/>
  <c r="Y2869"/>
  <c r="C2870"/>
  <c r="W2870"/>
  <c r="Y2870"/>
  <c r="C2871"/>
  <c r="W2871"/>
  <c r="Y2871"/>
  <c r="C2872"/>
  <c r="W2872"/>
  <c r="Y2872"/>
  <c r="C2873"/>
  <c r="W2873"/>
  <c r="Y2873"/>
  <c r="C2874"/>
  <c r="W2874"/>
  <c r="Y2874"/>
  <c r="C2875"/>
  <c r="W2875"/>
  <c r="Y2875"/>
  <c r="C2876"/>
  <c r="W2876"/>
  <c r="Y2876"/>
  <c r="C2877"/>
  <c r="W2877"/>
  <c r="Y2877"/>
  <c r="C2878"/>
  <c r="W2878"/>
  <c r="Y2878"/>
  <c r="C2879"/>
  <c r="W2879"/>
  <c r="Y2879"/>
  <c r="C2880"/>
  <c r="W2880"/>
  <c r="Y2880"/>
  <c r="C2881"/>
  <c r="W2881"/>
  <c r="Y2881"/>
  <c r="C2882"/>
  <c r="W2882"/>
  <c r="Y2882"/>
  <c r="C2883"/>
  <c r="W2883"/>
  <c r="Y2883"/>
  <c r="C2884"/>
  <c r="W2884"/>
  <c r="Y2884"/>
  <c r="C2885"/>
  <c r="W2885"/>
  <c r="Y2885"/>
  <c r="C2886"/>
  <c r="W2886"/>
  <c r="Y2886"/>
  <c r="C2887"/>
  <c r="W2887"/>
  <c r="Y2887"/>
  <c r="C2888"/>
  <c r="W2888"/>
  <c r="Y2888"/>
  <c r="C2889"/>
  <c r="W2889"/>
  <c r="Y2889"/>
  <c r="C2890"/>
  <c r="W2890"/>
  <c r="Y2890"/>
  <c r="C2891"/>
  <c r="W2891"/>
  <c r="Y2891"/>
  <c r="C2892"/>
  <c r="W2892"/>
  <c r="Y2892"/>
  <c r="C2893"/>
  <c r="W2893"/>
  <c r="Y2893"/>
  <c r="C2894"/>
  <c r="AE2894"/>
  <c r="C2895"/>
  <c r="W2895"/>
  <c r="Y2895"/>
  <c r="C2896"/>
  <c r="W2896"/>
  <c r="Y2896"/>
  <c r="C2897"/>
  <c r="W2897"/>
  <c r="Y2897"/>
  <c r="C2898"/>
  <c r="W2898"/>
  <c r="Y2898"/>
  <c r="C2899"/>
  <c r="W2899"/>
  <c r="Y2899"/>
  <c r="C2900"/>
  <c r="W2900"/>
  <c r="Y2900"/>
  <c r="C2901"/>
  <c r="W2901"/>
  <c r="Y2901"/>
  <c r="C2902"/>
  <c r="W2902"/>
  <c r="Y2902"/>
  <c r="C2903"/>
  <c r="W2903"/>
  <c r="Y2903"/>
  <c r="C2904"/>
  <c r="W2904"/>
  <c r="Y2904"/>
  <c r="C2905"/>
  <c r="W2905"/>
  <c r="Y2905"/>
  <c r="C2906"/>
  <c r="W2906"/>
  <c r="Y2906"/>
  <c r="C2907"/>
  <c r="W2907"/>
  <c r="Y2907"/>
  <c r="C2908"/>
  <c r="W2908"/>
  <c r="Y2908"/>
  <c r="C2909"/>
  <c r="W2909"/>
  <c r="Y2909"/>
  <c r="C2910"/>
  <c r="W2910"/>
  <c r="Y2910"/>
  <c r="C2911"/>
  <c r="W2911"/>
  <c r="Y2911"/>
  <c r="C2912"/>
  <c r="W2912"/>
  <c r="Y2912"/>
  <c r="C2913"/>
  <c r="W2913"/>
  <c r="Y2913"/>
  <c r="C2914"/>
  <c r="W2914"/>
  <c r="Y2914"/>
  <c r="C2915"/>
  <c r="W2915"/>
  <c r="Y2915"/>
  <c r="C2916"/>
  <c r="W2916"/>
  <c r="Y2916"/>
  <c r="C2917"/>
  <c r="W2917"/>
  <c r="Y2917"/>
  <c r="C2918"/>
  <c r="W2918"/>
  <c r="Y2918"/>
  <c r="C2919"/>
  <c r="W2919"/>
  <c r="Y2919"/>
  <c r="C2920"/>
  <c r="W2920"/>
  <c r="Y2920"/>
  <c r="C2921"/>
  <c r="W2921"/>
  <c r="Y2921"/>
  <c r="C2922"/>
  <c r="W2922"/>
  <c r="Y2922"/>
  <c r="C2923"/>
  <c r="W2923"/>
  <c r="Y2923"/>
  <c r="C2924"/>
  <c r="W2924"/>
  <c r="Y2924"/>
  <c r="C2925"/>
  <c r="AE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AE2956"/>
  <c r="C2957"/>
  <c r="W2957"/>
  <c r="Y2957"/>
  <c r="C2958"/>
  <c r="W2958"/>
  <c r="Y2958"/>
  <c r="C2959"/>
  <c r="W2959"/>
  <c r="Y2959"/>
  <c r="C2960"/>
  <c r="W2960"/>
  <c r="Y2960"/>
  <c r="C2961"/>
  <c r="W2961"/>
  <c r="Y2961"/>
  <c r="C2962"/>
  <c r="W2962"/>
  <c r="Y2962"/>
  <c r="C2963"/>
  <c r="W2963"/>
  <c r="Y2963"/>
  <c r="C2964"/>
  <c r="W2964"/>
  <c r="Y2964"/>
  <c r="C2965"/>
  <c r="W2965"/>
  <c r="Y2965"/>
  <c r="C2966"/>
  <c r="W2966"/>
  <c r="Y2966"/>
  <c r="C2967"/>
  <c r="W2967"/>
  <c r="Y2967"/>
  <c r="C2968"/>
  <c r="W2968"/>
  <c r="Y2968"/>
  <c r="C2969"/>
  <c r="W2969"/>
  <c r="Y2969"/>
  <c r="C2970"/>
  <c r="W2970"/>
  <c r="Y2970"/>
  <c r="C2971"/>
  <c r="W2971"/>
  <c r="Y2971"/>
  <c r="C2972"/>
  <c r="W2972"/>
  <c r="Y2972"/>
  <c r="C2973"/>
  <c r="W2973"/>
  <c r="Y2973"/>
  <c r="C2974"/>
  <c r="W2974"/>
  <c r="Y2974"/>
  <c r="C2975"/>
  <c r="W2975"/>
  <c r="Y2975"/>
  <c r="C2976"/>
  <c r="W2976"/>
  <c r="Y2976"/>
  <c r="C2977"/>
  <c r="W2977"/>
  <c r="Y2977"/>
  <c r="C2978"/>
  <c r="W2978"/>
  <c r="Y2978"/>
  <c r="C2979"/>
  <c r="W2979"/>
  <c r="Y2979"/>
  <c r="C2980"/>
  <c r="W2980"/>
  <c r="Y2980"/>
  <c r="C2981"/>
  <c r="W2981"/>
  <c r="Y2981"/>
  <c r="C2982"/>
  <c r="W2982"/>
  <c r="Y2982"/>
  <c r="C2983"/>
  <c r="W2983"/>
  <c r="Y2983"/>
  <c r="C2984"/>
  <c r="AE2984"/>
  <c r="C2985"/>
  <c r="W2985"/>
  <c r="Y2985"/>
  <c r="C2986"/>
  <c r="W2986"/>
  <c r="Y2986"/>
  <c r="C2987"/>
  <c r="W2987"/>
  <c r="Y2987"/>
  <c r="C2988"/>
  <c r="W2988"/>
  <c r="Y2988"/>
  <c r="C2989"/>
  <c r="W2989"/>
  <c r="Y2989"/>
  <c r="C2990"/>
  <c r="W2990"/>
  <c r="Y2990"/>
  <c r="C2991"/>
  <c r="W2991"/>
  <c r="Y2991"/>
  <c r="C2992"/>
  <c r="W2992"/>
  <c r="Y2992"/>
  <c r="C2993"/>
  <c r="W2993"/>
  <c r="Y2993"/>
  <c r="C2994"/>
  <c r="W2994"/>
  <c r="Y2994"/>
  <c r="C2995"/>
  <c r="W2995"/>
  <c r="Y2995"/>
  <c r="C2996"/>
  <c r="W2996"/>
  <c r="Y2996"/>
  <c r="C2997"/>
  <c r="W2997"/>
  <c r="Y2997"/>
  <c r="C2998"/>
  <c r="W2998"/>
  <c r="Y2998"/>
  <c r="C2999"/>
  <c r="W2999"/>
  <c r="Y2999"/>
  <c r="C3000"/>
  <c r="W3000"/>
  <c r="Y3000"/>
  <c r="C3001"/>
  <c r="W3001"/>
  <c r="Y3001"/>
  <c r="C3002"/>
  <c r="W3002"/>
  <c r="Y3002"/>
  <c r="C3003"/>
  <c r="W3003"/>
  <c r="Y3003"/>
  <c r="C3004"/>
  <c r="W3004"/>
  <c r="Y3004"/>
  <c r="C3005"/>
  <c r="W3005"/>
  <c r="Y3005"/>
  <c r="C3006"/>
  <c r="W3006"/>
  <c r="Y3006"/>
  <c r="C3007"/>
  <c r="W3007"/>
  <c r="Y3007"/>
  <c r="C3008"/>
  <c r="W3008"/>
  <c r="Y3008"/>
  <c r="C3009"/>
  <c r="W3009"/>
  <c r="Y3009"/>
  <c r="C3010"/>
  <c r="W3010"/>
  <c r="Y3010"/>
  <c r="C3011"/>
  <c r="W3011"/>
  <c r="Y3011"/>
  <c r="C3012"/>
  <c r="W3012"/>
  <c r="Y3012"/>
  <c r="C3013"/>
  <c r="W3013"/>
  <c r="Y3013"/>
  <c r="C3014"/>
  <c r="W3014"/>
  <c r="Y3014"/>
  <c r="C3015"/>
  <c r="AE3015"/>
  <c r="C3016"/>
  <c r="W3016"/>
  <c r="Y3016"/>
  <c r="C3017"/>
  <c r="W3017"/>
  <c r="Y3017"/>
  <c r="C3018"/>
  <c r="W3018"/>
  <c r="Y3018"/>
  <c r="C3019"/>
  <c r="W3019"/>
  <c r="Y3019"/>
  <c r="C3020"/>
  <c r="W3020"/>
  <c r="Y3020"/>
  <c r="C3021"/>
  <c r="W3021"/>
  <c r="Y3021"/>
  <c r="C3022"/>
  <c r="W3022"/>
  <c r="Y3022"/>
  <c r="C3023"/>
  <c r="W3023"/>
  <c r="Y3023"/>
  <c r="C3024"/>
  <c r="W3024"/>
  <c r="Y3024"/>
  <c r="C3025"/>
  <c r="W3025"/>
  <c r="Y3025"/>
  <c r="C3026"/>
  <c r="W3026"/>
  <c r="Y3026"/>
  <c r="C3027"/>
  <c r="W3027"/>
  <c r="Y3027"/>
  <c r="C3028"/>
  <c r="W3028"/>
  <c r="Y3028"/>
  <c r="C3029"/>
  <c r="W3029"/>
  <c r="Y3029"/>
  <c r="C3030"/>
  <c r="W3030"/>
  <c r="Y3030"/>
  <c r="C3031"/>
  <c r="W3031"/>
  <c r="Y3031"/>
  <c r="C3032"/>
  <c r="W3032"/>
  <c r="Y3032"/>
  <c r="C3033"/>
  <c r="W3033"/>
  <c r="Y3033"/>
  <c r="C3034"/>
  <c r="W3034"/>
  <c r="Y3034"/>
  <c r="C3035"/>
  <c r="W3035"/>
  <c r="Y3035"/>
  <c r="C3036"/>
  <c r="W3036"/>
  <c r="Y3036"/>
  <c r="C3037"/>
  <c r="W3037"/>
  <c r="Y3037"/>
  <c r="C3038"/>
  <c r="W3038"/>
  <c r="Y3038"/>
  <c r="C3039"/>
  <c r="W3039"/>
  <c r="Y3039"/>
  <c r="C3040"/>
  <c r="W3040"/>
  <c r="Y3040"/>
  <c r="C3041"/>
  <c r="W3041"/>
  <c r="Y3041"/>
  <c r="C3042"/>
  <c r="W3042"/>
  <c r="Y3042"/>
  <c r="C3043"/>
  <c r="W3043"/>
  <c r="Y3043"/>
  <c r="C3044"/>
  <c r="W3044"/>
  <c r="Y3044"/>
  <c r="C3045"/>
  <c r="C3046"/>
  <c r="W3046"/>
  <c r="Y3046"/>
  <c r="C3047"/>
  <c r="W3047"/>
  <c r="Y3047"/>
  <c r="C3048"/>
  <c r="W3048"/>
  <c r="Y3048"/>
  <c r="C3049"/>
  <c r="W3049"/>
  <c r="Y3049"/>
  <c r="C3050"/>
  <c r="W3050"/>
  <c r="Y3050"/>
  <c r="C3051"/>
  <c r="W3051"/>
  <c r="Y3051"/>
  <c r="C3052"/>
  <c r="W3052"/>
  <c r="Y3052"/>
  <c r="C3053"/>
  <c r="W3053"/>
  <c r="Y3053"/>
  <c r="C3054"/>
  <c r="W3054"/>
  <c r="Y3054"/>
  <c r="C3055"/>
  <c r="W3055"/>
  <c r="Y3055"/>
  <c r="C3056"/>
  <c r="W3056"/>
  <c r="Y3056"/>
  <c r="C3057"/>
  <c r="W3057"/>
  <c r="Y3057"/>
  <c r="C3058"/>
  <c r="W3058"/>
  <c r="Y3058"/>
  <c r="C3059"/>
  <c r="W3059"/>
  <c r="Y3059"/>
  <c r="C3060"/>
  <c r="W3060"/>
  <c r="Y3060"/>
  <c r="C3061"/>
  <c r="W3061"/>
  <c r="Y3061"/>
  <c r="C3062"/>
  <c r="W3062"/>
  <c r="Y3062"/>
  <c r="C3063"/>
  <c r="W3063"/>
  <c r="Y3063"/>
  <c r="C3064"/>
  <c r="W3064"/>
  <c r="Y3064"/>
  <c r="C3065"/>
  <c r="W3065"/>
  <c r="Y3065"/>
  <c r="C3066"/>
  <c r="W3066"/>
  <c r="Y3066"/>
  <c r="C3067"/>
  <c r="W3067"/>
  <c r="Y3067"/>
  <c r="C3068"/>
  <c r="W3068"/>
  <c r="Y3068"/>
  <c r="C3069"/>
  <c r="W3069"/>
  <c r="Y3069"/>
  <c r="C3070"/>
  <c r="C3071"/>
  <c r="C3072"/>
  <c r="C3073"/>
  <c r="C3074"/>
  <c r="C3075"/>
  <c r="C3076"/>
  <c r="C3077"/>
  <c r="W3077"/>
  <c r="Y3077"/>
  <c r="C3078"/>
  <c r="W3078"/>
  <c r="Y3078"/>
  <c r="C3079"/>
  <c r="W3079"/>
  <c r="Y3079"/>
  <c r="C3080"/>
  <c r="W3080"/>
  <c r="Y3080"/>
  <c r="C3081"/>
  <c r="W3081"/>
  <c r="Y3081"/>
  <c r="C3082"/>
  <c r="W3082"/>
  <c r="Y3082"/>
  <c r="C3083"/>
  <c r="W3083"/>
  <c r="Y3083"/>
  <c r="C3084"/>
  <c r="W3084"/>
  <c r="Y3084"/>
  <c r="C3085"/>
  <c r="W3085"/>
  <c r="Y3085"/>
  <c r="C3086"/>
  <c r="W3086"/>
  <c r="Y3086"/>
  <c r="C3087"/>
  <c r="W3087"/>
  <c r="Y3087"/>
  <c r="C3088"/>
  <c r="W3088"/>
  <c r="Y3088"/>
  <c r="C3089"/>
  <c r="W3089"/>
  <c r="Y3089"/>
  <c r="C3090"/>
  <c r="W3090"/>
  <c r="Y3090"/>
  <c r="C3091"/>
  <c r="W3091"/>
  <c r="Y3091"/>
  <c r="C3092"/>
  <c r="W3092"/>
  <c r="Y3092"/>
  <c r="C3093"/>
  <c r="W3093"/>
  <c r="Y3093"/>
  <c r="C3094"/>
  <c r="W3094"/>
  <c r="Y3094"/>
  <c r="C3095"/>
  <c r="W3095"/>
  <c r="Y3095"/>
  <c r="C3096"/>
  <c r="W3096"/>
  <c r="Y3096"/>
  <c r="C3097"/>
  <c r="W3097"/>
  <c r="Y3097"/>
  <c r="C3098"/>
  <c r="W3098"/>
  <c r="Y3098"/>
  <c r="C3099"/>
  <c r="W3099"/>
  <c r="Y3099"/>
  <c r="C3100"/>
  <c r="W3100"/>
  <c r="Y3100"/>
  <c r="C3101"/>
  <c r="W3101"/>
  <c r="Y3101"/>
  <c r="C3102"/>
  <c r="W3102"/>
  <c r="Y3102"/>
  <c r="C3103"/>
  <c r="W3103"/>
  <c r="Y3103"/>
  <c r="C3104"/>
  <c r="W3104"/>
  <c r="Y3104"/>
  <c r="C3105"/>
  <c r="W3105"/>
  <c r="Y3105"/>
  <c r="C3106"/>
  <c r="W3106"/>
  <c r="Y3106"/>
  <c r="C3107"/>
  <c r="W3107"/>
  <c r="Y3107"/>
  <c r="C3108"/>
  <c r="W3108"/>
  <c r="Y3108"/>
  <c r="C3109"/>
  <c r="W3109"/>
  <c r="Y3109"/>
  <c r="C3110"/>
  <c r="W3110"/>
  <c r="Y3110"/>
  <c r="C3111"/>
  <c r="W3111"/>
  <c r="Y3111"/>
  <c r="C3112"/>
  <c r="W3112"/>
  <c r="Y3112"/>
  <c r="C3113"/>
  <c r="W3113"/>
  <c r="Y3113"/>
  <c r="C3114"/>
  <c r="W3114"/>
  <c r="Y3114"/>
  <c r="C3115"/>
  <c r="W3115"/>
  <c r="Y3115"/>
  <c r="C3116"/>
  <c r="W3116"/>
  <c r="Y3116"/>
  <c r="C3117"/>
  <c r="W3117"/>
  <c r="Y3117"/>
  <c r="C3118"/>
  <c r="C3119"/>
  <c r="W3119"/>
  <c r="Y3119"/>
  <c r="C3120"/>
  <c r="W3120"/>
  <c r="Y3120"/>
  <c r="C3121"/>
  <c r="W3121"/>
  <c r="Y3121"/>
  <c r="C3122"/>
  <c r="W3122"/>
  <c r="Y3122"/>
  <c r="C3123"/>
  <c r="W3123"/>
  <c r="Y3123"/>
  <c r="C3124"/>
  <c r="W3124"/>
  <c r="Y3124"/>
  <c r="C3125"/>
  <c r="W3125"/>
  <c r="Y3125"/>
  <c r="C3126"/>
  <c r="W3126"/>
  <c r="Y3126"/>
  <c r="C3127"/>
  <c r="W3127"/>
  <c r="Y3127"/>
  <c r="C3128"/>
  <c r="W3128"/>
  <c r="Y3128"/>
  <c r="C3129"/>
  <c r="W3129"/>
  <c r="Y3129"/>
  <c r="C3130"/>
  <c r="W3130"/>
  <c r="Y3130"/>
  <c r="C3131"/>
  <c r="W3131"/>
  <c r="Y3131"/>
  <c r="C3132"/>
  <c r="W3132"/>
  <c r="Y3132"/>
  <c r="C3133"/>
  <c r="W3133"/>
  <c r="Y3133"/>
  <c r="C3134"/>
  <c r="W3134"/>
  <c r="Y3134"/>
  <c r="C3135"/>
  <c r="W3135"/>
  <c r="Y3135"/>
  <c r="C3136"/>
  <c r="W3136"/>
  <c r="Y3136"/>
  <c r="C3137"/>
  <c r="W3137"/>
  <c r="Y3137"/>
  <c r="C3138"/>
  <c r="W3138"/>
  <c r="Y3138"/>
  <c r="C3139"/>
  <c r="W3139"/>
  <c r="Y3139"/>
  <c r="C3140"/>
  <c r="W3140"/>
  <c r="Y3140"/>
  <c r="C3141"/>
  <c r="W3141"/>
  <c r="Y3141"/>
  <c r="C3142"/>
  <c r="W3142"/>
  <c r="Y3142"/>
  <c r="C3143"/>
  <c r="W3143"/>
  <c r="Y3143"/>
  <c r="C3144"/>
  <c r="W3144"/>
  <c r="Y3144"/>
  <c r="C3145"/>
  <c r="W3145"/>
  <c r="Y3145"/>
  <c r="C3146"/>
  <c r="W3146"/>
  <c r="Y3146"/>
  <c r="C3147"/>
  <c r="W3147"/>
  <c r="Y3147"/>
  <c r="C3148"/>
  <c r="W3148"/>
  <c r="Y3148"/>
  <c r="C3149"/>
  <c r="W3149"/>
  <c r="Y3149"/>
  <c r="C3150"/>
  <c r="W3150"/>
  <c r="Y3150"/>
  <c r="C3151"/>
  <c r="W3151"/>
  <c r="Y3151"/>
  <c r="C3152"/>
  <c r="W3152"/>
  <c r="Y3152"/>
  <c r="C3153"/>
  <c r="W3153"/>
  <c r="Y3153"/>
  <c r="C3154"/>
  <c r="W3154"/>
  <c r="Y3154"/>
  <c r="C3155"/>
  <c r="W3155"/>
  <c r="Y3155"/>
  <c r="C3156"/>
  <c r="W3156"/>
  <c r="Y3156"/>
  <c r="C3157"/>
  <c r="W3157"/>
  <c r="Y3157"/>
  <c r="C3158"/>
  <c r="W3158"/>
  <c r="Y3158"/>
  <c r="C3159"/>
  <c r="W3159"/>
  <c r="Y3159"/>
  <c r="C3160"/>
  <c r="W3160"/>
  <c r="Y3160"/>
  <c r="C3161"/>
  <c r="W3161"/>
  <c r="Y3161"/>
  <c r="C3162"/>
  <c r="W3162"/>
  <c r="Y3162"/>
  <c r="C3163"/>
  <c r="W3163"/>
  <c r="Y3163"/>
  <c r="C3164"/>
  <c r="W3164"/>
  <c r="Y3164"/>
  <c r="C3165"/>
  <c r="W3165"/>
  <c r="Y3165"/>
  <c r="C3166"/>
  <c r="W3166"/>
  <c r="Y3166"/>
  <c r="C3167"/>
  <c r="W3167"/>
  <c r="Y3167"/>
  <c r="C3168"/>
  <c r="C3169"/>
  <c r="W3169"/>
  <c r="Y3169"/>
  <c r="C3170"/>
  <c r="W3170"/>
  <c r="Y3170"/>
  <c r="C3171"/>
  <c r="W3171"/>
  <c r="Y3171"/>
  <c r="C3172"/>
  <c r="W3172"/>
  <c r="Y3172"/>
  <c r="C3173"/>
  <c r="W3173"/>
  <c r="Y3173"/>
  <c r="C3174"/>
  <c r="W3174"/>
  <c r="Y3174"/>
  <c r="C3175"/>
  <c r="W3175"/>
  <c r="Y3175"/>
  <c r="C3176"/>
  <c r="W3176"/>
  <c r="Y3176"/>
  <c r="C3177"/>
  <c r="W3177"/>
  <c r="Y3177"/>
  <c r="C3178"/>
  <c r="W3178"/>
  <c r="Y3178"/>
  <c r="C3179"/>
  <c r="W3179"/>
  <c r="Y3179"/>
  <c r="C3180"/>
  <c r="W3180"/>
  <c r="Y3180"/>
  <c r="C3181"/>
  <c r="W3181"/>
  <c r="Y3181"/>
  <c r="C3182"/>
  <c r="W3182"/>
  <c r="Y3182"/>
  <c r="C3183"/>
  <c r="W3183"/>
  <c r="Y3183"/>
  <c r="C3184"/>
  <c r="W3184"/>
  <c r="Y3184"/>
  <c r="C3185"/>
  <c r="W3185"/>
  <c r="Y3185"/>
  <c r="C3186"/>
  <c r="W3186"/>
  <c r="Y3186"/>
  <c r="C3187"/>
  <c r="W3187"/>
  <c r="Y3187"/>
  <c r="C3188"/>
  <c r="W3188"/>
  <c r="Y3188"/>
  <c r="C3189"/>
  <c r="W3189"/>
  <c r="Y3189"/>
  <c r="C3190"/>
  <c r="W3190"/>
  <c r="Y3190"/>
  <c r="C3191"/>
  <c r="W3191"/>
  <c r="Y3191"/>
  <c r="C3192"/>
  <c r="W3192"/>
  <c r="Y3192"/>
  <c r="C3193"/>
  <c r="W3193"/>
  <c r="Y3193"/>
  <c r="C3194"/>
  <c r="W3194"/>
  <c r="Y3194"/>
  <c r="C3195"/>
  <c r="W3195"/>
  <c r="Y3195"/>
  <c r="C3196"/>
  <c r="W3196"/>
  <c r="Y3196"/>
  <c r="C3197"/>
  <c r="W3197"/>
  <c r="Y3197"/>
  <c r="C3198"/>
  <c r="W3198"/>
  <c r="Y3198"/>
  <c r="AA3198"/>
  <c r="AB3198"/>
  <c r="AC3198"/>
  <c r="AE3198"/>
  <c r="C3199"/>
  <c r="W3199"/>
  <c r="Y3199"/>
  <c r="C3200"/>
  <c r="W3200"/>
  <c r="Y3200"/>
  <c r="C3201"/>
  <c r="W3201"/>
  <c r="Y3201"/>
  <c r="C3202"/>
  <c r="W3202"/>
  <c r="Y3202"/>
  <c r="C3203"/>
  <c r="W3203"/>
  <c r="Y3203"/>
  <c r="C3204"/>
  <c r="W3204"/>
  <c r="Y3204"/>
  <c r="C3205"/>
  <c r="W3205"/>
  <c r="Y3205"/>
  <c r="C3206"/>
  <c r="W3206"/>
  <c r="Y3206"/>
  <c r="C3207"/>
  <c r="W3207"/>
  <c r="Y3207"/>
  <c r="C3208"/>
  <c r="W3208"/>
  <c r="Y3208"/>
  <c r="C3209"/>
  <c r="W3209"/>
  <c r="Y3209"/>
  <c r="C3210"/>
  <c r="W3210"/>
  <c r="Y3210"/>
  <c r="C3211"/>
  <c r="W3211"/>
  <c r="Y3211"/>
  <c r="C3212"/>
  <c r="W3212"/>
  <c r="Y3212"/>
  <c r="C3213"/>
  <c r="W3213"/>
  <c r="Y3213"/>
  <c r="C3214"/>
  <c r="W3214"/>
  <c r="Y3214"/>
  <c r="C3215"/>
  <c r="W3215"/>
  <c r="Y3215"/>
  <c r="C3216"/>
  <c r="W3216"/>
  <c r="Y3216"/>
  <c r="C3217"/>
  <c r="W3217"/>
  <c r="Y3217"/>
  <c r="C3218"/>
  <c r="W3218"/>
  <c r="Y3218"/>
  <c r="C3219"/>
  <c r="W3219"/>
  <c r="Y3219"/>
  <c r="C3220"/>
  <c r="W3220"/>
  <c r="Y3220"/>
  <c r="C3221"/>
  <c r="W3221"/>
  <c r="Y3221"/>
  <c r="C3222"/>
  <c r="W3222"/>
  <c r="Y3222"/>
  <c r="C3223"/>
  <c r="W3223"/>
  <c r="Y3223"/>
  <c r="C3224"/>
  <c r="W3224"/>
  <c r="Y3224"/>
  <c r="C3225"/>
  <c r="W3225"/>
  <c r="Y3225"/>
  <c r="C3226"/>
  <c r="W3226"/>
  <c r="Y3226"/>
  <c r="C3227"/>
  <c r="W3227"/>
  <c r="Y3227"/>
  <c r="C3228"/>
  <c r="W3228"/>
  <c r="Y3228"/>
  <c r="C3229"/>
  <c r="W3229"/>
  <c r="Y3229"/>
  <c r="AA3229"/>
  <c r="AB3229"/>
  <c r="AC3229"/>
  <c r="AE3229"/>
  <c r="C3230"/>
  <c r="W3230"/>
  <c r="Y3230"/>
  <c r="C3231"/>
  <c r="W3231"/>
  <c r="Y3231"/>
  <c r="C3232"/>
  <c r="W3232"/>
  <c r="Y3232"/>
  <c r="C3233"/>
  <c r="W3233"/>
  <c r="Y3233"/>
  <c r="C3234"/>
  <c r="W3234"/>
  <c r="Y3234"/>
  <c r="C3235"/>
  <c r="W3235"/>
  <c r="Y3235"/>
  <c r="C3236"/>
  <c r="W3236"/>
  <c r="Y3236"/>
  <c r="C3237"/>
  <c r="W3237"/>
  <c r="Y3237"/>
  <c r="C3238"/>
  <c r="W3238"/>
  <c r="Y3238"/>
  <c r="C3239"/>
  <c r="W3239"/>
  <c r="Y3239"/>
  <c r="C3240"/>
  <c r="W3240"/>
  <c r="Y3240"/>
  <c r="C3241"/>
  <c r="W3241"/>
  <c r="Y3241"/>
  <c r="C3242"/>
  <c r="W3242"/>
  <c r="Y3242"/>
  <c r="C3243"/>
  <c r="W3243"/>
  <c r="Y3243"/>
  <c r="C3244"/>
  <c r="W3244"/>
  <c r="Y3244"/>
  <c r="C3245"/>
  <c r="W3245"/>
  <c r="Y3245"/>
  <c r="C3246"/>
  <c r="W3246"/>
  <c r="Y3246"/>
  <c r="C3247"/>
  <c r="W3247"/>
  <c r="Y3247"/>
  <c r="C3248"/>
  <c r="W3248"/>
  <c r="Y3248"/>
  <c r="C3249"/>
  <c r="W3249"/>
  <c r="Y3249"/>
  <c r="C3250"/>
  <c r="W3250"/>
  <c r="Y3250"/>
  <c r="C3251"/>
  <c r="W3251"/>
  <c r="Y3251"/>
  <c r="C3252"/>
  <c r="W3252"/>
  <c r="Y3252"/>
  <c r="C3253"/>
  <c r="W3253"/>
  <c r="Y3253"/>
  <c r="C3254"/>
  <c r="W3254"/>
  <c r="Y3254"/>
  <c r="C3255"/>
  <c r="W3255"/>
  <c r="Y3255"/>
  <c r="C3256"/>
  <c r="W3256"/>
  <c r="Y3256"/>
  <c r="C3257"/>
  <c r="W3257"/>
  <c r="Y3257"/>
  <c r="C3258"/>
  <c r="W3258"/>
  <c r="Y3258"/>
  <c r="C3259"/>
  <c r="AE3259"/>
  <c r="C3260"/>
  <c r="C3261"/>
  <c r="C3262"/>
  <c r="C3263"/>
  <c r="W3263"/>
  <c r="Y3263"/>
  <c r="C3264"/>
  <c r="W3264"/>
  <c r="Y3264"/>
  <c r="C3265"/>
  <c r="C3266"/>
  <c r="C3267"/>
  <c r="W3267"/>
  <c r="Y3267"/>
  <c r="C3268"/>
  <c r="W3268"/>
  <c r="Y3268"/>
  <c r="C3269"/>
  <c r="C3270"/>
  <c r="C3271"/>
  <c r="W3271"/>
  <c r="Y3271"/>
  <c r="C3272"/>
  <c r="W3272"/>
  <c r="Y3272"/>
  <c r="C3273"/>
  <c r="C3274"/>
  <c r="C3275"/>
  <c r="W3275"/>
  <c r="Y3275"/>
  <c r="C3276"/>
  <c r="W3276"/>
  <c r="Y3276"/>
  <c r="C3277"/>
  <c r="C3278"/>
  <c r="C3279"/>
  <c r="W3279"/>
  <c r="Y3279"/>
  <c r="C3280"/>
  <c r="W3280"/>
  <c r="Y3280"/>
  <c r="C3281"/>
  <c r="C3282"/>
  <c r="C3283"/>
  <c r="W3283"/>
  <c r="Y3283"/>
  <c r="C3284"/>
  <c r="W3284"/>
  <c r="Y3284"/>
  <c r="C3285"/>
  <c r="C3286"/>
  <c r="C3287"/>
  <c r="W3287"/>
  <c r="Y3287"/>
  <c r="C3288"/>
  <c r="W3288"/>
  <c r="Y3288"/>
  <c r="C3289"/>
  <c r="C3290"/>
  <c r="AE3290"/>
  <c r="C3291"/>
  <c r="C3292"/>
  <c r="C3293"/>
  <c r="C3294"/>
  <c r="C3295"/>
  <c r="C3296"/>
  <c r="C3297"/>
  <c r="C3298"/>
  <c r="C3299"/>
  <c r="C3300"/>
  <c r="C3301"/>
  <c r="C3302"/>
  <c r="C3303"/>
  <c r="C3304"/>
  <c r="C3305"/>
  <c r="C3306"/>
  <c r="C3307"/>
  <c r="C3308"/>
  <c r="C3309"/>
  <c r="C3310"/>
  <c r="C3311"/>
  <c r="C3312"/>
  <c r="C3313"/>
  <c r="C3314"/>
  <c r="C3315"/>
  <c r="C3316"/>
  <c r="C3317"/>
  <c r="C3318"/>
  <c r="C3319"/>
  <c r="C3320"/>
  <c r="C3321"/>
  <c r="AE3321"/>
  <c r="C3322"/>
  <c r="W3322"/>
  <c r="Y3322"/>
  <c r="C3323"/>
  <c r="W3323"/>
  <c r="Y3323"/>
  <c r="C3324"/>
  <c r="W3324"/>
  <c r="Y3324"/>
  <c r="C3325"/>
  <c r="W3325"/>
  <c r="Y3325"/>
  <c r="C3326"/>
  <c r="W3326"/>
  <c r="Y3326"/>
  <c r="C3327"/>
  <c r="W3327"/>
  <c r="Y3327"/>
  <c r="C3328"/>
  <c r="W3328"/>
  <c r="Y3328"/>
  <c r="C3329"/>
  <c r="W3329"/>
  <c r="Y3329"/>
  <c r="C3330"/>
  <c r="W3330"/>
  <c r="Y3330"/>
  <c r="C3331"/>
  <c r="W3331"/>
  <c r="Y3331"/>
  <c r="C3332"/>
  <c r="W3332"/>
  <c r="Y3332"/>
  <c r="C3333"/>
  <c r="W3333"/>
  <c r="Y3333"/>
  <c r="C3334"/>
  <c r="W3334"/>
  <c r="Y3334"/>
  <c r="C3335"/>
  <c r="W3335"/>
  <c r="Y3335"/>
  <c r="C3336"/>
  <c r="W3336"/>
  <c r="Y3336"/>
  <c r="C3337"/>
  <c r="W3337"/>
  <c r="Y3337"/>
  <c r="C3338"/>
  <c r="W3338"/>
  <c r="Y3338"/>
  <c r="C3339"/>
  <c r="W3339"/>
  <c r="Y3339"/>
  <c r="C3340"/>
  <c r="W3340"/>
  <c r="Y3340"/>
  <c r="C3341"/>
  <c r="W3341"/>
  <c r="Y3341"/>
  <c r="C3342"/>
  <c r="W3342"/>
  <c r="Y3342"/>
  <c r="C3343"/>
  <c r="W3343"/>
  <c r="Y3343"/>
  <c r="C3344"/>
  <c r="W3344"/>
  <c r="Y3344"/>
  <c r="C3345"/>
  <c r="W3345"/>
  <c r="Y3345"/>
  <c r="C3346"/>
  <c r="W3346"/>
  <c r="Y3346"/>
  <c r="C3347"/>
  <c r="W3347"/>
  <c r="Y3347"/>
  <c r="C3348"/>
  <c r="W3348"/>
  <c r="Y3348"/>
  <c r="C3349"/>
  <c r="W3349"/>
  <c r="Y3349"/>
  <c r="C3350"/>
  <c r="AE3350"/>
  <c r="C3351"/>
  <c r="W3351"/>
  <c r="Y3351"/>
  <c r="C3352"/>
  <c r="W3352"/>
  <c r="Y3352"/>
  <c r="C3353"/>
  <c r="W3353"/>
  <c r="Y3353"/>
  <c r="C3354"/>
  <c r="W3354"/>
  <c r="Y3354"/>
  <c r="C3355"/>
  <c r="W3355"/>
  <c r="Y3355"/>
  <c r="C3356"/>
  <c r="W3356"/>
  <c r="Y3356"/>
  <c r="C3357"/>
  <c r="W3357"/>
  <c r="Y3357"/>
  <c r="C3358"/>
  <c r="W3358"/>
  <c r="Y3358"/>
  <c r="C3359"/>
  <c r="W3359"/>
  <c r="Y3359"/>
  <c r="C3360"/>
  <c r="W3360"/>
  <c r="Y3360"/>
  <c r="C3361"/>
  <c r="W3361"/>
  <c r="Y3361"/>
  <c r="C3362"/>
  <c r="W3362"/>
  <c r="Y3362"/>
  <c r="C3363"/>
  <c r="W3363"/>
  <c r="Y3363"/>
  <c r="C3364"/>
  <c r="W3364"/>
  <c r="Y3364"/>
  <c r="C3365"/>
  <c r="W3365"/>
  <c r="Y3365"/>
  <c r="C3366"/>
  <c r="W3366"/>
  <c r="Y3366"/>
  <c r="C3367"/>
  <c r="W3367"/>
  <c r="Y3367"/>
  <c r="C3368"/>
  <c r="W3368"/>
  <c r="Y3368"/>
  <c r="C3369"/>
  <c r="W3369"/>
  <c r="Y3369"/>
  <c r="C3370"/>
  <c r="W3370"/>
  <c r="Y3370"/>
  <c r="C3371"/>
  <c r="W3371"/>
  <c r="Y3371"/>
  <c r="C3372"/>
  <c r="W3372"/>
  <c r="Y3372"/>
  <c r="C3373"/>
  <c r="W3373"/>
  <c r="Y3373"/>
  <c r="C3374"/>
  <c r="W3374"/>
  <c r="Y3374"/>
  <c r="C3375"/>
  <c r="W3375"/>
  <c r="Y3375"/>
  <c r="C3376"/>
  <c r="W3376"/>
  <c r="Y3376"/>
  <c r="C3377"/>
  <c r="W3377"/>
  <c r="Y3377"/>
  <c r="C3378"/>
  <c r="W3378"/>
  <c r="Y3378"/>
  <c r="C3379"/>
  <c r="W3379"/>
  <c r="Y3379"/>
  <c r="C3380"/>
  <c r="W3380"/>
  <c r="Y3380"/>
  <c r="C3381"/>
  <c r="AE3381"/>
  <c r="C3382"/>
  <c r="W3382"/>
  <c r="Y3382"/>
  <c r="C3383"/>
  <c r="W3383"/>
  <c r="Y3383"/>
  <c r="C3384"/>
  <c r="W3384"/>
  <c r="Y3384"/>
  <c r="C3385"/>
  <c r="W3385"/>
  <c r="Y3385"/>
  <c r="C3386"/>
  <c r="W3386"/>
  <c r="Y3386"/>
  <c r="C3387"/>
  <c r="W3387"/>
  <c r="Y3387"/>
  <c r="C3388"/>
  <c r="W3388"/>
  <c r="Y3388"/>
  <c r="C3389"/>
  <c r="W3389"/>
  <c r="Y3389"/>
  <c r="C3390"/>
  <c r="W3390"/>
  <c r="Y3390"/>
  <c r="C3391"/>
  <c r="W3391"/>
  <c r="Y3391"/>
  <c r="C3392"/>
  <c r="W3392"/>
  <c r="Y3392"/>
  <c r="C3393"/>
  <c r="W3393"/>
  <c r="Y3393"/>
  <c r="C3394"/>
  <c r="W3394"/>
  <c r="Y3394"/>
  <c r="C3395"/>
  <c r="W3395"/>
  <c r="Y3395"/>
  <c r="C3396"/>
  <c r="W3396"/>
  <c r="Y3396"/>
  <c r="C3397"/>
  <c r="W3397"/>
  <c r="Y3397"/>
  <c r="C3398"/>
  <c r="W3398"/>
  <c r="Y3398"/>
  <c r="C3399"/>
  <c r="W3399"/>
  <c r="Y3399"/>
  <c r="C3400"/>
  <c r="W3400"/>
  <c r="Y3400"/>
  <c r="C3401"/>
  <c r="W3401"/>
  <c r="Y3401"/>
  <c r="C3402"/>
  <c r="W3402"/>
  <c r="Y3402"/>
  <c r="C3403"/>
  <c r="W3403"/>
  <c r="Y3403"/>
  <c r="C3404"/>
  <c r="W3404"/>
  <c r="Y3404"/>
  <c r="C3405"/>
  <c r="W3405"/>
  <c r="Y3405"/>
  <c r="C3406"/>
  <c r="W3406"/>
  <c r="Y3406"/>
  <c r="C3407"/>
  <c r="W3407"/>
  <c r="Y3407"/>
  <c r="C3408"/>
  <c r="W3408"/>
  <c r="Y3408"/>
  <c r="C3409"/>
  <c r="W3409"/>
  <c r="Y3409"/>
  <c r="C3410"/>
  <c r="W3410"/>
  <c r="Y3410"/>
  <c r="C3411"/>
  <c r="AE3411"/>
  <c r="C3412"/>
  <c r="W3412"/>
  <c r="Y3412"/>
  <c r="C3413"/>
  <c r="W3413"/>
  <c r="Y3413"/>
  <c r="C3414"/>
  <c r="W3414"/>
  <c r="Y3414"/>
  <c r="C3415"/>
  <c r="W3415"/>
  <c r="Y3415"/>
  <c r="C3416"/>
  <c r="W3416"/>
  <c r="Y3416"/>
  <c r="C3417"/>
  <c r="W3417"/>
  <c r="Y3417"/>
  <c r="C3418"/>
  <c r="W3418"/>
  <c r="Y3418"/>
  <c r="C3419"/>
  <c r="W3419"/>
  <c r="Y3419"/>
  <c r="C3420"/>
  <c r="W3420"/>
  <c r="Y3420"/>
  <c r="C3421"/>
  <c r="W3421"/>
  <c r="Y3421"/>
  <c r="C3422"/>
  <c r="W3422"/>
  <c r="Y3422"/>
  <c r="C3423"/>
  <c r="W3423"/>
  <c r="Y3423"/>
  <c r="C3424"/>
  <c r="W3424"/>
  <c r="Y3424"/>
  <c r="C3425"/>
  <c r="W3425"/>
  <c r="Y3425"/>
  <c r="C3426"/>
  <c r="W3426"/>
  <c r="Y3426"/>
  <c r="C3427"/>
  <c r="W3427"/>
  <c r="Y3427"/>
  <c r="C3428"/>
  <c r="W3428"/>
  <c r="Y3428"/>
  <c r="C3429"/>
  <c r="W3429"/>
  <c r="Y3429"/>
  <c r="C3430"/>
  <c r="W3430"/>
  <c r="Y3430"/>
  <c r="C3431"/>
  <c r="W3431"/>
  <c r="Y3431"/>
  <c r="C3432"/>
  <c r="W3432"/>
  <c r="Y3432"/>
  <c r="C3433"/>
  <c r="W3433"/>
  <c r="Y3433"/>
  <c r="C3434"/>
  <c r="W3434"/>
  <c r="Y3434"/>
  <c r="C3435"/>
  <c r="W3435"/>
  <c r="Y3435"/>
  <c r="C3436"/>
  <c r="W3436"/>
  <c r="Y3436"/>
  <c r="C3437"/>
  <c r="W3437"/>
  <c r="Y3437"/>
  <c r="C3438"/>
  <c r="W3438"/>
  <c r="Y3438"/>
  <c r="C3439"/>
  <c r="W3439"/>
  <c r="Y3439"/>
  <c r="C3440"/>
  <c r="W3440"/>
  <c r="Y3440"/>
  <c r="C3441"/>
  <c r="W3441"/>
  <c r="Y3441"/>
  <c r="C3442"/>
  <c r="C3443"/>
  <c r="C3444"/>
  <c r="C3445"/>
  <c r="C3446"/>
  <c r="C3447"/>
  <c r="C3448"/>
  <c r="C3449"/>
  <c r="C3450"/>
  <c r="C3451"/>
  <c r="C3452"/>
  <c r="C3453"/>
  <c r="C3454"/>
  <c r="C3455"/>
  <c r="C3456"/>
  <c r="C3457"/>
  <c r="C3458"/>
  <c r="C3459"/>
  <c r="C3460"/>
  <c r="C3461"/>
  <c r="C3462"/>
  <c r="C3463"/>
  <c r="C3464"/>
  <c r="C3465"/>
  <c r="C3466"/>
  <c r="C3467"/>
  <c r="C3468"/>
  <c r="C3469"/>
  <c r="C3470"/>
  <c r="C3471"/>
  <c r="C3472"/>
  <c r="W3472"/>
  <c r="Y3472"/>
  <c r="C3473"/>
  <c r="W3473"/>
  <c r="Y3473"/>
  <c r="C3474"/>
  <c r="W3474"/>
  <c r="Y3474"/>
  <c r="C3475"/>
  <c r="W3475"/>
  <c r="Y3475"/>
  <c r="C3476"/>
  <c r="W3476"/>
  <c r="Y3476"/>
  <c r="C3477"/>
  <c r="W3477"/>
  <c r="Y3477"/>
  <c r="C3478"/>
  <c r="W3478"/>
  <c r="Y3478"/>
  <c r="C3479"/>
  <c r="W3479"/>
  <c r="Y3479"/>
  <c r="C3480"/>
  <c r="W3480"/>
  <c r="Y3480"/>
  <c r="C3481"/>
  <c r="W3481"/>
  <c r="Y3481"/>
  <c r="C3482"/>
  <c r="W3482"/>
  <c r="Y3482"/>
  <c r="C3483"/>
  <c r="W3483"/>
  <c r="Y3483"/>
  <c r="C3484"/>
  <c r="W3484"/>
  <c r="Y3484"/>
  <c r="C3485"/>
  <c r="W3485"/>
  <c r="Y3485"/>
  <c r="C3486"/>
  <c r="W3486"/>
  <c r="Y3486"/>
  <c r="C3487"/>
  <c r="W3487"/>
  <c r="Y3487"/>
  <c r="C3488"/>
  <c r="W3488"/>
  <c r="Y3488"/>
  <c r="C3489"/>
  <c r="W3489"/>
  <c r="Y3489"/>
  <c r="C3490"/>
  <c r="W3490"/>
  <c r="Y3490"/>
  <c r="C3491"/>
  <c r="W3491"/>
  <c r="Y3491"/>
  <c r="C3492"/>
  <c r="W3492"/>
  <c r="Y3492"/>
  <c r="C3493"/>
  <c r="W3493"/>
  <c r="Y3493"/>
  <c r="C3494"/>
  <c r="W3494"/>
  <c r="Y3494"/>
  <c r="C3495"/>
  <c r="W3495"/>
  <c r="Y3495"/>
  <c r="C3496"/>
  <c r="W3496"/>
  <c r="Y3496"/>
  <c r="C3497"/>
  <c r="W3497"/>
  <c r="Y3497"/>
  <c r="C3498"/>
  <c r="W3498"/>
  <c r="Y3498"/>
  <c r="C3499"/>
  <c r="W3499"/>
  <c r="Y3499"/>
  <c r="C3500"/>
  <c r="W3500"/>
  <c r="Y3500"/>
  <c r="C3501"/>
  <c r="W3501"/>
  <c r="Y3501"/>
  <c r="C3502"/>
  <c r="W3502"/>
  <c r="Y3502"/>
  <c r="C3503"/>
  <c r="C3504"/>
  <c r="W3504"/>
  <c r="Y3504"/>
  <c r="C3505"/>
  <c r="W3505"/>
  <c r="Y3505"/>
  <c r="C3506"/>
  <c r="W3506"/>
  <c r="Y3506"/>
  <c r="C3507"/>
  <c r="W3507"/>
  <c r="Y3507"/>
  <c r="C3508"/>
  <c r="W3508"/>
  <c r="Y3508"/>
  <c r="C3509"/>
  <c r="W3509"/>
  <c r="Y3509"/>
  <c r="C3510"/>
  <c r="W3510"/>
  <c r="Y3510"/>
  <c r="C3511"/>
  <c r="W3511"/>
  <c r="Y3511"/>
  <c r="C3512"/>
  <c r="W3512"/>
  <c r="Y3512"/>
  <c r="C3513"/>
  <c r="W3513"/>
  <c r="Y3513"/>
  <c r="C3514"/>
  <c r="W3514"/>
  <c r="Y3514"/>
  <c r="C3515"/>
  <c r="W3515"/>
  <c r="Y3515"/>
  <c r="C3516"/>
  <c r="W3516"/>
  <c r="Y3516"/>
  <c r="C3517"/>
  <c r="W3517"/>
  <c r="Y3517"/>
  <c r="C3518"/>
  <c r="W3518"/>
  <c r="Y3518"/>
  <c r="C3519"/>
  <c r="W3519"/>
  <c r="Y3519"/>
  <c r="C3520"/>
  <c r="W3520"/>
  <c r="Y3520"/>
  <c r="C3521"/>
  <c r="W3521"/>
  <c r="Y3521"/>
  <c r="C3522"/>
  <c r="W3522"/>
  <c r="Y3522"/>
  <c r="C3523"/>
  <c r="W3523"/>
  <c r="Y3523"/>
  <c r="C3524"/>
  <c r="W3524"/>
  <c r="Y3524"/>
  <c r="C3525"/>
  <c r="W3525"/>
  <c r="Y3525"/>
  <c r="C3526"/>
  <c r="W3526"/>
  <c r="Y3526"/>
  <c r="C3527"/>
  <c r="W3527"/>
  <c r="Y3527"/>
  <c r="C3528"/>
  <c r="W3528"/>
  <c r="Y3528"/>
  <c r="C3529"/>
  <c r="W3529"/>
  <c r="Y3529"/>
  <c r="C3530"/>
  <c r="W3530"/>
  <c r="Y3530"/>
  <c r="C3531"/>
  <c r="W3531"/>
  <c r="Y3531"/>
  <c r="C3532"/>
  <c r="W3532"/>
  <c r="Y3532"/>
  <c r="C3533"/>
  <c r="W3533"/>
  <c r="Y3533"/>
  <c r="C3534"/>
  <c r="C3535"/>
  <c r="W3535"/>
  <c r="Y3535"/>
  <c r="C3536"/>
  <c r="W3536"/>
  <c r="Y3536"/>
  <c r="C3537"/>
  <c r="W3537"/>
  <c r="Y3537"/>
  <c r="C3538"/>
  <c r="W3538"/>
  <c r="Y3538"/>
  <c r="C3539"/>
  <c r="W3539"/>
  <c r="Y3539"/>
  <c r="C3540"/>
  <c r="W3540"/>
  <c r="Y3540"/>
  <c r="C3541"/>
  <c r="W3541"/>
  <c r="Y3541"/>
  <c r="C3542"/>
  <c r="W3542"/>
  <c r="Y3542"/>
  <c r="C3543"/>
  <c r="W3543"/>
  <c r="Y3543"/>
  <c r="C3544"/>
  <c r="W3544"/>
  <c r="Y3544"/>
  <c r="C3545"/>
  <c r="W3545"/>
  <c r="Y3545"/>
  <c r="C3546"/>
  <c r="W3546"/>
  <c r="Y3546"/>
  <c r="C3547"/>
  <c r="W3547"/>
  <c r="Y3547"/>
  <c r="C3548"/>
  <c r="W3548"/>
  <c r="Y3548"/>
  <c r="C3549"/>
  <c r="W3549"/>
  <c r="Y3549"/>
  <c r="C3550"/>
  <c r="W3550"/>
  <c r="Y3550"/>
  <c r="C3551"/>
  <c r="W3551"/>
  <c r="Y3551"/>
  <c r="C3552"/>
  <c r="W3552"/>
  <c r="Y3552"/>
  <c r="C3553"/>
  <c r="W3553"/>
  <c r="Y3553"/>
  <c r="C3554"/>
  <c r="W3554"/>
  <c r="Y3554"/>
  <c r="C3555"/>
  <c r="W3555"/>
  <c r="Y3555"/>
  <c r="C3556"/>
  <c r="W3556"/>
  <c r="Y3556"/>
  <c r="C3557"/>
  <c r="W3557"/>
  <c r="Y3557"/>
  <c r="C3558"/>
  <c r="W3558"/>
  <c r="Y3558"/>
  <c r="C3559"/>
  <c r="W3559"/>
  <c r="Y3559"/>
  <c r="C3560"/>
  <c r="W3560"/>
  <c r="Y3560"/>
  <c r="C3561"/>
  <c r="W3561"/>
  <c r="Y3561"/>
  <c r="C3562"/>
  <c r="W3562"/>
  <c r="Y3562"/>
  <c r="C3563"/>
  <c r="W3563"/>
  <c r="Y3563"/>
  <c r="C3564"/>
  <c r="W3564"/>
  <c r="Y3564"/>
  <c r="AA3564"/>
  <c r="AB3564"/>
  <c r="AC3564"/>
  <c r="AE3564"/>
  <c r="C3565"/>
  <c r="W3565"/>
  <c r="Y3565"/>
  <c r="C3566"/>
  <c r="W3566"/>
  <c r="Y3566"/>
  <c r="C3567"/>
  <c r="W3567"/>
  <c r="Y3567"/>
  <c r="C3568"/>
  <c r="W3568"/>
  <c r="Y3568"/>
  <c r="C3569"/>
  <c r="W3569"/>
  <c r="Y3569"/>
  <c r="C3570"/>
  <c r="W3570"/>
  <c r="Y3570"/>
  <c r="C3571"/>
  <c r="W3571"/>
  <c r="Y3571"/>
  <c r="C3572"/>
  <c r="W3572"/>
  <c r="Y3572"/>
  <c r="C3573"/>
  <c r="W3573"/>
  <c r="Y3573"/>
  <c r="C3574"/>
  <c r="W3574"/>
  <c r="Y3574"/>
  <c r="C3575"/>
  <c r="W3575"/>
  <c r="Y3575"/>
  <c r="C3576"/>
  <c r="W3576"/>
  <c r="Y3576"/>
  <c r="C3577"/>
  <c r="W3577"/>
  <c r="Y3577"/>
  <c r="C3578"/>
  <c r="W3578"/>
  <c r="Y3578"/>
  <c r="C3579"/>
  <c r="W3579"/>
  <c r="Y3579"/>
  <c r="C3580"/>
  <c r="W3580"/>
  <c r="Y3580"/>
  <c r="C3581"/>
  <c r="W3581"/>
  <c r="Y3581"/>
  <c r="C3582"/>
  <c r="W3582"/>
  <c r="Y3582"/>
  <c r="C3583"/>
  <c r="W3583"/>
  <c r="Y3583"/>
  <c r="C3584"/>
  <c r="W3584"/>
  <c r="Y3584"/>
  <c r="C3585"/>
  <c r="W3585"/>
  <c r="Y3585"/>
  <c r="C3586"/>
  <c r="W3586"/>
  <c r="Y3586"/>
  <c r="C3587"/>
  <c r="W3587"/>
  <c r="Y3587"/>
  <c r="C3588"/>
  <c r="W3588"/>
  <c r="Y3588"/>
  <c r="C3589"/>
  <c r="W3589"/>
  <c r="Y3589"/>
  <c r="C3590"/>
  <c r="W3590"/>
  <c r="Y3590"/>
  <c r="C3591"/>
  <c r="W3591"/>
  <c r="Y3591"/>
  <c r="C3592"/>
  <c r="W3592"/>
  <c r="Y3592"/>
  <c r="C3593"/>
  <c r="W3593"/>
  <c r="Y3593"/>
  <c r="C3594"/>
  <c r="W3594"/>
  <c r="Y3594"/>
  <c r="C3595"/>
  <c r="W3595"/>
  <c r="Y3595"/>
  <c r="AA3595"/>
  <c r="AB3595"/>
  <c r="AC3595"/>
  <c r="AE3595"/>
  <c r="C3596"/>
  <c r="W3596"/>
  <c r="Y3596"/>
  <c r="C3597"/>
  <c r="W3597"/>
  <c r="Y3597"/>
  <c r="C3598"/>
  <c r="W3598"/>
  <c r="Y3598"/>
  <c r="C3599"/>
  <c r="W3599"/>
  <c r="Y3599"/>
  <c r="C3600"/>
  <c r="W3600"/>
  <c r="Y3600"/>
  <c r="C3601"/>
  <c r="W3601"/>
  <c r="Y3601"/>
  <c r="C3602"/>
  <c r="W3602"/>
  <c r="Y3602"/>
  <c r="C3603"/>
  <c r="W3603"/>
  <c r="Y3603"/>
  <c r="C3604"/>
  <c r="W3604"/>
  <c r="Y3604"/>
  <c r="C3605"/>
  <c r="W3605"/>
  <c r="Y3605"/>
  <c r="C3606"/>
  <c r="W3606"/>
  <c r="Y3606"/>
  <c r="C3607"/>
  <c r="W3607"/>
  <c r="Y3607"/>
  <c r="C3608"/>
  <c r="W3608"/>
  <c r="Y3608"/>
  <c r="C3609"/>
  <c r="W3609"/>
  <c r="Y3609"/>
  <c r="C3610"/>
  <c r="W3610"/>
  <c r="Y3610"/>
  <c r="C3611"/>
  <c r="W3611"/>
  <c r="Y3611"/>
  <c r="C3612"/>
  <c r="W3612"/>
  <c r="Y3612"/>
  <c r="C3613"/>
  <c r="W3613"/>
  <c r="Y3613"/>
  <c r="C3614"/>
  <c r="W3614"/>
  <c r="Y3614"/>
  <c r="C3615"/>
  <c r="W3615"/>
  <c r="Y3615"/>
  <c r="C3616"/>
  <c r="W3616"/>
  <c r="Y3616"/>
  <c r="C3617"/>
  <c r="W3617"/>
  <c r="Y3617"/>
  <c r="C3618"/>
  <c r="W3618"/>
  <c r="Y3618"/>
  <c r="C3619"/>
  <c r="W3619"/>
  <c r="Y3619"/>
  <c r="C3620"/>
  <c r="W3620"/>
  <c r="Y3620"/>
  <c r="C3621"/>
  <c r="W3621"/>
  <c r="Y3621"/>
  <c r="C3622"/>
  <c r="W3622"/>
  <c r="Y3622"/>
  <c r="C3623"/>
  <c r="W3623"/>
  <c r="Y3623"/>
  <c r="C3624"/>
  <c r="W3624"/>
  <c r="Y3624"/>
  <c r="C3625"/>
  <c r="AE3625"/>
  <c r="C3626"/>
  <c r="W3626"/>
  <c r="Y3626"/>
  <c r="C3627"/>
  <c r="W3627"/>
  <c r="Y3627"/>
  <c r="C3628"/>
  <c r="W3628"/>
  <c r="Y3628"/>
  <c r="C3629"/>
  <c r="W3629"/>
  <c r="Y3629"/>
  <c r="C3630"/>
  <c r="W3630"/>
  <c r="Y3630"/>
  <c r="C3631"/>
  <c r="W3631"/>
  <c r="Y3631"/>
  <c r="C3632"/>
  <c r="W3632"/>
  <c r="Y3632"/>
  <c r="C3633"/>
  <c r="W3633"/>
  <c r="Y3633"/>
  <c r="C3634"/>
  <c r="W3634"/>
  <c r="Y3634"/>
  <c r="C3635"/>
  <c r="W3635"/>
  <c r="Y3635"/>
  <c r="C3636"/>
  <c r="W3636"/>
  <c r="Y3636"/>
  <c r="C3637"/>
  <c r="W3637"/>
  <c r="Y3637"/>
  <c r="C3638"/>
  <c r="W3638"/>
  <c r="Y3638"/>
  <c r="C3639"/>
  <c r="W3639"/>
  <c r="Y3639"/>
  <c r="C3640"/>
  <c r="W3640"/>
  <c r="Y3640"/>
  <c r="C3641"/>
  <c r="W3641"/>
  <c r="Y3641"/>
  <c r="C3642"/>
  <c r="W3642"/>
  <c r="Y3642"/>
  <c r="C3643"/>
  <c r="W3643"/>
  <c r="Y3643"/>
  <c r="C3644"/>
  <c r="W3644"/>
  <c r="Y3644"/>
  <c r="C3645"/>
  <c r="W3645"/>
  <c r="Y3645"/>
  <c r="C3646"/>
  <c r="W3646"/>
  <c r="Y3646"/>
  <c r="C3647"/>
  <c r="W3647"/>
  <c r="Y3647"/>
  <c r="C3648"/>
  <c r="W3648"/>
  <c r="Y3648"/>
  <c r="C3649"/>
  <c r="W3649"/>
  <c r="Y3649"/>
  <c r="C3650"/>
  <c r="W3650"/>
  <c r="Y3650"/>
  <c r="C3651"/>
  <c r="W3651"/>
  <c r="Y3651"/>
  <c r="C3652"/>
  <c r="W3652"/>
  <c r="Y3652"/>
  <c r="C3653"/>
  <c r="W3653"/>
  <c r="Y3653"/>
  <c r="C3654"/>
  <c r="W3654"/>
  <c r="Y3654"/>
  <c r="C3655"/>
  <c r="W3655"/>
  <c r="Y3655"/>
  <c r="C3656"/>
  <c r="AE3656"/>
  <c r="C3657"/>
  <c r="C3658"/>
  <c r="C3659"/>
  <c r="C3660"/>
  <c r="C3661"/>
  <c r="C3662"/>
  <c r="C3663"/>
  <c r="C3664"/>
  <c r="C3665"/>
  <c r="C3666"/>
  <c r="C3667"/>
  <c r="C3668"/>
  <c r="C3669"/>
  <c r="C3670"/>
  <c r="C3671"/>
  <c r="C3672"/>
  <c r="C3673"/>
  <c r="C3674"/>
  <c r="C3675"/>
  <c r="C3676"/>
  <c r="C3677"/>
  <c r="C3678"/>
  <c r="C3679"/>
  <c r="C3680"/>
  <c r="C3681"/>
  <c r="C3682"/>
  <c r="C3683"/>
  <c r="C3684"/>
  <c r="C3685"/>
  <c r="C3686"/>
  <c r="C3687"/>
  <c r="AE3687"/>
  <c r="C3688"/>
  <c r="W3688"/>
  <c r="Y3688"/>
  <c r="C3689"/>
  <c r="W3689"/>
  <c r="Y3689"/>
  <c r="C3690"/>
  <c r="W3690"/>
  <c r="Y3690"/>
  <c r="C3691"/>
  <c r="W3691"/>
  <c r="Y3691"/>
  <c r="C3692"/>
  <c r="W3692"/>
  <c r="Y3692"/>
  <c r="C3693"/>
  <c r="W3693"/>
  <c r="Y3693"/>
  <c r="C3694"/>
  <c r="W3694"/>
  <c r="Y3694"/>
  <c r="C3695"/>
  <c r="W3695"/>
  <c r="Y3695"/>
  <c r="C3696"/>
  <c r="W3696"/>
  <c r="Y3696"/>
  <c r="C3697"/>
  <c r="W3697"/>
  <c r="Y3697"/>
  <c r="C3698"/>
  <c r="W3698"/>
  <c r="Y3698"/>
  <c r="C3699"/>
  <c r="W3699"/>
  <c r="Y3699"/>
  <c r="C3700"/>
  <c r="W3700"/>
  <c r="Y3700"/>
  <c r="C3701"/>
  <c r="W3701"/>
  <c r="Y3701"/>
  <c r="C3702"/>
  <c r="W3702"/>
  <c r="Y3702"/>
  <c r="C3703"/>
  <c r="W3703"/>
  <c r="Y3703"/>
  <c r="C3704"/>
  <c r="W3704"/>
  <c r="Y3704"/>
  <c r="C3705"/>
  <c r="W3705"/>
  <c r="Y3705"/>
  <c r="C3706"/>
  <c r="W3706"/>
  <c r="Y3706"/>
  <c r="C3707"/>
  <c r="W3707"/>
  <c r="Y3707"/>
  <c r="C3708"/>
  <c r="W3708"/>
  <c r="Y3708"/>
  <c r="C3709"/>
  <c r="W3709"/>
  <c r="Y3709"/>
  <c r="C3710"/>
  <c r="W3710"/>
  <c r="Y3710"/>
  <c r="C3711"/>
  <c r="W3711"/>
  <c r="Y3711"/>
  <c r="C3712"/>
  <c r="W3712"/>
  <c r="Y3712"/>
  <c r="C3713"/>
  <c r="W3713"/>
  <c r="Y3713"/>
  <c r="C3714"/>
  <c r="W3714"/>
  <c r="Y3714"/>
  <c r="C3715"/>
  <c r="AE3715"/>
  <c r="C3716"/>
  <c r="W3716"/>
  <c r="Y3716"/>
  <c r="C3717"/>
  <c r="W3717"/>
  <c r="Y3717"/>
  <c r="C3718"/>
  <c r="W3718"/>
  <c r="Y3718"/>
  <c r="C3719"/>
  <c r="W3719"/>
  <c r="Y3719"/>
  <c r="C3720"/>
  <c r="W3720"/>
  <c r="Y3720"/>
  <c r="C3721"/>
  <c r="W3721"/>
  <c r="Y3721"/>
  <c r="C3722"/>
  <c r="W3722"/>
  <c r="Y3722"/>
  <c r="C3723"/>
  <c r="W3723"/>
  <c r="Y3723"/>
  <c r="C3724"/>
  <c r="W3724"/>
  <c r="Y3724"/>
  <c r="C3725"/>
  <c r="W3725"/>
  <c r="Y3725"/>
  <c r="C3726"/>
  <c r="W3726"/>
  <c r="Y3726"/>
  <c r="C3727"/>
  <c r="W3727"/>
  <c r="Y3727"/>
  <c r="C3728"/>
  <c r="W3728"/>
  <c r="Y3728"/>
  <c r="C3729"/>
  <c r="W3729"/>
  <c r="Y3729"/>
  <c r="C3730"/>
  <c r="W3730"/>
  <c r="Y3730"/>
  <c r="C3731"/>
  <c r="W3731"/>
  <c r="Y3731"/>
  <c r="C3732"/>
  <c r="W3732"/>
  <c r="Y3732"/>
  <c r="C3733"/>
  <c r="W3733"/>
  <c r="Y3733"/>
  <c r="C3734"/>
  <c r="W3734"/>
  <c r="Y3734"/>
  <c r="C3735"/>
  <c r="W3735"/>
  <c r="Y3735"/>
  <c r="C3736"/>
  <c r="W3736"/>
  <c r="Y3736"/>
  <c r="C3737"/>
  <c r="W3737"/>
  <c r="Y3737"/>
  <c r="C3738"/>
  <c r="W3738"/>
  <c r="Y3738"/>
  <c r="C3739"/>
  <c r="W3739"/>
  <c r="Y3739"/>
  <c r="C3740"/>
  <c r="W3740"/>
  <c r="Y3740"/>
  <c r="C3741"/>
  <c r="W3741"/>
  <c r="Y3741"/>
  <c r="C3742"/>
  <c r="W3742"/>
  <c r="Y3742"/>
  <c r="C3743"/>
  <c r="W3743"/>
  <c r="Y3743"/>
  <c r="C3744"/>
  <c r="W3744"/>
  <c r="Y3744"/>
  <c r="C3745"/>
  <c r="W3745"/>
  <c r="Y3745"/>
  <c r="C3746"/>
  <c r="AE3746"/>
  <c r="C3747"/>
  <c r="W3747"/>
  <c r="Y3747"/>
  <c r="C3748"/>
  <c r="W3748"/>
  <c r="Y3748"/>
  <c r="C3749"/>
  <c r="W3749"/>
  <c r="Y3749"/>
  <c r="C3750"/>
  <c r="W3750"/>
  <c r="Y3750"/>
  <c r="C3751"/>
  <c r="W3751"/>
  <c r="Y3751"/>
  <c r="C3752"/>
  <c r="W3752"/>
  <c r="Y3752"/>
  <c r="C3753"/>
  <c r="W3753"/>
  <c r="Y3753"/>
  <c r="C3754"/>
  <c r="W3754"/>
  <c r="Y3754"/>
  <c r="C3755"/>
  <c r="W3755"/>
  <c r="Y3755"/>
  <c r="C3756"/>
  <c r="W3756"/>
  <c r="Y3756"/>
  <c r="C3757"/>
  <c r="W3757"/>
  <c r="Y3757"/>
  <c r="C3758"/>
  <c r="W3758"/>
  <c r="Y3758"/>
  <c r="C3759"/>
  <c r="W3759"/>
  <c r="Y3759"/>
  <c r="C3760"/>
  <c r="W3760"/>
  <c r="Y3760"/>
  <c r="C3761"/>
  <c r="W3761"/>
  <c r="Y3761"/>
  <c r="C3762"/>
  <c r="W3762"/>
  <c r="Y3762"/>
  <c r="C3763"/>
  <c r="W3763"/>
  <c r="Y3763"/>
  <c r="C3764"/>
  <c r="W3764"/>
  <c r="Y3764"/>
  <c r="C3765"/>
  <c r="W3765"/>
  <c r="Y3765"/>
  <c r="C3766"/>
  <c r="W3766"/>
  <c r="Y3766"/>
  <c r="C3767"/>
  <c r="W3767"/>
  <c r="Y3767"/>
  <c r="C3768"/>
  <c r="W3768"/>
  <c r="Y3768"/>
  <c r="C3769"/>
  <c r="W3769"/>
  <c r="Y3769"/>
  <c r="C3770"/>
  <c r="W3770"/>
  <c r="Y3770"/>
  <c r="C3771"/>
  <c r="W3771"/>
  <c r="Y3771"/>
  <c r="C3772"/>
  <c r="W3772"/>
  <c r="Y3772"/>
  <c r="C3773"/>
  <c r="W3773"/>
  <c r="Y3773"/>
  <c r="C3774"/>
  <c r="W3774"/>
  <c r="Y3774"/>
  <c r="C3775"/>
  <c r="W3775"/>
  <c r="Y3775"/>
  <c r="C3776"/>
  <c r="AE3776"/>
  <c r="C3777"/>
  <c r="C3778"/>
  <c r="C3779"/>
  <c r="C3780"/>
  <c r="C3781"/>
  <c r="C3782"/>
  <c r="C3783"/>
  <c r="C3784"/>
  <c r="C3785"/>
  <c r="C3786"/>
  <c r="C3787"/>
  <c r="C3788"/>
  <c r="C3789"/>
  <c r="C3790"/>
  <c r="C3791"/>
  <c r="C3792"/>
  <c r="C3793"/>
  <c r="C3794"/>
  <c r="C3795"/>
  <c r="C3796"/>
  <c r="C3797"/>
  <c r="C3798"/>
  <c r="C3799"/>
  <c r="C3800"/>
  <c r="C3801"/>
  <c r="C3802"/>
  <c r="C3803"/>
  <c r="C3804"/>
  <c r="C3805"/>
  <c r="C3806"/>
  <c r="C3807"/>
  <c r="C3808"/>
  <c r="W3808"/>
  <c r="Y3808"/>
  <c r="C3809"/>
  <c r="W3809"/>
  <c r="Y3809"/>
  <c r="C3810"/>
  <c r="W3810"/>
  <c r="Y3810"/>
  <c r="C3811"/>
  <c r="W3811"/>
  <c r="Y3811"/>
  <c r="C3812"/>
  <c r="W3812"/>
  <c r="Y3812"/>
  <c r="C3813"/>
  <c r="W3813"/>
  <c r="Y3813"/>
  <c r="C3814"/>
  <c r="W3814"/>
  <c r="Y3814"/>
  <c r="C3815"/>
  <c r="W3815"/>
  <c r="Y3815"/>
  <c r="C3816"/>
  <c r="W3816"/>
  <c r="Y3816"/>
  <c r="C3817"/>
  <c r="W3817"/>
  <c r="Y3817"/>
  <c r="C3818"/>
  <c r="W3818"/>
  <c r="Y3818"/>
  <c r="C3819"/>
  <c r="W3819"/>
  <c r="Y3819"/>
  <c r="C3820"/>
  <c r="W3820"/>
  <c r="Y3820"/>
  <c r="C3821"/>
  <c r="W3821"/>
  <c r="Y3821"/>
  <c r="C3822"/>
  <c r="W3822"/>
  <c r="Y3822"/>
  <c r="C3823"/>
  <c r="W3823"/>
  <c r="Y3823"/>
  <c r="C3824"/>
  <c r="W3824"/>
  <c r="Y3824"/>
  <c r="C3825"/>
  <c r="W3825"/>
  <c r="Y3825"/>
  <c r="C3826"/>
  <c r="W3826"/>
  <c r="Y3826"/>
  <c r="C3827"/>
  <c r="W3827"/>
  <c r="Y3827"/>
  <c r="C3828"/>
  <c r="W3828"/>
  <c r="Y3828"/>
  <c r="C3829"/>
  <c r="W3829"/>
  <c r="Y3829"/>
  <c r="C3830"/>
  <c r="W3830"/>
  <c r="Y3830"/>
  <c r="C3831"/>
  <c r="W3831"/>
  <c r="Y3831"/>
  <c r="C3832"/>
  <c r="W3832"/>
  <c r="Y3832"/>
  <c r="C3833"/>
  <c r="W3833"/>
  <c r="Y3833"/>
  <c r="C3834"/>
  <c r="W3834"/>
  <c r="Y3834"/>
  <c r="C3835"/>
  <c r="W3835"/>
  <c r="Y3835"/>
  <c r="C3836"/>
  <c r="W3836"/>
  <c r="Y3836"/>
  <c r="C3837"/>
  <c r="W3837"/>
  <c r="Y3837"/>
  <c r="C3838"/>
  <c r="W3838"/>
  <c r="Y3838"/>
  <c r="C3839"/>
  <c r="W3839"/>
  <c r="Y3839"/>
  <c r="C3840"/>
  <c r="W3840"/>
  <c r="Y3840"/>
  <c r="C3841"/>
  <c r="W3841"/>
  <c r="Y3841"/>
  <c r="C3842"/>
  <c r="W3842"/>
  <c r="Y3842"/>
  <c r="C3843"/>
  <c r="W3843"/>
  <c r="Y3843"/>
  <c r="C3844"/>
  <c r="W3844"/>
  <c r="Y3844"/>
  <c r="C3845"/>
  <c r="W3845"/>
  <c r="Y3845"/>
  <c r="C3846"/>
  <c r="W3846"/>
  <c r="Y3846"/>
  <c r="C3847"/>
  <c r="W3847"/>
  <c r="Y3847"/>
  <c r="C3848"/>
  <c r="W3848"/>
  <c r="Y3848"/>
  <c r="C3849"/>
  <c r="W3849"/>
  <c r="Y3849"/>
  <c r="C3850"/>
  <c r="W3850"/>
  <c r="Y3850"/>
  <c r="C3851"/>
  <c r="W3851"/>
  <c r="Y3851"/>
  <c r="C3852"/>
  <c r="W3852"/>
  <c r="Y3852"/>
  <c r="C3853"/>
  <c r="W3853"/>
  <c r="Y3853"/>
  <c r="C3854"/>
  <c r="W3854"/>
  <c r="Y3854"/>
  <c r="C3855"/>
  <c r="W3855"/>
  <c r="Y3855"/>
  <c r="C3856"/>
  <c r="W3856"/>
  <c r="Y3856"/>
  <c r="C3857"/>
  <c r="W3857"/>
  <c r="Y3857"/>
  <c r="C3858"/>
  <c r="W3858"/>
  <c r="Y3858"/>
  <c r="C3859"/>
  <c r="W3859"/>
  <c r="Y3859"/>
  <c r="C3860"/>
  <c r="W3860"/>
  <c r="Y3860"/>
  <c r="C3861"/>
  <c r="W3861"/>
  <c r="Y3861"/>
  <c r="C3862"/>
  <c r="W3862"/>
  <c r="Y3862"/>
  <c r="C3863"/>
  <c r="W3863"/>
  <c r="Y3863"/>
  <c r="C3864"/>
  <c r="W3864"/>
  <c r="Y3864"/>
  <c r="C3865"/>
  <c r="W3865"/>
  <c r="Y3865"/>
  <c r="C3866"/>
  <c r="W3866"/>
  <c r="Y3866"/>
  <c r="C3867"/>
  <c r="W3867"/>
  <c r="Y3867"/>
  <c r="C3868"/>
  <c r="W3868"/>
  <c r="Y3868"/>
  <c r="C3869"/>
  <c r="W3869"/>
  <c r="Y3869"/>
  <c r="C3870"/>
  <c r="W3870"/>
  <c r="Y3870"/>
  <c r="C3871"/>
  <c r="W3871"/>
  <c r="Y3871"/>
  <c r="C3872"/>
  <c r="W3872"/>
  <c r="Y3872"/>
  <c r="C3873"/>
  <c r="W3873"/>
  <c r="Y3873"/>
  <c r="C3874"/>
  <c r="W3874"/>
  <c r="Y3874"/>
  <c r="C3875"/>
  <c r="W3875"/>
  <c r="Y3875"/>
  <c r="C3876"/>
  <c r="W3876"/>
  <c r="Y3876"/>
  <c r="C3877"/>
  <c r="W3877"/>
  <c r="Y3877"/>
  <c r="C3878"/>
  <c r="W3878"/>
  <c r="Y3878"/>
  <c r="C3879"/>
  <c r="W3879"/>
  <c r="Y3879"/>
  <c r="C3880"/>
  <c r="W3880"/>
  <c r="Y3880"/>
  <c r="C3881"/>
  <c r="W3881"/>
  <c r="Y3881"/>
  <c r="C3882"/>
  <c r="W3882"/>
  <c r="Y3882"/>
  <c r="C3883"/>
  <c r="W3883"/>
  <c r="Y3883"/>
  <c r="C3884"/>
  <c r="W3884"/>
  <c r="Y3884"/>
  <c r="C3885"/>
  <c r="W3885"/>
  <c r="Y3885"/>
  <c r="C3886"/>
  <c r="W3886"/>
  <c r="Y3886"/>
  <c r="C3887"/>
  <c r="W3887"/>
  <c r="Y3887"/>
  <c r="C3888"/>
  <c r="W3888"/>
  <c r="Y3888"/>
  <c r="C3889"/>
  <c r="W3889"/>
  <c r="Y3889"/>
  <c r="C3890"/>
  <c r="W3890"/>
  <c r="Y3890"/>
  <c r="C3891"/>
  <c r="W3891"/>
  <c r="Y3891"/>
  <c r="C3892"/>
  <c r="W3892"/>
  <c r="Y3892"/>
  <c r="C3893"/>
  <c r="W3893"/>
  <c r="Y3893"/>
  <c r="C3894"/>
  <c r="W3894"/>
  <c r="Y3894"/>
  <c r="C3895"/>
  <c r="W3895"/>
  <c r="Y3895"/>
  <c r="C3896"/>
  <c r="W3896"/>
  <c r="Y3896"/>
  <c r="C3897"/>
  <c r="W3897"/>
  <c r="Y3897"/>
  <c r="C3898"/>
  <c r="W3898"/>
  <c r="Y3898"/>
  <c r="C3899"/>
  <c r="C3900"/>
  <c r="C3901"/>
  <c r="C3902"/>
  <c r="C3903"/>
  <c r="C3904"/>
  <c r="C3905"/>
  <c r="C3906"/>
  <c r="C3907"/>
  <c r="C3908"/>
  <c r="C3909"/>
  <c r="C3910"/>
  <c r="C3911"/>
  <c r="C3912"/>
  <c r="C3913"/>
  <c r="C3914"/>
  <c r="C3915"/>
  <c r="C3916"/>
  <c r="C3917"/>
  <c r="C3918"/>
  <c r="C3919"/>
  <c r="C3920"/>
  <c r="C3921"/>
  <c r="C3922"/>
  <c r="C3923"/>
  <c r="C3924"/>
  <c r="C3925"/>
  <c r="C3926"/>
  <c r="C3927"/>
  <c r="C3928"/>
  <c r="C3929"/>
  <c r="W3929"/>
  <c r="Y3929"/>
  <c r="AA3929"/>
  <c r="AB3929"/>
  <c r="AC3929"/>
  <c r="AE3929"/>
  <c r="C3930"/>
  <c r="W3930"/>
  <c r="Y3930"/>
  <c r="C3931"/>
  <c r="W3931"/>
  <c r="Y3931"/>
  <c r="C3932"/>
  <c r="W3932"/>
  <c r="Y3932"/>
  <c r="C3933"/>
  <c r="W3933"/>
  <c r="Y3933"/>
  <c r="C3934"/>
  <c r="W3934"/>
  <c r="Y3934"/>
  <c r="C3935"/>
  <c r="W3935"/>
  <c r="Y3935"/>
  <c r="C3936"/>
  <c r="W3936"/>
  <c r="Y3936"/>
  <c r="C3937"/>
  <c r="W3937"/>
  <c r="Y3937"/>
  <c r="C3938"/>
  <c r="W3938"/>
  <c r="Y3938"/>
  <c r="C3939"/>
  <c r="W3939"/>
  <c r="Y3939"/>
  <c r="C3940"/>
  <c r="W3940"/>
  <c r="Y3940"/>
  <c r="C3941"/>
  <c r="W3941"/>
  <c r="Y3941"/>
  <c r="C3942"/>
  <c r="W3942"/>
  <c r="Y3942"/>
  <c r="C3943"/>
  <c r="W3943"/>
  <c r="Y3943"/>
  <c r="C3944"/>
  <c r="W3944"/>
  <c r="Y3944"/>
  <c r="C3945"/>
  <c r="W3945"/>
  <c r="Y3945"/>
  <c r="C3946"/>
  <c r="W3946"/>
  <c r="Y3946"/>
  <c r="C3947"/>
  <c r="W3947"/>
  <c r="Y3947"/>
  <c r="C3948"/>
  <c r="W3948"/>
  <c r="Y3948"/>
  <c r="C3949"/>
  <c r="W3949"/>
  <c r="Y3949"/>
  <c r="C3950"/>
  <c r="W3950"/>
  <c r="Y3950"/>
  <c r="C3951"/>
  <c r="W3951"/>
  <c r="Y3951"/>
  <c r="C3952"/>
  <c r="W3952"/>
  <c r="Y3952"/>
  <c r="C3953"/>
  <c r="W3953"/>
  <c r="Y3953"/>
  <c r="C3954"/>
  <c r="W3954"/>
  <c r="Y3954"/>
  <c r="C3955"/>
  <c r="W3955"/>
  <c r="Y3955"/>
  <c r="C3956"/>
  <c r="W3956"/>
  <c r="Y3956"/>
  <c r="C3957"/>
  <c r="W3957"/>
  <c r="Y3957"/>
  <c r="C3958"/>
  <c r="W3958"/>
  <c r="Y3958"/>
  <c r="C3959"/>
  <c r="W3959"/>
  <c r="Y3959"/>
  <c r="C3960"/>
  <c r="W3960"/>
  <c r="Y3960"/>
  <c r="AA3960"/>
  <c r="AB3960"/>
  <c r="AC3960"/>
  <c r="AE3960"/>
  <c r="C3961"/>
  <c r="W3961"/>
  <c r="Y3961"/>
  <c r="C3962"/>
  <c r="W3962"/>
  <c r="Y3962"/>
  <c r="C3963"/>
  <c r="W3963"/>
  <c r="Y3963"/>
  <c r="C3964"/>
  <c r="W3964"/>
  <c r="Y3964"/>
  <c r="C3965"/>
  <c r="W3965"/>
  <c r="Y3965"/>
  <c r="C3966"/>
  <c r="W3966"/>
  <c r="Y3966"/>
  <c r="C3967"/>
  <c r="W3967"/>
  <c r="Y3967"/>
  <c r="C3968"/>
  <c r="W3968"/>
  <c r="Y3968"/>
  <c r="C3969"/>
  <c r="W3969"/>
  <c r="Y3969"/>
  <c r="C3970"/>
  <c r="W3970"/>
  <c r="Y3970"/>
  <c r="C3971"/>
  <c r="W3971"/>
  <c r="Y3971"/>
  <c r="C3972"/>
  <c r="W3972"/>
  <c r="Y3972"/>
  <c r="C3973"/>
  <c r="W3973"/>
  <c r="Y3973"/>
  <c r="C3974"/>
  <c r="W3974"/>
  <c r="Y3974"/>
  <c r="C3975"/>
  <c r="W3975"/>
  <c r="Y3975"/>
  <c r="C3976"/>
  <c r="W3976"/>
  <c r="Y3976"/>
  <c r="C3977"/>
  <c r="W3977"/>
  <c r="Y3977"/>
  <c r="C3978"/>
  <c r="W3978"/>
  <c r="Y3978"/>
  <c r="C3979"/>
  <c r="W3979"/>
  <c r="Y3979"/>
  <c r="C3980"/>
  <c r="W3980"/>
  <c r="Y3980"/>
  <c r="C3981"/>
  <c r="W3981"/>
  <c r="Y3981"/>
  <c r="C3982"/>
  <c r="W3982"/>
  <c r="Y3982"/>
  <c r="C3983"/>
  <c r="W3983"/>
  <c r="Y3983"/>
  <c r="C3984"/>
  <c r="W3984"/>
  <c r="Y3984"/>
  <c r="C3985"/>
  <c r="W3985"/>
  <c r="Y3985"/>
  <c r="C3986"/>
  <c r="W3986"/>
  <c r="Y3986"/>
  <c r="C3987"/>
  <c r="W3987"/>
  <c r="Y3987"/>
  <c r="C3988"/>
  <c r="W3988"/>
  <c r="Y3988"/>
  <c r="C3989"/>
  <c r="W3989"/>
  <c r="Y3989"/>
  <c r="C3990"/>
  <c r="AE3990"/>
  <c r="C3991"/>
  <c r="C3992"/>
  <c r="C3993"/>
  <c r="C3994"/>
  <c r="C3995"/>
  <c r="C3996"/>
  <c r="C3997"/>
  <c r="C3998"/>
  <c r="C3999"/>
  <c r="C4000"/>
  <c r="C4001"/>
  <c r="C4002"/>
  <c r="C4003"/>
  <c r="C4004"/>
  <c r="C4005"/>
  <c r="C4006"/>
  <c r="C4007"/>
  <c r="C4008"/>
  <c r="C4009"/>
  <c r="C4010"/>
  <c r="C4011"/>
  <c r="C4012"/>
  <c r="C4013"/>
  <c r="C4014"/>
  <c r="C4015"/>
  <c r="C4016"/>
  <c r="C4017"/>
  <c r="C4018"/>
  <c r="C4019"/>
  <c r="C4020"/>
  <c r="C4021"/>
  <c r="AE4021"/>
  <c r="C4022"/>
  <c r="C4023"/>
  <c r="C4024"/>
  <c r="C4025"/>
  <c r="C4026"/>
  <c r="C4027"/>
  <c r="C4028"/>
  <c r="C4029"/>
  <c r="C4030"/>
  <c r="C4031"/>
  <c r="C4032"/>
  <c r="C4033"/>
  <c r="C4034"/>
  <c r="C4035"/>
  <c r="C4036"/>
  <c r="C4037"/>
  <c r="C4038"/>
  <c r="C4039"/>
  <c r="C4040"/>
  <c r="C4041"/>
  <c r="C4042"/>
  <c r="C4043"/>
  <c r="C4044"/>
  <c r="C4045"/>
  <c r="C4046"/>
  <c r="C4047"/>
  <c r="C4048"/>
  <c r="C4049"/>
  <c r="C4050"/>
  <c r="C4051"/>
  <c r="C4052"/>
  <c r="AE4052"/>
  <c r="C4053"/>
  <c r="W4053"/>
  <c r="Y4053"/>
  <c r="C4054"/>
  <c r="W4054"/>
  <c r="Y4054"/>
  <c r="C4055"/>
  <c r="W4055"/>
  <c r="Y4055"/>
  <c r="C4056"/>
  <c r="W4056"/>
  <c r="Y4056"/>
  <c r="C4057"/>
  <c r="W4057"/>
  <c r="Y4057"/>
  <c r="C4058"/>
  <c r="W4058"/>
  <c r="Y4058"/>
  <c r="C4059"/>
  <c r="W4059"/>
  <c r="Y4059"/>
  <c r="C4060"/>
  <c r="W4060"/>
  <c r="Y4060"/>
  <c r="C4061"/>
  <c r="W4061"/>
  <c r="Y4061"/>
  <c r="C4062"/>
  <c r="W4062"/>
  <c r="Y4062"/>
  <c r="C4063"/>
  <c r="W4063"/>
  <c r="Y4063"/>
  <c r="C4064"/>
  <c r="W4064"/>
  <c r="Y4064"/>
  <c r="C4065"/>
  <c r="W4065"/>
  <c r="Y4065"/>
  <c r="C4066"/>
  <c r="W4066"/>
  <c r="Y4066"/>
  <c r="C4067"/>
  <c r="W4067"/>
  <c r="Y4067"/>
  <c r="C4068"/>
  <c r="W4068"/>
  <c r="Y4068"/>
  <c r="C4069"/>
  <c r="W4069"/>
  <c r="Y4069"/>
  <c r="C4070"/>
  <c r="W4070"/>
  <c r="Y4070"/>
  <c r="C4071"/>
  <c r="W4071"/>
  <c r="Y4071"/>
  <c r="C4072"/>
  <c r="W4072"/>
  <c r="Y4072"/>
  <c r="C4073"/>
  <c r="W4073"/>
  <c r="Y4073"/>
  <c r="C4074"/>
  <c r="W4074"/>
  <c r="Y4074"/>
  <c r="C4075"/>
  <c r="W4075"/>
  <c r="Y4075"/>
  <c r="C4076"/>
  <c r="W4076"/>
  <c r="Y4076"/>
  <c r="C4077"/>
  <c r="W4077"/>
  <c r="Y4077"/>
  <c r="C4078"/>
  <c r="W4078"/>
  <c r="Y4078"/>
  <c r="C4079"/>
  <c r="W4079"/>
  <c r="Y4079"/>
  <c r="C4080"/>
  <c r="AE4080"/>
  <c r="C4081"/>
  <c r="W4081"/>
  <c r="Y4081"/>
  <c r="C4082"/>
  <c r="W4082"/>
  <c r="Y4082"/>
  <c r="C4083"/>
  <c r="W4083"/>
  <c r="Y4083"/>
  <c r="C4084"/>
  <c r="W4084"/>
  <c r="Y4084"/>
  <c r="C4085"/>
  <c r="W4085"/>
  <c r="Y4085"/>
  <c r="C4086"/>
  <c r="W4086"/>
  <c r="Y4086"/>
  <c r="C4087"/>
  <c r="W4087"/>
  <c r="Y4087"/>
  <c r="C4088"/>
  <c r="W4088"/>
  <c r="Y4088"/>
  <c r="C4089"/>
  <c r="W4089"/>
  <c r="Y4089"/>
  <c r="C4090"/>
  <c r="W4090"/>
  <c r="Y4090"/>
  <c r="C4091"/>
  <c r="W4091"/>
  <c r="Y4091"/>
  <c r="C4092"/>
  <c r="W4092"/>
  <c r="Y4092"/>
  <c r="C4093"/>
  <c r="W4093"/>
  <c r="Y4093"/>
  <c r="C4094"/>
  <c r="W4094"/>
  <c r="Y4094"/>
  <c r="C4095"/>
  <c r="W4095"/>
  <c r="Y4095"/>
  <c r="C4096"/>
  <c r="W4096"/>
  <c r="Y4096"/>
  <c r="C4097"/>
  <c r="W4097"/>
  <c r="Y4097"/>
  <c r="C4098"/>
  <c r="W4098"/>
  <c r="Y4098"/>
  <c r="C4099"/>
  <c r="W4099"/>
  <c r="Y4099"/>
  <c r="C4100"/>
  <c r="W4100"/>
  <c r="Y4100"/>
  <c r="C4101"/>
  <c r="W4101"/>
  <c r="Y4101"/>
  <c r="C4102"/>
  <c r="W4102"/>
  <c r="Y4102"/>
  <c r="C4103"/>
  <c r="W4103"/>
  <c r="Y4103"/>
  <c r="C4104"/>
  <c r="W4104"/>
  <c r="Y4104"/>
  <c r="C4105"/>
  <c r="W4105"/>
  <c r="Y4105"/>
  <c r="C4106"/>
  <c r="W4106"/>
  <c r="Y4106"/>
  <c r="C4107"/>
  <c r="W4107"/>
  <c r="Y4107"/>
  <c r="C4108"/>
  <c r="W4108"/>
  <c r="Y4108"/>
  <c r="C4109"/>
  <c r="W4109"/>
  <c r="Y4109"/>
  <c r="C4110"/>
  <c r="W4110"/>
  <c r="Y4110"/>
  <c r="C4111"/>
  <c r="AE4111"/>
  <c r="C4112"/>
  <c r="W4112"/>
  <c r="Y4112"/>
  <c r="C4113"/>
  <c r="W4113"/>
  <c r="Y4113"/>
  <c r="C4114"/>
  <c r="W4114"/>
  <c r="Y4114"/>
  <c r="C4115"/>
  <c r="W4115"/>
  <c r="Y4115"/>
  <c r="C4116"/>
  <c r="W4116"/>
  <c r="Y4116"/>
  <c r="C4117"/>
  <c r="W4117"/>
  <c r="Y4117"/>
  <c r="C4118"/>
  <c r="W4118"/>
  <c r="Y4118"/>
  <c r="C4119"/>
  <c r="W4119"/>
  <c r="Y4119"/>
  <c r="C4120"/>
  <c r="W4120"/>
  <c r="Y4120"/>
  <c r="C4121"/>
  <c r="W4121"/>
  <c r="Y4121"/>
  <c r="C4122"/>
  <c r="W4122"/>
  <c r="Y4122"/>
  <c r="C4123"/>
  <c r="W4123"/>
  <c r="Y4123"/>
  <c r="C4124"/>
  <c r="W4124"/>
  <c r="Y4124"/>
  <c r="C4125"/>
  <c r="W4125"/>
  <c r="Y4125"/>
  <c r="C4126"/>
  <c r="W4126"/>
  <c r="Y4126"/>
  <c r="C4127"/>
  <c r="W4127"/>
  <c r="Y4127"/>
  <c r="C4128"/>
  <c r="W4128"/>
  <c r="Y4128"/>
  <c r="C4129"/>
  <c r="W4129"/>
  <c r="Y4129"/>
  <c r="C4130"/>
  <c r="W4130"/>
  <c r="Y4130"/>
  <c r="C4131"/>
  <c r="W4131"/>
  <c r="Y4131"/>
  <c r="C4132"/>
  <c r="W4132"/>
  <c r="Y4132"/>
  <c r="C4133"/>
  <c r="W4133"/>
  <c r="Y4133"/>
  <c r="C4134"/>
  <c r="W4134"/>
  <c r="Y4134"/>
  <c r="C4135"/>
  <c r="W4135"/>
  <c r="Y4135"/>
  <c r="C4136"/>
  <c r="W4136"/>
  <c r="Y4136"/>
  <c r="C4137"/>
  <c r="W4137"/>
  <c r="Y4137"/>
  <c r="C4138"/>
  <c r="W4138"/>
  <c r="Y4138"/>
  <c r="C4139"/>
  <c r="W4139"/>
  <c r="Y4139"/>
  <c r="C4140"/>
  <c r="W4140"/>
  <c r="Y4140"/>
  <c r="C4141"/>
  <c r="AE4141"/>
  <c r="C4142"/>
  <c r="W4142"/>
  <c r="Y4142"/>
  <c r="C4143"/>
  <c r="W4143"/>
  <c r="Y4143"/>
  <c r="C4144"/>
  <c r="W4144"/>
  <c r="Y4144"/>
  <c r="C4145"/>
  <c r="W4145"/>
  <c r="Y4145"/>
  <c r="C4146"/>
  <c r="W4146"/>
  <c r="Y4146"/>
  <c r="C4147"/>
  <c r="W4147"/>
  <c r="Y4147"/>
  <c r="C4148"/>
  <c r="W4148"/>
  <c r="Y4148"/>
  <c r="C4149"/>
  <c r="W4149"/>
  <c r="Y4149"/>
  <c r="C4150"/>
  <c r="W4150"/>
  <c r="Y4150"/>
  <c r="C4151"/>
  <c r="W4151"/>
  <c r="Y4151"/>
  <c r="C4152"/>
  <c r="W4152"/>
  <c r="Y4152"/>
  <c r="C4153"/>
  <c r="W4153"/>
  <c r="Y4153"/>
  <c r="C4154"/>
  <c r="W4154"/>
  <c r="Y4154"/>
  <c r="C4155"/>
  <c r="W4155"/>
  <c r="Y4155"/>
  <c r="C4156"/>
  <c r="W4156"/>
  <c r="Y4156"/>
  <c r="C4157"/>
  <c r="W4157"/>
  <c r="Y4157"/>
  <c r="C4158"/>
  <c r="W4158"/>
  <c r="Y4158"/>
  <c r="C4159"/>
  <c r="W4159"/>
  <c r="Y4159"/>
  <c r="C4160"/>
  <c r="W4160"/>
  <c r="Y4160"/>
  <c r="C4161"/>
  <c r="W4161"/>
  <c r="Y4161"/>
  <c r="C4162"/>
  <c r="W4162"/>
  <c r="Y4162"/>
  <c r="C4163"/>
  <c r="W4163"/>
  <c r="Y4163"/>
  <c r="C4164"/>
  <c r="W4164"/>
  <c r="Y4164"/>
  <c r="C4165"/>
  <c r="W4165"/>
  <c r="Y4165"/>
  <c r="C4166"/>
  <c r="W4166"/>
  <c r="Y4166"/>
  <c r="C4167"/>
  <c r="W4167"/>
  <c r="Y4167"/>
  <c r="C4168"/>
  <c r="W4168"/>
  <c r="Y4168"/>
  <c r="C4169"/>
  <c r="W4169"/>
  <c r="Y4169"/>
  <c r="C4170"/>
  <c r="W4170"/>
  <c r="Y4170"/>
  <c r="C4171"/>
  <c r="W4171"/>
  <c r="Y4171"/>
  <c r="C4172"/>
  <c r="C4173"/>
  <c r="W4173"/>
  <c r="Y4173"/>
  <c r="C4174"/>
  <c r="W4174"/>
  <c r="Y4174"/>
  <c r="C4175"/>
  <c r="W4175"/>
  <c r="Y4175"/>
  <c r="C4176"/>
  <c r="W4176"/>
  <c r="Y4176"/>
  <c r="C4177"/>
  <c r="W4177"/>
  <c r="Y4177"/>
  <c r="C4178"/>
  <c r="W4178"/>
  <c r="Y4178"/>
  <c r="C4179"/>
  <c r="W4179"/>
  <c r="Y4179"/>
  <c r="C4180"/>
  <c r="W4180"/>
  <c r="Y4180"/>
  <c r="C4181"/>
  <c r="W4181"/>
  <c r="Y4181"/>
  <c r="C4182"/>
  <c r="W4182"/>
  <c r="Y4182"/>
  <c r="C4183"/>
  <c r="W4183"/>
  <c r="Y4183"/>
  <c r="C4184"/>
  <c r="W4184"/>
  <c r="Y4184"/>
  <c r="C4185"/>
  <c r="W4185"/>
  <c r="Y4185"/>
  <c r="C4186"/>
  <c r="W4186"/>
  <c r="Y4186"/>
  <c r="C4187"/>
  <c r="W4187"/>
  <c r="Y4187"/>
  <c r="C4188"/>
  <c r="W4188"/>
  <c r="Y4188"/>
  <c r="C4189"/>
  <c r="W4189"/>
  <c r="Y4189"/>
  <c r="C4190"/>
  <c r="W4190"/>
  <c r="Y4190"/>
  <c r="C4191"/>
  <c r="W4191"/>
  <c r="Y4191"/>
  <c r="C4192"/>
  <c r="W4192"/>
  <c r="Y4192"/>
  <c r="C4193"/>
  <c r="W4193"/>
  <c r="Y4193"/>
  <c r="C4194"/>
  <c r="W4194"/>
  <c r="Y4194"/>
  <c r="C4195"/>
  <c r="W4195"/>
  <c r="Y4195"/>
  <c r="C4196"/>
  <c r="W4196"/>
  <c r="Y4196"/>
  <c r="C4197"/>
  <c r="W4197"/>
  <c r="Y4197"/>
  <c r="C4198"/>
  <c r="W4198"/>
  <c r="Y4198"/>
  <c r="C4199"/>
  <c r="W4199"/>
  <c r="Y4199"/>
  <c r="C4200"/>
  <c r="W4200"/>
  <c r="Y4200"/>
  <c r="C4201"/>
  <c r="W4201"/>
  <c r="Y4201"/>
  <c r="C4202"/>
  <c r="W4202"/>
  <c r="Y4202"/>
  <c r="C4203"/>
  <c r="W4203"/>
  <c r="Y4203"/>
  <c r="C4204"/>
  <c r="W4204"/>
  <c r="Y4204"/>
  <c r="C4205"/>
  <c r="W4205"/>
  <c r="Y4205"/>
  <c r="C4206"/>
  <c r="W4206"/>
  <c r="Y4206"/>
  <c r="C4207"/>
  <c r="W4207"/>
  <c r="Y4207"/>
  <c r="C4208"/>
  <c r="W4208"/>
  <c r="Y4208"/>
  <c r="C4209"/>
  <c r="W4209"/>
  <c r="Y4209"/>
  <c r="C4210"/>
  <c r="W4210"/>
  <c r="Y4210"/>
  <c r="C4211"/>
  <c r="W4211"/>
  <c r="Y4211"/>
  <c r="C4212"/>
  <c r="W4212"/>
  <c r="Y4212"/>
  <c r="C4213"/>
  <c r="W4213"/>
  <c r="Y4213"/>
  <c r="C4214"/>
  <c r="W4214"/>
  <c r="Y4214"/>
  <c r="C4215"/>
  <c r="W4215"/>
  <c r="Y4215"/>
  <c r="C4216"/>
  <c r="W4216"/>
  <c r="Y4216"/>
  <c r="C4217"/>
  <c r="W4217"/>
  <c r="Y4217"/>
  <c r="C4218"/>
  <c r="W4218"/>
  <c r="Y4218"/>
  <c r="C4219"/>
  <c r="W4219"/>
  <c r="Y4219"/>
  <c r="C4220"/>
  <c r="W4220"/>
  <c r="Y4220"/>
  <c r="C4221"/>
  <c r="W4221"/>
  <c r="Y4221"/>
  <c r="C4222"/>
  <c r="W4222"/>
  <c r="Y4222"/>
  <c r="C4223"/>
  <c r="W4223"/>
  <c r="Y4223"/>
  <c r="C4224"/>
  <c r="W4224"/>
  <c r="Y4224"/>
  <c r="C4225"/>
  <c r="W4225"/>
  <c r="Y4225"/>
  <c r="C4226"/>
  <c r="W4226"/>
  <c r="Y4226"/>
  <c r="C4227"/>
  <c r="W4227"/>
  <c r="Y4227"/>
  <c r="C4228"/>
  <c r="W4228"/>
  <c r="Y4228"/>
  <c r="C4229"/>
  <c r="W4229"/>
  <c r="Y4229"/>
  <c r="C4230"/>
  <c r="W4230"/>
  <c r="Y4230"/>
  <c r="C4231"/>
  <c r="W4231"/>
  <c r="Y4231"/>
  <c r="C4232"/>
  <c r="W4232"/>
  <c r="Y4232"/>
  <c r="C4233"/>
  <c r="C4234"/>
  <c r="W4234"/>
  <c r="Y4234"/>
  <c r="C4235"/>
  <c r="W4235"/>
  <c r="Y4235"/>
  <c r="C4236"/>
  <c r="W4236"/>
  <c r="Y4236"/>
  <c r="C4237"/>
  <c r="W4237"/>
  <c r="Y4237"/>
  <c r="C4238"/>
  <c r="W4238"/>
  <c r="Y4238"/>
  <c r="C4239"/>
  <c r="W4239"/>
  <c r="Y4239"/>
  <c r="C4240"/>
  <c r="W4240"/>
  <c r="Y4240"/>
  <c r="C4241"/>
  <c r="W4241"/>
  <c r="Y4241"/>
  <c r="C4242"/>
  <c r="W4242"/>
  <c r="Y4242"/>
  <c r="C4243"/>
  <c r="W4243"/>
  <c r="Y4243"/>
  <c r="C4244"/>
  <c r="W4244"/>
  <c r="Y4244"/>
  <c r="C4245"/>
  <c r="W4245"/>
  <c r="Y4245"/>
  <c r="C4246"/>
  <c r="W4246"/>
  <c r="Y4246"/>
  <c r="C4247"/>
  <c r="W4247"/>
  <c r="Y4247"/>
  <c r="C4248"/>
  <c r="W4248"/>
  <c r="Y4248"/>
  <c r="C4249"/>
  <c r="W4249"/>
  <c r="Y4249"/>
  <c r="C4250"/>
  <c r="W4250"/>
  <c r="Y4250"/>
  <c r="C4251"/>
  <c r="W4251"/>
  <c r="Y4251"/>
  <c r="C4252"/>
  <c r="W4252"/>
  <c r="Y4252"/>
  <c r="C4253"/>
  <c r="W4253"/>
  <c r="Y4253"/>
  <c r="C4254"/>
  <c r="W4254"/>
  <c r="Y4254"/>
  <c r="C4255"/>
  <c r="W4255"/>
  <c r="Y4255"/>
  <c r="C4256"/>
  <c r="W4256"/>
  <c r="Y4256"/>
  <c r="C4257"/>
  <c r="W4257"/>
  <c r="Y4257"/>
  <c r="C4258"/>
  <c r="W4258"/>
  <c r="Y4258"/>
  <c r="C4259"/>
  <c r="W4259"/>
  <c r="Y4259"/>
  <c r="C4260"/>
  <c r="W4260"/>
  <c r="Y4260"/>
  <c r="C4261"/>
  <c r="W4261"/>
  <c r="Y4261"/>
  <c r="C4262"/>
  <c r="W4262"/>
  <c r="Y4262"/>
  <c r="C4263"/>
  <c r="W4263"/>
  <c r="Y4263"/>
  <c r="C4264"/>
  <c r="C4265"/>
  <c r="W4265"/>
  <c r="Y4265"/>
  <c r="C4266"/>
  <c r="W4266"/>
  <c r="Y4266"/>
  <c r="C4267"/>
  <c r="W4267"/>
  <c r="Y4267"/>
  <c r="C4268"/>
  <c r="W4268"/>
  <c r="Y4268"/>
  <c r="C4269"/>
  <c r="W4269"/>
  <c r="Y4269"/>
  <c r="C4270"/>
  <c r="W4270"/>
  <c r="Y4270"/>
  <c r="C4271"/>
  <c r="W4271"/>
  <c r="Y4271"/>
  <c r="C4272"/>
  <c r="W4272"/>
  <c r="Y4272"/>
  <c r="C4273"/>
  <c r="W4273"/>
  <c r="Y4273"/>
  <c r="C4274"/>
  <c r="W4274"/>
  <c r="Y4274"/>
  <c r="C4275"/>
  <c r="W4275"/>
  <c r="Y4275"/>
  <c r="C4276"/>
  <c r="W4276"/>
  <c r="Y4276"/>
  <c r="C4277"/>
  <c r="W4277"/>
  <c r="Y4277"/>
  <c r="C4278"/>
  <c r="W4278"/>
  <c r="Y4278"/>
  <c r="C4279"/>
  <c r="W4279"/>
  <c r="Y4279"/>
  <c r="C4280"/>
  <c r="W4280"/>
  <c r="Y4280"/>
  <c r="C4281"/>
  <c r="W4281"/>
  <c r="Y4281"/>
  <c r="C4282"/>
  <c r="W4282"/>
  <c r="Y4282"/>
  <c r="C4283"/>
  <c r="W4283"/>
  <c r="Y4283"/>
  <c r="C4284"/>
  <c r="W4284"/>
  <c r="Y4284"/>
  <c r="C4285"/>
  <c r="W4285"/>
  <c r="Y4285"/>
  <c r="C4286"/>
  <c r="W4286"/>
  <c r="Y4286"/>
  <c r="C4287"/>
  <c r="W4287"/>
  <c r="Y4287"/>
  <c r="C4288"/>
  <c r="W4288"/>
  <c r="Y4288"/>
  <c r="C4289"/>
  <c r="W4289"/>
  <c r="Y4289"/>
  <c r="C4290"/>
  <c r="W4290"/>
  <c r="Y4290"/>
  <c r="C4291"/>
  <c r="W4291"/>
  <c r="Y4291"/>
  <c r="C4292"/>
  <c r="W4292"/>
  <c r="Y4292"/>
  <c r="C4293"/>
  <c r="W4293"/>
  <c r="Y4293"/>
  <c r="C4294"/>
  <c r="W4294"/>
  <c r="Y4294"/>
  <c r="AA4294"/>
  <c r="AB4294"/>
  <c r="AC4294"/>
  <c r="AE4294"/>
  <c r="C4295"/>
  <c r="W4295"/>
  <c r="Y4295"/>
  <c r="C4296"/>
  <c r="W4296"/>
  <c r="Y4296"/>
  <c r="C4297"/>
  <c r="W4297"/>
  <c r="Y4297"/>
  <c r="C4298"/>
  <c r="W4298"/>
  <c r="Y4298"/>
  <c r="C4299"/>
  <c r="W4299"/>
  <c r="Y4299"/>
  <c r="C4300"/>
  <c r="W4300"/>
  <c r="Y4300"/>
  <c r="C4301"/>
  <c r="W4301"/>
  <c r="Y4301"/>
  <c r="C4302"/>
  <c r="W4302"/>
  <c r="Y4302"/>
  <c r="C4303"/>
  <c r="W4303"/>
  <c r="Y4303"/>
  <c r="C4304"/>
  <c r="W4304"/>
  <c r="Y4304"/>
  <c r="C4305"/>
  <c r="W4305"/>
  <c r="Y4305"/>
  <c r="C4306"/>
  <c r="W4306"/>
  <c r="Y4306"/>
  <c r="C4307"/>
  <c r="W4307"/>
  <c r="Y4307"/>
  <c r="C4308"/>
  <c r="W4308"/>
  <c r="Y4308"/>
  <c r="C4309"/>
  <c r="W4309"/>
  <c r="Y4309"/>
  <c r="C4310"/>
  <c r="W4310"/>
  <c r="Y4310"/>
  <c r="C4311"/>
  <c r="W4311"/>
  <c r="Y4311"/>
  <c r="C4312"/>
  <c r="W4312"/>
  <c r="Y4312"/>
  <c r="C4313"/>
  <c r="W4313"/>
  <c r="Y4313"/>
  <c r="C4314"/>
  <c r="W4314"/>
  <c r="Y4314"/>
  <c r="C4315"/>
  <c r="W4315"/>
  <c r="Y4315"/>
  <c r="C4316"/>
  <c r="W4316"/>
  <c r="Y4316"/>
  <c r="C4317"/>
  <c r="W4317"/>
  <c r="Y4317"/>
  <c r="C4318"/>
  <c r="W4318"/>
  <c r="Y4318"/>
  <c r="C4319"/>
  <c r="W4319"/>
  <c r="Y4319"/>
  <c r="C4320"/>
  <c r="W4320"/>
  <c r="Y4320"/>
  <c r="C4321"/>
  <c r="W4321"/>
  <c r="Y4321"/>
  <c r="C4322"/>
  <c r="W4322"/>
  <c r="Y4322"/>
  <c r="C4323"/>
  <c r="W4323"/>
  <c r="Y4323"/>
  <c r="C4324"/>
  <c r="W4324"/>
  <c r="Y4324"/>
  <c r="C4325"/>
  <c r="W4325"/>
  <c r="Y4325"/>
  <c r="AA4325"/>
  <c r="AB4325"/>
  <c r="AC4325"/>
  <c r="AE4325"/>
  <c r="C4326"/>
  <c r="W4326"/>
  <c r="Y4326"/>
  <c r="C4327"/>
  <c r="W4327"/>
  <c r="Y4327"/>
  <c r="C4328"/>
  <c r="W4328"/>
  <c r="Y4328"/>
  <c r="C4329"/>
  <c r="W4329"/>
  <c r="Y4329"/>
  <c r="C4330"/>
  <c r="W4330"/>
  <c r="Y4330"/>
  <c r="C4331"/>
  <c r="W4331"/>
  <c r="Y4331"/>
  <c r="C4332"/>
  <c r="W4332"/>
  <c r="Y4332"/>
  <c r="C4333"/>
  <c r="W4333"/>
  <c r="Y4333"/>
  <c r="C4334"/>
  <c r="W4334"/>
  <c r="Y4334"/>
  <c r="C4335"/>
  <c r="W4335"/>
  <c r="Y4335"/>
  <c r="C4336"/>
  <c r="W4336"/>
  <c r="Y4336"/>
  <c r="C4337"/>
  <c r="W4337"/>
  <c r="Y4337"/>
  <c r="C4338"/>
  <c r="W4338"/>
  <c r="Y4338"/>
  <c r="C4339"/>
  <c r="W4339"/>
  <c r="Y4339"/>
  <c r="C4340"/>
  <c r="W4340"/>
  <c r="Y4340"/>
  <c r="C4341"/>
  <c r="W4341"/>
  <c r="Y4341"/>
  <c r="C4342"/>
  <c r="W4342"/>
  <c r="Y4342"/>
  <c r="C4343"/>
  <c r="W4343"/>
  <c r="Y4343"/>
  <c r="C4344"/>
  <c r="W4344"/>
  <c r="Y4344"/>
  <c r="C4345"/>
  <c r="W4345"/>
  <c r="Y4345"/>
  <c r="C4346"/>
  <c r="W4346"/>
  <c r="Y4346"/>
  <c r="C4347"/>
  <c r="W4347"/>
  <c r="Y4347"/>
  <c r="C4348"/>
  <c r="W4348"/>
  <c r="Y4348"/>
  <c r="C4349"/>
  <c r="W4349"/>
  <c r="Y4349"/>
  <c r="C4350"/>
  <c r="W4350"/>
  <c r="Y4350"/>
  <c r="C4351"/>
  <c r="W4351"/>
  <c r="Y4351"/>
  <c r="C4352"/>
  <c r="W4352"/>
  <c r="Y4352"/>
  <c r="C4353"/>
  <c r="W4353"/>
  <c r="Y4353"/>
  <c r="C4354"/>
  <c r="W4354"/>
  <c r="Y4354"/>
  <c r="C4355"/>
  <c r="AE4355"/>
  <c r="C4356"/>
  <c r="W4356"/>
  <c r="Y4356"/>
  <c r="C4357"/>
  <c r="W4357"/>
  <c r="Y4357"/>
  <c r="C4358"/>
  <c r="W4358"/>
  <c r="Y4358"/>
  <c r="C4359"/>
  <c r="W4359"/>
  <c r="Y4359"/>
  <c r="C4360"/>
  <c r="W4360"/>
  <c r="Y4360"/>
  <c r="C4361"/>
  <c r="W4361"/>
  <c r="Y4361"/>
  <c r="C4362"/>
  <c r="W4362"/>
  <c r="Y4362"/>
  <c r="C4363"/>
  <c r="W4363"/>
  <c r="Y4363"/>
  <c r="C4364"/>
  <c r="W4364"/>
  <c r="Y4364"/>
  <c r="C4365"/>
  <c r="W4365"/>
  <c r="Y4365"/>
  <c r="C4366"/>
  <c r="W4366"/>
  <c r="Y4366"/>
  <c r="C4367"/>
  <c r="W4367"/>
  <c r="Y4367"/>
  <c r="C4368"/>
  <c r="W4368"/>
  <c r="Y4368"/>
  <c r="C4369"/>
  <c r="W4369"/>
  <c r="Y4369"/>
  <c r="C4370"/>
  <c r="W4370"/>
  <c r="Y4370"/>
  <c r="C4371"/>
  <c r="W4371"/>
  <c r="Y4371"/>
  <c r="C4372"/>
  <c r="W4372"/>
  <c r="Y4372"/>
  <c r="C4373"/>
  <c r="W4373"/>
  <c r="Y4373"/>
  <c r="C4374"/>
  <c r="W4374"/>
  <c r="Y4374"/>
  <c r="C4375"/>
  <c r="W4375"/>
  <c r="Y4375"/>
  <c r="C4376"/>
  <c r="W4376"/>
  <c r="Y4376"/>
  <c r="C4377"/>
  <c r="W4377"/>
  <c r="Y4377"/>
  <c r="C4378"/>
  <c r="W4378"/>
  <c r="Y4378"/>
  <c r="C4379"/>
  <c r="W4379"/>
  <c r="Y4379"/>
  <c r="C4380"/>
  <c r="W4380"/>
  <c r="Y4380"/>
  <c r="C4381"/>
  <c r="W4381"/>
  <c r="Y4381"/>
  <c r="C4382"/>
  <c r="W4382"/>
  <c r="Y4382"/>
  <c r="C4383"/>
  <c r="W4383"/>
  <c r="Y4383"/>
  <c r="C4384"/>
  <c r="W4384"/>
  <c r="Y4384"/>
  <c r="C4385"/>
  <c r="W4385"/>
  <c r="Y4385"/>
  <c r="C4386"/>
  <c r="AE4386"/>
  <c r="C4387"/>
  <c r="C4388"/>
  <c r="C4389"/>
  <c r="C4390"/>
  <c r="C4391"/>
  <c r="C4392"/>
  <c r="C4393"/>
  <c r="C4394"/>
  <c r="C4395"/>
  <c r="C4396"/>
  <c r="C4397"/>
  <c r="C4398"/>
  <c r="C4399"/>
  <c r="C4400"/>
  <c r="C4401"/>
  <c r="C4402"/>
  <c r="C4403"/>
  <c r="C4404"/>
  <c r="C4405"/>
  <c r="C4406"/>
  <c r="C4407"/>
  <c r="C4408"/>
  <c r="C4409"/>
  <c r="C4410"/>
  <c r="C4411"/>
  <c r="C4412"/>
  <c r="C4413"/>
  <c r="C4414"/>
  <c r="C4415"/>
  <c r="C4416"/>
  <c r="C4417"/>
  <c r="AA4417"/>
  <c r="AB4417"/>
  <c r="AC4417"/>
  <c r="AE4417"/>
  <c r="C4418"/>
  <c r="W4418"/>
  <c r="Y4418"/>
  <c r="C4419"/>
  <c r="W4419"/>
  <c r="Y4419"/>
  <c r="C4420"/>
  <c r="W4420"/>
  <c r="Y4420"/>
  <c r="C4421"/>
  <c r="W4421"/>
  <c r="Y4421"/>
  <c r="C4422"/>
  <c r="W4422"/>
  <c r="Y4422"/>
  <c r="C4423"/>
  <c r="W4423"/>
  <c r="Y4423"/>
  <c r="C4424"/>
  <c r="W4424"/>
  <c r="Y4424"/>
  <c r="C4425"/>
  <c r="W4425"/>
  <c r="Y4425"/>
  <c r="C4426"/>
  <c r="W4426"/>
  <c r="Y4426"/>
  <c r="C4427"/>
  <c r="W4427"/>
  <c r="Y4427"/>
  <c r="C4428"/>
  <c r="W4428"/>
  <c r="Y4428"/>
  <c r="C4429"/>
  <c r="W4429"/>
  <c r="Y4429"/>
  <c r="C4430"/>
  <c r="W4430"/>
  <c r="Y4430"/>
  <c r="C4431"/>
  <c r="W4431"/>
  <c r="Y4431"/>
  <c r="C4432"/>
  <c r="W4432"/>
  <c r="Y4432"/>
  <c r="C4433"/>
  <c r="W4433"/>
  <c r="Y4433"/>
  <c r="C4434"/>
  <c r="W4434"/>
  <c r="Y4434"/>
  <c r="C4435"/>
  <c r="W4435"/>
  <c r="Y4435"/>
  <c r="C4436"/>
  <c r="W4436"/>
  <c r="Y4436"/>
  <c r="C4437"/>
  <c r="W4437"/>
  <c r="Y4437"/>
  <c r="C4438"/>
  <c r="W4438"/>
  <c r="Y4438"/>
  <c r="C4439"/>
  <c r="W4439"/>
  <c r="Y4439"/>
  <c r="C4440"/>
  <c r="W4440"/>
  <c r="Y4440"/>
  <c r="C4441"/>
  <c r="W4441"/>
  <c r="Y4441"/>
  <c r="C4442"/>
  <c r="W4442"/>
  <c r="Y4442"/>
  <c r="C4443"/>
  <c r="W4443"/>
  <c r="Y4443"/>
  <c r="C4444"/>
  <c r="W4444"/>
  <c r="Y4444"/>
  <c r="C4445"/>
  <c r="AA4445"/>
  <c r="AB4445"/>
  <c r="AC4445"/>
  <c r="AE4445"/>
  <c r="C4446"/>
  <c r="W4446"/>
  <c r="Y4446"/>
  <c r="C4447"/>
  <c r="W4447"/>
  <c r="Y4447"/>
  <c r="C4448"/>
  <c r="W4448"/>
  <c r="Y4448"/>
  <c r="C4449"/>
  <c r="W4449"/>
  <c r="Y4449"/>
  <c r="C4450"/>
  <c r="W4450"/>
  <c r="Y4450"/>
  <c r="C4451"/>
  <c r="W4451"/>
  <c r="Y4451"/>
  <c r="C4452"/>
  <c r="W4452"/>
  <c r="Y4452"/>
  <c r="C4453"/>
  <c r="W4453"/>
  <c r="Y4453"/>
  <c r="C4454"/>
  <c r="W4454"/>
  <c r="Y4454"/>
  <c r="C4455"/>
  <c r="W4455"/>
  <c r="Y4455"/>
  <c r="C4456"/>
  <c r="W4456"/>
  <c r="Y4456"/>
  <c r="C4457"/>
  <c r="W4457"/>
  <c r="Y4457"/>
  <c r="C4458"/>
  <c r="W4458"/>
  <c r="Y4458"/>
  <c r="C4459"/>
  <c r="W4459"/>
  <c r="Y4459"/>
  <c r="C4460"/>
  <c r="W4460"/>
  <c r="Y4460"/>
  <c r="C4461"/>
  <c r="W4461"/>
  <c r="Y4461"/>
  <c r="C4462"/>
  <c r="W4462"/>
  <c r="Y4462"/>
  <c r="C4463"/>
  <c r="W4463"/>
  <c r="Y4463"/>
  <c r="C4464"/>
  <c r="W4464"/>
  <c r="Y4464"/>
  <c r="C4465"/>
  <c r="W4465"/>
  <c r="Y4465"/>
  <c r="C4466"/>
  <c r="W4466"/>
  <c r="Y4466"/>
  <c r="C4467"/>
  <c r="W4467"/>
  <c r="Y4467"/>
  <c r="C4468"/>
  <c r="W4468"/>
  <c r="Y4468"/>
  <c r="C4469"/>
  <c r="W4469"/>
  <c r="Y4469"/>
  <c r="C4470"/>
  <c r="W4470"/>
  <c r="Y4470"/>
  <c r="C4471"/>
  <c r="W4471"/>
  <c r="Y4471"/>
  <c r="C4472"/>
  <c r="W4472"/>
  <c r="Y4472"/>
  <c r="C4473"/>
  <c r="W4473"/>
  <c r="Y4473"/>
  <c r="C4474"/>
  <c r="W4474"/>
  <c r="Y4474"/>
  <c r="C4475"/>
  <c r="W4475"/>
  <c r="Y4475"/>
  <c r="C4476"/>
  <c r="AA4476"/>
  <c r="AB4476"/>
  <c r="AC4476"/>
  <c r="AE4476"/>
  <c r="C4477"/>
  <c r="W4477"/>
  <c r="Y4477"/>
  <c r="C4478"/>
  <c r="W4478"/>
  <c r="Y4478"/>
  <c r="C4479"/>
  <c r="W4479"/>
  <c r="Y4479"/>
  <c r="C4480"/>
  <c r="W4480"/>
  <c r="Y4480"/>
  <c r="C4481"/>
  <c r="W4481"/>
  <c r="Y4481"/>
  <c r="C4482"/>
  <c r="W4482"/>
  <c r="Y4482"/>
  <c r="C4483"/>
  <c r="W4483"/>
  <c r="Y4483"/>
  <c r="C4484"/>
  <c r="W4484"/>
  <c r="Y4484"/>
  <c r="C4485"/>
  <c r="W4485"/>
  <c r="Y4485"/>
  <c r="C4486"/>
  <c r="W4486"/>
  <c r="Y4486"/>
  <c r="C4487"/>
  <c r="W4487"/>
  <c r="Y4487"/>
  <c r="C4488"/>
  <c r="W4488"/>
  <c r="Y4488"/>
  <c r="C4489"/>
  <c r="W4489"/>
  <c r="Y4489"/>
  <c r="C4490"/>
  <c r="W4490"/>
  <c r="Y4490"/>
  <c r="C4491"/>
  <c r="W4491"/>
  <c r="Y4491"/>
  <c r="C4492"/>
  <c r="W4492"/>
  <c r="Y4492"/>
  <c r="C4493"/>
  <c r="W4493"/>
  <c r="Y4493"/>
  <c r="C4494"/>
  <c r="W4494"/>
  <c r="Y4494"/>
  <c r="C4495"/>
  <c r="W4495"/>
  <c r="Y4495"/>
  <c r="C4496"/>
  <c r="W4496"/>
  <c r="Y4496"/>
  <c r="C4497"/>
  <c r="W4497"/>
  <c r="Y4497"/>
  <c r="C4498"/>
  <c r="W4498"/>
  <c r="Y4498"/>
  <c r="C4499"/>
  <c r="W4499"/>
  <c r="Y4499"/>
  <c r="C4500"/>
  <c r="W4500"/>
  <c r="Y4500"/>
  <c r="C4501"/>
  <c r="W4501"/>
  <c r="Y4501"/>
  <c r="C4502"/>
  <c r="W4502"/>
  <c r="Y4502"/>
  <c r="C4503"/>
  <c r="W4503"/>
  <c r="Y4503"/>
  <c r="C4504"/>
  <c r="W4504"/>
  <c r="Y4504"/>
  <c r="C4505"/>
  <c r="W4505"/>
  <c r="Y4505"/>
  <c r="C4506"/>
  <c r="AA4506"/>
  <c r="AB4506"/>
  <c r="AC4506"/>
  <c r="AE4506"/>
  <c r="C4507"/>
  <c r="C4508"/>
  <c r="C4509"/>
  <c r="C4510"/>
  <c r="C4511"/>
  <c r="W4511"/>
  <c r="Y4511"/>
  <c r="C4512"/>
  <c r="W4512"/>
  <c r="Y4512"/>
  <c r="C4513"/>
  <c r="W4513"/>
  <c r="Y4513"/>
  <c r="C4514"/>
  <c r="W4514"/>
  <c r="Y4514"/>
  <c r="C4515"/>
  <c r="W4515"/>
  <c r="Y4515"/>
  <c r="C4516"/>
  <c r="W4516"/>
  <c r="Y4516"/>
  <c r="C4517"/>
  <c r="W4517"/>
  <c r="Y4517"/>
  <c r="C4518"/>
  <c r="W4518"/>
  <c r="Y4518"/>
  <c r="C4519"/>
  <c r="W4519"/>
  <c r="Y4519"/>
  <c r="C4520"/>
  <c r="W4520"/>
  <c r="Y4520"/>
  <c r="C4521"/>
  <c r="W4521"/>
  <c r="Y4521"/>
  <c r="C4522"/>
  <c r="W4522"/>
  <c r="Y4522"/>
  <c r="C4523"/>
  <c r="W4523"/>
  <c r="Y4523"/>
  <c r="C4524"/>
  <c r="W4524"/>
  <c r="Y4524"/>
  <c r="C4525"/>
  <c r="W4525"/>
  <c r="Y4525"/>
  <c r="C4526"/>
  <c r="W4526"/>
  <c r="Y4526"/>
  <c r="C4527"/>
  <c r="W4527"/>
  <c r="Y4527"/>
  <c r="C4528"/>
  <c r="W4528"/>
  <c r="Y4528"/>
  <c r="C4529"/>
  <c r="W4529"/>
  <c r="Y4529"/>
  <c r="C4530"/>
  <c r="W4530"/>
  <c r="Y4530"/>
  <c r="C4531"/>
  <c r="W4531"/>
  <c r="Y4531"/>
  <c r="C4532"/>
  <c r="W4532"/>
  <c r="Y4532"/>
  <c r="C4533"/>
  <c r="W4533"/>
  <c r="Y4533"/>
  <c r="C4534"/>
  <c r="W4534"/>
  <c r="Y4534"/>
  <c r="C4535"/>
  <c r="W4535"/>
  <c r="Y4535"/>
  <c r="C4536"/>
  <c r="W4536"/>
  <c r="Y4536"/>
  <c r="C4537"/>
  <c r="C4538"/>
  <c r="W4538"/>
  <c r="Y4538"/>
  <c r="C4539"/>
  <c r="W4539"/>
  <c r="Y4539"/>
  <c r="C4540"/>
  <c r="W4540"/>
  <c r="Y4540"/>
  <c r="C4541"/>
  <c r="W4541"/>
  <c r="Y4541"/>
  <c r="C4542"/>
  <c r="W4542"/>
  <c r="Y4542"/>
  <c r="C4543"/>
  <c r="W4543"/>
  <c r="Y4543"/>
  <c r="C4544"/>
  <c r="W4544"/>
  <c r="Y4544"/>
  <c r="C4545"/>
  <c r="W4545"/>
  <c r="Y4545"/>
  <c r="C4546"/>
  <c r="W4546"/>
  <c r="Y4546"/>
  <c r="C4547"/>
  <c r="W4547"/>
  <c r="Y4547"/>
  <c r="C4548"/>
  <c r="W4548"/>
  <c r="Y4548"/>
  <c r="C4549"/>
  <c r="W4549"/>
  <c r="Y4549"/>
  <c r="C4550"/>
  <c r="W4550"/>
  <c r="Y4550"/>
  <c r="C4551"/>
  <c r="W4551"/>
  <c r="Y4551"/>
  <c r="C4552"/>
  <c r="W4552"/>
  <c r="Y4552"/>
  <c r="C4553"/>
  <c r="W4553"/>
  <c r="Y4553"/>
  <c r="C4554"/>
  <c r="W4554"/>
  <c r="Y4554"/>
  <c r="C4555"/>
  <c r="W4555"/>
  <c r="Y4555"/>
  <c r="C4556"/>
  <c r="W4556"/>
  <c r="Y4556"/>
  <c r="C4557"/>
  <c r="W4557"/>
  <c r="Y4557"/>
  <c r="C4558"/>
  <c r="W4558"/>
  <c r="Y4558"/>
  <c r="C4559"/>
  <c r="W4559"/>
  <c r="Y4559"/>
  <c r="C4560"/>
  <c r="W4560"/>
  <c r="Y4560"/>
  <c r="C4561"/>
  <c r="W4561"/>
  <c r="Y4561"/>
  <c r="C4562"/>
  <c r="W4562"/>
  <c r="Y4562"/>
  <c r="C4563"/>
  <c r="W4563"/>
  <c r="Y4563"/>
  <c r="C4564"/>
  <c r="W4564"/>
  <c r="Y4564"/>
  <c r="C4565"/>
  <c r="W4565"/>
  <c r="Y4565"/>
  <c r="C4566"/>
  <c r="W4566"/>
  <c r="Y4566"/>
  <c r="W4567"/>
  <c r="Y4567"/>
  <c r="W4568"/>
  <c r="Y4568"/>
  <c r="W4569"/>
  <c r="Y4569"/>
  <c r="W4570"/>
  <c r="Y4570"/>
  <c r="W4571"/>
  <c r="Y4571"/>
  <c r="W4572"/>
  <c r="Y4572"/>
  <c r="W4573"/>
  <c r="Y4573"/>
  <c r="W4574"/>
  <c r="Y4574"/>
  <c r="W4575"/>
  <c r="Y4575"/>
  <c r="W4576"/>
  <c r="Y4576"/>
  <c r="W4577"/>
  <c r="Y4577"/>
  <c r="W4578"/>
  <c r="Y4578"/>
  <c r="W4579"/>
  <c r="Y4579"/>
  <c r="W4580"/>
  <c r="Y4580"/>
  <c r="W4581"/>
  <c r="Y4581"/>
  <c r="W4582"/>
  <c r="Y4582"/>
  <c r="W4583"/>
  <c r="Y4583"/>
  <c r="W4584"/>
  <c r="Y4584"/>
  <c r="W4585"/>
  <c r="Y4585"/>
  <c r="W4586"/>
  <c r="Y4586"/>
  <c r="W4587"/>
  <c r="Y4587"/>
  <c r="W4588"/>
  <c r="Y4588"/>
  <c r="W4589"/>
  <c r="Y4589"/>
  <c r="W4590"/>
  <c r="Y4590"/>
  <c r="W4591"/>
  <c r="Y4591"/>
  <c r="W4592"/>
  <c r="Y4592"/>
  <c r="W4593"/>
  <c r="Y4593"/>
  <c r="W4594"/>
  <c r="Y4594"/>
  <c r="W4595"/>
  <c r="Y4595"/>
  <c r="W4596"/>
  <c r="Y4596"/>
  <c r="W4597"/>
  <c r="Y4597"/>
  <c r="W4598"/>
  <c r="Y4598"/>
  <c r="W4599"/>
  <c r="Y4599"/>
  <c r="W4600"/>
  <c r="Y4600"/>
  <c r="W4601"/>
  <c r="Y4601"/>
  <c r="W4602"/>
  <c r="Y4602"/>
  <c r="W4603"/>
  <c r="Y4603"/>
  <c r="W4604"/>
  <c r="Y4604"/>
  <c r="W4605"/>
  <c r="Y4605"/>
  <c r="W4606"/>
  <c r="Y4606"/>
  <c r="W4607"/>
  <c r="Y4607"/>
  <c r="W4608"/>
  <c r="Y4608"/>
  <c r="W4609"/>
  <c r="Y4609"/>
  <c r="W4610"/>
  <c r="Y4610"/>
  <c r="W4611"/>
  <c r="Y4611"/>
  <c r="W4612"/>
  <c r="Y4612"/>
  <c r="W4613"/>
  <c r="Y4613"/>
  <c r="W4614"/>
  <c r="Y4614"/>
  <c r="W4615"/>
  <c r="Y4615"/>
  <c r="W4616"/>
  <c r="Y4616"/>
  <c r="W4617"/>
  <c r="Y4617"/>
  <c r="W4618"/>
  <c r="Y4618"/>
  <c r="W4619"/>
  <c r="Y4619"/>
  <c r="W4620"/>
  <c r="Y4620"/>
  <c r="W4621"/>
  <c r="Y4621"/>
  <c r="W4622"/>
  <c r="Y4622"/>
  <c r="W4623"/>
  <c r="Y4623"/>
  <c r="W4624"/>
  <c r="Y4624"/>
  <c r="W4625"/>
  <c r="Y4625"/>
  <c r="W4626"/>
  <c r="Y4626"/>
  <c r="W4627"/>
  <c r="Y4627"/>
  <c r="W4628"/>
  <c r="Y4628"/>
  <c r="W4630"/>
  <c r="Y4630"/>
  <c r="W4631"/>
  <c r="Y4631"/>
  <c r="W4632"/>
  <c r="Y4632"/>
  <c r="W4633"/>
  <c r="Y4633"/>
  <c r="W4634"/>
  <c r="Y4634"/>
  <c r="W4635"/>
  <c r="Y4635"/>
  <c r="W4636"/>
  <c r="Y4636"/>
  <c r="W4637"/>
  <c r="Y4637"/>
  <c r="W4638"/>
  <c r="Y4638"/>
  <c r="W4639"/>
  <c r="Y4639"/>
  <c r="W4640"/>
  <c r="Y4640"/>
  <c r="W4641"/>
  <c r="Y4641"/>
  <c r="W4642"/>
  <c r="Y4642"/>
  <c r="W4643"/>
  <c r="Y4643"/>
  <c r="W4644"/>
  <c r="Y4644"/>
  <c r="W4645"/>
  <c r="Y4645"/>
  <c r="W4646"/>
  <c r="Y4646"/>
  <c r="W4647"/>
  <c r="Y4647"/>
  <c r="W4648"/>
  <c r="Y4648"/>
  <c r="W4649"/>
  <c r="Y4649"/>
  <c r="W4650"/>
  <c r="Y4650"/>
  <c r="W4651"/>
  <c r="Y4651"/>
  <c r="W4652"/>
  <c r="Y4652"/>
  <c r="W4653"/>
  <c r="Y4653"/>
  <c r="W4654"/>
  <c r="Y4654"/>
  <c r="W4655"/>
  <c r="Y4655"/>
  <c r="W4656"/>
  <c r="Y4656"/>
  <c r="W4657"/>
  <c r="Y4657"/>
  <c r="W4658"/>
  <c r="Y4658"/>
  <c r="F6467"/>
  <c r="G6467"/>
  <c r="H6467"/>
  <c r="I6467"/>
  <c r="J6467"/>
  <c r="L6467"/>
  <c r="M6467"/>
  <c r="BM2" i="7"/>
  <c r="G5"/>
  <c r="O5"/>
  <c r="W5"/>
  <c r="AE5"/>
  <c r="AM5"/>
  <c r="AU5"/>
  <c r="BC5"/>
  <c r="BK5"/>
  <c r="BM5"/>
  <c r="G6"/>
  <c r="O6"/>
  <c r="W6"/>
  <c r="AE6"/>
  <c r="AM6"/>
  <c r="AU6"/>
  <c r="BC6"/>
  <c r="BK6"/>
  <c r="BM6"/>
  <c r="G7"/>
  <c r="O7"/>
  <c r="W7"/>
  <c r="AE7"/>
  <c r="AM7"/>
  <c r="AU7"/>
  <c r="BC7"/>
  <c r="BK7"/>
  <c r="BM7"/>
  <c r="G8"/>
  <c r="O8"/>
  <c r="W8"/>
  <c r="AE8"/>
  <c r="AM8"/>
  <c r="AU8"/>
  <c r="BC8"/>
  <c r="BK8"/>
  <c r="BM8"/>
  <c r="G9"/>
  <c r="O9"/>
  <c r="W9"/>
  <c r="AE9"/>
  <c r="AM9"/>
  <c r="AU9"/>
  <c r="BC9"/>
  <c r="BK9"/>
  <c r="BM9"/>
  <c r="G10"/>
  <c r="O10"/>
  <c r="W10"/>
  <c r="AE10"/>
  <c r="AM10"/>
  <c r="AU10"/>
  <c r="BC10"/>
  <c r="BK10"/>
  <c r="BM10"/>
  <c r="G11"/>
  <c r="O11"/>
  <c r="W11"/>
  <c r="AE11"/>
  <c r="AM11"/>
  <c r="AU11"/>
  <c r="BC11"/>
  <c r="BK11"/>
  <c r="BM11"/>
  <c r="G12"/>
  <c r="O12"/>
  <c r="W12"/>
  <c r="AE12"/>
  <c r="AM12"/>
  <c r="AU12"/>
  <c r="BC12"/>
  <c r="BK12"/>
  <c r="BM12"/>
  <c r="G13"/>
  <c r="O13"/>
  <c r="W13"/>
  <c r="AE13"/>
  <c r="AM13"/>
  <c r="AU13"/>
  <c r="BC13"/>
  <c r="BK13"/>
  <c r="BM13"/>
  <c r="G14"/>
  <c r="O14"/>
  <c r="W14"/>
  <c r="AE14"/>
  <c r="AM14"/>
  <c r="AU14"/>
  <c r="BC14"/>
  <c r="BK14"/>
  <c r="BM14"/>
  <c r="G15"/>
  <c r="O15"/>
  <c r="W15"/>
  <c r="AE15"/>
  <c r="AM15"/>
  <c r="AU15"/>
  <c r="BC15"/>
  <c r="BK15"/>
  <c r="BM15"/>
  <c r="G16"/>
  <c r="O16"/>
  <c r="W16"/>
  <c r="AE16"/>
  <c r="AM16"/>
  <c r="AU16"/>
  <c r="BC16"/>
  <c r="BK16"/>
  <c r="BM16"/>
  <c r="AA4690" i="1"/>
  <c r="AB4690"/>
  <c r="AC4690"/>
  <c r="AC4659"/>
  <c r="AA4659"/>
  <c r="AB4659"/>
  <c r="AA4720"/>
  <c r="AB4720"/>
  <c r="AC4720"/>
  <c r="AC4751"/>
  <c r="AA4751"/>
  <c r="AB4751"/>
  <c r="AA4782"/>
  <c r="AB4782"/>
  <c r="AC4782"/>
  <c r="AA4811"/>
  <c r="AB4811"/>
  <c r="AC4811"/>
  <c r="AA4842"/>
  <c r="AB4842"/>
  <c r="AC4842"/>
  <c r="AA4872"/>
  <c r="AB4872"/>
  <c r="AC4872"/>
  <c r="AC5025"/>
  <c r="AA5025"/>
  <c r="AB5025"/>
  <c r="AC5056"/>
  <c r="AA5056"/>
  <c r="AB5056"/>
  <c r="AA5086"/>
  <c r="AB5086"/>
  <c r="AC5086"/>
  <c r="AC5117"/>
  <c r="AA5117"/>
  <c r="AB5117"/>
  <c r="AA5148"/>
  <c r="AB5148"/>
  <c r="AC5148"/>
  <c r="AA4995"/>
  <c r="AB4995"/>
  <c r="AC4995"/>
  <c r="AB5390"/>
  <c r="AC5390"/>
  <c r="AB5421"/>
  <c r="AC5421"/>
  <c r="AA5390"/>
  <c r="AD5390"/>
  <c r="AA5421"/>
  <c r="AA5237"/>
  <c r="AB5237"/>
  <c r="AC5237"/>
  <c r="AA5451"/>
  <c r="AB5451"/>
  <c r="AC5451"/>
  <c r="AC5513"/>
  <c r="AC5541"/>
  <c r="AC5572"/>
  <c r="AA5541"/>
  <c r="AB5541"/>
  <c r="T2196"/>
  <c r="Y2196"/>
  <c r="U2196"/>
  <c r="W2196"/>
  <c r="U1859"/>
  <c r="W1859"/>
  <c r="T1859"/>
  <c r="Y1859"/>
  <c r="U1857"/>
  <c r="W1857"/>
  <c r="T1857"/>
  <c r="Y1857"/>
  <c r="U1855"/>
  <c r="W1855"/>
  <c r="T1855"/>
  <c r="Y1855"/>
  <c r="U1853"/>
  <c r="W1853"/>
  <c r="T1853"/>
  <c r="Y1853"/>
  <c r="U1851"/>
  <c r="W1851"/>
  <c r="T1851"/>
  <c r="Y1851"/>
  <c r="U1849"/>
  <c r="W1849"/>
  <c r="T1849"/>
  <c r="Y1849"/>
  <c r="U1847"/>
  <c r="W1847"/>
  <c r="T1847"/>
  <c r="Y1847"/>
  <c r="U1845"/>
  <c r="W1845"/>
  <c r="T1845"/>
  <c r="Y1845"/>
  <c r="U1843"/>
  <c r="W1843"/>
  <c r="T1843"/>
  <c r="Y1843"/>
  <c r="U1841"/>
  <c r="W1841"/>
  <c r="T1841"/>
  <c r="Y1841"/>
  <c r="U1839"/>
  <c r="W1839"/>
  <c r="T1839"/>
  <c r="Y1839"/>
  <c r="U1837"/>
  <c r="W1837"/>
  <c r="T1837"/>
  <c r="Y1837"/>
  <c r="U1835"/>
  <c r="W1835"/>
  <c r="T1835"/>
  <c r="Y1835"/>
  <c r="U1833"/>
  <c r="W1833"/>
  <c r="T1833"/>
  <c r="Y1833"/>
  <c r="U1831"/>
  <c r="W1831"/>
  <c r="T1831"/>
  <c r="Y1831"/>
  <c r="G39" i="6"/>
  <c r="G6" i="5"/>
  <c r="G4"/>
  <c r="G5"/>
  <c r="Y1829" i="1"/>
  <c r="T1829"/>
  <c r="W1829"/>
  <c r="U1493"/>
  <c r="W1493"/>
  <c r="T1493"/>
  <c r="Y1493"/>
  <c r="U1491"/>
  <c r="W1491"/>
  <c r="T1491"/>
  <c r="Y1491"/>
  <c r="U1489"/>
  <c r="W1489"/>
  <c r="T1489"/>
  <c r="Y1489"/>
  <c r="U1487"/>
  <c r="W1487"/>
  <c r="T1487"/>
  <c r="Y1487"/>
  <c r="U1485"/>
  <c r="W1485"/>
  <c r="T1485"/>
  <c r="Y1485"/>
  <c r="U1483"/>
  <c r="W1483"/>
  <c r="T1483"/>
  <c r="Y1483"/>
  <c r="U1481"/>
  <c r="W1481"/>
  <c r="T1481"/>
  <c r="Y1481"/>
  <c r="U1479"/>
  <c r="W1479"/>
  <c r="T1479"/>
  <c r="Y1479"/>
  <c r="U1477"/>
  <c r="W1477"/>
  <c r="T1477"/>
  <c r="Y1477"/>
  <c r="U1475"/>
  <c r="W1475"/>
  <c r="T1475"/>
  <c r="Y1475"/>
  <c r="U1473"/>
  <c r="W1473"/>
  <c r="T1473"/>
  <c r="Y1473"/>
  <c r="U1471"/>
  <c r="W1471"/>
  <c r="T1471"/>
  <c r="Y1471"/>
  <c r="U1469"/>
  <c r="W1469"/>
  <c r="T1469"/>
  <c r="Y1469"/>
  <c r="U1467"/>
  <c r="W1467"/>
  <c r="T1467"/>
  <c r="Y1467"/>
  <c r="U1465"/>
  <c r="W1465"/>
  <c r="T1465"/>
  <c r="Y1465"/>
  <c r="U1129"/>
  <c r="W1129"/>
  <c r="T1129"/>
  <c r="Y1129"/>
  <c r="U1127"/>
  <c r="W1127"/>
  <c r="T1127"/>
  <c r="Y1127"/>
  <c r="AA5482"/>
  <c r="AC5482"/>
  <c r="AB5482"/>
  <c r="U2197"/>
  <c r="W2197"/>
  <c r="T2197"/>
  <c r="Y2197"/>
  <c r="U2195"/>
  <c r="Y2195"/>
  <c r="T2195"/>
  <c r="W2195"/>
  <c r="T1858"/>
  <c r="Y1858"/>
  <c r="U1858"/>
  <c r="W1858"/>
  <c r="T1856"/>
  <c r="Y1856"/>
  <c r="U1856"/>
  <c r="W1856"/>
  <c r="T1854"/>
  <c r="Y1854"/>
  <c r="U1854"/>
  <c r="W1854"/>
  <c r="T1852"/>
  <c r="Y1852"/>
  <c r="U1852"/>
  <c r="W1852"/>
  <c r="T1850"/>
  <c r="Y1850"/>
  <c r="U1850"/>
  <c r="W1850"/>
  <c r="T1848"/>
  <c r="Y1848"/>
  <c r="U1848"/>
  <c r="W1848"/>
  <c r="T1846"/>
  <c r="Y1846"/>
  <c r="U1846"/>
  <c r="W1846"/>
  <c r="T1844"/>
  <c r="Y1844"/>
  <c r="U1844"/>
  <c r="W1844"/>
  <c r="T1842"/>
  <c r="Y1842"/>
  <c r="U1842"/>
  <c r="W1842"/>
  <c r="T1840"/>
  <c r="Y1840"/>
  <c r="U1840"/>
  <c r="W1840"/>
  <c r="T1838"/>
  <c r="Y1838"/>
  <c r="U1838"/>
  <c r="W1838"/>
  <c r="T1836"/>
  <c r="Y1836"/>
  <c r="U1836"/>
  <c r="W1836"/>
  <c r="T1834"/>
  <c r="Y1834"/>
  <c r="U1834"/>
  <c r="W1834"/>
  <c r="T1832"/>
  <c r="Y1832"/>
  <c r="U1832"/>
  <c r="W1832"/>
  <c r="T1830"/>
  <c r="Y1830"/>
  <c r="U1830"/>
  <c r="W1830"/>
  <c r="T1494"/>
  <c r="Y1494"/>
  <c r="U1494"/>
  <c r="W1494"/>
  <c r="T1492"/>
  <c r="Y1492"/>
  <c r="U1492"/>
  <c r="W1492"/>
  <c r="T1490"/>
  <c r="Y1490"/>
  <c r="U1490"/>
  <c r="W1490"/>
  <c r="T1488"/>
  <c r="Y1488"/>
  <c r="U1488"/>
  <c r="W1488"/>
  <c r="T1486"/>
  <c r="Y1486"/>
  <c r="U1486"/>
  <c r="W1486"/>
  <c r="T1484"/>
  <c r="Y1484"/>
  <c r="U1484"/>
  <c r="W1484"/>
  <c r="T1482"/>
  <c r="Y1482"/>
  <c r="U1482"/>
  <c r="W1482"/>
  <c r="T1480"/>
  <c r="Y1480"/>
  <c r="U1480"/>
  <c r="W1480"/>
  <c r="T1478"/>
  <c r="Y1478"/>
  <c r="U1478"/>
  <c r="W1478"/>
  <c r="T1476"/>
  <c r="Y1476"/>
  <c r="U1476"/>
  <c r="W1476"/>
  <c r="T1474"/>
  <c r="Y1474"/>
  <c r="U1474"/>
  <c r="W1474"/>
  <c r="T1472"/>
  <c r="Y1472"/>
  <c r="U1472"/>
  <c r="W1472"/>
  <c r="T1470"/>
  <c r="Y1470"/>
  <c r="U1470"/>
  <c r="W1470"/>
  <c r="T1468"/>
  <c r="Y1468"/>
  <c r="U1468"/>
  <c r="W1468"/>
  <c r="T1466"/>
  <c r="Y1466"/>
  <c r="U1466"/>
  <c r="W1466"/>
  <c r="F39" i="6"/>
  <c r="F5" i="5"/>
  <c r="F6"/>
  <c r="F4"/>
  <c r="T1464" i="1"/>
  <c r="W1464"/>
  <c r="Y1464"/>
  <c r="T1128"/>
  <c r="Y1128"/>
  <c r="U1128"/>
  <c r="W1128"/>
  <c r="T1126"/>
  <c r="Y1126"/>
  <c r="U1126"/>
  <c r="W1126"/>
  <c r="O23" i="7"/>
  <c r="O24"/>
  <c r="E39" i="6"/>
  <c r="E6" i="5"/>
  <c r="E4"/>
  <c r="E5"/>
  <c r="D3" i="6"/>
  <c r="S734" i="1"/>
  <c r="D6" i="5"/>
  <c r="B3" i="6"/>
  <c r="S3" i="1"/>
  <c r="B39" i="6"/>
  <c r="O14"/>
  <c r="S5086" i="1"/>
  <c r="O38" i="5"/>
  <c r="M14" i="6"/>
  <c r="S4355" i="1"/>
  <c r="M50" i="6"/>
  <c r="K14"/>
  <c r="S3625" i="1"/>
  <c r="K50" i="6"/>
  <c r="I14"/>
  <c r="S2894" i="1"/>
  <c r="I39" i="5"/>
  <c r="G14" i="6"/>
  <c r="S2164" i="1"/>
  <c r="G50" i="6"/>
  <c r="C50"/>
  <c r="C38" i="5"/>
  <c r="C37"/>
  <c r="C39"/>
  <c r="P48" i="6"/>
  <c r="P31" i="5"/>
  <c r="P33"/>
  <c r="P32"/>
  <c r="Q73" i="6"/>
  <c r="AA5602" i="1"/>
  <c r="BO24" i="7"/>
  <c r="BO23"/>
  <c r="BP23"/>
  <c r="BP24"/>
  <c r="C3" i="6"/>
  <c r="S368" i="1"/>
  <c r="C39" i="6"/>
  <c r="P14"/>
  <c r="S5451" i="1"/>
  <c r="P50" i="6"/>
  <c r="N14"/>
  <c r="S4720" i="1"/>
  <c r="N50" i="6"/>
  <c r="L14"/>
  <c r="S3990" i="1"/>
  <c r="L39" i="5"/>
  <c r="J14" i="6"/>
  <c r="S3259" i="1"/>
  <c r="J39" i="5"/>
  <c r="H14" i="6"/>
  <c r="S2529" i="1"/>
  <c r="H37" i="5"/>
  <c r="B50" i="6"/>
  <c r="B39" i="5"/>
  <c r="B37"/>
  <c r="B38"/>
  <c r="P49" i="6"/>
  <c r="P34" i="5"/>
  <c r="P35"/>
  <c r="P36"/>
  <c r="O49" i="6"/>
  <c r="O34" i="5"/>
  <c r="O36"/>
  <c r="O35"/>
  <c r="N49" i="6"/>
  <c r="N35" i="5"/>
  <c r="N36"/>
  <c r="N34"/>
  <c r="M49" i="6"/>
  <c r="M36" i="5"/>
  <c r="M34"/>
  <c r="M35"/>
  <c r="L49" i="6"/>
  <c r="L35" i="5"/>
  <c r="L36"/>
  <c r="L34"/>
  <c r="K49" i="6"/>
  <c r="K36" i="5"/>
  <c r="K34"/>
  <c r="K35"/>
  <c r="J49" i="6"/>
  <c r="J35" i="5"/>
  <c r="J36"/>
  <c r="J34"/>
  <c r="I49" i="6"/>
  <c r="I36" i="5"/>
  <c r="I34"/>
  <c r="I35"/>
  <c r="H49" i="6"/>
  <c r="H35" i="5"/>
  <c r="H36"/>
  <c r="H34"/>
  <c r="G49" i="6"/>
  <c r="G36" i="5"/>
  <c r="G34"/>
  <c r="G35"/>
  <c r="F49" i="6"/>
  <c r="F35" i="5"/>
  <c r="F36"/>
  <c r="F34"/>
  <c r="E49" i="6"/>
  <c r="E36" i="5"/>
  <c r="E34"/>
  <c r="E35"/>
  <c r="D49" i="6"/>
  <c r="D35" i="5"/>
  <c r="D36"/>
  <c r="D34"/>
  <c r="C49" i="6"/>
  <c r="C36" i="5"/>
  <c r="C34"/>
  <c r="C35"/>
  <c r="B49" i="6"/>
  <c r="B35" i="5"/>
  <c r="B36"/>
  <c r="B34"/>
  <c r="BQ5" i="7"/>
  <c r="Q56" i="6"/>
  <c r="P3"/>
  <c r="O3"/>
  <c r="N3"/>
  <c r="M3"/>
  <c r="L3"/>
  <c r="K3"/>
  <c r="J3"/>
  <c r="I3"/>
  <c r="H3"/>
  <c r="G3"/>
  <c r="F3"/>
  <c r="E3"/>
  <c r="O48"/>
  <c r="O31" i="5"/>
  <c r="O33"/>
  <c r="O32"/>
  <c r="N48" i="6"/>
  <c r="N33" i="5"/>
  <c r="N32"/>
  <c r="N31"/>
  <c r="M48" i="6"/>
  <c r="M31" i="5"/>
  <c r="M33"/>
  <c r="M32"/>
  <c r="L48" i="6"/>
  <c r="L33" i="5"/>
  <c r="L32"/>
  <c r="L31"/>
  <c r="K48" i="6"/>
  <c r="K31" i="5"/>
  <c r="K33"/>
  <c r="K32"/>
  <c r="J48" i="6"/>
  <c r="J33" i="5"/>
  <c r="J32"/>
  <c r="J31"/>
  <c r="H12" i="6"/>
  <c r="S2468" i="1"/>
  <c r="H33" i="5"/>
  <c r="F12" i="6"/>
  <c r="S1737" i="1"/>
  <c r="F33" i="5"/>
  <c r="D12" i="6"/>
  <c r="S1007" i="1"/>
  <c r="D33" i="5"/>
  <c r="B12" i="6"/>
  <c r="S276" i="1"/>
  <c r="B32" i="5"/>
  <c r="P11" i="6"/>
  <c r="S5360" i="1"/>
  <c r="P28" i="5"/>
  <c r="O11" i="6"/>
  <c r="S4995" i="1"/>
  <c r="O47" i="6"/>
  <c r="N11"/>
  <c r="S4629" i="1"/>
  <c r="N47" i="6"/>
  <c r="M11"/>
  <c r="S4264" i="1"/>
  <c r="M30" i="5"/>
  <c r="L11" i="6"/>
  <c r="S3899" i="1"/>
  <c r="K11" i="6"/>
  <c r="S3534" i="1"/>
  <c r="K47" i="6"/>
  <c r="J11"/>
  <c r="S3168" i="1"/>
  <c r="J28" i="5"/>
  <c r="I11" i="6"/>
  <c r="S2803" i="1"/>
  <c r="I47" i="6"/>
  <c r="H11"/>
  <c r="S2438" i="1"/>
  <c r="H47" i="6"/>
  <c r="G11"/>
  <c r="S2073" i="1"/>
  <c r="G28" i="5"/>
  <c r="F11" i="6"/>
  <c r="S1707" i="1"/>
  <c r="F30" i="5"/>
  <c r="E11" i="6"/>
  <c r="S1342" i="1"/>
  <c r="E47" i="6"/>
  <c r="D11"/>
  <c r="S977" i="1"/>
  <c r="D30" i="5"/>
  <c r="C11" i="6"/>
  <c r="S612" i="1"/>
  <c r="C47" i="6"/>
  <c r="B11"/>
  <c r="S246" i="1"/>
  <c r="B30" i="5"/>
  <c r="P8" i="6"/>
  <c r="S5268" i="1"/>
  <c r="P19" i="5"/>
  <c r="O8" i="6"/>
  <c r="S4903" i="1"/>
  <c r="U4903"/>
  <c r="N8" i="6"/>
  <c r="S4537" i="1"/>
  <c r="N44" i="6"/>
  <c r="M8"/>
  <c r="S4172" i="1"/>
  <c r="M19" i="5"/>
  <c r="L8" i="6"/>
  <c r="S3807" i="1"/>
  <c r="L44" i="6"/>
  <c r="K8"/>
  <c r="S3442" i="1"/>
  <c r="Y3442"/>
  <c r="I12" i="6"/>
  <c r="S2833" i="1"/>
  <c r="I31" i="5"/>
  <c r="G12" i="6"/>
  <c r="S2103" i="1"/>
  <c r="G33" i="5"/>
  <c r="E12" i="6"/>
  <c r="S1372" i="1"/>
  <c r="E48" i="6"/>
  <c r="C12"/>
  <c r="S642" i="1"/>
  <c r="C48" i="6"/>
  <c r="F14"/>
  <c r="E14"/>
  <c r="D14"/>
  <c r="C14"/>
  <c r="B14"/>
  <c r="P13"/>
  <c r="O13"/>
  <c r="N13"/>
  <c r="M13"/>
  <c r="L13"/>
  <c r="K13"/>
  <c r="J13"/>
  <c r="I13"/>
  <c r="H13"/>
  <c r="G13"/>
  <c r="F13"/>
  <c r="E13"/>
  <c r="D13"/>
  <c r="C13"/>
  <c r="B13"/>
  <c r="P12"/>
  <c r="O12"/>
  <c r="N12"/>
  <c r="M12"/>
  <c r="L12"/>
  <c r="K12"/>
  <c r="J12"/>
  <c r="B6"/>
  <c r="S93" i="1"/>
  <c r="B13" i="5"/>
  <c r="O5" i="6"/>
  <c r="S4811" i="1"/>
  <c r="O11" i="5"/>
  <c r="M5" i="6"/>
  <c r="S4080" i="1"/>
  <c r="M11" i="5"/>
  <c r="K5" i="6"/>
  <c r="S3350" i="1"/>
  <c r="K11" i="5"/>
  <c r="I5" i="6"/>
  <c r="S2619" i="1"/>
  <c r="I11" i="5"/>
  <c r="G5" i="6"/>
  <c r="S1889" i="1"/>
  <c r="G12" i="5"/>
  <c r="E5" i="6"/>
  <c r="S1158" i="1"/>
  <c r="E11" i="5"/>
  <c r="C5" i="6"/>
  <c r="S428" i="1"/>
  <c r="C12" i="5"/>
  <c r="O4" i="6"/>
  <c r="S4782" i="1"/>
  <c r="N4" i="6"/>
  <c r="S4417" i="1"/>
  <c r="M4" i="6"/>
  <c r="S4052" i="1"/>
  <c r="L4" i="6"/>
  <c r="S3687" i="1"/>
  <c r="G4" i="6"/>
  <c r="S1860" i="1"/>
  <c r="G9" i="5"/>
  <c r="F4" i="6"/>
  <c r="S1495" i="1"/>
  <c r="F8" i="5"/>
  <c r="E4" i="6"/>
  <c r="S1130" i="1"/>
  <c r="E7" i="5"/>
  <c r="D4" i="6"/>
  <c r="S765" i="1"/>
  <c r="J8" i="6"/>
  <c r="I8"/>
  <c r="H8"/>
  <c r="G8"/>
  <c r="F8"/>
  <c r="E8"/>
  <c r="D8"/>
  <c r="C8"/>
  <c r="B8"/>
  <c r="P7"/>
  <c r="O7"/>
  <c r="N7"/>
  <c r="M7"/>
  <c r="L7"/>
  <c r="K7"/>
  <c r="J7"/>
  <c r="I7"/>
  <c r="H7"/>
  <c r="G7"/>
  <c r="F7"/>
  <c r="E7"/>
  <c r="D7"/>
  <c r="C7"/>
  <c r="B7"/>
  <c r="P6"/>
  <c r="O6"/>
  <c r="N6"/>
  <c r="M6"/>
  <c r="L6"/>
  <c r="K6"/>
  <c r="J6"/>
  <c r="I6"/>
  <c r="H6"/>
  <c r="G6"/>
  <c r="F6"/>
  <c r="E6"/>
  <c r="D6"/>
  <c r="C6"/>
  <c r="I66"/>
  <c r="L61"/>
  <c r="P5"/>
  <c r="S5176" i="1"/>
  <c r="P10" i="5"/>
  <c r="N5" i="6"/>
  <c r="S4445" i="1"/>
  <c r="N11" i="5"/>
  <c r="L5" i="6"/>
  <c r="S3715" i="1"/>
  <c r="L10" i="5"/>
  <c r="J5" i="6"/>
  <c r="S2984" i="1"/>
  <c r="J11" i="5"/>
  <c r="H5" i="6"/>
  <c r="S2254" i="1"/>
  <c r="H10" i="5"/>
  <c r="F5" i="6"/>
  <c r="S1523" i="1"/>
  <c r="F11" i="5"/>
  <c r="D5" i="6"/>
  <c r="S793" i="1"/>
  <c r="D10" i="5"/>
  <c r="B5" i="6"/>
  <c r="S62" i="1"/>
  <c r="B11" i="5"/>
  <c r="P4" i="6"/>
  <c r="S5148" i="1"/>
  <c r="P8" i="5"/>
  <c r="K4" i="6"/>
  <c r="S3321" i="1"/>
  <c r="J4" i="6"/>
  <c r="S2956" i="1"/>
  <c r="J8" i="5"/>
  <c r="I4" i="6"/>
  <c r="S2591" i="1"/>
  <c r="H4" i="6"/>
  <c r="S2226" i="1"/>
  <c r="C4" i="6"/>
  <c r="S399" i="1"/>
  <c r="B4" i="6"/>
  <c r="S34" i="1"/>
  <c r="B8" i="5"/>
  <c r="S3076" i="1"/>
  <c r="J44" i="6"/>
  <c r="S2711" i="1"/>
  <c r="U2711"/>
  <c r="S2346"/>
  <c r="H44" i="6"/>
  <c r="S1981" i="1"/>
  <c r="U1981"/>
  <c r="S1615"/>
  <c r="F21" i="5"/>
  <c r="S1250" i="1"/>
  <c r="E44" i="6"/>
  <c r="S885" i="1"/>
  <c r="D21" i="5"/>
  <c r="S520" i="1"/>
  <c r="U521"/>
  <c r="S154"/>
  <c r="B21" i="5"/>
  <c r="S5237" i="1"/>
  <c r="S4872"/>
  <c r="S4506"/>
  <c r="S4141"/>
  <c r="S3776"/>
  <c r="S3411"/>
  <c r="S3045"/>
  <c r="S2680"/>
  <c r="S2315"/>
  <c r="S1950"/>
  <c r="S1584"/>
  <c r="S1219"/>
  <c r="S854"/>
  <c r="S489"/>
  <c r="S123"/>
  <c r="S5207"/>
  <c r="S4842"/>
  <c r="O14" i="5"/>
  <c r="S4476" i="1"/>
  <c r="N15" i="5"/>
  <c r="S4111" i="1"/>
  <c r="S3746"/>
  <c r="S3381"/>
  <c r="K14" i="5"/>
  <c r="S3015" i="1"/>
  <c r="S2650"/>
  <c r="S2285"/>
  <c r="S1920"/>
  <c r="S1554"/>
  <c r="S1189"/>
  <c r="S824"/>
  <c r="S459"/>
  <c r="P56" i="6"/>
  <c r="O64"/>
  <c r="U5692" i="1"/>
  <c r="Y5692"/>
  <c r="W5692"/>
  <c r="U5690"/>
  <c r="Y5690"/>
  <c r="W5690"/>
  <c r="U5688"/>
  <c r="Y5688"/>
  <c r="W5688"/>
  <c r="U5686"/>
  <c r="Y5686"/>
  <c r="W5686"/>
  <c r="U5684"/>
  <c r="Y5684"/>
  <c r="W5684"/>
  <c r="U5682"/>
  <c r="Y5682"/>
  <c r="W5682"/>
  <c r="P24" i="5"/>
  <c r="P23"/>
  <c r="N24"/>
  <c r="N23"/>
  <c r="N22"/>
  <c r="M22"/>
  <c r="M24"/>
  <c r="M23"/>
  <c r="H24"/>
  <c r="H23"/>
  <c r="H22"/>
  <c r="D45" i="6"/>
  <c r="D24" i="5"/>
  <c r="D23"/>
  <c r="D22"/>
  <c r="O56" i="6"/>
  <c r="N56"/>
  <c r="M56"/>
  <c r="L56"/>
  <c r="K56"/>
  <c r="J56"/>
  <c r="I56"/>
  <c r="H56"/>
  <c r="G56"/>
  <c r="F56"/>
  <c r="E56"/>
  <c r="D56"/>
  <c r="C56"/>
  <c r="B56"/>
  <c r="P64"/>
  <c r="P63"/>
  <c r="P62"/>
  <c r="H45"/>
  <c r="U5693" i="1"/>
  <c r="Y5693"/>
  <c r="U5694"/>
  <c r="W5693"/>
  <c r="U5691"/>
  <c r="Y5691"/>
  <c r="W5691"/>
  <c r="U5689"/>
  <c r="Y5689"/>
  <c r="W5689"/>
  <c r="U5687"/>
  <c r="Y5687"/>
  <c r="W5687"/>
  <c r="U5685"/>
  <c r="Y5685"/>
  <c r="W5685"/>
  <c r="U5683"/>
  <c r="Y5683"/>
  <c r="W5683"/>
  <c r="U5681"/>
  <c r="Y5681"/>
  <c r="Q24" i="5"/>
  <c r="Q23"/>
  <c r="W5681" i="1"/>
  <c r="O24" i="5"/>
  <c r="O23"/>
  <c r="L24"/>
  <c r="L23"/>
  <c r="L22"/>
  <c r="K24"/>
  <c r="K23"/>
  <c r="I24"/>
  <c r="I23"/>
  <c r="I22"/>
  <c r="F45" i="6"/>
  <c r="F24" i="5"/>
  <c r="F23"/>
  <c r="F22"/>
  <c r="B45" i="6"/>
  <c r="B24" i="5"/>
  <c r="B23"/>
  <c r="B22"/>
  <c r="P67" i="6"/>
  <c r="P66"/>
  <c r="P65"/>
  <c r="Q12" i="5"/>
  <c r="Q10"/>
  <c r="Q11"/>
  <c r="Q7"/>
  <c r="Q9"/>
  <c r="Q8"/>
  <c r="Q39" i="6"/>
  <c r="Q6" i="5"/>
  <c r="Q4"/>
  <c r="Q5"/>
  <c r="P45" i="6"/>
  <c r="P22" i="5"/>
  <c r="P46" i="6"/>
  <c r="P25" i="5"/>
  <c r="L46" i="6"/>
  <c r="L25" i="5"/>
  <c r="Q46" i="6"/>
  <c r="Q25" i="5"/>
  <c r="Q47" i="6"/>
  <c r="Q28" i="5"/>
  <c r="U5847" i="1"/>
  <c r="U5846"/>
  <c r="O73" i="6"/>
  <c r="M73"/>
  <c r="K73"/>
  <c r="I73"/>
  <c r="G73"/>
  <c r="E73"/>
  <c r="C73"/>
  <c r="P84"/>
  <c r="N84"/>
  <c r="L84"/>
  <c r="J84"/>
  <c r="H84"/>
  <c r="F84"/>
  <c r="D84"/>
  <c r="B84"/>
  <c r="P83"/>
  <c r="O83"/>
  <c r="N83"/>
  <c r="M83"/>
  <c r="L83"/>
  <c r="L100"/>
  <c r="K83"/>
  <c r="J83"/>
  <c r="J100" s="1"/>
  <c r="I83"/>
  <c r="H83"/>
  <c r="G83"/>
  <c r="F83"/>
  <c r="F100" s="1"/>
  <c r="E83"/>
  <c r="D83"/>
  <c r="D100" s="1"/>
  <c r="C83"/>
  <c r="B83"/>
  <c r="O82"/>
  <c r="M82"/>
  <c r="M99" s="1"/>
  <c r="K82"/>
  <c r="I82"/>
  <c r="G82"/>
  <c r="E82"/>
  <c r="E99" s="1"/>
  <c r="C82"/>
  <c r="P80"/>
  <c r="N80"/>
  <c r="L80"/>
  <c r="J80"/>
  <c r="G80"/>
  <c r="E80"/>
  <c r="C80"/>
  <c r="P79"/>
  <c r="P96" s="1"/>
  <c r="N79"/>
  <c r="L79"/>
  <c r="J79"/>
  <c r="H79"/>
  <c r="F79"/>
  <c r="F96" s="1"/>
  <c r="D79"/>
  <c r="B79"/>
  <c r="B96" s="1"/>
  <c r="P78"/>
  <c r="O78"/>
  <c r="N78"/>
  <c r="M78"/>
  <c r="L78"/>
  <c r="K78"/>
  <c r="J78"/>
  <c r="I78"/>
  <c r="H78"/>
  <c r="G78"/>
  <c r="F78"/>
  <c r="E78"/>
  <c r="D78"/>
  <c r="C78"/>
  <c r="B78"/>
  <c r="P77"/>
  <c r="N77"/>
  <c r="L77"/>
  <c r="L94" s="1"/>
  <c r="J77"/>
  <c r="H77"/>
  <c r="F77"/>
  <c r="D77"/>
  <c r="B77"/>
  <c r="Q76"/>
  <c r="P76"/>
  <c r="O76"/>
  <c r="N76"/>
  <c r="M76"/>
  <c r="L76"/>
  <c r="K76"/>
  <c r="J76"/>
  <c r="I76"/>
  <c r="H76"/>
  <c r="G76"/>
  <c r="G93" s="1"/>
  <c r="F76"/>
  <c r="E76"/>
  <c r="D76"/>
  <c r="C76"/>
  <c r="B76"/>
  <c r="P75"/>
  <c r="N75"/>
  <c r="L75"/>
  <c r="J75"/>
  <c r="H75"/>
  <c r="F75"/>
  <c r="D75"/>
  <c r="B75"/>
  <c r="Q74"/>
  <c r="Q91" s="1"/>
  <c r="P74"/>
  <c r="K74"/>
  <c r="J74"/>
  <c r="I74"/>
  <c r="H74"/>
  <c r="C74"/>
  <c r="B74"/>
  <c r="Q6"/>
  <c r="E1100" i="8"/>
  <c r="E1102"/>
  <c r="D1100"/>
  <c r="F1100"/>
  <c r="C1102"/>
  <c r="F1102"/>
  <c r="D1101"/>
  <c r="F1101"/>
  <c r="C1105"/>
  <c r="F1105"/>
  <c r="E1105"/>
  <c r="D1106"/>
  <c r="C1107"/>
  <c r="F1107"/>
  <c r="E1107"/>
  <c r="Q61" i="6"/>
  <c r="Q8"/>
  <c r="Q78"/>
  <c r="Q80"/>
  <c r="Q97" s="1"/>
  <c r="Q9"/>
  <c r="O9"/>
  <c r="N45"/>
  <c r="M9"/>
  <c r="L45"/>
  <c r="K9"/>
  <c r="I9"/>
  <c r="G9"/>
  <c r="E9"/>
  <c r="C9"/>
  <c r="O10"/>
  <c r="N46"/>
  <c r="M10"/>
  <c r="K10"/>
  <c r="J46"/>
  <c r="J97" s="1"/>
  <c r="I10"/>
  <c r="H46"/>
  <c r="G10"/>
  <c r="F46"/>
  <c r="E10"/>
  <c r="D46"/>
  <c r="C10"/>
  <c r="B46"/>
  <c r="Q63"/>
  <c r="Q11"/>
  <c r="Q82"/>
  <c r="Q65"/>
  <c r="Q29" i="5"/>
  <c r="Q30"/>
  <c r="Q32"/>
  <c r="Y5813" i="1"/>
  <c r="Y5811"/>
  <c r="Y5805"/>
  <c r="Y5803"/>
  <c r="Y5797"/>
  <c r="Y5795"/>
  <c r="Y5789"/>
  <c r="Y5787"/>
  <c r="Q45" i="6"/>
  <c r="Q22" i="5"/>
  <c r="O45" i="6"/>
  <c r="O22" i="5"/>
  <c r="K45" i="6"/>
  <c r="K22" i="5"/>
  <c r="Q48" i="6"/>
  <c r="Q99"/>
  <c r="Q31" i="5"/>
  <c r="Y5905" i="1"/>
  <c r="U5905"/>
  <c r="Y5904"/>
  <c r="U5904"/>
  <c r="Y5903"/>
  <c r="U5903"/>
  <c r="Y5902"/>
  <c r="U5902"/>
  <c r="Y5901"/>
  <c r="U5901"/>
  <c r="Y5900"/>
  <c r="U5900"/>
  <c r="Y5899"/>
  <c r="U5899"/>
  <c r="Y5898"/>
  <c r="U5898"/>
  <c r="Y5897"/>
  <c r="U5897"/>
  <c r="Y5896"/>
  <c r="U5896"/>
  <c r="Y5895"/>
  <c r="U5895"/>
  <c r="Y5894"/>
  <c r="U5894"/>
  <c r="Y5893"/>
  <c r="U5893"/>
  <c r="Y5892"/>
  <c r="U5892"/>
  <c r="Y5891"/>
  <c r="U5891"/>
  <c r="Y5890"/>
  <c r="U5890"/>
  <c r="Y5889"/>
  <c r="U5889"/>
  <c r="Y5888"/>
  <c r="U5888"/>
  <c r="Y5887"/>
  <c r="U5887"/>
  <c r="P73" i="6"/>
  <c r="N73"/>
  <c r="L73"/>
  <c r="J73"/>
  <c r="H73"/>
  <c r="F73"/>
  <c r="D73"/>
  <c r="B73"/>
  <c r="O84"/>
  <c r="M84"/>
  <c r="K84"/>
  <c r="K101" s="1"/>
  <c r="I84"/>
  <c r="G84"/>
  <c r="E84"/>
  <c r="C84"/>
  <c r="C101" s="1"/>
  <c r="P82"/>
  <c r="P99" s="1"/>
  <c r="N82"/>
  <c r="L82"/>
  <c r="J82"/>
  <c r="J99" s="1"/>
  <c r="H82"/>
  <c r="F82"/>
  <c r="D82"/>
  <c r="B82"/>
  <c r="U82" s="1"/>
  <c r="P81"/>
  <c r="O81"/>
  <c r="N81"/>
  <c r="M81"/>
  <c r="L81"/>
  <c r="K81"/>
  <c r="K98" s="1"/>
  <c r="J81"/>
  <c r="I81"/>
  <c r="G81"/>
  <c r="F81"/>
  <c r="E81"/>
  <c r="D81"/>
  <c r="C81"/>
  <c r="B81"/>
  <c r="O80"/>
  <c r="M80"/>
  <c r="K80"/>
  <c r="I80"/>
  <c r="H80"/>
  <c r="F80"/>
  <c r="F97" s="1"/>
  <c r="D80"/>
  <c r="B80"/>
  <c r="O79"/>
  <c r="M79"/>
  <c r="K79"/>
  <c r="I79"/>
  <c r="H81"/>
  <c r="G79"/>
  <c r="E79"/>
  <c r="C79"/>
  <c r="Q77"/>
  <c r="Q94" s="1"/>
  <c r="O77"/>
  <c r="O94" s="1"/>
  <c r="M77"/>
  <c r="K77"/>
  <c r="I77"/>
  <c r="G77"/>
  <c r="E77"/>
  <c r="C77"/>
  <c r="Q75"/>
  <c r="O75"/>
  <c r="M75"/>
  <c r="K75"/>
  <c r="I75"/>
  <c r="G75"/>
  <c r="E75"/>
  <c r="C75"/>
  <c r="O74"/>
  <c r="N74"/>
  <c r="M74"/>
  <c r="L74"/>
  <c r="G74"/>
  <c r="F74"/>
  <c r="E74"/>
  <c r="D74"/>
  <c r="Q7"/>
  <c r="S5572" i="1"/>
  <c r="Q5" i="6"/>
  <c r="Q4"/>
  <c r="Q3"/>
  <c r="E1101" i="8"/>
  <c r="C1106"/>
  <c r="F1106"/>
  <c r="Q62" i="6"/>
  <c r="Q79"/>
  <c r="S5633" i="1"/>
  <c r="Q44" i="6"/>
  <c r="Y5694" i="1"/>
  <c r="P9" i="6"/>
  <c r="N9"/>
  <c r="M45"/>
  <c r="L9"/>
  <c r="J9"/>
  <c r="I45"/>
  <c r="H9"/>
  <c r="G45"/>
  <c r="F9"/>
  <c r="E45"/>
  <c r="D9"/>
  <c r="C45"/>
  <c r="B9"/>
  <c r="P10"/>
  <c r="S4964" i="1"/>
  <c r="O46" i="6"/>
  <c r="O97" s="1"/>
  <c r="N10"/>
  <c r="S4233" i="1"/>
  <c r="M25" i="5"/>
  <c r="L10" i="6"/>
  <c r="S3503" i="1"/>
  <c r="K46" i="6"/>
  <c r="J10"/>
  <c r="S2772" i="1"/>
  <c r="I27" i="5"/>
  <c r="H10" i="6"/>
  <c r="S2042" i="1"/>
  <c r="G46" i="6"/>
  <c r="F27" i="5"/>
  <c r="F10" i="6"/>
  <c r="S1311" i="1"/>
  <c r="E26" i="5"/>
  <c r="D10" i="6"/>
  <c r="S581" i="1"/>
  <c r="C46" i="6"/>
  <c r="B10"/>
  <c r="Q10"/>
  <c r="W5754" i="1"/>
  <c r="W5752"/>
  <c r="W5750"/>
  <c r="W5748"/>
  <c r="W5746"/>
  <c r="W5744"/>
  <c r="W5742"/>
  <c r="W5740"/>
  <c r="W5738"/>
  <c r="W5736"/>
  <c r="W5734"/>
  <c r="W5732"/>
  <c r="W5730"/>
  <c r="W5728"/>
  <c r="W5726"/>
  <c r="Q81" i="6"/>
  <c r="Q98" s="1"/>
  <c r="U5725" i="1"/>
  <c r="Q64" i="6"/>
  <c r="Y5755" i="1"/>
  <c r="Q12" i="6"/>
  <c r="T5755" i="1"/>
  <c r="AB5755"/>
  <c r="U5814"/>
  <c r="U5812"/>
  <c r="U5806"/>
  <c r="U5804"/>
  <c r="U5798"/>
  <c r="U5796"/>
  <c r="U5790"/>
  <c r="U5788"/>
  <c r="W5814"/>
  <c r="W5813"/>
  <c r="W5812"/>
  <c r="W5811"/>
  <c r="W5806"/>
  <c r="W5805"/>
  <c r="W5804"/>
  <c r="W5803"/>
  <c r="W5798"/>
  <c r="W5797"/>
  <c r="W5796"/>
  <c r="W5795"/>
  <c r="W5790"/>
  <c r="W5789"/>
  <c r="W5788"/>
  <c r="W5787"/>
  <c r="U5845"/>
  <c r="U5843"/>
  <c r="U5841"/>
  <c r="U5839"/>
  <c r="U5837"/>
  <c r="U5835"/>
  <c r="U5833"/>
  <c r="U5831"/>
  <c r="U5829"/>
  <c r="U5827"/>
  <c r="U5825"/>
  <c r="U5823"/>
  <c r="U5821"/>
  <c r="U5819"/>
  <c r="Y5846"/>
  <c r="Y5845"/>
  <c r="Y5844"/>
  <c r="Y5843"/>
  <c r="Y5842"/>
  <c r="Y5841"/>
  <c r="Y5840"/>
  <c r="Y5839"/>
  <c r="Y5838"/>
  <c r="Y5837"/>
  <c r="Y5836"/>
  <c r="Y5835"/>
  <c r="Y5834"/>
  <c r="Y5833"/>
  <c r="Y5832"/>
  <c r="Y5831"/>
  <c r="Y5830"/>
  <c r="Y5829"/>
  <c r="Y5828"/>
  <c r="Y5827"/>
  <c r="Y5826"/>
  <c r="Y5825"/>
  <c r="Y5824"/>
  <c r="Y5823"/>
  <c r="Y5822"/>
  <c r="Y5821"/>
  <c r="Y5820"/>
  <c r="Y5819"/>
  <c r="Y5818"/>
  <c r="Y5817"/>
  <c r="R7" i="5"/>
  <c r="Q13" i="6"/>
  <c r="S5786" i="1"/>
  <c r="Y5786"/>
  <c r="Q83" i="6"/>
  <c r="Q66"/>
  <c r="Q14"/>
  <c r="Q84"/>
  <c r="Q67"/>
  <c r="R73"/>
  <c r="R56"/>
  <c r="R4" i="5"/>
  <c r="W5878" i="1"/>
  <c r="R74" i="6"/>
  <c r="AA5878" i="1"/>
  <c r="AC5878"/>
  <c r="R9" i="5"/>
  <c r="T5815" i="1"/>
  <c r="T5813"/>
  <c r="T5811"/>
  <c r="T5809"/>
  <c r="T5807"/>
  <c r="T5805"/>
  <c r="T5803"/>
  <c r="T5801"/>
  <c r="S5816"/>
  <c r="Y5816"/>
  <c r="W5846"/>
  <c r="W5845"/>
  <c r="W5844"/>
  <c r="W5843"/>
  <c r="W5842"/>
  <c r="W5841"/>
  <c r="W5840"/>
  <c r="W5839"/>
  <c r="W5838"/>
  <c r="W5837"/>
  <c r="W5836"/>
  <c r="W5835"/>
  <c r="W5834"/>
  <c r="W5833"/>
  <c r="W5832"/>
  <c r="W5831"/>
  <c r="W5830"/>
  <c r="W5829"/>
  <c r="W5828"/>
  <c r="W5827"/>
  <c r="W5826"/>
  <c r="W5825"/>
  <c r="W5824"/>
  <c r="W5823"/>
  <c r="W5822"/>
  <c r="W5821"/>
  <c r="W5820"/>
  <c r="W5819"/>
  <c r="W5818"/>
  <c r="W5817"/>
  <c r="T5816"/>
  <c r="AB5816"/>
  <c r="W5877"/>
  <c r="W5875"/>
  <c r="W5873"/>
  <c r="W5871"/>
  <c r="W5869"/>
  <c r="W5867"/>
  <c r="W5865"/>
  <c r="W5863"/>
  <c r="W5861"/>
  <c r="W5859"/>
  <c r="W5857"/>
  <c r="W5855"/>
  <c r="W5853"/>
  <c r="W5851"/>
  <c r="W5849"/>
  <c r="Y5847"/>
  <c r="W5847"/>
  <c r="T5847"/>
  <c r="AA5847"/>
  <c r="R39" i="6"/>
  <c r="R5" i="5"/>
  <c r="Y5878" i="1"/>
  <c r="R4" i="6"/>
  <c r="R8" i="5"/>
  <c r="U5936" i="1"/>
  <c r="W5936"/>
  <c r="Y5936"/>
  <c r="U5934"/>
  <c r="W5934"/>
  <c r="Y5934"/>
  <c r="U5932"/>
  <c r="W5932"/>
  <c r="Y5932"/>
  <c r="U5930"/>
  <c r="W5930"/>
  <c r="Y5930"/>
  <c r="U5928"/>
  <c r="W5928"/>
  <c r="Y5928"/>
  <c r="U5926"/>
  <c r="W5926"/>
  <c r="Y5926"/>
  <c r="U5924"/>
  <c r="W5924"/>
  <c r="Y5924"/>
  <c r="U5922"/>
  <c r="W5922"/>
  <c r="Y5922"/>
  <c r="U5920"/>
  <c r="W5920"/>
  <c r="Y5920"/>
  <c r="U5918"/>
  <c r="W5918"/>
  <c r="Y5918"/>
  <c r="W5916"/>
  <c r="Y5916"/>
  <c r="U5914"/>
  <c r="W5914"/>
  <c r="Y5914"/>
  <c r="U5912"/>
  <c r="W5912"/>
  <c r="Y5912"/>
  <c r="U5910"/>
  <c r="W5910"/>
  <c r="Y5910"/>
  <c r="W5908"/>
  <c r="Y5908"/>
  <c r="U5935"/>
  <c r="W5935"/>
  <c r="Y5935"/>
  <c r="U5933"/>
  <c r="W5933"/>
  <c r="Y5933"/>
  <c r="U5931"/>
  <c r="W5931"/>
  <c r="Y5931"/>
  <c r="U5929"/>
  <c r="W5929"/>
  <c r="Y5929"/>
  <c r="U5927"/>
  <c r="W5927"/>
  <c r="Y5927"/>
  <c r="U5925"/>
  <c r="W5925"/>
  <c r="Y5925"/>
  <c r="U5923"/>
  <c r="W5923"/>
  <c r="Y5923"/>
  <c r="U5921"/>
  <c r="W5921"/>
  <c r="Y5921"/>
  <c r="U5919"/>
  <c r="W5919"/>
  <c r="Y5919"/>
  <c r="U5917"/>
  <c r="W5917"/>
  <c r="Y5917"/>
  <c r="U5913"/>
  <c r="W5913"/>
  <c r="Y5913"/>
  <c r="U5911"/>
  <c r="W5911"/>
  <c r="Y5911"/>
  <c r="U5909"/>
  <c r="W5909"/>
  <c r="Y5909"/>
  <c r="S5906"/>
  <c r="Y5906"/>
  <c r="Q13" i="5"/>
  <c r="U5573" i="1"/>
  <c r="U5572"/>
  <c r="E14" i="5"/>
  <c r="AC1189" i="1"/>
  <c r="T1189"/>
  <c r="AB1920"/>
  <c r="I14" i="5"/>
  <c r="K15"/>
  <c r="W3381" i="1"/>
  <c r="Y4111"/>
  <c r="T4111"/>
  <c r="AB4111"/>
  <c r="U4842"/>
  <c r="U123"/>
  <c r="T123"/>
  <c r="AA123"/>
  <c r="AC123"/>
  <c r="U854"/>
  <c r="F94" i="6"/>
  <c r="U1585" i="1"/>
  <c r="W1584"/>
  <c r="Y1584"/>
  <c r="Y2315"/>
  <c r="T2315"/>
  <c r="AA2315"/>
  <c r="W3045"/>
  <c r="U3777"/>
  <c r="U3776"/>
  <c r="U4507"/>
  <c r="U4506"/>
  <c r="U5238"/>
  <c r="T520"/>
  <c r="C19" i="5"/>
  <c r="Y1250" i="1"/>
  <c r="G44" i="6"/>
  <c r="G20" i="5"/>
  <c r="T1981" i="1"/>
  <c r="T2711"/>
  <c r="B9" i="5"/>
  <c r="U35" i="1"/>
  <c r="Y34"/>
  <c r="W34"/>
  <c r="C9" i="5"/>
  <c r="W399" i="1"/>
  <c r="H7" i="5"/>
  <c r="H8"/>
  <c r="U2227" i="1"/>
  <c r="Y2226"/>
  <c r="W2226"/>
  <c r="W2591"/>
  <c r="J7" i="5"/>
  <c r="Y2956" i="1"/>
  <c r="K7" i="5"/>
  <c r="P7"/>
  <c r="P9"/>
  <c r="W5148" i="1"/>
  <c r="T62"/>
  <c r="AA62"/>
  <c r="D11" i="5"/>
  <c r="D12"/>
  <c r="U793" i="1"/>
  <c r="U794"/>
  <c r="W793"/>
  <c r="F10" i="5"/>
  <c r="Y1523" i="1"/>
  <c r="H11" i="5"/>
  <c r="H12"/>
  <c r="U2255" i="1"/>
  <c r="W2254"/>
  <c r="Y2254"/>
  <c r="J92" i="6"/>
  <c r="L12" i="5"/>
  <c r="U3716" i="1"/>
  <c r="N92" i="6"/>
  <c r="P11" i="5"/>
  <c r="Y5176" i="1"/>
  <c r="C33" i="5"/>
  <c r="T642" i="1"/>
  <c r="AA642"/>
  <c r="W642"/>
  <c r="E31" i="5"/>
  <c r="U1372" i="1"/>
  <c r="U2103"/>
  <c r="I48" i="6"/>
  <c r="I99"/>
  <c r="W3442" i="1"/>
  <c r="U3807"/>
  <c r="U4173"/>
  <c r="N20" i="5"/>
  <c r="O19"/>
  <c r="P44" i="6"/>
  <c r="B47"/>
  <c r="U247" i="1"/>
  <c r="W246"/>
  <c r="C28" i="5"/>
  <c r="U612" i="1"/>
  <c r="D29" i="5"/>
  <c r="U978" i="1"/>
  <c r="E30" i="5"/>
  <c r="T1342" i="1"/>
  <c r="F47" i="6"/>
  <c r="F29" i="5"/>
  <c r="T1707" i="1"/>
  <c r="G30" i="5"/>
  <c r="U2074" i="1"/>
  <c r="H29" i="5"/>
  <c r="U2439" i="1"/>
  <c r="Y2438"/>
  <c r="W2438"/>
  <c r="I28" i="5"/>
  <c r="I29"/>
  <c r="W2803" i="1"/>
  <c r="T2803"/>
  <c r="J47" i="6"/>
  <c r="J98"/>
  <c r="J30" i="5"/>
  <c r="U3169" i="1"/>
  <c r="W3168"/>
  <c r="Y3168"/>
  <c r="K30" i="5"/>
  <c r="K28"/>
  <c r="T3534" i="1"/>
  <c r="U3534"/>
  <c r="Y3899"/>
  <c r="T3899"/>
  <c r="M47" i="6"/>
  <c r="M29" i="5"/>
  <c r="U4265" i="1"/>
  <c r="W4264"/>
  <c r="Y4264"/>
  <c r="N30" i="5"/>
  <c r="N28"/>
  <c r="W4629" i="1"/>
  <c r="Y4629"/>
  <c r="O30" i="5"/>
  <c r="U4995" i="1"/>
  <c r="U4996"/>
  <c r="P47" i="6"/>
  <c r="P98"/>
  <c r="P30" i="5"/>
  <c r="U5361" i="1"/>
  <c r="U5360"/>
  <c r="B48" i="6"/>
  <c r="B33" i="5"/>
  <c r="B31"/>
  <c r="T276" i="1"/>
  <c r="AA276"/>
  <c r="U276"/>
  <c r="D48" i="6"/>
  <c r="D99" s="1"/>
  <c r="D32" i="5"/>
  <c r="U1007" i="1"/>
  <c r="U1008"/>
  <c r="F48" i="6"/>
  <c r="F32" i="5"/>
  <c r="U1737" i="1"/>
  <c r="U1738"/>
  <c r="H48" i="6"/>
  <c r="H99" s="1"/>
  <c r="H32" i="5"/>
  <c r="U2469" i="1"/>
  <c r="U2468"/>
  <c r="W2529"/>
  <c r="T2529"/>
  <c r="U3259"/>
  <c r="W3990"/>
  <c r="Y3990"/>
  <c r="Y4720"/>
  <c r="W4720"/>
  <c r="Y5451"/>
  <c r="W5451"/>
  <c r="T368"/>
  <c r="U368"/>
  <c r="T34" i="5"/>
  <c r="Q50" i="6"/>
  <c r="Q39" i="5"/>
  <c r="Q37"/>
  <c r="Q38"/>
  <c r="C27"/>
  <c r="C25"/>
  <c r="W581" i="1"/>
  <c r="T581"/>
  <c r="E46" i="6"/>
  <c r="E25" i="5"/>
  <c r="T1311" i="1"/>
  <c r="C86" i="6"/>
  <c r="I85"/>
  <c r="U825" i="1"/>
  <c r="D14" i="5"/>
  <c r="AC824" i="1"/>
  <c r="T1554"/>
  <c r="U1554"/>
  <c r="AC1554"/>
  <c r="H15" i="5"/>
  <c r="U2285" i="1"/>
  <c r="H14" i="5"/>
  <c r="T2285" i="1"/>
  <c r="AA2285"/>
  <c r="J15" i="5"/>
  <c r="J14"/>
  <c r="L13"/>
  <c r="W3746" i="1"/>
  <c r="N93" i="6"/>
  <c r="W4476" i="1"/>
  <c r="P15" i="5"/>
  <c r="P14"/>
  <c r="AC1950" i="1"/>
  <c r="AB1950"/>
  <c r="U2681"/>
  <c r="U2680"/>
  <c r="U3411"/>
  <c r="T3411"/>
  <c r="AC3411"/>
  <c r="M94" i="6"/>
  <c r="U4141" i="1"/>
  <c r="U4142"/>
  <c r="Y4141"/>
  <c r="W4872"/>
  <c r="B44" i="6"/>
  <c r="B20" i="5"/>
  <c r="U155" i="1"/>
  <c r="Y154"/>
  <c r="W154"/>
  <c r="D20" i="5"/>
  <c r="U886" i="1"/>
  <c r="F44" i="6"/>
  <c r="F95" s="1"/>
  <c r="F20" i="5"/>
  <c r="U1615" i="1"/>
  <c r="U1616"/>
  <c r="Y1615"/>
  <c r="U2347"/>
  <c r="W2346"/>
  <c r="J19" i="5"/>
  <c r="J20"/>
  <c r="T3076" i="1"/>
  <c r="U3076"/>
  <c r="D8" i="5"/>
  <c r="W765" i="1"/>
  <c r="E91" i="6"/>
  <c r="E9" i="5"/>
  <c r="E8"/>
  <c r="T1130" i="1"/>
  <c r="AB1130"/>
  <c r="U1130"/>
  <c r="W1495"/>
  <c r="G7" i="5"/>
  <c r="U1861" i="1"/>
  <c r="Y1860"/>
  <c r="W1860"/>
  <c r="L8" i="5"/>
  <c r="U3688" i="1"/>
  <c r="M8" i="5"/>
  <c r="U4053" i="1"/>
  <c r="W4052"/>
  <c r="Y4052"/>
  <c r="N8" i="5"/>
  <c r="U4418" i="1"/>
  <c r="Y4782"/>
  <c r="W4782"/>
  <c r="E12" i="5"/>
  <c r="E10"/>
  <c r="E92" i="6"/>
  <c r="U1159" i="1"/>
  <c r="W1158"/>
  <c r="Y1158"/>
  <c r="G11" i="5"/>
  <c r="T1889" i="1"/>
  <c r="AB1889"/>
  <c r="I12" i="5"/>
  <c r="I10"/>
  <c r="Y2619" i="1"/>
  <c r="T2619"/>
  <c r="AA2619"/>
  <c r="K10" i="5"/>
  <c r="M12"/>
  <c r="M10"/>
  <c r="T4080" i="1"/>
  <c r="AA4080"/>
  <c r="U4080"/>
  <c r="O10" i="5"/>
  <c r="U4812" i="1"/>
  <c r="B15" i="5"/>
  <c r="U93" i="1"/>
  <c r="AA93"/>
  <c r="B14" i="5"/>
  <c r="T93" i="1"/>
  <c r="AB93"/>
  <c r="BQ24" i="7"/>
  <c r="BQ23"/>
  <c r="G38" i="5"/>
  <c r="T2164" i="1"/>
  <c r="AB2164"/>
  <c r="U2164"/>
  <c r="I50" i="6"/>
  <c r="I101" s="1"/>
  <c r="I38" i="5"/>
  <c r="I37"/>
  <c r="U2895" i="1"/>
  <c r="Y2894"/>
  <c r="W2894"/>
  <c r="K38" i="5"/>
  <c r="U3625" i="1"/>
  <c r="W3625"/>
  <c r="M37" i="5"/>
  <c r="Y4355" i="1"/>
  <c r="T4355"/>
  <c r="AB4355"/>
  <c r="O39" i="5"/>
  <c r="W5086" i="1"/>
  <c r="B5" i="5"/>
  <c r="B4"/>
  <c r="U4" i="1"/>
  <c r="D39" i="6"/>
  <c r="D4" i="5"/>
  <c r="AB1099" i="1"/>
  <c r="AA1099"/>
  <c r="AA1464"/>
  <c r="AB1464"/>
  <c r="AB1829"/>
  <c r="AC1829"/>
  <c r="U5817"/>
  <c r="J16" i="6"/>
  <c r="AD5482" i="1"/>
  <c r="AB2315"/>
  <c r="AA3411"/>
  <c r="AC2285"/>
  <c r="AA4111"/>
  <c r="T5966"/>
  <c r="T5964"/>
  <c r="T5962"/>
  <c r="T5960"/>
  <c r="T5958"/>
  <c r="W5966"/>
  <c r="Y5966"/>
  <c r="U5966"/>
  <c r="W5964"/>
  <c r="Y5964"/>
  <c r="U5964"/>
  <c r="W5962"/>
  <c r="Y5962"/>
  <c r="U5962"/>
  <c r="W5960"/>
  <c r="Y5960"/>
  <c r="U5960"/>
  <c r="W5958"/>
  <c r="Y5958"/>
  <c r="U5958"/>
  <c r="W5956"/>
  <c r="Y5956"/>
  <c r="U5956"/>
  <c r="W5954"/>
  <c r="Y5954"/>
  <c r="U5954"/>
  <c r="W5952"/>
  <c r="Y5952"/>
  <c r="U5952"/>
  <c r="W5950"/>
  <c r="Y5950"/>
  <c r="U5950"/>
  <c r="W5948"/>
  <c r="Y5948"/>
  <c r="W5965"/>
  <c r="Y5965"/>
  <c r="U5965"/>
  <c r="W5963"/>
  <c r="Y5963"/>
  <c r="U5963"/>
  <c r="W5961"/>
  <c r="Y5961"/>
  <c r="U5961"/>
  <c r="W5959"/>
  <c r="Y5959"/>
  <c r="U5959"/>
  <c r="W5957"/>
  <c r="Y5957"/>
  <c r="U5957"/>
  <c r="W5955"/>
  <c r="Y5955"/>
  <c r="U5955"/>
  <c r="W5953"/>
  <c r="Y5953"/>
  <c r="U5953"/>
  <c r="W5951"/>
  <c r="Y5951"/>
  <c r="U5951"/>
  <c r="W5949"/>
  <c r="Y5949"/>
  <c r="U5949"/>
  <c r="R6" i="6"/>
  <c r="R76"/>
  <c r="S5947" i="1"/>
  <c r="Y5947"/>
  <c r="N33" i="6"/>
  <c r="R33"/>
  <c r="P33"/>
  <c r="M33"/>
  <c r="F33"/>
  <c r="D33"/>
  <c r="L33"/>
  <c r="J33"/>
  <c r="H33"/>
  <c r="AB123" i="1"/>
  <c r="AD123"/>
  <c r="B94" i="6"/>
  <c r="O15" i="5"/>
  <c r="M13"/>
  <c r="M14"/>
  <c r="U3382" i="1"/>
  <c r="U3381"/>
  <c r="U2650"/>
  <c r="AC1920"/>
  <c r="T1920"/>
  <c r="AB1189"/>
  <c r="E13" i="5"/>
  <c r="W1189" i="1"/>
  <c r="W459"/>
  <c r="Y5633"/>
  <c r="Q20" i="5"/>
  <c r="O27"/>
  <c r="Y4233" i="1"/>
  <c r="U3504"/>
  <c r="U2772"/>
  <c r="W2042"/>
  <c r="U2043"/>
  <c r="Q92" i="6"/>
  <c r="D86"/>
  <c r="N86"/>
  <c r="N99"/>
  <c r="H100"/>
  <c r="K100"/>
  <c r="N100"/>
  <c r="P100"/>
  <c r="E90"/>
  <c r="AD5421" i="1"/>
  <c r="AD5025"/>
  <c r="AD4445"/>
  <c r="AD3564"/>
  <c r="AD2499"/>
  <c r="AD1403"/>
  <c r="AD673"/>
  <c r="AA5513"/>
  <c r="AA5572"/>
  <c r="G16" i="6"/>
  <c r="J85"/>
  <c r="B93"/>
  <c r="L85"/>
  <c r="P85"/>
  <c r="E86"/>
  <c r="M86"/>
  <c r="E97"/>
  <c r="T25" i="5"/>
  <c r="Q68" i="6"/>
  <c r="Q69"/>
  <c r="I15"/>
  <c r="D15"/>
  <c r="J15"/>
  <c r="AC5602" i="1"/>
  <c r="U350"/>
  <c r="U348"/>
  <c r="U346"/>
  <c r="U344"/>
  <c r="U342"/>
  <c r="U340"/>
  <c r="U338"/>
  <c r="U3961"/>
  <c r="U3624"/>
  <c r="U3622"/>
  <c r="U3620"/>
  <c r="U3618"/>
  <c r="U3616"/>
  <c r="U3614"/>
  <c r="U3612"/>
  <c r="U3610"/>
  <c r="U3608"/>
  <c r="U3606"/>
  <c r="U3604"/>
  <c r="U3602"/>
  <c r="U3600"/>
  <c r="U3598"/>
  <c r="U3596"/>
  <c r="U3258"/>
  <c r="U3256"/>
  <c r="U3254"/>
  <c r="U3252"/>
  <c r="U3250"/>
  <c r="U3248"/>
  <c r="U3246"/>
  <c r="U3244"/>
  <c r="U3242"/>
  <c r="U3240"/>
  <c r="U3238"/>
  <c r="U3236"/>
  <c r="U3234"/>
  <c r="U3232"/>
  <c r="U3230"/>
  <c r="U2893"/>
  <c r="U2891"/>
  <c r="U2889"/>
  <c r="U2887"/>
  <c r="U2885"/>
  <c r="U2883"/>
  <c r="U2881"/>
  <c r="U2879"/>
  <c r="U2877"/>
  <c r="U2875"/>
  <c r="U2873"/>
  <c r="U2871"/>
  <c r="U2869"/>
  <c r="U2867"/>
  <c r="U2865"/>
  <c r="U2528"/>
  <c r="U2526"/>
  <c r="U2524"/>
  <c r="U2522"/>
  <c r="U2520"/>
  <c r="U2518"/>
  <c r="U2516"/>
  <c r="U2514"/>
  <c r="U2512"/>
  <c r="U2510"/>
  <c r="U2508"/>
  <c r="U2506"/>
  <c r="U2504"/>
  <c r="U2502"/>
  <c r="U2500"/>
  <c r="U2163"/>
  <c r="U2161"/>
  <c r="U2159"/>
  <c r="U2157"/>
  <c r="U2155"/>
  <c r="U2153"/>
  <c r="U2151"/>
  <c r="U2149"/>
  <c r="U2147"/>
  <c r="U2145"/>
  <c r="U2143"/>
  <c r="U2141"/>
  <c r="U2139"/>
  <c r="U2137"/>
  <c r="U2135"/>
  <c r="U1797"/>
  <c r="U1795"/>
  <c r="U1793"/>
  <c r="U1791"/>
  <c r="U1789"/>
  <c r="U1787"/>
  <c r="U1785"/>
  <c r="U1783"/>
  <c r="U1781"/>
  <c r="U1779"/>
  <c r="U1777"/>
  <c r="U1775"/>
  <c r="U1773"/>
  <c r="U1771"/>
  <c r="U1769"/>
  <c r="U1432"/>
  <c r="U1430"/>
  <c r="U1428"/>
  <c r="U1426"/>
  <c r="U1424"/>
  <c r="U1422"/>
  <c r="U1420"/>
  <c r="U1418"/>
  <c r="U1416"/>
  <c r="U1414"/>
  <c r="U1412"/>
  <c r="U1410"/>
  <c r="U1408"/>
  <c r="U1406"/>
  <c r="U1404"/>
  <c r="U1067"/>
  <c r="U1065"/>
  <c r="U1063"/>
  <c r="U1061"/>
  <c r="U1059"/>
  <c r="U1057"/>
  <c r="U1055"/>
  <c r="U1053"/>
  <c r="U1051"/>
  <c r="U1049"/>
  <c r="U1047"/>
  <c r="U1045"/>
  <c r="U1043"/>
  <c r="U1041"/>
  <c r="U1039"/>
  <c r="U702"/>
  <c r="U700"/>
  <c r="U698"/>
  <c r="U696"/>
  <c r="U694"/>
  <c r="U692"/>
  <c r="U690"/>
  <c r="U337"/>
  <c r="U689"/>
  <c r="J26" i="5"/>
  <c r="N26"/>
  <c r="N25"/>
  <c r="N67" i="6"/>
  <c r="L67"/>
  <c r="J67"/>
  <c r="H67"/>
  <c r="F67"/>
  <c r="D67"/>
  <c r="B67"/>
  <c r="E66"/>
  <c r="I65"/>
  <c r="G65"/>
  <c r="E65"/>
  <c r="C65"/>
  <c r="O63"/>
  <c r="M63"/>
  <c r="K63"/>
  <c r="I63"/>
  <c r="F63"/>
  <c r="D63"/>
  <c r="B63"/>
  <c r="O62"/>
  <c r="M62"/>
  <c r="K62"/>
  <c r="I62"/>
  <c r="G62"/>
  <c r="E62"/>
  <c r="C62"/>
  <c r="P61"/>
  <c r="O61"/>
  <c r="N61"/>
  <c r="M61"/>
  <c r="I61"/>
  <c r="E61"/>
  <c r="O67"/>
  <c r="M67"/>
  <c r="K67"/>
  <c r="I67"/>
  <c r="G67"/>
  <c r="E67"/>
  <c r="C67"/>
  <c r="O66"/>
  <c r="N66"/>
  <c r="M66"/>
  <c r="L66"/>
  <c r="K66"/>
  <c r="J66"/>
  <c r="G66"/>
  <c r="C66"/>
  <c r="H65"/>
  <c r="F65"/>
  <c r="D65"/>
  <c r="B65"/>
  <c r="N64"/>
  <c r="M64"/>
  <c r="L64"/>
  <c r="K64"/>
  <c r="J64"/>
  <c r="I64"/>
  <c r="H64"/>
  <c r="G64"/>
  <c r="F64"/>
  <c r="E64"/>
  <c r="D64"/>
  <c r="C64"/>
  <c r="B64"/>
  <c r="U64" s="1"/>
  <c r="N63"/>
  <c r="L63"/>
  <c r="J63"/>
  <c r="H63"/>
  <c r="G63"/>
  <c r="E63"/>
  <c r="C63"/>
  <c r="N62"/>
  <c r="L62"/>
  <c r="J62"/>
  <c r="H62"/>
  <c r="F62"/>
  <c r="D62"/>
  <c r="B62"/>
  <c r="K61"/>
  <c r="G61"/>
  <c r="C61"/>
  <c r="Q33" i="5"/>
  <c r="R6"/>
  <c r="AB5878" i="1"/>
  <c r="AD5878"/>
  <c r="W5886"/>
  <c r="U5878"/>
  <c r="Y5942"/>
  <c r="Y5940"/>
  <c r="R7" i="6"/>
  <c r="R77"/>
  <c r="R8"/>
  <c r="R61"/>
  <c r="R79"/>
  <c r="Y5752" i="1"/>
  <c r="Y5751"/>
  <c r="U5750"/>
  <c r="Y5748"/>
  <c r="Y5747"/>
  <c r="U5746"/>
  <c r="Y5744"/>
  <c r="Y5743"/>
  <c r="U5742"/>
  <c r="Y5740"/>
  <c r="Y5739"/>
  <c r="U5738"/>
  <c r="Y5736"/>
  <c r="Y5735"/>
  <c r="U5734"/>
  <c r="Y5732"/>
  <c r="Y5731"/>
  <c r="U5730"/>
  <c r="Y5728"/>
  <c r="Y5727"/>
  <c r="W5785"/>
  <c r="Y5784"/>
  <c r="W5783"/>
  <c r="Y5782"/>
  <c r="W5781"/>
  <c r="Y5780"/>
  <c r="W5779"/>
  <c r="Y5778"/>
  <c r="W5777"/>
  <c r="Y5776"/>
  <c r="W5775"/>
  <c r="Y5774"/>
  <c r="W5773"/>
  <c r="Y5772"/>
  <c r="W5771"/>
  <c r="Y5770"/>
  <c r="W5769"/>
  <c r="Y5768"/>
  <c r="W5767"/>
  <c r="Y5766"/>
  <c r="W5765"/>
  <c r="Y5764"/>
  <c r="W5763"/>
  <c r="Y5762"/>
  <c r="W5761"/>
  <c r="Y5760"/>
  <c r="W5759"/>
  <c r="Y5758"/>
  <c r="W5757"/>
  <c r="Y5756"/>
  <c r="Y5877"/>
  <c r="W5876"/>
  <c r="W5872"/>
  <c r="W5868"/>
  <c r="W5864"/>
  <c r="W5860"/>
  <c r="W5856"/>
  <c r="W5852"/>
  <c r="W5848"/>
  <c r="U5848"/>
  <c r="R3" i="6"/>
  <c r="W5905" i="1"/>
  <c r="W5901"/>
  <c r="W5897"/>
  <c r="W5893"/>
  <c r="W5889"/>
  <c r="Y5886"/>
  <c r="Y5885"/>
  <c r="Y5884"/>
  <c r="Y5883"/>
  <c r="Y5882"/>
  <c r="Y5881"/>
  <c r="Y5880"/>
  <c r="Y6026"/>
  <c r="Y6024"/>
  <c r="Y6022"/>
  <c r="Y6020"/>
  <c r="Y6018"/>
  <c r="Y6016"/>
  <c r="Y6014"/>
  <c r="Y6012"/>
  <c r="R78" i="6"/>
  <c r="R9"/>
  <c r="S16" s="1"/>
  <c r="U1099" i="1"/>
  <c r="AC4111"/>
  <c r="AB62"/>
  <c r="AC642"/>
  <c r="AC1130"/>
  <c r="G91" i="6"/>
  <c r="C15"/>
  <c r="Q15"/>
  <c r="W734" i="1"/>
  <c r="W3"/>
  <c r="T3"/>
  <c r="AB3"/>
  <c r="Y3"/>
  <c r="B6" i="5"/>
  <c r="U5086" i="1"/>
  <c r="W4355"/>
  <c r="U4356"/>
  <c r="U4355"/>
  <c r="M39" i="5"/>
  <c r="M38"/>
  <c r="Y3625" i="1"/>
  <c r="U2894"/>
  <c r="T2894"/>
  <c r="AC2894"/>
  <c r="W2164"/>
  <c r="U2165"/>
  <c r="Q85" i="6"/>
  <c r="Y93" i="1"/>
  <c r="U94"/>
  <c r="AC93"/>
  <c r="W93"/>
  <c r="W4811"/>
  <c r="W4080"/>
  <c r="Y4080"/>
  <c r="U4081"/>
  <c r="M92" i="6"/>
  <c r="Y3350" i="1"/>
  <c r="W2619"/>
  <c r="U2620"/>
  <c r="U2619"/>
  <c r="I92" i="6"/>
  <c r="W1889" i="1"/>
  <c r="U1889"/>
  <c r="U1158"/>
  <c r="T1158"/>
  <c r="AB1158"/>
  <c r="Y428"/>
  <c r="U429"/>
  <c r="U4783"/>
  <c r="Y4417"/>
  <c r="T4052"/>
  <c r="AC4052"/>
  <c r="M7" i="5"/>
  <c r="M9"/>
  <c r="T3687" i="1"/>
  <c r="AA3687"/>
  <c r="L9" i="5"/>
  <c r="U1860" i="1"/>
  <c r="T1860"/>
  <c r="AB1860"/>
  <c r="G8" i="5"/>
  <c r="Y1495" i="1"/>
  <c r="U1495"/>
  <c r="W1130"/>
  <c r="Y1130"/>
  <c r="U1131"/>
  <c r="U766"/>
  <c r="D9" i="5"/>
  <c r="G86" i="6"/>
  <c r="B97"/>
  <c r="U1312" i="1"/>
  <c r="Y581"/>
  <c r="U582"/>
  <c r="U581"/>
  <c r="C26" i="5"/>
  <c r="W5906" i="1"/>
  <c r="U5906"/>
  <c r="AA5755"/>
  <c r="U5176"/>
  <c r="U5177"/>
  <c r="P12" i="5"/>
  <c r="U4445" i="1"/>
  <c r="T3715"/>
  <c r="AA3715"/>
  <c r="W3715"/>
  <c r="L92" i="6"/>
  <c r="W2984" i="1"/>
  <c r="J12" i="5"/>
  <c r="U2254" i="1"/>
  <c r="T2254"/>
  <c r="AA2254"/>
  <c r="H92" i="6"/>
  <c r="W1523" i="1"/>
  <c r="U1523"/>
  <c r="T793"/>
  <c r="AC793"/>
  <c r="Y793"/>
  <c r="D92" i="6"/>
  <c r="W62" i="1"/>
  <c r="B12" i="5"/>
  <c r="U5149" i="1"/>
  <c r="U3322"/>
  <c r="K8" i="5"/>
  <c r="T2956" i="1"/>
  <c r="AA2956"/>
  <c r="J9" i="5"/>
  <c r="Y2591" i="1"/>
  <c r="T2226"/>
  <c r="AC2226"/>
  <c r="H9" i="5"/>
  <c r="U400" i="1"/>
  <c r="C7" i="5"/>
  <c r="U34" i="1"/>
  <c r="T34"/>
  <c r="AA34"/>
  <c r="B7" i="5"/>
  <c r="Y2711" i="1"/>
  <c r="I21" i="5"/>
  <c r="Y1981" i="1"/>
  <c r="U1982"/>
  <c r="G21" i="5"/>
  <c r="W1250" i="1"/>
  <c r="E21" i="5"/>
  <c r="U520" i="1"/>
  <c r="C20" i="5"/>
  <c r="Y520" i="1"/>
  <c r="W4506"/>
  <c r="Y4506"/>
  <c r="W2315"/>
  <c r="U2316"/>
  <c r="U2315"/>
  <c r="U1584"/>
  <c r="T1584"/>
  <c r="AB1584"/>
  <c r="U855"/>
  <c r="W123"/>
  <c r="U124"/>
  <c r="Y123"/>
  <c r="O13" i="5"/>
  <c r="W4842" i="1"/>
  <c r="W4111"/>
  <c r="U4112"/>
  <c r="M15" i="5"/>
  <c r="U4111" i="1"/>
  <c r="T3381"/>
  <c r="K13" i="5"/>
  <c r="Y3381" i="1"/>
  <c r="W2650"/>
  <c r="U2651"/>
  <c r="G15" i="5"/>
  <c r="U1921" i="1"/>
  <c r="Y1189"/>
  <c r="U1190"/>
  <c r="E15" i="5"/>
  <c r="AA1189" i="1"/>
  <c r="U1189"/>
  <c r="U459"/>
  <c r="W5572"/>
  <c r="Y5572"/>
  <c r="Q15" i="5"/>
  <c r="Q14"/>
  <c r="AA5816" i="1"/>
  <c r="AB5847"/>
  <c r="U1814"/>
  <c r="U1812"/>
  <c r="U1810"/>
  <c r="U1808"/>
  <c r="U1806"/>
  <c r="U1804"/>
  <c r="U1802"/>
  <c r="U1800"/>
  <c r="U732"/>
  <c r="U730"/>
  <c r="U728"/>
  <c r="U726"/>
  <c r="U724"/>
  <c r="U722"/>
  <c r="U720"/>
  <c r="U718"/>
  <c r="U716"/>
  <c r="U714"/>
  <c r="U712"/>
  <c r="U710"/>
  <c r="U708"/>
  <c r="U706"/>
  <c r="U704"/>
  <c r="U367"/>
  <c r="U365"/>
  <c r="U363"/>
  <c r="U361"/>
  <c r="U359"/>
  <c r="U357"/>
  <c r="U355"/>
  <c r="U353"/>
  <c r="U351"/>
  <c r="U349"/>
  <c r="U347"/>
  <c r="U345"/>
  <c r="U343"/>
  <c r="U341"/>
  <c r="U339"/>
  <c r="U3623"/>
  <c r="U3621"/>
  <c r="U3619"/>
  <c r="U3617"/>
  <c r="U3615"/>
  <c r="U3613"/>
  <c r="U3611"/>
  <c r="U3609"/>
  <c r="U3607"/>
  <c r="U3605"/>
  <c r="U3603"/>
  <c r="U3601"/>
  <c r="U3599"/>
  <c r="U3597"/>
  <c r="U3257"/>
  <c r="U3255"/>
  <c r="U3253"/>
  <c r="U3251"/>
  <c r="U3249"/>
  <c r="U3247"/>
  <c r="U3245"/>
  <c r="U3243"/>
  <c r="U3241"/>
  <c r="U3239"/>
  <c r="U3237"/>
  <c r="U3235"/>
  <c r="U3233"/>
  <c r="U3231"/>
  <c r="U2892"/>
  <c r="U2890"/>
  <c r="U2888"/>
  <c r="U2886"/>
  <c r="U2884"/>
  <c r="U2882"/>
  <c r="U2880"/>
  <c r="U2878"/>
  <c r="U2876"/>
  <c r="U2874"/>
  <c r="U2872"/>
  <c r="U2870"/>
  <c r="U2868"/>
  <c r="U2866"/>
  <c r="U2527"/>
  <c r="U2525"/>
  <c r="U2523"/>
  <c r="U2521"/>
  <c r="U2519"/>
  <c r="U2517"/>
  <c r="U2515"/>
  <c r="U2513"/>
  <c r="U2511"/>
  <c r="U2509"/>
  <c r="U2507"/>
  <c r="U2505"/>
  <c r="U2503"/>
  <c r="U2501"/>
  <c r="U2162"/>
  <c r="U2160"/>
  <c r="U2158"/>
  <c r="U2156"/>
  <c r="U2154"/>
  <c r="U2152"/>
  <c r="U2150"/>
  <c r="U2148"/>
  <c r="U2146"/>
  <c r="U2144"/>
  <c r="U2142"/>
  <c r="U2140"/>
  <c r="U2138"/>
  <c r="U2136"/>
  <c r="U1796"/>
  <c r="U1794"/>
  <c r="U1792"/>
  <c r="U1790"/>
  <c r="U1788"/>
  <c r="U1786"/>
  <c r="U1784"/>
  <c r="U1782"/>
  <c r="U1780"/>
  <c r="U1778"/>
  <c r="U1776"/>
  <c r="U1774"/>
  <c r="U1772"/>
  <c r="U1770"/>
  <c r="U1431"/>
  <c r="U1429"/>
  <c r="U1427"/>
  <c r="U1425"/>
  <c r="U1423"/>
  <c r="U1421"/>
  <c r="U1419"/>
  <c r="U1417"/>
  <c r="U1415"/>
  <c r="U1413"/>
  <c r="U1411"/>
  <c r="U1409"/>
  <c r="U1407"/>
  <c r="U1405"/>
  <c r="U1066"/>
  <c r="U1064"/>
  <c r="U1062"/>
  <c r="U1060"/>
  <c r="U1058"/>
  <c r="U1056"/>
  <c r="U1054"/>
  <c r="U1052"/>
  <c r="U1050"/>
  <c r="U1048"/>
  <c r="U1046"/>
  <c r="U1044"/>
  <c r="U1042"/>
  <c r="U1040"/>
  <c r="U701"/>
  <c r="U699"/>
  <c r="U697"/>
  <c r="U695"/>
  <c r="U693"/>
  <c r="U691"/>
  <c r="AB5572"/>
  <c r="U5679"/>
  <c r="Y5679"/>
  <c r="W5679"/>
  <c r="U5677"/>
  <c r="Y5677"/>
  <c r="W5677"/>
  <c r="U5675"/>
  <c r="Y5675"/>
  <c r="W5675"/>
  <c r="U5673"/>
  <c r="Y5673"/>
  <c r="W5673"/>
  <c r="U5671"/>
  <c r="Y5671"/>
  <c r="W5671"/>
  <c r="U5669"/>
  <c r="Y5669"/>
  <c r="W5669"/>
  <c r="U5667"/>
  <c r="Y5667"/>
  <c r="W5667"/>
  <c r="U5665"/>
  <c r="Y5665"/>
  <c r="W5665"/>
  <c r="Y5663"/>
  <c r="U5663"/>
  <c r="W5663"/>
  <c r="G24" i="5"/>
  <c r="G22"/>
  <c r="G23"/>
  <c r="E23"/>
  <c r="E24"/>
  <c r="E22"/>
  <c r="U5680" i="1"/>
  <c r="Y5680"/>
  <c r="W5680"/>
  <c r="U5678"/>
  <c r="Y5678"/>
  <c r="W5678"/>
  <c r="U5676"/>
  <c r="Y5676"/>
  <c r="W5676"/>
  <c r="U5674"/>
  <c r="Y5674"/>
  <c r="W5674"/>
  <c r="U5672"/>
  <c r="Y5672"/>
  <c r="W5672"/>
  <c r="U5670"/>
  <c r="Y5670"/>
  <c r="W5670"/>
  <c r="U5668"/>
  <c r="Y5668"/>
  <c r="W5668"/>
  <c r="U5666"/>
  <c r="Y5666"/>
  <c r="W5666"/>
  <c r="U5664"/>
  <c r="Y5664"/>
  <c r="W5664"/>
  <c r="C24" i="5"/>
  <c r="C22"/>
  <c r="C23"/>
  <c r="D27"/>
  <c r="D26"/>
  <c r="D46"/>
  <c r="U5885" i="1"/>
  <c r="U5886"/>
  <c r="J25" i="5"/>
  <c r="H26"/>
  <c r="F25"/>
  <c r="W5890" i="1"/>
  <c r="P27" i="5"/>
  <c r="P26"/>
  <c r="L27"/>
  <c r="L26"/>
  <c r="B27"/>
  <c r="B25"/>
  <c r="N27"/>
  <c r="J27"/>
  <c r="H27"/>
  <c r="U5813" i="1"/>
  <c r="U5805"/>
  <c r="U5797"/>
  <c r="U5789"/>
  <c r="Y5812"/>
  <c r="Y5804"/>
  <c r="Y5796"/>
  <c r="Y5788"/>
  <c r="U5844"/>
  <c r="U5840"/>
  <c r="U5836"/>
  <c r="U5832"/>
  <c r="U5828"/>
  <c r="U5824"/>
  <c r="U5820"/>
  <c r="Y5879"/>
  <c r="U5754"/>
  <c r="U5757"/>
  <c r="U5877"/>
  <c r="R75" i="6"/>
  <c r="R5"/>
  <c r="Y5943" i="1"/>
  <c r="Y5941"/>
  <c r="W5996"/>
  <c r="W5994"/>
  <c r="W5992"/>
  <c r="W5990"/>
  <c r="W5988"/>
  <c r="W5986"/>
  <c r="W5984"/>
  <c r="W5982"/>
  <c r="W5980"/>
  <c r="W5978"/>
  <c r="W5976"/>
  <c r="W5974"/>
  <c r="W5972"/>
  <c r="W5970"/>
  <c r="W5968"/>
  <c r="Y5997"/>
  <c r="Y5995"/>
  <c r="Y5993"/>
  <c r="Y5991"/>
  <c r="Y5989"/>
  <c r="Y5987"/>
  <c r="Y5985"/>
  <c r="Y5983"/>
  <c r="Y5981"/>
  <c r="Y5979"/>
  <c r="Y5977"/>
  <c r="Y5975"/>
  <c r="Y5973"/>
  <c r="Y5971"/>
  <c r="Y5969"/>
  <c r="U6026"/>
  <c r="U6024"/>
  <c r="U6022"/>
  <c r="U6020"/>
  <c r="U6018"/>
  <c r="U6016"/>
  <c r="U6014"/>
  <c r="W6026"/>
  <c r="W6024"/>
  <c r="W6022"/>
  <c r="W6020"/>
  <c r="W6018"/>
  <c r="W6016"/>
  <c r="W6014"/>
  <c r="W6012"/>
  <c r="Y6056"/>
  <c r="Y6054"/>
  <c r="Y6052"/>
  <c r="Y6048"/>
  <c r="Y6040"/>
  <c r="Y6036"/>
  <c r="Y6032"/>
  <c r="Y5996"/>
  <c r="U5996"/>
  <c r="Y5994"/>
  <c r="U5994"/>
  <c r="Y5992"/>
  <c r="U5992"/>
  <c r="Y5990"/>
  <c r="U5990"/>
  <c r="Y5988"/>
  <c r="U5988"/>
  <c r="Y5986"/>
  <c r="U5986"/>
  <c r="Y5984"/>
  <c r="U5984"/>
  <c r="Y5982"/>
  <c r="U5982"/>
  <c r="Y5980"/>
  <c r="U5980"/>
  <c r="Y5978"/>
  <c r="U5978"/>
  <c r="Y5976"/>
  <c r="U5976"/>
  <c r="Y5974"/>
  <c r="U5974"/>
  <c r="Y5972"/>
  <c r="U5972"/>
  <c r="Y5970"/>
  <c r="U5970"/>
  <c r="Y5968"/>
  <c r="U6027"/>
  <c r="W6027"/>
  <c r="Y6027"/>
  <c r="U6025"/>
  <c r="W6025"/>
  <c r="Y6025"/>
  <c r="U6023"/>
  <c r="W6023"/>
  <c r="Y6023"/>
  <c r="U6021"/>
  <c r="W6021"/>
  <c r="Y6021"/>
  <c r="U6019"/>
  <c r="W6019"/>
  <c r="Y6019"/>
  <c r="U6017"/>
  <c r="W6017"/>
  <c r="Y6017"/>
  <c r="U6015"/>
  <c r="W6015"/>
  <c r="Y6015"/>
  <c r="U6013"/>
  <c r="W6013"/>
  <c r="Y6013"/>
  <c r="U6058"/>
  <c r="W6058"/>
  <c r="Y6058"/>
  <c r="W6057"/>
  <c r="U6057"/>
  <c r="U6056"/>
  <c r="W6056"/>
  <c r="U6055"/>
  <c r="W6055"/>
  <c r="Y6055"/>
  <c r="U6054"/>
  <c r="W6054"/>
  <c r="W6053"/>
  <c r="U6053"/>
  <c r="U6052"/>
  <c r="W6052"/>
  <c r="U6051"/>
  <c r="W6051"/>
  <c r="Y6051"/>
  <c r="U6050"/>
  <c r="W6050"/>
  <c r="Y6050"/>
  <c r="W6049"/>
  <c r="U6049"/>
  <c r="U6048"/>
  <c r="W6048"/>
  <c r="U6047"/>
  <c r="W6047"/>
  <c r="Y6047"/>
  <c r="U6046"/>
  <c r="W6046"/>
  <c r="Y6046"/>
  <c r="W6045"/>
  <c r="U6043"/>
  <c r="W6043"/>
  <c r="Y6043"/>
  <c r="U6042"/>
  <c r="W6042"/>
  <c r="Y6042"/>
  <c r="W6041"/>
  <c r="U6041"/>
  <c r="U6040"/>
  <c r="W6040"/>
  <c r="U6039"/>
  <c r="W6039"/>
  <c r="Y6039"/>
  <c r="U6038"/>
  <c r="W6038"/>
  <c r="Y6038"/>
  <c r="W6037"/>
  <c r="U6037"/>
  <c r="U6036"/>
  <c r="W6036"/>
  <c r="U6035"/>
  <c r="W6035"/>
  <c r="Y6035"/>
  <c r="U6034"/>
  <c r="W6034"/>
  <c r="Y6034"/>
  <c r="W6033"/>
  <c r="U6033"/>
  <c r="U6032"/>
  <c r="W6032"/>
  <c r="U6031"/>
  <c r="W6031"/>
  <c r="Y6031"/>
  <c r="U6030"/>
  <c r="W6030"/>
  <c r="Y6030"/>
  <c r="W6029"/>
  <c r="U5942"/>
  <c r="W5943"/>
  <c r="W5942"/>
  <c r="W5941"/>
  <c r="W5940"/>
  <c r="W5997"/>
  <c r="W5995"/>
  <c r="W5993"/>
  <c r="W5991"/>
  <c r="W5989"/>
  <c r="W5987"/>
  <c r="W5985"/>
  <c r="W5983"/>
  <c r="W5981"/>
  <c r="W5979"/>
  <c r="W5977"/>
  <c r="W5975"/>
  <c r="W5973"/>
  <c r="W5971"/>
  <c r="W5969"/>
  <c r="Y6057"/>
  <c r="Y6053"/>
  <c r="Y6049"/>
  <c r="Y6045"/>
  <c r="Y6041"/>
  <c r="Y6037"/>
  <c r="Y6033"/>
  <c r="Y6029"/>
  <c r="S5967"/>
  <c r="Y5967"/>
  <c r="S5998"/>
  <c r="S6028"/>
  <c r="U6028"/>
  <c r="R62" i="6"/>
  <c r="W5967" i="1"/>
  <c r="N98" i="6"/>
  <c r="W397" i="1"/>
  <c r="T397"/>
  <c r="Y397"/>
  <c r="U397"/>
  <c r="W395"/>
  <c r="T395"/>
  <c r="Y395"/>
  <c r="U395"/>
  <c r="W393"/>
  <c r="T393"/>
  <c r="Y393"/>
  <c r="U393"/>
  <c r="W391"/>
  <c r="T391"/>
  <c r="Y391"/>
  <c r="U391"/>
  <c r="W389"/>
  <c r="T389"/>
  <c r="Y389"/>
  <c r="U389"/>
  <c r="W387"/>
  <c r="T387"/>
  <c r="Y387"/>
  <c r="U387"/>
  <c r="W385"/>
  <c r="T385"/>
  <c r="Y385"/>
  <c r="U385"/>
  <c r="W383"/>
  <c r="T383"/>
  <c r="Y383"/>
  <c r="U383"/>
  <c r="W381"/>
  <c r="T381"/>
  <c r="Y381"/>
  <c r="U381"/>
  <c r="W379"/>
  <c r="T379"/>
  <c r="Y379"/>
  <c r="U379"/>
  <c r="W377"/>
  <c r="T377"/>
  <c r="Y377"/>
  <c r="U377"/>
  <c r="W375"/>
  <c r="T375"/>
  <c r="Y375"/>
  <c r="U375"/>
  <c r="W373"/>
  <c r="T373"/>
  <c r="Y373"/>
  <c r="U373"/>
  <c r="W371"/>
  <c r="T371"/>
  <c r="Y371"/>
  <c r="U371"/>
  <c r="W369"/>
  <c r="C5" i="5"/>
  <c r="T369" i="1"/>
  <c r="Y369"/>
  <c r="U369"/>
  <c r="C6" i="5"/>
  <c r="U5480" i="1"/>
  <c r="Y5480"/>
  <c r="W5480"/>
  <c r="U5478"/>
  <c r="Y5478"/>
  <c r="W5478"/>
  <c r="U5476"/>
  <c r="Y5476"/>
  <c r="W5476"/>
  <c r="U5474"/>
  <c r="Y5474"/>
  <c r="W5474"/>
  <c r="U5472"/>
  <c r="Y5472"/>
  <c r="W5472"/>
  <c r="U5470"/>
  <c r="Y5470"/>
  <c r="W5470"/>
  <c r="U5468"/>
  <c r="Y5468"/>
  <c r="W5468"/>
  <c r="U5466"/>
  <c r="Y5466"/>
  <c r="W5466"/>
  <c r="U5464"/>
  <c r="Y5464"/>
  <c r="W5464"/>
  <c r="U5462"/>
  <c r="Y5462"/>
  <c r="W5462"/>
  <c r="U5460"/>
  <c r="Y5460"/>
  <c r="W5460"/>
  <c r="U5458"/>
  <c r="Y5458"/>
  <c r="W5458"/>
  <c r="U5456"/>
  <c r="Y5456"/>
  <c r="W5456"/>
  <c r="U5454"/>
  <c r="Y5454"/>
  <c r="W5454"/>
  <c r="Y5452"/>
  <c r="P37" i="5"/>
  <c r="U37" s="1"/>
  <c r="P38"/>
  <c r="W5452" i="1"/>
  <c r="U5452"/>
  <c r="W4749"/>
  <c r="U4749"/>
  <c r="Y4749"/>
  <c r="W4747"/>
  <c r="U4747"/>
  <c r="Y4747"/>
  <c r="W4745"/>
  <c r="U4745"/>
  <c r="Y4745"/>
  <c r="W4743"/>
  <c r="U4743"/>
  <c r="Y4743"/>
  <c r="W4741"/>
  <c r="U4741"/>
  <c r="Y4741"/>
  <c r="W4739"/>
  <c r="U4739"/>
  <c r="Y4739"/>
  <c r="W4737"/>
  <c r="U4737"/>
  <c r="Y4737"/>
  <c r="W4735"/>
  <c r="U4735"/>
  <c r="Y4735"/>
  <c r="W4733"/>
  <c r="U4733"/>
  <c r="Y4733"/>
  <c r="W4731"/>
  <c r="U4731"/>
  <c r="Y4731"/>
  <c r="W4729"/>
  <c r="U4729"/>
  <c r="Y4729"/>
  <c r="W4727"/>
  <c r="U4727"/>
  <c r="Y4727"/>
  <c r="W4725"/>
  <c r="U4725"/>
  <c r="Y4725"/>
  <c r="W4723"/>
  <c r="U4723"/>
  <c r="Y4723"/>
  <c r="W4721"/>
  <c r="N39" i="5"/>
  <c r="N38"/>
  <c r="Y4721" i="1"/>
  <c r="U4721"/>
  <c r="W4019"/>
  <c r="U4019"/>
  <c r="T4019"/>
  <c r="Y4019"/>
  <c r="W4017"/>
  <c r="U4017"/>
  <c r="T4017"/>
  <c r="Y4017"/>
  <c r="W4015"/>
  <c r="U4015"/>
  <c r="T4015"/>
  <c r="Y4015"/>
  <c r="W4013"/>
  <c r="U4013"/>
  <c r="T4013"/>
  <c r="Y4013"/>
  <c r="W4011"/>
  <c r="U4011"/>
  <c r="T4011"/>
  <c r="Y4011"/>
  <c r="W4009"/>
  <c r="U4009"/>
  <c r="T4009"/>
  <c r="Y4009"/>
  <c r="W4007"/>
  <c r="U4007"/>
  <c r="T4007"/>
  <c r="Y4007"/>
  <c r="W4005"/>
  <c r="U4005"/>
  <c r="T4005"/>
  <c r="Y4005"/>
  <c r="W4003"/>
  <c r="U4003"/>
  <c r="T4003"/>
  <c r="Y4003"/>
  <c r="W4001"/>
  <c r="U4001"/>
  <c r="T4001"/>
  <c r="Y4001"/>
  <c r="W3999"/>
  <c r="U3999"/>
  <c r="T3999"/>
  <c r="Y3999"/>
  <c r="W3997"/>
  <c r="U3997"/>
  <c r="T3997"/>
  <c r="Y3997"/>
  <c r="W3995"/>
  <c r="U3995"/>
  <c r="T3995"/>
  <c r="Y3995"/>
  <c r="W3993"/>
  <c r="U3993"/>
  <c r="T3993"/>
  <c r="Y3993"/>
  <c r="W3991"/>
  <c r="L50" i="6"/>
  <c r="L37" i="5"/>
  <c r="U3991" i="1"/>
  <c r="T3991"/>
  <c r="Y3991"/>
  <c r="W3286"/>
  <c r="U3287"/>
  <c r="U3286"/>
  <c r="T3286"/>
  <c r="Y3286"/>
  <c r="W3282"/>
  <c r="U3283"/>
  <c r="U3282"/>
  <c r="T3282"/>
  <c r="Y3282"/>
  <c r="W3278"/>
  <c r="U3278"/>
  <c r="T3278"/>
  <c r="Y3278"/>
  <c r="U3279"/>
  <c r="W3274"/>
  <c r="U3275"/>
  <c r="U3274"/>
  <c r="T3274"/>
  <c r="Y3274"/>
  <c r="W3270"/>
  <c r="U3270"/>
  <c r="T3270"/>
  <c r="Y3270"/>
  <c r="U3271"/>
  <c r="W3266"/>
  <c r="U3267"/>
  <c r="U3266"/>
  <c r="T3266"/>
  <c r="Y3266"/>
  <c r="W3262"/>
  <c r="U3262"/>
  <c r="T3262"/>
  <c r="Y3262"/>
  <c r="U3263"/>
  <c r="W3260"/>
  <c r="T3260"/>
  <c r="Y3260"/>
  <c r="J50" i="6"/>
  <c r="J101" s="1"/>
  <c r="J37" i="5"/>
  <c r="U3260" i="1"/>
  <c r="Y2556"/>
  <c r="U2556"/>
  <c r="T2556"/>
  <c r="W2556"/>
  <c r="U2557"/>
  <c r="Y2552"/>
  <c r="U2552"/>
  <c r="T2552"/>
  <c r="W2552"/>
  <c r="U2553"/>
  <c r="Y2548"/>
  <c r="U2548"/>
  <c r="T2548"/>
  <c r="W2548"/>
  <c r="U2549"/>
  <c r="Y2544"/>
  <c r="U2544"/>
  <c r="T2544"/>
  <c r="W2544"/>
  <c r="U2545"/>
  <c r="Y2540"/>
  <c r="U2540"/>
  <c r="T2540"/>
  <c r="W2540"/>
  <c r="U2541"/>
  <c r="Y2536"/>
  <c r="U2536"/>
  <c r="T2536"/>
  <c r="W2536"/>
  <c r="U2537"/>
  <c r="Y2532"/>
  <c r="U2532"/>
  <c r="T2532"/>
  <c r="W2532"/>
  <c r="U2533"/>
  <c r="Y2530"/>
  <c r="T2530"/>
  <c r="W2530"/>
  <c r="U2530"/>
  <c r="H50" i="6"/>
  <c r="H101"/>
  <c r="H39" i="5"/>
  <c r="H38"/>
  <c r="Y1825" i="1"/>
  <c r="U1826"/>
  <c r="U1825"/>
  <c r="T1825"/>
  <c r="W1825"/>
  <c r="Y1821"/>
  <c r="U1821"/>
  <c r="T1821"/>
  <c r="W1821"/>
  <c r="U1822"/>
  <c r="Y1817"/>
  <c r="U1817"/>
  <c r="T1817"/>
  <c r="W1817"/>
  <c r="U1818"/>
  <c r="T398"/>
  <c r="Y398"/>
  <c r="U398"/>
  <c r="W398"/>
  <c r="T396"/>
  <c r="Y396"/>
  <c r="W396"/>
  <c r="U396"/>
  <c r="T394"/>
  <c r="Y394"/>
  <c r="U394"/>
  <c r="W394"/>
  <c r="T392"/>
  <c r="Y392"/>
  <c r="W392"/>
  <c r="U392"/>
  <c r="T390"/>
  <c r="Y390"/>
  <c r="U390"/>
  <c r="W390"/>
  <c r="T388"/>
  <c r="Y388"/>
  <c r="W388"/>
  <c r="U388"/>
  <c r="T386"/>
  <c r="Y386"/>
  <c r="U386"/>
  <c r="W386"/>
  <c r="T384"/>
  <c r="Y384"/>
  <c r="W384"/>
  <c r="U384"/>
  <c r="T382"/>
  <c r="Y382"/>
  <c r="U382"/>
  <c r="W382"/>
  <c r="T380"/>
  <c r="Y380"/>
  <c r="W380"/>
  <c r="U380"/>
  <c r="T378"/>
  <c r="Y378"/>
  <c r="U378"/>
  <c r="W378"/>
  <c r="T376"/>
  <c r="Y376"/>
  <c r="W376"/>
  <c r="U376"/>
  <c r="T374"/>
  <c r="Y374"/>
  <c r="U374"/>
  <c r="W374"/>
  <c r="T372"/>
  <c r="Y372"/>
  <c r="W372"/>
  <c r="U372"/>
  <c r="T370"/>
  <c r="Y370"/>
  <c r="W370"/>
  <c r="U370"/>
  <c r="U5482"/>
  <c r="Y5481"/>
  <c r="U5481"/>
  <c r="W5481"/>
  <c r="Y5479"/>
  <c r="U5479"/>
  <c r="W5479"/>
  <c r="Y5477"/>
  <c r="U5477"/>
  <c r="W5477"/>
  <c r="Y5475"/>
  <c r="U5475"/>
  <c r="W5475"/>
  <c r="Y5473"/>
  <c r="U5473"/>
  <c r="W5473"/>
  <c r="Y5471"/>
  <c r="U5471"/>
  <c r="W5471"/>
  <c r="Y5469"/>
  <c r="U5469"/>
  <c r="W5469"/>
  <c r="Y5467"/>
  <c r="U5467"/>
  <c r="W5467"/>
  <c r="Y5465"/>
  <c r="U5465"/>
  <c r="W5465"/>
  <c r="Y5463"/>
  <c r="U5463"/>
  <c r="W5463"/>
  <c r="Y5461"/>
  <c r="U5461"/>
  <c r="W5461"/>
  <c r="Y5459"/>
  <c r="U5459"/>
  <c r="W5459"/>
  <c r="Y5457"/>
  <c r="U5457"/>
  <c r="W5457"/>
  <c r="Y5455"/>
  <c r="U5455"/>
  <c r="W5455"/>
  <c r="Y5453"/>
  <c r="U5453"/>
  <c r="W5453"/>
  <c r="U4750"/>
  <c r="W4750"/>
  <c r="Y4750"/>
  <c r="U4748"/>
  <c r="W4748"/>
  <c r="Y4748"/>
  <c r="U4746"/>
  <c r="W4746"/>
  <c r="Y4746"/>
  <c r="U4744"/>
  <c r="W4744"/>
  <c r="Y4744"/>
  <c r="U4742"/>
  <c r="W4742"/>
  <c r="Y4742"/>
  <c r="U4740"/>
  <c r="W4740"/>
  <c r="Y4740"/>
  <c r="U4738"/>
  <c r="W4738"/>
  <c r="Y4738"/>
  <c r="U4736"/>
  <c r="W4736"/>
  <c r="Y4736"/>
  <c r="U4734"/>
  <c r="W4734"/>
  <c r="Y4734"/>
  <c r="U4732"/>
  <c r="W4732"/>
  <c r="Y4732"/>
  <c r="U4730"/>
  <c r="W4730"/>
  <c r="Y4730"/>
  <c r="U4728"/>
  <c r="W4728"/>
  <c r="Y4728"/>
  <c r="U4726"/>
  <c r="W4726"/>
  <c r="Y4726"/>
  <c r="U4724"/>
  <c r="W4724"/>
  <c r="Y4724"/>
  <c r="U4722"/>
  <c r="W4722"/>
  <c r="Y4722"/>
  <c r="U4020"/>
  <c r="T4020"/>
  <c r="Y4020"/>
  <c r="W4020"/>
  <c r="U4018"/>
  <c r="T4018"/>
  <c r="Y4018"/>
  <c r="W4018"/>
  <c r="U4016"/>
  <c r="T4016"/>
  <c r="Y4016"/>
  <c r="W4016"/>
  <c r="U4014"/>
  <c r="T4014"/>
  <c r="Y4014"/>
  <c r="W4014"/>
  <c r="U4012"/>
  <c r="T4012"/>
  <c r="Y4012"/>
  <c r="W4012"/>
  <c r="U4010"/>
  <c r="T4010"/>
  <c r="Y4010"/>
  <c r="W4010"/>
  <c r="U4008"/>
  <c r="T4008"/>
  <c r="Y4008"/>
  <c r="W4008"/>
  <c r="U4006"/>
  <c r="T4006"/>
  <c r="Y4006"/>
  <c r="W4006"/>
  <c r="U4004"/>
  <c r="T4004"/>
  <c r="Y4004"/>
  <c r="W4004"/>
  <c r="U4002"/>
  <c r="T4002"/>
  <c r="Y4002"/>
  <c r="W4002"/>
  <c r="U4000"/>
  <c r="T4000"/>
  <c r="Y4000"/>
  <c r="W4000"/>
  <c r="U3998"/>
  <c r="T3998"/>
  <c r="Y3998"/>
  <c r="W3998"/>
  <c r="U3996"/>
  <c r="T3996"/>
  <c r="Y3996"/>
  <c r="W3996"/>
  <c r="U3994"/>
  <c r="T3994"/>
  <c r="Y3994"/>
  <c r="W3994"/>
  <c r="U3992"/>
  <c r="T3992"/>
  <c r="Y3992"/>
  <c r="W3992"/>
  <c r="T3289"/>
  <c r="Y3289"/>
  <c r="W3289"/>
  <c r="U3289"/>
  <c r="T3285"/>
  <c r="Y3285"/>
  <c r="W3285"/>
  <c r="U3285"/>
  <c r="T3281"/>
  <c r="Y3281"/>
  <c r="W3281"/>
  <c r="U3281"/>
  <c r="T3277"/>
  <c r="Y3277"/>
  <c r="W3277"/>
  <c r="U3277"/>
  <c r="T3273"/>
  <c r="Y3273"/>
  <c r="W3273"/>
  <c r="U3273"/>
  <c r="T3269"/>
  <c r="Y3269"/>
  <c r="W3269"/>
  <c r="U3269"/>
  <c r="T3265"/>
  <c r="Y3265"/>
  <c r="W3265"/>
  <c r="U3265"/>
  <c r="T3261"/>
  <c r="Y3261"/>
  <c r="W3261"/>
  <c r="U3261"/>
  <c r="T2559"/>
  <c r="W2559"/>
  <c r="U2559"/>
  <c r="Y2559"/>
  <c r="T2555"/>
  <c r="W2555"/>
  <c r="Y2555"/>
  <c r="U2555"/>
  <c r="T2551"/>
  <c r="W2551"/>
  <c r="U2551"/>
  <c r="Y2551"/>
  <c r="T2547"/>
  <c r="W2547"/>
  <c r="Y2547"/>
  <c r="U2547"/>
  <c r="T2543"/>
  <c r="W2543"/>
  <c r="U2543"/>
  <c r="Y2543"/>
  <c r="T2539"/>
  <c r="W2539"/>
  <c r="Y2539"/>
  <c r="U2539"/>
  <c r="T2535"/>
  <c r="W2535"/>
  <c r="U2535"/>
  <c r="Y2535"/>
  <c r="T2531"/>
  <c r="W2531"/>
  <c r="Y2531"/>
  <c r="U2531"/>
  <c r="T1828"/>
  <c r="W1828"/>
  <c r="Y1828"/>
  <c r="U1828"/>
  <c r="U1829"/>
  <c r="T1824"/>
  <c r="W1824"/>
  <c r="Y1824"/>
  <c r="U1824"/>
  <c r="T1820"/>
  <c r="W1820"/>
  <c r="Y1820"/>
  <c r="U1820"/>
  <c r="T1816"/>
  <c r="AA1798"/>
  <c r="W1816"/>
  <c r="F38" i="5"/>
  <c r="Y1816" i="1"/>
  <c r="F50" i="6"/>
  <c r="F37" i="5"/>
  <c r="U1816" i="1"/>
  <c r="F39" i="5"/>
  <c r="AC2254" i="1"/>
  <c r="Y459"/>
  <c r="Y1920"/>
  <c r="U1920"/>
  <c r="AA1920"/>
  <c r="AD1920"/>
  <c r="Y2650"/>
  <c r="I13" i="5"/>
  <c r="Y4842" i="1"/>
  <c r="W854"/>
  <c r="Y854"/>
  <c r="Y3045"/>
  <c r="T3045"/>
  <c r="T3776"/>
  <c r="W3776"/>
  <c r="U5237"/>
  <c r="Y5237"/>
  <c r="T1250"/>
  <c r="E19" i="5"/>
  <c r="U2712" i="1"/>
  <c r="U399"/>
  <c r="Y399"/>
  <c r="I8" i="5"/>
  <c r="U2592" i="1"/>
  <c r="W3321"/>
  <c r="U63"/>
  <c r="Y62"/>
  <c r="F12" i="5"/>
  <c r="U1524" i="1"/>
  <c r="U2985"/>
  <c r="Y2984"/>
  <c r="N12" i="5"/>
  <c r="U4446" i="1"/>
  <c r="U1311"/>
  <c r="Y1311"/>
  <c r="O86" i="6"/>
  <c r="B100"/>
  <c r="U765" i="1"/>
  <c r="Y765"/>
  <c r="F9" i="5"/>
  <c r="U1496" i="1"/>
  <c r="Y3687"/>
  <c r="N9" i="5"/>
  <c r="W4417" i="1"/>
  <c r="C10" i="5"/>
  <c r="W428" i="1"/>
  <c r="G10" i="5"/>
  <c r="U1890" i="1"/>
  <c r="U3351"/>
  <c r="W3350"/>
  <c r="O92" i="6"/>
  <c r="Y4811" i="1"/>
  <c r="G37" i="5"/>
  <c r="Y2164" i="1"/>
  <c r="K37" i="5"/>
  <c r="T3625" i="1"/>
  <c r="AB3625"/>
  <c r="U5087"/>
  <c r="U735"/>
  <c r="Y734"/>
  <c r="AC2315"/>
  <c r="AC4080"/>
  <c r="B101" i="6"/>
  <c r="D16"/>
  <c r="D34" s="1"/>
  <c r="C16"/>
  <c r="K86"/>
  <c r="Q86"/>
  <c r="I86"/>
  <c r="H85"/>
  <c r="K85"/>
  <c r="N85"/>
  <c r="F85"/>
  <c r="H86"/>
  <c r="AC5816" i="1"/>
  <c r="T2772"/>
  <c r="U3503"/>
  <c r="W3503"/>
  <c r="U4965"/>
  <c r="G13" i="5"/>
  <c r="T2650" i="1"/>
  <c r="AA2650"/>
  <c r="O93" i="6"/>
  <c r="AA2164" i="1"/>
  <c r="AD2164"/>
  <c r="AB4080"/>
  <c r="AB5937"/>
  <c r="W5947"/>
  <c r="AC62"/>
  <c r="AB642"/>
  <c r="AC276"/>
  <c r="AB3411"/>
  <c r="AD3411"/>
  <c r="AA1130"/>
  <c r="AD1130"/>
  <c r="D90" i="6"/>
  <c r="AC1889" i="1"/>
  <c r="AA1889"/>
  <c r="AC2164"/>
  <c r="U734"/>
  <c r="T734"/>
  <c r="AC734"/>
  <c r="D5" i="5"/>
  <c r="Y5086" i="1"/>
  <c r="O37" i="5"/>
  <c r="O50" i="6"/>
  <c r="O101" s="1"/>
  <c r="U3626" i="1"/>
  <c r="K39" i="5"/>
  <c r="G39"/>
  <c r="O12"/>
  <c r="U3350" i="1"/>
  <c r="T3350"/>
  <c r="AA3350"/>
  <c r="K12" i="5"/>
  <c r="Y1889" i="1"/>
  <c r="G92" i="6"/>
  <c r="U428" i="1"/>
  <c r="T428"/>
  <c r="AA428"/>
  <c r="C11" i="5"/>
  <c r="N7"/>
  <c r="W3687" i="1"/>
  <c r="L7" i="5"/>
  <c r="T1495" i="1"/>
  <c r="AA1495"/>
  <c r="F7" i="5"/>
  <c r="F91" i="6"/>
  <c r="T765" i="1"/>
  <c r="AC765"/>
  <c r="D7" i="5"/>
  <c r="U2346" i="1"/>
  <c r="T2346"/>
  <c r="H19" i="5"/>
  <c r="H21"/>
  <c r="T885" i="1"/>
  <c r="W885"/>
  <c r="D19" i="5"/>
  <c r="Y4872" i="1"/>
  <c r="U4873"/>
  <c r="Y2680"/>
  <c r="T2680"/>
  <c r="AB2680"/>
  <c r="Y1950"/>
  <c r="AA1950"/>
  <c r="AD1950"/>
  <c r="T1950"/>
  <c r="W489"/>
  <c r="T489"/>
  <c r="AA489"/>
  <c r="Y4476"/>
  <c r="N14" i="5"/>
  <c r="U4477" i="1"/>
  <c r="Y3746"/>
  <c r="L14" i="5"/>
  <c r="U3747" i="1"/>
  <c r="L15" i="5"/>
  <c r="W1554" i="1"/>
  <c r="F14" i="5"/>
  <c r="Y1554" i="1"/>
  <c r="U1555"/>
  <c r="F15" i="5"/>
  <c r="M85" i="6"/>
  <c r="W1311" i="1"/>
  <c r="E27" i="5"/>
  <c r="Y368" i="1"/>
  <c r="W368"/>
  <c r="C4" i="5"/>
  <c r="U5451" i="1"/>
  <c r="P39" i="5"/>
  <c r="U4720" i="1"/>
  <c r="N37" i="5"/>
  <c r="U3990" i="1"/>
  <c r="T3990"/>
  <c r="AC3990"/>
  <c r="L38" i="5"/>
  <c r="W3259" i="1"/>
  <c r="T3259"/>
  <c r="Y3259"/>
  <c r="J38" i="5"/>
  <c r="Y2529" i="1"/>
  <c r="U2529"/>
  <c r="W2468"/>
  <c r="Y2468"/>
  <c r="T2468"/>
  <c r="AB2468"/>
  <c r="H31" i="5"/>
  <c r="Y1737" i="1"/>
  <c r="T1737"/>
  <c r="AA1737"/>
  <c r="W1737"/>
  <c r="F31" i="5"/>
  <c r="Y1007" i="1"/>
  <c r="T1007"/>
  <c r="AA1007"/>
  <c r="W1007"/>
  <c r="D31" i="5"/>
  <c r="W276" i="1"/>
  <c r="Y276"/>
  <c r="U277"/>
  <c r="W5360"/>
  <c r="Y5360"/>
  <c r="P29" i="5"/>
  <c r="Y4995" i="1"/>
  <c r="W4995"/>
  <c r="O29" i="5"/>
  <c r="O28"/>
  <c r="U4630" i="1"/>
  <c r="U4629"/>
  <c r="N29" i="5"/>
  <c r="U4264" i="1"/>
  <c r="T4264"/>
  <c r="M28" i="5"/>
  <c r="W3899" i="1"/>
  <c r="U3899"/>
  <c r="Y3534"/>
  <c r="W3534"/>
  <c r="U3535"/>
  <c r="K29" i="5"/>
  <c r="U3168" i="1"/>
  <c r="T3168"/>
  <c r="J29" i="5"/>
  <c r="Y2803" i="1"/>
  <c r="U2804"/>
  <c r="U2803"/>
  <c r="I30" i="5"/>
  <c r="U2438" i="1"/>
  <c r="T2438"/>
  <c r="H28" i="5"/>
  <c r="H30"/>
  <c r="T2073" i="1"/>
  <c r="W2073"/>
  <c r="G29" i="5"/>
  <c r="Y1707" i="1"/>
  <c r="U1708"/>
  <c r="U1707"/>
  <c r="W1342"/>
  <c r="Y1342"/>
  <c r="U1343"/>
  <c r="E29" i="5"/>
  <c r="T977" i="1"/>
  <c r="W977"/>
  <c r="D28" i="5"/>
  <c r="W612" i="1"/>
  <c r="Y612"/>
  <c r="U613"/>
  <c r="C29" i="5"/>
  <c r="U246" i="1"/>
  <c r="T246"/>
  <c r="B28" i="5"/>
  <c r="Y5268" i="1"/>
  <c r="W5268"/>
  <c r="P20" i="5"/>
  <c r="Y4903" i="1"/>
  <c r="O21" i="5"/>
  <c r="W4537" i="1"/>
  <c r="N19" i="5"/>
  <c r="U4537" i="1"/>
  <c r="N21" i="5"/>
  <c r="U4172" i="1"/>
  <c r="M21" i="5"/>
  <c r="T4172" i="1"/>
  <c r="W3807"/>
  <c r="U3808"/>
  <c r="Y3807"/>
  <c r="L20" i="5"/>
  <c r="L46"/>
  <c r="U3442" i="1"/>
  <c r="T3442"/>
  <c r="Y2833"/>
  <c r="U2834"/>
  <c r="U2833"/>
  <c r="I33" i="5"/>
  <c r="AB2103" i="1"/>
  <c r="T2103"/>
  <c r="AC2103"/>
  <c r="W2103"/>
  <c r="G31" i="5"/>
  <c r="W1372" i="1"/>
  <c r="Y1372"/>
  <c r="U1373"/>
  <c r="E32" i="5"/>
  <c r="U642" i="1"/>
  <c r="U643"/>
  <c r="C32" i="5"/>
  <c r="W4445" i="1"/>
  <c r="N10" i="5"/>
  <c r="U2984" i="1"/>
  <c r="T2984"/>
  <c r="AB2984"/>
  <c r="J10" i="5"/>
  <c r="T1523" i="1"/>
  <c r="AA1523"/>
  <c r="F92" i="6"/>
  <c r="Y3321" i="1"/>
  <c r="K9" i="5"/>
  <c r="T2591" i="1"/>
  <c r="AB2591"/>
  <c r="I7" i="5"/>
  <c r="T399" i="1"/>
  <c r="AA399"/>
  <c r="C8" i="5"/>
  <c r="I19"/>
  <c r="I20"/>
  <c r="I44" i="6"/>
  <c r="I95" s="1"/>
  <c r="E20" i="5"/>
  <c r="U1251" i="1"/>
  <c r="W5237"/>
  <c r="P94" i="6"/>
  <c r="Y3776" i="1"/>
  <c r="U3046"/>
  <c r="U3045"/>
  <c r="T854"/>
  <c r="AC1007"/>
  <c r="U4843"/>
  <c r="I15" i="5"/>
  <c r="W1920" i="1"/>
  <c r="G14" i="5"/>
  <c r="T459" i="1"/>
  <c r="Y4964"/>
  <c r="T3503"/>
  <c r="K25" i="5"/>
  <c r="W2772" i="1"/>
  <c r="U2773"/>
  <c r="I46" i="6"/>
  <c r="AB307" i="1"/>
  <c r="H25" i="5"/>
  <c r="U5838" i="1"/>
  <c r="U5830"/>
  <c r="U5822"/>
  <c r="W5902"/>
  <c r="U5941"/>
  <c r="AB1523"/>
  <c r="AB854"/>
  <c r="AC1495"/>
  <c r="L101" i="6"/>
  <c r="AC2529" i="1"/>
  <c r="B92" i="6"/>
  <c r="B91"/>
  <c r="H15"/>
  <c r="O85"/>
  <c r="V73"/>
  <c r="U73"/>
  <c r="V3"/>
  <c r="U3"/>
  <c r="U4" i="5"/>
  <c r="V56" i="6"/>
  <c r="V20"/>
  <c r="U20"/>
  <c r="U25" i="5"/>
  <c r="U56" i="6"/>
  <c r="U28" i="5"/>
  <c r="U31"/>
  <c r="AB276" i="1"/>
  <c r="Q21" i="5"/>
  <c r="I96" i="6"/>
  <c r="P46" i="5"/>
  <c r="F99" i="6"/>
  <c r="O96"/>
  <c r="H93"/>
  <c r="J95"/>
  <c r="J86"/>
  <c r="G26" i="5"/>
  <c r="G46" s="1"/>
  <c r="Y2042" i="1"/>
  <c r="I25" i="5"/>
  <c r="K26"/>
  <c r="M26"/>
  <c r="T4233" i="1"/>
  <c r="U4964"/>
  <c r="W5633"/>
  <c r="AC5755"/>
  <c r="AB2285"/>
  <c r="W5786"/>
  <c r="Y3076"/>
  <c r="W3076"/>
  <c r="U3077"/>
  <c r="J21" i="5"/>
  <c r="Y2346" i="1"/>
  <c r="H20" i="5"/>
  <c r="H47" s="1"/>
  <c r="T1615" i="1"/>
  <c r="W1615"/>
  <c r="F19" i="5"/>
  <c r="Y885" i="1"/>
  <c r="U885"/>
  <c r="D44" i="6"/>
  <c r="U154" i="1"/>
  <c r="T154"/>
  <c r="B19" i="5"/>
  <c r="U4872" i="1"/>
  <c r="T4141"/>
  <c r="W4141"/>
  <c r="Y3411"/>
  <c r="U3412"/>
  <c r="W3411"/>
  <c r="W2680"/>
  <c r="U1950"/>
  <c r="U1951"/>
  <c r="T1219"/>
  <c r="AA1219"/>
  <c r="U1219"/>
  <c r="U490"/>
  <c r="Y5207"/>
  <c r="U5207"/>
  <c r="U4476"/>
  <c r="N13" i="5"/>
  <c r="U3746" i="1"/>
  <c r="T3746"/>
  <c r="T3015"/>
  <c r="U3015"/>
  <c r="Y2285"/>
  <c r="U2286"/>
  <c r="W2285"/>
  <c r="H13" i="5"/>
  <c r="AA1554" i="1"/>
  <c r="AB1554"/>
  <c r="F13" i="5"/>
  <c r="W824" i="1"/>
  <c r="Y824"/>
  <c r="D15" i="5"/>
  <c r="Y2073" i="1"/>
  <c r="U2073"/>
  <c r="G47" i="6"/>
  <c r="G98" s="1"/>
  <c r="W1707" i="1"/>
  <c r="F28" i="5"/>
  <c r="U1342" i="1"/>
  <c r="E28" i="5"/>
  <c r="Y977" i="1"/>
  <c r="U977"/>
  <c r="D47" i="6"/>
  <c r="T612" i="1"/>
  <c r="C30" i="5"/>
  <c r="Y246" i="1"/>
  <c r="B29" i="5"/>
  <c r="U5269" i="1"/>
  <c r="O20" i="5"/>
  <c r="U4538" i="1"/>
  <c r="M20" i="5"/>
  <c r="T3807" i="1"/>
  <c r="W2833"/>
  <c r="U2104"/>
  <c r="G48" i="6"/>
  <c r="G99" s="1"/>
  <c r="T1372" i="1"/>
  <c r="E33" i="5"/>
  <c r="Y642" i="1"/>
  <c r="C31" i="5"/>
  <c r="K93" i="6"/>
  <c r="U5634" i="1"/>
  <c r="O25" i="5"/>
  <c r="F90" i="6"/>
  <c r="C99"/>
  <c r="G90"/>
  <c r="W4964" i="1"/>
  <c r="M27" i="5"/>
  <c r="AC3625" i="1"/>
  <c r="AD5148"/>
  <c r="AD4720"/>
  <c r="AD4476"/>
  <c r="U1798"/>
  <c r="U1068"/>
  <c r="U2499"/>
  <c r="U1768"/>
  <c r="AC2468"/>
  <c r="AD4659"/>
  <c r="AB2619"/>
  <c r="AC5847"/>
  <c r="D97" i="6"/>
  <c r="H97"/>
  <c r="B61"/>
  <c r="T1462" i="1"/>
  <c r="W1462"/>
  <c r="Y1462"/>
  <c r="U1462"/>
  <c r="T1458"/>
  <c r="W1458"/>
  <c r="Y1458"/>
  <c r="U1458"/>
  <c r="T1454"/>
  <c r="W1454"/>
  <c r="Y1454"/>
  <c r="U1454"/>
  <c r="T1450"/>
  <c r="W1450"/>
  <c r="Y1450"/>
  <c r="U1450"/>
  <c r="T1446"/>
  <c r="W1446"/>
  <c r="Y1446"/>
  <c r="U1446"/>
  <c r="T1442"/>
  <c r="W1442"/>
  <c r="Y1442"/>
  <c r="U1442"/>
  <c r="T1438"/>
  <c r="W1438"/>
  <c r="Y1438"/>
  <c r="U1438"/>
  <c r="T1434"/>
  <c r="W1434"/>
  <c r="E38" i="5"/>
  <c r="E37"/>
  <c r="T37" s="1"/>
  <c r="Y1434" i="1"/>
  <c r="E50" i="6"/>
  <c r="E101" s="1"/>
  <c r="E39" i="5"/>
  <c r="U1434" i="1"/>
  <c r="W1096"/>
  <c r="U1096"/>
  <c r="T1096"/>
  <c r="Y1096"/>
  <c r="W1092"/>
  <c r="U1092"/>
  <c r="T1092"/>
  <c r="Y1092"/>
  <c r="W1088"/>
  <c r="U1088"/>
  <c r="T1088"/>
  <c r="Y1088"/>
  <c r="W1084"/>
  <c r="U1084"/>
  <c r="T1084"/>
  <c r="Y1084"/>
  <c r="W1080"/>
  <c r="U1080"/>
  <c r="T1080"/>
  <c r="Y1080"/>
  <c r="W1076"/>
  <c r="U1076"/>
  <c r="T1076"/>
  <c r="Y1076"/>
  <c r="W1072"/>
  <c r="U1072"/>
  <c r="T1072"/>
  <c r="Y1072"/>
  <c r="U1463"/>
  <c r="Y1463"/>
  <c r="T1463"/>
  <c r="W1463"/>
  <c r="U1464"/>
  <c r="U1459"/>
  <c r="Y1459"/>
  <c r="U1460"/>
  <c r="T1459"/>
  <c r="W1459"/>
  <c r="U1455"/>
  <c r="Y1455"/>
  <c r="U1456"/>
  <c r="T1455"/>
  <c r="W1455"/>
  <c r="U1451"/>
  <c r="Y1451"/>
  <c r="U1452"/>
  <c r="T1451"/>
  <c r="W1451"/>
  <c r="U1447"/>
  <c r="Y1447"/>
  <c r="U1448"/>
  <c r="T1447"/>
  <c r="W1447"/>
  <c r="U1443"/>
  <c r="Y1443"/>
  <c r="U1444"/>
  <c r="T1443"/>
  <c r="W1443"/>
  <c r="U1439"/>
  <c r="Y1439"/>
  <c r="U1440"/>
  <c r="T1439"/>
  <c r="W1439"/>
  <c r="U1435"/>
  <c r="Y1435"/>
  <c r="U1436"/>
  <c r="T1435"/>
  <c r="W1435"/>
  <c r="U1097"/>
  <c r="T1097"/>
  <c r="Y1097"/>
  <c r="W1097"/>
  <c r="U1098"/>
  <c r="U1093"/>
  <c r="T1093"/>
  <c r="Y1093"/>
  <c r="W1093"/>
  <c r="U1094"/>
  <c r="U1089"/>
  <c r="T1089"/>
  <c r="Y1089"/>
  <c r="W1089"/>
  <c r="U1090"/>
  <c r="U1085"/>
  <c r="T1085"/>
  <c r="Y1085"/>
  <c r="W1085"/>
  <c r="U1086"/>
  <c r="U1081"/>
  <c r="T1081"/>
  <c r="Y1081"/>
  <c r="W1081"/>
  <c r="U1082"/>
  <c r="U1077"/>
  <c r="T1077"/>
  <c r="Y1077"/>
  <c r="W1077"/>
  <c r="U1078"/>
  <c r="U1073"/>
  <c r="T1073"/>
  <c r="Y1073"/>
  <c r="W1073"/>
  <c r="U1074"/>
  <c r="U1069"/>
  <c r="T1069"/>
  <c r="Y1069"/>
  <c r="D39" i="5"/>
  <c r="D38"/>
  <c r="D45" s="1"/>
  <c r="W1069" i="1"/>
  <c r="D50" i="6"/>
  <c r="D37" i="5"/>
  <c r="U1070" i="1"/>
  <c r="U1125"/>
  <c r="U1123"/>
  <c r="U1121"/>
  <c r="U763"/>
  <c r="U761"/>
  <c r="U759"/>
  <c r="U757"/>
  <c r="U755"/>
  <c r="U753"/>
  <c r="U751"/>
  <c r="U749"/>
  <c r="U747"/>
  <c r="U745"/>
  <c r="U743"/>
  <c r="U741"/>
  <c r="U739"/>
  <c r="U737"/>
  <c r="U32"/>
  <c r="U30"/>
  <c r="U28"/>
  <c r="U26"/>
  <c r="U24"/>
  <c r="U22"/>
  <c r="U20"/>
  <c r="U18"/>
  <c r="U16"/>
  <c r="U14"/>
  <c r="U12"/>
  <c r="U10"/>
  <c r="U8"/>
  <c r="U6"/>
  <c r="U3284"/>
  <c r="U3276"/>
  <c r="U3268"/>
  <c r="U2924"/>
  <c r="U2922"/>
  <c r="U2920"/>
  <c r="U2918"/>
  <c r="U2916"/>
  <c r="U2914"/>
  <c r="U2912"/>
  <c r="U2910"/>
  <c r="U2908"/>
  <c r="U2906"/>
  <c r="U2904"/>
  <c r="U2902"/>
  <c r="U2900"/>
  <c r="U2898"/>
  <c r="U2896"/>
  <c r="U2558"/>
  <c r="U2550"/>
  <c r="U2542"/>
  <c r="U2534"/>
  <c r="U1823"/>
  <c r="U1815"/>
  <c r="U1799"/>
  <c r="U1461"/>
  <c r="U1457"/>
  <c r="U1453"/>
  <c r="U1449"/>
  <c r="U1445"/>
  <c r="U4353"/>
  <c r="U4351"/>
  <c r="U4349"/>
  <c r="U4347"/>
  <c r="U4345"/>
  <c r="U4343"/>
  <c r="U4341"/>
  <c r="U4339"/>
  <c r="U4337"/>
  <c r="U4335"/>
  <c r="AA4052"/>
  <c r="D101" i="6"/>
  <c r="U4333" i="1"/>
  <c r="U4331"/>
  <c r="U4329"/>
  <c r="U4327"/>
  <c r="U3988"/>
  <c r="U3986"/>
  <c r="U3984"/>
  <c r="U3982"/>
  <c r="U3980"/>
  <c r="U3978"/>
  <c r="U3976"/>
  <c r="U3974"/>
  <c r="U3972"/>
  <c r="U3970"/>
  <c r="U3968"/>
  <c r="U3966"/>
  <c r="U3964"/>
  <c r="U3962"/>
  <c r="U3960"/>
  <c r="U3229"/>
  <c r="U1038"/>
  <c r="U687"/>
  <c r="U685"/>
  <c r="U683"/>
  <c r="U681"/>
  <c r="U679"/>
  <c r="U677"/>
  <c r="U675"/>
  <c r="U335"/>
  <c r="U333"/>
  <c r="U331"/>
  <c r="U329"/>
  <c r="U327"/>
  <c r="U325"/>
  <c r="U323"/>
  <c r="U321"/>
  <c r="U319"/>
  <c r="U317"/>
  <c r="U315"/>
  <c r="U313"/>
  <c r="U311"/>
  <c r="U309"/>
  <c r="U307"/>
  <c r="U4324"/>
  <c r="U4322"/>
  <c r="U4320"/>
  <c r="U4318"/>
  <c r="U4316"/>
  <c r="U4314"/>
  <c r="U4312"/>
  <c r="U4310"/>
  <c r="U4308"/>
  <c r="U4306"/>
  <c r="U4304"/>
  <c r="U4302"/>
  <c r="U4300"/>
  <c r="U4298"/>
  <c r="U4296"/>
  <c r="U3958"/>
  <c r="U3956"/>
  <c r="U3954"/>
  <c r="U3952"/>
  <c r="U3950"/>
  <c r="U3948"/>
  <c r="U3946"/>
  <c r="U3944"/>
  <c r="U3942"/>
  <c r="U3940"/>
  <c r="U3938"/>
  <c r="U3936"/>
  <c r="U3934"/>
  <c r="U3932"/>
  <c r="U3930"/>
  <c r="U3594"/>
  <c r="U3592"/>
  <c r="U3590"/>
  <c r="U3588"/>
  <c r="U3586"/>
  <c r="U3584"/>
  <c r="U3582"/>
  <c r="U3580"/>
  <c r="U3578"/>
  <c r="U3576"/>
  <c r="U3574"/>
  <c r="U3572"/>
  <c r="U3570"/>
  <c r="U3568"/>
  <c r="U3566"/>
  <c r="U3227"/>
  <c r="U3225"/>
  <c r="U3223"/>
  <c r="U3221"/>
  <c r="U3219"/>
  <c r="U3217"/>
  <c r="U3215"/>
  <c r="U3213"/>
  <c r="U3211"/>
  <c r="U3209"/>
  <c r="U3207"/>
  <c r="U3205"/>
  <c r="U3203"/>
  <c r="U3201"/>
  <c r="U3199"/>
  <c r="U2863"/>
  <c r="U2861"/>
  <c r="U2859"/>
  <c r="U2857"/>
  <c r="U2855"/>
  <c r="U2853"/>
  <c r="U2851"/>
  <c r="U2849"/>
  <c r="U2847"/>
  <c r="U2845"/>
  <c r="U2843"/>
  <c r="U2841"/>
  <c r="U2839"/>
  <c r="U2837"/>
  <c r="U2835"/>
  <c r="U2133"/>
  <c r="U2131"/>
  <c r="U2129"/>
  <c r="U2127"/>
  <c r="U2125"/>
  <c r="U2123"/>
  <c r="U2121"/>
  <c r="U2119"/>
  <c r="U2117"/>
  <c r="U2115"/>
  <c r="U2113"/>
  <c r="U2111"/>
  <c r="U2109"/>
  <c r="U2107"/>
  <c r="U2105"/>
  <c r="U1400"/>
  <c r="U1398"/>
  <c r="U1396"/>
  <c r="U1394"/>
  <c r="U1392"/>
  <c r="AD3229"/>
  <c r="AD2864"/>
  <c r="AD2134"/>
  <c r="Q32" i="6"/>
  <c r="Q35" s="1"/>
  <c r="N32"/>
  <c r="N35" s="1"/>
  <c r="L32"/>
  <c r="L35" s="1"/>
  <c r="J32"/>
  <c r="J35" s="1"/>
  <c r="H32"/>
  <c r="H35" s="1"/>
  <c r="F32"/>
  <c r="F35" s="1"/>
  <c r="D32"/>
  <c r="D35" s="1"/>
  <c r="AA1860" i="1"/>
  <c r="AD1860"/>
  <c r="AC1584"/>
  <c r="T3910"/>
  <c r="Y3910"/>
  <c r="U3910"/>
  <c r="W3910"/>
  <c r="T3908"/>
  <c r="Y3908"/>
  <c r="U3908"/>
  <c r="W3908"/>
  <c r="T3906"/>
  <c r="Y3906"/>
  <c r="U3906"/>
  <c r="W3906"/>
  <c r="T3904"/>
  <c r="Y3904"/>
  <c r="U3904"/>
  <c r="W3904"/>
  <c r="T3902"/>
  <c r="Y3902"/>
  <c r="U3902"/>
  <c r="W3902"/>
  <c r="T3900"/>
  <c r="Y3900"/>
  <c r="W3900"/>
  <c r="U3900"/>
  <c r="U5815"/>
  <c r="Y5815"/>
  <c r="W5815"/>
  <c r="U5816"/>
  <c r="Y5809"/>
  <c r="W5809"/>
  <c r="U5809"/>
  <c r="U5807"/>
  <c r="Y5807"/>
  <c r="W5807"/>
  <c r="Y5801"/>
  <c r="W5801"/>
  <c r="U5801"/>
  <c r="U5799"/>
  <c r="Y5799"/>
  <c r="W5799"/>
  <c r="Y5793"/>
  <c r="W5793"/>
  <c r="U5793"/>
  <c r="U5791"/>
  <c r="Y5791"/>
  <c r="W5791"/>
  <c r="Q36" i="5"/>
  <c r="U3911" i="1"/>
  <c r="W3911"/>
  <c r="T3911"/>
  <c r="Y3911"/>
  <c r="U3909"/>
  <c r="W3909"/>
  <c r="T3909"/>
  <c r="Y3909"/>
  <c r="U3907"/>
  <c r="W3907"/>
  <c r="T3907"/>
  <c r="Y3907"/>
  <c r="U3905"/>
  <c r="W3905"/>
  <c r="T3905"/>
  <c r="Y3905"/>
  <c r="U3903"/>
  <c r="W3903"/>
  <c r="T3903"/>
  <c r="Y3903"/>
  <c r="U3901"/>
  <c r="W3901"/>
  <c r="T3901"/>
  <c r="Y3901"/>
  <c r="Y5810"/>
  <c r="W5810"/>
  <c r="U5810"/>
  <c r="U5811"/>
  <c r="U5808"/>
  <c r="W5808"/>
  <c r="Y5808"/>
  <c r="Y5802"/>
  <c r="W5802"/>
  <c r="U5802"/>
  <c r="U5803"/>
  <c r="U5800"/>
  <c r="W5800"/>
  <c r="Y5800"/>
  <c r="Y5794"/>
  <c r="W5794"/>
  <c r="U5794"/>
  <c r="U5795"/>
  <c r="U5792"/>
  <c r="W5792"/>
  <c r="Y5792"/>
  <c r="AC2650"/>
  <c r="AB3350"/>
  <c r="AC2680"/>
  <c r="AC3259"/>
  <c r="U5748"/>
  <c r="U5740"/>
  <c r="W5737"/>
  <c r="U5737"/>
  <c r="U5731"/>
  <c r="U5729"/>
  <c r="U5727"/>
  <c r="W5755"/>
  <c r="U5834"/>
  <c r="U5818"/>
  <c r="W5894"/>
  <c r="W5892"/>
  <c r="G33" i="6"/>
  <c r="G34" s="1"/>
  <c r="E33"/>
  <c r="C33"/>
  <c r="C34" s="1"/>
  <c r="Y4810" i="1"/>
  <c r="U4811"/>
  <c r="U4810"/>
  <c r="W4810"/>
  <c r="Y4808"/>
  <c r="W4808"/>
  <c r="U4809"/>
  <c r="Y4809"/>
  <c r="W4809"/>
  <c r="AA765"/>
  <c r="U1390"/>
  <c r="U1388"/>
  <c r="U1386"/>
  <c r="U1384"/>
  <c r="U1382"/>
  <c r="U1380"/>
  <c r="U1378"/>
  <c r="U1376"/>
  <c r="U1374"/>
  <c r="U672"/>
  <c r="U670"/>
  <c r="U668"/>
  <c r="U666"/>
  <c r="U664"/>
  <c r="U3918"/>
  <c r="Y3918"/>
  <c r="T3918"/>
  <c r="W3918"/>
  <c r="U3916"/>
  <c r="Y3916"/>
  <c r="T3916"/>
  <c r="W3916"/>
  <c r="U3914"/>
  <c r="Y3914"/>
  <c r="T3914"/>
  <c r="W3914"/>
  <c r="U3912"/>
  <c r="Y3912"/>
  <c r="T3912"/>
  <c r="W3912"/>
  <c r="U471"/>
  <c r="W471"/>
  <c r="T471"/>
  <c r="Y471"/>
  <c r="U469"/>
  <c r="W469"/>
  <c r="T469"/>
  <c r="Y469"/>
  <c r="U467"/>
  <c r="W467"/>
  <c r="T467"/>
  <c r="Y467"/>
  <c r="U465"/>
  <c r="W465"/>
  <c r="T465"/>
  <c r="Y465"/>
  <c r="U463"/>
  <c r="W463"/>
  <c r="T463"/>
  <c r="Y463"/>
  <c r="U461"/>
  <c r="W461"/>
  <c r="T461"/>
  <c r="Y461"/>
  <c r="U4807"/>
  <c r="Y4807"/>
  <c r="O91" i="6"/>
  <c r="U4808" i="1"/>
  <c r="W4807"/>
  <c r="O7" i="5"/>
  <c r="T7" s="1"/>
  <c r="O8"/>
  <c r="W8" s="1"/>
  <c r="T3917" i="1"/>
  <c r="W3917"/>
  <c r="U3917"/>
  <c r="Y3917"/>
  <c r="T3915"/>
  <c r="W3915"/>
  <c r="U3915"/>
  <c r="Y3915"/>
  <c r="T3913"/>
  <c r="W3913"/>
  <c r="U3913"/>
  <c r="Y3913"/>
  <c r="T472"/>
  <c r="Y472"/>
  <c r="U472"/>
  <c r="W472"/>
  <c r="T470"/>
  <c r="Y470"/>
  <c r="U470"/>
  <c r="W470"/>
  <c r="T468"/>
  <c r="Y468"/>
  <c r="U468"/>
  <c r="W468"/>
  <c r="T466"/>
  <c r="Y466"/>
  <c r="U466"/>
  <c r="W466"/>
  <c r="T464"/>
  <c r="Y464"/>
  <c r="U464"/>
  <c r="W464"/>
  <c r="T462"/>
  <c r="Y462"/>
  <c r="U462"/>
  <c r="W462"/>
  <c r="T460"/>
  <c r="Y460"/>
  <c r="W460"/>
  <c r="U460"/>
  <c r="AB2650"/>
  <c r="AA734"/>
  <c r="AB3990"/>
  <c r="AC3"/>
  <c r="O9" i="5"/>
  <c r="U662" i="1"/>
  <c r="U3118"/>
  <c r="Y3118"/>
  <c r="J24" i="5"/>
  <c r="J22"/>
  <c r="J45" i="6"/>
  <c r="U3119" i="1"/>
  <c r="T3118"/>
  <c r="W3118"/>
  <c r="J23" i="5"/>
  <c r="J47" s="1"/>
  <c r="U4234" i="1"/>
  <c r="K27" i="5"/>
  <c r="AA2468" i="1"/>
  <c r="AD2468"/>
  <c r="AB1495"/>
  <c r="AC399"/>
  <c r="AA854"/>
  <c r="AD854"/>
  <c r="AC34"/>
  <c r="T3928"/>
  <c r="W3928"/>
  <c r="U3928"/>
  <c r="Y3928"/>
  <c r="T3926"/>
  <c r="W3926"/>
  <c r="U3926"/>
  <c r="Y3926"/>
  <c r="T3924"/>
  <c r="W3924"/>
  <c r="U3924"/>
  <c r="Y3924"/>
  <c r="T3922"/>
  <c r="W3922"/>
  <c r="U3922"/>
  <c r="Y3922"/>
  <c r="T3920"/>
  <c r="W3920"/>
  <c r="Y3920"/>
  <c r="U3927"/>
  <c r="Y3927"/>
  <c r="T3927"/>
  <c r="W3927"/>
  <c r="U3925"/>
  <c r="Y3925"/>
  <c r="T3925"/>
  <c r="W3925"/>
  <c r="U3923"/>
  <c r="Y3923"/>
  <c r="T3923"/>
  <c r="W3923"/>
  <c r="U3921"/>
  <c r="Y3921"/>
  <c r="T3921"/>
  <c r="W3921"/>
  <c r="AB489"/>
  <c r="U660"/>
  <c r="U658"/>
  <c r="U656"/>
  <c r="U654"/>
  <c r="U652"/>
  <c r="U650"/>
  <c r="U648"/>
  <c r="U646"/>
  <c r="U644"/>
  <c r="AD2650"/>
  <c r="W6028"/>
  <c r="AA3990"/>
  <c r="AD3990"/>
  <c r="AC368"/>
  <c r="AC1158"/>
  <c r="AB793"/>
  <c r="J34" i="6"/>
  <c r="U5633" i="1"/>
  <c r="Q19" i="5"/>
  <c r="O26"/>
  <c r="O46"/>
  <c r="W4233" i="1"/>
  <c r="U4233"/>
  <c r="M46" i="6"/>
  <c r="T2042" i="1"/>
  <c r="C97" i="6"/>
  <c r="Q96"/>
  <c r="Q93"/>
  <c r="W5721" i="1"/>
  <c r="W31" i="5"/>
  <c r="V31"/>
  <c r="W36"/>
  <c r="V36"/>
  <c r="W37"/>
  <c r="V37"/>
  <c r="W33"/>
  <c r="V33"/>
  <c r="W38"/>
  <c r="V38"/>
  <c r="W39"/>
  <c r="V39"/>
  <c r="U3919" i="1"/>
  <c r="T3919"/>
  <c r="W3919"/>
  <c r="L47" i="6"/>
  <c r="L98" s="1"/>
  <c r="L28" i="5"/>
  <c r="W28" s="1"/>
  <c r="U3920" i="1"/>
  <c r="Y3919"/>
  <c r="L30" i="5"/>
  <c r="W30" s="1"/>
  <c r="AA3625" i="1"/>
  <c r="AB765"/>
  <c r="AD765"/>
  <c r="I97" i="6"/>
  <c r="AB428" i="1"/>
  <c r="AC489"/>
  <c r="D42" i="5"/>
  <c r="AB34" i="1"/>
  <c r="AB3687"/>
  <c r="AA2529"/>
  <c r="AA3"/>
  <c r="AD3"/>
  <c r="AA1158"/>
  <c r="AD1158"/>
  <c r="U5967"/>
  <c r="AC3715"/>
  <c r="AB2956"/>
  <c r="AA4355"/>
  <c r="AC5786"/>
  <c r="E16" i="6"/>
  <c r="Q16"/>
  <c r="B98"/>
  <c r="L16"/>
  <c r="N97"/>
  <c r="C85"/>
  <c r="L97"/>
  <c r="P97"/>
  <c r="L29" i="5"/>
  <c r="V29" s="1"/>
  <c r="C90" i="6"/>
  <c r="W5722" i="1"/>
  <c r="W5694"/>
  <c r="W5753"/>
  <c r="U5753"/>
  <c r="U5726"/>
  <c r="Y5785"/>
  <c r="Y3470"/>
  <c r="U3470"/>
  <c r="T3470"/>
  <c r="W3470"/>
  <c r="Y3468"/>
  <c r="U3468"/>
  <c r="T3468"/>
  <c r="W3468"/>
  <c r="Y3466"/>
  <c r="U3466"/>
  <c r="T3466"/>
  <c r="W3466"/>
  <c r="Y3464"/>
  <c r="U3464"/>
  <c r="T3464"/>
  <c r="W3464"/>
  <c r="Y3462"/>
  <c r="U3462"/>
  <c r="T3462"/>
  <c r="W3462"/>
  <c r="Y3460"/>
  <c r="U3460"/>
  <c r="T3460"/>
  <c r="W3460"/>
  <c r="Y3458"/>
  <c r="U3458"/>
  <c r="T3458"/>
  <c r="W3458"/>
  <c r="Y3456"/>
  <c r="U3456"/>
  <c r="T3456"/>
  <c r="W3456"/>
  <c r="Y3454"/>
  <c r="U3454"/>
  <c r="T3454"/>
  <c r="W3454"/>
  <c r="Y3452"/>
  <c r="U3452"/>
  <c r="T3452"/>
  <c r="W3452"/>
  <c r="Y3450"/>
  <c r="U3450"/>
  <c r="T3450"/>
  <c r="W3450"/>
  <c r="Y3448"/>
  <c r="U3448"/>
  <c r="T3448"/>
  <c r="W3448"/>
  <c r="Y3446"/>
  <c r="U3446"/>
  <c r="T3446"/>
  <c r="W3446"/>
  <c r="Y3444"/>
  <c r="U3444"/>
  <c r="T3444"/>
  <c r="W3444"/>
  <c r="T488"/>
  <c r="Y488"/>
  <c r="U488"/>
  <c r="W488"/>
  <c r="U489"/>
  <c r="T486"/>
  <c r="Y486"/>
  <c r="U486"/>
  <c r="W486"/>
  <c r="T484"/>
  <c r="Y484"/>
  <c r="U484"/>
  <c r="W484"/>
  <c r="T482"/>
  <c r="Y482"/>
  <c r="U482"/>
  <c r="W482"/>
  <c r="T480"/>
  <c r="Y480"/>
  <c r="U480"/>
  <c r="W480"/>
  <c r="T478"/>
  <c r="Y478"/>
  <c r="U478"/>
  <c r="W478"/>
  <c r="T476"/>
  <c r="Y476"/>
  <c r="U476"/>
  <c r="W476"/>
  <c r="T474"/>
  <c r="Y474"/>
  <c r="U474"/>
  <c r="W474"/>
  <c r="AA5906"/>
  <c r="AC5906"/>
  <c r="AB5906"/>
  <c r="U5916"/>
  <c r="W5915"/>
  <c r="U5915"/>
  <c r="Y5915"/>
  <c r="U5908"/>
  <c r="Y5907"/>
  <c r="R10" i="5"/>
  <c r="R11"/>
  <c r="R45" s="1"/>
  <c r="W5907" i="1"/>
  <c r="R92" i="6"/>
  <c r="R12" i="5"/>
  <c r="W12" s="1"/>
  <c r="Y5945" i="1"/>
  <c r="W5945"/>
  <c r="U5945"/>
  <c r="U5939"/>
  <c r="Y5939"/>
  <c r="U5940"/>
  <c r="W5939"/>
  <c r="U5937"/>
  <c r="Y5937"/>
  <c r="R13" i="5"/>
  <c r="R14"/>
  <c r="W5937" i="1"/>
  <c r="R93" i="6"/>
  <c r="U6012" i="1"/>
  <c r="W6011"/>
  <c r="U6011"/>
  <c r="Y6011"/>
  <c r="U6009"/>
  <c r="Y6009"/>
  <c r="W6009"/>
  <c r="W6007"/>
  <c r="U6007"/>
  <c r="Y6007"/>
  <c r="U6005"/>
  <c r="Y6005"/>
  <c r="W6005"/>
  <c r="W6003"/>
  <c r="U6003"/>
  <c r="Y6003"/>
  <c r="U6001"/>
  <c r="Y6001"/>
  <c r="W6001"/>
  <c r="Y5999"/>
  <c r="W5999"/>
  <c r="U6045"/>
  <c r="W6044"/>
  <c r="R22" i="5"/>
  <c r="Y6044" i="1"/>
  <c r="U6044"/>
  <c r="U3471"/>
  <c r="T3471"/>
  <c r="W3471"/>
  <c r="U3472"/>
  <c r="Y3471"/>
  <c r="U3469"/>
  <c r="T3469"/>
  <c r="W3469"/>
  <c r="Y3469"/>
  <c r="U3467"/>
  <c r="T3467"/>
  <c r="W3467"/>
  <c r="Y3467"/>
  <c r="U3465"/>
  <c r="T3465"/>
  <c r="W3465"/>
  <c r="Y3465"/>
  <c r="U3463"/>
  <c r="T3463"/>
  <c r="W3463"/>
  <c r="Y3463"/>
  <c r="U3461"/>
  <c r="T3461"/>
  <c r="W3461"/>
  <c r="Y3461"/>
  <c r="U3459"/>
  <c r="T3459"/>
  <c r="W3459"/>
  <c r="Y3459"/>
  <c r="U3457"/>
  <c r="T3457"/>
  <c r="W3457"/>
  <c r="Y3457"/>
  <c r="U3455"/>
  <c r="T3455"/>
  <c r="W3455"/>
  <c r="Y3455"/>
  <c r="U3453"/>
  <c r="T3453"/>
  <c r="W3453"/>
  <c r="Y3453"/>
  <c r="U3451"/>
  <c r="T3451"/>
  <c r="W3451"/>
  <c r="Y3451"/>
  <c r="U3449"/>
  <c r="T3449"/>
  <c r="W3449"/>
  <c r="Y3449"/>
  <c r="U3447"/>
  <c r="T3447"/>
  <c r="W3447"/>
  <c r="Y3447"/>
  <c r="U3445"/>
  <c r="T3445"/>
  <c r="W3445"/>
  <c r="Y3445"/>
  <c r="T3443"/>
  <c r="W3443"/>
  <c r="K21" i="5"/>
  <c r="Y3443" i="1"/>
  <c r="K44" i="6"/>
  <c r="K95" s="1"/>
  <c r="U487" i="1"/>
  <c r="W487"/>
  <c r="T487"/>
  <c r="Y487"/>
  <c r="U485"/>
  <c r="W485"/>
  <c r="T485"/>
  <c r="Y485"/>
  <c r="U483"/>
  <c r="W483"/>
  <c r="T483"/>
  <c r="Y483"/>
  <c r="U481"/>
  <c r="W481"/>
  <c r="T481"/>
  <c r="Y481"/>
  <c r="U479"/>
  <c r="W479"/>
  <c r="T479"/>
  <c r="Y479"/>
  <c r="U477"/>
  <c r="W477"/>
  <c r="T477"/>
  <c r="Y477"/>
  <c r="U475"/>
  <c r="W475"/>
  <c r="T475"/>
  <c r="Y475"/>
  <c r="U473"/>
  <c r="W473"/>
  <c r="AC459"/>
  <c r="AB459"/>
  <c r="C15" i="5"/>
  <c r="C13"/>
  <c r="C14"/>
  <c r="V14" s="1"/>
  <c r="T473" i="1"/>
  <c r="Y473"/>
  <c r="AA459"/>
  <c r="AD459"/>
  <c r="U5946"/>
  <c r="W5946"/>
  <c r="Y5946"/>
  <c r="Y5944"/>
  <c r="W5944"/>
  <c r="U5944"/>
  <c r="Y5938"/>
  <c r="W5938"/>
  <c r="U5938"/>
  <c r="AC5967"/>
  <c r="AB5967"/>
  <c r="AA5967"/>
  <c r="Y6010"/>
  <c r="U6010"/>
  <c r="W6010"/>
  <c r="U6008"/>
  <c r="W6008"/>
  <c r="Y6008"/>
  <c r="Y6006"/>
  <c r="U6006"/>
  <c r="W6006"/>
  <c r="U6004"/>
  <c r="W6004"/>
  <c r="Y6004"/>
  <c r="Y6002"/>
  <c r="U6002"/>
  <c r="W6002"/>
  <c r="U6000"/>
  <c r="W6000"/>
  <c r="Y6000"/>
  <c r="AA2591"/>
  <c r="AC854"/>
  <c r="AB1007"/>
  <c r="AD428"/>
  <c r="R68" i="6"/>
  <c r="U5999" i="1"/>
  <c r="AB1372"/>
  <c r="AA3015"/>
  <c r="AD1464"/>
  <c r="Q34" i="5"/>
  <c r="V34" s="1"/>
  <c r="Y34" s="1"/>
  <c r="G95" i="6"/>
  <c r="M97"/>
  <c r="I26" i="5"/>
  <c r="I46" s="1"/>
  <c r="G27"/>
  <c r="U5907" i="1"/>
  <c r="C98" i="6"/>
  <c r="E98"/>
  <c r="F52"/>
  <c r="K19" i="5"/>
  <c r="AD4995" i="1"/>
  <c r="U4659"/>
  <c r="U3929"/>
  <c r="R45" i="6"/>
  <c r="C93"/>
  <c r="I93"/>
  <c r="E68"/>
  <c r="U5752" i="1"/>
  <c r="W5747"/>
  <c r="U5747"/>
  <c r="U5745"/>
  <c r="U5732"/>
  <c r="U5728"/>
  <c r="W5725"/>
  <c r="U5771"/>
  <c r="W5770"/>
  <c r="U5867"/>
  <c r="U5859"/>
  <c r="W5900"/>
  <c r="W5896"/>
  <c r="R32" i="6"/>
  <c r="R35" s="1"/>
  <c r="U1006" i="1"/>
  <c r="Y1006"/>
  <c r="T1006"/>
  <c r="U1004"/>
  <c r="Y1004"/>
  <c r="T1004"/>
  <c r="U1002"/>
  <c r="Y1002"/>
  <c r="T1002"/>
  <c r="U1000"/>
  <c r="Y1000"/>
  <c r="T1000"/>
  <c r="U998"/>
  <c r="Y998"/>
  <c r="T998"/>
  <c r="U996"/>
  <c r="Y996"/>
  <c r="T996"/>
  <c r="U994"/>
  <c r="Y994"/>
  <c r="T994"/>
  <c r="U992"/>
  <c r="Y992"/>
  <c r="T992"/>
  <c r="U990"/>
  <c r="Y990"/>
  <c r="T990"/>
  <c r="U988"/>
  <c r="Y988"/>
  <c r="T988"/>
  <c r="U986"/>
  <c r="Y986"/>
  <c r="T986"/>
  <c r="U984"/>
  <c r="Y984"/>
  <c r="T984"/>
  <c r="W984"/>
  <c r="U982"/>
  <c r="Y982"/>
  <c r="T982"/>
  <c r="W982"/>
  <c r="U980"/>
  <c r="Y980"/>
  <c r="T980"/>
  <c r="W980"/>
  <c r="Y978"/>
  <c r="T978"/>
  <c r="W978"/>
  <c r="U548"/>
  <c r="Y548"/>
  <c r="T548"/>
  <c r="W548"/>
  <c r="U546"/>
  <c r="Y546"/>
  <c r="T546"/>
  <c r="W546"/>
  <c r="U544"/>
  <c r="Y544"/>
  <c r="T544"/>
  <c r="W544"/>
  <c r="U542"/>
  <c r="Y542"/>
  <c r="T542"/>
  <c r="W542"/>
  <c r="U540"/>
  <c r="Y540"/>
  <c r="T540"/>
  <c r="W540"/>
  <c r="U538"/>
  <c r="Y538"/>
  <c r="T538"/>
  <c r="W538"/>
  <c r="U536"/>
  <c r="Y536"/>
  <c r="T536"/>
  <c r="W536"/>
  <c r="U534"/>
  <c r="Y534"/>
  <c r="T534"/>
  <c r="W534"/>
  <c r="U532"/>
  <c r="Y532"/>
  <c r="T532"/>
  <c r="W532"/>
  <c r="U530"/>
  <c r="Y530"/>
  <c r="T530"/>
  <c r="W530"/>
  <c r="U528"/>
  <c r="Y528"/>
  <c r="T528"/>
  <c r="W528"/>
  <c r="U526"/>
  <c r="Y526"/>
  <c r="T526"/>
  <c r="W526"/>
  <c r="U524"/>
  <c r="Y524"/>
  <c r="T524"/>
  <c r="W524"/>
  <c r="U522"/>
  <c r="Y522"/>
  <c r="T522"/>
  <c r="W522"/>
  <c r="U3410"/>
  <c r="T3410"/>
  <c r="U3408"/>
  <c r="T3408"/>
  <c r="U3406"/>
  <c r="T3406"/>
  <c r="U3404"/>
  <c r="T3404"/>
  <c r="U3402"/>
  <c r="T3402"/>
  <c r="U3400"/>
  <c r="T3400"/>
  <c r="U3398"/>
  <c r="T3398"/>
  <c r="U3396"/>
  <c r="T3396"/>
  <c r="U3394"/>
  <c r="T3394"/>
  <c r="U3392"/>
  <c r="T3392"/>
  <c r="U3390"/>
  <c r="T3390"/>
  <c r="U3388"/>
  <c r="T3388"/>
  <c r="U3386"/>
  <c r="T3386"/>
  <c r="U3384"/>
  <c r="T3384"/>
  <c r="U5696"/>
  <c r="W5696"/>
  <c r="AC2984"/>
  <c r="AB734"/>
  <c r="AC428"/>
  <c r="AC1523"/>
  <c r="F51" i="6"/>
  <c r="F102" s="1"/>
  <c r="AD1495" i="1"/>
  <c r="AD3350"/>
  <c r="R86" i="6"/>
  <c r="AC1798" i="1"/>
  <c r="AB368"/>
  <c r="AB2226"/>
  <c r="R44" i="6"/>
  <c r="R95" s="1"/>
  <c r="AB2894" i="1"/>
  <c r="AC1737"/>
  <c r="I68" i="6"/>
  <c r="AD93" i="1"/>
  <c r="H98" i="6"/>
  <c r="N47" i="5"/>
  <c r="B15" i="6"/>
  <c r="T1005" i="1"/>
  <c r="W1005"/>
  <c r="U1005"/>
  <c r="T1003"/>
  <c r="W1003"/>
  <c r="U1003"/>
  <c r="T1001"/>
  <c r="W1001"/>
  <c r="U1001"/>
  <c r="T999"/>
  <c r="W999"/>
  <c r="U999"/>
  <c r="T997"/>
  <c r="W997"/>
  <c r="U997"/>
  <c r="T995"/>
  <c r="W995"/>
  <c r="U995"/>
  <c r="T993"/>
  <c r="W993"/>
  <c r="U993"/>
  <c r="T991"/>
  <c r="W991"/>
  <c r="U991"/>
  <c r="T989"/>
  <c r="W989"/>
  <c r="U989"/>
  <c r="T987"/>
  <c r="W987"/>
  <c r="U987"/>
  <c r="T985"/>
  <c r="W985"/>
  <c r="U985"/>
  <c r="T983"/>
  <c r="W983"/>
  <c r="U983"/>
  <c r="Y983"/>
  <c r="T981"/>
  <c r="W981"/>
  <c r="U981"/>
  <c r="Y981"/>
  <c r="T979"/>
  <c r="W979"/>
  <c r="U979"/>
  <c r="Y979"/>
  <c r="U550"/>
  <c r="T549"/>
  <c r="W549"/>
  <c r="U549"/>
  <c r="Y549"/>
  <c r="T547"/>
  <c r="W547"/>
  <c r="U547"/>
  <c r="Y547"/>
  <c r="T545"/>
  <c r="W545"/>
  <c r="U545"/>
  <c r="Y545"/>
  <c r="T543"/>
  <c r="W543"/>
  <c r="U543"/>
  <c r="Y543"/>
  <c r="T541"/>
  <c r="W541"/>
  <c r="U541"/>
  <c r="Y541"/>
  <c r="T539"/>
  <c r="W539"/>
  <c r="U539"/>
  <c r="Y539"/>
  <c r="T537"/>
  <c r="W537"/>
  <c r="U537"/>
  <c r="Y537"/>
  <c r="T535"/>
  <c r="W535"/>
  <c r="U535"/>
  <c r="Y535"/>
  <c r="T533"/>
  <c r="W533"/>
  <c r="U533"/>
  <c r="Y533"/>
  <c r="T531"/>
  <c r="W531"/>
  <c r="U531"/>
  <c r="Y531"/>
  <c r="T529"/>
  <c r="W529"/>
  <c r="U529"/>
  <c r="Y529"/>
  <c r="T527"/>
  <c r="W527"/>
  <c r="U527"/>
  <c r="Y527"/>
  <c r="T525"/>
  <c r="W525"/>
  <c r="U525"/>
  <c r="Y525"/>
  <c r="T523"/>
  <c r="W523"/>
  <c r="U523"/>
  <c r="Y523"/>
  <c r="T521"/>
  <c r="W521"/>
  <c r="Y521"/>
  <c r="U3409"/>
  <c r="T3409"/>
  <c r="U3407"/>
  <c r="T3407"/>
  <c r="U3405"/>
  <c r="T3405"/>
  <c r="U3403"/>
  <c r="T3403"/>
  <c r="U3401"/>
  <c r="T3401"/>
  <c r="U3399"/>
  <c r="T3399"/>
  <c r="U3397"/>
  <c r="T3397"/>
  <c r="U3395"/>
  <c r="T3395"/>
  <c r="U3393"/>
  <c r="T3393"/>
  <c r="U3391"/>
  <c r="T3391"/>
  <c r="U3389"/>
  <c r="T3389"/>
  <c r="U3387"/>
  <c r="T3387"/>
  <c r="U3385"/>
  <c r="T3385"/>
  <c r="U3383"/>
  <c r="T3383"/>
  <c r="T1312"/>
  <c r="U1313"/>
  <c r="U5697"/>
  <c r="W5697"/>
  <c r="U5695"/>
  <c r="W5695"/>
  <c r="AD489"/>
  <c r="O47" i="5"/>
  <c r="AD3625" i="1"/>
  <c r="Y37" i="5"/>
  <c r="M46"/>
  <c r="O16" i="6"/>
  <c r="C96"/>
  <c r="D98"/>
  <c r="D85"/>
  <c r="M93"/>
  <c r="N96"/>
  <c r="H96"/>
  <c r="J93"/>
  <c r="P93"/>
  <c r="E94"/>
  <c r="I91"/>
  <c r="K15"/>
  <c r="AD5451" i="1"/>
  <c r="AD4325"/>
  <c r="AD3929"/>
  <c r="AD3595"/>
  <c r="B66" i="6"/>
  <c r="N65"/>
  <c r="O69"/>
  <c r="L65"/>
  <c r="J65"/>
  <c r="Y5753" i="1"/>
  <c r="W5751"/>
  <c r="U5751"/>
  <c r="W5749"/>
  <c r="U5749"/>
  <c r="W5745"/>
  <c r="U5743"/>
  <c r="U5741"/>
  <c r="U5736"/>
  <c r="W5731"/>
  <c r="AD337"/>
  <c r="O65" i="6"/>
  <c r="O68" s="1"/>
  <c r="M65"/>
  <c r="M68" s="1"/>
  <c r="K65"/>
  <c r="K68" s="1"/>
  <c r="J61"/>
  <c r="Y5697" i="1"/>
  <c r="Y5696"/>
  <c r="Y5695"/>
  <c r="U5779"/>
  <c r="W5778"/>
  <c r="Y5777"/>
  <c r="U5761"/>
  <c r="W5760"/>
  <c r="Y5759"/>
  <c r="U5876"/>
  <c r="Y5874"/>
  <c r="U5871"/>
  <c r="U5869"/>
  <c r="W5866"/>
  <c r="U5865"/>
  <c r="U5863"/>
  <c r="W5858"/>
  <c r="U5857"/>
  <c r="U5853"/>
  <c r="U5851"/>
  <c r="Y5849"/>
  <c r="W5882"/>
  <c r="U5883"/>
  <c r="D93" i="6"/>
  <c r="U5362" i="1"/>
  <c r="Y5362"/>
  <c r="U5363"/>
  <c r="W5362"/>
  <c r="Y2467"/>
  <c r="U2467"/>
  <c r="T2467"/>
  <c r="W2467"/>
  <c r="Y2465"/>
  <c r="U2465"/>
  <c r="T2465"/>
  <c r="W2465"/>
  <c r="Y2463"/>
  <c r="U2463"/>
  <c r="T2463"/>
  <c r="W2463"/>
  <c r="Y2461"/>
  <c r="U2461"/>
  <c r="T2461"/>
  <c r="W2461"/>
  <c r="Y2459"/>
  <c r="U2459"/>
  <c r="T2459"/>
  <c r="W2459"/>
  <c r="Y2457"/>
  <c r="U2457"/>
  <c r="T2457"/>
  <c r="W2457"/>
  <c r="Y2455"/>
  <c r="U2455"/>
  <c r="T2455"/>
  <c r="W2455"/>
  <c r="Y2453"/>
  <c r="U2453"/>
  <c r="T2453"/>
  <c r="W2453"/>
  <c r="Y2451"/>
  <c r="U2451"/>
  <c r="T2451"/>
  <c r="W2451"/>
  <c r="Y2449"/>
  <c r="U2449"/>
  <c r="T2449"/>
  <c r="W2449"/>
  <c r="Y2447"/>
  <c r="U2447"/>
  <c r="T2447"/>
  <c r="W2447"/>
  <c r="Y2445"/>
  <c r="U2445"/>
  <c r="T2445"/>
  <c r="W2445"/>
  <c r="Y2443"/>
  <c r="U2443"/>
  <c r="T2443"/>
  <c r="W2443"/>
  <c r="Y2441"/>
  <c r="U2441"/>
  <c r="T2441"/>
  <c r="W2441"/>
  <c r="Y2439"/>
  <c r="T2439"/>
  <c r="W2439"/>
  <c r="U4931"/>
  <c r="W4931"/>
  <c r="Y4931"/>
  <c r="U4929"/>
  <c r="W4929"/>
  <c r="Y4929"/>
  <c r="U4927"/>
  <c r="W4927"/>
  <c r="Y4927"/>
  <c r="U4925"/>
  <c r="W4925"/>
  <c r="Y4925"/>
  <c r="U4923"/>
  <c r="W4923"/>
  <c r="Y4923"/>
  <c r="U4921"/>
  <c r="W4921"/>
  <c r="Y4921"/>
  <c r="U4919"/>
  <c r="W4919"/>
  <c r="Y4919"/>
  <c r="U4917"/>
  <c r="W4917"/>
  <c r="Y4917"/>
  <c r="U4915"/>
  <c r="W4915"/>
  <c r="Y4915"/>
  <c r="U4913"/>
  <c r="W4913"/>
  <c r="Y4913"/>
  <c r="U4911"/>
  <c r="W4911"/>
  <c r="Y4911"/>
  <c r="U4909"/>
  <c r="W4909"/>
  <c r="Y4909"/>
  <c r="U4907"/>
  <c r="W4907"/>
  <c r="Y4907"/>
  <c r="U4905"/>
  <c r="W4905"/>
  <c r="Y4905"/>
  <c r="U2010"/>
  <c r="Y2010"/>
  <c r="U2011"/>
  <c r="T2010"/>
  <c r="W2010"/>
  <c r="U2008"/>
  <c r="Y2008"/>
  <c r="T2008"/>
  <c r="W2008"/>
  <c r="U2006"/>
  <c r="Y2006"/>
  <c r="T2006"/>
  <c r="W2006"/>
  <c r="U2004"/>
  <c r="Y2004"/>
  <c r="T2004"/>
  <c r="W2004"/>
  <c r="U2002"/>
  <c r="Y2002"/>
  <c r="T2002"/>
  <c r="W2002"/>
  <c r="U2000"/>
  <c r="Y2000"/>
  <c r="T2000"/>
  <c r="W2000"/>
  <c r="U1998"/>
  <c r="Y1998"/>
  <c r="T1998"/>
  <c r="W1998"/>
  <c r="U1996"/>
  <c r="Y1996"/>
  <c r="T1996"/>
  <c r="W1996"/>
  <c r="U1994"/>
  <c r="Y1994"/>
  <c r="T1994"/>
  <c r="W1994"/>
  <c r="U1992"/>
  <c r="Y1992"/>
  <c r="T1992"/>
  <c r="W1992"/>
  <c r="U1990"/>
  <c r="Y1990"/>
  <c r="T1990"/>
  <c r="W1990"/>
  <c r="U1988"/>
  <c r="Y1988"/>
  <c r="T1988"/>
  <c r="W1988"/>
  <c r="U1986"/>
  <c r="Y1986"/>
  <c r="T1986"/>
  <c r="W1986"/>
  <c r="U1984"/>
  <c r="Y1984"/>
  <c r="T1984"/>
  <c r="W1984"/>
  <c r="Y1982"/>
  <c r="T1982"/>
  <c r="W1982"/>
  <c r="U4509"/>
  <c r="W4509"/>
  <c r="Y4509"/>
  <c r="W4507"/>
  <c r="Y4507"/>
  <c r="W3805"/>
  <c r="U3805"/>
  <c r="T3805"/>
  <c r="Y3805"/>
  <c r="W3803"/>
  <c r="U3803"/>
  <c r="T3803"/>
  <c r="Y3803"/>
  <c r="W3801"/>
  <c r="U3801"/>
  <c r="T3801"/>
  <c r="Y3801"/>
  <c r="W3799"/>
  <c r="U3799"/>
  <c r="T3799"/>
  <c r="Y3799"/>
  <c r="W3797"/>
  <c r="U3797"/>
  <c r="T3797"/>
  <c r="Y3797"/>
  <c r="W3795"/>
  <c r="U3795"/>
  <c r="T3795"/>
  <c r="Y3795"/>
  <c r="W3793"/>
  <c r="U3793"/>
  <c r="T3793"/>
  <c r="Y3793"/>
  <c r="W3791"/>
  <c r="U3791"/>
  <c r="T3791"/>
  <c r="Y3791"/>
  <c r="W3789"/>
  <c r="U3789"/>
  <c r="T3789"/>
  <c r="Y3789"/>
  <c r="W3787"/>
  <c r="U3787"/>
  <c r="T3787"/>
  <c r="Y3787"/>
  <c r="W3785"/>
  <c r="U3785"/>
  <c r="T3785"/>
  <c r="Y3785"/>
  <c r="W3783"/>
  <c r="U3783"/>
  <c r="T3783"/>
  <c r="Y3783"/>
  <c r="W3781"/>
  <c r="U3781"/>
  <c r="T3781"/>
  <c r="Y3781"/>
  <c r="W3779"/>
  <c r="U3779"/>
  <c r="T3779"/>
  <c r="Y3779"/>
  <c r="W3777"/>
  <c r="T3777"/>
  <c r="Y3777"/>
  <c r="Y3074"/>
  <c r="U3074"/>
  <c r="T3074"/>
  <c r="W3074"/>
  <c r="Y3072"/>
  <c r="U3072"/>
  <c r="T3072"/>
  <c r="W3072"/>
  <c r="Y3070"/>
  <c r="U3070"/>
  <c r="T3070"/>
  <c r="W3070"/>
  <c r="AD2619"/>
  <c r="AD62"/>
  <c r="Y5361"/>
  <c r="W5361"/>
  <c r="U2466"/>
  <c r="T2466"/>
  <c r="W2466"/>
  <c r="Y2466"/>
  <c r="U2464"/>
  <c r="T2464"/>
  <c r="W2464"/>
  <c r="Y2464"/>
  <c r="U2462"/>
  <c r="T2462"/>
  <c r="W2462"/>
  <c r="Y2462"/>
  <c r="U2460"/>
  <c r="T2460"/>
  <c r="W2460"/>
  <c r="Y2460"/>
  <c r="U2458"/>
  <c r="T2458"/>
  <c r="W2458"/>
  <c r="Y2458"/>
  <c r="U2456"/>
  <c r="T2456"/>
  <c r="W2456"/>
  <c r="Y2456"/>
  <c r="U2454"/>
  <c r="T2454"/>
  <c r="W2454"/>
  <c r="Y2454"/>
  <c r="U2452"/>
  <c r="T2452"/>
  <c r="W2452"/>
  <c r="Y2452"/>
  <c r="U2450"/>
  <c r="T2450"/>
  <c r="W2450"/>
  <c r="Y2450"/>
  <c r="U2448"/>
  <c r="T2448"/>
  <c r="W2448"/>
  <c r="Y2448"/>
  <c r="U2446"/>
  <c r="T2446"/>
  <c r="W2446"/>
  <c r="Y2446"/>
  <c r="U2444"/>
  <c r="T2444"/>
  <c r="W2444"/>
  <c r="Y2444"/>
  <c r="U2442"/>
  <c r="T2442"/>
  <c r="W2442"/>
  <c r="Y2442"/>
  <c r="U2440"/>
  <c r="T2440"/>
  <c r="W2440"/>
  <c r="Y2440"/>
  <c r="U4933"/>
  <c r="W4932"/>
  <c r="U4932"/>
  <c r="Y4932"/>
  <c r="W4930"/>
  <c r="U4930"/>
  <c r="Y4930"/>
  <c r="W4928"/>
  <c r="U4928"/>
  <c r="Y4928"/>
  <c r="W4926"/>
  <c r="U4926"/>
  <c r="Y4926"/>
  <c r="W4924"/>
  <c r="U4924"/>
  <c r="Y4924"/>
  <c r="W4922"/>
  <c r="U4922"/>
  <c r="Y4922"/>
  <c r="W4920"/>
  <c r="U4920"/>
  <c r="Y4920"/>
  <c r="W4918"/>
  <c r="U4918"/>
  <c r="Y4918"/>
  <c r="W4916"/>
  <c r="U4916"/>
  <c r="Y4916"/>
  <c r="W4914"/>
  <c r="U4914"/>
  <c r="Y4914"/>
  <c r="W4912"/>
  <c r="U4912"/>
  <c r="Y4912"/>
  <c r="W4910"/>
  <c r="U4910"/>
  <c r="Y4910"/>
  <c r="W4908"/>
  <c r="U4908"/>
  <c r="Y4908"/>
  <c r="W4906"/>
  <c r="U4906"/>
  <c r="Y4906"/>
  <c r="W4904"/>
  <c r="Y4904"/>
  <c r="T2009"/>
  <c r="W2009"/>
  <c r="U2009"/>
  <c r="Y2009"/>
  <c r="T2007"/>
  <c r="W2007"/>
  <c r="U2007"/>
  <c r="Y2007"/>
  <c r="T2005"/>
  <c r="W2005"/>
  <c r="U2005"/>
  <c r="Y2005"/>
  <c r="T2003"/>
  <c r="W2003"/>
  <c r="U2003"/>
  <c r="Y2003"/>
  <c r="T2001"/>
  <c r="W2001"/>
  <c r="U2001"/>
  <c r="Y2001"/>
  <c r="T1999"/>
  <c r="W1999"/>
  <c r="U1999"/>
  <c r="Y1999"/>
  <c r="T1997"/>
  <c r="W1997"/>
  <c r="U1997"/>
  <c r="Y1997"/>
  <c r="T1995"/>
  <c r="W1995"/>
  <c r="U1995"/>
  <c r="Y1995"/>
  <c r="T1993"/>
  <c r="W1993"/>
  <c r="U1993"/>
  <c r="Y1993"/>
  <c r="T1991"/>
  <c r="W1991"/>
  <c r="U1991"/>
  <c r="Y1991"/>
  <c r="T1989"/>
  <c r="W1989"/>
  <c r="U1989"/>
  <c r="Y1989"/>
  <c r="T1987"/>
  <c r="W1987"/>
  <c r="U1987"/>
  <c r="Y1987"/>
  <c r="T1985"/>
  <c r="W1985"/>
  <c r="U1985"/>
  <c r="Y1985"/>
  <c r="T1983"/>
  <c r="W1983"/>
  <c r="U1983"/>
  <c r="Y1983"/>
  <c r="U4511"/>
  <c r="Y4510"/>
  <c r="U4510"/>
  <c r="W4510"/>
  <c r="Y4508"/>
  <c r="U4508"/>
  <c r="W4508"/>
  <c r="U3806"/>
  <c r="T3806"/>
  <c r="Y3806"/>
  <c r="W3806"/>
  <c r="U3804"/>
  <c r="T3804"/>
  <c r="Y3804"/>
  <c r="W3804"/>
  <c r="U3802"/>
  <c r="T3802"/>
  <c r="Y3802"/>
  <c r="W3802"/>
  <c r="U3800"/>
  <c r="T3800"/>
  <c r="Y3800"/>
  <c r="W3800"/>
  <c r="U3798"/>
  <c r="T3798"/>
  <c r="Y3798"/>
  <c r="W3798"/>
  <c r="U3796"/>
  <c r="T3796"/>
  <c r="Y3796"/>
  <c r="W3796"/>
  <c r="U3794"/>
  <c r="T3794"/>
  <c r="Y3794"/>
  <c r="W3794"/>
  <c r="U3792"/>
  <c r="T3792"/>
  <c r="Y3792"/>
  <c r="W3792"/>
  <c r="U3790"/>
  <c r="T3790"/>
  <c r="Y3790"/>
  <c r="W3790"/>
  <c r="U3788"/>
  <c r="T3788"/>
  <c r="Y3788"/>
  <c r="W3788"/>
  <c r="U3786"/>
  <c r="T3786"/>
  <c r="Y3786"/>
  <c r="W3786"/>
  <c r="U3784"/>
  <c r="T3784"/>
  <c r="Y3784"/>
  <c r="W3784"/>
  <c r="U3782"/>
  <c r="T3782"/>
  <c r="Y3782"/>
  <c r="W3782"/>
  <c r="U3780"/>
  <c r="T3780"/>
  <c r="Y3780"/>
  <c r="W3780"/>
  <c r="U3778"/>
  <c r="T3778"/>
  <c r="Y3778"/>
  <c r="W3778"/>
  <c r="U3075"/>
  <c r="T3075"/>
  <c r="W3075"/>
  <c r="Y3075"/>
  <c r="U3073"/>
  <c r="T3073"/>
  <c r="W3073"/>
  <c r="Y3073"/>
  <c r="U3071"/>
  <c r="T3071"/>
  <c r="W3071"/>
  <c r="Y3071"/>
  <c r="AD2591"/>
  <c r="AD4080"/>
  <c r="AB1798"/>
  <c r="AD1798"/>
  <c r="AC3350"/>
  <c r="AA2680"/>
  <c r="AD2680"/>
  <c r="AC2591"/>
  <c r="AB399"/>
  <c r="C47" i="5"/>
  <c r="R23"/>
  <c r="AB1737" i="1"/>
  <c r="AD1737"/>
  <c r="AC2956"/>
  <c r="U6029"/>
  <c r="R20" i="5"/>
  <c r="Y6028" i="1"/>
  <c r="AA368"/>
  <c r="R94" i="6"/>
  <c r="U5968" i="1"/>
  <c r="AC1860"/>
  <c r="AA2226"/>
  <c r="AD2226"/>
  <c r="R15" i="6"/>
  <c r="R19" i="5"/>
  <c r="AA2894" i="1"/>
  <c r="AD2894"/>
  <c r="AB4052"/>
  <c r="AD4052"/>
  <c r="AB2254"/>
  <c r="AD2254"/>
  <c r="AA1584"/>
  <c r="AD1584"/>
  <c r="R24" i="5"/>
  <c r="Y5998" i="1"/>
  <c r="AD1189"/>
  <c r="AD34"/>
  <c r="G45" i="5"/>
  <c r="AC1219" i="1"/>
  <c r="AA5937"/>
  <c r="AB1219"/>
  <c r="AD1219"/>
  <c r="AC2619"/>
  <c r="AC4355"/>
  <c r="AC4141"/>
  <c r="P15" i="6"/>
  <c r="U5787" i="1"/>
  <c r="AB5786"/>
  <c r="AD1099"/>
  <c r="K94" i="6"/>
  <c r="W1950" i="1"/>
  <c r="W1219"/>
  <c r="U1220"/>
  <c r="Y1219"/>
  <c r="Y489"/>
  <c r="C94" i="6"/>
  <c r="U5208" i="1"/>
  <c r="W5207"/>
  <c r="P13" i="5"/>
  <c r="Y3015" i="1"/>
  <c r="U3016"/>
  <c r="W3015"/>
  <c r="J13" i="5"/>
  <c r="AA824" i="1"/>
  <c r="U824"/>
  <c r="AB824"/>
  <c r="T824"/>
  <c r="D13" i="5"/>
  <c r="Q101" i="6"/>
  <c r="U5786" i="1"/>
  <c r="Q35" i="5"/>
  <c r="Q45" s="1"/>
  <c r="Q49" i="6"/>
  <c r="U5268" i="1"/>
  <c r="P21" i="5"/>
  <c r="U4904" i="1"/>
  <c r="W4903"/>
  <c r="O44" i="6"/>
  <c r="O95"/>
  <c r="Y4537" i="1"/>
  <c r="Y4172"/>
  <c r="W4172"/>
  <c r="M44" i="6"/>
  <c r="M95" s="1"/>
  <c r="L19" i="5"/>
  <c r="L21"/>
  <c r="K20"/>
  <c r="K47" s="1"/>
  <c r="U3443" i="1"/>
  <c r="T2833"/>
  <c r="I32" i="5"/>
  <c r="Y2103" i="1"/>
  <c r="AA2103"/>
  <c r="AD2103"/>
  <c r="G32" i="5"/>
  <c r="G42" s="1"/>
  <c r="W5176" i="1"/>
  <c r="P92" i="6"/>
  <c r="Y4445" i="1"/>
  <c r="Y3715"/>
  <c r="U3715"/>
  <c r="L11" i="5"/>
  <c r="V11" s="1"/>
  <c r="U62" i="1"/>
  <c r="B10" i="5"/>
  <c r="Y5148" i="1"/>
  <c r="P91" i="6"/>
  <c r="T3321" i="1"/>
  <c r="W2956"/>
  <c r="U2957"/>
  <c r="J91" i="6"/>
  <c r="I9" i="5"/>
  <c r="W9" s="1"/>
  <c r="W2711" i="1"/>
  <c r="G19" i="5"/>
  <c r="W1981" i="1"/>
  <c r="U1250"/>
  <c r="W520"/>
  <c r="C21" i="5"/>
  <c r="C41" s="1"/>
  <c r="C44" i="6"/>
  <c r="C95" s="1"/>
  <c r="N94"/>
  <c r="F86"/>
  <c r="F103" s="1"/>
  <c r="Y3503" i="1"/>
  <c r="Y2772"/>
  <c r="U2042"/>
  <c r="G25" i="5"/>
  <c r="AD5755" i="1"/>
  <c r="M96" i="6"/>
  <c r="G85"/>
  <c r="I94"/>
  <c r="K96"/>
  <c r="L99"/>
  <c r="M101"/>
  <c r="T22" i="5"/>
  <c r="N16" i="6"/>
  <c r="N34"/>
  <c r="P16"/>
  <c r="P34"/>
  <c r="F93"/>
  <c r="L93"/>
  <c r="L95"/>
  <c r="D96"/>
  <c r="K99"/>
  <c r="O99"/>
  <c r="C100"/>
  <c r="E100"/>
  <c r="G100"/>
  <c r="I100"/>
  <c r="M100"/>
  <c r="O100"/>
  <c r="AD5541" i="1"/>
  <c r="AD5237"/>
  <c r="AD5086"/>
  <c r="AD4872"/>
  <c r="AD4811"/>
  <c r="AD3198"/>
  <c r="AD1038"/>
  <c r="AB5602"/>
  <c r="AD5602"/>
  <c r="AD703"/>
  <c r="U733"/>
  <c r="U729"/>
  <c r="U725"/>
  <c r="U721"/>
  <c r="U717"/>
  <c r="U713"/>
  <c r="U709"/>
  <c r="U705"/>
  <c r="U688"/>
  <c r="U686"/>
  <c r="U684"/>
  <c r="U682"/>
  <c r="U680"/>
  <c r="U678"/>
  <c r="U676"/>
  <c r="U674"/>
  <c r="U336"/>
  <c r="U334"/>
  <c r="U332"/>
  <c r="U330"/>
  <c r="U328"/>
  <c r="U326"/>
  <c r="U324"/>
  <c r="U322"/>
  <c r="U320"/>
  <c r="U318"/>
  <c r="U316"/>
  <c r="U314"/>
  <c r="U312"/>
  <c r="U310"/>
  <c r="U308"/>
  <c r="U4323"/>
  <c r="U4321"/>
  <c r="U4319"/>
  <c r="U4317"/>
  <c r="U4315"/>
  <c r="U4313"/>
  <c r="U4311"/>
  <c r="U4309"/>
  <c r="U4307"/>
  <c r="U4305"/>
  <c r="U4303"/>
  <c r="U4301"/>
  <c r="U4299"/>
  <c r="U4297"/>
  <c r="U4295"/>
  <c r="U3959"/>
  <c r="U3957"/>
  <c r="U3955"/>
  <c r="U3953"/>
  <c r="U3951"/>
  <c r="U3949"/>
  <c r="U3947"/>
  <c r="U3945"/>
  <c r="U3943"/>
  <c r="U3941"/>
  <c r="U3939"/>
  <c r="U3937"/>
  <c r="U3935"/>
  <c r="U3933"/>
  <c r="U3931"/>
  <c r="U3593"/>
  <c r="U3591"/>
  <c r="U3587"/>
  <c r="U3585"/>
  <c r="U3583"/>
  <c r="U3581"/>
  <c r="U3579"/>
  <c r="U3577"/>
  <c r="U3575"/>
  <c r="U3573"/>
  <c r="U3571"/>
  <c r="U3569"/>
  <c r="U3567"/>
  <c r="U3565"/>
  <c r="U3228"/>
  <c r="U3226"/>
  <c r="U3224"/>
  <c r="U3222"/>
  <c r="U3220"/>
  <c r="U3218"/>
  <c r="U3216"/>
  <c r="U3214"/>
  <c r="U3212"/>
  <c r="U3210"/>
  <c r="U3208"/>
  <c r="U3206"/>
  <c r="U3204"/>
  <c r="U3202"/>
  <c r="U3200"/>
  <c r="U2862"/>
  <c r="U2860"/>
  <c r="U2858"/>
  <c r="U2856"/>
  <c r="U2854"/>
  <c r="U2132"/>
  <c r="U2130"/>
  <c r="U2128"/>
  <c r="U2126"/>
  <c r="U2124"/>
  <c r="U2122"/>
  <c r="U2120"/>
  <c r="U2118"/>
  <c r="U2116"/>
  <c r="U2114"/>
  <c r="U2112"/>
  <c r="U2110"/>
  <c r="U2108"/>
  <c r="U2106"/>
  <c r="U1401"/>
  <c r="U1399"/>
  <c r="U1397"/>
  <c r="U1395"/>
  <c r="U1393"/>
  <c r="U1391"/>
  <c r="U1389"/>
  <c r="U1387"/>
  <c r="U1385"/>
  <c r="U1383"/>
  <c r="U1381"/>
  <c r="U1379"/>
  <c r="U1377"/>
  <c r="U671"/>
  <c r="U669"/>
  <c r="U667"/>
  <c r="U665"/>
  <c r="U663"/>
  <c r="U661"/>
  <c r="U659"/>
  <c r="U657"/>
  <c r="U655"/>
  <c r="U653"/>
  <c r="U651"/>
  <c r="U649"/>
  <c r="U647"/>
  <c r="U645"/>
  <c r="U4657"/>
  <c r="F61" i="6"/>
  <c r="J68"/>
  <c r="U5783" i="1"/>
  <c r="W5782"/>
  <c r="Y5781"/>
  <c r="U5775"/>
  <c r="W5774"/>
  <c r="Y5773"/>
  <c r="U5765"/>
  <c r="W5764"/>
  <c r="Y5763"/>
  <c r="W5756"/>
  <c r="W5904"/>
  <c r="I33" i="6"/>
  <c r="F66"/>
  <c r="U5744" i="1"/>
  <c r="W5739"/>
  <c r="U5739"/>
  <c r="Y5737"/>
  <c r="W5735"/>
  <c r="U5735"/>
  <c r="W5733"/>
  <c r="U5733"/>
  <c r="W5729"/>
  <c r="Y5725"/>
  <c r="U5872"/>
  <c r="Y5865"/>
  <c r="W5862"/>
  <c r="U5862"/>
  <c r="U5860"/>
  <c r="Y5858"/>
  <c r="U5855"/>
  <c r="W5850"/>
  <c r="W5899"/>
  <c r="W5884"/>
  <c r="W5880"/>
  <c r="U5881"/>
  <c r="P32" i="6"/>
  <c r="P35"/>
  <c r="R46" i="5"/>
  <c r="B51" i="6"/>
  <c r="K69"/>
  <c r="M47" i="5"/>
  <c r="B32" i="6"/>
  <c r="V32" s="1"/>
  <c r="Q33"/>
  <c r="Q34" s="1"/>
  <c r="O33"/>
  <c r="K33"/>
  <c r="C42" i="5"/>
  <c r="M69" i="6"/>
  <c r="L34"/>
  <c r="F16"/>
  <c r="F34" s="1"/>
  <c r="M91"/>
  <c r="C43" i="5"/>
  <c r="I16" i="6"/>
  <c r="I34"/>
  <c r="P86"/>
  <c r="E95"/>
  <c r="E45" i="5"/>
  <c r="L47"/>
  <c r="C91" i="6"/>
  <c r="T31" i="5"/>
  <c r="U1403" i="1"/>
  <c r="U1402"/>
  <c r="AD1523"/>
  <c r="E46" i="5"/>
  <c r="Y31"/>
  <c r="C45"/>
  <c r="C48" s="1"/>
  <c r="AD5937" i="1"/>
  <c r="C46" i="5"/>
  <c r="AD5572" i="1"/>
  <c r="U5948"/>
  <c r="AC5937"/>
  <c r="D51" i="6"/>
  <c r="D102" s="1"/>
  <c r="AD4355" i="1"/>
  <c r="J46" i="5"/>
  <c r="AD5847" i="1"/>
  <c r="W5816"/>
  <c r="R91" i="6"/>
  <c r="K16"/>
  <c r="M16"/>
  <c r="M34" s="1"/>
  <c r="N15"/>
  <c r="R69"/>
  <c r="E85"/>
  <c r="K92"/>
  <c r="G94"/>
  <c r="E96"/>
  <c r="G101"/>
  <c r="G68"/>
  <c r="H16"/>
  <c r="H34" s="1"/>
  <c r="J94"/>
  <c r="D95"/>
  <c r="N95"/>
  <c r="P95"/>
  <c r="J96"/>
  <c r="N101"/>
  <c r="D94"/>
  <c r="T16" i="5"/>
  <c r="F15" i="6"/>
  <c r="D91"/>
  <c r="E15"/>
  <c r="L91"/>
  <c r="M15"/>
  <c r="T28" i="5"/>
  <c r="AC1099" i="1"/>
  <c r="AC1464"/>
  <c r="AA1829"/>
  <c r="AD1829"/>
  <c r="AD5906"/>
  <c r="AD5117"/>
  <c r="AD5056"/>
  <c r="AD4842"/>
  <c r="AD4782"/>
  <c r="AD4751"/>
  <c r="AD4690"/>
  <c r="AD4506"/>
  <c r="AD4417"/>
  <c r="AD4294"/>
  <c r="AD3960"/>
  <c r="AD1768"/>
  <c r="AB5207"/>
  <c r="AD5207"/>
  <c r="AB5176"/>
  <c r="AD5176"/>
  <c r="U1811"/>
  <c r="U1807"/>
  <c r="U1803"/>
  <c r="AB3259"/>
  <c r="AB2529"/>
  <c r="AD2529"/>
  <c r="AD5816"/>
  <c r="AD2956"/>
  <c r="AD3687"/>
  <c r="R85" i="6"/>
  <c r="G69"/>
  <c r="J69"/>
  <c r="F69"/>
  <c r="AD2285" i="1"/>
  <c r="AD1889"/>
  <c r="D47" i="5"/>
  <c r="AD276" i="1"/>
  <c r="N46" i="5"/>
  <c r="AD642" i="1"/>
  <c r="AD2315"/>
  <c r="AD4111"/>
  <c r="T19" i="5"/>
  <c r="R90" i="6"/>
  <c r="C92"/>
  <c r="G96"/>
  <c r="F98"/>
  <c r="M98"/>
  <c r="O98"/>
  <c r="C52"/>
  <c r="H94"/>
  <c r="L96"/>
  <c r="H91"/>
  <c r="L15"/>
  <c r="N91"/>
  <c r="G15"/>
  <c r="O15"/>
  <c r="Q90"/>
  <c r="AC337" i="1"/>
  <c r="AA307"/>
  <c r="U2923"/>
  <c r="U2921"/>
  <c r="U2919"/>
  <c r="U2917"/>
  <c r="U2915"/>
  <c r="U2913"/>
  <c r="U2911"/>
  <c r="U2909"/>
  <c r="U2907"/>
  <c r="U2905"/>
  <c r="U2903"/>
  <c r="U2901"/>
  <c r="U2899"/>
  <c r="U2897"/>
  <c r="U366"/>
  <c r="U362"/>
  <c r="U358"/>
  <c r="U354"/>
  <c r="U4354"/>
  <c r="U4352"/>
  <c r="U4350"/>
  <c r="U4348"/>
  <c r="U4346"/>
  <c r="U4344"/>
  <c r="U4342"/>
  <c r="U4340"/>
  <c r="U4338"/>
  <c r="U4336"/>
  <c r="U4334"/>
  <c r="U4332"/>
  <c r="U4330"/>
  <c r="U4328"/>
  <c r="U4326"/>
  <c r="U3989"/>
  <c r="U3987"/>
  <c r="U3985"/>
  <c r="U3983"/>
  <c r="U3981"/>
  <c r="U3979"/>
  <c r="U3977"/>
  <c r="U3975"/>
  <c r="U3973"/>
  <c r="U3971"/>
  <c r="U3969"/>
  <c r="U3967"/>
  <c r="U3965"/>
  <c r="U3963"/>
  <c r="U3589"/>
  <c r="U2852"/>
  <c r="U2850"/>
  <c r="U2848"/>
  <c r="U2846"/>
  <c r="U2844"/>
  <c r="U2842"/>
  <c r="U2840"/>
  <c r="U2838"/>
  <c r="U2836"/>
  <c r="U1375"/>
  <c r="AB5513"/>
  <c r="AD5513"/>
  <c r="U3288"/>
  <c r="U3280"/>
  <c r="U3272"/>
  <c r="U3264"/>
  <c r="U2554"/>
  <c r="U2546"/>
  <c r="U2538"/>
  <c r="U1827"/>
  <c r="U1819"/>
  <c r="U731"/>
  <c r="U727"/>
  <c r="U723"/>
  <c r="U719"/>
  <c r="U715"/>
  <c r="U711"/>
  <c r="U707"/>
  <c r="U703"/>
  <c r="U364"/>
  <c r="U360"/>
  <c r="U356"/>
  <c r="U352"/>
  <c r="U3595"/>
  <c r="U2134"/>
  <c r="U5719"/>
  <c r="W5719"/>
  <c r="W5717"/>
  <c r="U5717"/>
  <c r="U5715"/>
  <c r="W5715"/>
  <c r="W5713"/>
  <c r="U5713"/>
  <c r="U5711"/>
  <c r="W5711"/>
  <c r="W5709"/>
  <c r="U5709"/>
  <c r="U5707"/>
  <c r="W5707"/>
  <c r="W5705"/>
  <c r="U5705"/>
  <c r="U5703"/>
  <c r="W5703"/>
  <c r="W5701"/>
  <c r="U5701"/>
  <c r="U5699"/>
  <c r="W5699"/>
  <c r="H61" i="6"/>
  <c r="P69"/>
  <c r="H69"/>
  <c r="B26" i="5"/>
  <c r="B47" s="1"/>
  <c r="U5997" i="1"/>
  <c r="U5993"/>
  <c r="U5989"/>
  <c r="U5985"/>
  <c r="U5981"/>
  <c r="U5977"/>
  <c r="U5973"/>
  <c r="U5969"/>
  <c r="U5720"/>
  <c r="W5720"/>
  <c r="Y5720"/>
  <c r="W5718"/>
  <c r="U5718"/>
  <c r="U5716"/>
  <c r="W5716"/>
  <c r="Y5716"/>
  <c r="W5714"/>
  <c r="U5714"/>
  <c r="U5712"/>
  <c r="W5712"/>
  <c r="Y5712"/>
  <c r="W5710"/>
  <c r="U5710"/>
  <c r="U5708"/>
  <c r="W5708"/>
  <c r="Y5708"/>
  <c r="W5706"/>
  <c r="U5706"/>
  <c r="U5704"/>
  <c r="W5704"/>
  <c r="Y5704"/>
  <c r="W5702"/>
  <c r="U5702"/>
  <c r="U5700"/>
  <c r="W5700"/>
  <c r="Y5700"/>
  <c r="W5698"/>
  <c r="Q27" i="5"/>
  <c r="Q26"/>
  <c r="U5698" i="1"/>
  <c r="H66" i="6"/>
  <c r="D66"/>
  <c r="D61"/>
  <c r="L68"/>
  <c r="Y5717" i="1"/>
  <c r="Y5713"/>
  <c r="Y5709"/>
  <c r="Y5705"/>
  <c r="Y5701"/>
  <c r="U5785"/>
  <c r="W5784"/>
  <c r="Y5783"/>
  <c r="U5781"/>
  <c r="W5780"/>
  <c r="Y5779"/>
  <c r="U5777"/>
  <c r="W5776"/>
  <c r="Y5775"/>
  <c r="U5773"/>
  <c r="W5772"/>
  <c r="Y5771"/>
  <c r="U5769"/>
  <c r="W5768"/>
  <c r="Y5767"/>
  <c r="W5762"/>
  <c r="Y5761"/>
  <c r="W5758"/>
  <c r="Y5757"/>
  <c r="U5842"/>
  <c r="W5885"/>
  <c r="W5903"/>
  <c r="W5895"/>
  <c r="U5995"/>
  <c r="U5991"/>
  <c r="U5987"/>
  <c r="U5983"/>
  <c r="U5979"/>
  <c r="Y5719"/>
  <c r="Y5715"/>
  <c r="Y5711"/>
  <c r="Y5707"/>
  <c r="Y5703"/>
  <c r="Y5699"/>
  <c r="Y5745"/>
  <c r="W5743"/>
  <c r="W5741"/>
  <c r="W5727"/>
  <c r="W5870"/>
  <c r="U5870"/>
  <c r="U5868"/>
  <c r="Y5866"/>
  <c r="U5861"/>
  <c r="W5854"/>
  <c r="U5854"/>
  <c r="Y5850"/>
  <c r="W5898"/>
  <c r="W5888"/>
  <c r="W5887"/>
  <c r="U5884"/>
  <c r="U5882"/>
  <c r="U5880"/>
  <c r="G97" i="6"/>
  <c r="E51"/>
  <c r="E93"/>
  <c r="H95"/>
  <c r="T10" i="5"/>
  <c r="D52" i="6"/>
  <c r="I98"/>
  <c r="B90"/>
  <c r="W5147" i="1"/>
  <c r="Y5147"/>
  <c r="U5147"/>
  <c r="U5148"/>
  <c r="Y5145"/>
  <c r="U5145"/>
  <c r="W5145"/>
  <c r="W5143"/>
  <c r="Y5143"/>
  <c r="U5143"/>
  <c r="Y5141"/>
  <c r="U5141"/>
  <c r="W5141"/>
  <c r="W5139"/>
  <c r="Y5139"/>
  <c r="U5139"/>
  <c r="Y5137"/>
  <c r="U5137"/>
  <c r="W5137"/>
  <c r="W5135"/>
  <c r="Y5135"/>
  <c r="U5135"/>
  <c r="Y5133"/>
  <c r="U5133"/>
  <c r="W5133"/>
  <c r="W5131"/>
  <c r="Y5131"/>
  <c r="U5131"/>
  <c r="Y5129"/>
  <c r="U5129"/>
  <c r="W5129"/>
  <c r="W5127"/>
  <c r="Y5127"/>
  <c r="U5127"/>
  <c r="Y5125"/>
  <c r="U5125"/>
  <c r="W5125"/>
  <c r="W5123"/>
  <c r="Y5123"/>
  <c r="U5123"/>
  <c r="Y5121"/>
  <c r="U5121"/>
  <c r="W5121"/>
  <c r="W5119"/>
  <c r="Y5119"/>
  <c r="U5119"/>
  <c r="P6" i="5"/>
  <c r="Y5117" i="1"/>
  <c r="P4" i="5"/>
  <c r="W5117" i="1"/>
  <c r="P39" i="6"/>
  <c r="U5117" i="1"/>
  <c r="P5" i="5"/>
  <c r="W4780" i="1"/>
  <c r="U4780"/>
  <c r="Y4780"/>
  <c r="W4778"/>
  <c r="U4778"/>
  <c r="Y4778"/>
  <c r="W4776"/>
  <c r="U4776"/>
  <c r="Y4776"/>
  <c r="W4774"/>
  <c r="U4774"/>
  <c r="Y4774"/>
  <c r="W4772"/>
  <c r="U4772"/>
  <c r="Y4772"/>
  <c r="W4770"/>
  <c r="U4770"/>
  <c r="Y4770"/>
  <c r="W4768"/>
  <c r="U4768"/>
  <c r="Y4768"/>
  <c r="W4766"/>
  <c r="U4766"/>
  <c r="Y4766"/>
  <c r="W4764"/>
  <c r="U4764"/>
  <c r="Y4764"/>
  <c r="W4762"/>
  <c r="U4762"/>
  <c r="Y4762"/>
  <c r="W4760"/>
  <c r="U4760"/>
  <c r="Y4760"/>
  <c r="W4758"/>
  <c r="U4758"/>
  <c r="Y4758"/>
  <c r="W4756"/>
  <c r="U4756"/>
  <c r="Y4756"/>
  <c r="W4754"/>
  <c r="U4754"/>
  <c r="Y4754"/>
  <c r="W4752"/>
  <c r="U4752"/>
  <c r="Y4752"/>
  <c r="T4416"/>
  <c r="W4416"/>
  <c r="U4417"/>
  <c r="U4416"/>
  <c r="Y4416"/>
  <c r="U4414"/>
  <c r="Y4414"/>
  <c r="T4414"/>
  <c r="W4414"/>
  <c r="U4412"/>
  <c r="Y4412"/>
  <c r="T4412"/>
  <c r="W4412"/>
  <c r="U4410"/>
  <c r="Y4410"/>
  <c r="T4410"/>
  <c r="W4410"/>
  <c r="U4408"/>
  <c r="Y4408"/>
  <c r="T4408"/>
  <c r="W4408"/>
  <c r="U4406"/>
  <c r="Y4406"/>
  <c r="T4406"/>
  <c r="W4406"/>
  <c r="U4404"/>
  <c r="Y4404"/>
  <c r="T4404"/>
  <c r="W4404"/>
  <c r="U4402"/>
  <c r="Y4402"/>
  <c r="T4402"/>
  <c r="W4402"/>
  <c r="U4400"/>
  <c r="Y4400"/>
  <c r="T4400"/>
  <c r="W4400"/>
  <c r="U4398"/>
  <c r="Y4398"/>
  <c r="T4398"/>
  <c r="W4398"/>
  <c r="U4396"/>
  <c r="Y4396"/>
  <c r="T4396"/>
  <c r="W4396"/>
  <c r="U4394"/>
  <c r="Y4394"/>
  <c r="T4394"/>
  <c r="W4394"/>
  <c r="U4392"/>
  <c r="Y4392"/>
  <c r="T4392"/>
  <c r="W4392"/>
  <c r="U4390"/>
  <c r="Y4390"/>
  <c r="T4390"/>
  <c r="W4390"/>
  <c r="U4388"/>
  <c r="Y4388"/>
  <c r="T4388"/>
  <c r="W4388"/>
  <c r="N6" i="5"/>
  <c r="U4386" i="1"/>
  <c r="N4" i="5"/>
  <c r="W4386" i="1"/>
  <c r="N39" i="6"/>
  <c r="T4386" i="1"/>
  <c r="N5" i="5"/>
  <c r="Y4386" i="1"/>
  <c r="U4050"/>
  <c r="Y4050"/>
  <c r="T4050"/>
  <c r="W4050"/>
  <c r="U4048"/>
  <c r="Y4048"/>
  <c r="T4048"/>
  <c r="W4048"/>
  <c r="U4046"/>
  <c r="Y4046"/>
  <c r="T4046"/>
  <c r="W4046"/>
  <c r="U4044"/>
  <c r="Y4044"/>
  <c r="T4044"/>
  <c r="W4044"/>
  <c r="U4042"/>
  <c r="Y4042"/>
  <c r="T4042"/>
  <c r="W4042"/>
  <c r="U4040"/>
  <c r="Y4040"/>
  <c r="T4040"/>
  <c r="W4040"/>
  <c r="U4038"/>
  <c r="Y4038"/>
  <c r="T4038"/>
  <c r="W4038"/>
  <c r="U4036"/>
  <c r="Y4036"/>
  <c r="T4036"/>
  <c r="W4036"/>
  <c r="U4034"/>
  <c r="Y4034"/>
  <c r="T4034"/>
  <c r="W4034"/>
  <c r="U4032"/>
  <c r="Y4032"/>
  <c r="T4032"/>
  <c r="W4032"/>
  <c r="U4030"/>
  <c r="Y4030"/>
  <c r="T4030"/>
  <c r="W4030"/>
  <c r="U4028"/>
  <c r="Y4028"/>
  <c r="T4028"/>
  <c r="W4028"/>
  <c r="U4026"/>
  <c r="Y4026"/>
  <c r="T4026"/>
  <c r="W4026"/>
  <c r="U4024"/>
  <c r="Y4024"/>
  <c r="T4024"/>
  <c r="W4024"/>
  <c r="U4022"/>
  <c r="Y4022"/>
  <c r="T4022"/>
  <c r="W4022"/>
  <c r="U3686"/>
  <c r="Y3686"/>
  <c r="U3687"/>
  <c r="T3686"/>
  <c r="W3686"/>
  <c r="U3684"/>
  <c r="Y3684"/>
  <c r="T3684"/>
  <c r="W3684"/>
  <c r="U3682"/>
  <c r="Y3682"/>
  <c r="T3682"/>
  <c r="W3682"/>
  <c r="U3680"/>
  <c r="Y3680"/>
  <c r="T3680"/>
  <c r="W3680"/>
  <c r="U3678"/>
  <c r="Y3678"/>
  <c r="T3678"/>
  <c r="W3678"/>
  <c r="U3676"/>
  <c r="Y3676"/>
  <c r="T3676"/>
  <c r="W3676"/>
  <c r="U3674"/>
  <c r="Y3674"/>
  <c r="T3674"/>
  <c r="W3674"/>
  <c r="U3672"/>
  <c r="Y3672"/>
  <c r="T3672"/>
  <c r="W3672"/>
  <c r="U3670"/>
  <c r="Y3670"/>
  <c r="T3670"/>
  <c r="W3670"/>
  <c r="U3668"/>
  <c r="Y3668"/>
  <c r="T3668"/>
  <c r="W3668"/>
  <c r="U3666"/>
  <c r="W3666"/>
  <c r="T3666"/>
  <c r="Y3666"/>
  <c r="W3664"/>
  <c r="Y3664"/>
  <c r="T3664"/>
  <c r="U3664"/>
  <c r="W3662"/>
  <c r="Y3662"/>
  <c r="T3662"/>
  <c r="U3662"/>
  <c r="W3660"/>
  <c r="Y3660"/>
  <c r="T3660"/>
  <c r="U3660"/>
  <c r="W3658"/>
  <c r="Y3658"/>
  <c r="T3658"/>
  <c r="U3658"/>
  <c r="Y3656"/>
  <c r="W3656"/>
  <c r="L5" i="5"/>
  <c r="T3656" i="1"/>
  <c r="U3656"/>
  <c r="L39" i="6"/>
  <c r="L52" s="1"/>
  <c r="L6" i="5"/>
  <c r="L4"/>
  <c r="Y3319" i="1"/>
  <c r="W3319"/>
  <c r="U3319"/>
  <c r="T3319"/>
  <c r="Y3317"/>
  <c r="W3317"/>
  <c r="U3317"/>
  <c r="T3317"/>
  <c r="Y3315"/>
  <c r="W3315"/>
  <c r="U3315"/>
  <c r="T3315"/>
  <c r="Y3313"/>
  <c r="W3313"/>
  <c r="U3313"/>
  <c r="T3313"/>
  <c r="Y3311"/>
  <c r="W3311"/>
  <c r="U3311"/>
  <c r="T3311"/>
  <c r="Y3309"/>
  <c r="W3309"/>
  <c r="U3309"/>
  <c r="T3309"/>
  <c r="Y3307"/>
  <c r="W3307"/>
  <c r="U3307"/>
  <c r="T3307"/>
  <c r="Y3305"/>
  <c r="W3305"/>
  <c r="U3305"/>
  <c r="T3305"/>
  <c r="Y3303"/>
  <c r="W3303"/>
  <c r="U3303"/>
  <c r="T3303"/>
  <c r="Y3301"/>
  <c r="W3301"/>
  <c r="U3301"/>
  <c r="T3301"/>
  <c r="Y3299"/>
  <c r="W3299"/>
  <c r="U3299"/>
  <c r="T3299"/>
  <c r="Y3297"/>
  <c r="W3297"/>
  <c r="U3297"/>
  <c r="T3297"/>
  <c r="Y3295"/>
  <c r="W3295"/>
  <c r="U3295"/>
  <c r="T3295"/>
  <c r="Y3293"/>
  <c r="W3293"/>
  <c r="U3293"/>
  <c r="T3293"/>
  <c r="Y3291"/>
  <c r="W3291"/>
  <c r="U3291"/>
  <c r="T3291"/>
  <c r="W2955"/>
  <c r="Y2955"/>
  <c r="U2955"/>
  <c r="T2955"/>
  <c r="U2956"/>
  <c r="W2953"/>
  <c r="Y2953"/>
  <c r="U2953"/>
  <c r="T2953"/>
  <c r="W2951"/>
  <c r="Y2951"/>
  <c r="U2951"/>
  <c r="T2951"/>
  <c r="W2949"/>
  <c r="Y2949"/>
  <c r="U2949"/>
  <c r="T2949"/>
  <c r="W2947"/>
  <c r="Y2947"/>
  <c r="U2947"/>
  <c r="T2947"/>
  <c r="W2945"/>
  <c r="Y2945"/>
  <c r="U2945"/>
  <c r="T2945"/>
  <c r="W2943"/>
  <c r="Y2943"/>
  <c r="U2943"/>
  <c r="T2943"/>
  <c r="W2941"/>
  <c r="Y2941"/>
  <c r="U2941"/>
  <c r="T2941"/>
  <c r="W2939"/>
  <c r="Y2939"/>
  <c r="U2939"/>
  <c r="T2939"/>
  <c r="W2937"/>
  <c r="Y2937"/>
  <c r="U2937"/>
  <c r="T2937"/>
  <c r="W2935"/>
  <c r="Y2935"/>
  <c r="U2935"/>
  <c r="T2935"/>
  <c r="W2933"/>
  <c r="Y2933"/>
  <c r="U2933"/>
  <c r="T2933"/>
  <c r="W2931"/>
  <c r="Y2931"/>
  <c r="U2931"/>
  <c r="T2931"/>
  <c r="W2929"/>
  <c r="Y2929"/>
  <c r="U2929"/>
  <c r="T2929"/>
  <c r="W2927"/>
  <c r="Y2927"/>
  <c r="U2927"/>
  <c r="T2927"/>
  <c r="J5" i="5"/>
  <c r="J4"/>
  <c r="Y2925" i="1"/>
  <c r="W2925"/>
  <c r="J39" i="6"/>
  <c r="J6" i="5"/>
  <c r="U2925" i="1"/>
  <c r="T2925"/>
  <c r="W2589"/>
  <c r="Y2589"/>
  <c r="U2589"/>
  <c r="T2589"/>
  <c r="W2587"/>
  <c r="Y2587"/>
  <c r="U2587"/>
  <c r="T2587"/>
  <c r="W2585"/>
  <c r="Y2585"/>
  <c r="U2585"/>
  <c r="T2585"/>
  <c r="W2583"/>
  <c r="Y2583"/>
  <c r="U2583"/>
  <c r="T2583"/>
  <c r="W2581"/>
  <c r="Y2581"/>
  <c r="U2581"/>
  <c r="T2581"/>
  <c r="W2579"/>
  <c r="Y2579"/>
  <c r="U2579"/>
  <c r="T2579"/>
  <c r="W2577"/>
  <c r="Y2577"/>
  <c r="U2577"/>
  <c r="T2577"/>
  <c r="W2575"/>
  <c r="Y2575"/>
  <c r="U2575"/>
  <c r="T2575"/>
  <c r="W2573"/>
  <c r="Y2573"/>
  <c r="U2573"/>
  <c r="T2573"/>
  <c r="W2571"/>
  <c r="Y2571"/>
  <c r="U2571"/>
  <c r="T2571"/>
  <c r="W2569"/>
  <c r="Y2569"/>
  <c r="U2569"/>
  <c r="T2569"/>
  <c r="W2567"/>
  <c r="Y2567"/>
  <c r="U2567"/>
  <c r="T2567"/>
  <c r="W2565"/>
  <c r="Y2565"/>
  <c r="U2565"/>
  <c r="T2565"/>
  <c r="W2563"/>
  <c r="Y2563"/>
  <c r="U2563"/>
  <c r="T2563"/>
  <c r="W2561"/>
  <c r="Y2561"/>
  <c r="U2561"/>
  <c r="T2561"/>
  <c r="W2225"/>
  <c r="Y2225"/>
  <c r="U2226"/>
  <c r="U2225"/>
  <c r="T2225"/>
  <c r="W2223"/>
  <c r="Y2223"/>
  <c r="U2223"/>
  <c r="T2223"/>
  <c r="W2221"/>
  <c r="Y2221"/>
  <c r="U2221"/>
  <c r="T2221"/>
  <c r="W2219"/>
  <c r="Y2219"/>
  <c r="U2219"/>
  <c r="T2219"/>
  <c r="W2217"/>
  <c r="Y2217"/>
  <c r="U2217"/>
  <c r="T2217"/>
  <c r="W2215"/>
  <c r="Y2215"/>
  <c r="U2215"/>
  <c r="T2215"/>
  <c r="W2213"/>
  <c r="Y2213"/>
  <c r="U2213"/>
  <c r="T2213"/>
  <c r="W2211"/>
  <c r="Y2211"/>
  <c r="U2211"/>
  <c r="T2211"/>
  <c r="W2209"/>
  <c r="Y2209"/>
  <c r="U2209"/>
  <c r="T2209"/>
  <c r="W2207"/>
  <c r="Y2207"/>
  <c r="U2207"/>
  <c r="T2207"/>
  <c r="W2205"/>
  <c r="Y2205"/>
  <c r="U2205"/>
  <c r="T2205"/>
  <c r="W2203"/>
  <c r="Y2203"/>
  <c r="U2203"/>
  <c r="T2203"/>
  <c r="W2201"/>
  <c r="Y2201"/>
  <c r="U2201"/>
  <c r="T2201"/>
  <c r="W2199"/>
  <c r="Y2199"/>
  <c r="U2199"/>
  <c r="T2199"/>
  <c r="AD1007"/>
  <c r="E102" i="6"/>
  <c r="Q51"/>
  <c r="Q102" s="1"/>
  <c r="E34"/>
  <c r="K97"/>
  <c r="C103"/>
  <c r="B45" i="5"/>
  <c r="B42"/>
  <c r="F45"/>
  <c r="P101" i="6"/>
  <c r="Q52"/>
  <c r="AD307" i="1"/>
  <c r="U5146"/>
  <c r="Y5146"/>
  <c r="W5146"/>
  <c r="Y5144"/>
  <c r="W5144"/>
  <c r="U5144"/>
  <c r="U5142"/>
  <c r="Y5142"/>
  <c r="W5142"/>
  <c r="Y5140"/>
  <c r="W5140"/>
  <c r="U5140"/>
  <c r="U5138"/>
  <c r="Y5138"/>
  <c r="W5138"/>
  <c r="Y5136"/>
  <c r="W5136"/>
  <c r="U5136"/>
  <c r="U5134"/>
  <c r="Y5134"/>
  <c r="W5134"/>
  <c r="Y5132"/>
  <c r="W5132"/>
  <c r="U5132"/>
  <c r="U5130"/>
  <c r="Y5130"/>
  <c r="W5130"/>
  <c r="Y5128"/>
  <c r="W5128"/>
  <c r="U5128"/>
  <c r="U5126"/>
  <c r="Y5126"/>
  <c r="W5126"/>
  <c r="Y5124"/>
  <c r="W5124"/>
  <c r="U5124"/>
  <c r="U5122"/>
  <c r="Y5122"/>
  <c r="W5122"/>
  <c r="Y5120"/>
  <c r="W5120"/>
  <c r="U5120"/>
  <c r="U5118"/>
  <c r="Y5118"/>
  <c r="W5118"/>
  <c r="Y4781"/>
  <c r="U4782"/>
  <c r="U4781"/>
  <c r="W4781"/>
  <c r="W4779"/>
  <c r="Y4779"/>
  <c r="U4779"/>
  <c r="Y4777"/>
  <c r="U4777"/>
  <c r="W4777"/>
  <c r="W4775"/>
  <c r="Y4775"/>
  <c r="U4775"/>
  <c r="Y4773"/>
  <c r="U4773"/>
  <c r="W4773"/>
  <c r="W4771"/>
  <c r="Y4771"/>
  <c r="U4771"/>
  <c r="Y4769"/>
  <c r="U4769"/>
  <c r="W4769"/>
  <c r="W4767"/>
  <c r="Y4767"/>
  <c r="U4767"/>
  <c r="Y4765"/>
  <c r="U4765"/>
  <c r="W4765"/>
  <c r="W4763"/>
  <c r="Y4763"/>
  <c r="U4763"/>
  <c r="Y4761"/>
  <c r="U4761"/>
  <c r="W4761"/>
  <c r="W4759"/>
  <c r="Y4759"/>
  <c r="U4759"/>
  <c r="Y4757"/>
  <c r="U4757"/>
  <c r="W4757"/>
  <c r="W4755"/>
  <c r="Y4755"/>
  <c r="U4755"/>
  <c r="Y4753"/>
  <c r="U4753"/>
  <c r="W4753"/>
  <c r="O6" i="5"/>
  <c r="W4751" i="1"/>
  <c r="Y4751"/>
  <c r="O5" i="5"/>
  <c r="O39" i="6"/>
  <c r="O4" i="5"/>
  <c r="U4751" i="1"/>
  <c r="T4415"/>
  <c r="W4415"/>
  <c r="U4415"/>
  <c r="Y4415"/>
  <c r="T4413"/>
  <c r="W4413"/>
  <c r="U4413"/>
  <c r="Y4413"/>
  <c r="T4411"/>
  <c r="W4411"/>
  <c r="U4411"/>
  <c r="Y4411"/>
  <c r="T4409"/>
  <c r="W4409"/>
  <c r="U4409"/>
  <c r="Y4409"/>
  <c r="T4407"/>
  <c r="W4407"/>
  <c r="U4407"/>
  <c r="Y4407"/>
  <c r="T4405"/>
  <c r="W4405"/>
  <c r="U4405"/>
  <c r="Y4405"/>
  <c r="T4403"/>
  <c r="W4403"/>
  <c r="U4403"/>
  <c r="Y4403"/>
  <c r="T4401"/>
  <c r="W4401"/>
  <c r="U4401"/>
  <c r="Y4401"/>
  <c r="T4399"/>
  <c r="W4399"/>
  <c r="U4399"/>
  <c r="Y4399"/>
  <c r="T4397"/>
  <c r="W4397"/>
  <c r="U4397"/>
  <c r="Y4397"/>
  <c r="T4395"/>
  <c r="W4395"/>
  <c r="U4395"/>
  <c r="Y4395"/>
  <c r="T4393"/>
  <c r="W4393"/>
  <c r="U4393"/>
  <c r="Y4393"/>
  <c r="T4391"/>
  <c r="W4391"/>
  <c r="U4391"/>
  <c r="Y4391"/>
  <c r="T4389"/>
  <c r="W4389"/>
  <c r="U4389"/>
  <c r="Y4389"/>
  <c r="T4387"/>
  <c r="W4387"/>
  <c r="U4387"/>
  <c r="Y4387"/>
  <c r="T4051"/>
  <c r="W4051"/>
  <c r="U4051"/>
  <c r="Y4051"/>
  <c r="U4052"/>
  <c r="T4049"/>
  <c r="W4049"/>
  <c r="U4049"/>
  <c r="Y4049"/>
  <c r="T4047"/>
  <c r="W4047"/>
  <c r="U4047"/>
  <c r="Y4047"/>
  <c r="T4045"/>
  <c r="W4045"/>
  <c r="U4045"/>
  <c r="Y4045"/>
  <c r="T4043"/>
  <c r="W4043"/>
  <c r="U4043"/>
  <c r="Y4043"/>
  <c r="T4041"/>
  <c r="W4041"/>
  <c r="U4041"/>
  <c r="Y4041"/>
  <c r="T4039"/>
  <c r="W4039"/>
  <c r="U4039"/>
  <c r="Y4039"/>
  <c r="T4037"/>
  <c r="W4037"/>
  <c r="U4037"/>
  <c r="Y4037"/>
  <c r="T4035"/>
  <c r="W4035"/>
  <c r="U4035"/>
  <c r="Y4035"/>
  <c r="T4033"/>
  <c r="W4033"/>
  <c r="U4033"/>
  <c r="Y4033"/>
  <c r="T4031"/>
  <c r="W4031"/>
  <c r="U4031"/>
  <c r="Y4031"/>
  <c r="T4029"/>
  <c r="W4029"/>
  <c r="U4029"/>
  <c r="Y4029"/>
  <c r="T4027"/>
  <c r="W4027"/>
  <c r="U4027"/>
  <c r="Y4027"/>
  <c r="T4025"/>
  <c r="W4025"/>
  <c r="U4025"/>
  <c r="Y4025"/>
  <c r="T4023"/>
  <c r="W4023"/>
  <c r="U4023"/>
  <c r="Y4023"/>
  <c r="T4021"/>
  <c r="M5" i="5"/>
  <c r="Y4021" i="1"/>
  <c r="U4021"/>
  <c r="M39" i="6"/>
  <c r="M4" i="5"/>
  <c r="M6"/>
  <c r="W4021" i="1"/>
  <c r="T3685"/>
  <c r="W3685"/>
  <c r="U3685"/>
  <c r="Y3685"/>
  <c r="T3683"/>
  <c r="W3683"/>
  <c r="U3683"/>
  <c r="Y3683"/>
  <c r="T3681"/>
  <c r="W3681"/>
  <c r="U3681"/>
  <c r="Y3681"/>
  <c r="T3679"/>
  <c r="W3679"/>
  <c r="U3679"/>
  <c r="Y3679"/>
  <c r="T3677"/>
  <c r="W3677"/>
  <c r="U3677"/>
  <c r="Y3677"/>
  <c r="T3675"/>
  <c r="W3675"/>
  <c r="U3675"/>
  <c r="Y3675"/>
  <c r="T3673"/>
  <c r="W3673"/>
  <c r="U3673"/>
  <c r="Y3673"/>
  <c r="T3671"/>
  <c r="W3671"/>
  <c r="U3671"/>
  <c r="Y3671"/>
  <c r="T3669"/>
  <c r="W3669"/>
  <c r="U3669"/>
  <c r="Y3669"/>
  <c r="T3667"/>
  <c r="W3667"/>
  <c r="U3667"/>
  <c r="Y3667"/>
  <c r="Y3665"/>
  <c r="W3665"/>
  <c r="U3665"/>
  <c r="T3665"/>
  <c r="Y3663"/>
  <c r="W3663"/>
  <c r="U3663"/>
  <c r="T3663"/>
  <c r="Y3661"/>
  <c r="W3661"/>
  <c r="U3661"/>
  <c r="T3661"/>
  <c r="Y3659"/>
  <c r="W3659"/>
  <c r="U3659"/>
  <c r="T3659"/>
  <c r="Y3657"/>
  <c r="W3657"/>
  <c r="U3657"/>
  <c r="T3657"/>
  <c r="W3320"/>
  <c r="Y3320"/>
  <c r="T3320"/>
  <c r="U3320"/>
  <c r="U3321"/>
  <c r="W3318"/>
  <c r="Y3318"/>
  <c r="T3318"/>
  <c r="U3318"/>
  <c r="W3316"/>
  <c r="Y3316"/>
  <c r="T3316"/>
  <c r="U3316"/>
  <c r="W3314"/>
  <c r="Y3314"/>
  <c r="T3314"/>
  <c r="U3314"/>
  <c r="W3312"/>
  <c r="Y3312"/>
  <c r="T3312"/>
  <c r="U3312"/>
  <c r="W3310"/>
  <c r="Y3310"/>
  <c r="T3310"/>
  <c r="U3310"/>
  <c r="W3308"/>
  <c r="Y3308"/>
  <c r="T3308"/>
  <c r="U3308"/>
  <c r="W3306"/>
  <c r="Y3306"/>
  <c r="T3306"/>
  <c r="U3306"/>
  <c r="W3304"/>
  <c r="Y3304"/>
  <c r="T3304"/>
  <c r="U3304"/>
  <c r="W3302"/>
  <c r="Y3302"/>
  <c r="T3302"/>
  <c r="U3302"/>
  <c r="W3300"/>
  <c r="Y3300"/>
  <c r="T3300"/>
  <c r="U3300"/>
  <c r="W3298"/>
  <c r="Y3298"/>
  <c r="T3298"/>
  <c r="U3298"/>
  <c r="W3296"/>
  <c r="Y3296"/>
  <c r="T3296"/>
  <c r="U3296"/>
  <c r="W3294"/>
  <c r="Y3294"/>
  <c r="T3294"/>
  <c r="U3294"/>
  <c r="W3292"/>
  <c r="Y3292"/>
  <c r="T3292"/>
  <c r="U3292"/>
  <c r="K6" i="5"/>
  <c r="K5"/>
  <c r="W3290" i="1"/>
  <c r="U3290"/>
  <c r="K39" i="6"/>
  <c r="K4" i="5"/>
  <c r="T3290" i="1"/>
  <c r="Y3290"/>
  <c r="Y2954"/>
  <c r="W2954"/>
  <c r="T2954"/>
  <c r="U2954"/>
  <c r="Y2952"/>
  <c r="W2952"/>
  <c r="T2952"/>
  <c r="U2952"/>
  <c r="Y2950"/>
  <c r="W2950"/>
  <c r="T2950"/>
  <c r="U2950"/>
  <c r="Y2948"/>
  <c r="W2948"/>
  <c r="T2948"/>
  <c r="U2948"/>
  <c r="Y2946"/>
  <c r="W2946"/>
  <c r="T2946"/>
  <c r="U2946"/>
  <c r="Y2944"/>
  <c r="W2944"/>
  <c r="T2944"/>
  <c r="U2944"/>
  <c r="Y2942"/>
  <c r="W2942"/>
  <c r="T2942"/>
  <c r="U2942"/>
  <c r="Y2940"/>
  <c r="W2940"/>
  <c r="T2940"/>
  <c r="U2940"/>
  <c r="Y2938"/>
  <c r="W2938"/>
  <c r="T2938"/>
  <c r="U2938"/>
  <c r="Y2936"/>
  <c r="W2936"/>
  <c r="T2936"/>
  <c r="U2936"/>
  <c r="Y2934"/>
  <c r="W2934"/>
  <c r="T2934"/>
  <c r="U2934"/>
  <c r="Y2932"/>
  <c r="W2932"/>
  <c r="T2932"/>
  <c r="U2932"/>
  <c r="Y2930"/>
  <c r="W2930"/>
  <c r="T2930"/>
  <c r="U2930"/>
  <c r="Y2928"/>
  <c r="W2928"/>
  <c r="T2928"/>
  <c r="U2928"/>
  <c r="U2926"/>
  <c r="T2926"/>
  <c r="Y2926"/>
  <c r="W2926"/>
  <c r="T2590"/>
  <c r="U2590"/>
  <c r="Y2590"/>
  <c r="W2590"/>
  <c r="U2591"/>
  <c r="T2588"/>
  <c r="U2588"/>
  <c r="Y2588"/>
  <c r="W2588"/>
  <c r="T2586"/>
  <c r="U2586"/>
  <c r="Y2586"/>
  <c r="W2586"/>
  <c r="T2584"/>
  <c r="U2584"/>
  <c r="Y2584"/>
  <c r="W2584"/>
  <c r="T2582"/>
  <c r="U2582"/>
  <c r="Y2582"/>
  <c r="W2582"/>
  <c r="T2580"/>
  <c r="U2580"/>
  <c r="Y2580"/>
  <c r="W2580"/>
  <c r="T2578"/>
  <c r="U2578"/>
  <c r="Y2578"/>
  <c r="W2578"/>
  <c r="T2576"/>
  <c r="U2576"/>
  <c r="Y2576"/>
  <c r="W2576"/>
  <c r="T2574"/>
  <c r="U2574"/>
  <c r="Y2574"/>
  <c r="W2574"/>
  <c r="T2572"/>
  <c r="U2572"/>
  <c r="Y2572"/>
  <c r="W2572"/>
  <c r="T2570"/>
  <c r="U2570"/>
  <c r="Y2570"/>
  <c r="W2570"/>
  <c r="T2568"/>
  <c r="U2568"/>
  <c r="Y2568"/>
  <c r="W2568"/>
  <c r="T2566"/>
  <c r="U2566"/>
  <c r="Y2566"/>
  <c r="W2566"/>
  <c r="T2564"/>
  <c r="U2564"/>
  <c r="Y2564"/>
  <c r="W2564"/>
  <c r="T2562"/>
  <c r="U2562"/>
  <c r="Y2562"/>
  <c r="W2562"/>
  <c r="I39" i="6"/>
  <c r="I90" s="1"/>
  <c r="I104" s="1"/>
  <c r="I4" i="5"/>
  <c r="T2560" i="1"/>
  <c r="W2560"/>
  <c r="I6" i="5"/>
  <c r="I5"/>
  <c r="Y2560" i="1"/>
  <c r="U2560"/>
  <c r="T2224"/>
  <c r="U2224"/>
  <c r="Y2224"/>
  <c r="W2224"/>
  <c r="T2222"/>
  <c r="U2222"/>
  <c r="Y2222"/>
  <c r="W2222"/>
  <c r="T2220"/>
  <c r="U2220"/>
  <c r="Y2220"/>
  <c r="W2220"/>
  <c r="T2218"/>
  <c r="U2218"/>
  <c r="Y2218"/>
  <c r="W2218"/>
  <c r="T2216"/>
  <c r="U2216"/>
  <c r="Y2216"/>
  <c r="W2216"/>
  <c r="T2214"/>
  <c r="U2214"/>
  <c r="Y2214"/>
  <c r="W2214"/>
  <c r="T2212"/>
  <c r="U2212"/>
  <c r="Y2212"/>
  <c r="W2212"/>
  <c r="T2210"/>
  <c r="U2210"/>
  <c r="Y2210"/>
  <c r="W2210"/>
  <c r="T2208"/>
  <c r="U2208"/>
  <c r="Y2208"/>
  <c r="W2208"/>
  <c r="T2206"/>
  <c r="U2206"/>
  <c r="Y2206"/>
  <c r="W2206"/>
  <c r="T2204"/>
  <c r="U2204"/>
  <c r="Y2204"/>
  <c r="W2204"/>
  <c r="T2202"/>
  <c r="U2202"/>
  <c r="Y2202"/>
  <c r="W2202"/>
  <c r="T2200"/>
  <c r="U2200"/>
  <c r="Y2200"/>
  <c r="W2200"/>
  <c r="T2198"/>
  <c r="U2198"/>
  <c r="H5" i="5"/>
  <c r="H4"/>
  <c r="W4" s="1"/>
  <c r="Y2198" i="1"/>
  <c r="W2198"/>
  <c r="H39" i="6"/>
  <c r="H52" s="1"/>
  <c r="H103" s="1"/>
  <c r="H6" i="5"/>
  <c r="V6" s="1"/>
  <c r="AD734" i="1"/>
  <c r="AD399"/>
  <c r="Q103" i="6"/>
  <c r="E52"/>
  <c r="E103" s="1"/>
  <c r="Q95"/>
  <c r="K91"/>
  <c r="E43" i="5"/>
  <c r="I69" i="6"/>
  <c r="R16"/>
  <c r="B99"/>
  <c r="B85"/>
  <c r="V85" s="1"/>
  <c r="U1441" i="1"/>
  <c r="U1437"/>
  <c r="U1095"/>
  <c r="U1091"/>
  <c r="U1087"/>
  <c r="U1083"/>
  <c r="U1079"/>
  <c r="U1075"/>
  <c r="U1071"/>
  <c r="I47" i="5"/>
  <c r="G52" i="6"/>
  <c r="G103"/>
  <c r="AA2984" i="1"/>
  <c r="AD2984"/>
  <c r="P47" i="5"/>
  <c r="E47"/>
  <c r="E48" s="1"/>
  <c r="G51" i="6"/>
  <c r="G102" s="1"/>
  <c r="E41" i="5"/>
  <c r="E42"/>
  <c r="AA3259" i="1"/>
  <c r="AD3259"/>
  <c r="W5998"/>
  <c r="F101" i="6"/>
  <c r="R96"/>
  <c r="H46" i="5"/>
  <c r="AC3687" i="1"/>
  <c r="U5998"/>
  <c r="R21" i="5"/>
  <c r="Q42"/>
  <c r="AB3715" i="1"/>
  <c r="AD3715"/>
  <c r="AA793"/>
  <c r="AD793"/>
  <c r="AC3381"/>
  <c r="C68" i="6"/>
  <c r="F68"/>
  <c r="C69"/>
  <c r="U5947" i="1"/>
  <c r="R15" i="5"/>
  <c r="AA5786" i="1"/>
  <c r="AD5786"/>
  <c r="L86" i="6"/>
  <c r="U1813" i="1"/>
  <c r="U1809"/>
  <c r="U1805"/>
  <c r="U1801"/>
  <c r="F26" i="5"/>
  <c r="D25"/>
  <c r="D43" s="1"/>
  <c r="Y5769" i="1"/>
  <c r="U5767"/>
  <c r="W5766"/>
  <c r="Y5765"/>
  <c r="U5826"/>
  <c r="U5975"/>
  <c r="U5971"/>
  <c r="U5943"/>
  <c r="V13" i="5"/>
  <c r="V15"/>
  <c r="W15"/>
  <c r="W13"/>
  <c r="W14"/>
  <c r="W10"/>
  <c r="V10"/>
  <c r="V12"/>
  <c r="W11"/>
  <c r="V8"/>
  <c r="V9"/>
  <c r="W7"/>
  <c r="V7"/>
  <c r="Y7" s="1"/>
  <c r="T4"/>
  <c r="V39" i="6"/>
  <c r="W5" i="5"/>
  <c r="W6"/>
  <c r="V4"/>
  <c r="U34"/>
  <c r="U39" i="6"/>
  <c r="V33"/>
  <c r="V34" s="1"/>
  <c r="AA1372" i="1"/>
  <c r="AD1372"/>
  <c r="AC1372"/>
  <c r="AC3015"/>
  <c r="AB3015"/>
  <c r="AD3015"/>
  <c r="AA4141"/>
  <c r="AB4141"/>
  <c r="AD1554"/>
  <c r="AC3746"/>
  <c r="AB3746"/>
  <c r="AA3746"/>
  <c r="AD3746"/>
  <c r="W33" i="6"/>
  <c r="W34"/>
  <c r="R51"/>
  <c r="R102"/>
  <c r="AA1068" i="1"/>
  <c r="AC1068"/>
  <c r="AB1068"/>
  <c r="AB1433"/>
  <c r="AA1433"/>
  <c r="AD1433"/>
  <c r="AC1433"/>
  <c r="AD5967"/>
  <c r="R42" i="5"/>
  <c r="R47"/>
  <c r="V27"/>
  <c r="Y10"/>
  <c r="G41"/>
  <c r="N69" i="6"/>
  <c r="V35" i="5"/>
  <c r="V32"/>
  <c r="V30"/>
  <c r="V25"/>
  <c r="V28"/>
  <c r="Y28" s="1"/>
  <c r="W29"/>
  <c r="W27"/>
  <c r="W26"/>
  <c r="V26"/>
  <c r="W35"/>
  <c r="W34"/>
  <c r="W32"/>
  <c r="W25"/>
  <c r="C51" i="6"/>
  <c r="N68"/>
  <c r="K46" i="5"/>
  <c r="G43"/>
  <c r="O34" i="6"/>
  <c r="AD368" i="1"/>
  <c r="AB3381"/>
  <c r="K34" i="6"/>
  <c r="AA3381" i="1"/>
  <c r="AC2833"/>
  <c r="AB2833"/>
  <c r="AA2833"/>
  <c r="Q100" i="6"/>
  <c r="R104" s="1"/>
  <c r="R52"/>
  <c r="R103" s="1"/>
  <c r="Y13" i="5"/>
  <c r="AB3776" i="1"/>
  <c r="AA3776"/>
  <c r="AC3776"/>
  <c r="AD824"/>
  <c r="T13" i="5"/>
  <c r="G47"/>
  <c r="G48" s="1"/>
  <c r="AA3321" i="1"/>
  <c r="AC3321"/>
  <c r="AB3321"/>
  <c r="B35" i="6"/>
  <c r="U33"/>
  <c r="U34" s="1"/>
  <c r="B46" i="5"/>
  <c r="Q46"/>
  <c r="Q43"/>
  <c r="Q41"/>
  <c r="D41"/>
  <c r="H68" i="6"/>
  <c r="E69"/>
  <c r="C104"/>
  <c r="D68"/>
  <c r="D69"/>
  <c r="B41" i="5"/>
  <c r="B43"/>
  <c r="P68" i="6"/>
  <c r="B68"/>
  <c r="L69"/>
  <c r="Q47" i="5"/>
  <c r="F46"/>
  <c r="F47"/>
  <c r="F48"/>
  <c r="Y25"/>
  <c r="R41"/>
  <c r="R43"/>
  <c r="Y4"/>
  <c r="H41"/>
  <c r="H43"/>
  <c r="I45"/>
  <c r="I48" s="1"/>
  <c r="I42"/>
  <c r="I43"/>
  <c r="I41"/>
  <c r="AC3290" i="1"/>
  <c r="AA3290"/>
  <c r="AB3290"/>
  <c r="K52" i="6"/>
  <c r="K103" s="1"/>
  <c r="K51"/>
  <c r="K102" s="1"/>
  <c r="M41" i="5"/>
  <c r="M43"/>
  <c r="M42"/>
  <c r="M45"/>
  <c r="M48"/>
  <c r="O41"/>
  <c r="O43"/>
  <c r="O42"/>
  <c r="O45"/>
  <c r="O48" s="1"/>
  <c r="AB2925" i="1"/>
  <c r="AA2925"/>
  <c r="AC2925"/>
  <c r="J43" i="5"/>
  <c r="J41"/>
  <c r="L45"/>
  <c r="L48" s="1"/>
  <c r="L42"/>
  <c r="AB4386" i="1"/>
  <c r="AA4386"/>
  <c r="AC4386"/>
  <c r="P45" i="5"/>
  <c r="P48" s="1"/>
  <c r="P42"/>
  <c r="P90" i="6"/>
  <c r="P51"/>
  <c r="P102" s="1"/>
  <c r="P52"/>
  <c r="P103" s="1"/>
  <c r="P43" i="5"/>
  <c r="P41"/>
  <c r="D103" i="6"/>
  <c r="F41" i="5"/>
  <c r="R34" i="6"/>
  <c r="F42" i="5"/>
  <c r="B102" i="6"/>
  <c r="H51"/>
  <c r="H102" s="1"/>
  <c r="H90"/>
  <c r="H104" s="1"/>
  <c r="H42" i="5"/>
  <c r="H45"/>
  <c r="AA2195" i="1"/>
  <c r="AC2195"/>
  <c r="AC2560"/>
  <c r="AB2560"/>
  <c r="AA2560"/>
  <c r="I51" i="6"/>
  <c r="I102" s="1"/>
  <c r="I52"/>
  <c r="I103" s="1"/>
  <c r="K43" i="5"/>
  <c r="K41"/>
  <c r="K45"/>
  <c r="K48" s="1"/>
  <c r="K42"/>
  <c r="M90" i="6"/>
  <c r="M104" s="1"/>
  <c r="M51"/>
  <c r="M102" s="1"/>
  <c r="M52"/>
  <c r="M103" s="1"/>
  <c r="AC4021" i="1"/>
  <c r="AA4021"/>
  <c r="AB4021"/>
  <c r="O90" i="6"/>
  <c r="O104" s="1"/>
  <c r="O52"/>
  <c r="O103" s="1"/>
  <c r="O51"/>
  <c r="O102" s="1"/>
  <c r="J90"/>
  <c r="J51"/>
  <c r="J102" s="1"/>
  <c r="J42" i="5"/>
  <c r="J45"/>
  <c r="L41"/>
  <c r="L43"/>
  <c r="L90" i="6"/>
  <c r="L51"/>
  <c r="L102" s="1"/>
  <c r="AA3656" i="1"/>
  <c r="AB3656"/>
  <c r="AC3656"/>
  <c r="N42" i="5"/>
  <c r="N45"/>
  <c r="N48"/>
  <c r="N51" i="6"/>
  <c r="N102"/>
  <c r="N90"/>
  <c r="N104"/>
  <c r="N52"/>
  <c r="N103"/>
  <c r="N41" i="5"/>
  <c r="N43"/>
  <c r="C102" i="6"/>
  <c r="F43" i="5"/>
  <c r="AB2195" i="1"/>
  <c r="K90" i="6"/>
  <c r="J52"/>
  <c r="J103" s="1"/>
  <c r="AD4141" i="1"/>
  <c r="AD1068"/>
  <c r="AD3381"/>
  <c r="W39" i="6"/>
  <c r="AD2833" i="1"/>
  <c r="AD3776"/>
  <c r="AD3321"/>
  <c r="AD3656"/>
  <c r="AD2560"/>
  <c r="AD2925"/>
  <c r="AD2195"/>
  <c r="AD4021"/>
  <c r="AD4386"/>
  <c r="AD3290"/>
  <c r="U10" i="6" l="1"/>
  <c r="V5" i="5"/>
  <c r="R48"/>
  <c r="F104" i="6"/>
  <c r="V20" i="5"/>
  <c r="W20"/>
  <c r="V23"/>
  <c r="W23"/>
  <c r="V21"/>
  <c r="W21"/>
  <c r="S45"/>
  <c r="S48" s="1"/>
  <c r="S42"/>
  <c r="U68" i="6"/>
  <c r="L103"/>
  <c r="U66"/>
  <c r="U19" i="5"/>
  <c r="J48"/>
  <c r="D48"/>
  <c r="H48"/>
  <c r="U62" i="6"/>
  <c r="V62"/>
  <c r="V65"/>
  <c r="J104"/>
  <c r="U86"/>
  <c r="U48"/>
  <c r="L104"/>
  <c r="U22" i="5"/>
  <c r="U74" i="6"/>
  <c r="V75"/>
  <c r="U76"/>
  <c r="V83"/>
  <c r="E104"/>
  <c r="U7" i="5"/>
  <c r="U10"/>
  <c r="V45" i="6"/>
  <c r="U4"/>
  <c r="U8"/>
  <c r="U14"/>
  <c r="V49"/>
  <c r="U50"/>
  <c r="V30"/>
  <c r="V28"/>
  <c r="V26"/>
  <c r="U16" i="5"/>
  <c r="V24" i="6"/>
  <c r="U23"/>
  <c r="V22"/>
  <c r="U21"/>
  <c r="V60"/>
  <c r="V59"/>
  <c r="V58"/>
  <c r="V57"/>
  <c r="V19" i="5"/>
  <c r="Y19" s="1"/>
  <c r="W19"/>
  <c r="V22"/>
  <c r="Y22" s="1"/>
  <c r="W22"/>
  <c r="V24"/>
  <c r="W24"/>
  <c r="S43"/>
  <c r="S41"/>
  <c r="V16"/>
  <c r="Y16" s="1"/>
  <c r="W16"/>
  <c r="V17"/>
  <c r="W17"/>
  <c r="V18"/>
  <c r="W18"/>
  <c r="U69" i="6"/>
  <c r="V68"/>
  <c r="G104"/>
  <c r="B48" i="5"/>
  <c r="D104" i="6"/>
  <c r="V51"/>
  <c r="Q48" i="5"/>
  <c r="V15" i="6"/>
  <c r="U61"/>
  <c r="P104"/>
  <c r="U16"/>
  <c r="V61"/>
  <c r="V63"/>
  <c r="V64"/>
  <c r="U65"/>
  <c r="V66"/>
  <c r="V67"/>
  <c r="U63"/>
  <c r="U67"/>
  <c r="U44"/>
  <c r="V47"/>
  <c r="U13" i="5"/>
  <c r="V9" i="6"/>
  <c r="U80"/>
  <c r="V81"/>
  <c r="U46"/>
  <c r="Q104"/>
  <c r="V77"/>
  <c r="U78"/>
  <c r="V79"/>
  <c r="U84"/>
  <c r="V5"/>
  <c r="V7"/>
  <c r="U6"/>
  <c r="V13"/>
  <c r="V11"/>
  <c r="U12"/>
  <c r="U31"/>
  <c r="U29"/>
  <c r="U27"/>
  <c r="V43"/>
  <c r="U42"/>
  <c r="V41"/>
  <c r="U40"/>
  <c r="U60"/>
  <c r="U59"/>
  <c r="U58"/>
  <c r="U57"/>
  <c r="S95"/>
  <c r="U52"/>
  <c r="K104"/>
  <c r="U15"/>
  <c r="U13"/>
  <c r="U11"/>
  <c r="U9"/>
  <c r="U7"/>
  <c r="U5"/>
  <c r="V16"/>
  <c r="V14"/>
  <c r="V12"/>
  <c r="V10"/>
  <c r="V8"/>
  <c r="V6"/>
  <c r="V4"/>
  <c r="U30"/>
  <c r="U28"/>
  <c r="U26"/>
  <c r="U24"/>
  <c r="U22"/>
  <c r="U32"/>
  <c r="V31"/>
  <c r="V29"/>
  <c r="V27"/>
  <c r="V25"/>
  <c r="V23"/>
  <c r="V21"/>
  <c r="U51"/>
  <c r="W51" s="1"/>
  <c r="U49"/>
  <c r="W49" s="1"/>
  <c r="U47"/>
  <c r="W47" s="1"/>
  <c r="U45"/>
  <c r="W45" s="1"/>
  <c r="U43"/>
  <c r="W43" s="1"/>
  <c r="U41"/>
  <c r="V52"/>
  <c r="W52" s="1"/>
  <c r="V50"/>
  <c r="W50" s="1"/>
  <c r="V48"/>
  <c r="W48" s="1"/>
  <c r="V46"/>
  <c r="W46" s="1"/>
  <c r="V44"/>
  <c r="W44" s="1"/>
  <c r="V42"/>
  <c r="W42" s="1"/>
  <c r="V40"/>
  <c r="W40" s="1"/>
  <c r="V69"/>
  <c r="U85"/>
  <c r="U83"/>
  <c r="U81"/>
  <c r="U79"/>
  <c r="U77"/>
  <c r="U75"/>
  <c r="V86"/>
  <c r="V84"/>
  <c r="V82"/>
  <c r="V80"/>
  <c r="V78"/>
  <c r="V76"/>
  <c r="V74"/>
  <c r="B95"/>
  <c r="W41" l="1"/>
</calcChain>
</file>

<file path=xl/comments1.xml><?xml version="1.0" encoding="utf-8"?>
<comments xmlns="http://schemas.openxmlformats.org/spreadsheetml/2006/main">
  <authors>
    <author>hptest</author>
  </authors>
  <commentList>
    <comment ref="F3213" authorId="0">
      <text>
        <r>
          <rPr>
            <sz val="8"/>
            <color indexed="81"/>
            <rFont val="Tahoma"/>
            <family val="2"/>
          </rPr>
          <t xml:space="preserve">ADJUSTED IN NOV
FROM 14487
</t>
        </r>
      </text>
    </comment>
    <comment ref="F3214" authorId="0">
      <text>
        <r>
          <rPr>
            <sz val="8"/>
            <color indexed="81"/>
            <rFont val="Tahoma"/>
            <family val="2"/>
          </rPr>
          <t xml:space="preserve">ADJUSTED IN NOV
FROM 13404
</t>
        </r>
      </text>
    </comment>
    <comment ref="F3215" authorId="0">
      <text>
        <r>
          <rPr>
            <sz val="8"/>
            <color indexed="81"/>
            <rFont val="Tahoma"/>
            <family val="2"/>
          </rPr>
          <t xml:space="preserve">ADJUSTED IN NOV
FROM 24115
</t>
        </r>
      </text>
    </comment>
    <comment ref="F3216" authorId="0">
      <text>
        <r>
          <rPr>
            <sz val="8"/>
            <color indexed="81"/>
            <rFont val="Tahoma"/>
            <family val="2"/>
          </rPr>
          <t xml:space="preserve">ADJUSTED IN NOV
FROM 24112
</t>
        </r>
      </text>
    </comment>
    <comment ref="F3217" authorId="0">
      <text>
        <r>
          <rPr>
            <sz val="8"/>
            <color indexed="81"/>
            <rFont val="Tahoma"/>
            <family val="2"/>
          </rPr>
          <t xml:space="preserve">ADJUSTED IN NOV
FROM 18192
</t>
        </r>
      </text>
    </comment>
    <comment ref="F3219" authorId="0">
      <text>
        <r>
          <rPr>
            <sz val="8"/>
            <color indexed="81"/>
            <rFont val="Tahoma"/>
            <family val="2"/>
          </rPr>
          <t xml:space="preserve">ADJUSTED IN NOV
FROM 16526
</t>
        </r>
      </text>
    </comment>
    <comment ref="F3220" authorId="0">
      <text>
        <r>
          <rPr>
            <sz val="8"/>
            <color indexed="81"/>
            <rFont val="Tahoma"/>
            <family val="2"/>
          </rPr>
          <t xml:space="preserve">ADJUSTED IN NOV
FROM 16608
</t>
        </r>
      </text>
    </comment>
    <comment ref="F3221" authorId="0">
      <text>
        <r>
          <rPr>
            <sz val="8"/>
            <color indexed="81"/>
            <rFont val="Tahoma"/>
            <family val="2"/>
          </rPr>
          <t xml:space="preserve">ADJUSTED IN NOV
FROM 16608
</t>
        </r>
      </text>
    </comment>
    <comment ref="F3223" authorId="0">
      <text>
        <r>
          <rPr>
            <sz val="8"/>
            <color indexed="81"/>
            <rFont val="Tahoma"/>
            <family val="2"/>
          </rPr>
          <t>ADJUSTED IN NOV
FROM 16608</t>
        </r>
        <r>
          <rPr>
            <b/>
            <sz val="8"/>
            <color indexed="81"/>
            <rFont val="Tahoma"/>
            <family val="2"/>
          </rPr>
          <t>: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24" authorId="0">
      <text>
        <r>
          <rPr>
            <sz val="8"/>
            <color indexed="81"/>
            <rFont val="Tahoma"/>
            <family val="2"/>
          </rPr>
          <t>ADJUSTED IN NOV 
FROM 16608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25" authorId="0">
      <text>
        <r>
          <rPr>
            <sz val="8"/>
            <color indexed="81"/>
            <rFont val="Tahoma"/>
            <family val="2"/>
          </rPr>
          <t xml:space="preserve">ADJUSTED IN NOV
FROM 16608
</t>
        </r>
      </text>
    </comment>
    <comment ref="F3226" authorId="0">
      <text>
        <r>
          <rPr>
            <sz val="8"/>
            <color indexed="81"/>
            <rFont val="Tahoma"/>
            <family val="2"/>
          </rPr>
          <t>ADJUSTED IN NOV
FROM 25668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F3227" authorId="0">
      <text>
        <r>
          <rPr>
            <sz val="8"/>
            <color indexed="81"/>
            <rFont val="Tahoma"/>
            <family val="2"/>
          </rPr>
          <t xml:space="preserve">ADJUSTED IN NOV
FROM 28979
</t>
        </r>
      </text>
    </comment>
  </commentList>
</comments>
</file>

<file path=xl/sharedStrings.xml><?xml version="1.0" encoding="utf-8"?>
<sst xmlns="http://schemas.openxmlformats.org/spreadsheetml/2006/main" count="6950" uniqueCount="170">
  <si>
    <t>INT</t>
  </si>
  <si>
    <t>DD</t>
  </si>
  <si>
    <t>WEST</t>
  </si>
  <si>
    <t>SOUTH</t>
  </si>
  <si>
    <t>EAST</t>
  </si>
  <si>
    <t>HUGUENOT</t>
  </si>
  <si>
    <t>DIOCESE</t>
  </si>
  <si>
    <t>RPE</t>
  </si>
  <si>
    <t>NORTH</t>
  </si>
  <si>
    <t>TOTAL</t>
  </si>
  <si>
    <t>RPE PLANT</t>
  </si>
  <si>
    <t>RPE COR</t>
  </si>
  <si>
    <t>COR TOT</t>
  </si>
  <si>
    <t>COR COL</t>
  </si>
  <si>
    <t>COR COL%</t>
  </si>
  <si>
    <t>MIN</t>
  </si>
  <si>
    <t>MAX</t>
  </si>
  <si>
    <t>DATE</t>
  </si>
  <si>
    <t>JUL MIN</t>
  </si>
  <si>
    <t>JUL AVG</t>
  </si>
  <si>
    <t>JUL MAX</t>
  </si>
  <si>
    <t>AUG MIN</t>
  </si>
  <si>
    <t>AUG AVG</t>
  </si>
  <si>
    <t>AUG MAX</t>
  </si>
  <si>
    <t>SEP MIN</t>
  </si>
  <si>
    <t>SEP AVG</t>
  </si>
  <si>
    <t>SEP MAX</t>
  </si>
  <si>
    <t>OCT MIN</t>
  </si>
  <si>
    <t>OCT AVG</t>
  </si>
  <si>
    <t>OCT MAX</t>
  </si>
  <si>
    <t>NOV MIN</t>
  </si>
  <si>
    <t>NOV AVG</t>
  </si>
  <si>
    <t>NOV MAX</t>
  </si>
  <si>
    <t>DEC MIN</t>
  </si>
  <si>
    <t>DEC AVG</t>
  </si>
  <si>
    <t>DEC MAX</t>
  </si>
  <si>
    <t>JAN MIN</t>
  </si>
  <si>
    <t>JAN AVG</t>
  </si>
  <si>
    <t>JAN MAX</t>
  </si>
  <si>
    <t>FEB MIN</t>
  </si>
  <si>
    <t>FEB AVG</t>
  </si>
  <si>
    <t>FEB MAX</t>
  </si>
  <si>
    <t>MAR MIN</t>
  </si>
  <si>
    <t>MAR AVG</t>
  </si>
  <si>
    <t>MAR MAX</t>
  </si>
  <si>
    <t>APR MIN</t>
  </si>
  <si>
    <t>APR AVG</t>
  </si>
  <si>
    <t>APR MAX</t>
  </si>
  <si>
    <t>MAY MIN</t>
  </si>
  <si>
    <t>MAY AVG</t>
  </si>
  <si>
    <t>MAY MAX</t>
  </si>
  <si>
    <t>JUN MIN</t>
  </si>
  <si>
    <t>JUN AVG</t>
  </si>
  <si>
    <t>JUN MAX</t>
  </si>
  <si>
    <t>00</t>
  </si>
  <si>
    <t>01</t>
  </si>
  <si>
    <t>02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</si>
  <si>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</si>
  <si>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</si>
  <si>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</si>
  <si>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</si>
  <si>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</si>
  <si>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</si>
  <si>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</si>
  <si>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</si>
  <si>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</si>
  <si>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</si>
  <si>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</si>
  <si>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</si>
  <si>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RPE LF</t>
  </si>
  <si>
    <t>FY TOTALS</t>
  </si>
  <si>
    <t>FY RPE %</t>
  </si>
  <si>
    <t>DAY SWING</t>
  </si>
  <si>
    <t>DAY</t>
  </si>
  <si>
    <t>MTH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</si>
  <si>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</si>
  <si>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</si>
  <si>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</si>
  <si>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</si>
  <si>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</si>
  <si>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</si>
  <si>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</si>
  <si>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</si>
  <si>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</si>
  <si>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</si>
  <si>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</si>
  <si>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</si>
  <si>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COR DTI</t>
  </si>
  <si>
    <t>COR DTI%</t>
  </si>
  <si>
    <t>WINTER AVG</t>
  </si>
  <si>
    <t>03</t>
  </si>
  <si>
    <t>04</t>
  </si>
  <si>
    <t>MDDOS</t>
  </si>
  <si>
    <t>CHARLES CITY</t>
  </si>
  <si>
    <t>MIN DAY</t>
  </si>
  <si>
    <t>MAX DAY</t>
  </si>
  <si>
    <t>INTCPT</t>
  </si>
  <si>
    <t>SLOPE</t>
  </si>
  <si>
    <t>RSQ</t>
  </si>
  <si>
    <t>05</t>
  </si>
  <si>
    <t>ADJ COR TOT</t>
  </si>
  <si>
    <t>MTHDD</t>
  </si>
  <si>
    <t>RANGE</t>
  </si>
  <si>
    <t>06</t>
  </si>
  <si>
    <t>HEDGE</t>
  </si>
  <si>
    <t>POLICY</t>
  </si>
  <si>
    <t>ORIGINAL</t>
  </si>
  <si>
    <t>AVG DAY</t>
  </si>
  <si>
    <t>MAX PEAKDAY</t>
  </si>
  <si>
    <t>Yr Demand$</t>
  </si>
  <si>
    <t>APR-OCT DAY</t>
  </si>
  <si>
    <t>NRML DD</t>
  </si>
  <si>
    <t>MAX SLOPE</t>
  </si>
  <si>
    <t>07</t>
  </si>
  <si>
    <t>MAX INTCPT</t>
  </si>
  <si>
    <t>DESIGN DAY</t>
  </si>
  <si>
    <t>MAX MDDO%</t>
  </si>
  <si>
    <t>95-96</t>
  </si>
  <si>
    <t>96-97</t>
  </si>
  <si>
    <t>97-98</t>
  </si>
  <si>
    <t>98-99</t>
  </si>
  <si>
    <t>99-00</t>
  </si>
  <si>
    <t>00-01</t>
  </si>
  <si>
    <t>01-02</t>
  </si>
  <si>
    <t>02-03</t>
  </si>
  <si>
    <t>03-04</t>
  </si>
  <si>
    <t>04-05</t>
  </si>
  <si>
    <t>05-06</t>
  </si>
  <si>
    <t>06-07</t>
  </si>
  <si>
    <t>DESIGN DEGREE DAYS</t>
  </si>
  <si>
    <t xml:space="preserve"> DESIGN DAY</t>
  </si>
  <si>
    <t>HEAT MDQ</t>
  </si>
  <si>
    <t>DD TOTAL</t>
  </si>
  <si>
    <t>08</t>
  </si>
  <si>
    <t>07-08</t>
  </si>
  <si>
    <t>vs</t>
  </si>
  <si>
    <t>3 LOWEST AVG</t>
  </si>
  <si>
    <t>22600</t>
  </si>
  <si>
    <t>3 YR AVG</t>
  </si>
  <si>
    <t>09</t>
  </si>
  <si>
    <t>NOV-MAR DAY</t>
  </si>
  <si>
    <t>08-09</t>
  </si>
  <si>
    <t>09-10</t>
  </si>
  <si>
    <t>10</t>
  </si>
  <si>
    <t>JUN-AUG DAY</t>
  </si>
  <si>
    <t>COL DTH</t>
  </si>
  <si>
    <t>DTI DTH</t>
  </si>
  <si>
    <t>TOTAL DTH</t>
  </si>
  <si>
    <t>INTERCEPT</t>
  </si>
  <si>
    <t>FY07-08</t>
  </si>
  <si>
    <t>FY08-09</t>
  </si>
  <si>
    <t>FY09-10</t>
  </si>
  <si>
    <t>WINTER 07-08</t>
  </si>
  <si>
    <t>WINTER 08-09</t>
  </si>
  <si>
    <t>WINTER 09-10</t>
  </si>
  <si>
    <t>831001-1</t>
  </si>
  <si>
    <t>831001-2</t>
  </si>
  <si>
    <t>831001-3</t>
  </si>
  <si>
    <t>831003-1</t>
  </si>
  <si>
    <t>WINTER VS NON-WINTER</t>
  </si>
  <si>
    <t>10-11</t>
  </si>
  <si>
    <t>NWS DEG DAYS</t>
  </si>
  <si>
    <t>11-12</t>
  </si>
  <si>
    <t>`</t>
  </si>
  <si>
    <t>FY2012</t>
  </si>
  <si>
    <t>FY2011</t>
  </si>
  <si>
    <t>FY2010</t>
  </si>
  <si>
    <t>Total 2012</t>
  </si>
  <si>
    <t>Total 2011</t>
  </si>
  <si>
    <t>Total 2010</t>
  </si>
</sst>
</file>

<file path=xl/styles.xml><?xml version="1.0" encoding="utf-8"?>
<styleSheet xmlns="http://schemas.openxmlformats.org/spreadsheetml/2006/main">
  <numFmts count="8">
    <numFmt numFmtId="164" formatCode="0_)"/>
    <numFmt numFmtId="165" formatCode="0_);[Red]\(0\)"/>
    <numFmt numFmtId="166" formatCode="[$-409]mmm\-yy;@"/>
    <numFmt numFmtId="167" formatCode="&quot;$&quot;#,##0"/>
    <numFmt numFmtId="168" formatCode="&quot;$&quot;#,##0.00"/>
    <numFmt numFmtId="169" formatCode="#,##0.0_);[Red]\(#,##0.0\)"/>
    <numFmt numFmtId="170" formatCode="#,##0.0"/>
    <numFmt numFmtId="171" formatCode="0.0"/>
  </numFmts>
  <fonts count="12">
    <font>
      <sz val="10"/>
      <name val="Arial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6"/>
      <name val="Arial"/>
      <family val="2"/>
    </font>
    <font>
      <sz val="16"/>
      <name val="Arial"/>
      <family val="2"/>
    </font>
    <font>
      <sz val="16"/>
      <color indexed="10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15" fontId="3" fillId="0" borderId="0" xfId="0" applyNumberFormat="1" applyFont="1" applyBorder="1" applyAlignment="1">
      <alignment horizontal="center"/>
    </xf>
    <xf numFmtId="15" fontId="3" fillId="0" borderId="0" xfId="0" applyNumberFormat="1" applyFont="1" applyAlignment="1">
      <alignment horizontal="center"/>
    </xf>
    <xf numFmtId="3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38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5" fontId="4" fillId="0" borderId="0" xfId="0" applyNumberFormat="1" applyFont="1" applyAlignment="1">
      <alignment horizontal="center"/>
    </xf>
    <xf numFmtId="0" fontId="4" fillId="0" borderId="0" xfId="0" applyFont="1" applyBorder="1" applyAlignment="1">
      <alignment horizontal="center"/>
    </xf>
    <xf numFmtId="3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38" fontId="4" fillId="0" borderId="0" xfId="0" applyNumberFormat="1" applyFont="1" applyAlignment="1">
      <alignment horizontal="center"/>
    </xf>
    <xf numFmtId="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38" fontId="4" fillId="0" borderId="0" xfId="0" applyNumberFormat="1" applyFont="1" applyAlignment="1" applyProtection="1">
      <alignment horizontal="center"/>
    </xf>
    <xf numFmtId="164" fontId="4" fillId="0" borderId="0" xfId="0" applyNumberFormat="1" applyFont="1" applyBorder="1" applyAlignment="1" applyProtection="1">
      <alignment horizontal="center"/>
    </xf>
    <xf numFmtId="3" fontId="4" fillId="0" borderId="0" xfId="0" applyNumberFormat="1" applyFont="1" applyBorder="1" applyAlignment="1">
      <alignment horizontal="center"/>
    </xf>
    <xf numFmtId="38" fontId="4" fillId="2" borderId="0" xfId="0" applyNumberFormat="1" applyFont="1" applyFill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38" fontId="4" fillId="0" borderId="0" xfId="0" applyNumberFormat="1" applyFont="1" applyBorder="1" applyAlignment="1">
      <alignment horizontal="center"/>
    </xf>
    <xf numFmtId="3" fontId="4" fillId="0" borderId="0" xfId="0" applyNumberFormat="1" applyFont="1" applyFill="1" applyAlignment="1">
      <alignment horizontal="center"/>
    </xf>
    <xf numFmtId="38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38" fontId="4" fillId="0" borderId="0" xfId="0" applyNumberFormat="1" applyFont="1" applyFill="1" applyAlignment="1">
      <alignment horizontal="center"/>
    </xf>
    <xf numFmtId="38" fontId="4" fillId="2" borderId="0" xfId="0" applyNumberFormat="1" applyFont="1" applyFill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quotePrefix="1" applyFont="1" applyAlignment="1">
      <alignment horizontal="center"/>
    </xf>
    <xf numFmtId="3" fontId="4" fillId="0" borderId="0" xfId="0" applyNumberFormat="1" applyFont="1"/>
    <xf numFmtId="38" fontId="4" fillId="0" borderId="0" xfId="0" applyNumberFormat="1" applyFont="1"/>
    <xf numFmtId="38" fontId="4" fillId="0" borderId="0" xfId="0" applyNumberFormat="1" applyFont="1" applyFill="1"/>
    <xf numFmtId="38" fontId="4" fillId="3" borderId="0" xfId="0" applyNumberFormat="1" applyFont="1" applyFill="1" applyAlignment="1">
      <alignment horizontal="center"/>
    </xf>
    <xf numFmtId="38" fontId="4" fillId="4" borderId="0" xfId="0" applyNumberFormat="1" applyFont="1" applyFill="1" applyAlignment="1">
      <alignment horizontal="center"/>
    </xf>
    <xf numFmtId="3" fontId="6" fillId="0" borderId="0" xfId="0" applyNumberFormat="1" applyFont="1" applyAlignment="1">
      <alignment horizontal="center"/>
    </xf>
    <xf numFmtId="10" fontId="4" fillId="0" borderId="0" xfId="0" applyNumberFormat="1" applyFont="1" applyAlignment="1">
      <alignment horizontal="center"/>
    </xf>
    <xf numFmtId="1" fontId="4" fillId="0" borderId="0" xfId="0" applyNumberFormat="1" applyFont="1" applyFill="1" applyAlignment="1">
      <alignment horizontal="center"/>
    </xf>
    <xf numFmtId="165" fontId="4" fillId="0" borderId="0" xfId="0" applyNumberFormat="1" applyFont="1" applyAlignment="1">
      <alignment horizontal="center"/>
    </xf>
    <xf numFmtId="9" fontId="3" fillId="0" borderId="0" xfId="0" applyNumberFormat="1" applyFont="1" applyAlignment="1">
      <alignment horizontal="center"/>
    </xf>
    <xf numFmtId="9" fontId="4" fillId="0" borderId="0" xfId="0" applyNumberFormat="1" applyFont="1"/>
    <xf numFmtId="166" fontId="4" fillId="0" borderId="0" xfId="0" applyNumberFormat="1" applyFont="1" applyAlignment="1">
      <alignment horizontal="center"/>
    </xf>
    <xf numFmtId="166" fontId="4" fillId="0" borderId="0" xfId="0" applyNumberFormat="1" applyFont="1" applyBorder="1" applyAlignment="1">
      <alignment horizontal="center"/>
    </xf>
    <xf numFmtId="9" fontId="4" fillId="0" borderId="0" xfId="0" applyNumberFormat="1" applyFont="1" applyAlignment="1"/>
    <xf numFmtId="3" fontId="4" fillId="4" borderId="0" xfId="0" applyNumberFormat="1" applyFont="1" applyFill="1" applyAlignment="1">
      <alignment horizontal="center"/>
    </xf>
    <xf numFmtId="167" fontId="4" fillId="0" borderId="0" xfId="0" applyNumberFormat="1" applyFont="1" applyAlignment="1">
      <alignment horizontal="center"/>
    </xf>
    <xf numFmtId="168" fontId="4" fillId="0" borderId="0" xfId="0" applyNumberFormat="1" applyFont="1" applyAlignment="1">
      <alignment horizontal="center"/>
    </xf>
    <xf numFmtId="166" fontId="3" fillId="0" borderId="0" xfId="0" applyNumberFormat="1" applyFont="1" applyAlignment="1">
      <alignment horizontal="center"/>
    </xf>
    <xf numFmtId="0" fontId="4" fillId="0" borderId="0" xfId="0" applyNumberFormat="1" applyFont="1" applyAlignment="1">
      <alignment horizontal="center"/>
    </xf>
    <xf numFmtId="9" fontId="4" fillId="0" borderId="0" xfId="0" applyNumberFormat="1" applyFont="1" applyFill="1"/>
    <xf numFmtId="166" fontId="4" fillId="0" borderId="0" xfId="0" quotePrefix="1" applyNumberFormat="1" applyFont="1" applyAlignment="1">
      <alignment horizontal="center"/>
    </xf>
    <xf numFmtId="3" fontId="4" fillId="3" borderId="0" xfId="0" applyNumberFormat="1" applyFont="1" applyFill="1" applyAlignment="1">
      <alignment horizontal="center"/>
    </xf>
    <xf numFmtId="166" fontId="4" fillId="0" borderId="0" xfId="0" applyNumberFormat="1" applyFont="1" applyFill="1" applyAlignment="1">
      <alignment horizontal="center"/>
    </xf>
    <xf numFmtId="9" fontId="4" fillId="0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  <xf numFmtId="166" fontId="4" fillId="0" borderId="0" xfId="0" quotePrefix="1" applyNumberFormat="1" applyFont="1" applyFill="1" applyAlignment="1">
      <alignment horizontal="center"/>
    </xf>
    <xf numFmtId="3" fontId="4" fillId="0" borderId="0" xfId="0" applyNumberFormat="1" applyFont="1" applyFill="1"/>
    <xf numFmtId="1" fontId="8" fillId="0" borderId="0" xfId="0" applyNumberFormat="1" applyFont="1" applyAlignment="1">
      <alignment horizontal="center"/>
    </xf>
    <xf numFmtId="1" fontId="8" fillId="0" borderId="0" xfId="0" quotePrefix="1" applyNumberFormat="1" applyFont="1" applyAlignment="1">
      <alignment horizontal="center"/>
    </xf>
    <xf numFmtId="169" fontId="4" fillId="0" borderId="0" xfId="0" applyNumberFormat="1" applyFont="1" applyAlignment="1">
      <alignment horizontal="center"/>
    </xf>
    <xf numFmtId="170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/>
    </xf>
    <xf numFmtId="170" fontId="3" fillId="0" borderId="0" xfId="0" applyNumberFormat="1" applyFont="1" applyAlignment="1">
      <alignment horizontal="center"/>
    </xf>
    <xf numFmtId="0" fontId="3" fillId="0" borderId="0" xfId="0" quotePrefix="1" applyFont="1" applyFill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1" fontId="3" fillId="0" borderId="0" xfId="0" applyNumberFormat="1" applyFont="1" applyBorder="1" applyAlignment="1">
      <alignment horizontal="center"/>
    </xf>
    <xf numFmtId="1" fontId="4" fillId="0" borderId="0" xfId="0" applyNumberFormat="1" applyFont="1"/>
    <xf numFmtId="3" fontId="3" fillId="0" borderId="0" xfId="0" applyNumberFormat="1" applyFont="1"/>
    <xf numFmtId="3" fontId="0" fillId="0" borderId="0" xfId="0" applyNumberFormat="1"/>
    <xf numFmtId="2" fontId="6" fillId="0" borderId="0" xfId="0" applyNumberFormat="1" applyFont="1" applyAlignment="1">
      <alignment horizontal="center"/>
    </xf>
    <xf numFmtId="4" fontId="6" fillId="0" borderId="0" xfId="0" applyNumberFormat="1" applyFont="1" applyAlignment="1">
      <alignment horizontal="center"/>
    </xf>
    <xf numFmtId="15" fontId="3" fillId="0" borderId="0" xfId="0" applyNumberFormat="1" applyFont="1" applyFill="1" applyBorder="1" applyAlignment="1">
      <alignment horizontal="center"/>
    </xf>
    <xf numFmtId="3" fontId="6" fillId="0" borderId="0" xfId="0" applyNumberFormat="1" applyFont="1" applyFill="1" applyAlignment="1">
      <alignment horizontal="center"/>
    </xf>
    <xf numFmtId="171" fontId="4" fillId="0" borderId="0" xfId="0" applyNumberFormat="1" applyFont="1" applyAlignment="1">
      <alignment horizontal="center"/>
    </xf>
    <xf numFmtId="170" fontId="9" fillId="0" borderId="0" xfId="0" applyNumberFormat="1" applyFont="1" applyAlignment="1">
      <alignment horizontal="center"/>
    </xf>
    <xf numFmtId="0" fontId="9" fillId="0" borderId="0" xfId="0" applyFont="1"/>
    <xf numFmtId="170" fontId="9" fillId="0" borderId="0" xfId="0" applyNumberFormat="1" applyFont="1"/>
    <xf numFmtId="170" fontId="11" fillId="0" borderId="0" xfId="0" applyNumberFormat="1" applyFont="1" applyAlignment="1">
      <alignment horizontal="center"/>
    </xf>
    <xf numFmtId="3" fontId="4" fillId="0" borderId="0" xfId="0" applyNumberFormat="1" applyFont="1" applyAlignment="1" applyProtection="1">
      <alignment horizontal="center"/>
    </xf>
    <xf numFmtId="3" fontId="4" fillId="0" borderId="0" xfId="0" applyNumberFormat="1" applyFont="1" applyFill="1" applyBorder="1" applyAlignment="1">
      <alignment horizontal="center"/>
    </xf>
    <xf numFmtId="3" fontId="4" fillId="2" borderId="0" xfId="0" applyNumberFormat="1" applyFont="1" applyFill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3" fontId="4" fillId="0" borderId="1" xfId="0" applyNumberFormat="1" applyFont="1" applyFill="1" applyBorder="1" applyAlignment="1">
      <alignment horizontal="center"/>
    </xf>
    <xf numFmtId="3" fontId="4" fillId="2" borderId="0" xfId="0" applyNumberFormat="1" applyFont="1" applyFill="1" applyAlignment="1">
      <alignment horizontal="center"/>
    </xf>
    <xf numFmtId="1" fontId="9" fillId="0" borderId="0" xfId="0" applyNumberFormat="1" applyFont="1"/>
    <xf numFmtId="1" fontId="11" fillId="0" borderId="0" xfId="0" applyNumberFormat="1" applyFont="1" applyAlignment="1">
      <alignment horizontal="center"/>
    </xf>
    <xf numFmtId="1" fontId="9" fillId="0" borderId="0" xfId="0" applyNumberFormat="1" applyFont="1" applyAlignment="1">
      <alignment horizontal="center"/>
    </xf>
    <xf numFmtId="170" fontId="10" fillId="0" borderId="0" xfId="0" applyNumberFormat="1" applyFont="1" applyAlignment="1">
      <alignment horizontal="center"/>
    </xf>
    <xf numFmtId="15" fontId="9" fillId="0" borderId="0" xfId="0" applyNumberFormat="1" applyFont="1" applyAlignment="1">
      <alignment horizontal="center"/>
    </xf>
    <xf numFmtId="38" fontId="4" fillId="5" borderId="0" xfId="0" applyNumberFormat="1" applyFont="1" applyFill="1" applyAlignment="1">
      <alignment horizontal="center"/>
    </xf>
    <xf numFmtId="38" fontId="4" fillId="6" borderId="0" xfId="0" applyNumberFormat="1" applyFont="1" applyFill="1" applyAlignment="1">
      <alignment horizontal="center"/>
    </xf>
    <xf numFmtId="38" fontId="4" fillId="7" borderId="0" xfId="0" applyNumberFormat="1" applyFont="1" applyFill="1" applyAlignment="1">
      <alignment horizontal="center"/>
    </xf>
    <xf numFmtId="3" fontId="4" fillId="8" borderId="0" xfId="0" applyNumberFormat="1" applyFont="1" applyFill="1" applyAlignment="1">
      <alignment horizontal="center"/>
    </xf>
    <xf numFmtId="3" fontId="4" fillId="9" borderId="0" xfId="0" applyNumberFormat="1" applyFont="1" applyFill="1" applyAlignment="1">
      <alignment horizontal="center"/>
    </xf>
    <xf numFmtId="3" fontId="4" fillId="6" borderId="0" xfId="0" applyNumberFormat="1" applyFont="1" applyFill="1" applyAlignment="1">
      <alignment horizontal="center"/>
    </xf>
    <xf numFmtId="15" fontId="9" fillId="0" borderId="0" xfId="0" applyNumberFormat="1" applyFont="1" applyBorder="1" applyAlignment="1">
      <alignment horizontal="center"/>
    </xf>
    <xf numFmtId="170" fontId="4" fillId="0" borderId="0" xfId="0" applyNumberFormat="1" applyFont="1" applyAlignment="1" applyProtection="1">
      <alignment horizontal="center"/>
    </xf>
    <xf numFmtId="170" fontId="4" fillId="0" borderId="0" xfId="0" applyNumberFormat="1" applyFont="1" applyBorder="1" applyAlignment="1">
      <alignment horizontal="center"/>
    </xf>
    <xf numFmtId="170" fontId="4" fillId="0" borderId="0" xfId="0" applyNumberFormat="1" applyFont="1" applyFill="1" applyAlignment="1">
      <alignment horizontal="center"/>
    </xf>
    <xf numFmtId="170" fontId="4" fillId="0" borderId="0" xfId="0" applyNumberFormat="1" applyFont="1" applyFill="1" applyBorder="1" applyAlignment="1">
      <alignment horizontal="center"/>
    </xf>
    <xf numFmtId="170" fontId="6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38" fontId="3" fillId="0" borderId="0" xfId="0" applyNumberFormat="1" applyFont="1" applyFill="1" applyAlignment="1">
      <alignment horizontal="center"/>
    </xf>
    <xf numFmtId="3" fontId="4" fillId="5" borderId="0" xfId="0" applyNumberFormat="1" applyFont="1" applyFill="1" applyAlignment="1">
      <alignment horizontal="center"/>
    </xf>
    <xf numFmtId="3" fontId="9" fillId="0" borderId="0" xfId="0" applyNumberFormat="1" applyFont="1" applyAlignment="1">
      <alignment horizontal="center"/>
    </xf>
    <xf numFmtId="170" fontId="9" fillId="1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5050"/>
      <color rgb="FFFF7C80"/>
      <color rgb="FF00FF00"/>
      <color rgb="FF66FFFF"/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4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.xml"/></Relationships>
</file>

<file path=xl/charts/_rels/chart4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7.xml"/></Relationships>
</file>

<file path=xl/charts/_rels/chart5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8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9.xml"/></Relationships>
</file>

<file path=xl/charts/_rels/chart5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November Peak Day</a:t>
            </a:r>
          </a:p>
        </c:rich>
      </c:tx>
      <c:layout>
        <c:manualLayout>
          <c:xMode val="edge"/>
          <c:yMode val="edge"/>
          <c:x val="0.41043833144252118"/>
          <c:y val="2.84630169260338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129793640343114"/>
          <c:y val="0.1423149905123367"/>
          <c:w val="0.83921246697721441"/>
          <c:h val="0.7798861480075901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REGRESSIONS'!$I$17:$I$21</c:f>
              <c:numCache>
                <c:formatCode>[$-409]mmm\-yy;@</c:formatCode>
                <c:ptCount val="5"/>
                <c:pt idx="0">
                  <c:v>39387</c:v>
                </c:pt>
                <c:pt idx="1">
                  <c:v>39753</c:v>
                </c:pt>
                <c:pt idx="2">
                  <c:v>40118</c:v>
                </c:pt>
                <c:pt idx="3">
                  <c:v>40483</c:v>
                </c:pt>
                <c:pt idx="4">
                  <c:v>40858</c:v>
                </c:pt>
              </c:numCache>
            </c:numRef>
          </c:cat>
          <c:val>
            <c:numRef>
              <c:f>'HEATING MONTH REGRESSIONS'!$M$17:$M$21</c:f>
              <c:numCache>
                <c:formatCode>#,##0</c:formatCode>
                <c:ptCount val="5"/>
                <c:pt idx="0">
                  <c:v>146207.90128579666</c:v>
                </c:pt>
                <c:pt idx="1">
                  <c:v>172523.25413014612</c:v>
                </c:pt>
                <c:pt idx="2">
                  <c:v>138624.84555530324</c:v>
                </c:pt>
                <c:pt idx="3">
                  <c:v>129332.31922511035</c:v>
                </c:pt>
                <c:pt idx="4">
                  <c:v>142570.02764227489</c:v>
                </c:pt>
              </c:numCache>
            </c:numRef>
          </c:val>
        </c:ser>
        <c:axId val="134042752"/>
        <c:axId val="134044288"/>
      </c:barChart>
      <c:dateAx>
        <c:axId val="134042752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44288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134044288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567086389522279E-2"/>
              <c:y val="0.5047438361543451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34042752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December Peak Day</a:t>
            </a:r>
          </a:p>
        </c:rich>
      </c:tx>
      <c:layout>
        <c:manualLayout>
          <c:xMode val="edge"/>
          <c:yMode val="edge"/>
          <c:x val="0.41565505946634029"/>
          <c:y val="2.8355514384231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605953217191213"/>
          <c:y val="0.14177746107581041"/>
          <c:w val="0.846154961299876"/>
          <c:h val="0.78072121899080182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REGRESSIONS'!$Q$17:$Q$21</c:f>
              <c:numCache>
                <c:formatCode>[$-409]mmm\-yy;@</c:formatCode>
                <c:ptCount val="5"/>
                <c:pt idx="0">
                  <c:v>39417</c:v>
                </c:pt>
                <c:pt idx="1">
                  <c:v>39783</c:v>
                </c:pt>
                <c:pt idx="2">
                  <c:v>40148</c:v>
                </c:pt>
                <c:pt idx="3">
                  <c:v>40522</c:v>
                </c:pt>
                <c:pt idx="4">
                  <c:v>40878</c:v>
                </c:pt>
              </c:numCache>
            </c:numRef>
          </c:cat>
          <c:val>
            <c:numRef>
              <c:f>'HEATING MONTH REGRESSIONS'!$U$17:$U$21</c:f>
              <c:numCache>
                <c:formatCode>#,##0</c:formatCode>
                <c:ptCount val="5"/>
                <c:pt idx="0">
                  <c:v>175404.83641462398</c:v>
                </c:pt>
                <c:pt idx="1">
                  <c:v>173085.25609660998</c:v>
                </c:pt>
                <c:pt idx="2">
                  <c:v>170299.06173964869</c:v>
                </c:pt>
                <c:pt idx="3">
                  <c:v>189385.74679673847</c:v>
                </c:pt>
                <c:pt idx="4">
                  <c:v>152568.37467269323</c:v>
                </c:pt>
              </c:numCache>
            </c:numRef>
          </c:val>
        </c:ser>
        <c:axId val="176505216"/>
        <c:axId val="176506752"/>
      </c:barChart>
      <c:dateAx>
        <c:axId val="176505216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6506752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176506752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1592539352199507E-2"/>
              <c:y val="0.5047277031547526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6505216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January Peak Day</a:t>
            </a:r>
          </a:p>
        </c:rich>
      </c:tx>
      <c:layout>
        <c:manualLayout>
          <c:xMode val="edge"/>
          <c:yMode val="edge"/>
          <c:x val="0.42516555083021035"/>
          <c:y val="2.8355514384231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71523178807947"/>
          <c:y val="0.15311965796187521"/>
          <c:w val="0.84900662251656189"/>
          <c:h val="0.75803682521866589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REGRESSIONS'!$Y$17:$Y$21</c:f>
              <c:numCache>
                <c:formatCode>[$-409]mmm\-yy;@</c:formatCode>
                <c:ptCount val="5"/>
                <c:pt idx="0">
                  <c:v>39448</c:v>
                </c:pt>
                <c:pt idx="1">
                  <c:v>39814</c:v>
                </c:pt>
                <c:pt idx="2">
                  <c:v>40179</c:v>
                </c:pt>
                <c:pt idx="3">
                  <c:v>40544</c:v>
                </c:pt>
                <c:pt idx="4">
                  <c:v>40909</c:v>
                </c:pt>
              </c:numCache>
            </c:numRef>
          </c:cat>
          <c:val>
            <c:numRef>
              <c:f>'HEATING MONTH REGRESSIONS'!$AC$17:$AC$21</c:f>
              <c:numCache>
                <c:formatCode>#,##0</c:formatCode>
                <c:ptCount val="5"/>
                <c:pt idx="0">
                  <c:v>190559.38429388026</c:v>
                </c:pt>
                <c:pt idx="1">
                  <c:v>185084.84014441486</c:v>
                </c:pt>
                <c:pt idx="2">
                  <c:v>183460.43435015573</c:v>
                </c:pt>
                <c:pt idx="3">
                  <c:v>182967.48592356694</c:v>
                </c:pt>
                <c:pt idx="4">
                  <c:v>167490.62553744687</c:v>
                </c:pt>
              </c:numCache>
            </c:numRef>
          </c:val>
        </c:ser>
        <c:axId val="176769664"/>
        <c:axId val="177316608"/>
      </c:barChart>
      <c:dateAx>
        <c:axId val="176769664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7316608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177316608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3.4437099105927411E-2"/>
              <c:y val="0.51039884720292317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6769664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portrait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February Peak Day</a:t>
            </a:r>
          </a:p>
        </c:rich>
      </c:tx>
      <c:layout>
        <c:manualLayout>
          <c:xMode val="edge"/>
          <c:yMode val="edge"/>
          <c:x val="0.41991922438267087"/>
          <c:y val="2.83555143842313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574697173620595"/>
          <c:y val="0.14177746107581041"/>
          <c:w val="0.84656796769851961"/>
          <c:h val="0.78072121899080182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REGRESSIONS'!$AG$16:$AG$21</c:f>
              <c:numCache>
                <c:formatCode>[$-409]mmm\-yy;@</c:formatCode>
                <c:ptCount val="6"/>
                <c:pt idx="0">
                  <c:v>39114</c:v>
                </c:pt>
                <c:pt idx="1">
                  <c:v>39479</c:v>
                </c:pt>
                <c:pt idx="2">
                  <c:v>39845</c:v>
                </c:pt>
                <c:pt idx="3">
                  <c:v>40210</c:v>
                </c:pt>
                <c:pt idx="4">
                  <c:v>40575</c:v>
                </c:pt>
                <c:pt idx="5">
                  <c:v>40940</c:v>
                </c:pt>
              </c:numCache>
            </c:numRef>
          </c:cat>
          <c:val>
            <c:numRef>
              <c:f>'HEATING MONTH REGRESSIONS'!$AK$16:$AK$21</c:f>
              <c:numCache>
                <c:formatCode>#,##0</c:formatCode>
                <c:ptCount val="6"/>
                <c:pt idx="0">
                  <c:v>193540.38766042987</c:v>
                </c:pt>
                <c:pt idx="1">
                  <c:v>178316.12740476499</c:v>
                </c:pt>
                <c:pt idx="2">
                  <c:v>177471.33305233577</c:v>
                </c:pt>
                <c:pt idx="3">
                  <c:v>185372.31541299072</c:v>
                </c:pt>
                <c:pt idx="4">
                  <c:v>161306.40582612067</c:v>
                </c:pt>
                <c:pt idx="5">
                  <c:v>158084.25875318146</c:v>
                </c:pt>
              </c:numCache>
            </c:numRef>
          </c:val>
        </c:ser>
        <c:axId val="183325440"/>
        <c:axId val="183327360"/>
      </c:barChart>
      <c:dateAx>
        <c:axId val="183325440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327360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183327360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1534308211473938E-2"/>
              <c:y val="0.5047277031547526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325440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March Peak Day</a:t>
            </a:r>
          </a:p>
        </c:rich>
      </c:tx>
      <c:layout>
        <c:manualLayout>
          <c:xMode val="edge"/>
          <c:yMode val="edge"/>
          <c:x val="0.42857145002797398"/>
          <c:y val="2.84630169260338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407355021216408"/>
          <c:y val="0.14800759013282944"/>
          <c:w val="0.7864214992927866"/>
          <c:h val="0.75711574952561667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REGRESSIONS'!$AO$17:$AO$21</c:f>
              <c:numCache>
                <c:formatCode>[$-409]mmm\-yy;@</c:formatCode>
                <c:ptCount val="5"/>
                <c:pt idx="0">
                  <c:v>39508</c:v>
                </c:pt>
                <c:pt idx="1">
                  <c:v>39873</c:v>
                </c:pt>
                <c:pt idx="2">
                  <c:v>40238</c:v>
                </c:pt>
                <c:pt idx="3">
                  <c:v>40603</c:v>
                </c:pt>
                <c:pt idx="4">
                  <c:v>40969</c:v>
                </c:pt>
              </c:numCache>
            </c:numRef>
          </c:cat>
          <c:val>
            <c:numRef>
              <c:f>'HEATING MONTH REGRESSIONS'!$AS$17:$AS$21</c:f>
              <c:numCache>
                <c:formatCode>#,##0</c:formatCode>
                <c:ptCount val="5"/>
                <c:pt idx="0">
                  <c:v>147929.10866310977</c:v>
                </c:pt>
                <c:pt idx="1">
                  <c:v>164151</c:v>
                </c:pt>
                <c:pt idx="2">
                  <c:v>173555.90640947336</c:v>
                </c:pt>
                <c:pt idx="3">
                  <c:v>151804.30610680865</c:v>
                </c:pt>
                <c:pt idx="4">
                  <c:v>142975.90609868889</c:v>
                </c:pt>
              </c:numCache>
            </c:numRef>
          </c:val>
        </c:ser>
        <c:axId val="58305536"/>
        <c:axId val="58311424"/>
      </c:barChart>
      <c:dateAx>
        <c:axId val="58305536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11424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58311424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630905042449492E-2"/>
              <c:y val="0.48956351912703838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05536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April Peak Day</a:t>
            </a:r>
          </a:p>
        </c:rich>
      </c:tx>
      <c:layout>
        <c:manualLayout>
          <c:xMode val="edge"/>
          <c:yMode val="edge"/>
          <c:x val="0.43422917628858632"/>
          <c:y val="2.84630169260338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164073550212166"/>
          <c:y val="0.1423149905123367"/>
          <c:w val="0.83875530410183874"/>
          <c:h val="0.77988614800759015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REGRESSIONS'!$AW$17:$AW$21</c:f>
              <c:numCache>
                <c:formatCode>[$-409]mmm\-yy;@</c:formatCode>
                <c:ptCount val="5"/>
                <c:pt idx="0">
                  <c:v>39539</c:v>
                </c:pt>
                <c:pt idx="1">
                  <c:v>39904</c:v>
                </c:pt>
                <c:pt idx="2">
                  <c:v>40269</c:v>
                </c:pt>
                <c:pt idx="3">
                  <c:v>40634</c:v>
                </c:pt>
                <c:pt idx="4">
                  <c:v>41000</c:v>
                </c:pt>
              </c:numCache>
            </c:numRef>
          </c:cat>
          <c:val>
            <c:numRef>
              <c:f>'HEATING MONTH REGRESSIONS'!$BA$17:$BA$21</c:f>
              <c:numCache>
                <c:formatCode>#,##0</c:formatCode>
                <c:ptCount val="5"/>
                <c:pt idx="0">
                  <c:v>146871.00367786942</c:v>
                </c:pt>
                <c:pt idx="1">
                  <c:v>137875</c:v>
                </c:pt>
                <c:pt idx="2">
                  <c:v>101710.2737019051</c:v>
                </c:pt>
                <c:pt idx="3">
                  <c:v>124914.48836231072</c:v>
                </c:pt>
                <c:pt idx="4">
                  <c:v>108905.19156921134</c:v>
                </c:pt>
              </c:numCache>
            </c:numRef>
          </c:val>
        </c:ser>
        <c:axId val="58323712"/>
        <c:axId val="58325248"/>
      </c:barChart>
      <c:dateAx>
        <c:axId val="58323712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25248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58325248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630905042449492E-2"/>
              <c:y val="0.5047438361543451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23712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May Peak Day</a:t>
            </a:r>
          </a:p>
        </c:rich>
      </c:tx>
      <c:layout>
        <c:manualLayout>
          <c:xMode val="edge"/>
          <c:yMode val="edge"/>
          <c:x val="0.43741266338863427"/>
          <c:y val="2.857157677424709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095656557193572"/>
          <c:y val="0.14285740858893112"/>
          <c:w val="0.83966360054006361"/>
          <c:h val="0.77904906817163466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REGRESSIONS'!$BE$17:$BE$21</c:f>
              <c:numCache>
                <c:formatCode>[$-409]mmm\-yy;@</c:formatCode>
                <c:ptCount val="5"/>
                <c:pt idx="0">
                  <c:v>39569</c:v>
                </c:pt>
                <c:pt idx="1">
                  <c:v>39934</c:v>
                </c:pt>
                <c:pt idx="2">
                  <c:v>40299</c:v>
                </c:pt>
                <c:pt idx="3">
                  <c:v>40664</c:v>
                </c:pt>
                <c:pt idx="4">
                  <c:v>41041</c:v>
                </c:pt>
              </c:numCache>
            </c:numRef>
          </c:cat>
          <c:val>
            <c:numRef>
              <c:f>'HEATING MONTH REGRESSIONS'!$BI$17:$BI$21</c:f>
              <c:numCache>
                <c:formatCode>#,##0</c:formatCode>
                <c:ptCount val="5"/>
                <c:pt idx="0">
                  <c:v>113454.89199372061</c:v>
                </c:pt>
                <c:pt idx="1">
                  <c:v>85710.644491146464</c:v>
                </c:pt>
                <c:pt idx="2">
                  <c:v>78368.980585048732</c:v>
                </c:pt>
                <c:pt idx="3">
                  <c:v>78492.870074329752</c:v>
                </c:pt>
                <c:pt idx="4">
                  <c:v>78290.328930817574</c:v>
                </c:pt>
              </c:numCache>
            </c:numRef>
          </c:val>
        </c:ser>
        <c:axId val="58336768"/>
        <c:axId val="58338304"/>
      </c:barChart>
      <c:dateAx>
        <c:axId val="58336768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38304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58338304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503481517157441E-2"/>
              <c:y val="0.5047627939788155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36768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Max Peakday</a:t>
            </a:r>
          </a:p>
        </c:rich>
      </c:tx>
      <c:layout>
        <c:manualLayout>
          <c:xMode val="edge"/>
          <c:yMode val="edge"/>
          <c:x val="0.45310785015509425"/>
          <c:y val="2.946591446184169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960464071839873"/>
          <c:y val="0.1399634193057582"/>
          <c:w val="0.87457723624783856"/>
          <c:h val="0.77716530193460431"/>
        </c:manualLayout>
      </c:layout>
      <c:barChart>
        <c:barDir val="col"/>
        <c:grouping val="clustered"/>
        <c:ser>
          <c:idx val="0"/>
          <c:order val="0"/>
          <c:tx>
            <c:strRef>
              <c:f>'HEATING MONTH REGRESSIONS'!$BQ$4</c:f>
              <c:strCache>
                <c:ptCount val="1"/>
                <c:pt idx="0">
                  <c:v>MAX PEAKDAY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'HEATING MONTH REGRESSIONS'!$BN$17:$BN$21</c:f>
              <c:strCache>
                <c:ptCount val="5"/>
                <c:pt idx="0">
                  <c:v>07-08</c:v>
                </c:pt>
                <c:pt idx="1">
                  <c:v>08-09</c:v>
                </c:pt>
                <c:pt idx="2">
                  <c:v>09-10</c:v>
                </c:pt>
                <c:pt idx="3">
                  <c:v>10-11</c:v>
                </c:pt>
                <c:pt idx="4">
                  <c:v>11-12</c:v>
                </c:pt>
              </c:strCache>
            </c:strRef>
          </c:cat>
          <c:val>
            <c:numRef>
              <c:f>'HEATING MONTH REGRESSIONS'!$BQ$17:$BQ$21</c:f>
              <c:numCache>
                <c:formatCode>#,##0</c:formatCode>
                <c:ptCount val="5"/>
                <c:pt idx="0">
                  <c:v>190559.38429388026</c:v>
                </c:pt>
                <c:pt idx="1">
                  <c:v>185084.84014441486</c:v>
                </c:pt>
                <c:pt idx="2">
                  <c:v>185372.31541299072</c:v>
                </c:pt>
                <c:pt idx="3">
                  <c:v>189385.74679673847</c:v>
                </c:pt>
                <c:pt idx="4">
                  <c:v>167490.62553744687</c:v>
                </c:pt>
              </c:numCache>
            </c:numRef>
          </c:val>
        </c:ser>
        <c:axId val="58346112"/>
        <c:axId val="58356096"/>
      </c:barChart>
      <c:catAx>
        <c:axId val="583461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56096"/>
        <c:crosses val="autoZero"/>
        <c:auto val="1"/>
        <c:lblAlgn val="ctr"/>
        <c:lblOffset val="100"/>
        <c:tickLblSkip val="1"/>
        <c:tickMarkSkip val="1"/>
      </c:catAx>
      <c:valAx>
        <c:axId val="58356096"/>
        <c:scaling>
          <c:orientation val="minMax"/>
          <c:max val="22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8079098067287063E-2"/>
              <c:y val="0.50092175259701865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8346112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October Peak Day</a:t>
            </a:r>
          </a:p>
        </c:rich>
      </c:tx>
      <c:layout>
        <c:manualLayout>
          <c:xMode val="edge"/>
          <c:yMode val="edge"/>
          <c:x val="0.40718652922008297"/>
          <c:y val="2.835553217930274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574879712948558"/>
          <c:y val="0.16446185484794168"/>
          <c:w val="0.83832531419656264"/>
          <c:h val="0.73535243144653661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numRef>
              <c:f>'HEATING MONTH REGRESSIONS'!$A$17:$A$21</c:f>
              <c:numCache>
                <c:formatCode>[$-409]mmm\-yy;@</c:formatCode>
                <c:ptCount val="5"/>
                <c:pt idx="0">
                  <c:v>39362</c:v>
                </c:pt>
                <c:pt idx="1">
                  <c:v>39722</c:v>
                </c:pt>
                <c:pt idx="2">
                  <c:v>40087</c:v>
                </c:pt>
                <c:pt idx="3">
                  <c:v>40452</c:v>
                </c:pt>
                <c:pt idx="4">
                  <c:v>40817</c:v>
                </c:pt>
              </c:numCache>
            </c:numRef>
          </c:cat>
          <c:val>
            <c:numRef>
              <c:f>'HEATING MONTH REGRESSIONS'!$E$17:$E$21</c:f>
              <c:numCache>
                <c:formatCode>#,##0</c:formatCode>
                <c:ptCount val="5"/>
                <c:pt idx="0">
                  <c:v>113918.27742793791</c:v>
                </c:pt>
                <c:pt idx="1">
                  <c:v>143666.01833560763</c:v>
                </c:pt>
                <c:pt idx="2">
                  <c:v>123950</c:v>
                </c:pt>
                <c:pt idx="3">
                  <c:v>87064.712103022553</c:v>
                </c:pt>
                <c:pt idx="4">
                  <c:v>124708.32317579973</c:v>
                </c:pt>
              </c:numCache>
            </c:numRef>
          </c:val>
        </c:ser>
        <c:axId val="58372096"/>
        <c:axId val="58373632"/>
      </c:barChart>
      <c:dateAx>
        <c:axId val="58372096"/>
        <c:scaling>
          <c:orientation val="minMax"/>
        </c:scaling>
        <c:axPos val="b"/>
        <c:numFmt formatCode="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58373632"/>
        <c:crosses val="autoZero"/>
        <c:auto val="1"/>
        <c:lblOffset val="100"/>
        <c:baseTimeUnit val="years"/>
        <c:majorUnit val="1"/>
        <c:majorTimeUnit val="years"/>
        <c:minorUnit val="1"/>
        <c:minorTimeUnit val="years"/>
      </c:dateAx>
      <c:valAx>
        <c:axId val="583736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200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9161753331558399E-2"/>
              <c:y val="0.50094704763083464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583720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Jan Min, Avg, Max</a:t>
            </a:r>
          </a:p>
        </c:rich>
      </c:tx>
      <c:layout>
        <c:manualLayout>
          <c:xMode val="edge"/>
          <c:yMode val="edge"/>
          <c:x val="0.30838449758687997"/>
          <c:y val="2.732394258578002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216201836659346"/>
          <c:y val="0.12511456043026856"/>
          <c:w val="0.79749671032933822"/>
          <c:h val="0.7578778545603687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GRAPHS'!$A$4</c:f>
              <c:strCache>
                <c:ptCount val="1"/>
                <c:pt idx="0">
                  <c:v>JAN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GRAPHS'!$O$4:$S$4</c:f>
              <c:numCache>
                <c:formatCode>#,##0_);[Red]\(#,##0\)</c:formatCode>
                <c:ptCount val="5"/>
                <c:pt idx="0">
                  <c:v>40237</c:v>
                </c:pt>
                <c:pt idx="1">
                  <c:v>67955.600000000006</c:v>
                </c:pt>
                <c:pt idx="2">
                  <c:v>56671.7</c:v>
                </c:pt>
                <c:pt idx="3">
                  <c:v>47420.1</c:v>
                </c:pt>
                <c:pt idx="4">
                  <c:v>42253.500000000007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GRAPHS'!$A$5</c:f>
              <c:strCache>
                <c:ptCount val="1"/>
                <c:pt idx="0">
                  <c:v>JAN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GRAPHS'!$O$5:$S$5</c:f>
              <c:numCache>
                <c:formatCode>#,##0_);[Red]\(#,##0\)</c:formatCode>
                <c:ptCount val="5"/>
                <c:pt idx="0">
                  <c:v>101541.3870967742</c:v>
                </c:pt>
                <c:pt idx="1">
                  <c:v>111305.10645161293</c:v>
                </c:pt>
                <c:pt idx="2">
                  <c:v>107738.42258064514</c:v>
                </c:pt>
                <c:pt idx="3">
                  <c:v>110409.56451612907</c:v>
                </c:pt>
                <c:pt idx="4">
                  <c:v>82472.625806451615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GRAPHS'!$A$6</c:f>
              <c:strCache>
                <c:ptCount val="1"/>
                <c:pt idx="0">
                  <c:v>JAN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GRAPHS'!$O$6:$S$6</c:f>
              <c:numCache>
                <c:formatCode>#,##0_);[Red]\(#,##0\)</c:formatCode>
                <c:ptCount val="5"/>
                <c:pt idx="0">
                  <c:v>153622</c:v>
                </c:pt>
                <c:pt idx="1">
                  <c:v>171524.7</c:v>
                </c:pt>
                <c:pt idx="2">
                  <c:v>156467</c:v>
                </c:pt>
                <c:pt idx="3">
                  <c:v>148347.9</c:v>
                </c:pt>
                <c:pt idx="4">
                  <c:v>137485.20000000001</c:v>
                </c:pt>
              </c:numCache>
            </c:numRef>
          </c:val>
        </c:ser>
        <c:axId val="177283456"/>
        <c:axId val="177284992"/>
      </c:barChart>
      <c:catAx>
        <c:axId val="17728345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284992"/>
        <c:crosses val="autoZero"/>
        <c:auto val="1"/>
        <c:lblAlgn val="ctr"/>
        <c:lblOffset val="100"/>
        <c:tickLblSkip val="1"/>
        <c:tickMarkSkip val="1"/>
      </c:catAx>
      <c:valAx>
        <c:axId val="177284992"/>
        <c:scaling>
          <c:orientation val="minMax"/>
          <c:max val="2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949592071319549E-2"/>
              <c:y val="0.468820043782739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283456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8583920233936886"/>
          <c:y val="0.9505829675220725"/>
          <c:w val="0.39014231637593288"/>
          <c:h val="3.882863986979800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Feb Min, Avg, Max</a:t>
            </a:r>
          </a:p>
        </c:rich>
      </c:tx>
      <c:layout>
        <c:manualLayout>
          <c:xMode val="edge"/>
          <c:yMode val="edge"/>
          <c:x val="0.30758313330492243"/>
          <c:y val="2.73956061614748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16886547160434"/>
          <c:y val="0.12544275217072798"/>
          <c:w val="0.79828558528781257"/>
          <c:h val="0.7584239958827832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GRAPHS'!$A$7</c:f>
              <c:strCache>
                <c:ptCount val="1"/>
                <c:pt idx="0">
                  <c:v>FEB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GRAPHS'!$O$7:$S$7</c:f>
              <c:numCache>
                <c:formatCode>#,##0_);[Red]\(#,##0\)</c:formatCode>
                <c:ptCount val="5"/>
                <c:pt idx="0">
                  <c:v>39154</c:v>
                </c:pt>
                <c:pt idx="1">
                  <c:v>40117.699999999997</c:v>
                </c:pt>
                <c:pt idx="2">
                  <c:v>76132</c:v>
                </c:pt>
                <c:pt idx="3">
                  <c:v>35266.900000000009</c:v>
                </c:pt>
                <c:pt idx="4">
                  <c:v>35248.9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GRAPHS'!$A$8</c:f>
              <c:strCache>
                <c:ptCount val="1"/>
                <c:pt idx="0">
                  <c:v>FEB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GRAPHS'!$O$8:$S$8</c:f>
              <c:numCache>
                <c:formatCode>#,##0_);[Red]\(#,##0\)</c:formatCode>
                <c:ptCount val="5"/>
                <c:pt idx="0">
                  <c:v>89471.034482758623</c:v>
                </c:pt>
                <c:pt idx="1">
                  <c:v>88676.960714285698</c:v>
                </c:pt>
                <c:pt idx="2">
                  <c:v>110032.04642857144</c:v>
                </c:pt>
                <c:pt idx="3">
                  <c:v>77653.75</c:v>
                </c:pt>
                <c:pt idx="4">
                  <c:v>75126.465517241362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GRAPHS'!$A$9</c:f>
              <c:strCache>
                <c:ptCount val="1"/>
                <c:pt idx="0">
                  <c:v>FEB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GRAPHS'!$O$9:$S$9</c:f>
              <c:numCache>
                <c:formatCode>#,##0_);[Red]\(#,##0\)</c:formatCode>
                <c:ptCount val="5"/>
                <c:pt idx="0">
                  <c:v>126838</c:v>
                </c:pt>
                <c:pt idx="1">
                  <c:v>150431.09999999998</c:v>
                </c:pt>
                <c:pt idx="2">
                  <c:v>138270.6</c:v>
                </c:pt>
                <c:pt idx="3">
                  <c:v>115546.5</c:v>
                </c:pt>
                <c:pt idx="4">
                  <c:v>123052.6</c:v>
                </c:pt>
              </c:numCache>
            </c:numRef>
          </c:val>
        </c:ser>
        <c:axId val="177294720"/>
        <c:axId val="177808512"/>
      </c:barChart>
      <c:catAx>
        <c:axId val="17729472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08512"/>
        <c:crosses val="autoZero"/>
        <c:auto val="1"/>
        <c:lblAlgn val="ctr"/>
        <c:lblOffset val="100"/>
        <c:tickLblSkip val="1"/>
        <c:tickMarkSkip val="1"/>
      </c:catAx>
      <c:valAx>
        <c:axId val="177808512"/>
        <c:scaling>
          <c:orientation val="minMax"/>
          <c:max val="2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889980632762812E-2"/>
              <c:y val="0.47004981520167138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294720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8197530864197532"/>
          <c:y val="0.95163471912950282"/>
          <c:w val="0.39771212359138891"/>
          <c:h val="3.89305418455343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Mar Min, Avg, Max</a:t>
            </a:r>
          </a:p>
        </c:rich>
      </c:tx>
      <c:layout>
        <c:manualLayout>
          <c:xMode val="edge"/>
          <c:yMode val="edge"/>
          <c:x val="0.3082116015725655"/>
          <c:y val="2.732394258578002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121700832431406"/>
          <c:y val="0.12511456043026856"/>
          <c:w val="0.79906712331980367"/>
          <c:h val="0.7578778545603687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GRAPHS'!$A$10</c:f>
              <c:strCache>
                <c:ptCount val="1"/>
                <c:pt idx="0">
                  <c:v>MAR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GRAPHS'!$O$10:$S$10</c:f>
              <c:numCache>
                <c:formatCode>#,##0_);[Red]\(#,##0\)</c:formatCode>
                <c:ptCount val="5"/>
                <c:pt idx="0">
                  <c:v>35774</c:v>
                </c:pt>
                <c:pt idx="1">
                  <c:v>27272.2</c:v>
                </c:pt>
                <c:pt idx="2">
                  <c:v>27485.7</c:v>
                </c:pt>
                <c:pt idx="3">
                  <c:v>26616.900000000005</c:v>
                </c:pt>
                <c:pt idx="4">
                  <c:v>22125.9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GRAPHS'!$A$11</c:f>
              <c:strCache>
                <c:ptCount val="1"/>
                <c:pt idx="0">
                  <c:v>MAR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GRAPHS'!$O$11:$S$11</c:f>
              <c:numCache>
                <c:formatCode>#,##0_);[Red]\(#,##0\)</c:formatCode>
                <c:ptCount val="5"/>
                <c:pt idx="0">
                  <c:v>63328.290322580644</c:v>
                </c:pt>
                <c:pt idx="1">
                  <c:v>70789.067741935491</c:v>
                </c:pt>
                <c:pt idx="2">
                  <c:v>57775.116129032271</c:v>
                </c:pt>
                <c:pt idx="3">
                  <c:v>62319.677419354826</c:v>
                </c:pt>
                <c:pt idx="4">
                  <c:v>40077.200000000004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GRAPHS'!$A$12</c:f>
              <c:strCache>
                <c:ptCount val="1"/>
                <c:pt idx="0">
                  <c:v>MAR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GRAPHS'!$O$12:$S$12</c:f>
              <c:numCache>
                <c:formatCode>#,##0_);[Red]\(#,##0\)</c:formatCode>
                <c:ptCount val="5"/>
                <c:pt idx="0">
                  <c:v>103670</c:v>
                </c:pt>
                <c:pt idx="1">
                  <c:v>146894.79999999999</c:v>
                </c:pt>
                <c:pt idx="2">
                  <c:v>106143.1</c:v>
                </c:pt>
                <c:pt idx="3">
                  <c:v>95262.5</c:v>
                </c:pt>
                <c:pt idx="4">
                  <c:v>107846.8</c:v>
                </c:pt>
              </c:numCache>
            </c:numRef>
          </c:val>
        </c:ser>
        <c:axId val="177834624"/>
        <c:axId val="177840512"/>
      </c:barChart>
      <c:catAx>
        <c:axId val="17783462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40512"/>
        <c:crosses val="autoZero"/>
        <c:auto val="1"/>
        <c:lblAlgn val="ctr"/>
        <c:lblOffset val="100"/>
        <c:tickLblSkip val="1"/>
        <c:tickMarkSkip val="1"/>
      </c:catAx>
      <c:valAx>
        <c:axId val="177840512"/>
        <c:scaling>
          <c:orientation val="minMax"/>
          <c:max val="15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830538785781479E-2"/>
              <c:y val="0.468820043782739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34624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527611324545157"/>
          <c:y val="0.9505829675220725"/>
          <c:w val="0.40952184675350839"/>
          <c:h val="3.882863986979800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Apr Min, Avg, Max</a:t>
            </a:r>
          </a:p>
        </c:rich>
      </c:tx>
      <c:layout>
        <c:manualLayout>
          <c:xMode val="edge"/>
          <c:yMode val="edge"/>
          <c:x val="0.30963851109520713"/>
          <c:y val="2.732390282610058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121700832431406"/>
          <c:y val="0.12511456043026856"/>
          <c:w val="0.79906712331980367"/>
          <c:h val="0.7578778545603687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GRAPHS'!$A$13</c:f>
              <c:strCache>
                <c:ptCount val="1"/>
                <c:pt idx="0">
                  <c:v>APR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GRAPHS'!$O$13:$S$13</c:f>
              <c:numCache>
                <c:formatCode>#,##0_);[Red]\(#,##0\)</c:formatCode>
                <c:ptCount val="5"/>
                <c:pt idx="0">
                  <c:v>25003</c:v>
                </c:pt>
                <c:pt idx="1">
                  <c:v>19514.400000000001</c:v>
                </c:pt>
                <c:pt idx="2">
                  <c:v>22002.5</c:v>
                </c:pt>
                <c:pt idx="3">
                  <c:v>21014.100000000006</c:v>
                </c:pt>
                <c:pt idx="4">
                  <c:v>21898.600000000006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GRAPHS'!$A$14</c:f>
              <c:strCache>
                <c:ptCount val="1"/>
                <c:pt idx="0">
                  <c:v>APR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GRAPHS'!$O$14:$S$14</c:f>
              <c:numCache>
                <c:formatCode>#,##0_);[Red]\(#,##0\)</c:formatCode>
                <c:ptCount val="5"/>
                <c:pt idx="0">
                  <c:v>44465.533333333333</c:v>
                </c:pt>
                <c:pt idx="1">
                  <c:v>38536.203333333338</c:v>
                </c:pt>
                <c:pt idx="2">
                  <c:v>29005.776666666661</c:v>
                </c:pt>
                <c:pt idx="3">
                  <c:v>34833.450000000004</c:v>
                </c:pt>
                <c:pt idx="4">
                  <c:v>33656.173333333332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GRAPHS'!$A$15</c:f>
              <c:strCache>
                <c:ptCount val="1"/>
                <c:pt idx="0">
                  <c:v>APR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GRAPHS'!$O$15:$S$15</c:f>
              <c:numCache>
                <c:formatCode>#,##0_);[Red]\(#,##0\)</c:formatCode>
                <c:ptCount val="5"/>
                <c:pt idx="0">
                  <c:v>79093</c:v>
                </c:pt>
                <c:pt idx="1">
                  <c:v>75021.3</c:v>
                </c:pt>
                <c:pt idx="2">
                  <c:v>40416.699999999997</c:v>
                </c:pt>
                <c:pt idx="3">
                  <c:v>79738.899999999994</c:v>
                </c:pt>
                <c:pt idx="4">
                  <c:v>57783.700000000012</c:v>
                </c:pt>
              </c:numCache>
            </c:numRef>
          </c:val>
        </c:ser>
        <c:axId val="177862528"/>
        <c:axId val="177864064"/>
      </c:barChart>
      <c:catAx>
        <c:axId val="1778625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64064"/>
        <c:crosses val="autoZero"/>
        <c:auto val="1"/>
        <c:lblAlgn val="ctr"/>
        <c:lblOffset val="100"/>
        <c:tickLblSkip val="1"/>
        <c:tickMarkSkip val="1"/>
      </c:catAx>
      <c:valAx>
        <c:axId val="177864064"/>
        <c:scaling>
          <c:orientation val="minMax"/>
          <c:max val="10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830470054879915E-2"/>
              <c:y val="0.46882011841543081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862528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55693748508984"/>
          <c:y val="0.95058307391808583"/>
          <c:w val="0.4009605404438083"/>
          <c:h val="3.882866385887784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 horizontalDpi="1200" verticalDpi="1200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May Min, Avg, Max</a:t>
            </a:r>
          </a:p>
        </c:rich>
      </c:tx>
      <c:layout>
        <c:manualLayout>
          <c:xMode val="edge"/>
          <c:yMode val="edge"/>
          <c:x val="0.30599058096461895"/>
          <c:y val="2.604583460944449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93900202826373"/>
          <c:y val="0.11410533680774548"/>
          <c:w val="0.81265398439099779"/>
          <c:h val="0.78509432825329795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GRAPHS'!$A$16</c:f>
              <c:strCache>
                <c:ptCount val="1"/>
                <c:pt idx="0">
                  <c:v>MAY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GRAPHS'!$N$16:$R$16</c:f>
              <c:numCache>
                <c:formatCode>#,##0_);[Red]\(#,##0\)</c:formatCode>
                <c:ptCount val="5"/>
                <c:pt idx="0">
                  <c:v>20136</c:v>
                </c:pt>
                <c:pt idx="1">
                  <c:v>22373</c:v>
                </c:pt>
                <c:pt idx="2">
                  <c:v>18411.7</c:v>
                </c:pt>
                <c:pt idx="3">
                  <c:v>16855</c:v>
                </c:pt>
                <c:pt idx="4">
                  <c:v>16441.8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GRAPHS'!$A$17</c:f>
              <c:strCache>
                <c:ptCount val="1"/>
                <c:pt idx="0">
                  <c:v>MAY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GRAPHS'!$N$17:$R$17</c:f>
              <c:numCache>
                <c:formatCode>#,##0_);[Red]\(#,##0\)</c:formatCode>
                <c:ptCount val="5"/>
                <c:pt idx="0">
                  <c:v>28180.387096774193</c:v>
                </c:pt>
                <c:pt idx="1">
                  <c:v>30032.419354838708</c:v>
                </c:pt>
                <c:pt idx="2">
                  <c:v>25328.011290322585</c:v>
                </c:pt>
                <c:pt idx="3">
                  <c:v>21952.622580645162</c:v>
                </c:pt>
                <c:pt idx="4">
                  <c:v>23012.254838709679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GRAPHS'!$A$18</c:f>
              <c:strCache>
                <c:ptCount val="1"/>
                <c:pt idx="0">
                  <c:v>MAY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GRAPHS'!$N$18:$R$18</c:f>
              <c:numCache>
                <c:formatCode>#,##0_);[Red]\(#,##0\)</c:formatCode>
                <c:ptCount val="5"/>
                <c:pt idx="0">
                  <c:v>43691</c:v>
                </c:pt>
                <c:pt idx="1">
                  <c:v>58885</c:v>
                </c:pt>
                <c:pt idx="2">
                  <c:v>34898.399999999994</c:v>
                </c:pt>
                <c:pt idx="3">
                  <c:v>30929.100000000002</c:v>
                </c:pt>
                <c:pt idx="4">
                  <c:v>33501.5</c:v>
                </c:pt>
              </c:numCache>
            </c:numRef>
          </c:val>
        </c:ser>
        <c:axId val="177931392"/>
        <c:axId val="177932928"/>
      </c:barChart>
      <c:catAx>
        <c:axId val="1779313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932928"/>
        <c:crosses val="autoZero"/>
        <c:auto val="1"/>
        <c:lblAlgn val="ctr"/>
        <c:lblOffset val="100"/>
        <c:tickLblSkip val="1"/>
        <c:tickMarkSkip val="1"/>
      </c:catAx>
      <c:valAx>
        <c:axId val="177932928"/>
        <c:scaling>
          <c:orientation val="minMax"/>
          <c:max val="6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71430166974187E-2"/>
              <c:y val="0.47626578672647102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931392"/>
        <c:crosses val="autoZero"/>
        <c:crossBetween val="between"/>
        <c:majorUnit val="10000"/>
        <c:minorUnit val="5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430472254798303"/>
          <c:y val="0.95749256562503049"/>
          <c:w val="0.39992256287113453"/>
          <c:h val="3.348738873136498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Jun Min, Avg, Max</a:t>
            </a:r>
          </a:p>
        </c:rich>
      </c:tx>
      <c:layout>
        <c:manualLayout>
          <c:xMode val="edge"/>
          <c:yMode val="edge"/>
          <c:x val="0.30883703984593996"/>
          <c:y val="2.604582321946624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93900202826373"/>
          <c:y val="0.11410533680774548"/>
          <c:w val="0.81265398439099779"/>
          <c:h val="0.78509432825329795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GRAPHS'!$A$19</c:f>
              <c:strCache>
                <c:ptCount val="1"/>
                <c:pt idx="0">
                  <c:v>JUN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GRAPHS'!$N$19:$R$19</c:f>
              <c:numCache>
                <c:formatCode>#,##0_);[Red]\(#,##0\)</c:formatCode>
                <c:ptCount val="5"/>
                <c:pt idx="0">
                  <c:v>20056</c:v>
                </c:pt>
                <c:pt idx="1">
                  <c:v>19775</c:v>
                </c:pt>
                <c:pt idx="2">
                  <c:v>17854.8</c:v>
                </c:pt>
                <c:pt idx="3">
                  <c:v>16342.099999999999</c:v>
                </c:pt>
                <c:pt idx="4">
                  <c:v>15265.899999999994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GRAPHS'!$A$20</c:f>
              <c:strCache>
                <c:ptCount val="1"/>
                <c:pt idx="0">
                  <c:v>JUN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GRAPHS'!$N$20:$R$20</c:f>
              <c:numCache>
                <c:formatCode>#,##0_);[Red]\(#,##0\)</c:formatCode>
                <c:ptCount val="5"/>
                <c:pt idx="0">
                  <c:v>24996.799999999999</c:v>
                </c:pt>
                <c:pt idx="1">
                  <c:v>23656.933333333334</c:v>
                </c:pt>
                <c:pt idx="2">
                  <c:v>21035.833333333332</c:v>
                </c:pt>
                <c:pt idx="3">
                  <c:v>19200.039999999997</c:v>
                </c:pt>
                <c:pt idx="4">
                  <c:v>19480.413333333334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GRAPHS'!$A$21</c:f>
              <c:strCache>
                <c:ptCount val="1"/>
                <c:pt idx="0">
                  <c:v>JUN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GRAPHS'!$N$21:$R$21</c:f>
              <c:numCache>
                <c:formatCode>#,##0_);[Red]\(#,##0\)</c:formatCode>
                <c:ptCount val="5"/>
                <c:pt idx="0">
                  <c:v>28348</c:v>
                </c:pt>
                <c:pt idx="1">
                  <c:v>26849</c:v>
                </c:pt>
                <c:pt idx="2">
                  <c:v>23481.9</c:v>
                </c:pt>
                <c:pt idx="3">
                  <c:v>21325.800000000003</c:v>
                </c:pt>
                <c:pt idx="4">
                  <c:v>21742.199999999997</c:v>
                </c:pt>
              </c:numCache>
            </c:numRef>
          </c:val>
        </c:ser>
        <c:axId val="177992064"/>
        <c:axId val="177993600"/>
      </c:barChart>
      <c:catAx>
        <c:axId val="177992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993600"/>
        <c:crosses val="autoZero"/>
        <c:auto val="1"/>
        <c:lblAlgn val="ctr"/>
        <c:lblOffset val="100"/>
        <c:tickLblSkip val="1"/>
        <c:tickMarkSkip val="1"/>
      </c:catAx>
      <c:valAx>
        <c:axId val="177993600"/>
        <c:scaling>
          <c:orientation val="minMax"/>
          <c:max val="4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71445354033411E-2"/>
              <c:y val="0.47626572994165473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7992064"/>
        <c:crosses val="autoZero"/>
        <c:crossBetween val="between"/>
        <c:majorUnit val="10000"/>
        <c:minorUnit val="5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999762069401388"/>
          <c:y val="0.95749255027332103"/>
          <c:w val="0.38711367877882424"/>
          <c:h val="3.348739302324069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 horizontalDpi="1200" verticalDpi="1200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Jul Min, Avg, Max</a:t>
            </a:r>
          </a:p>
        </c:rich>
      </c:tx>
      <c:layout>
        <c:manualLayout>
          <c:xMode val="edge"/>
          <c:yMode val="edge"/>
          <c:x val="0.31371875545259831"/>
          <c:y val="2.598720841997434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50597714130491"/>
          <c:y val="0.11384885310344103"/>
          <c:w val="0.8119781264815854"/>
          <c:h val="0.7858045839204970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GRAPHS'!$A$22</c:f>
              <c:strCache>
                <c:ptCount val="1"/>
                <c:pt idx="0">
                  <c:v>JUL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GRAPHS'!$N$22:$R$22</c:f>
              <c:numCache>
                <c:formatCode>#,##0_);[Red]\(#,##0\)</c:formatCode>
                <c:ptCount val="5"/>
                <c:pt idx="0">
                  <c:v>20400</c:v>
                </c:pt>
                <c:pt idx="1">
                  <c:v>18276</c:v>
                </c:pt>
                <c:pt idx="2">
                  <c:v>15117.2</c:v>
                </c:pt>
                <c:pt idx="3">
                  <c:v>14829.300000000003</c:v>
                </c:pt>
                <c:pt idx="4">
                  <c:v>14122.100000000006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GRAPHS'!$A$23</c:f>
              <c:strCache>
                <c:ptCount val="1"/>
                <c:pt idx="0">
                  <c:v>JUL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GRAPHS'!$N$23:$R$23</c:f>
              <c:numCache>
                <c:formatCode>#,##0_);[Red]\(#,##0\)</c:formatCode>
                <c:ptCount val="5"/>
                <c:pt idx="0">
                  <c:v>23600.354838709678</c:v>
                </c:pt>
                <c:pt idx="1">
                  <c:v>22169.451612903227</c:v>
                </c:pt>
                <c:pt idx="2">
                  <c:v>19049.251612903223</c:v>
                </c:pt>
                <c:pt idx="3">
                  <c:v>18214.058064516128</c:v>
                </c:pt>
                <c:pt idx="4">
                  <c:v>18053.170967741939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GRAPHS'!$A$24</c:f>
              <c:strCache>
                <c:ptCount val="1"/>
                <c:pt idx="0">
                  <c:v>JUL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GRAPHS'!$N$24:$R$24</c:f>
              <c:numCache>
                <c:formatCode>#,##0_);[Red]\(#,##0\)</c:formatCode>
                <c:ptCount val="5"/>
                <c:pt idx="0">
                  <c:v>26354</c:v>
                </c:pt>
                <c:pt idx="1">
                  <c:v>24733</c:v>
                </c:pt>
                <c:pt idx="2">
                  <c:v>21075.800000000003</c:v>
                </c:pt>
                <c:pt idx="3">
                  <c:v>20239</c:v>
                </c:pt>
                <c:pt idx="4">
                  <c:v>20509.300000000003</c:v>
                </c:pt>
              </c:numCache>
            </c:numRef>
          </c:val>
        </c:ser>
        <c:axId val="178064768"/>
        <c:axId val="178082944"/>
      </c:barChart>
      <c:catAx>
        <c:axId val="1780647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082944"/>
        <c:crosses val="autoZero"/>
        <c:auto val="1"/>
        <c:lblAlgn val="ctr"/>
        <c:lblOffset val="100"/>
        <c:tickLblSkip val="1"/>
        <c:tickMarkSkip val="1"/>
      </c:catAx>
      <c:valAx>
        <c:axId val="178082944"/>
        <c:scaling>
          <c:orientation val="minMax"/>
          <c:max val="3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12655967509009E-2"/>
              <c:y val="0.47643267995756333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064768"/>
        <c:crosses val="autoZero"/>
        <c:crossBetween val="between"/>
        <c:majorUnit val="10000"/>
        <c:minorUnit val="5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8469597240938941"/>
          <c:y val="0.95781537946054662"/>
          <c:w val="0.37759814676630776"/>
          <c:h val="3.34121063402742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Aug Min, Avg, Max</a:t>
            </a:r>
          </a:p>
        </c:rich>
      </c:tx>
      <c:layout>
        <c:manualLayout>
          <c:xMode val="edge"/>
          <c:yMode val="edge"/>
          <c:x val="0.30662114269614604"/>
          <c:y val="2.564103561128969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50597714130491"/>
          <c:y val="0.11233239138075131"/>
          <c:w val="0.8119781264815854"/>
          <c:h val="0.7887687481735367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GRAPHS'!$A$25</c:f>
              <c:strCache>
                <c:ptCount val="1"/>
                <c:pt idx="0">
                  <c:v>AUG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GRAPHS'!$N$25:$R$25</c:f>
              <c:numCache>
                <c:formatCode>#,##0_);[Red]\(#,##0\)</c:formatCode>
                <c:ptCount val="5"/>
                <c:pt idx="0">
                  <c:v>20570</c:v>
                </c:pt>
                <c:pt idx="1">
                  <c:v>19422</c:v>
                </c:pt>
                <c:pt idx="2">
                  <c:v>15412.900000000001</c:v>
                </c:pt>
                <c:pt idx="3">
                  <c:v>16799.699999999997</c:v>
                </c:pt>
                <c:pt idx="4">
                  <c:v>16456.300000000003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GRAPHS'!$A$26</c:f>
              <c:strCache>
                <c:ptCount val="1"/>
                <c:pt idx="0">
                  <c:v>AUG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GRAPHS'!$N$26:$R$26</c:f>
              <c:numCache>
                <c:formatCode>#,##0_);[Red]\(#,##0\)</c:formatCode>
                <c:ptCount val="5"/>
                <c:pt idx="0">
                  <c:v>23912.645161290322</c:v>
                </c:pt>
                <c:pt idx="1">
                  <c:v>22459.677419354837</c:v>
                </c:pt>
                <c:pt idx="2">
                  <c:v>19050.36129032258</c:v>
                </c:pt>
                <c:pt idx="3">
                  <c:v>18975.816129032253</c:v>
                </c:pt>
                <c:pt idx="4">
                  <c:v>19393.951612903224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GRAPHS'!$A$27</c:f>
              <c:strCache>
                <c:ptCount val="1"/>
                <c:pt idx="0">
                  <c:v>AUG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GRAPHS'!$N$27:$R$27</c:f>
              <c:numCache>
                <c:formatCode>#,##0_);[Red]\(#,##0\)</c:formatCode>
                <c:ptCount val="5"/>
                <c:pt idx="0">
                  <c:v>26060</c:v>
                </c:pt>
                <c:pt idx="1">
                  <c:v>25646</c:v>
                </c:pt>
                <c:pt idx="2">
                  <c:v>20955.600000000006</c:v>
                </c:pt>
                <c:pt idx="3">
                  <c:v>20938</c:v>
                </c:pt>
                <c:pt idx="4">
                  <c:v>23259.899999999994</c:v>
                </c:pt>
              </c:numCache>
            </c:numRef>
          </c:val>
        </c:ser>
        <c:axId val="178219648"/>
        <c:axId val="178233728"/>
      </c:barChart>
      <c:catAx>
        <c:axId val="17821964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33728"/>
        <c:crosses val="autoZero"/>
        <c:auto val="1"/>
        <c:lblAlgn val="ctr"/>
        <c:lblOffset val="100"/>
        <c:tickLblSkip val="1"/>
        <c:tickMarkSkip val="1"/>
      </c:catAx>
      <c:valAx>
        <c:axId val="1782337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12605839524402E-2"/>
              <c:y val="0.4774126567512394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19648"/>
        <c:crosses val="autoZero"/>
        <c:crossBetween val="between"/>
        <c:majorUnit val="10000"/>
        <c:minorUnit val="5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192001423551185"/>
          <c:y val="0.95848831858980665"/>
          <c:w val="0.40315005115885938"/>
          <c:h val="3.296717539937139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Sep Min, Avg, Max</a:t>
            </a:r>
          </a:p>
        </c:rich>
      </c:tx>
      <c:layout>
        <c:manualLayout>
          <c:xMode val="edge"/>
          <c:yMode val="edge"/>
          <c:x val="0.30883703984593996"/>
          <c:y val="2.725261516223521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93900202826373"/>
          <c:y val="0.12622250091543483"/>
          <c:w val="0.81265398439099779"/>
          <c:h val="0.7573350054926090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GRAPHS'!$A$28</c:f>
              <c:strCache>
                <c:ptCount val="1"/>
                <c:pt idx="0">
                  <c:v>SEP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GRAPHS'!$N$28:$R$28</c:f>
              <c:numCache>
                <c:formatCode>#,##0_);[Red]\(#,##0\)</c:formatCode>
                <c:ptCount val="5"/>
                <c:pt idx="0">
                  <c:v>19343</c:v>
                </c:pt>
                <c:pt idx="1">
                  <c:v>20447.600000000006</c:v>
                </c:pt>
                <c:pt idx="2">
                  <c:v>14737.600000000006</c:v>
                </c:pt>
                <c:pt idx="3">
                  <c:v>16790.199999999997</c:v>
                </c:pt>
                <c:pt idx="4">
                  <c:v>16657.600000000006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GRAPHS'!$A$29</c:f>
              <c:strCache>
                <c:ptCount val="1"/>
                <c:pt idx="0">
                  <c:v>SEP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GRAPHS'!$N$29:$R$29</c:f>
              <c:numCache>
                <c:formatCode>#,##0_);[Red]\(#,##0\)</c:formatCode>
                <c:ptCount val="5"/>
                <c:pt idx="0">
                  <c:v>24704.6</c:v>
                </c:pt>
                <c:pt idx="1">
                  <c:v>24396.496666666666</c:v>
                </c:pt>
                <c:pt idx="2">
                  <c:v>20301.713333333333</c:v>
                </c:pt>
                <c:pt idx="3">
                  <c:v>19796.383333333335</c:v>
                </c:pt>
                <c:pt idx="4">
                  <c:v>21572.419999999995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GRAPHS'!$A$30</c:f>
              <c:strCache>
                <c:ptCount val="1"/>
                <c:pt idx="0">
                  <c:v>SEP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GRAPHS'!$N$30:$R$30</c:f>
              <c:numCache>
                <c:formatCode>#,##0_);[Red]\(#,##0\)</c:formatCode>
                <c:ptCount val="5"/>
                <c:pt idx="0">
                  <c:v>28714</c:v>
                </c:pt>
                <c:pt idx="1">
                  <c:v>29759.999999999996</c:v>
                </c:pt>
                <c:pt idx="2">
                  <c:v>23538.799999999999</c:v>
                </c:pt>
                <c:pt idx="3">
                  <c:v>22404.199999999997</c:v>
                </c:pt>
                <c:pt idx="4">
                  <c:v>25174</c:v>
                </c:pt>
              </c:numCache>
            </c:numRef>
          </c:val>
        </c:ser>
        <c:axId val="178247552"/>
        <c:axId val="178249088"/>
      </c:barChart>
      <c:catAx>
        <c:axId val="178247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49088"/>
        <c:crosses val="autoZero"/>
        <c:auto val="1"/>
        <c:lblAlgn val="ctr"/>
        <c:lblOffset val="100"/>
        <c:tickLblSkip val="1"/>
        <c:tickMarkSkip val="1"/>
      </c:catAx>
      <c:valAx>
        <c:axId val="1782490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71445354033411E-2"/>
              <c:y val="0.47046567005211332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475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430468500219788"/>
          <c:y val="0.95097173722850969"/>
          <c:w val="0.39992252384883159"/>
          <c:h val="3.87273764692456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Oct Min, Avg, Max</a:t>
            </a:r>
          </a:p>
        </c:rich>
      </c:tx>
      <c:layout>
        <c:manualLayout>
          <c:xMode val="edge"/>
          <c:yMode val="edge"/>
          <c:x val="0.31087980339091903"/>
          <c:y val="2.718172529446844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750597714130491"/>
          <c:y val="0.12589450090560467"/>
          <c:w val="0.8119781264815854"/>
          <c:h val="0.75822824409058343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GRAPHS'!$A$31</c:f>
              <c:strCache>
                <c:ptCount val="1"/>
                <c:pt idx="0">
                  <c:v>OCT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GRAPHS'!$N$31:$R$31</c:f>
              <c:numCache>
                <c:formatCode>#,##0_);[Red]\(#,##0\)</c:formatCode>
                <c:ptCount val="5"/>
                <c:pt idx="0">
                  <c:v>24848</c:v>
                </c:pt>
                <c:pt idx="1">
                  <c:v>24944.899999999998</c:v>
                </c:pt>
                <c:pt idx="2">
                  <c:v>20864.699999999997</c:v>
                </c:pt>
                <c:pt idx="3">
                  <c:v>21844.300000000003</c:v>
                </c:pt>
                <c:pt idx="4">
                  <c:v>22705.5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GRAPHS'!$A$32</c:f>
              <c:strCache>
                <c:ptCount val="1"/>
                <c:pt idx="0">
                  <c:v>OCT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GRAPHS'!$N$32:$R$32</c:f>
              <c:numCache>
                <c:formatCode>#,##0_);[Red]\(#,##0\)</c:formatCode>
                <c:ptCount val="5"/>
                <c:pt idx="0">
                  <c:v>31965</c:v>
                </c:pt>
                <c:pt idx="1">
                  <c:v>41284.283870967731</c:v>
                </c:pt>
                <c:pt idx="2">
                  <c:v>35109.883870967737</c:v>
                </c:pt>
                <c:pt idx="3">
                  <c:v>29217.583870967737</c:v>
                </c:pt>
                <c:pt idx="4">
                  <c:v>32821.43548387097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GRAPHS'!$A$33</c:f>
              <c:strCache>
                <c:ptCount val="1"/>
                <c:pt idx="0">
                  <c:v>OCT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GRAPHS'!$N$3:$R$3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'DAILY STATS &amp; GRAPHS'!$N$33:$R$33</c:f>
              <c:numCache>
                <c:formatCode>#,##0_);[Red]\(#,##0\)</c:formatCode>
                <c:ptCount val="5"/>
                <c:pt idx="0">
                  <c:v>60962</c:v>
                </c:pt>
                <c:pt idx="1">
                  <c:v>76012.399999999994</c:v>
                </c:pt>
                <c:pt idx="2">
                  <c:v>66639.7</c:v>
                </c:pt>
                <c:pt idx="3">
                  <c:v>42419.9</c:v>
                </c:pt>
                <c:pt idx="4">
                  <c:v>76404.200000000012</c:v>
                </c:pt>
              </c:numCache>
            </c:numRef>
          </c:val>
        </c:ser>
        <c:axId val="178296704"/>
        <c:axId val="178298240"/>
      </c:barChart>
      <c:catAx>
        <c:axId val="1782967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98240"/>
        <c:crosses val="autoZero"/>
        <c:auto val="1"/>
        <c:lblAlgn val="ctr"/>
        <c:lblOffset val="100"/>
        <c:tickLblSkip val="1"/>
        <c:tickMarkSkip val="1"/>
      </c:catAx>
      <c:valAx>
        <c:axId val="178298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12655967509009E-2"/>
              <c:y val="0.4706737924040248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2967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333957017749386"/>
          <c:y val="0.95136190465338488"/>
          <c:w val="0.39889132670297639"/>
          <c:h val="3.86266622605602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Nov Min, Avg, Max</a:t>
            </a:r>
          </a:p>
        </c:rich>
      </c:tx>
      <c:layout>
        <c:manualLayout>
          <c:xMode val="edge"/>
          <c:yMode val="edge"/>
          <c:x val="0.30804068982903005"/>
          <c:y val="2.676402629158512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028185675377689"/>
          <c:y val="0.12395990204207404"/>
          <c:w val="0.79920224686910568"/>
          <c:h val="0.76207167050866831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GRAPHS'!$A$34</c:f>
              <c:strCache>
                <c:ptCount val="1"/>
                <c:pt idx="0">
                  <c:v>NOV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GRAPHS'!$M$34:$Q$34</c:f>
              <c:numCache>
                <c:formatCode>#,##0_);[Red]\(#,##0\)</c:formatCode>
                <c:ptCount val="5"/>
                <c:pt idx="0">
                  <c:v>29199</c:v>
                </c:pt>
                <c:pt idx="1">
                  <c:v>33740</c:v>
                </c:pt>
                <c:pt idx="2">
                  <c:v>31754.5</c:v>
                </c:pt>
                <c:pt idx="3">
                  <c:v>33150.199999999997</c:v>
                </c:pt>
                <c:pt idx="4">
                  <c:v>35404.1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GRAPHS'!$A$35</c:f>
              <c:strCache>
                <c:ptCount val="1"/>
                <c:pt idx="0">
                  <c:v>NOV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GRAPHS'!$M$35:$Q$35</c:f>
              <c:numCache>
                <c:formatCode>#,##0_);[Red]\(#,##0\)</c:formatCode>
                <c:ptCount val="5"/>
                <c:pt idx="0">
                  <c:v>61232.866666666669</c:v>
                </c:pt>
                <c:pt idx="1">
                  <c:v>64224.5</c:v>
                </c:pt>
                <c:pt idx="2">
                  <c:v>69830.27</c:v>
                </c:pt>
                <c:pt idx="3">
                  <c:v>51691.096666666665</c:v>
                </c:pt>
                <c:pt idx="4">
                  <c:v>55337.933333333349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GRAPHS'!$A$36</c:f>
              <c:strCache>
                <c:ptCount val="1"/>
                <c:pt idx="0">
                  <c:v>NOV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GRAPHS'!$M$36:$Q$36</c:f>
              <c:numCache>
                <c:formatCode>#,##0_);[Red]\(#,##0\)</c:formatCode>
                <c:ptCount val="5"/>
                <c:pt idx="0">
                  <c:v>95107</c:v>
                </c:pt>
                <c:pt idx="1">
                  <c:v>86635</c:v>
                </c:pt>
                <c:pt idx="2">
                  <c:v>115841.3</c:v>
                </c:pt>
                <c:pt idx="3">
                  <c:v>75657.200000000012</c:v>
                </c:pt>
                <c:pt idx="4">
                  <c:v>84746.599999999991</c:v>
                </c:pt>
              </c:numCache>
            </c:numRef>
          </c:val>
        </c:ser>
        <c:axId val="178660480"/>
        <c:axId val="178662016"/>
      </c:barChart>
      <c:catAx>
        <c:axId val="17866048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662016"/>
        <c:crosses val="autoZero"/>
        <c:auto val="1"/>
        <c:lblAlgn val="ctr"/>
        <c:lblOffset val="100"/>
        <c:tickLblSkip val="1"/>
        <c:tickMarkSkip val="1"/>
      </c:catAx>
      <c:valAx>
        <c:axId val="1786620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712605839524402E-2"/>
              <c:y val="0.47048418093037886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66048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759820276702732"/>
          <c:y val="0.952237401948688"/>
          <c:w val="0.40315005115885982"/>
          <c:h val="3.803321593347845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Dths Dec Min, Avg, Max</a:t>
            </a:r>
          </a:p>
        </c:rich>
      </c:tx>
      <c:layout>
        <c:manualLayout>
          <c:xMode val="edge"/>
          <c:yMode val="edge"/>
          <c:x val="0.30866304617423534"/>
          <c:y val="2.669563886306560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981747657791464"/>
          <c:y val="0.12364304619920299"/>
          <c:w val="0.7999753879253575"/>
          <c:h val="0.76293379643372539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GRAPHS'!$A$37</c:f>
              <c:strCache>
                <c:ptCount val="1"/>
                <c:pt idx="0">
                  <c:v>DEC MIN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GRAPHS'!$M$37:$Q$37</c:f>
              <c:numCache>
                <c:formatCode>#,##0_);[Red]\(#,##0\)</c:formatCode>
                <c:ptCount val="5"/>
                <c:pt idx="0">
                  <c:v>37487</c:v>
                </c:pt>
                <c:pt idx="1">
                  <c:v>42698</c:v>
                </c:pt>
                <c:pt idx="2">
                  <c:v>40059.9</c:v>
                </c:pt>
                <c:pt idx="3">
                  <c:v>52473.8</c:v>
                </c:pt>
                <c:pt idx="4">
                  <c:v>72638.5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GRAPHS'!$A$38</c:f>
              <c:strCache>
                <c:ptCount val="1"/>
                <c:pt idx="0">
                  <c:v>DEC AVG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GRAPHS'!$M$38:$Q$38</c:f>
              <c:numCache>
                <c:formatCode>#,##0_);[Red]\(#,##0\)</c:formatCode>
                <c:ptCount val="5"/>
                <c:pt idx="0">
                  <c:v>73060.193548387091</c:v>
                </c:pt>
                <c:pt idx="1">
                  <c:v>84512.258064516136</c:v>
                </c:pt>
                <c:pt idx="2">
                  <c:v>85106.05483870965</c:v>
                </c:pt>
                <c:pt idx="3">
                  <c:v>93710.099999999991</c:v>
                </c:pt>
                <c:pt idx="4">
                  <c:v>112184.15806451613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GRAPHS'!$A$39</c:f>
              <c:strCache>
                <c:ptCount val="1"/>
                <c:pt idx="0">
                  <c:v>DEC MAX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GRAPHS'!$M$3:$Q$3</c:f>
              <c:strCache>
                <c:ptCount val="5"/>
                <c:pt idx="0">
                  <c:v>06</c:v>
                </c:pt>
                <c:pt idx="1">
                  <c:v>07</c:v>
                </c:pt>
                <c:pt idx="2">
                  <c:v>08</c:v>
                </c:pt>
                <c:pt idx="3">
                  <c:v>09</c:v>
                </c:pt>
                <c:pt idx="4">
                  <c:v>10</c:v>
                </c:pt>
              </c:strCache>
            </c:strRef>
          </c:cat>
          <c:val>
            <c:numRef>
              <c:f>'DAILY STATS &amp; GRAPHS'!$M$39:$Q$39</c:f>
              <c:numCache>
                <c:formatCode>#,##0_);[Red]\(#,##0\)</c:formatCode>
                <c:ptCount val="5"/>
                <c:pt idx="0">
                  <c:v>130568</c:v>
                </c:pt>
                <c:pt idx="1">
                  <c:v>126522</c:v>
                </c:pt>
                <c:pt idx="2">
                  <c:v>142581.19999999998</c:v>
                </c:pt>
                <c:pt idx="3">
                  <c:v>123900.1</c:v>
                </c:pt>
                <c:pt idx="4">
                  <c:v>153077.9</c:v>
                </c:pt>
              </c:numCache>
            </c:numRef>
          </c:val>
        </c:ser>
        <c:axId val="178704384"/>
        <c:axId val="178705920"/>
      </c:barChart>
      <c:catAx>
        <c:axId val="17870438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05920"/>
        <c:crosses val="autoZero"/>
        <c:auto val="1"/>
        <c:lblAlgn val="ctr"/>
        <c:lblOffset val="100"/>
        <c:tickLblSkip val="1"/>
        <c:tickMarkSkip val="1"/>
      </c:catAx>
      <c:valAx>
        <c:axId val="1787059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2654213357322012E-2"/>
              <c:y val="0.47068663358758922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70438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7662553816880356"/>
          <c:y val="0.95261343398931464"/>
          <c:w val="0.40635918394545362"/>
          <c:h val="3.7935955018425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Min,Avg,Max Day by Year</a:t>
            </a:r>
          </a:p>
        </c:rich>
      </c:tx>
      <c:layout>
        <c:manualLayout>
          <c:xMode val="edge"/>
          <c:yMode val="edge"/>
          <c:x val="0.38033437601122022"/>
          <c:y val="2.629259577846888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1393983892190949"/>
          <c:y val="0.14253387091651987"/>
          <c:w val="0.87460862271043804"/>
          <c:h val="0.72789141846690153"/>
        </c:manualLayout>
      </c:layout>
      <c:barChart>
        <c:barDir val="col"/>
        <c:grouping val="clustered"/>
        <c:ser>
          <c:idx val="0"/>
          <c:order val="0"/>
          <c:tx>
            <c:strRef>
              <c:f>'DAILY STATS &amp; GRAPHS'!$A$41</c:f>
              <c:strCache>
                <c:ptCount val="1"/>
                <c:pt idx="0">
                  <c:v>MIN DAY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GRAPHS'!$O$41:$S$41</c:f>
              <c:numCache>
                <c:formatCode>#,##0</c:formatCode>
                <c:ptCount val="5"/>
                <c:pt idx="0">
                  <c:v>18276</c:v>
                </c:pt>
                <c:pt idx="1">
                  <c:v>14737.600000000006</c:v>
                </c:pt>
                <c:pt idx="2">
                  <c:v>14829.300000000003</c:v>
                </c:pt>
                <c:pt idx="3">
                  <c:v>14122.100000000006</c:v>
                </c:pt>
                <c:pt idx="4">
                  <c:v>14373.399999999994</c:v>
                </c:pt>
              </c:numCache>
            </c:numRef>
          </c:val>
        </c:ser>
        <c:ser>
          <c:idx val="1"/>
          <c:order val="1"/>
          <c:tx>
            <c:strRef>
              <c:f>'DAILY STATS &amp; GRAPHS'!$A$42</c:f>
              <c:strCache>
                <c:ptCount val="1"/>
                <c:pt idx="0">
                  <c:v>AVG DAY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GRAPHS'!$O$42:$S$42</c:f>
              <c:numCache>
                <c:formatCode>#,##0</c:formatCode>
                <c:ptCount val="5"/>
                <c:pt idx="0">
                  <c:v>51478.486027685081</c:v>
                </c:pt>
                <c:pt idx="1">
                  <c:v>49548.632469918077</c:v>
                </c:pt>
                <c:pt idx="2">
                  <c:v>49952.496431771629</c:v>
                </c:pt>
                <c:pt idx="3">
                  <c:v>44760.22516129032</c:v>
                </c:pt>
                <c:pt idx="4">
                  <c:v>41551.385288945392</c:v>
                </c:pt>
              </c:numCache>
            </c:numRef>
          </c:val>
        </c:ser>
        <c:ser>
          <c:idx val="2"/>
          <c:order val="2"/>
          <c:tx>
            <c:strRef>
              <c:f>'DAILY STATS &amp; GRAPHS'!$A$43</c:f>
              <c:strCache>
                <c:ptCount val="1"/>
                <c:pt idx="0">
                  <c:v>MAX DAY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GRAPHS'!$O$3:$S$3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'DAILY STATS &amp; GRAPHS'!$O$43:$S$43</c:f>
              <c:numCache>
                <c:formatCode>#,##0</c:formatCode>
                <c:ptCount val="5"/>
                <c:pt idx="0">
                  <c:v>153622</c:v>
                </c:pt>
                <c:pt idx="1">
                  <c:v>171524.7</c:v>
                </c:pt>
                <c:pt idx="2">
                  <c:v>156467</c:v>
                </c:pt>
                <c:pt idx="3">
                  <c:v>148347.9</c:v>
                </c:pt>
                <c:pt idx="4">
                  <c:v>137485.20000000001</c:v>
                </c:pt>
              </c:numCache>
            </c:numRef>
          </c:val>
        </c:ser>
        <c:axId val="178932736"/>
        <c:axId val="178938624"/>
      </c:barChart>
      <c:catAx>
        <c:axId val="1789327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938624"/>
        <c:crosses val="autoZero"/>
        <c:auto val="1"/>
        <c:lblAlgn val="ctr"/>
        <c:lblOffset val="100"/>
        <c:tickLblSkip val="1"/>
        <c:tickMarkSkip val="1"/>
      </c:catAx>
      <c:valAx>
        <c:axId val="178938624"/>
        <c:scaling>
          <c:orientation val="minMax"/>
          <c:max val="20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5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2838262259925E-2"/>
              <c:y val="0.4718839556820135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8932736"/>
        <c:crosses val="autoZero"/>
        <c:crossBetween val="between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7501680339917768"/>
          <c:y val="0.94791945124506494"/>
          <c:w val="0.15245473445553534"/>
          <c:h val="4.289860826220238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800" b="1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r>
              <a:rPr lang="en-US"/>
              <a:t>COR Summer Daily Average Nat Gas Load</a:t>
            </a:r>
          </a:p>
        </c:rich>
      </c:tx>
      <c:layout>
        <c:manualLayout>
          <c:xMode val="edge"/>
          <c:yMode val="edge"/>
          <c:x val="0.33684415685663088"/>
          <c:y val="2.84671026291208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8588546262223312E-2"/>
          <c:y val="0.16745349002481141"/>
          <c:w val="0.88976163001655373"/>
          <c:h val="0.72842268160792956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'DAILY STATS &amp; GRAPHS'!$D$3:$S$3</c:f>
              <c:strCache>
                <c:ptCount val="16"/>
                <c:pt idx="0">
                  <c:v>97</c:v>
                </c:pt>
                <c:pt idx="1">
                  <c:v>98</c:v>
                </c:pt>
                <c:pt idx="2">
                  <c:v>99</c:v>
                </c:pt>
                <c:pt idx="3">
                  <c:v>00</c:v>
                </c:pt>
                <c:pt idx="4">
                  <c:v>01</c:v>
                </c:pt>
                <c:pt idx="5">
                  <c:v>02</c:v>
                </c:pt>
                <c:pt idx="6">
                  <c:v>03</c:v>
                </c:pt>
                <c:pt idx="7">
                  <c:v>04</c:v>
                </c:pt>
                <c:pt idx="8">
                  <c:v>05</c:v>
                </c:pt>
                <c:pt idx="9">
                  <c:v>06</c:v>
                </c:pt>
                <c:pt idx="10">
                  <c:v>07</c:v>
                </c:pt>
                <c:pt idx="11">
                  <c:v>08</c:v>
                </c:pt>
                <c:pt idx="12">
                  <c:v>09</c:v>
                </c:pt>
                <c:pt idx="13">
                  <c:v>10</c:v>
                </c:pt>
                <c:pt idx="14">
                  <c:v>11</c:v>
                </c:pt>
                <c:pt idx="15">
                  <c:v>12</c:v>
                </c:pt>
              </c:strCache>
            </c:strRef>
          </c:cat>
          <c:val>
            <c:numRef>
              <c:f>'DAILY STATS &amp; GRAPHS'!$D$46:$S$46</c:f>
              <c:numCache>
                <c:formatCode>#,##0</c:formatCode>
                <c:ptCount val="16"/>
                <c:pt idx="0">
                  <c:v>27306.108533333332</c:v>
                </c:pt>
                <c:pt idx="1">
                  <c:v>26625.026459498204</c:v>
                </c:pt>
                <c:pt idx="2">
                  <c:v>29095.932616487455</c:v>
                </c:pt>
                <c:pt idx="3">
                  <c:v>27206.4146953405</c:v>
                </c:pt>
                <c:pt idx="4">
                  <c:v>23305.330824372762</c:v>
                </c:pt>
                <c:pt idx="5">
                  <c:v>22788.072401433688</c:v>
                </c:pt>
                <c:pt idx="6">
                  <c:v>22327.897491039428</c:v>
                </c:pt>
                <c:pt idx="7">
                  <c:v>22715.983512544801</c:v>
                </c:pt>
                <c:pt idx="8">
                  <c:v>22288.858064516127</c:v>
                </c:pt>
                <c:pt idx="9">
                  <c:v>22713.387096774193</c:v>
                </c:pt>
                <c:pt idx="10">
                  <c:v>24169.933333333334</c:v>
                </c:pt>
                <c:pt idx="11">
                  <c:v>22762.020788530466</c:v>
                </c:pt>
                <c:pt idx="12">
                  <c:v>19711.815412186381</c:v>
                </c:pt>
                <c:pt idx="13">
                  <c:v>18796.638064516126</c:v>
                </c:pt>
                <c:pt idx="14">
                  <c:v>18975.845304659499</c:v>
                </c:pt>
                <c:pt idx="15">
                  <c:v>19073.274247311827</c:v>
                </c:pt>
              </c:numCache>
            </c:numRef>
          </c:val>
        </c:ser>
        <c:axId val="178971776"/>
        <c:axId val="178973312"/>
      </c:barChart>
      <c:catAx>
        <c:axId val="17897177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8973312"/>
        <c:crosses val="autoZero"/>
        <c:auto val="1"/>
        <c:lblAlgn val="ctr"/>
        <c:lblOffset val="100"/>
        <c:tickLblSkip val="1"/>
        <c:tickMarkSkip val="1"/>
      </c:catAx>
      <c:valAx>
        <c:axId val="1789733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75" b="1" i="0" u="none" strike="noStrike" baseline="0">
                    <a:solidFill>
                      <a:srgbClr val="000000"/>
                    </a:solidFill>
                    <a:latin typeface="Arial Narrow"/>
                    <a:ea typeface="Arial Narrow"/>
                    <a:cs typeface="Arial Narrow"/>
                  </a:defRPr>
                </a:pPr>
                <a:r>
                  <a:rPr lang="en-US"/>
                  <a:t>Dth</a:t>
                </a:r>
              </a:p>
            </c:rich>
          </c:tx>
          <c:layout>
            <c:manualLayout>
              <c:xMode val="edge"/>
              <c:yMode val="edge"/>
              <c:x val="1.3145101911766127E-2"/>
              <c:y val="0.50403505494016632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7897177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January COR Dths</a:t>
            </a:r>
          </a:p>
        </c:rich>
      </c:tx>
      <c:layout>
        <c:manualLayout>
          <c:xMode val="edge"/>
          <c:yMode val="edge"/>
          <c:x val="0.35579076269626181"/>
          <c:y val="2.812452463542553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954243356716872"/>
          <c:y val="0.13896827440913603"/>
          <c:w val="0.74765249790448784"/>
          <c:h val="0.77756058300349162"/>
        </c:manualLayout>
      </c:layout>
      <c:barChart>
        <c:barDir val="col"/>
        <c:grouping val="clustered"/>
        <c:ser>
          <c:idx val="0"/>
          <c:order val="0"/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GRAPHS'!$O$39:$S$39</c:f>
              <c:numCache>
                <c:formatCode>#,##0_);[Red]\(#,##0\)</c:formatCode>
                <c:ptCount val="5"/>
                <c:pt idx="0">
                  <c:v>3147783</c:v>
                </c:pt>
                <c:pt idx="1">
                  <c:v>3450458.3000000007</c:v>
                </c:pt>
                <c:pt idx="2">
                  <c:v>3339891.0999999996</c:v>
                </c:pt>
                <c:pt idx="3">
                  <c:v>3422696.5000000014</c:v>
                </c:pt>
                <c:pt idx="4">
                  <c:v>2556651.4</c:v>
                </c:pt>
              </c:numCache>
            </c:numRef>
          </c:val>
        </c:ser>
        <c:axId val="179493504"/>
        <c:axId val="179519872"/>
      </c:barChart>
      <c:catAx>
        <c:axId val="179493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519872"/>
        <c:crosses val="autoZero"/>
        <c:auto val="1"/>
        <c:lblAlgn val="ctr"/>
        <c:lblOffset val="100"/>
        <c:tickLblSkip val="1"/>
        <c:tickMarkSkip val="1"/>
      </c:catAx>
      <c:valAx>
        <c:axId val="179519872"/>
        <c:scaling>
          <c:orientation val="minMax"/>
          <c:max val="40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233360307938682E-2"/>
              <c:y val="0.48804336643849167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4935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 horizontalDpi="1200" verticalDpi="1200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February COR Dths</a:t>
            </a:r>
          </a:p>
        </c:rich>
      </c:tx>
      <c:layout>
        <c:manualLayout>
          <c:xMode val="edge"/>
          <c:yMode val="edge"/>
          <c:x val="0.3475929108210008"/>
          <c:y val="2.812454463258976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954243356716872"/>
          <c:y val="0.13896827440913603"/>
          <c:w val="0.74765249790448784"/>
          <c:h val="0.77756058300349162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GRAPHS'!$A$40</c:f>
              <c:strCache>
                <c:ptCount val="1"/>
                <c:pt idx="0">
                  <c:v>FEB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GRAPHS'!$O$40:$S$40</c:f>
              <c:numCache>
                <c:formatCode>#,##0_);[Red]\(#,##0\)</c:formatCode>
                <c:ptCount val="5"/>
                <c:pt idx="0">
                  <c:v>2594660</c:v>
                </c:pt>
                <c:pt idx="1">
                  <c:v>2482954.8999999994</c:v>
                </c:pt>
                <c:pt idx="2">
                  <c:v>3080897.3000000003</c:v>
                </c:pt>
                <c:pt idx="3">
                  <c:v>2174305</c:v>
                </c:pt>
                <c:pt idx="4">
                  <c:v>2178667.4999999995</c:v>
                </c:pt>
              </c:numCache>
            </c:numRef>
          </c:val>
        </c:ser>
        <c:axId val="179544064"/>
        <c:axId val="179545600"/>
      </c:barChart>
      <c:catAx>
        <c:axId val="1795440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545600"/>
        <c:crosses val="autoZero"/>
        <c:auto val="1"/>
        <c:lblAlgn val="ctr"/>
        <c:lblOffset val="100"/>
        <c:tickLblSkip val="1"/>
        <c:tickMarkSkip val="1"/>
      </c:catAx>
      <c:valAx>
        <c:axId val="179545600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233382065027362E-2"/>
              <c:y val="0.4880432588066957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54406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March COR Dths</a:t>
            </a:r>
          </a:p>
        </c:rich>
      </c:tx>
      <c:layout>
        <c:manualLayout>
          <c:xMode val="edge"/>
          <c:yMode val="edge"/>
          <c:x val="0.36998143524742777"/>
          <c:y val="2.812456456298552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818239311378136"/>
          <c:y val="0.13896827440913603"/>
          <c:w val="0.7497421488024244"/>
          <c:h val="0.77756058300349162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GRAPHS'!$A$41</c:f>
              <c:strCache>
                <c:ptCount val="1"/>
                <c:pt idx="0">
                  <c:v>MAR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GRAPHS'!$O$41:$S$41</c:f>
              <c:numCache>
                <c:formatCode>#,##0_);[Red]\(#,##0\)</c:formatCode>
                <c:ptCount val="5"/>
                <c:pt idx="0">
                  <c:v>1963177</c:v>
                </c:pt>
                <c:pt idx="1">
                  <c:v>2194461.1</c:v>
                </c:pt>
                <c:pt idx="2">
                  <c:v>1791028.6000000003</c:v>
                </c:pt>
                <c:pt idx="3">
                  <c:v>1931909.9999999995</c:v>
                </c:pt>
                <c:pt idx="4">
                  <c:v>1242393.2000000002</c:v>
                </c:pt>
              </c:numCache>
            </c:numRef>
          </c:val>
        </c:ser>
        <c:axId val="179565696"/>
        <c:axId val="179567232"/>
      </c:barChart>
      <c:catAx>
        <c:axId val="1795656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567232"/>
        <c:crosses val="autoZero"/>
        <c:auto val="1"/>
        <c:lblAlgn val="ctr"/>
        <c:lblOffset val="100"/>
        <c:tickLblSkip val="1"/>
        <c:tickMarkSkip val="1"/>
      </c:catAx>
      <c:valAx>
        <c:axId val="1795672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78057316006251E-2"/>
              <c:y val="0.48804332680451668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795656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April COR Dths</a:t>
            </a:r>
          </a:p>
        </c:rich>
      </c:tx>
      <c:layout>
        <c:manualLayout>
          <c:xMode val="edge"/>
          <c:yMode val="edge"/>
          <c:x val="0.38302041790231312"/>
          <c:y val="2.804024496937882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818239311378136"/>
          <c:y val="0.13855192119795051"/>
          <c:w val="0.7497421488024244"/>
          <c:h val="0.77852984292182348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GRAPHS'!$A$42</c:f>
              <c:strCache>
                <c:ptCount val="1"/>
                <c:pt idx="0">
                  <c:v>APR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GRAPHS'!$O$42:$S$42</c:f>
              <c:numCache>
                <c:formatCode>#,##0_);[Red]\(#,##0\)</c:formatCode>
                <c:ptCount val="5"/>
                <c:pt idx="0">
                  <c:v>1333966</c:v>
                </c:pt>
                <c:pt idx="1">
                  <c:v>1156086.1000000001</c:v>
                </c:pt>
                <c:pt idx="2">
                  <c:v>870173.29999999981</c:v>
                </c:pt>
                <c:pt idx="3">
                  <c:v>1045003.5000000002</c:v>
                </c:pt>
                <c:pt idx="4">
                  <c:v>1009685.2000000001</c:v>
                </c:pt>
              </c:numCache>
            </c:numRef>
          </c:val>
        </c:ser>
        <c:axId val="180832512"/>
        <c:axId val="180838400"/>
      </c:barChart>
      <c:catAx>
        <c:axId val="1808325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38400"/>
        <c:crosses val="autoZero"/>
        <c:auto val="1"/>
        <c:lblAlgn val="ctr"/>
        <c:lblOffset val="100"/>
        <c:tickLblSkip val="1"/>
        <c:tickMarkSkip val="1"/>
      </c:catAx>
      <c:valAx>
        <c:axId val="180838400"/>
        <c:scaling>
          <c:orientation val="minMax"/>
          <c:max val="150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77990251218652E-2"/>
              <c:y val="0.48823062117235388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32512"/>
        <c:crosses val="autoZero"/>
        <c:crossBetween val="between"/>
        <c:majorUnit val="500000"/>
        <c:minorUnit val="100000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May COR Dths</a:t>
            </a:r>
          </a:p>
        </c:rich>
      </c:tx>
      <c:layout>
        <c:manualLayout>
          <c:xMode val="edge"/>
          <c:yMode val="edge"/>
          <c:x val="0.38579394188104338"/>
          <c:y val="2.812454463258976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886084948519891"/>
          <c:y val="0.13896827440913603"/>
          <c:w val="0.74870192188729312"/>
          <c:h val="0.77756058300349162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GRAPHS'!$A$43</c:f>
              <c:strCache>
                <c:ptCount val="1"/>
                <c:pt idx="0">
                  <c:v>MAY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GRAPHS'!$O$43:$S$43</c:f>
              <c:numCache>
                <c:formatCode>#,##0_);[Red]\(#,##0\)</c:formatCode>
                <c:ptCount val="5"/>
                <c:pt idx="0">
                  <c:v>931005</c:v>
                </c:pt>
                <c:pt idx="1">
                  <c:v>785168.35000000009</c:v>
                </c:pt>
                <c:pt idx="2">
                  <c:v>680531.3</c:v>
                </c:pt>
                <c:pt idx="3">
                  <c:v>713379.9</c:v>
                </c:pt>
                <c:pt idx="4">
                  <c:v>662801.20000000007</c:v>
                </c:pt>
              </c:numCache>
            </c:numRef>
          </c:val>
        </c:ser>
        <c:axId val="180862336"/>
        <c:axId val="180876416"/>
      </c:barChart>
      <c:catAx>
        <c:axId val="18086233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76416"/>
        <c:crosses val="autoZero"/>
        <c:auto val="1"/>
        <c:lblAlgn val="ctr"/>
        <c:lblOffset val="100"/>
        <c:tickLblSkip val="1"/>
        <c:tickMarkSkip val="1"/>
      </c:catAx>
      <c:valAx>
        <c:axId val="180876416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155582343737969E-2"/>
              <c:y val="0.4880432588066957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086233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
June COR Dths</a:t>
            </a:r>
          </a:p>
        </c:rich>
      </c:tx>
      <c:layout>
        <c:manualLayout>
          <c:xMode val="edge"/>
          <c:yMode val="edge"/>
          <c:x val="0.38088982779592123"/>
          <c:y val="2.754466036573014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0760948489014683"/>
          <c:y val="0.17498948760843414"/>
          <c:w val="0.76995328648234762"/>
          <c:h val="0.74370532233584419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GRAPHS'!$A$44</c:f>
              <c:strCache>
                <c:ptCount val="1"/>
                <c:pt idx="0">
                  <c:v>JUN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GRAPHS'!$O$44:$S$44</c:f>
              <c:numCache>
                <c:formatCode>#,##0_);[Red]\(#,##0\)</c:formatCode>
                <c:ptCount val="5"/>
                <c:pt idx="0">
                  <c:v>709708</c:v>
                </c:pt>
                <c:pt idx="1">
                  <c:v>631075</c:v>
                </c:pt>
                <c:pt idx="2">
                  <c:v>576001.19999999995</c:v>
                </c:pt>
                <c:pt idx="3">
                  <c:v>584412.4</c:v>
                </c:pt>
                <c:pt idx="4">
                  <c:v>602829.1</c:v>
                </c:pt>
              </c:numCache>
            </c:numRef>
          </c:val>
        </c:ser>
        <c:axId val="181940992"/>
        <c:axId val="181942528"/>
      </c:barChart>
      <c:catAx>
        <c:axId val="1819409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42528"/>
        <c:crosses val="autoZero"/>
        <c:auto val="1"/>
        <c:lblAlgn val="ctr"/>
        <c:lblOffset val="100"/>
        <c:tickLblSkip val="1"/>
        <c:tickMarkSkip val="1"/>
      </c:catAx>
      <c:valAx>
        <c:axId val="181942528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155559823314786E-2"/>
              <c:y val="0.5071453999284572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409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
July COR Dths</a:t>
            </a:r>
          </a:p>
        </c:rich>
      </c:tx>
      <c:layout>
        <c:manualLayout>
          <c:xMode val="edge"/>
          <c:yMode val="edge"/>
          <c:x val="0.3862801240753998"/>
          <c:y val="2.804024496937882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0699402803893024"/>
          <c:y val="0.1781381843973677"/>
          <c:w val="0.77093051387727562"/>
          <c:h val="0.73894357972240277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GRAPHS'!$A$45</c:f>
              <c:strCache>
                <c:ptCount val="1"/>
                <c:pt idx="0">
                  <c:v>JUL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GRAPHS'!$O$38:$S$38</c:f>
              <c:strCache>
                <c:ptCount val="5"/>
                <c:pt idx="0">
                  <c:v>08</c:v>
                </c:pt>
                <c:pt idx="1">
                  <c:v>09</c:v>
                </c:pt>
                <c:pt idx="2">
                  <c:v>10</c:v>
                </c:pt>
                <c:pt idx="3">
                  <c:v>11</c:v>
                </c:pt>
                <c:pt idx="4">
                  <c:v>12</c:v>
                </c:pt>
              </c:strCache>
            </c:strRef>
          </c:cat>
          <c:val>
            <c:numRef>
              <c:f>'MTH STATS &amp; GRAPHS'!$O$45:$S$45</c:f>
              <c:numCache>
                <c:formatCode>#,##0_);[Red]\(#,##0\)</c:formatCode>
                <c:ptCount val="5"/>
                <c:pt idx="0">
                  <c:v>687253</c:v>
                </c:pt>
                <c:pt idx="1">
                  <c:v>590526.79999999993</c:v>
                </c:pt>
                <c:pt idx="2">
                  <c:v>564635.79999999993</c:v>
                </c:pt>
                <c:pt idx="3">
                  <c:v>559648.30000000005</c:v>
                </c:pt>
                <c:pt idx="4">
                  <c:v>559619.6</c:v>
                </c:pt>
              </c:numCache>
            </c:numRef>
          </c:val>
        </c:ser>
        <c:axId val="181991296"/>
        <c:axId val="181992832"/>
      </c:barChart>
      <c:catAx>
        <c:axId val="181991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92832"/>
        <c:crosses val="autoZero"/>
        <c:auto val="1"/>
        <c:lblAlgn val="ctr"/>
        <c:lblOffset val="100"/>
        <c:tickLblSkip val="1"/>
        <c:tickMarkSkip val="1"/>
      </c:catAx>
      <c:valAx>
        <c:axId val="181992832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77990251218652E-2"/>
              <c:y val="0.50802379702537181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19912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
August COR Dths</a:t>
            </a:r>
          </a:p>
        </c:rich>
      </c:tx>
      <c:layout>
        <c:manualLayout>
          <c:xMode val="edge"/>
          <c:yMode val="edge"/>
          <c:x val="0.36563747197727076"/>
          <c:y val="2.7956380660404252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0638207296960268"/>
          <c:y val="0.17760535809567374"/>
          <c:w val="0.77027639832749395"/>
          <c:h val="0.74002232539864055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GRAPHS'!$A$46</c:f>
              <c:strCache>
                <c:ptCount val="1"/>
                <c:pt idx="0">
                  <c:v>AUG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GRAPHS'!$N$38:$R$38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GRAPHS'!$N$46:$R$46</c:f>
              <c:numCache>
                <c:formatCode>#,##0_);[Red]\(#,##0\)</c:formatCode>
                <c:ptCount val="5"/>
                <c:pt idx="0">
                  <c:v>741292</c:v>
                </c:pt>
                <c:pt idx="1">
                  <c:v>696250</c:v>
                </c:pt>
                <c:pt idx="2">
                  <c:v>590561.19999999995</c:v>
                </c:pt>
                <c:pt idx="3">
                  <c:v>588250.29999999981</c:v>
                </c:pt>
                <c:pt idx="4">
                  <c:v>601212.49999999988</c:v>
                </c:pt>
              </c:numCache>
            </c:numRef>
          </c:val>
        </c:ser>
        <c:axId val="182037504"/>
        <c:axId val="182055680"/>
      </c:barChart>
      <c:catAx>
        <c:axId val="1820375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55680"/>
        <c:crosses val="autoZero"/>
        <c:auto val="1"/>
        <c:lblAlgn val="ctr"/>
        <c:lblOffset val="100"/>
        <c:tickLblSkip val="1"/>
        <c:tickMarkSkip val="1"/>
      </c:catAx>
      <c:valAx>
        <c:axId val="182055680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00842277211687E-2"/>
              <c:y val="0.50814871102842663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20375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September COR Dths</a:t>
            </a:r>
          </a:p>
        </c:rich>
      </c:tx>
      <c:layout>
        <c:manualLayout>
          <c:xMode val="edge"/>
          <c:yMode val="edge"/>
          <c:x val="0.33573382950418884"/>
          <c:y val="2.804025957523257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0316202055686094"/>
          <c:y val="0.13525306593133271"/>
          <c:w val="0.77304870533924164"/>
          <c:h val="0.78347812582173648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GRAPHS'!$A$47</c:f>
              <c:strCache>
                <c:ptCount val="1"/>
                <c:pt idx="0">
                  <c:v>SEP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GRAPHS'!$N$38:$R$38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GRAPHS'!$N$47:$R$47</c:f>
              <c:numCache>
                <c:formatCode>#,##0_);[Red]\(#,##0\)</c:formatCode>
                <c:ptCount val="5"/>
                <c:pt idx="0">
                  <c:v>741138</c:v>
                </c:pt>
                <c:pt idx="1">
                  <c:v>731894.9</c:v>
                </c:pt>
                <c:pt idx="2">
                  <c:v>609051.4</c:v>
                </c:pt>
                <c:pt idx="3">
                  <c:v>593891.5</c:v>
                </c:pt>
                <c:pt idx="4">
                  <c:v>647172.59999999986</c:v>
                </c:pt>
              </c:numCache>
            </c:numRef>
          </c:val>
        </c:ser>
        <c:axId val="183320960"/>
        <c:axId val="183322496"/>
      </c:barChart>
      <c:catAx>
        <c:axId val="18332096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322496"/>
        <c:crosses val="autoZero"/>
        <c:auto val="1"/>
        <c:lblAlgn val="ctr"/>
        <c:lblOffset val="100"/>
        <c:tickLblSkip val="1"/>
        <c:tickMarkSkip val="1"/>
      </c:catAx>
      <c:valAx>
        <c:axId val="183322496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7547369934922551E-2"/>
              <c:y val="0.4882305154259724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332096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5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October COR Dths</a:t>
            </a:r>
          </a:p>
        </c:rich>
      </c:tx>
      <c:layout>
        <c:manualLayout>
          <c:xMode val="edge"/>
          <c:yMode val="edge"/>
          <c:x val="0.35694242765108908"/>
          <c:y val="2.804024496937882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818239311378136"/>
          <c:y val="0.13855192119795051"/>
          <c:w val="0.7497421488024244"/>
          <c:h val="0.77852984292182348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GRAPHS'!$A$48</c:f>
              <c:strCache>
                <c:ptCount val="1"/>
                <c:pt idx="0">
                  <c:v>OCT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GRAPHS'!$N$38:$R$38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GRAPHS'!$N$48:$R$48</c:f>
              <c:numCache>
                <c:formatCode>#,##0_);[Red]\(#,##0\)</c:formatCode>
                <c:ptCount val="5"/>
                <c:pt idx="0">
                  <c:v>990915</c:v>
                </c:pt>
                <c:pt idx="1">
                  <c:v>1279812.7999999996</c:v>
                </c:pt>
                <c:pt idx="2">
                  <c:v>1088406.3999999999</c:v>
                </c:pt>
                <c:pt idx="3">
                  <c:v>905745.09999999986</c:v>
                </c:pt>
                <c:pt idx="4">
                  <c:v>1017464.5000000001</c:v>
                </c:pt>
              </c:numCache>
            </c:numRef>
          </c:val>
        </c:ser>
        <c:axId val="184493568"/>
        <c:axId val="184495104"/>
      </c:barChart>
      <c:catAx>
        <c:axId val="18449356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495104"/>
        <c:crosses val="autoZero"/>
        <c:auto val="1"/>
        <c:lblAlgn val="ctr"/>
        <c:lblOffset val="100"/>
        <c:tickLblSkip val="1"/>
        <c:tickMarkSkip val="1"/>
      </c:catAx>
      <c:valAx>
        <c:axId val="184495104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77990251218652E-2"/>
              <c:y val="0.48823062117235388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49356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November COR Dths</a:t>
            </a:r>
          </a:p>
        </c:rich>
      </c:tx>
      <c:layout>
        <c:manualLayout>
          <c:xMode val="edge"/>
          <c:yMode val="edge"/>
          <c:x val="0.34064378905635184"/>
          <c:y val="2.754470748439627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818239311378136"/>
          <c:y val="0.13610293480655816"/>
          <c:w val="0.7497421488024244"/>
          <c:h val="0.78259187513770934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GRAPHS'!$A$49</c:f>
              <c:strCache>
                <c:ptCount val="1"/>
                <c:pt idx="0">
                  <c:v>NOV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GRAPHS'!$N$38:$R$38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GRAPHS'!$N$49:$R$49</c:f>
              <c:numCache>
                <c:formatCode>#,##0_);[Red]\(#,##0\)</c:formatCode>
                <c:ptCount val="5"/>
                <c:pt idx="0">
                  <c:v>1926735</c:v>
                </c:pt>
                <c:pt idx="1">
                  <c:v>2094908.1</c:v>
                </c:pt>
                <c:pt idx="2">
                  <c:v>1550732.9</c:v>
                </c:pt>
                <c:pt idx="3">
                  <c:v>1660138.0000000005</c:v>
                </c:pt>
                <c:pt idx="4">
                  <c:v>1494654.8</c:v>
                </c:pt>
              </c:numCache>
            </c:numRef>
          </c:val>
        </c:ser>
        <c:axId val="184519296"/>
        <c:axId val="184537472"/>
      </c:barChart>
      <c:catAx>
        <c:axId val="1845192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537472"/>
        <c:crosses val="autoZero"/>
        <c:auto val="1"/>
        <c:lblAlgn val="ctr"/>
        <c:lblOffset val="100"/>
        <c:tickLblSkip val="1"/>
        <c:tickMarkSkip val="1"/>
      </c:catAx>
      <c:valAx>
        <c:axId val="184537472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77923403821323E-2"/>
              <c:y val="0.4877021877993602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45192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December COR Dths</a:t>
            </a:r>
          </a:p>
        </c:rich>
      </c:tx>
      <c:layout>
        <c:manualLayout>
          <c:xMode val="edge"/>
          <c:yMode val="edge"/>
          <c:x val="0.34126171121813659"/>
          <c:y val="2.746367488377708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2750779697436541"/>
          <c:y val="0.135703013979149"/>
          <c:w val="0.74915067432273164"/>
          <c:h val="0.78352335452246746"/>
        </c:manualLayout>
      </c:layout>
      <c:barChart>
        <c:barDir val="col"/>
        <c:grouping val="clustered"/>
        <c:ser>
          <c:idx val="0"/>
          <c:order val="0"/>
          <c:tx>
            <c:strRef>
              <c:f>'MTH STATS &amp; GRAPHS'!$A$50</c:f>
              <c:strCache>
                <c:ptCount val="1"/>
                <c:pt idx="0">
                  <c:v>DEC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GRAPHS'!$N$38:$R$38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GRAPHS'!$N$50:$R$50</c:f>
              <c:numCache>
                <c:formatCode>#,##0_);[Red]\(#,##0\)</c:formatCode>
                <c:ptCount val="5"/>
                <c:pt idx="0">
                  <c:v>2619880</c:v>
                </c:pt>
                <c:pt idx="1">
                  <c:v>2638287.6999999993</c:v>
                </c:pt>
                <c:pt idx="2">
                  <c:v>2905013.0999999996</c:v>
                </c:pt>
                <c:pt idx="3">
                  <c:v>3477708.9</c:v>
                </c:pt>
                <c:pt idx="4">
                  <c:v>2100274.4</c:v>
                </c:pt>
              </c:numCache>
            </c:numRef>
          </c:val>
        </c:ser>
        <c:axId val="185802752"/>
        <c:axId val="185804288"/>
      </c:barChart>
      <c:catAx>
        <c:axId val="1858027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804288"/>
        <c:crosses val="autoZero"/>
        <c:auto val="1"/>
        <c:lblAlgn val="ctr"/>
        <c:lblOffset val="100"/>
        <c:tickLblSkip val="1"/>
        <c:tickMarkSkip val="1"/>
      </c:catAx>
      <c:valAx>
        <c:axId val="185804288"/>
        <c:scaling>
          <c:orientation val="minMax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6000900372890292E-2"/>
              <c:y val="0.48788465167344836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58027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COR Monthly Dths by Year</a:t>
            </a:r>
          </a:p>
        </c:rich>
      </c:tx>
      <c:layout>
        <c:manualLayout>
          <c:xMode val="edge"/>
          <c:yMode val="edge"/>
          <c:x val="0.28950534075802509"/>
          <c:y val="2.78730581562876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24342086726415488"/>
          <c:y val="0.19019230209850818"/>
          <c:w val="0.59437231181489958"/>
          <c:h val="0.603368682519411"/>
        </c:manualLayout>
      </c:layout>
      <c:barChart>
        <c:barDir val="col"/>
        <c:grouping val="clustered"/>
        <c:ser>
          <c:idx val="1"/>
          <c:order val="0"/>
          <c:tx>
            <c:strRef>
              <c:f>'MTH STATS &amp; GRAPHS'!$O$38</c:f>
              <c:strCache>
                <c:ptCount val="1"/>
                <c:pt idx="0">
                  <c:v>08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GRAPHS'!$O$39:$O$50</c:f>
              <c:numCache>
                <c:formatCode>#,##0_);[Red]\(#,##0\)</c:formatCode>
                <c:ptCount val="12"/>
                <c:pt idx="0">
                  <c:v>3147783</c:v>
                </c:pt>
                <c:pt idx="1">
                  <c:v>2594660</c:v>
                </c:pt>
                <c:pt idx="2">
                  <c:v>1963177</c:v>
                </c:pt>
                <c:pt idx="3">
                  <c:v>1333966</c:v>
                </c:pt>
                <c:pt idx="4">
                  <c:v>931005</c:v>
                </c:pt>
                <c:pt idx="5">
                  <c:v>709708</c:v>
                </c:pt>
                <c:pt idx="6">
                  <c:v>687253</c:v>
                </c:pt>
                <c:pt idx="7">
                  <c:v>696250</c:v>
                </c:pt>
                <c:pt idx="8">
                  <c:v>731894.9</c:v>
                </c:pt>
                <c:pt idx="9">
                  <c:v>1279812.7999999996</c:v>
                </c:pt>
                <c:pt idx="10">
                  <c:v>2094908.1</c:v>
                </c:pt>
                <c:pt idx="11">
                  <c:v>2638287.6999999993</c:v>
                </c:pt>
              </c:numCache>
            </c:numRef>
          </c:val>
        </c:ser>
        <c:ser>
          <c:idx val="2"/>
          <c:order val="1"/>
          <c:tx>
            <c:strRef>
              <c:f>'MTH STATS &amp; GRAPHS'!$P$38</c:f>
              <c:strCache>
                <c:ptCount val="1"/>
                <c:pt idx="0">
                  <c:v>09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GRAPHS'!$P$39:$P$50</c:f>
              <c:numCache>
                <c:formatCode>#,##0_);[Red]\(#,##0\)</c:formatCode>
                <c:ptCount val="12"/>
                <c:pt idx="0">
                  <c:v>3450458.3000000007</c:v>
                </c:pt>
                <c:pt idx="1">
                  <c:v>2482954.8999999994</c:v>
                </c:pt>
                <c:pt idx="2">
                  <c:v>2194461.1</c:v>
                </c:pt>
                <c:pt idx="3">
                  <c:v>1156086.1000000001</c:v>
                </c:pt>
                <c:pt idx="4">
                  <c:v>785168.35000000009</c:v>
                </c:pt>
                <c:pt idx="5">
                  <c:v>631075</c:v>
                </c:pt>
                <c:pt idx="6">
                  <c:v>590526.79999999993</c:v>
                </c:pt>
                <c:pt idx="7">
                  <c:v>590561.19999999995</c:v>
                </c:pt>
                <c:pt idx="8">
                  <c:v>609051.4</c:v>
                </c:pt>
                <c:pt idx="9">
                  <c:v>1088406.3999999999</c:v>
                </c:pt>
                <c:pt idx="10">
                  <c:v>1550732.9</c:v>
                </c:pt>
                <c:pt idx="11">
                  <c:v>2905013.0999999996</c:v>
                </c:pt>
              </c:numCache>
            </c:numRef>
          </c:val>
        </c:ser>
        <c:ser>
          <c:idx val="3"/>
          <c:order val="2"/>
          <c:tx>
            <c:strRef>
              <c:f>'MTH STATS &amp; GRAPHS'!$Q$38</c:f>
              <c:strCache>
                <c:ptCount val="1"/>
                <c:pt idx="0">
                  <c:v>10</c:v>
                </c:pt>
              </c:strCache>
            </c:strRef>
          </c:tx>
          <c:spPr>
            <a:solidFill>
              <a:srgbClr val="FF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GRAPHS'!$Q$39:$Q$50</c:f>
              <c:numCache>
                <c:formatCode>#,##0_);[Red]\(#,##0\)</c:formatCode>
                <c:ptCount val="12"/>
                <c:pt idx="0">
                  <c:v>3339891.0999999996</c:v>
                </c:pt>
                <c:pt idx="1">
                  <c:v>3080897.3000000003</c:v>
                </c:pt>
                <c:pt idx="2">
                  <c:v>1791028.6000000003</c:v>
                </c:pt>
                <c:pt idx="3">
                  <c:v>870173.29999999981</c:v>
                </c:pt>
                <c:pt idx="4">
                  <c:v>680531.3</c:v>
                </c:pt>
                <c:pt idx="5">
                  <c:v>576001.19999999995</c:v>
                </c:pt>
                <c:pt idx="6">
                  <c:v>564635.79999999993</c:v>
                </c:pt>
                <c:pt idx="7">
                  <c:v>588250.29999999981</c:v>
                </c:pt>
                <c:pt idx="8">
                  <c:v>593891.5</c:v>
                </c:pt>
                <c:pt idx="9">
                  <c:v>905745.09999999986</c:v>
                </c:pt>
                <c:pt idx="10">
                  <c:v>1660138.0000000005</c:v>
                </c:pt>
                <c:pt idx="11">
                  <c:v>3477708.9</c:v>
                </c:pt>
              </c:numCache>
            </c:numRef>
          </c:val>
        </c:ser>
        <c:ser>
          <c:idx val="4"/>
          <c:order val="3"/>
          <c:tx>
            <c:strRef>
              <c:f>'MTH STATS &amp; GRAPHS'!$R$38</c:f>
              <c:strCache>
                <c:ptCount val="1"/>
                <c:pt idx="0">
                  <c:v>11</c:v>
                </c:pt>
              </c:strCache>
            </c:strRef>
          </c:tx>
          <c:spPr>
            <a:solidFill>
              <a:srgbClr val="FF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GRAPHS'!$R$39:$R$50</c:f>
              <c:numCache>
                <c:formatCode>#,##0_);[Red]\(#,##0\)</c:formatCode>
                <c:ptCount val="12"/>
                <c:pt idx="0">
                  <c:v>3422696.5000000014</c:v>
                </c:pt>
                <c:pt idx="1">
                  <c:v>2174305</c:v>
                </c:pt>
                <c:pt idx="2">
                  <c:v>1931909.9999999995</c:v>
                </c:pt>
                <c:pt idx="3">
                  <c:v>1045003.5000000002</c:v>
                </c:pt>
                <c:pt idx="4">
                  <c:v>713379.9</c:v>
                </c:pt>
                <c:pt idx="5">
                  <c:v>584412.4</c:v>
                </c:pt>
                <c:pt idx="6">
                  <c:v>559648.30000000005</c:v>
                </c:pt>
                <c:pt idx="7">
                  <c:v>601212.49999999988</c:v>
                </c:pt>
                <c:pt idx="8">
                  <c:v>647172.59999999986</c:v>
                </c:pt>
                <c:pt idx="9">
                  <c:v>1017464.5000000001</c:v>
                </c:pt>
                <c:pt idx="10">
                  <c:v>1494654.8</c:v>
                </c:pt>
                <c:pt idx="11">
                  <c:v>2100274.4</c:v>
                </c:pt>
              </c:numCache>
            </c:numRef>
          </c:val>
        </c:ser>
        <c:ser>
          <c:idx val="0"/>
          <c:order val="4"/>
          <c:tx>
            <c:strRef>
              <c:f>'MTH STATS &amp; GRAPHS'!$S$38</c:f>
              <c:strCache>
                <c:ptCount val="1"/>
                <c:pt idx="0">
                  <c:v>12</c:v>
                </c:pt>
              </c:strCache>
            </c:strRef>
          </c:tx>
          <c:spPr>
            <a:solidFill>
              <a:srgbClr val="FF66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GRAPHS'!$S$39:$S$50</c:f>
              <c:numCache>
                <c:formatCode>#,##0_);[Red]\(#,##0\)</c:formatCode>
                <c:ptCount val="12"/>
                <c:pt idx="0">
                  <c:v>2556651.4</c:v>
                </c:pt>
                <c:pt idx="1">
                  <c:v>2178667.4999999995</c:v>
                </c:pt>
                <c:pt idx="2">
                  <c:v>1242393.2000000002</c:v>
                </c:pt>
                <c:pt idx="3">
                  <c:v>1009685.2000000001</c:v>
                </c:pt>
                <c:pt idx="4">
                  <c:v>662801.20000000007</c:v>
                </c:pt>
                <c:pt idx="5">
                  <c:v>602829.1</c:v>
                </c:pt>
                <c:pt idx="6">
                  <c:v>559619.6</c:v>
                </c:pt>
              </c:numCache>
            </c:numRef>
          </c:val>
        </c:ser>
        <c:axId val="186646912"/>
        <c:axId val="186648448"/>
      </c:barChart>
      <c:catAx>
        <c:axId val="1866469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648448"/>
        <c:crosses val="autoZero"/>
        <c:auto val="1"/>
        <c:lblAlgn val="ctr"/>
        <c:lblOffset val="100"/>
        <c:tickLblSkip val="1"/>
        <c:tickMarkSkip val="1"/>
      </c:catAx>
      <c:valAx>
        <c:axId val="1866484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20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2.8359719497872686E-2"/>
              <c:y val="0.43613063292461857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6469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357912905514932"/>
          <c:y val="0.94604266506488177"/>
          <c:w val="0.24814745264280202"/>
          <c:h val="4.426894399394169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2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6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DTI% By Month and Year</a:t>
            </a:r>
          </a:p>
        </c:rich>
      </c:tx>
      <c:layout>
        <c:manualLayout>
          <c:xMode val="edge"/>
          <c:yMode val="edge"/>
          <c:x val="0.29961733755243208"/>
          <c:y val="2.89998365588916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8311964829658594E-2"/>
          <c:y val="0.15949962844426757"/>
          <c:w val="0.88012616133218158"/>
          <c:h val="0.66699844622148796"/>
        </c:manualLayout>
      </c:layout>
      <c:barChart>
        <c:barDir val="col"/>
        <c:grouping val="clustered"/>
        <c:ser>
          <c:idx val="1"/>
          <c:order val="0"/>
          <c:tx>
            <c:strRef>
              <c:f>'MTH STATS &amp; GRAPHS'!$O$88:$O$89</c:f>
              <c:strCache>
                <c:ptCount val="1"/>
                <c:pt idx="0">
                  <c:v>COR DTI% 08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GRAPHS'!$A$90:$A$101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GRAPHS'!$O$90:$O$101</c:f>
              <c:numCache>
                <c:formatCode>0%</c:formatCode>
                <c:ptCount val="12"/>
                <c:pt idx="0">
                  <c:v>0.28392713220701682</c:v>
                </c:pt>
                <c:pt idx="1">
                  <c:v>0.30060701594813966</c:v>
                </c:pt>
                <c:pt idx="2">
                  <c:v>0.22873281420880542</c:v>
                </c:pt>
                <c:pt idx="3">
                  <c:v>1.8709622284226134E-2</c:v>
                </c:pt>
                <c:pt idx="4">
                  <c:v>0</c:v>
                </c:pt>
                <c:pt idx="5">
                  <c:v>0</c:v>
                </c:pt>
                <c:pt idx="6">
                  <c:v>7.4208479264550319E-5</c:v>
                </c:pt>
                <c:pt idx="7">
                  <c:v>3.8491921005385995E-4</c:v>
                </c:pt>
                <c:pt idx="8">
                  <c:v>1.5111459309253281E-3</c:v>
                </c:pt>
                <c:pt idx="9">
                  <c:v>4.275469037346713E-2</c:v>
                </c:pt>
                <c:pt idx="10">
                  <c:v>0.23604376726597218</c:v>
                </c:pt>
                <c:pt idx="11">
                  <c:v>0.31426481653232902</c:v>
                </c:pt>
              </c:numCache>
            </c:numRef>
          </c:val>
        </c:ser>
        <c:ser>
          <c:idx val="2"/>
          <c:order val="1"/>
          <c:tx>
            <c:strRef>
              <c:f>'MTH STATS &amp; GRAPHS'!$P$88:$P$89</c:f>
              <c:strCache>
                <c:ptCount val="1"/>
                <c:pt idx="0">
                  <c:v>COR DTI% 09</c:v>
                </c:pt>
              </c:strCache>
            </c:strRef>
          </c:tx>
          <c:spPr>
            <a:solidFill>
              <a:srgbClr val="00FF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GRAPHS'!$A$90:$A$101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GRAPHS'!$P$90:$P$101</c:f>
              <c:numCache>
                <c:formatCode>0%</c:formatCode>
                <c:ptCount val="12"/>
                <c:pt idx="0">
                  <c:v>0.29985176172104433</c:v>
                </c:pt>
                <c:pt idx="1">
                  <c:v>0.31080588696959427</c:v>
                </c:pt>
                <c:pt idx="2">
                  <c:v>0.14263319591311049</c:v>
                </c:pt>
                <c:pt idx="3">
                  <c:v>4.4979348856456276E-4</c:v>
                </c:pt>
                <c:pt idx="4">
                  <c:v>6.7501447301078802E-5</c:v>
                </c:pt>
                <c:pt idx="5">
                  <c:v>7.7645287802559121E-5</c:v>
                </c:pt>
                <c:pt idx="6">
                  <c:v>9.8217388270947239E-5</c:v>
                </c:pt>
                <c:pt idx="7">
                  <c:v>1.1412873043471195E-3</c:v>
                </c:pt>
                <c:pt idx="8">
                  <c:v>1.100071356867417E-4</c:v>
                </c:pt>
                <c:pt idx="9">
                  <c:v>9.2061200669161826E-3</c:v>
                </c:pt>
                <c:pt idx="10">
                  <c:v>0.14818799549554923</c:v>
                </c:pt>
                <c:pt idx="11">
                  <c:v>0.2366209639467719</c:v>
                </c:pt>
              </c:numCache>
            </c:numRef>
          </c:val>
        </c:ser>
        <c:ser>
          <c:idx val="3"/>
          <c:order val="2"/>
          <c:tx>
            <c:strRef>
              <c:f>'MTH STATS &amp; GRAPHS'!$Q$88:$Q$89</c:f>
              <c:strCache>
                <c:ptCount val="1"/>
                <c:pt idx="0">
                  <c:v>COR DTI% 10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GRAPHS'!$A$90:$A$101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GRAPHS'!$Q$90:$Q$101</c:f>
              <c:numCache>
                <c:formatCode>0%</c:formatCode>
                <c:ptCount val="12"/>
                <c:pt idx="0">
                  <c:v>0.25591014030367637</c:v>
                </c:pt>
                <c:pt idx="1">
                  <c:v>0.26039037393424308</c:v>
                </c:pt>
                <c:pt idx="2">
                  <c:v>7.5335480404947183E-2</c:v>
                </c:pt>
                <c:pt idx="3">
                  <c:v>8.8258281425090859E-4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1.9032152748747387E-2</c:v>
                </c:pt>
                <c:pt idx="11">
                  <c:v>0.23664832901914246</c:v>
                </c:pt>
              </c:numCache>
            </c:numRef>
          </c:val>
        </c:ser>
        <c:ser>
          <c:idx val="0"/>
          <c:order val="3"/>
          <c:tx>
            <c:strRef>
              <c:f>'MTH STATS &amp; GRAPHS'!$R$88:$R$89</c:f>
              <c:strCache>
                <c:ptCount val="1"/>
                <c:pt idx="0">
                  <c:v>COR DTI% 11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GRAPHS'!$A$90:$A$101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GRAPHS'!$R$90:$R$101</c:f>
              <c:numCache>
                <c:formatCode>0%</c:formatCode>
                <c:ptCount val="12"/>
                <c:pt idx="0">
                  <c:v>0.24258300436512548</c:v>
                </c:pt>
                <c:pt idx="1">
                  <c:v>0.22399433382161196</c:v>
                </c:pt>
                <c:pt idx="2">
                  <c:v>0.10421914064319769</c:v>
                </c:pt>
                <c:pt idx="3">
                  <c:v>0.10842068950008299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6.7513916925834644E-3</c:v>
                </c:pt>
                <c:pt idx="11">
                  <c:v>0.18218571820901117</c:v>
                </c:pt>
              </c:numCache>
            </c:numRef>
          </c:val>
        </c:ser>
        <c:ser>
          <c:idx val="4"/>
          <c:order val="4"/>
          <c:tx>
            <c:strRef>
              <c:f>'MTH STATS &amp; GRAPHS'!$S$88:$S$89</c:f>
              <c:strCache>
                <c:ptCount val="1"/>
                <c:pt idx="0">
                  <c:v>COR DTI% 12</c:v>
                </c:pt>
              </c:strCache>
            </c:strRef>
          </c:tx>
          <c:spPr>
            <a:solidFill>
              <a:srgbClr val="660066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GRAPHS'!$A$90:$A$101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GRAPHS'!$S$90:$S$101</c:f>
              <c:numCache>
                <c:formatCode>0%</c:formatCode>
                <c:ptCount val="12"/>
                <c:pt idx="0">
                  <c:v>0.14864873639010778</c:v>
                </c:pt>
                <c:pt idx="1">
                  <c:v>0.14092375270664298</c:v>
                </c:pt>
                <c:pt idx="2">
                  <c:v>4.2786776360334226E-2</c:v>
                </c:pt>
                <c:pt idx="3">
                  <c:v>0.17753058081865514</c:v>
                </c:pt>
                <c:pt idx="4">
                  <c:v>0</c:v>
                </c:pt>
                <c:pt idx="5">
                  <c:v>1.8247294299495496E-5</c:v>
                </c:pt>
                <c:pt idx="6">
                  <c:v>8.9346406022948442E-6</c:v>
                </c:pt>
              </c:numCache>
            </c:numRef>
          </c:val>
        </c:ser>
        <c:axId val="186700928"/>
        <c:axId val="186702464"/>
      </c:barChart>
      <c:catAx>
        <c:axId val="1867009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02464"/>
        <c:crosses val="autoZero"/>
        <c:auto val="1"/>
        <c:lblAlgn val="ctr"/>
        <c:lblOffset val="100"/>
        <c:tickLblSkip val="1"/>
        <c:tickMarkSkip val="1"/>
      </c:catAx>
      <c:valAx>
        <c:axId val="1867024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%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009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86669773754942E-2"/>
          <c:y val="0.93887283320355075"/>
          <c:w val="0.95971202197856109"/>
          <c:h val="4.8937344370415185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08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1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FY COR and RPE Dths</a:t>
            </a:r>
          </a:p>
        </c:rich>
      </c:tx>
      <c:layout>
        <c:manualLayout>
          <c:xMode val="edge"/>
          <c:yMode val="edge"/>
          <c:x val="0.34488188976378337"/>
          <c:y val="2.791468472584271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89763779527559"/>
          <c:y val="0.13300513938888578"/>
          <c:w val="0.788976377952751"/>
          <c:h val="0.74712763483880995"/>
        </c:manualLayout>
      </c:layout>
      <c:barChart>
        <c:barDir val="col"/>
        <c:grouping val="stacked"/>
        <c:ser>
          <c:idx val="0"/>
          <c:order val="0"/>
          <c:tx>
            <c:v>RPE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GRAPHS'!$N$2:$R$2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GRAPHS'!$N$33:$R$33</c:f>
              <c:numCache>
                <c:formatCode>#,##0</c:formatCode>
                <c:ptCount val="5"/>
                <c:pt idx="0">
                  <c:v>2611155</c:v>
                </c:pt>
                <c:pt idx="1">
                  <c:v>3553764</c:v>
                </c:pt>
                <c:pt idx="2">
                  <c:v>4197542</c:v>
                </c:pt>
                <c:pt idx="3">
                  <c:v>4132206</c:v>
                </c:pt>
                <c:pt idx="4">
                  <c:v>5712999</c:v>
                </c:pt>
              </c:numCache>
            </c:numRef>
          </c:val>
        </c:ser>
        <c:ser>
          <c:idx val="1"/>
          <c:order val="1"/>
          <c:tx>
            <c:v>COR</c:v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GRAPHS'!$N$2:$R$2</c:f>
              <c:strCache>
                <c:ptCount val="5"/>
                <c:pt idx="0">
                  <c:v>07</c:v>
                </c:pt>
                <c:pt idx="1">
                  <c:v>08</c:v>
                </c:pt>
                <c:pt idx="2">
                  <c:v>09</c:v>
                </c:pt>
                <c:pt idx="3">
                  <c:v>10</c:v>
                </c:pt>
                <c:pt idx="4">
                  <c:v>11</c:v>
                </c:pt>
              </c:strCache>
            </c:strRef>
          </c:cat>
          <c:val>
            <c:numRef>
              <c:f>'MTH STATS &amp; GRAPHS'!$L$52:$P$52</c:f>
              <c:numCache>
                <c:formatCode>#,##0</c:formatCode>
                <c:ptCount val="5"/>
                <c:pt idx="0">
                  <c:v>19687758</c:v>
                </c:pt>
                <c:pt idx="1">
                  <c:v>17958819</c:v>
                </c:pt>
                <c:pt idx="2">
                  <c:v>18520269</c:v>
                </c:pt>
                <c:pt idx="3">
                  <c:v>18431870</c:v>
                </c:pt>
                <c:pt idx="4">
                  <c:v>18828610.25</c:v>
                </c:pt>
              </c:numCache>
            </c:numRef>
          </c:val>
        </c:ser>
        <c:overlap val="100"/>
        <c:axId val="186731904"/>
        <c:axId val="186741888"/>
      </c:barChart>
      <c:catAx>
        <c:axId val="18673190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41888"/>
        <c:crosses val="autoZero"/>
        <c:auto val="1"/>
        <c:lblAlgn val="ctr"/>
        <c:lblOffset val="100"/>
        <c:tickLblSkip val="1"/>
        <c:tickMarkSkip val="1"/>
      </c:catAx>
      <c:valAx>
        <c:axId val="1867418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FY Dths</a:t>
                </a:r>
              </a:p>
            </c:rich>
          </c:tx>
          <c:layout>
            <c:manualLayout>
              <c:xMode val="edge"/>
              <c:yMode val="edge"/>
              <c:x val="2.5196850393700787E-2"/>
              <c:y val="0.45648670196089519"/>
            </c:manualLayout>
          </c:layout>
          <c:spPr>
            <a:noFill/>
            <a:ln w="25400">
              <a:noFill/>
            </a:ln>
          </c:spPr>
        </c:title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31904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50866141732283465"/>
          <c:y val="0.94909838488618969"/>
          <c:w val="0.14803149606299515"/>
          <c:h val="3.940895613304262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8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2007 Daily Dths (Total and RPE)</a:t>
            </a:r>
          </a:p>
        </c:rich>
      </c:tx>
      <c:layout>
        <c:manualLayout>
          <c:xMode val="edge"/>
          <c:yMode val="edge"/>
          <c:x val="0.2674071953127099"/>
          <c:y val="2.77350131233600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2109004692633621"/>
          <c:y val="0.17103287218579141"/>
          <c:w val="0.8466212447599587"/>
          <c:h val="0.61017132779795757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'DAILY DATA'!$A$4386:$A$4750</c:f>
              <c:numCache>
                <c:formatCode>d\-mmm\-yy</c:formatCode>
                <c:ptCount val="365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39088</c:v>
                </c:pt>
                <c:pt idx="6">
                  <c:v>39089</c:v>
                </c:pt>
                <c:pt idx="7">
                  <c:v>39090</c:v>
                </c:pt>
                <c:pt idx="8">
                  <c:v>39091</c:v>
                </c:pt>
                <c:pt idx="9">
                  <c:v>39092</c:v>
                </c:pt>
                <c:pt idx="10">
                  <c:v>39093</c:v>
                </c:pt>
                <c:pt idx="11">
                  <c:v>39094</c:v>
                </c:pt>
                <c:pt idx="12">
                  <c:v>39095</c:v>
                </c:pt>
                <c:pt idx="13">
                  <c:v>39096</c:v>
                </c:pt>
                <c:pt idx="14">
                  <c:v>39097</c:v>
                </c:pt>
                <c:pt idx="15">
                  <c:v>39098</c:v>
                </c:pt>
                <c:pt idx="16">
                  <c:v>39099</c:v>
                </c:pt>
                <c:pt idx="17">
                  <c:v>39100</c:v>
                </c:pt>
                <c:pt idx="18">
                  <c:v>39101</c:v>
                </c:pt>
                <c:pt idx="19">
                  <c:v>39102</c:v>
                </c:pt>
                <c:pt idx="20">
                  <c:v>39103</c:v>
                </c:pt>
                <c:pt idx="21">
                  <c:v>39104</c:v>
                </c:pt>
                <c:pt idx="22">
                  <c:v>39105</c:v>
                </c:pt>
                <c:pt idx="23">
                  <c:v>39106</c:v>
                </c:pt>
                <c:pt idx="24">
                  <c:v>39107</c:v>
                </c:pt>
                <c:pt idx="25">
                  <c:v>39108</c:v>
                </c:pt>
                <c:pt idx="26">
                  <c:v>39109</c:v>
                </c:pt>
                <c:pt idx="27">
                  <c:v>39110</c:v>
                </c:pt>
                <c:pt idx="28">
                  <c:v>39111</c:v>
                </c:pt>
                <c:pt idx="29">
                  <c:v>39112</c:v>
                </c:pt>
                <c:pt idx="30">
                  <c:v>39113</c:v>
                </c:pt>
                <c:pt idx="31">
                  <c:v>39114</c:v>
                </c:pt>
                <c:pt idx="32">
                  <c:v>39115</c:v>
                </c:pt>
                <c:pt idx="33">
                  <c:v>39116</c:v>
                </c:pt>
                <c:pt idx="34">
                  <c:v>39117</c:v>
                </c:pt>
                <c:pt idx="35">
                  <c:v>39118</c:v>
                </c:pt>
                <c:pt idx="36">
                  <c:v>39119</c:v>
                </c:pt>
                <c:pt idx="37">
                  <c:v>39120</c:v>
                </c:pt>
                <c:pt idx="38">
                  <c:v>39121</c:v>
                </c:pt>
                <c:pt idx="39">
                  <c:v>39122</c:v>
                </c:pt>
                <c:pt idx="40">
                  <c:v>39123</c:v>
                </c:pt>
                <c:pt idx="41">
                  <c:v>39124</c:v>
                </c:pt>
                <c:pt idx="42">
                  <c:v>39125</c:v>
                </c:pt>
                <c:pt idx="43">
                  <c:v>39126</c:v>
                </c:pt>
                <c:pt idx="44">
                  <c:v>39127</c:v>
                </c:pt>
                <c:pt idx="45">
                  <c:v>39128</c:v>
                </c:pt>
                <c:pt idx="46">
                  <c:v>39129</c:v>
                </c:pt>
                <c:pt idx="47">
                  <c:v>39130</c:v>
                </c:pt>
                <c:pt idx="48">
                  <c:v>39131</c:v>
                </c:pt>
                <c:pt idx="49">
                  <c:v>39132</c:v>
                </c:pt>
                <c:pt idx="50">
                  <c:v>39133</c:v>
                </c:pt>
                <c:pt idx="51">
                  <c:v>39134</c:v>
                </c:pt>
                <c:pt idx="52">
                  <c:v>39135</c:v>
                </c:pt>
                <c:pt idx="53">
                  <c:v>39136</c:v>
                </c:pt>
                <c:pt idx="54">
                  <c:v>39137</c:v>
                </c:pt>
                <c:pt idx="55">
                  <c:v>39138</c:v>
                </c:pt>
                <c:pt idx="56">
                  <c:v>39139</c:v>
                </c:pt>
                <c:pt idx="57">
                  <c:v>39140</c:v>
                </c:pt>
                <c:pt idx="58">
                  <c:v>39141</c:v>
                </c:pt>
                <c:pt idx="59">
                  <c:v>39142</c:v>
                </c:pt>
                <c:pt idx="60">
                  <c:v>39143</c:v>
                </c:pt>
                <c:pt idx="61">
                  <c:v>39144</c:v>
                </c:pt>
                <c:pt idx="62">
                  <c:v>39145</c:v>
                </c:pt>
                <c:pt idx="63">
                  <c:v>39146</c:v>
                </c:pt>
                <c:pt idx="64">
                  <c:v>39147</c:v>
                </c:pt>
                <c:pt idx="65">
                  <c:v>39148</c:v>
                </c:pt>
                <c:pt idx="66">
                  <c:v>39149</c:v>
                </c:pt>
                <c:pt idx="67">
                  <c:v>39150</c:v>
                </c:pt>
                <c:pt idx="68">
                  <c:v>39151</c:v>
                </c:pt>
                <c:pt idx="69">
                  <c:v>39152</c:v>
                </c:pt>
                <c:pt idx="70">
                  <c:v>39153</c:v>
                </c:pt>
                <c:pt idx="71">
                  <c:v>39154</c:v>
                </c:pt>
                <c:pt idx="72">
                  <c:v>39155</c:v>
                </c:pt>
                <c:pt idx="73">
                  <c:v>39156</c:v>
                </c:pt>
                <c:pt idx="74">
                  <c:v>39157</c:v>
                </c:pt>
                <c:pt idx="75">
                  <c:v>39158</c:v>
                </c:pt>
                <c:pt idx="76">
                  <c:v>39159</c:v>
                </c:pt>
                <c:pt idx="77">
                  <c:v>39160</c:v>
                </c:pt>
                <c:pt idx="78">
                  <c:v>39161</c:v>
                </c:pt>
                <c:pt idx="79">
                  <c:v>39162</c:v>
                </c:pt>
                <c:pt idx="80">
                  <c:v>39163</c:v>
                </c:pt>
                <c:pt idx="81">
                  <c:v>39164</c:v>
                </c:pt>
                <c:pt idx="82">
                  <c:v>39165</c:v>
                </c:pt>
                <c:pt idx="83">
                  <c:v>39166</c:v>
                </c:pt>
                <c:pt idx="84">
                  <c:v>39167</c:v>
                </c:pt>
                <c:pt idx="85">
                  <c:v>39168</c:v>
                </c:pt>
                <c:pt idx="86">
                  <c:v>39169</c:v>
                </c:pt>
                <c:pt idx="87">
                  <c:v>39170</c:v>
                </c:pt>
                <c:pt idx="88">
                  <c:v>39171</c:v>
                </c:pt>
                <c:pt idx="89">
                  <c:v>39172</c:v>
                </c:pt>
                <c:pt idx="90">
                  <c:v>39173</c:v>
                </c:pt>
                <c:pt idx="91">
                  <c:v>39174</c:v>
                </c:pt>
                <c:pt idx="92">
                  <c:v>39175</c:v>
                </c:pt>
                <c:pt idx="93">
                  <c:v>39176</c:v>
                </c:pt>
                <c:pt idx="94">
                  <c:v>39177</c:v>
                </c:pt>
                <c:pt idx="95">
                  <c:v>39178</c:v>
                </c:pt>
                <c:pt idx="96">
                  <c:v>39179</c:v>
                </c:pt>
                <c:pt idx="97">
                  <c:v>39180</c:v>
                </c:pt>
                <c:pt idx="98">
                  <c:v>39181</c:v>
                </c:pt>
                <c:pt idx="99">
                  <c:v>39182</c:v>
                </c:pt>
                <c:pt idx="100">
                  <c:v>39183</c:v>
                </c:pt>
                <c:pt idx="101">
                  <c:v>39184</c:v>
                </c:pt>
                <c:pt idx="102">
                  <c:v>39185</c:v>
                </c:pt>
                <c:pt idx="103">
                  <c:v>39186</c:v>
                </c:pt>
                <c:pt idx="104">
                  <c:v>39187</c:v>
                </c:pt>
                <c:pt idx="105">
                  <c:v>39188</c:v>
                </c:pt>
                <c:pt idx="106">
                  <c:v>39189</c:v>
                </c:pt>
                <c:pt idx="107">
                  <c:v>39190</c:v>
                </c:pt>
                <c:pt idx="108">
                  <c:v>39191</c:v>
                </c:pt>
                <c:pt idx="109">
                  <c:v>39192</c:v>
                </c:pt>
                <c:pt idx="110">
                  <c:v>39193</c:v>
                </c:pt>
                <c:pt idx="111">
                  <c:v>39194</c:v>
                </c:pt>
                <c:pt idx="112">
                  <c:v>39195</c:v>
                </c:pt>
                <c:pt idx="113">
                  <c:v>39196</c:v>
                </c:pt>
                <c:pt idx="114">
                  <c:v>39197</c:v>
                </c:pt>
                <c:pt idx="115">
                  <c:v>39198</c:v>
                </c:pt>
                <c:pt idx="116">
                  <c:v>39199</c:v>
                </c:pt>
                <c:pt idx="117">
                  <c:v>39200</c:v>
                </c:pt>
                <c:pt idx="118">
                  <c:v>39201</c:v>
                </c:pt>
                <c:pt idx="119">
                  <c:v>39202</c:v>
                </c:pt>
                <c:pt idx="120">
                  <c:v>39203</c:v>
                </c:pt>
                <c:pt idx="121">
                  <c:v>39204</c:v>
                </c:pt>
                <c:pt idx="122">
                  <c:v>39205</c:v>
                </c:pt>
                <c:pt idx="123">
                  <c:v>39206</c:v>
                </c:pt>
                <c:pt idx="124">
                  <c:v>39207</c:v>
                </c:pt>
                <c:pt idx="125">
                  <c:v>39208</c:v>
                </c:pt>
                <c:pt idx="126">
                  <c:v>39209</c:v>
                </c:pt>
                <c:pt idx="127">
                  <c:v>39210</c:v>
                </c:pt>
                <c:pt idx="128">
                  <c:v>39211</c:v>
                </c:pt>
                <c:pt idx="129">
                  <c:v>39212</c:v>
                </c:pt>
                <c:pt idx="130">
                  <c:v>39213</c:v>
                </c:pt>
                <c:pt idx="131">
                  <c:v>39214</c:v>
                </c:pt>
                <c:pt idx="132">
                  <c:v>39215</c:v>
                </c:pt>
                <c:pt idx="133">
                  <c:v>39216</c:v>
                </c:pt>
                <c:pt idx="134">
                  <c:v>39217</c:v>
                </c:pt>
                <c:pt idx="135">
                  <c:v>39218</c:v>
                </c:pt>
                <c:pt idx="136">
                  <c:v>39219</c:v>
                </c:pt>
                <c:pt idx="137">
                  <c:v>39220</c:v>
                </c:pt>
                <c:pt idx="138">
                  <c:v>39221</c:v>
                </c:pt>
                <c:pt idx="139">
                  <c:v>39222</c:v>
                </c:pt>
                <c:pt idx="140">
                  <c:v>39223</c:v>
                </c:pt>
                <c:pt idx="141">
                  <c:v>39224</c:v>
                </c:pt>
                <c:pt idx="142">
                  <c:v>39225</c:v>
                </c:pt>
                <c:pt idx="143">
                  <c:v>39226</c:v>
                </c:pt>
                <c:pt idx="144">
                  <c:v>39227</c:v>
                </c:pt>
                <c:pt idx="145">
                  <c:v>39228</c:v>
                </c:pt>
                <c:pt idx="146">
                  <c:v>39229</c:v>
                </c:pt>
                <c:pt idx="147">
                  <c:v>39230</c:v>
                </c:pt>
                <c:pt idx="148">
                  <c:v>39231</c:v>
                </c:pt>
                <c:pt idx="149">
                  <c:v>39232</c:v>
                </c:pt>
                <c:pt idx="150">
                  <c:v>39233</c:v>
                </c:pt>
                <c:pt idx="151">
                  <c:v>39234</c:v>
                </c:pt>
                <c:pt idx="152">
                  <c:v>39235</c:v>
                </c:pt>
                <c:pt idx="153">
                  <c:v>39236</c:v>
                </c:pt>
                <c:pt idx="154">
                  <c:v>39237</c:v>
                </c:pt>
                <c:pt idx="155">
                  <c:v>39238</c:v>
                </c:pt>
                <c:pt idx="156">
                  <c:v>39239</c:v>
                </c:pt>
                <c:pt idx="157">
                  <c:v>39240</c:v>
                </c:pt>
                <c:pt idx="158">
                  <c:v>39241</c:v>
                </c:pt>
                <c:pt idx="159">
                  <c:v>39242</c:v>
                </c:pt>
                <c:pt idx="160">
                  <c:v>39243</c:v>
                </c:pt>
                <c:pt idx="161">
                  <c:v>39244</c:v>
                </c:pt>
                <c:pt idx="162">
                  <c:v>39245</c:v>
                </c:pt>
                <c:pt idx="163">
                  <c:v>39246</c:v>
                </c:pt>
                <c:pt idx="164">
                  <c:v>39247</c:v>
                </c:pt>
                <c:pt idx="165">
                  <c:v>39248</c:v>
                </c:pt>
                <c:pt idx="166">
                  <c:v>39249</c:v>
                </c:pt>
                <c:pt idx="167">
                  <c:v>39250</c:v>
                </c:pt>
                <c:pt idx="168">
                  <c:v>39251</c:v>
                </c:pt>
                <c:pt idx="169">
                  <c:v>39252</c:v>
                </c:pt>
                <c:pt idx="170">
                  <c:v>39253</c:v>
                </c:pt>
                <c:pt idx="171">
                  <c:v>39254</c:v>
                </c:pt>
                <c:pt idx="172">
                  <c:v>39255</c:v>
                </c:pt>
                <c:pt idx="173">
                  <c:v>39256</c:v>
                </c:pt>
                <c:pt idx="174">
                  <c:v>39257</c:v>
                </c:pt>
                <c:pt idx="175">
                  <c:v>39258</c:v>
                </c:pt>
                <c:pt idx="176">
                  <c:v>39259</c:v>
                </c:pt>
                <c:pt idx="177">
                  <c:v>39260</c:v>
                </c:pt>
                <c:pt idx="178">
                  <c:v>39261</c:v>
                </c:pt>
                <c:pt idx="179">
                  <c:v>39262</c:v>
                </c:pt>
                <c:pt idx="180">
                  <c:v>39263</c:v>
                </c:pt>
                <c:pt idx="181">
                  <c:v>39264</c:v>
                </c:pt>
                <c:pt idx="182">
                  <c:v>39265</c:v>
                </c:pt>
                <c:pt idx="183">
                  <c:v>39266</c:v>
                </c:pt>
                <c:pt idx="184">
                  <c:v>39267</c:v>
                </c:pt>
                <c:pt idx="185">
                  <c:v>39268</c:v>
                </c:pt>
                <c:pt idx="186">
                  <c:v>39269</c:v>
                </c:pt>
                <c:pt idx="187">
                  <c:v>39270</c:v>
                </c:pt>
                <c:pt idx="188">
                  <c:v>39271</c:v>
                </c:pt>
                <c:pt idx="189">
                  <c:v>39272</c:v>
                </c:pt>
                <c:pt idx="190">
                  <c:v>39273</c:v>
                </c:pt>
                <c:pt idx="191">
                  <c:v>39274</c:v>
                </c:pt>
                <c:pt idx="192">
                  <c:v>39275</c:v>
                </c:pt>
                <c:pt idx="193">
                  <c:v>39276</c:v>
                </c:pt>
                <c:pt idx="194">
                  <c:v>39277</c:v>
                </c:pt>
                <c:pt idx="195">
                  <c:v>39278</c:v>
                </c:pt>
                <c:pt idx="196">
                  <c:v>39279</c:v>
                </c:pt>
                <c:pt idx="197">
                  <c:v>39280</c:v>
                </c:pt>
                <c:pt idx="198">
                  <c:v>39281</c:v>
                </c:pt>
                <c:pt idx="199">
                  <c:v>39282</c:v>
                </c:pt>
                <c:pt idx="200">
                  <c:v>39283</c:v>
                </c:pt>
                <c:pt idx="201">
                  <c:v>39284</c:v>
                </c:pt>
                <c:pt idx="202">
                  <c:v>39285</c:v>
                </c:pt>
                <c:pt idx="203">
                  <c:v>39286</c:v>
                </c:pt>
                <c:pt idx="204">
                  <c:v>39287</c:v>
                </c:pt>
                <c:pt idx="205">
                  <c:v>39288</c:v>
                </c:pt>
                <c:pt idx="206">
                  <c:v>39289</c:v>
                </c:pt>
                <c:pt idx="207">
                  <c:v>39290</c:v>
                </c:pt>
                <c:pt idx="208">
                  <c:v>39291</c:v>
                </c:pt>
                <c:pt idx="209">
                  <c:v>39292</c:v>
                </c:pt>
                <c:pt idx="210">
                  <c:v>39293</c:v>
                </c:pt>
                <c:pt idx="211">
                  <c:v>39294</c:v>
                </c:pt>
                <c:pt idx="212">
                  <c:v>39295</c:v>
                </c:pt>
                <c:pt idx="213">
                  <c:v>39296</c:v>
                </c:pt>
                <c:pt idx="214">
                  <c:v>39297</c:v>
                </c:pt>
                <c:pt idx="215">
                  <c:v>39298</c:v>
                </c:pt>
                <c:pt idx="216">
                  <c:v>39299</c:v>
                </c:pt>
                <c:pt idx="217">
                  <c:v>39300</c:v>
                </c:pt>
                <c:pt idx="218">
                  <c:v>39301</c:v>
                </c:pt>
                <c:pt idx="219">
                  <c:v>39302</c:v>
                </c:pt>
                <c:pt idx="220">
                  <c:v>39303</c:v>
                </c:pt>
                <c:pt idx="221">
                  <c:v>39304</c:v>
                </c:pt>
                <c:pt idx="222">
                  <c:v>39305</c:v>
                </c:pt>
                <c:pt idx="223">
                  <c:v>39306</c:v>
                </c:pt>
                <c:pt idx="224">
                  <c:v>39307</c:v>
                </c:pt>
                <c:pt idx="225">
                  <c:v>39308</c:v>
                </c:pt>
                <c:pt idx="226">
                  <c:v>39309</c:v>
                </c:pt>
                <c:pt idx="227">
                  <c:v>39310</c:v>
                </c:pt>
                <c:pt idx="228">
                  <c:v>39311</c:v>
                </c:pt>
                <c:pt idx="229">
                  <c:v>39312</c:v>
                </c:pt>
                <c:pt idx="230">
                  <c:v>39313</c:v>
                </c:pt>
                <c:pt idx="231">
                  <c:v>39314</c:v>
                </c:pt>
                <c:pt idx="232">
                  <c:v>39315</c:v>
                </c:pt>
                <c:pt idx="233">
                  <c:v>39316</c:v>
                </c:pt>
                <c:pt idx="234">
                  <c:v>39317</c:v>
                </c:pt>
                <c:pt idx="235">
                  <c:v>39318</c:v>
                </c:pt>
                <c:pt idx="236">
                  <c:v>39319</c:v>
                </c:pt>
                <c:pt idx="237">
                  <c:v>39320</c:v>
                </c:pt>
                <c:pt idx="238">
                  <c:v>39321</c:v>
                </c:pt>
                <c:pt idx="239">
                  <c:v>39322</c:v>
                </c:pt>
                <c:pt idx="240">
                  <c:v>39323</c:v>
                </c:pt>
                <c:pt idx="241">
                  <c:v>39324</c:v>
                </c:pt>
                <c:pt idx="242">
                  <c:v>39325</c:v>
                </c:pt>
                <c:pt idx="243">
                  <c:v>39326</c:v>
                </c:pt>
                <c:pt idx="244">
                  <c:v>39327</c:v>
                </c:pt>
                <c:pt idx="245">
                  <c:v>39328</c:v>
                </c:pt>
                <c:pt idx="246">
                  <c:v>39329</c:v>
                </c:pt>
                <c:pt idx="247">
                  <c:v>39330</c:v>
                </c:pt>
                <c:pt idx="248">
                  <c:v>39331</c:v>
                </c:pt>
                <c:pt idx="249">
                  <c:v>39332</c:v>
                </c:pt>
                <c:pt idx="250">
                  <c:v>39333</c:v>
                </c:pt>
                <c:pt idx="251">
                  <c:v>39334</c:v>
                </c:pt>
                <c:pt idx="252">
                  <c:v>39335</c:v>
                </c:pt>
                <c:pt idx="253">
                  <c:v>39336</c:v>
                </c:pt>
                <c:pt idx="254">
                  <c:v>39337</c:v>
                </c:pt>
                <c:pt idx="255">
                  <c:v>39338</c:v>
                </c:pt>
                <c:pt idx="256">
                  <c:v>39339</c:v>
                </c:pt>
                <c:pt idx="257">
                  <c:v>39340</c:v>
                </c:pt>
                <c:pt idx="258">
                  <c:v>39341</c:v>
                </c:pt>
                <c:pt idx="259">
                  <c:v>39342</c:v>
                </c:pt>
                <c:pt idx="260">
                  <c:v>39343</c:v>
                </c:pt>
                <c:pt idx="261">
                  <c:v>39344</c:v>
                </c:pt>
                <c:pt idx="262">
                  <c:v>39345</c:v>
                </c:pt>
                <c:pt idx="263">
                  <c:v>39346</c:v>
                </c:pt>
                <c:pt idx="264">
                  <c:v>39347</c:v>
                </c:pt>
                <c:pt idx="265">
                  <c:v>39348</c:v>
                </c:pt>
                <c:pt idx="266">
                  <c:v>39349</c:v>
                </c:pt>
                <c:pt idx="267">
                  <c:v>39350</c:v>
                </c:pt>
                <c:pt idx="268">
                  <c:v>39351</c:v>
                </c:pt>
                <c:pt idx="269">
                  <c:v>39352</c:v>
                </c:pt>
                <c:pt idx="270">
                  <c:v>39353</c:v>
                </c:pt>
                <c:pt idx="271">
                  <c:v>39354</c:v>
                </c:pt>
                <c:pt idx="272">
                  <c:v>39355</c:v>
                </c:pt>
                <c:pt idx="273">
                  <c:v>39356</c:v>
                </c:pt>
                <c:pt idx="274">
                  <c:v>39357</c:v>
                </c:pt>
                <c:pt idx="275">
                  <c:v>39358</c:v>
                </c:pt>
                <c:pt idx="276">
                  <c:v>39359</c:v>
                </c:pt>
                <c:pt idx="277">
                  <c:v>39360</c:v>
                </c:pt>
                <c:pt idx="278">
                  <c:v>39361</c:v>
                </c:pt>
                <c:pt idx="279">
                  <c:v>39362</c:v>
                </c:pt>
                <c:pt idx="280">
                  <c:v>39363</c:v>
                </c:pt>
                <c:pt idx="281">
                  <c:v>39364</c:v>
                </c:pt>
                <c:pt idx="282">
                  <c:v>39365</c:v>
                </c:pt>
                <c:pt idx="283">
                  <c:v>39366</c:v>
                </c:pt>
                <c:pt idx="284">
                  <c:v>39367</c:v>
                </c:pt>
                <c:pt idx="285">
                  <c:v>39368</c:v>
                </c:pt>
                <c:pt idx="286">
                  <c:v>39369</c:v>
                </c:pt>
                <c:pt idx="287">
                  <c:v>39370</c:v>
                </c:pt>
                <c:pt idx="288">
                  <c:v>39371</c:v>
                </c:pt>
                <c:pt idx="289">
                  <c:v>39372</c:v>
                </c:pt>
                <c:pt idx="290">
                  <c:v>39373</c:v>
                </c:pt>
                <c:pt idx="291">
                  <c:v>39374</c:v>
                </c:pt>
                <c:pt idx="292">
                  <c:v>39375</c:v>
                </c:pt>
                <c:pt idx="293">
                  <c:v>39376</c:v>
                </c:pt>
                <c:pt idx="294">
                  <c:v>39377</c:v>
                </c:pt>
                <c:pt idx="295">
                  <c:v>39378</c:v>
                </c:pt>
                <c:pt idx="296">
                  <c:v>39379</c:v>
                </c:pt>
                <c:pt idx="297">
                  <c:v>39380</c:v>
                </c:pt>
                <c:pt idx="298">
                  <c:v>39381</c:v>
                </c:pt>
                <c:pt idx="299">
                  <c:v>39382</c:v>
                </c:pt>
                <c:pt idx="300">
                  <c:v>39383</c:v>
                </c:pt>
                <c:pt idx="301">
                  <c:v>39384</c:v>
                </c:pt>
                <c:pt idx="302">
                  <c:v>39385</c:v>
                </c:pt>
                <c:pt idx="303">
                  <c:v>39386</c:v>
                </c:pt>
                <c:pt idx="304">
                  <c:v>39387</c:v>
                </c:pt>
                <c:pt idx="305">
                  <c:v>39388</c:v>
                </c:pt>
                <c:pt idx="306">
                  <c:v>39389</c:v>
                </c:pt>
                <c:pt idx="307">
                  <c:v>39390</c:v>
                </c:pt>
                <c:pt idx="308">
                  <c:v>39391</c:v>
                </c:pt>
                <c:pt idx="309">
                  <c:v>39392</c:v>
                </c:pt>
                <c:pt idx="310">
                  <c:v>39393</c:v>
                </c:pt>
                <c:pt idx="311">
                  <c:v>39394</c:v>
                </c:pt>
                <c:pt idx="312">
                  <c:v>39395</c:v>
                </c:pt>
                <c:pt idx="313">
                  <c:v>39396</c:v>
                </c:pt>
                <c:pt idx="314">
                  <c:v>39397</c:v>
                </c:pt>
                <c:pt idx="315">
                  <c:v>39398</c:v>
                </c:pt>
                <c:pt idx="316">
                  <c:v>39399</c:v>
                </c:pt>
                <c:pt idx="317">
                  <c:v>39400</c:v>
                </c:pt>
                <c:pt idx="318">
                  <c:v>39401</c:v>
                </c:pt>
                <c:pt idx="319">
                  <c:v>39402</c:v>
                </c:pt>
                <c:pt idx="320">
                  <c:v>39403</c:v>
                </c:pt>
                <c:pt idx="321">
                  <c:v>39404</c:v>
                </c:pt>
                <c:pt idx="322">
                  <c:v>39405</c:v>
                </c:pt>
                <c:pt idx="323">
                  <c:v>39406</c:v>
                </c:pt>
                <c:pt idx="324">
                  <c:v>39407</c:v>
                </c:pt>
                <c:pt idx="325">
                  <c:v>39408</c:v>
                </c:pt>
                <c:pt idx="326">
                  <c:v>39409</c:v>
                </c:pt>
                <c:pt idx="327">
                  <c:v>39410</c:v>
                </c:pt>
                <c:pt idx="328">
                  <c:v>39411</c:v>
                </c:pt>
                <c:pt idx="329">
                  <c:v>39412</c:v>
                </c:pt>
                <c:pt idx="330">
                  <c:v>39413</c:v>
                </c:pt>
                <c:pt idx="331">
                  <c:v>39414</c:v>
                </c:pt>
                <c:pt idx="332">
                  <c:v>39415</c:v>
                </c:pt>
                <c:pt idx="333">
                  <c:v>39416</c:v>
                </c:pt>
                <c:pt idx="334">
                  <c:v>39417</c:v>
                </c:pt>
                <c:pt idx="335">
                  <c:v>39418</c:v>
                </c:pt>
                <c:pt idx="336">
                  <c:v>39419</c:v>
                </c:pt>
                <c:pt idx="337">
                  <c:v>39420</c:v>
                </c:pt>
                <c:pt idx="338">
                  <c:v>39421</c:v>
                </c:pt>
                <c:pt idx="339">
                  <c:v>39422</c:v>
                </c:pt>
                <c:pt idx="340">
                  <c:v>39423</c:v>
                </c:pt>
                <c:pt idx="341">
                  <c:v>39424</c:v>
                </c:pt>
                <c:pt idx="342">
                  <c:v>39425</c:v>
                </c:pt>
                <c:pt idx="343">
                  <c:v>39426</c:v>
                </c:pt>
                <c:pt idx="344">
                  <c:v>39427</c:v>
                </c:pt>
                <c:pt idx="345">
                  <c:v>39428</c:v>
                </c:pt>
                <c:pt idx="346">
                  <c:v>39429</c:v>
                </c:pt>
                <c:pt idx="347">
                  <c:v>39430</c:v>
                </c:pt>
                <c:pt idx="348">
                  <c:v>39431</c:v>
                </c:pt>
                <c:pt idx="349">
                  <c:v>39432</c:v>
                </c:pt>
                <c:pt idx="350">
                  <c:v>39433</c:v>
                </c:pt>
                <c:pt idx="351">
                  <c:v>39434</c:v>
                </c:pt>
                <c:pt idx="352">
                  <c:v>39435</c:v>
                </c:pt>
                <c:pt idx="353">
                  <c:v>39436</c:v>
                </c:pt>
                <c:pt idx="354">
                  <c:v>39437</c:v>
                </c:pt>
                <c:pt idx="355">
                  <c:v>39438</c:v>
                </c:pt>
                <c:pt idx="356">
                  <c:v>39439</c:v>
                </c:pt>
                <c:pt idx="357">
                  <c:v>39440</c:v>
                </c:pt>
                <c:pt idx="358">
                  <c:v>39441</c:v>
                </c:pt>
                <c:pt idx="359">
                  <c:v>39442</c:v>
                </c:pt>
                <c:pt idx="360">
                  <c:v>39443</c:v>
                </c:pt>
                <c:pt idx="361">
                  <c:v>39444</c:v>
                </c:pt>
                <c:pt idx="362">
                  <c:v>39445</c:v>
                </c:pt>
                <c:pt idx="363">
                  <c:v>39446</c:v>
                </c:pt>
                <c:pt idx="364">
                  <c:v>39447</c:v>
                </c:pt>
              </c:numCache>
            </c:numRef>
          </c:cat>
          <c:val>
            <c:numRef>
              <c:f>'DAILY DATA'!$O$4386:$O$4750</c:f>
              <c:numCache>
                <c:formatCode>#,##0_);[Red]\(#,##0\)</c:formatCode>
                <c:ptCount val="365"/>
                <c:pt idx="0">
                  <c:v>58284</c:v>
                </c:pt>
                <c:pt idx="1">
                  <c:v>84558</c:v>
                </c:pt>
                <c:pt idx="2">
                  <c:v>72456</c:v>
                </c:pt>
                <c:pt idx="3">
                  <c:v>46206</c:v>
                </c:pt>
                <c:pt idx="4">
                  <c:v>35561</c:v>
                </c:pt>
                <c:pt idx="5">
                  <c:v>39943</c:v>
                </c:pt>
                <c:pt idx="6">
                  <c:v>55424</c:v>
                </c:pt>
                <c:pt idx="7">
                  <c:v>83439</c:v>
                </c:pt>
                <c:pt idx="8">
                  <c:v>102688</c:v>
                </c:pt>
                <c:pt idx="9">
                  <c:v>116219</c:v>
                </c:pt>
                <c:pt idx="10">
                  <c:v>99457</c:v>
                </c:pt>
                <c:pt idx="11">
                  <c:v>69665</c:v>
                </c:pt>
                <c:pt idx="12">
                  <c:v>39480</c:v>
                </c:pt>
                <c:pt idx="13">
                  <c:v>33978</c:v>
                </c:pt>
                <c:pt idx="14">
                  <c:v>35228</c:v>
                </c:pt>
                <c:pt idx="15">
                  <c:v>91882</c:v>
                </c:pt>
                <c:pt idx="16">
                  <c:v>127142</c:v>
                </c:pt>
                <c:pt idx="17">
                  <c:v>119303</c:v>
                </c:pt>
                <c:pt idx="18">
                  <c:v>99516</c:v>
                </c:pt>
                <c:pt idx="19">
                  <c:v>112470</c:v>
                </c:pt>
                <c:pt idx="20">
                  <c:v>123426</c:v>
                </c:pt>
                <c:pt idx="21">
                  <c:v>114638</c:v>
                </c:pt>
                <c:pt idx="22">
                  <c:v>109975</c:v>
                </c:pt>
                <c:pt idx="23">
                  <c:v>125031</c:v>
                </c:pt>
                <c:pt idx="24">
                  <c:v>132621</c:v>
                </c:pt>
                <c:pt idx="25">
                  <c:v>120285</c:v>
                </c:pt>
                <c:pt idx="26">
                  <c:v>68310</c:v>
                </c:pt>
                <c:pt idx="27">
                  <c:v>112113</c:v>
                </c:pt>
                <c:pt idx="28">
                  <c:v>136778</c:v>
                </c:pt>
                <c:pt idx="29">
                  <c:v>118859</c:v>
                </c:pt>
                <c:pt idx="30">
                  <c:v>129488</c:v>
                </c:pt>
                <c:pt idx="31">
                  <c:v>122997</c:v>
                </c:pt>
                <c:pt idx="32">
                  <c:v>112467</c:v>
                </c:pt>
                <c:pt idx="33">
                  <c:v>117227</c:v>
                </c:pt>
                <c:pt idx="34">
                  <c:v>127283</c:v>
                </c:pt>
                <c:pt idx="35">
                  <c:v>162832</c:v>
                </c:pt>
                <c:pt idx="36">
                  <c:v>149233</c:v>
                </c:pt>
                <c:pt idx="37">
                  <c:v>137047</c:v>
                </c:pt>
                <c:pt idx="38">
                  <c:v>140038</c:v>
                </c:pt>
                <c:pt idx="39">
                  <c:v>133554</c:v>
                </c:pt>
                <c:pt idx="40">
                  <c:v>130296</c:v>
                </c:pt>
                <c:pt idx="41">
                  <c:v>122661</c:v>
                </c:pt>
                <c:pt idx="42">
                  <c:v>95611</c:v>
                </c:pt>
                <c:pt idx="43">
                  <c:v>120710</c:v>
                </c:pt>
                <c:pt idx="44">
                  <c:v>129132</c:v>
                </c:pt>
                <c:pt idx="45">
                  <c:v>142375</c:v>
                </c:pt>
                <c:pt idx="46">
                  <c:v>137981</c:v>
                </c:pt>
                <c:pt idx="47">
                  <c:v>114823</c:v>
                </c:pt>
                <c:pt idx="48">
                  <c:v>133753</c:v>
                </c:pt>
                <c:pt idx="49">
                  <c:v>109046</c:v>
                </c:pt>
                <c:pt idx="50">
                  <c:v>64576</c:v>
                </c:pt>
                <c:pt idx="51">
                  <c:v>60507</c:v>
                </c:pt>
                <c:pt idx="52">
                  <c:v>76909</c:v>
                </c:pt>
                <c:pt idx="53">
                  <c:v>103582</c:v>
                </c:pt>
                <c:pt idx="54">
                  <c:v>89763</c:v>
                </c:pt>
                <c:pt idx="55">
                  <c:v>105749</c:v>
                </c:pt>
                <c:pt idx="56">
                  <c:v>93760</c:v>
                </c:pt>
                <c:pt idx="57">
                  <c:v>77463</c:v>
                </c:pt>
                <c:pt idx="58">
                  <c:v>79588</c:v>
                </c:pt>
                <c:pt idx="59">
                  <c:v>58088</c:v>
                </c:pt>
                <c:pt idx="60">
                  <c:v>54240</c:v>
                </c:pt>
                <c:pt idx="61">
                  <c:v>59994</c:v>
                </c:pt>
                <c:pt idx="62">
                  <c:v>98787</c:v>
                </c:pt>
                <c:pt idx="63">
                  <c:v>90101</c:v>
                </c:pt>
                <c:pt idx="64">
                  <c:v>113998</c:v>
                </c:pt>
                <c:pt idx="65">
                  <c:v>114398</c:v>
                </c:pt>
                <c:pt idx="66">
                  <c:v>103705</c:v>
                </c:pt>
                <c:pt idx="67">
                  <c:v>84696</c:v>
                </c:pt>
                <c:pt idx="68">
                  <c:v>41434</c:v>
                </c:pt>
                <c:pt idx="69">
                  <c:v>56865</c:v>
                </c:pt>
                <c:pt idx="70">
                  <c:v>57057</c:v>
                </c:pt>
                <c:pt idx="71">
                  <c:v>47534</c:v>
                </c:pt>
                <c:pt idx="72">
                  <c:v>42471</c:v>
                </c:pt>
                <c:pt idx="73">
                  <c:v>45564</c:v>
                </c:pt>
                <c:pt idx="74">
                  <c:v>110857</c:v>
                </c:pt>
                <c:pt idx="75">
                  <c:v>144880</c:v>
                </c:pt>
                <c:pt idx="76">
                  <c:v>140712</c:v>
                </c:pt>
                <c:pt idx="77">
                  <c:v>93038</c:v>
                </c:pt>
                <c:pt idx="78">
                  <c:v>51473</c:v>
                </c:pt>
                <c:pt idx="79">
                  <c:v>78624</c:v>
                </c:pt>
                <c:pt idx="80">
                  <c:v>40210</c:v>
                </c:pt>
                <c:pt idx="81">
                  <c:v>31058</c:v>
                </c:pt>
                <c:pt idx="82">
                  <c:v>30636</c:v>
                </c:pt>
                <c:pt idx="83">
                  <c:v>42633</c:v>
                </c:pt>
                <c:pt idx="84">
                  <c:v>38597</c:v>
                </c:pt>
                <c:pt idx="85">
                  <c:v>30207</c:v>
                </c:pt>
                <c:pt idx="86">
                  <c:v>34062</c:v>
                </c:pt>
                <c:pt idx="87">
                  <c:v>49834</c:v>
                </c:pt>
                <c:pt idx="88">
                  <c:v>43775</c:v>
                </c:pt>
                <c:pt idx="89">
                  <c:v>36531</c:v>
                </c:pt>
                <c:pt idx="90">
                  <c:v>33091</c:v>
                </c:pt>
                <c:pt idx="91">
                  <c:v>30713</c:v>
                </c:pt>
                <c:pt idx="92">
                  <c:v>30816</c:v>
                </c:pt>
                <c:pt idx="93">
                  <c:v>37460</c:v>
                </c:pt>
                <c:pt idx="94">
                  <c:v>65975</c:v>
                </c:pt>
                <c:pt idx="95">
                  <c:v>67336</c:v>
                </c:pt>
                <c:pt idx="96">
                  <c:v>91704</c:v>
                </c:pt>
                <c:pt idx="97">
                  <c:v>98913</c:v>
                </c:pt>
                <c:pt idx="98">
                  <c:v>113416</c:v>
                </c:pt>
                <c:pt idx="99">
                  <c:v>100155</c:v>
                </c:pt>
                <c:pt idx="100">
                  <c:v>91009</c:v>
                </c:pt>
                <c:pt idx="101">
                  <c:v>57432</c:v>
                </c:pt>
                <c:pt idx="102">
                  <c:v>49614</c:v>
                </c:pt>
                <c:pt idx="103">
                  <c:v>48028</c:v>
                </c:pt>
                <c:pt idx="104">
                  <c:v>79194</c:v>
                </c:pt>
                <c:pt idx="105">
                  <c:v>113495</c:v>
                </c:pt>
                <c:pt idx="106">
                  <c:v>95312</c:v>
                </c:pt>
                <c:pt idx="107">
                  <c:v>82452</c:v>
                </c:pt>
                <c:pt idx="108">
                  <c:v>57036</c:v>
                </c:pt>
                <c:pt idx="109">
                  <c:v>40699</c:v>
                </c:pt>
                <c:pt idx="110">
                  <c:v>31520</c:v>
                </c:pt>
                <c:pt idx="111">
                  <c:v>32420</c:v>
                </c:pt>
                <c:pt idx="112">
                  <c:v>55647</c:v>
                </c:pt>
                <c:pt idx="113">
                  <c:v>29762</c:v>
                </c:pt>
                <c:pt idx="114">
                  <c:v>29027</c:v>
                </c:pt>
                <c:pt idx="115">
                  <c:v>30890</c:v>
                </c:pt>
                <c:pt idx="116">
                  <c:v>26882</c:v>
                </c:pt>
                <c:pt idx="117">
                  <c:v>25507</c:v>
                </c:pt>
                <c:pt idx="118">
                  <c:v>27182</c:v>
                </c:pt>
                <c:pt idx="119">
                  <c:v>26065</c:v>
                </c:pt>
                <c:pt idx="120">
                  <c:v>27040</c:v>
                </c:pt>
                <c:pt idx="121">
                  <c:v>27882</c:v>
                </c:pt>
                <c:pt idx="122">
                  <c:v>33169</c:v>
                </c:pt>
                <c:pt idx="123">
                  <c:v>28873</c:v>
                </c:pt>
                <c:pt idx="124">
                  <c:v>34007</c:v>
                </c:pt>
                <c:pt idx="125">
                  <c:v>40488</c:v>
                </c:pt>
                <c:pt idx="126">
                  <c:v>43691</c:v>
                </c:pt>
                <c:pt idx="127">
                  <c:v>33542</c:v>
                </c:pt>
                <c:pt idx="128">
                  <c:v>27543</c:v>
                </c:pt>
                <c:pt idx="129">
                  <c:v>26828</c:v>
                </c:pt>
                <c:pt idx="130">
                  <c:v>24088</c:v>
                </c:pt>
                <c:pt idx="131">
                  <c:v>23505</c:v>
                </c:pt>
                <c:pt idx="132">
                  <c:v>28369</c:v>
                </c:pt>
                <c:pt idx="133">
                  <c:v>28062</c:v>
                </c:pt>
                <c:pt idx="134">
                  <c:v>24685</c:v>
                </c:pt>
                <c:pt idx="135">
                  <c:v>26483</c:v>
                </c:pt>
                <c:pt idx="136">
                  <c:v>29366</c:v>
                </c:pt>
                <c:pt idx="137">
                  <c:v>34437</c:v>
                </c:pt>
                <c:pt idx="138">
                  <c:v>26542</c:v>
                </c:pt>
                <c:pt idx="139">
                  <c:v>26076</c:v>
                </c:pt>
                <c:pt idx="140">
                  <c:v>27319</c:v>
                </c:pt>
                <c:pt idx="141">
                  <c:v>28932</c:v>
                </c:pt>
                <c:pt idx="142">
                  <c:v>28316</c:v>
                </c:pt>
                <c:pt idx="143">
                  <c:v>27466</c:v>
                </c:pt>
                <c:pt idx="144">
                  <c:v>33176</c:v>
                </c:pt>
                <c:pt idx="145">
                  <c:v>36650</c:v>
                </c:pt>
                <c:pt idx="146">
                  <c:v>20136</c:v>
                </c:pt>
                <c:pt idx="147">
                  <c:v>22461</c:v>
                </c:pt>
                <c:pt idx="148">
                  <c:v>40180</c:v>
                </c:pt>
                <c:pt idx="149">
                  <c:v>52893</c:v>
                </c:pt>
                <c:pt idx="150">
                  <c:v>51692</c:v>
                </c:pt>
                <c:pt idx="151">
                  <c:v>49162</c:v>
                </c:pt>
                <c:pt idx="152">
                  <c:v>22489</c:v>
                </c:pt>
                <c:pt idx="153">
                  <c:v>24831</c:v>
                </c:pt>
                <c:pt idx="154">
                  <c:v>26260</c:v>
                </c:pt>
                <c:pt idx="155">
                  <c:v>38101</c:v>
                </c:pt>
                <c:pt idx="156">
                  <c:v>28404</c:v>
                </c:pt>
                <c:pt idx="157">
                  <c:v>53877</c:v>
                </c:pt>
                <c:pt idx="158">
                  <c:v>49495</c:v>
                </c:pt>
                <c:pt idx="159">
                  <c:v>25251</c:v>
                </c:pt>
                <c:pt idx="160">
                  <c:v>25400</c:v>
                </c:pt>
                <c:pt idx="161">
                  <c:v>29250</c:v>
                </c:pt>
                <c:pt idx="162">
                  <c:v>36156</c:v>
                </c:pt>
                <c:pt idx="163">
                  <c:v>26897</c:v>
                </c:pt>
                <c:pt idx="164">
                  <c:v>27508</c:v>
                </c:pt>
                <c:pt idx="165">
                  <c:v>26352</c:v>
                </c:pt>
                <c:pt idx="166">
                  <c:v>24430</c:v>
                </c:pt>
                <c:pt idx="167">
                  <c:v>27398</c:v>
                </c:pt>
                <c:pt idx="168">
                  <c:v>48832</c:v>
                </c:pt>
                <c:pt idx="169">
                  <c:v>49761</c:v>
                </c:pt>
                <c:pt idx="170">
                  <c:v>32098</c:v>
                </c:pt>
                <c:pt idx="171">
                  <c:v>35248</c:v>
                </c:pt>
                <c:pt idx="172">
                  <c:v>25326</c:v>
                </c:pt>
                <c:pt idx="173">
                  <c:v>23491</c:v>
                </c:pt>
                <c:pt idx="174">
                  <c:v>25701</c:v>
                </c:pt>
                <c:pt idx="175">
                  <c:v>53983</c:v>
                </c:pt>
                <c:pt idx="176">
                  <c:v>57251</c:v>
                </c:pt>
                <c:pt idx="177">
                  <c:v>56449</c:v>
                </c:pt>
                <c:pt idx="178">
                  <c:v>36141</c:v>
                </c:pt>
                <c:pt idx="179">
                  <c:v>21820</c:v>
                </c:pt>
                <c:pt idx="180">
                  <c:v>31978</c:v>
                </c:pt>
                <c:pt idx="181">
                  <c:v>21625</c:v>
                </c:pt>
                <c:pt idx="182">
                  <c:v>40540</c:v>
                </c:pt>
                <c:pt idx="183">
                  <c:v>20904</c:v>
                </c:pt>
                <c:pt idx="184">
                  <c:v>32046</c:v>
                </c:pt>
                <c:pt idx="185">
                  <c:v>34415</c:v>
                </c:pt>
                <c:pt idx="186">
                  <c:v>48236</c:v>
                </c:pt>
                <c:pt idx="187">
                  <c:v>50641</c:v>
                </c:pt>
                <c:pt idx="188">
                  <c:v>56232</c:v>
                </c:pt>
                <c:pt idx="189">
                  <c:v>68703</c:v>
                </c:pt>
                <c:pt idx="190">
                  <c:v>62677</c:v>
                </c:pt>
                <c:pt idx="191">
                  <c:v>53939</c:v>
                </c:pt>
                <c:pt idx="192">
                  <c:v>45289</c:v>
                </c:pt>
                <c:pt idx="193">
                  <c:v>38683</c:v>
                </c:pt>
                <c:pt idx="194">
                  <c:v>29006</c:v>
                </c:pt>
                <c:pt idx="195">
                  <c:v>52131</c:v>
                </c:pt>
                <c:pt idx="196">
                  <c:v>56654</c:v>
                </c:pt>
                <c:pt idx="197">
                  <c:v>57091</c:v>
                </c:pt>
                <c:pt idx="198">
                  <c:v>58630</c:v>
                </c:pt>
                <c:pt idx="199">
                  <c:v>58580</c:v>
                </c:pt>
                <c:pt idx="200">
                  <c:v>47172</c:v>
                </c:pt>
                <c:pt idx="201">
                  <c:v>22764</c:v>
                </c:pt>
                <c:pt idx="202">
                  <c:v>23558</c:v>
                </c:pt>
                <c:pt idx="203">
                  <c:v>27223</c:v>
                </c:pt>
                <c:pt idx="204">
                  <c:v>48195</c:v>
                </c:pt>
                <c:pt idx="205">
                  <c:v>39151</c:v>
                </c:pt>
                <c:pt idx="206">
                  <c:v>27758</c:v>
                </c:pt>
                <c:pt idx="207">
                  <c:v>37595</c:v>
                </c:pt>
                <c:pt idx="208">
                  <c:v>34116</c:v>
                </c:pt>
                <c:pt idx="209">
                  <c:v>36216</c:v>
                </c:pt>
                <c:pt idx="210">
                  <c:v>55166</c:v>
                </c:pt>
                <c:pt idx="211">
                  <c:v>56123</c:v>
                </c:pt>
                <c:pt idx="212">
                  <c:v>57857</c:v>
                </c:pt>
                <c:pt idx="213">
                  <c:v>57608</c:v>
                </c:pt>
                <c:pt idx="214">
                  <c:v>53412</c:v>
                </c:pt>
                <c:pt idx="215">
                  <c:v>54071</c:v>
                </c:pt>
                <c:pt idx="216">
                  <c:v>53914</c:v>
                </c:pt>
                <c:pt idx="217">
                  <c:v>64949</c:v>
                </c:pt>
                <c:pt idx="218">
                  <c:v>69475</c:v>
                </c:pt>
                <c:pt idx="219">
                  <c:v>68632</c:v>
                </c:pt>
                <c:pt idx="220">
                  <c:v>68463</c:v>
                </c:pt>
                <c:pt idx="221">
                  <c:v>53119</c:v>
                </c:pt>
                <c:pt idx="222">
                  <c:v>37640</c:v>
                </c:pt>
                <c:pt idx="223">
                  <c:v>56999</c:v>
                </c:pt>
                <c:pt idx="224">
                  <c:v>51886</c:v>
                </c:pt>
                <c:pt idx="225">
                  <c:v>55144</c:v>
                </c:pt>
                <c:pt idx="226">
                  <c:v>56282</c:v>
                </c:pt>
                <c:pt idx="227">
                  <c:v>60208</c:v>
                </c:pt>
                <c:pt idx="228">
                  <c:v>50717</c:v>
                </c:pt>
                <c:pt idx="229">
                  <c:v>42866</c:v>
                </c:pt>
                <c:pt idx="230">
                  <c:v>46962</c:v>
                </c:pt>
                <c:pt idx="231">
                  <c:v>40232</c:v>
                </c:pt>
                <c:pt idx="232">
                  <c:v>52638</c:v>
                </c:pt>
                <c:pt idx="233">
                  <c:v>60451</c:v>
                </c:pt>
                <c:pt idx="234">
                  <c:v>50508</c:v>
                </c:pt>
                <c:pt idx="235">
                  <c:v>59288</c:v>
                </c:pt>
                <c:pt idx="236">
                  <c:v>67251</c:v>
                </c:pt>
                <c:pt idx="237">
                  <c:v>55839</c:v>
                </c:pt>
                <c:pt idx="238">
                  <c:v>52334</c:v>
                </c:pt>
                <c:pt idx="239">
                  <c:v>56394</c:v>
                </c:pt>
                <c:pt idx="240">
                  <c:v>53163</c:v>
                </c:pt>
                <c:pt idx="241">
                  <c:v>40158</c:v>
                </c:pt>
                <c:pt idx="242">
                  <c:v>35037</c:v>
                </c:pt>
                <c:pt idx="243">
                  <c:v>20651</c:v>
                </c:pt>
                <c:pt idx="244">
                  <c:v>19408</c:v>
                </c:pt>
                <c:pt idx="245">
                  <c:v>43417</c:v>
                </c:pt>
                <c:pt idx="246">
                  <c:v>55908</c:v>
                </c:pt>
                <c:pt idx="247">
                  <c:v>52087</c:v>
                </c:pt>
                <c:pt idx="248">
                  <c:v>55079</c:v>
                </c:pt>
                <c:pt idx="249">
                  <c:v>51497</c:v>
                </c:pt>
                <c:pt idx="250">
                  <c:v>48848</c:v>
                </c:pt>
                <c:pt idx="251">
                  <c:v>57235</c:v>
                </c:pt>
                <c:pt idx="252">
                  <c:v>64261</c:v>
                </c:pt>
                <c:pt idx="253">
                  <c:v>54063</c:v>
                </c:pt>
                <c:pt idx="254">
                  <c:v>50426</c:v>
                </c:pt>
                <c:pt idx="255">
                  <c:v>46265</c:v>
                </c:pt>
                <c:pt idx="256">
                  <c:v>23795</c:v>
                </c:pt>
                <c:pt idx="257">
                  <c:v>23187</c:v>
                </c:pt>
                <c:pt idx="258">
                  <c:v>25820</c:v>
                </c:pt>
                <c:pt idx="259">
                  <c:v>28714</c:v>
                </c:pt>
                <c:pt idx="260">
                  <c:v>26885</c:v>
                </c:pt>
                <c:pt idx="261">
                  <c:v>28349</c:v>
                </c:pt>
                <c:pt idx="262">
                  <c:v>46722</c:v>
                </c:pt>
                <c:pt idx="263">
                  <c:v>50886</c:v>
                </c:pt>
                <c:pt idx="264">
                  <c:v>51392</c:v>
                </c:pt>
                <c:pt idx="265">
                  <c:v>52505</c:v>
                </c:pt>
                <c:pt idx="266">
                  <c:v>54625</c:v>
                </c:pt>
                <c:pt idx="267">
                  <c:v>57277</c:v>
                </c:pt>
                <c:pt idx="268">
                  <c:v>71594</c:v>
                </c:pt>
                <c:pt idx="269">
                  <c:v>65845</c:v>
                </c:pt>
                <c:pt idx="270">
                  <c:v>49134</c:v>
                </c:pt>
                <c:pt idx="271">
                  <c:v>24967</c:v>
                </c:pt>
                <c:pt idx="272">
                  <c:v>26345</c:v>
                </c:pt>
                <c:pt idx="273">
                  <c:v>46305</c:v>
                </c:pt>
                <c:pt idx="274">
                  <c:v>30927</c:v>
                </c:pt>
                <c:pt idx="275">
                  <c:v>53671</c:v>
                </c:pt>
                <c:pt idx="276">
                  <c:v>67051</c:v>
                </c:pt>
                <c:pt idx="277">
                  <c:v>62054</c:v>
                </c:pt>
                <c:pt idx="278">
                  <c:v>55039</c:v>
                </c:pt>
                <c:pt idx="279">
                  <c:v>60835</c:v>
                </c:pt>
                <c:pt idx="280">
                  <c:v>75892</c:v>
                </c:pt>
                <c:pt idx="281">
                  <c:v>66590</c:v>
                </c:pt>
                <c:pt idx="282">
                  <c:v>55486</c:v>
                </c:pt>
                <c:pt idx="283">
                  <c:v>34534</c:v>
                </c:pt>
                <c:pt idx="284">
                  <c:v>31655</c:v>
                </c:pt>
                <c:pt idx="285">
                  <c:v>29552</c:v>
                </c:pt>
                <c:pt idx="286">
                  <c:v>31614</c:v>
                </c:pt>
                <c:pt idx="287">
                  <c:v>31677</c:v>
                </c:pt>
                <c:pt idx="288">
                  <c:v>30801</c:v>
                </c:pt>
                <c:pt idx="289">
                  <c:v>29819</c:v>
                </c:pt>
                <c:pt idx="290">
                  <c:v>29080</c:v>
                </c:pt>
                <c:pt idx="291">
                  <c:v>27260</c:v>
                </c:pt>
                <c:pt idx="292">
                  <c:v>27348</c:v>
                </c:pt>
                <c:pt idx="293">
                  <c:v>27990</c:v>
                </c:pt>
                <c:pt idx="294">
                  <c:v>28084</c:v>
                </c:pt>
                <c:pt idx="295">
                  <c:v>27614</c:v>
                </c:pt>
                <c:pt idx="296">
                  <c:v>30919</c:v>
                </c:pt>
                <c:pt idx="297">
                  <c:v>34863</c:v>
                </c:pt>
                <c:pt idx="298">
                  <c:v>30660</c:v>
                </c:pt>
                <c:pt idx="299">
                  <c:v>30455</c:v>
                </c:pt>
                <c:pt idx="300">
                  <c:v>45877</c:v>
                </c:pt>
                <c:pt idx="301">
                  <c:v>60962</c:v>
                </c:pt>
                <c:pt idx="302">
                  <c:v>54749</c:v>
                </c:pt>
                <c:pt idx="303">
                  <c:v>41096</c:v>
                </c:pt>
                <c:pt idx="304">
                  <c:v>40795</c:v>
                </c:pt>
                <c:pt idx="305">
                  <c:v>50540</c:v>
                </c:pt>
                <c:pt idx="306">
                  <c:v>54681</c:v>
                </c:pt>
                <c:pt idx="307">
                  <c:v>56318</c:v>
                </c:pt>
                <c:pt idx="308">
                  <c:v>49236</c:v>
                </c:pt>
                <c:pt idx="309">
                  <c:v>69674</c:v>
                </c:pt>
                <c:pt idx="310">
                  <c:v>81216</c:v>
                </c:pt>
                <c:pt idx="311">
                  <c:v>81890</c:v>
                </c:pt>
                <c:pt idx="312">
                  <c:v>68456</c:v>
                </c:pt>
                <c:pt idx="313">
                  <c:v>81271</c:v>
                </c:pt>
                <c:pt idx="314">
                  <c:v>68878</c:v>
                </c:pt>
                <c:pt idx="315">
                  <c:v>48197</c:v>
                </c:pt>
                <c:pt idx="316">
                  <c:v>41814</c:v>
                </c:pt>
                <c:pt idx="317">
                  <c:v>40494</c:v>
                </c:pt>
                <c:pt idx="318">
                  <c:v>85661</c:v>
                </c:pt>
                <c:pt idx="319">
                  <c:v>108608</c:v>
                </c:pt>
                <c:pt idx="320">
                  <c:v>73767</c:v>
                </c:pt>
                <c:pt idx="321">
                  <c:v>62191</c:v>
                </c:pt>
                <c:pt idx="322">
                  <c:v>79517</c:v>
                </c:pt>
                <c:pt idx="323">
                  <c:v>49145</c:v>
                </c:pt>
                <c:pt idx="324">
                  <c:v>33740</c:v>
                </c:pt>
                <c:pt idx="325">
                  <c:v>43051</c:v>
                </c:pt>
                <c:pt idx="326">
                  <c:v>85625</c:v>
                </c:pt>
                <c:pt idx="327">
                  <c:v>83437</c:v>
                </c:pt>
                <c:pt idx="328">
                  <c:v>73158</c:v>
                </c:pt>
                <c:pt idx="329">
                  <c:v>47388</c:v>
                </c:pt>
                <c:pt idx="330">
                  <c:v>65992</c:v>
                </c:pt>
                <c:pt idx="331">
                  <c:v>83501</c:v>
                </c:pt>
                <c:pt idx="332">
                  <c:v>78017</c:v>
                </c:pt>
                <c:pt idx="333">
                  <c:v>97273</c:v>
                </c:pt>
                <c:pt idx="334">
                  <c:v>113659</c:v>
                </c:pt>
                <c:pt idx="335">
                  <c:v>91287</c:v>
                </c:pt>
                <c:pt idx="336">
                  <c:v>129446</c:v>
                </c:pt>
                <c:pt idx="337">
                  <c:v>158157</c:v>
                </c:pt>
                <c:pt idx="338">
                  <c:v>138393</c:v>
                </c:pt>
                <c:pt idx="339">
                  <c:v>127350</c:v>
                </c:pt>
                <c:pt idx="340">
                  <c:v>107403</c:v>
                </c:pt>
                <c:pt idx="341">
                  <c:v>83472</c:v>
                </c:pt>
                <c:pt idx="342">
                  <c:v>51471</c:v>
                </c:pt>
                <c:pt idx="343">
                  <c:v>51056</c:v>
                </c:pt>
                <c:pt idx="344">
                  <c:v>75859</c:v>
                </c:pt>
                <c:pt idx="345">
                  <c:v>47875</c:v>
                </c:pt>
                <c:pt idx="346">
                  <c:v>91285</c:v>
                </c:pt>
                <c:pt idx="347">
                  <c:v>84997</c:v>
                </c:pt>
                <c:pt idx="348">
                  <c:v>100102</c:v>
                </c:pt>
                <c:pt idx="349">
                  <c:v>106058</c:v>
                </c:pt>
                <c:pt idx="350">
                  <c:v>118984</c:v>
                </c:pt>
                <c:pt idx="351">
                  <c:v>108040</c:v>
                </c:pt>
                <c:pt idx="352">
                  <c:v>104890</c:v>
                </c:pt>
                <c:pt idx="353">
                  <c:v>112835</c:v>
                </c:pt>
                <c:pt idx="354">
                  <c:v>90324</c:v>
                </c:pt>
                <c:pt idx="355">
                  <c:v>77093</c:v>
                </c:pt>
                <c:pt idx="356">
                  <c:v>62848</c:v>
                </c:pt>
                <c:pt idx="357">
                  <c:v>75017</c:v>
                </c:pt>
                <c:pt idx="358">
                  <c:v>80129</c:v>
                </c:pt>
                <c:pt idx="359">
                  <c:v>101697</c:v>
                </c:pt>
                <c:pt idx="360">
                  <c:v>76734</c:v>
                </c:pt>
                <c:pt idx="361">
                  <c:v>66141</c:v>
                </c:pt>
                <c:pt idx="362">
                  <c:v>64074</c:v>
                </c:pt>
                <c:pt idx="363">
                  <c:v>86563</c:v>
                </c:pt>
                <c:pt idx="364">
                  <c:v>80110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'DAILY DATA'!$A$4386:$A$4750</c:f>
              <c:numCache>
                <c:formatCode>d\-mmm\-yy</c:formatCode>
                <c:ptCount val="365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39088</c:v>
                </c:pt>
                <c:pt idx="6">
                  <c:v>39089</c:v>
                </c:pt>
                <c:pt idx="7">
                  <c:v>39090</c:v>
                </c:pt>
                <c:pt idx="8">
                  <c:v>39091</c:v>
                </c:pt>
                <c:pt idx="9">
                  <c:v>39092</c:v>
                </c:pt>
                <c:pt idx="10">
                  <c:v>39093</c:v>
                </c:pt>
                <c:pt idx="11">
                  <c:v>39094</c:v>
                </c:pt>
                <c:pt idx="12">
                  <c:v>39095</c:v>
                </c:pt>
                <c:pt idx="13">
                  <c:v>39096</c:v>
                </c:pt>
                <c:pt idx="14">
                  <c:v>39097</c:v>
                </c:pt>
                <c:pt idx="15">
                  <c:v>39098</c:v>
                </c:pt>
                <c:pt idx="16">
                  <c:v>39099</c:v>
                </c:pt>
                <c:pt idx="17">
                  <c:v>39100</c:v>
                </c:pt>
                <c:pt idx="18">
                  <c:v>39101</c:v>
                </c:pt>
                <c:pt idx="19">
                  <c:v>39102</c:v>
                </c:pt>
                <c:pt idx="20">
                  <c:v>39103</c:v>
                </c:pt>
                <c:pt idx="21">
                  <c:v>39104</c:v>
                </c:pt>
                <c:pt idx="22">
                  <c:v>39105</c:v>
                </c:pt>
                <c:pt idx="23">
                  <c:v>39106</c:v>
                </c:pt>
                <c:pt idx="24">
                  <c:v>39107</c:v>
                </c:pt>
                <c:pt idx="25">
                  <c:v>39108</c:v>
                </c:pt>
                <c:pt idx="26">
                  <c:v>39109</c:v>
                </c:pt>
                <c:pt idx="27">
                  <c:v>39110</c:v>
                </c:pt>
                <c:pt idx="28">
                  <c:v>39111</c:v>
                </c:pt>
                <c:pt idx="29">
                  <c:v>39112</c:v>
                </c:pt>
                <c:pt idx="30">
                  <c:v>39113</c:v>
                </c:pt>
                <c:pt idx="31">
                  <c:v>39114</c:v>
                </c:pt>
                <c:pt idx="32">
                  <c:v>39115</c:v>
                </c:pt>
                <c:pt idx="33">
                  <c:v>39116</c:v>
                </c:pt>
                <c:pt idx="34">
                  <c:v>39117</c:v>
                </c:pt>
                <c:pt idx="35">
                  <c:v>39118</c:v>
                </c:pt>
                <c:pt idx="36">
                  <c:v>39119</c:v>
                </c:pt>
                <c:pt idx="37">
                  <c:v>39120</c:v>
                </c:pt>
                <c:pt idx="38">
                  <c:v>39121</c:v>
                </c:pt>
                <c:pt idx="39">
                  <c:v>39122</c:v>
                </c:pt>
                <c:pt idx="40">
                  <c:v>39123</c:v>
                </c:pt>
                <c:pt idx="41">
                  <c:v>39124</c:v>
                </c:pt>
                <c:pt idx="42">
                  <c:v>39125</c:v>
                </c:pt>
                <c:pt idx="43">
                  <c:v>39126</c:v>
                </c:pt>
                <c:pt idx="44">
                  <c:v>39127</c:v>
                </c:pt>
                <c:pt idx="45">
                  <c:v>39128</c:v>
                </c:pt>
                <c:pt idx="46">
                  <c:v>39129</c:v>
                </c:pt>
                <c:pt idx="47">
                  <c:v>39130</c:v>
                </c:pt>
                <c:pt idx="48">
                  <c:v>39131</c:v>
                </c:pt>
                <c:pt idx="49">
                  <c:v>39132</c:v>
                </c:pt>
                <c:pt idx="50">
                  <c:v>39133</c:v>
                </c:pt>
                <c:pt idx="51">
                  <c:v>39134</c:v>
                </c:pt>
                <c:pt idx="52">
                  <c:v>39135</c:v>
                </c:pt>
                <c:pt idx="53">
                  <c:v>39136</c:v>
                </c:pt>
                <c:pt idx="54">
                  <c:v>39137</c:v>
                </c:pt>
                <c:pt idx="55">
                  <c:v>39138</c:v>
                </c:pt>
                <c:pt idx="56">
                  <c:v>39139</c:v>
                </c:pt>
                <c:pt idx="57">
                  <c:v>39140</c:v>
                </c:pt>
                <c:pt idx="58">
                  <c:v>39141</c:v>
                </c:pt>
                <c:pt idx="59">
                  <c:v>39142</c:v>
                </c:pt>
                <c:pt idx="60">
                  <c:v>39143</c:v>
                </c:pt>
                <c:pt idx="61">
                  <c:v>39144</c:v>
                </c:pt>
                <c:pt idx="62">
                  <c:v>39145</c:v>
                </c:pt>
                <c:pt idx="63">
                  <c:v>39146</c:v>
                </c:pt>
                <c:pt idx="64">
                  <c:v>39147</c:v>
                </c:pt>
                <c:pt idx="65">
                  <c:v>39148</c:v>
                </c:pt>
                <c:pt idx="66">
                  <c:v>39149</c:v>
                </c:pt>
                <c:pt idx="67">
                  <c:v>39150</c:v>
                </c:pt>
                <c:pt idx="68">
                  <c:v>39151</c:v>
                </c:pt>
                <c:pt idx="69">
                  <c:v>39152</c:v>
                </c:pt>
                <c:pt idx="70">
                  <c:v>39153</c:v>
                </c:pt>
                <c:pt idx="71">
                  <c:v>39154</c:v>
                </c:pt>
                <c:pt idx="72">
                  <c:v>39155</c:v>
                </c:pt>
                <c:pt idx="73">
                  <c:v>39156</c:v>
                </c:pt>
                <c:pt idx="74">
                  <c:v>39157</c:v>
                </c:pt>
                <c:pt idx="75">
                  <c:v>39158</c:v>
                </c:pt>
                <c:pt idx="76">
                  <c:v>39159</c:v>
                </c:pt>
                <c:pt idx="77">
                  <c:v>39160</c:v>
                </c:pt>
                <c:pt idx="78">
                  <c:v>39161</c:v>
                </c:pt>
                <c:pt idx="79">
                  <c:v>39162</c:v>
                </c:pt>
                <c:pt idx="80">
                  <c:v>39163</c:v>
                </c:pt>
                <c:pt idx="81">
                  <c:v>39164</c:v>
                </c:pt>
                <c:pt idx="82">
                  <c:v>39165</c:v>
                </c:pt>
                <c:pt idx="83">
                  <c:v>39166</c:v>
                </c:pt>
                <c:pt idx="84">
                  <c:v>39167</c:v>
                </c:pt>
                <c:pt idx="85">
                  <c:v>39168</c:v>
                </c:pt>
                <c:pt idx="86">
                  <c:v>39169</c:v>
                </c:pt>
                <c:pt idx="87">
                  <c:v>39170</c:v>
                </c:pt>
                <c:pt idx="88">
                  <c:v>39171</c:v>
                </c:pt>
                <c:pt idx="89">
                  <c:v>39172</c:v>
                </c:pt>
                <c:pt idx="90">
                  <c:v>39173</c:v>
                </c:pt>
                <c:pt idx="91">
                  <c:v>39174</c:v>
                </c:pt>
                <c:pt idx="92">
                  <c:v>39175</c:v>
                </c:pt>
                <c:pt idx="93">
                  <c:v>39176</c:v>
                </c:pt>
                <c:pt idx="94">
                  <c:v>39177</c:v>
                </c:pt>
                <c:pt idx="95">
                  <c:v>39178</c:v>
                </c:pt>
                <c:pt idx="96">
                  <c:v>39179</c:v>
                </c:pt>
                <c:pt idx="97">
                  <c:v>39180</c:v>
                </c:pt>
                <c:pt idx="98">
                  <c:v>39181</c:v>
                </c:pt>
                <c:pt idx="99">
                  <c:v>39182</c:v>
                </c:pt>
                <c:pt idx="100">
                  <c:v>39183</c:v>
                </c:pt>
                <c:pt idx="101">
                  <c:v>39184</c:v>
                </c:pt>
                <c:pt idx="102">
                  <c:v>39185</c:v>
                </c:pt>
                <c:pt idx="103">
                  <c:v>39186</c:v>
                </c:pt>
                <c:pt idx="104">
                  <c:v>39187</c:v>
                </c:pt>
                <c:pt idx="105">
                  <c:v>39188</c:v>
                </c:pt>
                <c:pt idx="106">
                  <c:v>39189</c:v>
                </c:pt>
                <c:pt idx="107">
                  <c:v>39190</c:v>
                </c:pt>
                <c:pt idx="108">
                  <c:v>39191</c:v>
                </c:pt>
                <c:pt idx="109">
                  <c:v>39192</c:v>
                </c:pt>
                <c:pt idx="110">
                  <c:v>39193</c:v>
                </c:pt>
                <c:pt idx="111">
                  <c:v>39194</c:v>
                </c:pt>
                <c:pt idx="112">
                  <c:v>39195</c:v>
                </c:pt>
                <c:pt idx="113">
                  <c:v>39196</c:v>
                </c:pt>
                <c:pt idx="114">
                  <c:v>39197</c:v>
                </c:pt>
                <c:pt idx="115">
                  <c:v>39198</c:v>
                </c:pt>
                <c:pt idx="116">
                  <c:v>39199</c:v>
                </c:pt>
                <c:pt idx="117">
                  <c:v>39200</c:v>
                </c:pt>
                <c:pt idx="118">
                  <c:v>39201</c:v>
                </c:pt>
                <c:pt idx="119">
                  <c:v>39202</c:v>
                </c:pt>
                <c:pt idx="120">
                  <c:v>39203</c:v>
                </c:pt>
                <c:pt idx="121">
                  <c:v>39204</c:v>
                </c:pt>
                <c:pt idx="122">
                  <c:v>39205</c:v>
                </c:pt>
                <c:pt idx="123">
                  <c:v>39206</c:v>
                </c:pt>
                <c:pt idx="124">
                  <c:v>39207</c:v>
                </c:pt>
                <c:pt idx="125">
                  <c:v>39208</c:v>
                </c:pt>
                <c:pt idx="126">
                  <c:v>39209</c:v>
                </c:pt>
                <c:pt idx="127">
                  <c:v>39210</c:v>
                </c:pt>
                <c:pt idx="128">
                  <c:v>39211</c:v>
                </c:pt>
                <c:pt idx="129">
                  <c:v>39212</c:v>
                </c:pt>
                <c:pt idx="130">
                  <c:v>39213</c:v>
                </c:pt>
                <c:pt idx="131">
                  <c:v>39214</c:v>
                </c:pt>
                <c:pt idx="132">
                  <c:v>39215</c:v>
                </c:pt>
                <c:pt idx="133">
                  <c:v>39216</c:v>
                </c:pt>
                <c:pt idx="134">
                  <c:v>39217</c:v>
                </c:pt>
                <c:pt idx="135">
                  <c:v>39218</c:v>
                </c:pt>
                <c:pt idx="136">
                  <c:v>39219</c:v>
                </c:pt>
                <c:pt idx="137">
                  <c:v>39220</c:v>
                </c:pt>
                <c:pt idx="138">
                  <c:v>39221</c:v>
                </c:pt>
                <c:pt idx="139">
                  <c:v>39222</c:v>
                </c:pt>
                <c:pt idx="140">
                  <c:v>39223</c:v>
                </c:pt>
                <c:pt idx="141">
                  <c:v>39224</c:v>
                </c:pt>
                <c:pt idx="142">
                  <c:v>39225</c:v>
                </c:pt>
                <c:pt idx="143">
                  <c:v>39226</c:v>
                </c:pt>
                <c:pt idx="144">
                  <c:v>39227</c:v>
                </c:pt>
                <c:pt idx="145">
                  <c:v>39228</c:v>
                </c:pt>
                <c:pt idx="146">
                  <c:v>39229</c:v>
                </c:pt>
                <c:pt idx="147">
                  <c:v>39230</c:v>
                </c:pt>
                <c:pt idx="148">
                  <c:v>39231</c:v>
                </c:pt>
                <c:pt idx="149">
                  <c:v>39232</c:v>
                </c:pt>
                <c:pt idx="150">
                  <c:v>39233</c:v>
                </c:pt>
                <c:pt idx="151">
                  <c:v>39234</c:v>
                </c:pt>
                <c:pt idx="152">
                  <c:v>39235</c:v>
                </c:pt>
                <c:pt idx="153">
                  <c:v>39236</c:v>
                </c:pt>
                <c:pt idx="154">
                  <c:v>39237</c:v>
                </c:pt>
                <c:pt idx="155">
                  <c:v>39238</c:v>
                </c:pt>
                <c:pt idx="156">
                  <c:v>39239</c:v>
                </c:pt>
                <c:pt idx="157">
                  <c:v>39240</c:v>
                </c:pt>
                <c:pt idx="158">
                  <c:v>39241</c:v>
                </c:pt>
                <c:pt idx="159">
                  <c:v>39242</c:v>
                </c:pt>
                <c:pt idx="160">
                  <c:v>39243</c:v>
                </c:pt>
                <c:pt idx="161">
                  <c:v>39244</c:v>
                </c:pt>
                <c:pt idx="162">
                  <c:v>39245</c:v>
                </c:pt>
                <c:pt idx="163">
                  <c:v>39246</c:v>
                </c:pt>
                <c:pt idx="164">
                  <c:v>39247</c:v>
                </c:pt>
                <c:pt idx="165">
                  <c:v>39248</c:v>
                </c:pt>
                <c:pt idx="166">
                  <c:v>39249</c:v>
                </c:pt>
                <c:pt idx="167">
                  <c:v>39250</c:v>
                </c:pt>
                <c:pt idx="168">
                  <c:v>39251</c:v>
                </c:pt>
                <c:pt idx="169">
                  <c:v>39252</c:v>
                </c:pt>
                <c:pt idx="170">
                  <c:v>39253</c:v>
                </c:pt>
                <c:pt idx="171">
                  <c:v>39254</c:v>
                </c:pt>
                <c:pt idx="172">
                  <c:v>39255</c:v>
                </c:pt>
                <c:pt idx="173">
                  <c:v>39256</c:v>
                </c:pt>
                <c:pt idx="174">
                  <c:v>39257</c:v>
                </c:pt>
                <c:pt idx="175">
                  <c:v>39258</c:v>
                </c:pt>
                <c:pt idx="176">
                  <c:v>39259</c:v>
                </c:pt>
                <c:pt idx="177">
                  <c:v>39260</c:v>
                </c:pt>
                <c:pt idx="178">
                  <c:v>39261</c:v>
                </c:pt>
                <c:pt idx="179">
                  <c:v>39262</c:v>
                </c:pt>
                <c:pt idx="180">
                  <c:v>39263</c:v>
                </c:pt>
                <c:pt idx="181">
                  <c:v>39264</c:v>
                </c:pt>
                <c:pt idx="182">
                  <c:v>39265</c:v>
                </c:pt>
                <c:pt idx="183">
                  <c:v>39266</c:v>
                </c:pt>
                <c:pt idx="184">
                  <c:v>39267</c:v>
                </c:pt>
                <c:pt idx="185">
                  <c:v>39268</c:v>
                </c:pt>
                <c:pt idx="186">
                  <c:v>39269</c:v>
                </c:pt>
                <c:pt idx="187">
                  <c:v>39270</c:v>
                </c:pt>
                <c:pt idx="188">
                  <c:v>39271</c:v>
                </c:pt>
                <c:pt idx="189">
                  <c:v>39272</c:v>
                </c:pt>
                <c:pt idx="190">
                  <c:v>39273</c:v>
                </c:pt>
                <c:pt idx="191">
                  <c:v>39274</c:v>
                </c:pt>
                <c:pt idx="192">
                  <c:v>39275</c:v>
                </c:pt>
                <c:pt idx="193">
                  <c:v>39276</c:v>
                </c:pt>
                <c:pt idx="194">
                  <c:v>39277</c:v>
                </c:pt>
                <c:pt idx="195">
                  <c:v>39278</c:v>
                </c:pt>
                <c:pt idx="196">
                  <c:v>39279</c:v>
                </c:pt>
                <c:pt idx="197">
                  <c:v>39280</c:v>
                </c:pt>
                <c:pt idx="198">
                  <c:v>39281</c:v>
                </c:pt>
                <c:pt idx="199">
                  <c:v>39282</c:v>
                </c:pt>
                <c:pt idx="200">
                  <c:v>39283</c:v>
                </c:pt>
                <c:pt idx="201">
                  <c:v>39284</c:v>
                </c:pt>
                <c:pt idx="202">
                  <c:v>39285</c:v>
                </c:pt>
                <c:pt idx="203">
                  <c:v>39286</c:v>
                </c:pt>
                <c:pt idx="204">
                  <c:v>39287</c:v>
                </c:pt>
                <c:pt idx="205">
                  <c:v>39288</c:v>
                </c:pt>
                <c:pt idx="206">
                  <c:v>39289</c:v>
                </c:pt>
                <c:pt idx="207">
                  <c:v>39290</c:v>
                </c:pt>
                <c:pt idx="208">
                  <c:v>39291</c:v>
                </c:pt>
                <c:pt idx="209">
                  <c:v>39292</c:v>
                </c:pt>
                <c:pt idx="210">
                  <c:v>39293</c:v>
                </c:pt>
                <c:pt idx="211">
                  <c:v>39294</c:v>
                </c:pt>
                <c:pt idx="212">
                  <c:v>39295</c:v>
                </c:pt>
                <c:pt idx="213">
                  <c:v>39296</c:v>
                </c:pt>
                <c:pt idx="214">
                  <c:v>39297</c:v>
                </c:pt>
                <c:pt idx="215">
                  <c:v>39298</c:v>
                </c:pt>
                <c:pt idx="216">
                  <c:v>39299</c:v>
                </c:pt>
                <c:pt idx="217">
                  <c:v>39300</c:v>
                </c:pt>
                <c:pt idx="218">
                  <c:v>39301</c:v>
                </c:pt>
                <c:pt idx="219">
                  <c:v>39302</c:v>
                </c:pt>
                <c:pt idx="220">
                  <c:v>39303</c:v>
                </c:pt>
                <c:pt idx="221">
                  <c:v>39304</c:v>
                </c:pt>
                <c:pt idx="222">
                  <c:v>39305</c:v>
                </c:pt>
                <c:pt idx="223">
                  <c:v>39306</c:v>
                </c:pt>
                <c:pt idx="224">
                  <c:v>39307</c:v>
                </c:pt>
                <c:pt idx="225">
                  <c:v>39308</c:v>
                </c:pt>
                <c:pt idx="226">
                  <c:v>39309</c:v>
                </c:pt>
                <c:pt idx="227">
                  <c:v>39310</c:v>
                </c:pt>
                <c:pt idx="228">
                  <c:v>39311</c:v>
                </c:pt>
                <c:pt idx="229">
                  <c:v>39312</c:v>
                </c:pt>
                <c:pt idx="230">
                  <c:v>39313</c:v>
                </c:pt>
                <c:pt idx="231">
                  <c:v>39314</c:v>
                </c:pt>
                <c:pt idx="232">
                  <c:v>39315</c:v>
                </c:pt>
                <c:pt idx="233">
                  <c:v>39316</c:v>
                </c:pt>
                <c:pt idx="234">
                  <c:v>39317</c:v>
                </c:pt>
                <c:pt idx="235">
                  <c:v>39318</c:v>
                </c:pt>
                <c:pt idx="236">
                  <c:v>39319</c:v>
                </c:pt>
                <c:pt idx="237">
                  <c:v>39320</c:v>
                </c:pt>
                <c:pt idx="238">
                  <c:v>39321</c:v>
                </c:pt>
                <c:pt idx="239">
                  <c:v>39322</c:v>
                </c:pt>
                <c:pt idx="240">
                  <c:v>39323</c:v>
                </c:pt>
                <c:pt idx="241">
                  <c:v>39324</c:v>
                </c:pt>
                <c:pt idx="242">
                  <c:v>39325</c:v>
                </c:pt>
                <c:pt idx="243">
                  <c:v>39326</c:v>
                </c:pt>
                <c:pt idx="244">
                  <c:v>39327</c:v>
                </c:pt>
                <c:pt idx="245">
                  <c:v>39328</c:v>
                </c:pt>
                <c:pt idx="246">
                  <c:v>39329</c:v>
                </c:pt>
                <c:pt idx="247">
                  <c:v>39330</c:v>
                </c:pt>
                <c:pt idx="248">
                  <c:v>39331</c:v>
                </c:pt>
                <c:pt idx="249">
                  <c:v>39332</c:v>
                </c:pt>
                <c:pt idx="250">
                  <c:v>39333</c:v>
                </c:pt>
                <c:pt idx="251">
                  <c:v>39334</c:v>
                </c:pt>
                <c:pt idx="252">
                  <c:v>39335</c:v>
                </c:pt>
                <c:pt idx="253">
                  <c:v>39336</c:v>
                </c:pt>
                <c:pt idx="254">
                  <c:v>39337</c:v>
                </c:pt>
                <c:pt idx="255">
                  <c:v>39338</c:v>
                </c:pt>
                <c:pt idx="256">
                  <c:v>39339</c:v>
                </c:pt>
                <c:pt idx="257">
                  <c:v>39340</c:v>
                </c:pt>
                <c:pt idx="258">
                  <c:v>39341</c:v>
                </c:pt>
                <c:pt idx="259">
                  <c:v>39342</c:v>
                </c:pt>
                <c:pt idx="260">
                  <c:v>39343</c:v>
                </c:pt>
                <c:pt idx="261">
                  <c:v>39344</c:v>
                </c:pt>
                <c:pt idx="262">
                  <c:v>39345</c:v>
                </c:pt>
                <c:pt idx="263">
                  <c:v>39346</c:v>
                </c:pt>
                <c:pt idx="264">
                  <c:v>39347</c:v>
                </c:pt>
                <c:pt idx="265">
                  <c:v>39348</c:v>
                </c:pt>
                <c:pt idx="266">
                  <c:v>39349</c:v>
                </c:pt>
                <c:pt idx="267">
                  <c:v>39350</c:v>
                </c:pt>
                <c:pt idx="268">
                  <c:v>39351</c:v>
                </c:pt>
                <c:pt idx="269">
                  <c:v>39352</c:v>
                </c:pt>
                <c:pt idx="270">
                  <c:v>39353</c:v>
                </c:pt>
                <c:pt idx="271">
                  <c:v>39354</c:v>
                </c:pt>
                <c:pt idx="272">
                  <c:v>39355</c:v>
                </c:pt>
                <c:pt idx="273">
                  <c:v>39356</c:v>
                </c:pt>
                <c:pt idx="274">
                  <c:v>39357</c:v>
                </c:pt>
                <c:pt idx="275">
                  <c:v>39358</c:v>
                </c:pt>
                <c:pt idx="276">
                  <c:v>39359</c:v>
                </c:pt>
                <c:pt idx="277">
                  <c:v>39360</c:v>
                </c:pt>
                <c:pt idx="278">
                  <c:v>39361</c:v>
                </c:pt>
                <c:pt idx="279">
                  <c:v>39362</c:v>
                </c:pt>
                <c:pt idx="280">
                  <c:v>39363</c:v>
                </c:pt>
                <c:pt idx="281">
                  <c:v>39364</c:v>
                </c:pt>
                <c:pt idx="282">
                  <c:v>39365</c:v>
                </c:pt>
                <c:pt idx="283">
                  <c:v>39366</c:v>
                </c:pt>
                <c:pt idx="284">
                  <c:v>39367</c:v>
                </c:pt>
                <c:pt idx="285">
                  <c:v>39368</c:v>
                </c:pt>
                <c:pt idx="286">
                  <c:v>39369</c:v>
                </c:pt>
                <c:pt idx="287">
                  <c:v>39370</c:v>
                </c:pt>
                <c:pt idx="288">
                  <c:v>39371</c:v>
                </c:pt>
                <c:pt idx="289">
                  <c:v>39372</c:v>
                </c:pt>
                <c:pt idx="290">
                  <c:v>39373</c:v>
                </c:pt>
                <c:pt idx="291">
                  <c:v>39374</c:v>
                </c:pt>
                <c:pt idx="292">
                  <c:v>39375</c:v>
                </c:pt>
                <c:pt idx="293">
                  <c:v>39376</c:v>
                </c:pt>
                <c:pt idx="294">
                  <c:v>39377</c:v>
                </c:pt>
                <c:pt idx="295">
                  <c:v>39378</c:v>
                </c:pt>
                <c:pt idx="296">
                  <c:v>39379</c:v>
                </c:pt>
                <c:pt idx="297">
                  <c:v>39380</c:v>
                </c:pt>
                <c:pt idx="298">
                  <c:v>39381</c:v>
                </c:pt>
                <c:pt idx="299">
                  <c:v>39382</c:v>
                </c:pt>
                <c:pt idx="300">
                  <c:v>39383</c:v>
                </c:pt>
                <c:pt idx="301">
                  <c:v>39384</c:v>
                </c:pt>
                <c:pt idx="302">
                  <c:v>39385</c:v>
                </c:pt>
                <c:pt idx="303">
                  <c:v>39386</c:v>
                </c:pt>
                <c:pt idx="304">
                  <c:v>39387</c:v>
                </c:pt>
                <c:pt idx="305">
                  <c:v>39388</c:v>
                </c:pt>
                <c:pt idx="306">
                  <c:v>39389</c:v>
                </c:pt>
                <c:pt idx="307">
                  <c:v>39390</c:v>
                </c:pt>
                <c:pt idx="308">
                  <c:v>39391</c:v>
                </c:pt>
                <c:pt idx="309">
                  <c:v>39392</c:v>
                </c:pt>
                <c:pt idx="310">
                  <c:v>39393</c:v>
                </c:pt>
                <c:pt idx="311">
                  <c:v>39394</c:v>
                </c:pt>
                <c:pt idx="312">
                  <c:v>39395</c:v>
                </c:pt>
                <c:pt idx="313">
                  <c:v>39396</c:v>
                </c:pt>
                <c:pt idx="314">
                  <c:v>39397</c:v>
                </c:pt>
                <c:pt idx="315">
                  <c:v>39398</c:v>
                </c:pt>
                <c:pt idx="316">
                  <c:v>39399</c:v>
                </c:pt>
                <c:pt idx="317">
                  <c:v>39400</c:v>
                </c:pt>
                <c:pt idx="318">
                  <c:v>39401</c:v>
                </c:pt>
                <c:pt idx="319">
                  <c:v>39402</c:v>
                </c:pt>
                <c:pt idx="320">
                  <c:v>39403</c:v>
                </c:pt>
                <c:pt idx="321">
                  <c:v>39404</c:v>
                </c:pt>
                <c:pt idx="322">
                  <c:v>39405</c:v>
                </c:pt>
                <c:pt idx="323">
                  <c:v>39406</c:v>
                </c:pt>
                <c:pt idx="324">
                  <c:v>39407</c:v>
                </c:pt>
                <c:pt idx="325">
                  <c:v>39408</c:v>
                </c:pt>
                <c:pt idx="326">
                  <c:v>39409</c:v>
                </c:pt>
                <c:pt idx="327">
                  <c:v>39410</c:v>
                </c:pt>
                <c:pt idx="328">
                  <c:v>39411</c:v>
                </c:pt>
                <c:pt idx="329">
                  <c:v>39412</c:v>
                </c:pt>
                <c:pt idx="330">
                  <c:v>39413</c:v>
                </c:pt>
                <c:pt idx="331">
                  <c:v>39414</c:v>
                </c:pt>
                <c:pt idx="332">
                  <c:v>39415</c:v>
                </c:pt>
                <c:pt idx="333">
                  <c:v>39416</c:v>
                </c:pt>
                <c:pt idx="334">
                  <c:v>39417</c:v>
                </c:pt>
                <c:pt idx="335">
                  <c:v>39418</c:v>
                </c:pt>
                <c:pt idx="336">
                  <c:v>39419</c:v>
                </c:pt>
                <c:pt idx="337">
                  <c:v>39420</c:v>
                </c:pt>
                <c:pt idx="338">
                  <c:v>39421</c:v>
                </c:pt>
                <c:pt idx="339">
                  <c:v>39422</c:v>
                </c:pt>
                <c:pt idx="340">
                  <c:v>39423</c:v>
                </c:pt>
                <c:pt idx="341">
                  <c:v>39424</c:v>
                </c:pt>
                <c:pt idx="342">
                  <c:v>39425</c:v>
                </c:pt>
                <c:pt idx="343">
                  <c:v>39426</c:v>
                </c:pt>
                <c:pt idx="344">
                  <c:v>39427</c:v>
                </c:pt>
                <c:pt idx="345">
                  <c:v>39428</c:v>
                </c:pt>
                <c:pt idx="346">
                  <c:v>39429</c:v>
                </c:pt>
                <c:pt idx="347">
                  <c:v>39430</c:v>
                </c:pt>
                <c:pt idx="348">
                  <c:v>39431</c:v>
                </c:pt>
                <c:pt idx="349">
                  <c:v>39432</c:v>
                </c:pt>
                <c:pt idx="350">
                  <c:v>39433</c:v>
                </c:pt>
                <c:pt idx="351">
                  <c:v>39434</c:v>
                </c:pt>
                <c:pt idx="352">
                  <c:v>39435</c:v>
                </c:pt>
                <c:pt idx="353">
                  <c:v>39436</c:v>
                </c:pt>
                <c:pt idx="354">
                  <c:v>39437</c:v>
                </c:pt>
                <c:pt idx="355">
                  <c:v>39438</c:v>
                </c:pt>
                <c:pt idx="356">
                  <c:v>39439</c:v>
                </c:pt>
                <c:pt idx="357">
                  <c:v>39440</c:v>
                </c:pt>
                <c:pt idx="358">
                  <c:v>39441</c:v>
                </c:pt>
                <c:pt idx="359">
                  <c:v>39442</c:v>
                </c:pt>
                <c:pt idx="360">
                  <c:v>39443</c:v>
                </c:pt>
                <c:pt idx="361">
                  <c:v>39444</c:v>
                </c:pt>
                <c:pt idx="362">
                  <c:v>39445</c:v>
                </c:pt>
                <c:pt idx="363">
                  <c:v>39446</c:v>
                </c:pt>
                <c:pt idx="364">
                  <c:v>39447</c:v>
                </c:pt>
              </c:numCache>
            </c:numRef>
          </c:cat>
          <c:val>
            <c:numRef>
              <c:f>'DAILY DATA'!$P$4386:$P$4750</c:f>
              <c:numCache>
                <c:formatCode>#,##0_);[Red]\(#,##0\)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18178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11129</c:v>
                </c:pt>
                <c:pt idx="75">
                  <c:v>36811</c:v>
                </c:pt>
                <c:pt idx="76">
                  <c:v>37313</c:v>
                </c:pt>
                <c:pt idx="77">
                  <c:v>24659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21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15805</c:v>
                </c:pt>
                <c:pt idx="98">
                  <c:v>35949</c:v>
                </c:pt>
                <c:pt idx="99">
                  <c:v>34548</c:v>
                </c:pt>
                <c:pt idx="100">
                  <c:v>30924</c:v>
                </c:pt>
                <c:pt idx="101">
                  <c:v>12841</c:v>
                </c:pt>
                <c:pt idx="102">
                  <c:v>116</c:v>
                </c:pt>
                <c:pt idx="103">
                  <c:v>0</c:v>
                </c:pt>
                <c:pt idx="104">
                  <c:v>10888</c:v>
                </c:pt>
                <c:pt idx="105">
                  <c:v>38771</c:v>
                </c:pt>
                <c:pt idx="106">
                  <c:v>36673</c:v>
                </c:pt>
                <c:pt idx="107">
                  <c:v>25404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2942</c:v>
                </c:pt>
                <c:pt idx="112">
                  <c:v>25906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321</c:v>
                </c:pt>
                <c:pt idx="144">
                  <c:v>9254</c:v>
                </c:pt>
                <c:pt idx="145">
                  <c:v>16036</c:v>
                </c:pt>
                <c:pt idx="146">
                  <c:v>0</c:v>
                </c:pt>
                <c:pt idx="147">
                  <c:v>0</c:v>
                </c:pt>
                <c:pt idx="148">
                  <c:v>13198</c:v>
                </c:pt>
                <c:pt idx="149">
                  <c:v>25827</c:v>
                </c:pt>
                <c:pt idx="150">
                  <c:v>25669</c:v>
                </c:pt>
                <c:pt idx="151">
                  <c:v>25520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11361</c:v>
                </c:pt>
                <c:pt idx="156">
                  <c:v>852</c:v>
                </c:pt>
                <c:pt idx="157">
                  <c:v>25529</c:v>
                </c:pt>
                <c:pt idx="158">
                  <c:v>23723</c:v>
                </c:pt>
                <c:pt idx="159">
                  <c:v>0</c:v>
                </c:pt>
                <c:pt idx="160">
                  <c:v>0</c:v>
                </c:pt>
                <c:pt idx="161">
                  <c:v>1035</c:v>
                </c:pt>
                <c:pt idx="162">
                  <c:v>9246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3097</c:v>
                </c:pt>
                <c:pt idx="168">
                  <c:v>24541</c:v>
                </c:pt>
                <c:pt idx="169">
                  <c:v>26631</c:v>
                </c:pt>
                <c:pt idx="170">
                  <c:v>6577</c:v>
                </c:pt>
                <c:pt idx="171">
                  <c:v>10047</c:v>
                </c:pt>
                <c:pt idx="172">
                  <c:v>0</c:v>
                </c:pt>
                <c:pt idx="173">
                  <c:v>0</c:v>
                </c:pt>
                <c:pt idx="174">
                  <c:v>1705</c:v>
                </c:pt>
                <c:pt idx="175">
                  <c:v>28242</c:v>
                </c:pt>
                <c:pt idx="176">
                  <c:v>32721</c:v>
                </c:pt>
                <c:pt idx="177">
                  <c:v>33204</c:v>
                </c:pt>
                <c:pt idx="178">
                  <c:v>13483</c:v>
                </c:pt>
                <c:pt idx="179">
                  <c:v>0</c:v>
                </c:pt>
                <c:pt idx="180">
                  <c:v>11922</c:v>
                </c:pt>
                <c:pt idx="181">
                  <c:v>842</c:v>
                </c:pt>
                <c:pt idx="182">
                  <c:v>17986</c:v>
                </c:pt>
                <c:pt idx="183">
                  <c:v>0</c:v>
                </c:pt>
                <c:pt idx="184">
                  <c:v>11367</c:v>
                </c:pt>
                <c:pt idx="185">
                  <c:v>12224</c:v>
                </c:pt>
                <c:pt idx="186">
                  <c:v>26993</c:v>
                </c:pt>
                <c:pt idx="187">
                  <c:v>30241</c:v>
                </c:pt>
                <c:pt idx="188">
                  <c:v>34972</c:v>
                </c:pt>
                <c:pt idx="189">
                  <c:v>44997</c:v>
                </c:pt>
                <c:pt idx="190">
                  <c:v>38405</c:v>
                </c:pt>
                <c:pt idx="191">
                  <c:v>30320</c:v>
                </c:pt>
                <c:pt idx="192">
                  <c:v>20456</c:v>
                </c:pt>
                <c:pt idx="193">
                  <c:v>14017</c:v>
                </c:pt>
                <c:pt idx="194">
                  <c:v>6640</c:v>
                </c:pt>
                <c:pt idx="195">
                  <c:v>29382</c:v>
                </c:pt>
                <c:pt idx="196">
                  <c:v>31325</c:v>
                </c:pt>
                <c:pt idx="197">
                  <c:v>31392</c:v>
                </c:pt>
                <c:pt idx="198">
                  <c:v>33449</c:v>
                </c:pt>
                <c:pt idx="199">
                  <c:v>33640</c:v>
                </c:pt>
                <c:pt idx="200">
                  <c:v>22911</c:v>
                </c:pt>
                <c:pt idx="201">
                  <c:v>0</c:v>
                </c:pt>
                <c:pt idx="202">
                  <c:v>0</c:v>
                </c:pt>
                <c:pt idx="203">
                  <c:v>869</c:v>
                </c:pt>
                <c:pt idx="204">
                  <c:v>22299</c:v>
                </c:pt>
                <c:pt idx="205">
                  <c:v>13248</c:v>
                </c:pt>
                <c:pt idx="206">
                  <c:v>2060</c:v>
                </c:pt>
                <c:pt idx="207">
                  <c:v>13937</c:v>
                </c:pt>
                <c:pt idx="208">
                  <c:v>12654</c:v>
                </c:pt>
                <c:pt idx="209">
                  <c:v>12668</c:v>
                </c:pt>
                <c:pt idx="210">
                  <c:v>29180</c:v>
                </c:pt>
                <c:pt idx="211">
                  <c:v>30974</c:v>
                </c:pt>
                <c:pt idx="212">
                  <c:v>32814</c:v>
                </c:pt>
                <c:pt idx="213">
                  <c:v>33297</c:v>
                </c:pt>
                <c:pt idx="214">
                  <c:v>30676</c:v>
                </c:pt>
                <c:pt idx="215">
                  <c:v>33501</c:v>
                </c:pt>
                <c:pt idx="216">
                  <c:v>32319</c:v>
                </c:pt>
                <c:pt idx="217">
                  <c:v>40715</c:v>
                </c:pt>
                <c:pt idx="218">
                  <c:v>45423</c:v>
                </c:pt>
                <c:pt idx="219">
                  <c:v>44792</c:v>
                </c:pt>
                <c:pt idx="220">
                  <c:v>44834</c:v>
                </c:pt>
                <c:pt idx="221">
                  <c:v>30590</c:v>
                </c:pt>
                <c:pt idx="222">
                  <c:v>15423</c:v>
                </c:pt>
                <c:pt idx="223">
                  <c:v>34942</c:v>
                </c:pt>
                <c:pt idx="224">
                  <c:v>27225</c:v>
                </c:pt>
                <c:pt idx="225">
                  <c:v>30121</c:v>
                </c:pt>
                <c:pt idx="226">
                  <c:v>32104</c:v>
                </c:pt>
                <c:pt idx="227">
                  <c:v>36055</c:v>
                </c:pt>
                <c:pt idx="228">
                  <c:v>27057</c:v>
                </c:pt>
                <c:pt idx="229">
                  <c:v>21363</c:v>
                </c:pt>
                <c:pt idx="230">
                  <c:v>24106</c:v>
                </c:pt>
                <c:pt idx="231">
                  <c:v>14858</c:v>
                </c:pt>
                <c:pt idx="232">
                  <c:v>26878</c:v>
                </c:pt>
                <c:pt idx="233">
                  <c:v>34391</c:v>
                </c:pt>
                <c:pt idx="234">
                  <c:v>24851</c:v>
                </c:pt>
                <c:pt idx="235">
                  <c:v>35026</c:v>
                </c:pt>
                <c:pt idx="236">
                  <c:v>44637</c:v>
                </c:pt>
                <c:pt idx="237">
                  <c:v>31684</c:v>
                </c:pt>
                <c:pt idx="238">
                  <c:v>26355</c:v>
                </c:pt>
                <c:pt idx="239">
                  <c:v>30747</c:v>
                </c:pt>
                <c:pt idx="240">
                  <c:v>27807</c:v>
                </c:pt>
                <c:pt idx="241">
                  <c:v>15057</c:v>
                </c:pt>
                <c:pt idx="242">
                  <c:v>12557</c:v>
                </c:pt>
                <c:pt idx="243">
                  <c:v>0</c:v>
                </c:pt>
                <c:pt idx="244">
                  <c:v>65</c:v>
                </c:pt>
                <c:pt idx="245">
                  <c:v>22205</c:v>
                </c:pt>
                <c:pt idx="246">
                  <c:v>32230</c:v>
                </c:pt>
                <c:pt idx="247">
                  <c:v>26191</c:v>
                </c:pt>
                <c:pt idx="248">
                  <c:v>29733</c:v>
                </c:pt>
                <c:pt idx="249">
                  <c:v>27977</c:v>
                </c:pt>
                <c:pt idx="250">
                  <c:v>27116</c:v>
                </c:pt>
                <c:pt idx="251">
                  <c:v>33211</c:v>
                </c:pt>
                <c:pt idx="252">
                  <c:v>38077</c:v>
                </c:pt>
                <c:pt idx="253">
                  <c:v>28586</c:v>
                </c:pt>
                <c:pt idx="254">
                  <c:v>24412</c:v>
                </c:pt>
                <c:pt idx="255">
                  <c:v>21264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903</c:v>
                </c:pt>
                <c:pt idx="262">
                  <c:v>19429</c:v>
                </c:pt>
                <c:pt idx="263">
                  <c:v>26982</c:v>
                </c:pt>
                <c:pt idx="264">
                  <c:v>29849</c:v>
                </c:pt>
                <c:pt idx="265">
                  <c:v>28235</c:v>
                </c:pt>
                <c:pt idx="266">
                  <c:v>28242</c:v>
                </c:pt>
                <c:pt idx="267">
                  <c:v>31791</c:v>
                </c:pt>
                <c:pt idx="268">
                  <c:v>45318</c:v>
                </c:pt>
                <c:pt idx="269">
                  <c:v>39680</c:v>
                </c:pt>
                <c:pt idx="270">
                  <c:v>24427</c:v>
                </c:pt>
                <c:pt idx="271">
                  <c:v>0</c:v>
                </c:pt>
                <c:pt idx="272">
                  <c:v>126</c:v>
                </c:pt>
                <c:pt idx="273">
                  <c:v>19014</c:v>
                </c:pt>
                <c:pt idx="274">
                  <c:v>3079</c:v>
                </c:pt>
                <c:pt idx="275">
                  <c:v>27239</c:v>
                </c:pt>
                <c:pt idx="276">
                  <c:v>38526</c:v>
                </c:pt>
                <c:pt idx="277">
                  <c:v>34941</c:v>
                </c:pt>
                <c:pt idx="278">
                  <c:v>30191</c:v>
                </c:pt>
                <c:pt idx="279">
                  <c:v>34789</c:v>
                </c:pt>
                <c:pt idx="280">
                  <c:v>47288</c:v>
                </c:pt>
                <c:pt idx="281">
                  <c:v>38495</c:v>
                </c:pt>
                <c:pt idx="282">
                  <c:v>25982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2</c:v>
                </c:pt>
                <c:pt idx="316">
                  <c:v>186</c:v>
                </c:pt>
                <c:pt idx="317">
                  <c:v>5299</c:v>
                </c:pt>
                <c:pt idx="318">
                  <c:v>11077</c:v>
                </c:pt>
                <c:pt idx="319">
                  <c:v>23349</c:v>
                </c:pt>
                <c:pt idx="320">
                  <c:v>0</c:v>
                </c:pt>
                <c:pt idx="321">
                  <c:v>0</c:v>
                </c:pt>
                <c:pt idx="322">
                  <c:v>6245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10638</c:v>
                </c:pt>
                <c:pt idx="334">
                  <c:v>26397</c:v>
                </c:pt>
                <c:pt idx="335">
                  <c:v>21872</c:v>
                </c:pt>
                <c:pt idx="336">
                  <c:v>37513</c:v>
                </c:pt>
                <c:pt idx="337">
                  <c:v>50830</c:v>
                </c:pt>
                <c:pt idx="338">
                  <c:v>19395</c:v>
                </c:pt>
                <c:pt idx="339">
                  <c:v>828</c:v>
                </c:pt>
                <c:pt idx="340">
                  <c:v>10617</c:v>
                </c:pt>
                <c:pt idx="341">
                  <c:v>11893</c:v>
                </c:pt>
                <c:pt idx="342">
                  <c:v>0</c:v>
                </c:pt>
                <c:pt idx="343">
                  <c:v>8358</c:v>
                </c:pt>
                <c:pt idx="344">
                  <c:v>22607</c:v>
                </c:pt>
                <c:pt idx="345">
                  <c:v>0</c:v>
                </c:pt>
                <c:pt idx="346">
                  <c:v>18641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14518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</c:ser>
        <c:marker val="1"/>
        <c:axId val="186771328"/>
        <c:axId val="186772864"/>
      </c:lineChart>
      <c:dateAx>
        <c:axId val="186771328"/>
        <c:scaling>
          <c:orientation val="minMax"/>
          <c:max val="365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72864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1867728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86771328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0867891513561294"/>
          <c:y val="0.93836951181102357"/>
          <c:w val="0.27043442296985964"/>
          <c:h val="5.084758005249351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2007 Monthly COR and RPE Dths</a:t>
            </a:r>
          </a:p>
        </c:rich>
      </c:tx>
      <c:layout>
        <c:manualLayout>
          <c:xMode val="edge"/>
          <c:yMode val="edge"/>
          <c:x val="0.26686838540343782"/>
          <c:y val="2.81194321512730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42902114510693"/>
          <c:y val="0.18804920913884207"/>
          <c:w val="0.8016120672953515"/>
          <c:h val="0.57996485061512071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GRAPHS'!$M$18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GRAPHS'!$A$20:$A$31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GRAPHS'!$N$20:$N$31</c:f>
              <c:numCache>
                <c:formatCode>#,##0_);[Red]\(#,##0\)</c:formatCode>
                <c:ptCount val="12"/>
                <c:pt idx="0">
                  <c:v>18178</c:v>
                </c:pt>
                <c:pt idx="1">
                  <c:v>0</c:v>
                </c:pt>
                <c:pt idx="2">
                  <c:v>109912</c:v>
                </c:pt>
                <c:pt idx="3">
                  <c:v>270788</c:v>
                </c:pt>
                <c:pt idx="4">
                  <c:v>90305</c:v>
                </c:pt>
                <c:pt idx="5">
                  <c:v>289436</c:v>
                </c:pt>
                <c:pt idx="6">
                  <c:v>609448</c:v>
                </c:pt>
                <c:pt idx="7">
                  <c:v>942205</c:v>
                </c:pt>
                <c:pt idx="8">
                  <c:v>586049</c:v>
                </c:pt>
                <c:pt idx="9">
                  <c:v>299544</c:v>
                </c:pt>
                <c:pt idx="10">
                  <c:v>56796</c:v>
                </c:pt>
                <c:pt idx="11">
                  <c:v>243469</c:v>
                </c:pt>
              </c:numCache>
            </c:numRef>
          </c:val>
        </c:ser>
        <c:ser>
          <c:idx val="1"/>
          <c:order val="1"/>
          <c:tx>
            <c:strRef>
              <c:f>'MTH STATS &amp; GRAPHS'!$M$37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GRAPHS'!$A$20:$A$31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GRAPHS'!$N$39:$N$50</c:f>
              <c:numCache>
                <c:formatCode>#,##0_);[Red]\(#,##0\)</c:formatCode>
                <c:ptCount val="12"/>
                <c:pt idx="0">
                  <c:v>2796245</c:v>
                </c:pt>
                <c:pt idx="1">
                  <c:v>3190963</c:v>
                </c:pt>
                <c:pt idx="2">
                  <c:v>1956147</c:v>
                </c:pt>
                <c:pt idx="3">
                  <c:v>1427964</c:v>
                </c:pt>
                <c:pt idx="4">
                  <c:v>873592</c:v>
                </c:pt>
                <c:pt idx="5">
                  <c:v>749904</c:v>
                </c:pt>
                <c:pt idx="6">
                  <c:v>731611</c:v>
                </c:pt>
                <c:pt idx="7">
                  <c:v>741292</c:v>
                </c:pt>
                <c:pt idx="8">
                  <c:v>741138</c:v>
                </c:pt>
                <c:pt idx="9">
                  <c:v>990915</c:v>
                </c:pt>
                <c:pt idx="10">
                  <c:v>1926735</c:v>
                </c:pt>
                <c:pt idx="11">
                  <c:v>2619880</c:v>
                </c:pt>
              </c:numCache>
            </c:numRef>
          </c:val>
        </c:ser>
        <c:overlap val="100"/>
        <c:axId val="191664128"/>
        <c:axId val="191665664"/>
      </c:barChart>
      <c:catAx>
        <c:axId val="191664128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65664"/>
        <c:crosses val="autoZero"/>
        <c:auto val="1"/>
        <c:lblAlgn val="ctr"/>
        <c:lblOffset val="100"/>
        <c:tickLblSkip val="1"/>
        <c:tickMarkSkip val="1"/>
      </c:catAx>
      <c:valAx>
        <c:axId val="1916656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8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6112839725679461E-2"/>
              <c:y val="0.37785581546832198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166412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3907395648124631"/>
          <c:y val="0.92794375155660291"/>
          <c:w val="0.29103759207518426"/>
          <c:h val="5.97540088510840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2008 Daily Dths (Total and RPE)</a:t>
            </a:r>
          </a:p>
        </c:rich>
      </c:tx>
      <c:layout>
        <c:manualLayout>
          <c:xMode val="edge"/>
          <c:yMode val="edge"/>
          <c:x val="0.29089327108448165"/>
          <c:y val="2.71132085310528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610088736883112"/>
          <c:y val="0.17862866737170333"/>
          <c:w val="0.8647222320559812"/>
          <c:h val="0.59011256185293093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DATA'!$A$4751:$A$5116</c:f>
              <c:numCache>
                <c:formatCode>d\-mmm\-yy</c:formatCode>
                <c:ptCount val="366"/>
                <c:pt idx="0">
                  <c:v>39448</c:v>
                </c:pt>
                <c:pt idx="1">
                  <c:v>39449</c:v>
                </c:pt>
                <c:pt idx="2">
                  <c:v>39450</c:v>
                </c:pt>
                <c:pt idx="3">
                  <c:v>39451</c:v>
                </c:pt>
                <c:pt idx="4">
                  <c:v>39452</c:v>
                </c:pt>
                <c:pt idx="5">
                  <c:v>39453</c:v>
                </c:pt>
                <c:pt idx="6">
                  <c:v>39454</c:v>
                </c:pt>
                <c:pt idx="7">
                  <c:v>39455</c:v>
                </c:pt>
                <c:pt idx="8">
                  <c:v>39456</c:v>
                </c:pt>
                <c:pt idx="9">
                  <c:v>39457</c:v>
                </c:pt>
                <c:pt idx="10">
                  <c:v>39458</c:v>
                </c:pt>
                <c:pt idx="11">
                  <c:v>39459</c:v>
                </c:pt>
                <c:pt idx="12">
                  <c:v>39460</c:v>
                </c:pt>
                <c:pt idx="13">
                  <c:v>39461</c:v>
                </c:pt>
                <c:pt idx="14">
                  <c:v>39462</c:v>
                </c:pt>
                <c:pt idx="15">
                  <c:v>39463</c:v>
                </c:pt>
                <c:pt idx="16">
                  <c:v>39464</c:v>
                </c:pt>
                <c:pt idx="17">
                  <c:v>39465</c:v>
                </c:pt>
                <c:pt idx="18">
                  <c:v>39466</c:v>
                </c:pt>
                <c:pt idx="19">
                  <c:v>39467</c:v>
                </c:pt>
                <c:pt idx="20">
                  <c:v>39468</c:v>
                </c:pt>
                <c:pt idx="21">
                  <c:v>39469</c:v>
                </c:pt>
                <c:pt idx="22">
                  <c:v>39470</c:v>
                </c:pt>
                <c:pt idx="23">
                  <c:v>39471</c:v>
                </c:pt>
                <c:pt idx="24">
                  <c:v>39472</c:v>
                </c:pt>
                <c:pt idx="25">
                  <c:v>39473</c:v>
                </c:pt>
                <c:pt idx="26">
                  <c:v>39474</c:v>
                </c:pt>
                <c:pt idx="27">
                  <c:v>39475</c:v>
                </c:pt>
                <c:pt idx="28">
                  <c:v>39476</c:v>
                </c:pt>
                <c:pt idx="29">
                  <c:v>39477</c:v>
                </c:pt>
                <c:pt idx="30">
                  <c:v>39478</c:v>
                </c:pt>
                <c:pt idx="31">
                  <c:v>39479</c:v>
                </c:pt>
                <c:pt idx="32">
                  <c:v>39480</c:v>
                </c:pt>
                <c:pt idx="33">
                  <c:v>39481</c:v>
                </c:pt>
                <c:pt idx="34">
                  <c:v>39482</c:v>
                </c:pt>
                <c:pt idx="35">
                  <c:v>39483</c:v>
                </c:pt>
                <c:pt idx="36">
                  <c:v>39484</c:v>
                </c:pt>
                <c:pt idx="37">
                  <c:v>39485</c:v>
                </c:pt>
                <c:pt idx="38">
                  <c:v>39486</c:v>
                </c:pt>
                <c:pt idx="39">
                  <c:v>39487</c:v>
                </c:pt>
                <c:pt idx="40">
                  <c:v>39488</c:v>
                </c:pt>
                <c:pt idx="41">
                  <c:v>39489</c:v>
                </c:pt>
                <c:pt idx="42">
                  <c:v>39490</c:v>
                </c:pt>
                <c:pt idx="43">
                  <c:v>39491</c:v>
                </c:pt>
                <c:pt idx="44">
                  <c:v>39492</c:v>
                </c:pt>
                <c:pt idx="45">
                  <c:v>39493</c:v>
                </c:pt>
                <c:pt idx="46">
                  <c:v>39494</c:v>
                </c:pt>
                <c:pt idx="47">
                  <c:v>39495</c:v>
                </c:pt>
                <c:pt idx="48">
                  <c:v>39496</c:v>
                </c:pt>
                <c:pt idx="49">
                  <c:v>39497</c:v>
                </c:pt>
                <c:pt idx="50">
                  <c:v>39498</c:v>
                </c:pt>
                <c:pt idx="51">
                  <c:v>39499</c:v>
                </c:pt>
                <c:pt idx="52">
                  <c:v>39500</c:v>
                </c:pt>
                <c:pt idx="53">
                  <c:v>39501</c:v>
                </c:pt>
                <c:pt idx="54">
                  <c:v>39502</c:v>
                </c:pt>
                <c:pt idx="55">
                  <c:v>39503</c:v>
                </c:pt>
                <c:pt idx="56">
                  <c:v>39504</c:v>
                </c:pt>
                <c:pt idx="57">
                  <c:v>39505</c:v>
                </c:pt>
                <c:pt idx="58">
                  <c:v>39506</c:v>
                </c:pt>
                <c:pt idx="59">
                  <c:v>39507</c:v>
                </c:pt>
                <c:pt idx="60">
                  <c:v>39508</c:v>
                </c:pt>
                <c:pt idx="61">
                  <c:v>39509</c:v>
                </c:pt>
                <c:pt idx="62">
                  <c:v>39510</c:v>
                </c:pt>
                <c:pt idx="63">
                  <c:v>39511</c:v>
                </c:pt>
                <c:pt idx="64">
                  <c:v>39512</c:v>
                </c:pt>
                <c:pt idx="65">
                  <c:v>39513</c:v>
                </c:pt>
                <c:pt idx="66">
                  <c:v>39514</c:v>
                </c:pt>
                <c:pt idx="67">
                  <c:v>39515</c:v>
                </c:pt>
                <c:pt idx="68">
                  <c:v>39516</c:v>
                </c:pt>
                <c:pt idx="69">
                  <c:v>39517</c:v>
                </c:pt>
                <c:pt idx="70">
                  <c:v>39518</c:v>
                </c:pt>
                <c:pt idx="71">
                  <c:v>39519</c:v>
                </c:pt>
                <c:pt idx="72">
                  <c:v>39520</c:v>
                </c:pt>
                <c:pt idx="73">
                  <c:v>39521</c:v>
                </c:pt>
                <c:pt idx="74">
                  <c:v>39522</c:v>
                </c:pt>
                <c:pt idx="75">
                  <c:v>39523</c:v>
                </c:pt>
                <c:pt idx="76">
                  <c:v>39524</c:v>
                </c:pt>
                <c:pt idx="77">
                  <c:v>39525</c:v>
                </c:pt>
                <c:pt idx="78">
                  <c:v>39526</c:v>
                </c:pt>
                <c:pt idx="79">
                  <c:v>39527</c:v>
                </c:pt>
                <c:pt idx="80">
                  <c:v>39528</c:v>
                </c:pt>
                <c:pt idx="81">
                  <c:v>39529</c:v>
                </c:pt>
                <c:pt idx="82">
                  <c:v>39530</c:v>
                </c:pt>
                <c:pt idx="83">
                  <c:v>39531</c:v>
                </c:pt>
                <c:pt idx="84">
                  <c:v>39532</c:v>
                </c:pt>
                <c:pt idx="85">
                  <c:v>39533</c:v>
                </c:pt>
                <c:pt idx="86">
                  <c:v>39534</c:v>
                </c:pt>
                <c:pt idx="87">
                  <c:v>39535</c:v>
                </c:pt>
                <c:pt idx="88">
                  <c:v>39536</c:v>
                </c:pt>
                <c:pt idx="89">
                  <c:v>39537</c:v>
                </c:pt>
                <c:pt idx="90">
                  <c:v>39538</c:v>
                </c:pt>
                <c:pt idx="91">
                  <c:v>39539</c:v>
                </c:pt>
                <c:pt idx="92">
                  <c:v>39540</c:v>
                </c:pt>
                <c:pt idx="93">
                  <c:v>39541</c:v>
                </c:pt>
                <c:pt idx="94">
                  <c:v>39542</c:v>
                </c:pt>
                <c:pt idx="95">
                  <c:v>39543</c:v>
                </c:pt>
                <c:pt idx="96">
                  <c:v>39544</c:v>
                </c:pt>
                <c:pt idx="97">
                  <c:v>39545</c:v>
                </c:pt>
                <c:pt idx="98">
                  <c:v>39546</c:v>
                </c:pt>
                <c:pt idx="99">
                  <c:v>39547</c:v>
                </c:pt>
                <c:pt idx="100">
                  <c:v>39548</c:v>
                </c:pt>
                <c:pt idx="101">
                  <c:v>39549</c:v>
                </c:pt>
                <c:pt idx="102">
                  <c:v>39550</c:v>
                </c:pt>
                <c:pt idx="103">
                  <c:v>39551</c:v>
                </c:pt>
                <c:pt idx="104">
                  <c:v>39552</c:v>
                </c:pt>
                <c:pt idx="105">
                  <c:v>39553</c:v>
                </c:pt>
                <c:pt idx="106">
                  <c:v>39554</c:v>
                </c:pt>
                <c:pt idx="107">
                  <c:v>39555</c:v>
                </c:pt>
                <c:pt idx="108">
                  <c:v>39556</c:v>
                </c:pt>
                <c:pt idx="109">
                  <c:v>39557</c:v>
                </c:pt>
                <c:pt idx="110">
                  <c:v>39558</c:v>
                </c:pt>
                <c:pt idx="111">
                  <c:v>39559</c:v>
                </c:pt>
                <c:pt idx="112">
                  <c:v>39560</c:v>
                </c:pt>
                <c:pt idx="113">
                  <c:v>39561</c:v>
                </c:pt>
                <c:pt idx="114">
                  <c:v>39562</c:v>
                </c:pt>
                <c:pt idx="115">
                  <c:v>39563</c:v>
                </c:pt>
                <c:pt idx="116">
                  <c:v>39564</c:v>
                </c:pt>
                <c:pt idx="117">
                  <c:v>39565</c:v>
                </c:pt>
                <c:pt idx="118">
                  <c:v>39566</c:v>
                </c:pt>
                <c:pt idx="119">
                  <c:v>39567</c:v>
                </c:pt>
                <c:pt idx="120">
                  <c:v>39568</c:v>
                </c:pt>
                <c:pt idx="121">
                  <c:v>39569</c:v>
                </c:pt>
                <c:pt idx="122">
                  <c:v>39570</c:v>
                </c:pt>
                <c:pt idx="123">
                  <c:v>39571</c:v>
                </c:pt>
                <c:pt idx="124">
                  <c:v>39572</c:v>
                </c:pt>
                <c:pt idx="125">
                  <c:v>39573</c:v>
                </c:pt>
                <c:pt idx="126">
                  <c:v>39574</c:v>
                </c:pt>
                <c:pt idx="127">
                  <c:v>39575</c:v>
                </c:pt>
                <c:pt idx="128">
                  <c:v>39576</c:v>
                </c:pt>
                <c:pt idx="129">
                  <c:v>39577</c:v>
                </c:pt>
                <c:pt idx="130">
                  <c:v>39578</c:v>
                </c:pt>
                <c:pt idx="131">
                  <c:v>39579</c:v>
                </c:pt>
                <c:pt idx="132">
                  <c:v>39580</c:v>
                </c:pt>
                <c:pt idx="133">
                  <c:v>39581</c:v>
                </c:pt>
                <c:pt idx="134">
                  <c:v>39582</c:v>
                </c:pt>
                <c:pt idx="135">
                  <c:v>39583</c:v>
                </c:pt>
                <c:pt idx="136">
                  <c:v>39584</c:v>
                </c:pt>
                <c:pt idx="137">
                  <c:v>39585</c:v>
                </c:pt>
                <c:pt idx="138">
                  <c:v>39586</c:v>
                </c:pt>
                <c:pt idx="139">
                  <c:v>39587</c:v>
                </c:pt>
                <c:pt idx="140">
                  <c:v>39588</c:v>
                </c:pt>
                <c:pt idx="141">
                  <c:v>39589</c:v>
                </c:pt>
                <c:pt idx="142">
                  <c:v>39590</c:v>
                </c:pt>
                <c:pt idx="143">
                  <c:v>39591</c:v>
                </c:pt>
                <c:pt idx="144">
                  <c:v>39592</c:v>
                </c:pt>
                <c:pt idx="145">
                  <c:v>39593</c:v>
                </c:pt>
                <c:pt idx="146">
                  <c:v>39594</c:v>
                </c:pt>
                <c:pt idx="147">
                  <c:v>39595</c:v>
                </c:pt>
                <c:pt idx="148">
                  <c:v>39596</c:v>
                </c:pt>
                <c:pt idx="149">
                  <c:v>39597</c:v>
                </c:pt>
                <c:pt idx="150">
                  <c:v>39598</c:v>
                </c:pt>
                <c:pt idx="151">
                  <c:v>39599</c:v>
                </c:pt>
                <c:pt idx="152">
                  <c:v>39600</c:v>
                </c:pt>
                <c:pt idx="153">
                  <c:v>39601</c:v>
                </c:pt>
                <c:pt idx="154">
                  <c:v>39602</c:v>
                </c:pt>
                <c:pt idx="155">
                  <c:v>39603</c:v>
                </c:pt>
                <c:pt idx="156">
                  <c:v>39604</c:v>
                </c:pt>
                <c:pt idx="157">
                  <c:v>39605</c:v>
                </c:pt>
                <c:pt idx="158">
                  <c:v>39606</c:v>
                </c:pt>
                <c:pt idx="159">
                  <c:v>39607</c:v>
                </c:pt>
                <c:pt idx="160">
                  <c:v>39608</c:v>
                </c:pt>
                <c:pt idx="161">
                  <c:v>39609</c:v>
                </c:pt>
                <c:pt idx="162">
                  <c:v>39610</c:v>
                </c:pt>
                <c:pt idx="163">
                  <c:v>39611</c:v>
                </c:pt>
                <c:pt idx="164">
                  <c:v>39612</c:v>
                </c:pt>
                <c:pt idx="165">
                  <c:v>39613</c:v>
                </c:pt>
                <c:pt idx="166">
                  <c:v>39614</c:v>
                </c:pt>
                <c:pt idx="167">
                  <c:v>39615</c:v>
                </c:pt>
                <c:pt idx="168">
                  <c:v>39616</c:v>
                </c:pt>
                <c:pt idx="169">
                  <c:v>39617</c:v>
                </c:pt>
                <c:pt idx="170">
                  <c:v>39618</c:v>
                </c:pt>
                <c:pt idx="171">
                  <c:v>39619</c:v>
                </c:pt>
                <c:pt idx="172">
                  <c:v>39620</c:v>
                </c:pt>
                <c:pt idx="173">
                  <c:v>39621</c:v>
                </c:pt>
                <c:pt idx="174">
                  <c:v>39622</c:v>
                </c:pt>
                <c:pt idx="175">
                  <c:v>39623</c:v>
                </c:pt>
                <c:pt idx="176">
                  <c:v>39624</c:v>
                </c:pt>
                <c:pt idx="177">
                  <c:v>39625</c:v>
                </c:pt>
                <c:pt idx="178">
                  <c:v>39626</c:v>
                </c:pt>
                <c:pt idx="179">
                  <c:v>39627</c:v>
                </c:pt>
                <c:pt idx="180">
                  <c:v>39628</c:v>
                </c:pt>
                <c:pt idx="181">
                  <c:v>39629</c:v>
                </c:pt>
                <c:pt idx="182">
                  <c:v>39630</c:v>
                </c:pt>
                <c:pt idx="183">
                  <c:v>39631</c:v>
                </c:pt>
                <c:pt idx="184">
                  <c:v>39632</c:v>
                </c:pt>
                <c:pt idx="185">
                  <c:v>39633</c:v>
                </c:pt>
                <c:pt idx="186">
                  <c:v>39634</c:v>
                </c:pt>
                <c:pt idx="187">
                  <c:v>39635</c:v>
                </c:pt>
                <c:pt idx="188">
                  <c:v>39636</c:v>
                </c:pt>
                <c:pt idx="189">
                  <c:v>39637</c:v>
                </c:pt>
                <c:pt idx="190">
                  <c:v>39638</c:v>
                </c:pt>
                <c:pt idx="191">
                  <c:v>39639</c:v>
                </c:pt>
                <c:pt idx="192">
                  <c:v>39640</c:v>
                </c:pt>
                <c:pt idx="193">
                  <c:v>39641</c:v>
                </c:pt>
                <c:pt idx="194">
                  <c:v>39642</c:v>
                </c:pt>
                <c:pt idx="195">
                  <c:v>39643</c:v>
                </c:pt>
                <c:pt idx="196">
                  <c:v>39644</c:v>
                </c:pt>
                <c:pt idx="197">
                  <c:v>39645</c:v>
                </c:pt>
                <c:pt idx="198">
                  <c:v>39646</c:v>
                </c:pt>
                <c:pt idx="199">
                  <c:v>39647</c:v>
                </c:pt>
                <c:pt idx="200">
                  <c:v>39648</c:v>
                </c:pt>
                <c:pt idx="201">
                  <c:v>39649</c:v>
                </c:pt>
                <c:pt idx="202">
                  <c:v>39650</c:v>
                </c:pt>
                <c:pt idx="203">
                  <c:v>39651</c:v>
                </c:pt>
                <c:pt idx="204">
                  <c:v>39652</c:v>
                </c:pt>
                <c:pt idx="205">
                  <c:v>39653</c:v>
                </c:pt>
                <c:pt idx="206">
                  <c:v>39654</c:v>
                </c:pt>
                <c:pt idx="207">
                  <c:v>39655</c:v>
                </c:pt>
                <c:pt idx="208">
                  <c:v>39656</c:v>
                </c:pt>
                <c:pt idx="209">
                  <c:v>39657</c:v>
                </c:pt>
                <c:pt idx="210">
                  <c:v>39658</c:v>
                </c:pt>
                <c:pt idx="211">
                  <c:v>39659</c:v>
                </c:pt>
                <c:pt idx="212">
                  <c:v>39660</c:v>
                </c:pt>
                <c:pt idx="213">
                  <c:v>39661</c:v>
                </c:pt>
                <c:pt idx="214">
                  <c:v>39662</c:v>
                </c:pt>
                <c:pt idx="215">
                  <c:v>39663</c:v>
                </c:pt>
                <c:pt idx="216">
                  <c:v>39664</c:v>
                </c:pt>
                <c:pt idx="217">
                  <c:v>39665</c:v>
                </c:pt>
                <c:pt idx="218">
                  <c:v>39666</c:v>
                </c:pt>
                <c:pt idx="219">
                  <c:v>39667</c:v>
                </c:pt>
                <c:pt idx="220">
                  <c:v>39668</c:v>
                </c:pt>
                <c:pt idx="221">
                  <c:v>39669</c:v>
                </c:pt>
                <c:pt idx="222">
                  <c:v>39670</c:v>
                </c:pt>
                <c:pt idx="223">
                  <c:v>39671</c:v>
                </c:pt>
                <c:pt idx="224">
                  <c:v>39672</c:v>
                </c:pt>
                <c:pt idx="225">
                  <c:v>39673</c:v>
                </c:pt>
                <c:pt idx="226">
                  <c:v>39674</c:v>
                </c:pt>
                <c:pt idx="227">
                  <c:v>39675</c:v>
                </c:pt>
                <c:pt idx="228">
                  <c:v>39676</c:v>
                </c:pt>
                <c:pt idx="229">
                  <c:v>39677</c:v>
                </c:pt>
                <c:pt idx="230">
                  <c:v>39678</c:v>
                </c:pt>
                <c:pt idx="231">
                  <c:v>39679</c:v>
                </c:pt>
                <c:pt idx="232">
                  <c:v>39680</c:v>
                </c:pt>
                <c:pt idx="233">
                  <c:v>39681</c:v>
                </c:pt>
                <c:pt idx="234">
                  <c:v>39682</c:v>
                </c:pt>
                <c:pt idx="235">
                  <c:v>39683</c:v>
                </c:pt>
                <c:pt idx="236">
                  <c:v>39684</c:v>
                </c:pt>
                <c:pt idx="237">
                  <c:v>39685</c:v>
                </c:pt>
                <c:pt idx="238">
                  <c:v>39686</c:v>
                </c:pt>
                <c:pt idx="239">
                  <c:v>39687</c:v>
                </c:pt>
                <c:pt idx="240">
                  <c:v>39688</c:v>
                </c:pt>
                <c:pt idx="241">
                  <c:v>39689</c:v>
                </c:pt>
                <c:pt idx="242">
                  <c:v>39690</c:v>
                </c:pt>
                <c:pt idx="243">
                  <c:v>39691</c:v>
                </c:pt>
                <c:pt idx="244">
                  <c:v>39692</c:v>
                </c:pt>
                <c:pt idx="245">
                  <c:v>39693</c:v>
                </c:pt>
                <c:pt idx="246">
                  <c:v>39694</c:v>
                </c:pt>
                <c:pt idx="247">
                  <c:v>39695</c:v>
                </c:pt>
                <c:pt idx="248">
                  <c:v>39696</c:v>
                </c:pt>
                <c:pt idx="249">
                  <c:v>39697</c:v>
                </c:pt>
                <c:pt idx="250">
                  <c:v>39698</c:v>
                </c:pt>
                <c:pt idx="251">
                  <c:v>39699</c:v>
                </c:pt>
                <c:pt idx="252">
                  <c:v>39700</c:v>
                </c:pt>
                <c:pt idx="253">
                  <c:v>39701</c:v>
                </c:pt>
                <c:pt idx="254">
                  <c:v>39702</c:v>
                </c:pt>
                <c:pt idx="255">
                  <c:v>39703</c:v>
                </c:pt>
                <c:pt idx="256">
                  <c:v>39704</c:v>
                </c:pt>
                <c:pt idx="257">
                  <c:v>39705</c:v>
                </c:pt>
                <c:pt idx="258">
                  <c:v>39706</c:v>
                </c:pt>
                <c:pt idx="259">
                  <c:v>39707</c:v>
                </c:pt>
                <c:pt idx="260">
                  <c:v>39708</c:v>
                </c:pt>
                <c:pt idx="261">
                  <c:v>39709</c:v>
                </c:pt>
                <c:pt idx="262">
                  <c:v>39710</c:v>
                </c:pt>
                <c:pt idx="263">
                  <c:v>39711</c:v>
                </c:pt>
                <c:pt idx="264">
                  <c:v>39712</c:v>
                </c:pt>
                <c:pt idx="265">
                  <c:v>39713</c:v>
                </c:pt>
                <c:pt idx="266">
                  <c:v>39714</c:v>
                </c:pt>
                <c:pt idx="267">
                  <c:v>39715</c:v>
                </c:pt>
                <c:pt idx="268">
                  <c:v>39716</c:v>
                </c:pt>
                <c:pt idx="269">
                  <c:v>39717</c:v>
                </c:pt>
                <c:pt idx="270">
                  <c:v>39718</c:v>
                </c:pt>
                <c:pt idx="271">
                  <c:v>39719</c:v>
                </c:pt>
                <c:pt idx="272">
                  <c:v>39720</c:v>
                </c:pt>
                <c:pt idx="273">
                  <c:v>39721</c:v>
                </c:pt>
                <c:pt idx="274">
                  <c:v>39722</c:v>
                </c:pt>
                <c:pt idx="275">
                  <c:v>39723</c:v>
                </c:pt>
                <c:pt idx="276">
                  <c:v>39724</c:v>
                </c:pt>
                <c:pt idx="277">
                  <c:v>39725</c:v>
                </c:pt>
                <c:pt idx="278">
                  <c:v>39726</c:v>
                </c:pt>
                <c:pt idx="279">
                  <c:v>39727</c:v>
                </c:pt>
                <c:pt idx="280">
                  <c:v>39728</c:v>
                </c:pt>
                <c:pt idx="281">
                  <c:v>39729</c:v>
                </c:pt>
                <c:pt idx="282">
                  <c:v>39730</c:v>
                </c:pt>
                <c:pt idx="283">
                  <c:v>39731</c:v>
                </c:pt>
                <c:pt idx="284">
                  <c:v>39732</c:v>
                </c:pt>
                <c:pt idx="285">
                  <c:v>39733</c:v>
                </c:pt>
                <c:pt idx="286">
                  <c:v>39734</c:v>
                </c:pt>
                <c:pt idx="287">
                  <c:v>39735</c:v>
                </c:pt>
                <c:pt idx="288">
                  <c:v>39736</c:v>
                </c:pt>
                <c:pt idx="289">
                  <c:v>39737</c:v>
                </c:pt>
                <c:pt idx="290">
                  <c:v>39738</c:v>
                </c:pt>
                <c:pt idx="291">
                  <c:v>39739</c:v>
                </c:pt>
                <c:pt idx="292">
                  <c:v>39740</c:v>
                </c:pt>
                <c:pt idx="293">
                  <c:v>39741</c:v>
                </c:pt>
                <c:pt idx="294">
                  <c:v>39742</c:v>
                </c:pt>
                <c:pt idx="295">
                  <c:v>39743</c:v>
                </c:pt>
                <c:pt idx="296">
                  <c:v>39744</c:v>
                </c:pt>
                <c:pt idx="297">
                  <c:v>39745</c:v>
                </c:pt>
                <c:pt idx="298">
                  <c:v>39746</c:v>
                </c:pt>
                <c:pt idx="299">
                  <c:v>39747</c:v>
                </c:pt>
                <c:pt idx="300">
                  <c:v>39748</c:v>
                </c:pt>
                <c:pt idx="301">
                  <c:v>39749</c:v>
                </c:pt>
                <c:pt idx="302">
                  <c:v>39750</c:v>
                </c:pt>
                <c:pt idx="303">
                  <c:v>39751</c:v>
                </c:pt>
                <c:pt idx="304">
                  <c:v>39752</c:v>
                </c:pt>
                <c:pt idx="305">
                  <c:v>39753</c:v>
                </c:pt>
                <c:pt idx="306">
                  <c:v>39754</c:v>
                </c:pt>
                <c:pt idx="307">
                  <c:v>39755</c:v>
                </c:pt>
                <c:pt idx="308">
                  <c:v>39756</c:v>
                </c:pt>
                <c:pt idx="309">
                  <c:v>39757</c:v>
                </c:pt>
                <c:pt idx="310">
                  <c:v>39758</c:v>
                </c:pt>
                <c:pt idx="311">
                  <c:v>39759</c:v>
                </c:pt>
                <c:pt idx="312">
                  <c:v>39760</c:v>
                </c:pt>
                <c:pt idx="313">
                  <c:v>39761</c:v>
                </c:pt>
                <c:pt idx="314">
                  <c:v>39762</c:v>
                </c:pt>
                <c:pt idx="315">
                  <c:v>39763</c:v>
                </c:pt>
                <c:pt idx="316">
                  <c:v>39764</c:v>
                </c:pt>
                <c:pt idx="317">
                  <c:v>39765</c:v>
                </c:pt>
                <c:pt idx="318">
                  <c:v>39766</c:v>
                </c:pt>
                <c:pt idx="319">
                  <c:v>39767</c:v>
                </c:pt>
                <c:pt idx="320">
                  <c:v>39768</c:v>
                </c:pt>
                <c:pt idx="321">
                  <c:v>39769</c:v>
                </c:pt>
                <c:pt idx="322">
                  <c:v>39770</c:v>
                </c:pt>
                <c:pt idx="323">
                  <c:v>39771</c:v>
                </c:pt>
                <c:pt idx="324">
                  <c:v>39772</c:v>
                </c:pt>
                <c:pt idx="325">
                  <c:v>39773</c:v>
                </c:pt>
                <c:pt idx="326">
                  <c:v>39774</c:v>
                </c:pt>
                <c:pt idx="327">
                  <c:v>39775</c:v>
                </c:pt>
                <c:pt idx="328">
                  <c:v>39776</c:v>
                </c:pt>
                <c:pt idx="329">
                  <c:v>39777</c:v>
                </c:pt>
                <c:pt idx="330">
                  <c:v>39778</c:v>
                </c:pt>
                <c:pt idx="331">
                  <c:v>39779</c:v>
                </c:pt>
                <c:pt idx="332">
                  <c:v>39780</c:v>
                </c:pt>
                <c:pt idx="333">
                  <c:v>39781</c:v>
                </c:pt>
                <c:pt idx="334">
                  <c:v>39782</c:v>
                </c:pt>
                <c:pt idx="335">
                  <c:v>39783</c:v>
                </c:pt>
                <c:pt idx="336">
                  <c:v>39784</c:v>
                </c:pt>
                <c:pt idx="337">
                  <c:v>39785</c:v>
                </c:pt>
                <c:pt idx="338">
                  <c:v>39786</c:v>
                </c:pt>
                <c:pt idx="339">
                  <c:v>39787</c:v>
                </c:pt>
                <c:pt idx="340">
                  <c:v>39788</c:v>
                </c:pt>
                <c:pt idx="341">
                  <c:v>39789</c:v>
                </c:pt>
                <c:pt idx="342">
                  <c:v>39790</c:v>
                </c:pt>
                <c:pt idx="343">
                  <c:v>39791</c:v>
                </c:pt>
                <c:pt idx="344">
                  <c:v>39792</c:v>
                </c:pt>
                <c:pt idx="345">
                  <c:v>39793</c:v>
                </c:pt>
                <c:pt idx="346">
                  <c:v>39794</c:v>
                </c:pt>
                <c:pt idx="347">
                  <c:v>39795</c:v>
                </c:pt>
                <c:pt idx="348">
                  <c:v>39796</c:v>
                </c:pt>
                <c:pt idx="349">
                  <c:v>39797</c:v>
                </c:pt>
                <c:pt idx="350">
                  <c:v>39798</c:v>
                </c:pt>
                <c:pt idx="351">
                  <c:v>39799</c:v>
                </c:pt>
                <c:pt idx="352">
                  <c:v>39800</c:v>
                </c:pt>
                <c:pt idx="353">
                  <c:v>39801</c:v>
                </c:pt>
                <c:pt idx="354">
                  <c:v>39802</c:v>
                </c:pt>
                <c:pt idx="355">
                  <c:v>39803</c:v>
                </c:pt>
                <c:pt idx="356">
                  <c:v>39804</c:v>
                </c:pt>
                <c:pt idx="357">
                  <c:v>39805</c:v>
                </c:pt>
                <c:pt idx="358">
                  <c:v>39806</c:v>
                </c:pt>
                <c:pt idx="359">
                  <c:v>39807</c:v>
                </c:pt>
                <c:pt idx="360">
                  <c:v>39808</c:v>
                </c:pt>
                <c:pt idx="361">
                  <c:v>39809</c:v>
                </c:pt>
                <c:pt idx="362">
                  <c:v>39810</c:v>
                </c:pt>
                <c:pt idx="363">
                  <c:v>39811</c:v>
                </c:pt>
                <c:pt idx="364">
                  <c:v>39812</c:v>
                </c:pt>
                <c:pt idx="365">
                  <c:v>39813</c:v>
                </c:pt>
              </c:numCache>
            </c:numRef>
          </c:cat>
          <c:val>
            <c:numRef>
              <c:f>'DAILY DATA'!$O$4751:$O$5116</c:f>
              <c:numCache>
                <c:formatCode>#,##0_);[Red]\(#,##0\)</c:formatCode>
                <c:ptCount val="366"/>
                <c:pt idx="0">
                  <c:v>99544</c:v>
                </c:pt>
                <c:pt idx="1">
                  <c:v>141476</c:v>
                </c:pt>
                <c:pt idx="2">
                  <c:v>145364</c:v>
                </c:pt>
                <c:pt idx="3">
                  <c:v>120574</c:v>
                </c:pt>
                <c:pt idx="4">
                  <c:v>91958</c:v>
                </c:pt>
                <c:pt idx="5">
                  <c:v>59455</c:v>
                </c:pt>
                <c:pt idx="6">
                  <c:v>44365</c:v>
                </c:pt>
                <c:pt idx="7">
                  <c:v>40237</c:v>
                </c:pt>
                <c:pt idx="8">
                  <c:v>54857</c:v>
                </c:pt>
                <c:pt idx="9">
                  <c:v>70357</c:v>
                </c:pt>
                <c:pt idx="10">
                  <c:v>51224</c:v>
                </c:pt>
                <c:pt idx="11">
                  <c:v>77420</c:v>
                </c:pt>
                <c:pt idx="12">
                  <c:v>90217</c:v>
                </c:pt>
                <c:pt idx="13">
                  <c:v>108525</c:v>
                </c:pt>
                <c:pt idx="14">
                  <c:v>129276</c:v>
                </c:pt>
                <c:pt idx="15">
                  <c:v>112931</c:v>
                </c:pt>
                <c:pt idx="16">
                  <c:v>121023</c:v>
                </c:pt>
                <c:pt idx="17">
                  <c:v>91013</c:v>
                </c:pt>
                <c:pt idx="18">
                  <c:v>117538</c:v>
                </c:pt>
                <c:pt idx="19">
                  <c:v>153622</c:v>
                </c:pt>
                <c:pt idx="20">
                  <c:v>144547</c:v>
                </c:pt>
                <c:pt idx="21">
                  <c:v>113879</c:v>
                </c:pt>
                <c:pt idx="22">
                  <c:v>104526</c:v>
                </c:pt>
                <c:pt idx="23">
                  <c:v>135326</c:v>
                </c:pt>
                <c:pt idx="24">
                  <c:v>132400</c:v>
                </c:pt>
                <c:pt idx="25">
                  <c:v>108811</c:v>
                </c:pt>
                <c:pt idx="26">
                  <c:v>107784</c:v>
                </c:pt>
                <c:pt idx="27">
                  <c:v>98791</c:v>
                </c:pt>
                <c:pt idx="28">
                  <c:v>72737</c:v>
                </c:pt>
                <c:pt idx="29">
                  <c:v>100736</c:v>
                </c:pt>
                <c:pt idx="30">
                  <c:v>107270</c:v>
                </c:pt>
                <c:pt idx="31">
                  <c:v>106142</c:v>
                </c:pt>
                <c:pt idx="32">
                  <c:v>82834</c:v>
                </c:pt>
                <c:pt idx="33">
                  <c:v>68795</c:v>
                </c:pt>
                <c:pt idx="34">
                  <c:v>51218</c:v>
                </c:pt>
                <c:pt idx="35">
                  <c:v>39154</c:v>
                </c:pt>
                <c:pt idx="36">
                  <c:v>39727</c:v>
                </c:pt>
                <c:pt idx="37">
                  <c:v>67150</c:v>
                </c:pt>
                <c:pt idx="38">
                  <c:v>78350</c:v>
                </c:pt>
                <c:pt idx="39">
                  <c:v>62469</c:v>
                </c:pt>
                <c:pt idx="40">
                  <c:v>102348</c:v>
                </c:pt>
                <c:pt idx="41">
                  <c:v>126838</c:v>
                </c:pt>
                <c:pt idx="42">
                  <c:v>123095</c:v>
                </c:pt>
                <c:pt idx="43">
                  <c:v>127988</c:v>
                </c:pt>
                <c:pt idx="44">
                  <c:v>101392</c:v>
                </c:pt>
                <c:pt idx="45">
                  <c:v>68938</c:v>
                </c:pt>
                <c:pt idx="46">
                  <c:v>83868</c:v>
                </c:pt>
                <c:pt idx="47">
                  <c:v>56295</c:v>
                </c:pt>
                <c:pt idx="48">
                  <c:v>62385</c:v>
                </c:pt>
                <c:pt idx="49">
                  <c:v>100832</c:v>
                </c:pt>
                <c:pt idx="50">
                  <c:v>120338</c:v>
                </c:pt>
                <c:pt idx="51">
                  <c:v>126829</c:v>
                </c:pt>
                <c:pt idx="52">
                  <c:v>112108</c:v>
                </c:pt>
                <c:pt idx="53">
                  <c:v>104349</c:v>
                </c:pt>
                <c:pt idx="54">
                  <c:v>96927</c:v>
                </c:pt>
                <c:pt idx="55">
                  <c:v>85246</c:v>
                </c:pt>
                <c:pt idx="56">
                  <c:v>76505</c:v>
                </c:pt>
                <c:pt idx="57">
                  <c:v>120354</c:v>
                </c:pt>
                <c:pt idx="58">
                  <c:v>126461</c:v>
                </c:pt>
                <c:pt idx="59">
                  <c:v>84538</c:v>
                </c:pt>
                <c:pt idx="60">
                  <c:v>80787</c:v>
                </c:pt>
                <c:pt idx="61">
                  <c:v>76996</c:v>
                </c:pt>
                <c:pt idx="62">
                  <c:v>45701</c:v>
                </c:pt>
                <c:pt idx="63">
                  <c:v>43203</c:v>
                </c:pt>
                <c:pt idx="64">
                  <c:v>63057</c:v>
                </c:pt>
                <c:pt idx="65">
                  <c:v>65806</c:v>
                </c:pt>
                <c:pt idx="66">
                  <c:v>66932</c:v>
                </c:pt>
                <c:pt idx="67">
                  <c:v>78543</c:v>
                </c:pt>
                <c:pt idx="68">
                  <c:v>103670</c:v>
                </c:pt>
                <c:pt idx="69">
                  <c:v>73508</c:v>
                </c:pt>
                <c:pt idx="70">
                  <c:v>67067</c:v>
                </c:pt>
                <c:pt idx="71">
                  <c:v>66166</c:v>
                </c:pt>
                <c:pt idx="72">
                  <c:v>47391</c:v>
                </c:pt>
                <c:pt idx="73">
                  <c:v>37388</c:v>
                </c:pt>
                <c:pt idx="74">
                  <c:v>43988</c:v>
                </c:pt>
                <c:pt idx="75">
                  <c:v>72753</c:v>
                </c:pt>
                <c:pt idx="76">
                  <c:v>82414</c:v>
                </c:pt>
                <c:pt idx="77">
                  <c:v>63844</c:v>
                </c:pt>
                <c:pt idx="78">
                  <c:v>40403</c:v>
                </c:pt>
                <c:pt idx="79">
                  <c:v>70958</c:v>
                </c:pt>
                <c:pt idx="80">
                  <c:v>63891</c:v>
                </c:pt>
                <c:pt idx="81">
                  <c:v>60760</c:v>
                </c:pt>
                <c:pt idx="82">
                  <c:v>69470</c:v>
                </c:pt>
                <c:pt idx="83">
                  <c:v>85841</c:v>
                </c:pt>
                <c:pt idx="84">
                  <c:v>70607</c:v>
                </c:pt>
                <c:pt idx="85">
                  <c:v>43597</c:v>
                </c:pt>
                <c:pt idx="86">
                  <c:v>35774</c:v>
                </c:pt>
                <c:pt idx="87">
                  <c:v>39818</c:v>
                </c:pt>
                <c:pt idx="88">
                  <c:v>65537</c:v>
                </c:pt>
                <c:pt idx="89">
                  <c:v>80353</c:v>
                </c:pt>
                <c:pt idx="90">
                  <c:v>56954</c:v>
                </c:pt>
                <c:pt idx="91">
                  <c:v>39286</c:v>
                </c:pt>
                <c:pt idx="92">
                  <c:v>59293</c:v>
                </c:pt>
                <c:pt idx="93">
                  <c:v>79093</c:v>
                </c:pt>
                <c:pt idx="94">
                  <c:v>39499</c:v>
                </c:pt>
                <c:pt idx="95">
                  <c:v>44306</c:v>
                </c:pt>
                <c:pt idx="96">
                  <c:v>82179</c:v>
                </c:pt>
                <c:pt idx="97">
                  <c:v>106658</c:v>
                </c:pt>
                <c:pt idx="98">
                  <c:v>95863</c:v>
                </c:pt>
                <c:pt idx="99">
                  <c:v>49238</c:v>
                </c:pt>
                <c:pt idx="100">
                  <c:v>33781</c:v>
                </c:pt>
                <c:pt idx="101">
                  <c:v>30635</c:v>
                </c:pt>
                <c:pt idx="102">
                  <c:v>31250</c:v>
                </c:pt>
                <c:pt idx="103">
                  <c:v>62340</c:v>
                </c:pt>
                <c:pt idx="104">
                  <c:v>98403</c:v>
                </c:pt>
                <c:pt idx="105">
                  <c:v>87735</c:v>
                </c:pt>
                <c:pt idx="106">
                  <c:v>68702</c:v>
                </c:pt>
                <c:pt idx="107">
                  <c:v>51380</c:v>
                </c:pt>
                <c:pt idx="108">
                  <c:v>31689</c:v>
                </c:pt>
                <c:pt idx="109">
                  <c:v>28056</c:v>
                </c:pt>
                <c:pt idx="110">
                  <c:v>36378</c:v>
                </c:pt>
                <c:pt idx="111">
                  <c:v>41594</c:v>
                </c:pt>
                <c:pt idx="112">
                  <c:v>38054</c:v>
                </c:pt>
                <c:pt idx="113">
                  <c:v>33369</c:v>
                </c:pt>
                <c:pt idx="114">
                  <c:v>30423</c:v>
                </c:pt>
                <c:pt idx="115">
                  <c:v>27109</c:v>
                </c:pt>
                <c:pt idx="116">
                  <c:v>25003</c:v>
                </c:pt>
                <c:pt idx="117">
                  <c:v>31649</c:v>
                </c:pt>
                <c:pt idx="118">
                  <c:v>37210</c:v>
                </c:pt>
                <c:pt idx="119">
                  <c:v>47020</c:v>
                </c:pt>
                <c:pt idx="120">
                  <c:v>44436</c:v>
                </c:pt>
                <c:pt idx="121">
                  <c:v>31667</c:v>
                </c:pt>
                <c:pt idx="122">
                  <c:v>27319</c:v>
                </c:pt>
                <c:pt idx="123">
                  <c:v>24916</c:v>
                </c:pt>
                <c:pt idx="124">
                  <c:v>28012</c:v>
                </c:pt>
                <c:pt idx="125">
                  <c:v>31069</c:v>
                </c:pt>
                <c:pt idx="126">
                  <c:v>30633</c:v>
                </c:pt>
                <c:pt idx="127">
                  <c:v>29143</c:v>
                </c:pt>
                <c:pt idx="128">
                  <c:v>29387</c:v>
                </c:pt>
                <c:pt idx="129">
                  <c:v>28647</c:v>
                </c:pt>
                <c:pt idx="130">
                  <c:v>31727</c:v>
                </c:pt>
                <c:pt idx="131">
                  <c:v>42374</c:v>
                </c:pt>
                <c:pt idx="132">
                  <c:v>58885</c:v>
                </c:pt>
                <c:pt idx="133">
                  <c:v>37357</c:v>
                </c:pt>
                <c:pt idx="134">
                  <c:v>31046</c:v>
                </c:pt>
                <c:pt idx="135">
                  <c:v>28354</c:v>
                </c:pt>
                <c:pt idx="136">
                  <c:v>28283</c:v>
                </c:pt>
                <c:pt idx="137">
                  <c:v>25025</c:v>
                </c:pt>
                <c:pt idx="138">
                  <c:v>28999</c:v>
                </c:pt>
                <c:pt idx="139">
                  <c:v>31793</c:v>
                </c:pt>
                <c:pt idx="140">
                  <c:v>31090</c:v>
                </c:pt>
                <c:pt idx="141">
                  <c:v>32090</c:v>
                </c:pt>
                <c:pt idx="142">
                  <c:v>30296</c:v>
                </c:pt>
                <c:pt idx="143">
                  <c:v>26540</c:v>
                </c:pt>
                <c:pt idx="144">
                  <c:v>25214</c:v>
                </c:pt>
                <c:pt idx="145">
                  <c:v>23736</c:v>
                </c:pt>
                <c:pt idx="146">
                  <c:v>25152</c:v>
                </c:pt>
                <c:pt idx="147">
                  <c:v>26803</c:v>
                </c:pt>
                <c:pt idx="148">
                  <c:v>30461</c:v>
                </c:pt>
                <c:pt idx="149">
                  <c:v>29876</c:v>
                </c:pt>
                <c:pt idx="150">
                  <c:v>24689</c:v>
                </c:pt>
                <c:pt idx="151">
                  <c:v>22373</c:v>
                </c:pt>
                <c:pt idx="152">
                  <c:v>25570</c:v>
                </c:pt>
                <c:pt idx="153">
                  <c:v>50154</c:v>
                </c:pt>
                <c:pt idx="154">
                  <c:v>42062</c:v>
                </c:pt>
                <c:pt idx="155">
                  <c:v>52439</c:v>
                </c:pt>
                <c:pt idx="156">
                  <c:v>53689</c:v>
                </c:pt>
                <c:pt idx="157">
                  <c:v>51898</c:v>
                </c:pt>
                <c:pt idx="158">
                  <c:v>42618</c:v>
                </c:pt>
                <c:pt idx="159">
                  <c:v>48037</c:v>
                </c:pt>
                <c:pt idx="160">
                  <c:v>57978</c:v>
                </c:pt>
                <c:pt idx="161">
                  <c:v>55130</c:v>
                </c:pt>
                <c:pt idx="162">
                  <c:v>52338</c:v>
                </c:pt>
                <c:pt idx="163">
                  <c:v>51897</c:v>
                </c:pt>
                <c:pt idx="164">
                  <c:v>49975</c:v>
                </c:pt>
                <c:pt idx="165">
                  <c:v>45468</c:v>
                </c:pt>
                <c:pt idx="166">
                  <c:v>47004</c:v>
                </c:pt>
                <c:pt idx="167">
                  <c:v>40221</c:v>
                </c:pt>
                <c:pt idx="168">
                  <c:v>43378</c:v>
                </c:pt>
                <c:pt idx="169">
                  <c:v>25638</c:v>
                </c:pt>
                <c:pt idx="170">
                  <c:v>26288</c:v>
                </c:pt>
                <c:pt idx="171">
                  <c:v>24708</c:v>
                </c:pt>
                <c:pt idx="172">
                  <c:v>38688</c:v>
                </c:pt>
                <c:pt idx="173">
                  <c:v>24657</c:v>
                </c:pt>
                <c:pt idx="174">
                  <c:v>45237</c:v>
                </c:pt>
                <c:pt idx="175">
                  <c:v>44383</c:v>
                </c:pt>
                <c:pt idx="176">
                  <c:v>52385</c:v>
                </c:pt>
                <c:pt idx="177">
                  <c:v>53945</c:v>
                </c:pt>
                <c:pt idx="178">
                  <c:v>55350</c:v>
                </c:pt>
                <c:pt idx="179">
                  <c:v>46635</c:v>
                </c:pt>
                <c:pt idx="180">
                  <c:v>46151</c:v>
                </c:pt>
                <c:pt idx="181">
                  <c:v>43611</c:v>
                </c:pt>
                <c:pt idx="182">
                  <c:v>47008</c:v>
                </c:pt>
                <c:pt idx="183">
                  <c:v>54220</c:v>
                </c:pt>
                <c:pt idx="184">
                  <c:v>46850</c:v>
                </c:pt>
                <c:pt idx="185">
                  <c:v>35656</c:v>
                </c:pt>
                <c:pt idx="186">
                  <c:v>19771</c:v>
                </c:pt>
                <c:pt idx="187">
                  <c:v>23320</c:v>
                </c:pt>
                <c:pt idx="188">
                  <c:v>50143</c:v>
                </c:pt>
                <c:pt idx="189">
                  <c:v>50252</c:v>
                </c:pt>
                <c:pt idx="190">
                  <c:v>32257</c:v>
                </c:pt>
                <c:pt idx="191">
                  <c:v>47842</c:v>
                </c:pt>
                <c:pt idx="192">
                  <c:v>47886</c:v>
                </c:pt>
                <c:pt idx="193">
                  <c:v>45292</c:v>
                </c:pt>
                <c:pt idx="194">
                  <c:v>45495</c:v>
                </c:pt>
                <c:pt idx="195">
                  <c:v>45716</c:v>
                </c:pt>
                <c:pt idx="196">
                  <c:v>48382</c:v>
                </c:pt>
                <c:pt idx="197">
                  <c:v>52766</c:v>
                </c:pt>
                <c:pt idx="198">
                  <c:v>52053</c:v>
                </c:pt>
                <c:pt idx="199">
                  <c:v>52484</c:v>
                </c:pt>
                <c:pt idx="200">
                  <c:v>52376</c:v>
                </c:pt>
                <c:pt idx="201">
                  <c:v>54532</c:v>
                </c:pt>
                <c:pt idx="202">
                  <c:v>61129</c:v>
                </c:pt>
                <c:pt idx="203">
                  <c:v>56635</c:v>
                </c:pt>
                <c:pt idx="204">
                  <c:v>52867</c:v>
                </c:pt>
                <c:pt idx="205">
                  <c:v>52525</c:v>
                </c:pt>
                <c:pt idx="206">
                  <c:v>48458</c:v>
                </c:pt>
                <c:pt idx="207">
                  <c:v>47876</c:v>
                </c:pt>
                <c:pt idx="208">
                  <c:v>49798</c:v>
                </c:pt>
                <c:pt idx="209">
                  <c:v>55788</c:v>
                </c:pt>
                <c:pt idx="210">
                  <c:v>55816</c:v>
                </c:pt>
                <c:pt idx="211">
                  <c:v>58213</c:v>
                </c:pt>
                <c:pt idx="212">
                  <c:v>54552</c:v>
                </c:pt>
                <c:pt idx="213">
                  <c:v>51022</c:v>
                </c:pt>
                <c:pt idx="214">
                  <c:v>47203</c:v>
                </c:pt>
                <c:pt idx="215">
                  <c:v>48154</c:v>
                </c:pt>
                <c:pt idx="216">
                  <c:v>55234</c:v>
                </c:pt>
                <c:pt idx="217">
                  <c:v>56797</c:v>
                </c:pt>
                <c:pt idx="218">
                  <c:v>53904</c:v>
                </c:pt>
                <c:pt idx="219">
                  <c:v>53473</c:v>
                </c:pt>
                <c:pt idx="220">
                  <c:v>52353</c:v>
                </c:pt>
                <c:pt idx="221">
                  <c:v>47958</c:v>
                </c:pt>
                <c:pt idx="222">
                  <c:v>48448</c:v>
                </c:pt>
                <c:pt idx="223">
                  <c:v>46913</c:v>
                </c:pt>
                <c:pt idx="224">
                  <c:v>48493</c:v>
                </c:pt>
                <c:pt idx="225">
                  <c:v>46838</c:v>
                </c:pt>
                <c:pt idx="226">
                  <c:v>50515</c:v>
                </c:pt>
                <c:pt idx="227">
                  <c:v>47201</c:v>
                </c:pt>
                <c:pt idx="228">
                  <c:v>41660</c:v>
                </c:pt>
                <c:pt idx="229">
                  <c:v>47720</c:v>
                </c:pt>
                <c:pt idx="230">
                  <c:v>56130</c:v>
                </c:pt>
                <c:pt idx="231">
                  <c:v>55659</c:v>
                </c:pt>
                <c:pt idx="232">
                  <c:v>52641</c:v>
                </c:pt>
                <c:pt idx="233">
                  <c:v>55939</c:v>
                </c:pt>
                <c:pt idx="234">
                  <c:v>49261</c:v>
                </c:pt>
                <c:pt idx="235">
                  <c:v>47994</c:v>
                </c:pt>
                <c:pt idx="236">
                  <c:v>52043</c:v>
                </c:pt>
                <c:pt idx="237">
                  <c:v>55462</c:v>
                </c:pt>
                <c:pt idx="238">
                  <c:v>46543</c:v>
                </c:pt>
                <c:pt idx="239">
                  <c:v>37928</c:v>
                </c:pt>
                <c:pt idx="240">
                  <c:v>45636</c:v>
                </c:pt>
                <c:pt idx="241">
                  <c:v>47069</c:v>
                </c:pt>
                <c:pt idx="242">
                  <c:v>46524</c:v>
                </c:pt>
                <c:pt idx="243">
                  <c:v>42421</c:v>
                </c:pt>
                <c:pt idx="244">
                  <c:v>45854.8</c:v>
                </c:pt>
                <c:pt idx="245">
                  <c:v>56523</c:v>
                </c:pt>
                <c:pt idx="246">
                  <c:v>54338.2</c:v>
                </c:pt>
                <c:pt idx="247">
                  <c:v>55390.2</c:v>
                </c:pt>
                <c:pt idx="248">
                  <c:v>55935.200000000004</c:v>
                </c:pt>
                <c:pt idx="249">
                  <c:v>47651.5</c:v>
                </c:pt>
                <c:pt idx="250">
                  <c:v>50397</c:v>
                </c:pt>
                <c:pt idx="251">
                  <c:v>57709.299999999996</c:v>
                </c:pt>
                <c:pt idx="252">
                  <c:v>50500.7</c:v>
                </c:pt>
                <c:pt idx="253">
                  <c:v>49841.2</c:v>
                </c:pt>
                <c:pt idx="254">
                  <c:v>43840.6</c:v>
                </c:pt>
                <c:pt idx="255">
                  <c:v>48319.4</c:v>
                </c:pt>
                <c:pt idx="256">
                  <c:v>67483.600000000006</c:v>
                </c:pt>
                <c:pt idx="257">
                  <c:v>68468.799999999988</c:v>
                </c:pt>
                <c:pt idx="258">
                  <c:v>55709.3</c:v>
                </c:pt>
                <c:pt idx="259">
                  <c:v>47353</c:v>
                </c:pt>
                <c:pt idx="260">
                  <c:v>49371.8</c:v>
                </c:pt>
                <c:pt idx="261">
                  <c:v>50498.899999999994</c:v>
                </c:pt>
                <c:pt idx="262">
                  <c:v>27686.2</c:v>
                </c:pt>
                <c:pt idx="263">
                  <c:v>43164.2</c:v>
                </c:pt>
                <c:pt idx="264">
                  <c:v>45448.399999999994</c:v>
                </c:pt>
                <c:pt idx="265">
                  <c:v>52686.3</c:v>
                </c:pt>
                <c:pt idx="266">
                  <c:v>50127.399999999994</c:v>
                </c:pt>
                <c:pt idx="267">
                  <c:v>28121.9</c:v>
                </c:pt>
                <c:pt idx="268">
                  <c:v>29759.999999999996</c:v>
                </c:pt>
                <c:pt idx="269">
                  <c:v>27463.9</c:v>
                </c:pt>
                <c:pt idx="270">
                  <c:v>44312.1</c:v>
                </c:pt>
                <c:pt idx="271">
                  <c:v>46532.2</c:v>
                </c:pt>
                <c:pt idx="272">
                  <c:v>48003.4</c:v>
                </c:pt>
                <c:pt idx="273">
                  <c:v>27844.399999999998</c:v>
                </c:pt>
                <c:pt idx="274">
                  <c:v>51025.7</c:v>
                </c:pt>
                <c:pt idx="275">
                  <c:v>51986.3</c:v>
                </c:pt>
                <c:pt idx="276">
                  <c:v>28295.200000000001</c:v>
                </c:pt>
                <c:pt idx="277">
                  <c:v>25464.3</c:v>
                </c:pt>
                <c:pt idx="278">
                  <c:v>37272.5</c:v>
                </c:pt>
                <c:pt idx="279">
                  <c:v>62692.800000000003</c:v>
                </c:pt>
                <c:pt idx="280">
                  <c:v>66220.200000000012</c:v>
                </c:pt>
                <c:pt idx="281">
                  <c:v>50419.3</c:v>
                </c:pt>
                <c:pt idx="282">
                  <c:v>51277.8</c:v>
                </c:pt>
                <c:pt idx="283">
                  <c:v>46941.899999999994</c:v>
                </c:pt>
                <c:pt idx="284">
                  <c:v>24944.899999999998</c:v>
                </c:pt>
                <c:pt idx="285">
                  <c:v>35478.800000000003</c:v>
                </c:pt>
                <c:pt idx="286">
                  <c:v>55639.3</c:v>
                </c:pt>
                <c:pt idx="287">
                  <c:v>50611.099999999991</c:v>
                </c:pt>
                <c:pt idx="288">
                  <c:v>53556.6</c:v>
                </c:pt>
                <c:pt idx="289">
                  <c:v>48861.1</c:v>
                </c:pt>
                <c:pt idx="290">
                  <c:v>36867.100000000006</c:v>
                </c:pt>
                <c:pt idx="291">
                  <c:v>42383.499999999993</c:v>
                </c:pt>
                <c:pt idx="292">
                  <c:v>54230.200000000012</c:v>
                </c:pt>
                <c:pt idx="293">
                  <c:v>53749.500000000007</c:v>
                </c:pt>
                <c:pt idx="294">
                  <c:v>51131.9</c:v>
                </c:pt>
                <c:pt idx="295">
                  <c:v>63487.600000000006</c:v>
                </c:pt>
                <c:pt idx="296">
                  <c:v>60071.1</c:v>
                </c:pt>
                <c:pt idx="297">
                  <c:v>44490.19999999999</c:v>
                </c:pt>
                <c:pt idx="298">
                  <c:v>35238</c:v>
                </c:pt>
                <c:pt idx="299">
                  <c:v>51788.7</c:v>
                </c:pt>
                <c:pt idx="300">
                  <c:v>108728</c:v>
                </c:pt>
                <c:pt idx="301">
                  <c:v>112181.1</c:v>
                </c:pt>
                <c:pt idx="302">
                  <c:v>108972.20000000001</c:v>
                </c:pt>
                <c:pt idx="303">
                  <c:v>110582.39999999999</c:v>
                </c:pt>
                <c:pt idx="304">
                  <c:v>59941.5</c:v>
                </c:pt>
                <c:pt idx="305">
                  <c:v>44599.8</c:v>
                </c:pt>
                <c:pt idx="306">
                  <c:v>40932.199999999997</c:v>
                </c:pt>
                <c:pt idx="307">
                  <c:v>40332.9</c:v>
                </c:pt>
                <c:pt idx="308">
                  <c:v>43819.899999999994</c:v>
                </c:pt>
                <c:pt idx="309">
                  <c:v>38943.600000000006</c:v>
                </c:pt>
                <c:pt idx="310">
                  <c:v>38573.5</c:v>
                </c:pt>
                <c:pt idx="311">
                  <c:v>31754.5</c:v>
                </c:pt>
                <c:pt idx="312">
                  <c:v>39424.6</c:v>
                </c:pt>
                <c:pt idx="313">
                  <c:v>69424.899999999994</c:v>
                </c:pt>
                <c:pt idx="314">
                  <c:v>104919</c:v>
                </c:pt>
                <c:pt idx="315">
                  <c:v>92863.5</c:v>
                </c:pt>
                <c:pt idx="316">
                  <c:v>77666.100000000006</c:v>
                </c:pt>
                <c:pt idx="317">
                  <c:v>78317.399999999994</c:v>
                </c:pt>
                <c:pt idx="318">
                  <c:v>40479.699999999997</c:v>
                </c:pt>
                <c:pt idx="319">
                  <c:v>39325.699999999997</c:v>
                </c:pt>
                <c:pt idx="320">
                  <c:v>75162.899999999994</c:v>
                </c:pt>
                <c:pt idx="321">
                  <c:v>90292.1</c:v>
                </c:pt>
                <c:pt idx="322">
                  <c:v>111891</c:v>
                </c:pt>
                <c:pt idx="323">
                  <c:v>103485.90000000001</c:v>
                </c:pt>
                <c:pt idx="324">
                  <c:v>87736.7</c:v>
                </c:pt>
                <c:pt idx="325">
                  <c:v>115841.3</c:v>
                </c:pt>
                <c:pt idx="326">
                  <c:v>112056.3</c:v>
                </c:pt>
                <c:pt idx="327">
                  <c:v>105158.9</c:v>
                </c:pt>
                <c:pt idx="328">
                  <c:v>79693</c:v>
                </c:pt>
                <c:pt idx="329">
                  <c:v>92736.7</c:v>
                </c:pt>
                <c:pt idx="330">
                  <c:v>95889.199999999983</c:v>
                </c:pt>
                <c:pt idx="331">
                  <c:v>74025.600000000006</c:v>
                </c:pt>
                <c:pt idx="332">
                  <c:v>71745.099999999991</c:v>
                </c:pt>
                <c:pt idx="333">
                  <c:v>75113</c:v>
                </c:pt>
                <c:pt idx="334">
                  <c:v>79209.100000000006</c:v>
                </c:pt>
                <c:pt idx="335">
                  <c:v>92593.1</c:v>
                </c:pt>
                <c:pt idx="336">
                  <c:v>109672.79999999999</c:v>
                </c:pt>
                <c:pt idx="337">
                  <c:v>94051.3</c:v>
                </c:pt>
                <c:pt idx="338">
                  <c:v>75911.399999999994</c:v>
                </c:pt>
                <c:pt idx="339">
                  <c:v>104051.29999999999</c:v>
                </c:pt>
                <c:pt idx="340">
                  <c:v>107268.60000000002</c:v>
                </c:pt>
                <c:pt idx="341">
                  <c:v>125694.2</c:v>
                </c:pt>
                <c:pt idx="342">
                  <c:v>117335.9</c:v>
                </c:pt>
                <c:pt idx="343">
                  <c:v>56518.5</c:v>
                </c:pt>
                <c:pt idx="344">
                  <c:v>40059.9</c:v>
                </c:pt>
                <c:pt idx="345">
                  <c:v>75234.200000000012</c:v>
                </c:pt>
                <c:pt idx="346">
                  <c:v>95891.3</c:v>
                </c:pt>
                <c:pt idx="347">
                  <c:v>105892.50000000001</c:v>
                </c:pt>
                <c:pt idx="348">
                  <c:v>77073.3</c:v>
                </c:pt>
                <c:pt idx="349">
                  <c:v>47518.6</c:v>
                </c:pt>
                <c:pt idx="350">
                  <c:v>110888.2</c:v>
                </c:pt>
                <c:pt idx="351">
                  <c:v>73035.299999999988</c:v>
                </c:pt>
                <c:pt idx="352">
                  <c:v>76482.099999999991</c:v>
                </c:pt>
                <c:pt idx="353">
                  <c:v>57491.9</c:v>
                </c:pt>
                <c:pt idx="354">
                  <c:v>88191.900000000009</c:v>
                </c:pt>
                <c:pt idx="355">
                  <c:v>112118</c:v>
                </c:pt>
                <c:pt idx="356">
                  <c:v>142581.19999999998</c:v>
                </c:pt>
                <c:pt idx="357">
                  <c:v>116981.9</c:v>
                </c:pt>
                <c:pt idx="358">
                  <c:v>56800.3</c:v>
                </c:pt>
                <c:pt idx="359">
                  <c:v>70335.199999999997</c:v>
                </c:pt>
                <c:pt idx="360">
                  <c:v>82702.3</c:v>
                </c:pt>
                <c:pt idx="361">
                  <c:v>46829.399999999994</c:v>
                </c:pt>
                <c:pt idx="362">
                  <c:v>43777.899999999994</c:v>
                </c:pt>
                <c:pt idx="363">
                  <c:v>69292.3</c:v>
                </c:pt>
                <c:pt idx="364">
                  <c:v>72428.600000000006</c:v>
                </c:pt>
                <c:pt idx="365">
                  <c:v>110501.3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cat>
            <c:numRef>
              <c:f>'DAILY DATA'!$A$4751:$A$5116</c:f>
              <c:numCache>
                <c:formatCode>d\-mmm\-yy</c:formatCode>
                <c:ptCount val="366"/>
                <c:pt idx="0">
                  <c:v>39448</c:v>
                </c:pt>
                <c:pt idx="1">
                  <c:v>39449</c:v>
                </c:pt>
                <c:pt idx="2">
                  <c:v>39450</c:v>
                </c:pt>
                <c:pt idx="3">
                  <c:v>39451</c:v>
                </c:pt>
                <c:pt idx="4">
                  <c:v>39452</c:v>
                </c:pt>
                <c:pt idx="5">
                  <c:v>39453</c:v>
                </c:pt>
                <c:pt idx="6">
                  <c:v>39454</c:v>
                </c:pt>
                <c:pt idx="7">
                  <c:v>39455</c:v>
                </c:pt>
                <c:pt idx="8">
                  <c:v>39456</c:v>
                </c:pt>
                <c:pt idx="9">
                  <c:v>39457</c:v>
                </c:pt>
                <c:pt idx="10">
                  <c:v>39458</c:v>
                </c:pt>
                <c:pt idx="11">
                  <c:v>39459</c:v>
                </c:pt>
                <c:pt idx="12">
                  <c:v>39460</c:v>
                </c:pt>
                <c:pt idx="13">
                  <c:v>39461</c:v>
                </c:pt>
                <c:pt idx="14">
                  <c:v>39462</c:v>
                </c:pt>
                <c:pt idx="15">
                  <c:v>39463</c:v>
                </c:pt>
                <c:pt idx="16">
                  <c:v>39464</c:v>
                </c:pt>
                <c:pt idx="17">
                  <c:v>39465</c:v>
                </c:pt>
                <c:pt idx="18">
                  <c:v>39466</c:v>
                </c:pt>
                <c:pt idx="19">
                  <c:v>39467</c:v>
                </c:pt>
                <c:pt idx="20">
                  <c:v>39468</c:v>
                </c:pt>
                <c:pt idx="21">
                  <c:v>39469</c:v>
                </c:pt>
                <c:pt idx="22">
                  <c:v>39470</c:v>
                </c:pt>
                <c:pt idx="23">
                  <c:v>39471</c:v>
                </c:pt>
                <c:pt idx="24">
                  <c:v>39472</c:v>
                </c:pt>
                <c:pt idx="25">
                  <c:v>39473</c:v>
                </c:pt>
                <c:pt idx="26">
                  <c:v>39474</c:v>
                </c:pt>
                <c:pt idx="27">
                  <c:v>39475</c:v>
                </c:pt>
                <c:pt idx="28">
                  <c:v>39476</c:v>
                </c:pt>
                <c:pt idx="29">
                  <c:v>39477</c:v>
                </c:pt>
                <c:pt idx="30">
                  <c:v>39478</c:v>
                </c:pt>
                <c:pt idx="31">
                  <c:v>39479</c:v>
                </c:pt>
                <c:pt idx="32">
                  <c:v>39480</c:v>
                </c:pt>
                <c:pt idx="33">
                  <c:v>39481</c:v>
                </c:pt>
                <c:pt idx="34">
                  <c:v>39482</c:v>
                </c:pt>
                <c:pt idx="35">
                  <c:v>39483</c:v>
                </c:pt>
                <c:pt idx="36">
                  <c:v>39484</c:v>
                </c:pt>
                <c:pt idx="37">
                  <c:v>39485</c:v>
                </c:pt>
                <c:pt idx="38">
                  <c:v>39486</c:v>
                </c:pt>
                <c:pt idx="39">
                  <c:v>39487</c:v>
                </c:pt>
                <c:pt idx="40">
                  <c:v>39488</c:v>
                </c:pt>
                <c:pt idx="41">
                  <c:v>39489</c:v>
                </c:pt>
                <c:pt idx="42">
                  <c:v>39490</c:v>
                </c:pt>
                <c:pt idx="43">
                  <c:v>39491</c:v>
                </c:pt>
                <c:pt idx="44">
                  <c:v>39492</c:v>
                </c:pt>
                <c:pt idx="45">
                  <c:v>39493</c:v>
                </c:pt>
                <c:pt idx="46">
                  <c:v>39494</c:v>
                </c:pt>
                <c:pt idx="47">
                  <c:v>39495</c:v>
                </c:pt>
                <c:pt idx="48">
                  <c:v>39496</c:v>
                </c:pt>
                <c:pt idx="49">
                  <c:v>39497</c:v>
                </c:pt>
                <c:pt idx="50">
                  <c:v>39498</c:v>
                </c:pt>
                <c:pt idx="51">
                  <c:v>39499</c:v>
                </c:pt>
                <c:pt idx="52">
                  <c:v>39500</c:v>
                </c:pt>
                <c:pt idx="53">
                  <c:v>39501</c:v>
                </c:pt>
                <c:pt idx="54">
                  <c:v>39502</c:v>
                </c:pt>
                <c:pt idx="55">
                  <c:v>39503</c:v>
                </c:pt>
                <c:pt idx="56">
                  <c:v>39504</c:v>
                </c:pt>
                <c:pt idx="57">
                  <c:v>39505</c:v>
                </c:pt>
                <c:pt idx="58">
                  <c:v>39506</c:v>
                </c:pt>
                <c:pt idx="59">
                  <c:v>39507</c:v>
                </c:pt>
                <c:pt idx="60">
                  <c:v>39508</c:v>
                </c:pt>
                <c:pt idx="61">
                  <c:v>39509</c:v>
                </c:pt>
                <c:pt idx="62">
                  <c:v>39510</c:v>
                </c:pt>
                <c:pt idx="63">
                  <c:v>39511</c:v>
                </c:pt>
                <c:pt idx="64">
                  <c:v>39512</c:v>
                </c:pt>
                <c:pt idx="65">
                  <c:v>39513</c:v>
                </c:pt>
                <c:pt idx="66">
                  <c:v>39514</c:v>
                </c:pt>
                <c:pt idx="67">
                  <c:v>39515</c:v>
                </c:pt>
                <c:pt idx="68">
                  <c:v>39516</c:v>
                </c:pt>
                <c:pt idx="69">
                  <c:v>39517</c:v>
                </c:pt>
                <c:pt idx="70">
                  <c:v>39518</c:v>
                </c:pt>
                <c:pt idx="71">
                  <c:v>39519</c:v>
                </c:pt>
                <c:pt idx="72">
                  <c:v>39520</c:v>
                </c:pt>
                <c:pt idx="73">
                  <c:v>39521</c:v>
                </c:pt>
                <c:pt idx="74">
                  <c:v>39522</c:v>
                </c:pt>
                <c:pt idx="75">
                  <c:v>39523</c:v>
                </c:pt>
                <c:pt idx="76">
                  <c:v>39524</c:v>
                </c:pt>
                <c:pt idx="77">
                  <c:v>39525</c:v>
                </c:pt>
                <c:pt idx="78">
                  <c:v>39526</c:v>
                </c:pt>
                <c:pt idx="79">
                  <c:v>39527</c:v>
                </c:pt>
                <c:pt idx="80">
                  <c:v>39528</c:v>
                </c:pt>
                <c:pt idx="81">
                  <c:v>39529</c:v>
                </c:pt>
                <c:pt idx="82">
                  <c:v>39530</c:v>
                </c:pt>
                <c:pt idx="83">
                  <c:v>39531</c:v>
                </c:pt>
                <c:pt idx="84">
                  <c:v>39532</c:v>
                </c:pt>
                <c:pt idx="85">
                  <c:v>39533</c:v>
                </c:pt>
                <c:pt idx="86">
                  <c:v>39534</c:v>
                </c:pt>
                <c:pt idx="87">
                  <c:v>39535</c:v>
                </c:pt>
                <c:pt idx="88">
                  <c:v>39536</c:v>
                </c:pt>
                <c:pt idx="89">
                  <c:v>39537</c:v>
                </c:pt>
                <c:pt idx="90">
                  <c:v>39538</c:v>
                </c:pt>
                <c:pt idx="91">
                  <c:v>39539</c:v>
                </c:pt>
                <c:pt idx="92">
                  <c:v>39540</c:v>
                </c:pt>
                <c:pt idx="93">
                  <c:v>39541</c:v>
                </c:pt>
                <c:pt idx="94">
                  <c:v>39542</c:v>
                </c:pt>
                <c:pt idx="95">
                  <c:v>39543</c:v>
                </c:pt>
                <c:pt idx="96">
                  <c:v>39544</c:v>
                </c:pt>
                <c:pt idx="97">
                  <c:v>39545</c:v>
                </c:pt>
                <c:pt idx="98">
                  <c:v>39546</c:v>
                </c:pt>
                <c:pt idx="99">
                  <c:v>39547</c:v>
                </c:pt>
                <c:pt idx="100">
                  <c:v>39548</c:v>
                </c:pt>
                <c:pt idx="101">
                  <c:v>39549</c:v>
                </c:pt>
                <c:pt idx="102">
                  <c:v>39550</c:v>
                </c:pt>
                <c:pt idx="103">
                  <c:v>39551</c:v>
                </c:pt>
                <c:pt idx="104">
                  <c:v>39552</c:v>
                </c:pt>
                <c:pt idx="105">
                  <c:v>39553</c:v>
                </c:pt>
                <c:pt idx="106">
                  <c:v>39554</c:v>
                </c:pt>
                <c:pt idx="107">
                  <c:v>39555</c:v>
                </c:pt>
                <c:pt idx="108">
                  <c:v>39556</c:v>
                </c:pt>
                <c:pt idx="109">
                  <c:v>39557</c:v>
                </c:pt>
                <c:pt idx="110">
                  <c:v>39558</c:v>
                </c:pt>
                <c:pt idx="111">
                  <c:v>39559</c:v>
                </c:pt>
                <c:pt idx="112">
                  <c:v>39560</c:v>
                </c:pt>
                <c:pt idx="113">
                  <c:v>39561</c:v>
                </c:pt>
                <c:pt idx="114">
                  <c:v>39562</c:v>
                </c:pt>
                <c:pt idx="115">
                  <c:v>39563</c:v>
                </c:pt>
                <c:pt idx="116">
                  <c:v>39564</c:v>
                </c:pt>
                <c:pt idx="117">
                  <c:v>39565</c:v>
                </c:pt>
                <c:pt idx="118">
                  <c:v>39566</c:v>
                </c:pt>
                <c:pt idx="119">
                  <c:v>39567</c:v>
                </c:pt>
                <c:pt idx="120">
                  <c:v>39568</c:v>
                </c:pt>
                <c:pt idx="121">
                  <c:v>39569</c:v>
                </c:pt>
                <c:pt idx="122">
                  <c:v>39570</c:v>
                </c:pt>
                <c:pt idx="123">
                  <c:v>39571</c:v>
                </c:pt>
                <c:pt idx="124">
                  <c:v>39572</c:v>
                </c:pt>
                <c:pt idx="125">
                  <c:v>39573</c:v>
                </c:pt>
                <c:pt idx="126">
                  <c:v>39574</c:v>
                </c:pt>
                <c:pt idx="127">
                  <c:v>39575</c:v>
                </c:pt>
                <c:pt idx="128">
                  <c:v>39576</c:v>
                </c:pt>
                <c:pt idx="129">
                  <c:v>39577</c:v>
                </c:pt>
                <c:pt idx="130">
                  <c:v>39578</c:v>
                </c:pt>
                <c:pt idx="131">
                  <c:v>39579</c:v>
                </c:pt>
                <c:pt idx="132">
                  <c:v>39580</c:v>
                </c:pt>
                <c:pt idx="133">
                  <c:v>39581</c:v>
                </c:pt>
                <c:pt idx="134">
                  <c:v>39582</c:v>
                </c:pt>
                <c:pt idx="135">
                  <c:v>39583</c:v>
                </c:pt>
                <c:pt idx="136">
                  <c:v>39584</c:v>
                </c:pt>
                <c:pt idx="137">
                  <c:v>39585</c:v>
                </c:pt>
                <c:pt idx="138">
                  <c:v>39586</c:v>
                </c:pt>
                <c:pt idx="139">
                  <c:v>39587</c:v>
                </c:pt>
                <c:pt idx="140">
                  <c:v>39588</c:v>
                </c:pt>
                <c:pt idx="141">
                  <c:v>39589</c:v>
                </c:pt>
                <c:pt idx="142">
                  <c:v>39590</c:v>
                </c:pt>
                <c:pt idx="143">
                  <c:v>39591</c:v>
                </c:pt>
                <c:pt idx="144">
                  <c:v>39592</c:v>
                </c:pt>
                <c:pt idx="145">
                  <c:v>39593</c:v>
                </c:pt>
                <c:pt idx="146">
                  <c:v>39594</c:v>
                </c:pt>
                <c:pt idx="147">
                  <c:v>39595</c:v>
                </c:pt>
                <c:pt idx="148">
                  <c:v>39596</c:v>
                </c:pt>
                <c:pt idx="149">
                  <c:v>39597</c:v>
                </c:pt>
                <c:pt idx="150">
                  <c:v>39598</c:v>
                </c:pt>
                <c:pt idx="151">
                  <c:v>39599</c:v>
                </c:pt>
                <c:pt idx="152">
                  <c:v>39600</c:v>
                </c:pt>
                <c:pt idx="153">
                  <c:v>39601</c:v>
                </c:pt>
                <c:pt idx="154">
                  <c:v>39602</c:v>
                </c:pt>
                <c:pt idx="155">
                  <c:v>39603</c:v>
                </c:pt>
                <c:pt idx="156">
                  <c:v>39604</c:v>
                </c:pt>
                <c:pt idx="157">
                  <c:v>39605</c:v>
                </c:pt>
                <c:pt idx="158">
                  <c:v>39606</c:v>
                </c:pt>
                <c:pt idx="159">
                  <c:v>39607</c:v>
                </c:pt>
                <c:pt idx="160">
                  <c:v>39608</c:v>
                </c:pt>
                <c:pt idx="161">
                  <c:v>39609</c:v>
                </c:pt>
                <c:pt idx="162">
                  <c:v>39610</c:v>
                </c:pt>
                <c:pt idx="163">
                  <c:v>39611</c:v>
                </c:pt>
                <c:pt idx="164">
                  <c:v>39612</c:v>
                </c:pt>
                <c:pt idx="165">
                  <c:v>39613</c:v>
                </c:pt>
                <c:pt idx="166">
                  <c:v>39614</c:v>
                </c:pt>
                <c:pt idx="167">
                  <c:v>39615</c:v>
                </c:pt>
                <c:pt idx="168">
                  <c:v>39616</c:v>
                </c:pt>
                <c:pt idx="169">
                  <c:v>39617</c:v>
                </c:pt>
                <c:pt idx="170">
                  <c:v>39618</c:v>
                </c:pt>
                <c:pt idx="171">
                  <c:v>39619</c:v>
                </c:pt>
                <c:pt idx="172">
                  <c:v>39620</c:v>
                </c:pt>
                <c:pt idx="173">
                  <c:v>39621</c:v>
                </c:pt>
                <c:pt idx="174">
                  <c:v>39622</c:v>
                </c:pt>
                <c:pt idx="175">
                  <c:v>39623</c:v>
                </c:pt>
                <c:pt idx="176">
                  <c:v>39624</c:v>
                </c:pt>
                <c:pt idx="177">
                  <c:v>39625</c:v>
                </c:pt>
                <c:pt idx="178">
                  <c:v>39626</c:v>
                </c:pt>
                <c:pt idx="179">
                  <c:v>39627</c:v>
                </c:pt>
                <c:pt idx="180">
                  <c:v>39628</c:v>
                </c:pt>
                <c:pt idx="181">
                  <c:v>39629</c:v>
                </c:pt>
                <c:pt idx="182">
                  <c:v>39630</c:v>
                </c:pt>
                <c:pt idx="183">
                  <c:v>39631</c:v>
                </c:pt>
                <c:pt idx="184">
                  <c:v>39632</c:v>
                </c:pt>
                <c:pt idx="185">
                  <c:v>39633</c:v>
                </c:pt>
                <c:pt idx="186">
                  <c:v>39634</c:v>
                </c:pt>
                <c:pt idx="187">
                  <c:v>39635</c:v>
                </c:pt>
                <c:pt idx="188">
                  <c:v>39636</c:v>
                </c:pt>
                <c:pt idx="189">
                  <c:v>39637</c:v>
                </c:pt>
                <c:pt idx="190">
                  <c:v>39638</c:v>
                </c:pt>
                <c:pt idx="191">
                  <c:v>39639</c:v>
                </c:pt>
                <c:pt idx="192">
                  <c:v>39640</c:v>
                </c:pt>
                <c:pt idx="193">
                  <c:v>39641</c:v>
                </c:pt>
                <c:pt idx="194">
                  <c:v>39642</c:v>
                </c:pt>
                <c:pt idx="195">
                  <c:v>39643</c:v>
                </c:pt>
                <c:pt idx="196">
                  <c:v>39644</c:v>
                </c:pt>
                <c:pt idx="197">
                  <c:v>39645</c:v>
                </c:pt>
                <c:pt idx="198">
                  <c:v>39646</c:v>
                </c:pt>
                <c:pt idx="199">
                  <c:v>39647</c:v>
                </c:pt>
                <c:pt idx="200">
                  <c:v>39648</c:v>
                </c:pt>
                <c:pt idx="201">
                  <c:v>39649</c:v>
                </c:pt>
                <c:pt idx="202">
                  <c:v>39650</c:v>
                </c:pt>
                <c:pt idx="203">
                  <c:v>39651</c:v>
                </c:pt>
                <c:pt idx="204">
                  <c:v>39652</c:v>
                </c:pt>
                <c:pt idx="205">
                  <c:v>39653</c:v>
                </c:pt>
                <c:pt idx="206">
                  <c:v>39654</c:v>
                </c:pt>
                <c:pt idx="207">
                  <c:v>39655</c:v>
                </c:pt>
                <c:pt idx="208">
                  <c:v>39656</c:v>
                </c:pt>
                <c:pt idx="209">
                  <c:v>39657</c:v>
                </c:pt>
                <c:pt idx="210">
                  <c:v>39658</c:v>
                </c:pt>
                <c:pt idx="211">
                  <c:v>39659</c:v>
                </c:pt>
                <c:pt idx="212">
                  <c:v>39660</c:v>
                </c:pt>
                <c:pt idx="213">
                  <c:v>39661</c:v>
                </c:pt>
                <c:pt idx="214">
                  <c:v>39662</c:v>
                </c:pt>
                <c:pt idx="215">
                  <c:v>39663</c:v>
                </c:pt>
                <c:pt idx="216">
                  <c:v>39664</c:v>
                </c:pt>
                <c:pt idx="217">
                  <c:v>39665</c:v>
                </c:pt>
                <c:pt idx="218">
                  <c:v>39666</c:v>
                </c:pt>
                <c:pt idx="219">
                  <c:v>39667</c:v>
                </c:pt>
                <c:pt idx="220">
                  <c:v>39668</c:v>
                </c:pt>
                <c:pt idx="221">
                  <c:v>39669</c:v>
                </c:pt>
                <c:pt idx="222">
                  <c:v>39670</c:v>
                </c:pt>
                <c:pt idx="223">
                  <c:v>39671</c:v>
                </c:pt>
                <c:pt idx="224">
                  <c:v>39672</c:v>
                </c:pt>
                <c:pt idx="225">
                  <c:v>39673</c:v>
                </c:pt>
                <c:pt idx="226">
                  <c:v>39674</c:v>
                </c:pt>
                <c:pt idx="227">
                  <c:v>39675</c:v>
                </c:pt>
                <c:pt idx="228">
                  <c:v>39676</c:v>
                </c:pt>
                <c:pt idx="229">
                  <c:v>39677</c:v>
                </c:pt>
                <c:pt idx="230">
                  <c:v>39678</c:v>
                </c:pt>
                <c:pt idx="231">
                  <c:v>39679</c:v>
                </c:pt>
                <c:pt idx="232">
                  <c:v>39680</c:v>
                </c:pt>
                <c:pt idx="233">
                  <c:v>39681</c:v>
                </c:pt>
                <c:pt idx="234">
                  <c:v>39682</c:v>
                </c:pt>
                <c:pt idx="235">
                  <c:v>39683</c:v>
                </c:pt>
                <c:pt idx="236">
                  <c:v>39684</c:v>
                </c:pt>
                <c:pt idx="237">
                  <c:v>39685</c:v>
                </c:pt>
                <c:pt idx="238">
                  <c:v>39686</c:v>
                </c:pt>
                <c:pt idx="239">
                  <c:v>39687</c:v>
                </c:pt>
                <c:pt idx="240">
                  <c:v>39688</c:v>
                </c:pt>
                <c:pt idx="241">
                  <c:v>39689</c:v>
                </c:pt>
                <c:pt idx="242">
                  <c:v>39690</c:v>
                </c:pt>
                <c:pt idx="243">
                  <c:v>39691</c:v>
                </c:pt>
                <c:pt idx="244">
                  <c:v>39692</c:v>
                </c:pt>
                <c:pt idx="245">
                  <c:v>39693</c:v>
                </c:pt>
                <c:pt idx="246">
                  <c:v>39694</c:v>
                </c:pt>
                <c:pt idx="247">
                  <c:v>39695</c:v>
                </c:pt>
                <c:pt idx="248">
                  <c:v>39696</c:v>
                </c:pt>
                <c:pt idx="249">
                  <c:v>39697</c:v>
                </c:pt>
                <c:pt idx="250">
                  <c:v>39698</c:v>
                </c:pt>
                <c:pt idx="251">
                  <c:v>39699</c:v>
                </c:pt>
                <c:pt idx="252">
                  <c:v>39700</c:v>
                </c:pt>
                <c:pt idx="253">
                  <c:v>39701</c:v>
                </c:pt>
                <c:pt idx="254">
                  <c:v>39702</c:v>
                </c:pt>
                <c:pt idx="255">
                  <c:v>39703</c:v>
                </c:pt>
                <c:pt idx="256">
                  <c:v>39704</c:v>
                </c:pt>
                <c:pt idx="257">
                  <c:v>39705</c:v>
                </c:pt>
                <c:pt idx="258">
                  <c:v>39706</c:v>
                </c:pt>
                <c:pt idx="259">
                  <c:v>39707</c:v>
                </c:pt>
                <c:pt idx="260">
                  <c:v>39708</c:v>
                </c:pt>
                <c:pt idx="261">
                  <c:v>39709</c:v>
                </c:pt>
                <c:pt idx="262">
                  <c:v>39710</c:v>
                </c:pt>
                <c:pt idx="263">
                  <c:v>39711</c:v>
                </c:pt>
                <c:pt idx="264">
                  <c:v>39712</c:v>
                </c:pt>
                <c:pt idx="265">
                  <c:v>39713</c:v>
                </c:pt>
                <c:pt idx="266">
                  <c:v>39714</c:v>
                </c:pt>
                <c:pt idx="267">
                  <c:v>39715</c:v>
                </c:pt>
                <c:pt idx="268">
                  <c:v>39716</c:v>
                </c:pt>
                <c:pt idx="269">
                  <c:v>39717</c:v>
                </c:pt>
                <c:pt idx="270">
                  <c:v>39718</c:v>
                </c:pt>
                <c:pt idx="271">
                  <c:v>39719</c:v>
                </c:pt>
                <c:pt idx="272">
                  <c:v>39720</c:v>
                </c:pt>
                <c:pt idx="273">
                  <c:v>39721</c:v>
                </c:pt>
                <c:pt idx="274">
                  <c:v>39722</c:v>
                </c:pt>
                <c:pt idx="275">
                  <c:v>39723</c:v>
                </c:pt>
                <c:pt idx="276">
                  <c:v>39724</c:v>
                </c:pt>
                <c:pt idx="277">
                  <c:v>39725</c:v>
                </c:pt>
                <c:pt idx="278">
                  <c:v>39726</c:v>
                </c:pt>
                <c:pt idx="279">
                  <c:v>39727</c:v>
                </c:pt>
                <c:pt idx="280">
                  <c:v>39728</c:v>
                </c:pt>
                <c:pt idx="281">
                  <c:v>39729</c:v>
                </c:pt>
                <c:pt idx="282">
                  <c:v>39730</c:v>
                </c:pt>
                <c:pt idx="283">
                  <c:v>39731</c:v>
                </c:pt>
                <c:pt idx="284">
                  <c:v>39732</c:v>
                </c:pt>
                <c:pt idx="285">
                  <c:v>39733</c:v>
                </c:pt>
                <c:pt idx="286">
                  <c:v>39734</c:v>
                </c:pt>
                <c:pt idx="287">
                  <c:v>39735</c:v>
                </c:pt>
                <c:pt idx="288">
                  <c:v>39736</c:v>
                </c:pt>
                <c:pt idx="289">
                  <c:v>39737</c:v>
                </c:pt>
                <c:pt idx="290">
                  <c:v>39738</c:v>
                </c:pt>
                <c:pt idx="291">
                  <c:v>39739</c:v>
                </c:pt>
                <c:pt idx="292">
                  <c:v>39740</c:v>
                </c:pt>
                <c:pt idx="293">
                  <c:v>39741</c:v>
                </c:pt>
                <c:pt idx="294">
                  <c:v>39742</c:v>
                </c:pt>
                <c:pt idx="295">
                  <c:v>39743</c:v>
                </c:pt>
                <c:pt idx="296">
                  <c:v>39744</c:v>
                </c:pt>
                <c:pt idx="297">
                  <c:v>39745</c:v>
                </c:pt>
                <c:pt idx="298">
                  <c:v>39746</c:v>
                </c:pt>
                <c:pt idx="299">
                  <c:v>39747</c:v>
                </c:pt>
                <c:pt idx="300">
                  <c:v>39748</c:v>
                </c:pt>
                <c:pt idx="301">
                  <c:v>39749</c:v>
                </c:pt>
                <c:pt idx="302">
                  <c:v>39750</c:v>
                </c:pt>
                <c:pt idx="303">
                  <c:v>39751</c:v>
                </c:pt>
                <c:pt idx="304">
                  <c:v>39752</c:v>
                </c:pt>
                <c:pt idx="305">
                  <c:v>39753</c:v>
                </c:pt>
                <c:pt idx="306">
                  <c:v>39754</c:v>
                </c:pt>
                <c:pt idx="307">
                  <c:v>39755</c:v>
                </c:pt>
                <c:pt idx="308">
                  <c:v>39756</c:v>
                </c:pt>
                <c:pt idx="309">
                  <c:v>39757</c:v>
                </c:pt>
                <c:pt idx="310">
                  <c:v>39758</c:v>
                </c:pt>
                <c:pt idx="311">
                  <c:v>39759</c:v>
                </c:pt>
                <c:pt idx="312">
                  <c:v>39760</c:v>
                </c:pt>
                <c:pt idx="313">
                  <c:v>39761</c:v>
                </c:pt>
                <c:pt idx="314">
                  <c:v>39762</c:v>
                </c:pt>
                <c:pt idx="315">
                  <c:v>39763</c:v>
                </c:pt>
                <c:pt idx="316">
                  <c:v>39764</c:v>
                </c:pt>
                <c:pt idx="317">
                  <c:v>39765</c:v>
                </c:pt>
                <c:pt idx="318">
                  <c:v>39766</c:v>
                </c:pt>
                <c:pt idx="319">
                  <c:v>39767</c:v>
                </c:pt>
                <c:pt idx="320">
                  <c:v>39768</c:v>
                </c:pt>
                <c:pt idx="321">
                  <c:v>39769</c:v>
                </c:pt>
                <c:pt idx="322">
                  <c:v>39770</c:v>
                </c:pt>
                <c:pt idx="323">
                  <c:v>39771</c:v>
                </c:pt>
                <c:pt idx="324">
                  <c:v>39772</c:v>
                </c:pt>
                <c:pt idx="325">
                  <c:v>39773</c:v>
                </c:pt>
                <c:pt idx="326">
                  <c:v>39774</c:v>
                </c:pt>
                <c:pt idx="327">
                  <c:v>39775</c:v>
                </c:pt>
                <c:pt idx="328">
                  <c:v>39776</c:v>
                </c:pt>
                <c:pt idx="329">
                  <c:v>39777</c:v>
                </c:pt>
                <c:pt idx="330">
                  <c:v>39778</c:v>
                </c:pt>
                <c:pt idx="331">
                  <c:v>39779</c:v>
                </c:pt>
                <c:pt idx="332">
                  <c:v>39780</c:v>
                </c:pt>
                <c:pt idx="333">
                  <c:v>39781</c:v>
                </c:pt>
                <c:pt idx="334">
                  <c:v>39782</c:v>
                </c:pt>
                <c:pt idx="335">
                  <c:v>39783</c:v>
                </c:pt>
                <c:pt idx="336">
                  <c:v>39784</c:v>
                </c:pt>
                <c:pt idx="337">
                  <c:v>39785</c:v>
                </c:pt>
                <c:pt idx="338">
                  <c:v>39786</c:v>
                </c:pt>
                <c:pt idx="339">
                  <c:v>39787</c:v>
                </c:pt>
                <c:pt idx="340">
                  <c:v>39788</c:v>
                </c:pt>
                <c:pt idx="341">
                  <c:v>39789</c:v>
                </c:pt>
                <c:pt idx="342">
                  <c:v>39790</c:v>
                </c:pt>
                <c:pt idx="343">
                  <c:v>39791</c:v>
                </c:pt>
                <c:pt idx="344">
                  <c:v>39792</c:v>
                </c:pt>
                <c:pt idx="345">
                  <c:v>39793</c:v>
                </c:pt>
                <c:pt idx="346">
                  <c:v>39794</c:v>
                </c:pt>
                <c:pt idx="347">
                  <c:v>39795</c:v>
                </c:pt>
                <c:pt idx="348">
                  <c:v>39796</c:v>
                </c:pt>
                <c:pt idx="349">
                  <c:v>39797</c:v>
                </c:pt>
                <c:pt idx="350">
                  <c:v>39798</c:v>
                </c:pt>
                <c:pt idx="351">
                  <c:v>39799</c:v>
                </c:pt>
                <c:pt idx="352">
                  <c:v>39800</c:v>
                </c:pt>
                <c:pt idx="353">
                  <c:v>39801</c:v>
                </c:pt>
                <c:pt idx="354">
                  <c:v>39802</c:v>
                </c:pt>
                <c:pt idx="355">
                  <c:v>39803</c:v>
                </c:pt>
                <c:pt idx="356">
                  <c:v>39804</c:v>
                </c:pt>
                <c:pt idx="357">
                  <c:v>39805</c:v>
                </c:pt>
                <c:pt idx="358">
                  <c:v>39806</c:v>
                </c:pt>
                <c:pt idx="359">
                  <c:v>39807</c:v>
                </c:pt>
                <c:pt idx="360">
                  <c:v>39808</c:v>
                </c:pt>
                <c:pt idx="361">
                  <c:v>39809</c:v>
                </c:pt>
                <c:pt idx="362">
                  <c:v>39810</c:v>
                </c:pt>
                <c:pt idx="363">
                  <c:v>39811</c:v>
                </c:pt>
                <c:pt idx="364">
                  <c:v>39812</c:v>
                </c:pt>
                <c:pt idx="365">
                  <c:v>39813</c:v>
                </c:pt>
              </c:numCache>
            </c:numRef>
          </c:cat>
          <c:val>
            <c:numRef>
              <c:f>'DAILY DATA'!$P$4751:$P$5116</c:f>
              <c:numCache>
                <c:formatCode>#,##0_);[Red]\(#,##0\)</c:formatCode>
                <c:ptCount val="36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8813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11086</c:v>
                </c:pt>
                <c:pt idx="97">
                  <c:v>31832</c:v>
                </c:pt>
                <c:pt idx="98">
                  <c:v>31278</c:v>
                </c:pt>
                <c:pt idx="99">
                  <c:v>7997</c:v>
                </c:pt>
                <c:pt idx="100">
                  <c:v>0</c:v>
                </c:pt>
                <c:pt idx="101">
                  <c:v>52</c:v>
                </c:pt>
                <c:pt idx="102">
                  <c:v>0</c:v>
                </c:pt>
                <c:pt idx="103">
                  <c:v>10985</c:v>
                </c:pt>
                <c:pt idx="104">
                  <c:v>31965</c:v>
                </c:pt>
                <c:pt idx="105">
                  <c:v>22620</c:v>
                </c:pt>
                <c:pt idx="106">
                  <c:v>18050</c:v>
                </c:pt>
                <c:pt idx="107">
                  <c:v>11800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2</c:v>
                </c:pt>
                <c:pt idx="149">
                  <c:v>1949</c:v>
                </c:pt>
                <c:pt idx="150">
                  <c:v>0</c:v>
                </c:pt>
                <c:pt idx="151">
                  <c:v>0</c:v>
                </c:pt>
                <c:pt idx="152">
                  <c:v>1034</c:v>
                </c:pt>
                <c:pt idx="153">
                  <c:v>23305</c:v>
                </c:pt>
                <c:pt idx="154">
                  <c:v>15564</c:v>
                </c:pt>
                <c:pt idx="155">
                  <c:v>26635</c:v>
                </c:pt>
                <c:pt idx="156">
                  <c:v>28288</c:v>
                </c:pt>
                <c:pt idx="157">
                  <c:v>28784</c:v>
                </c:pt>
                <c:pt idx="158">
                  <c:v>22843</c:v>
                </c:pt>
                <c:pt idx="159">
                  <c:v>26476</c:v>
                </c:pt>
                <c:pt idx="160">
                  <c:v>33896</c:v>
                </c:pt>
                <c:pt idx="161">
                  <c:v>30432</c:v>
                </c:pt>
                <c:pt idx="162">
                  <c:v>27437</c:v>
                </c:pt>
                <c:pt idx="163">
                  <c:v>27416</c:v>
                </c:pt>
                <c:pt idx="164">
                  <c:v>27052</c:v>
                </c:pt>
                <c:pt idx="165">
                  <c:v>24535</c:v>
                </c:pt>
                <c:pt idx="166">
                  <c:v>25188</c:v>
                </c:pt>
                <c:pt idx="167">
                  <c:v>15705</c:v>
                </c:pt>
                <c:pt idx="168">
                  <c:v>18186</c:v>
                </c:pt>
                <c:pt idx="169">
                  <c:v>0</c:v>
                </c:pt>
                <c:pt idx="170">
                  <c:v>0</c:v>
                </c:pt>
                <c:pt idx="171">
                  <c:v>1055</c:v>
                </c:pt>
                <c:pt idx="172">
                  <c:v>17541</c:v>
                </c:pt>
                <c:pt idx="173">
                  <c:v>1784</c:v>
                </c:pt>
                <c:pt idx="174">
                  <c:v>20738</c:v>
                </c:pt>
                <c:pt idx="175">
                  <c:v>20152</c:v>
                </c:pt>
                <c:pt idx="176">
                  <c:v>28012</c:v>
                </c:pt>
                <c:pt idx="177">
                  <c:v>29956</c:v>
                </c:pt>
                <c:pt idx="178">
                  <c:v>32812</c:v>
                </c:pt>
                <c:pt idx="179">
                  <c:v>26458</c:v>
                </c:pt>
                <c:pt idx="180">
                  <c:v>25305</c:v>
                </c:pt>
                <c:pt idx="181">
                  <c:v>21235</c:v>
                </c:pt>
                <c:pt idx="182">
                  <c:v>24523</c:v>
                </c:pt>
                <c:pt idx="183">
                  <c:v>32640</c:v>
                </c:pt>
                <c:pt idx="184">
                  <c:v>27070</c:v>
                </c:pt>
                <c:pt idx="185">
                  <c:v>17236</c:v>
                </c:pt>
                <c:pt idx="186">
                  <c:v>0</c:v>
                </c:pt>
                <c:pt idx="187">
                  <c:v>1744</c:v>
                </c:pt>
                <c:pt idx="188">
                  <c:v>26726</c:v>
                </c:pt>
                <c:pt idx="189">
                  <c:v>26375</c:v>
                </c:pt>
                <c:pt idx="190">
                  <c:v>7981</c:v>
                </c:pt>
                <c:pt idx="191">
                  <c:v>23732</c:v>
                </c:pt>
                <c:pt idx="192">
                  <c:v>25666</c:v>
                </c:pt>
                <c:pt idx="193">
                  <c:v>24938</c:v>
                </c:pt>
                <c:pt idx="194">
                  <c:v>23806</c:v>
                </c:pt>
                <c:pt idx="195">
                  <c:v>20983</c:v>
                </c:pt>
                <c:pt idx="196">
                  <c:v>23942</c:v>
                </c:pt>
                <c:pt idx="197">
                  <c:v>28697</c:v>
                </c:pt>
                <c:pt idx="198">
                  <c:v>28771</c:v>
                </c:pt>
                <c:pt idx="199">
                  <c:v>31012</c:v>
                </c:pt>
                <c:pt idx="200">
                  <c:v>34100</c:v>
                </c:pt>
                <c:pt idx="201">
                  <c:v>34782</c:v>
                </c:pt>
                <c:pt idx="202">
                  <c:v>38084</c:v>
                </c:pt>
                <c:pt idx="203">
                  <c:v>33635</c:v>
                </c:pt>
                <c:pt idx="204">
                  <c:v>29710</c:v>
                </c:pt>
                <c:pt idx="205">
                  <c:v>29270</c:v>
                </c:pt>
                <c:pt idx="206">
                  <c:v>26886</c:v>
                </c:pt>
                <c:pt idx="207">
                  <c:v>28411</c:v>
                </c:pt>
                <c:pt idx="208">
                  <c:v>29009</c:v>
                </c:pt>
                <c:pt idx="209">
                  <c:v>32274</c:v>
                </c:pt>
                <c:pt idx="210">
                  <c:v>32638</c:v>
                </c:pt>
                <c:pt idx="211">
                  <c:v>34906</c:v>
                </c:pt>
                <c:pt idx="212">
                  <c:v>31158</c:v>
                </c:pt>
                <c:pt idx="213">
                  <c:v>30841</c:v>
                </c:pt>
                <c:pt idx="214">
                  <c:v>27652</c:v>
                </c:pt>
                <c:pt idx="215">
                  <c:v>26917</c:v>
                </c:pt>
                <c:pt idx="216">
                  <c:v>31961</c:v>
                </c:pt>
                <c:pt idx="217">
                  <c:v>33552</c:v>
                </c:pt>
                <c:pt idx="218">
                  <c:v>30642</c:v>
                </c:pt>
                <c:pt idx="219">
                  <c:v>29620</c:v>
                </c:pt>
                <c:pt idx="220">
                  <c:v>30023</c:v>
                </c:pt>
                <c:pt idx="221">
                  <c:v>27844</c:v>
                </c:pt>
                <c:pt idx="222">
                  <c:v>27362</c:v>
                </c:pt>
                <c:pt idx="223">
                  <c:v>23560</c:v>
                </c:pt>
                <c:pt idx="224">
                  <c:v>25581</c:v>
                </c:pt>
                <c:pt idx="225">
                  <c:v>23305</c:v>
                </c:pt>
                <c:pt idx="226">
                  <c:v>27149</c:v>
                </c:pt>
                <c:pt idx="227">
                  <c:v>25168</c:v>
                </c:pt>
                <c:pt idx="228">
                  <c:v>20973</c:v>
                </c:pt>
                <c:pt idx="229">
                  <c:v>25637</c:v>
                </c:pt>
                <c:pt idx="230">
                  <c:v>32124</c:v>
                </c:pt>
                <c:pt idx="231">
                  <c:v>31916</c:v>
                </c:pt>
                <c:pt idx="232">
                  <c:v>28808</c:v>
                </c:pt>
                <c:pt idx="233">
                  <c:v>31811</c:v>
                </c:pt>
                <c:pt idx="234">
                  <c:v>26381</c:v>
                </c:pt>
                <c:pt idx="235">
                  <c:v>27327</c:v>
                </c:pt>
                <c:pt idx="236">
                  <c:v>30425</c:v>
                </c:pt>
                <c:pt idx="237">
                  <c:v>31606</c:v>
                </c:pt>
                <c:pt idx="238">
                  <c:v>21647</c:v>
                </c:pt>
                <c:pt idx="239">
                  <c:v>12282</c:v>
                </c:pt>
                <c:pt idx="240">
                  <c:v>21562</c:v>
                </c:pt>
                <c:pt idx="241">
                  <c:v>25172</c:v>
                </c:pt>
                <c:pt idx="242">
                  <c:v>27102</c:v>
                </c:pt>
                <c:pt idx="243">
                  <c:v>22936</c:v>
                </c:pt>
                <c:pt idx="244">
                  <c:v>23848</c:v>
                </c:pt>
                <c:pt idx="245">
                  <c:v>31915</c:v>
                </c:pt>
                <c:pt idx="246">
                  <c:v>29699</c:v>
                </c:pt>
                <c:pt idx="247">
                  <c:v>30874</c:v>
                </c:pt>
                <c:pt idx="248">
                  <c:v>33704</c:v>
                </c:pt>
                <c:pt idx="249">
                  <c:v>26463</c:v>
                </c:pt>
                <c:pt idx="250">
                  <c:v>28071</c:v>
                </c:pt>
                <c:pt idx="251">
                  <c:v>33921</c:v>
                </c:pt>
                <c:pt idx="252">
                  <c:v>26262</c:v>
                </c:pt>
                <c:pt idx="253">
                  <c:v>22755</c:v>
                </c:pt>
                <c:pt idx="254">
                  <c:v>18509</c:v>
                </c:pt>
                <c:pt idx="255">
                  <c:v>25818</c:v>
                </c:pt>
                <c:pt idx="256">
                  <c:v>47036</c:v>
                </c:pt>
                <c:pt idx="257">
                  <c:v>46618</c:v>
                </c:pt>
                <c:pt idx="258">
                  <c:v>31117</c:v>
                </c:pt>
                <c:pt idx="259">
                  <c:v>21208</c:v>
                </c:pt>
                <c:pt idx="260">
                  <c:v>23188</c:v>
                </c:pt>
                <c:pt idx="261">
                  <c:v>25412</c:v>
                </c:pt>
                <c:pt idx="262">
                  <c:v>3313</c:v>
                </c:pt>
                <c:pt idx="263">
                  <c:v>21022</c:v>
                </c:pt>
                <c:pt idx="264">
                  <c:v>21901</c:v>
                </c:pt>
                <c:pt idx="265">
                  <c:v>27088</c:v>
                </c:pt>
                <c:pt idx="266">
                  <c:v>23510</c:v>
                </c:pt>
                <c:pt idx="267">
                  <c:v>0</c:v>
                </c:pt>
                <c:pt idx="268">
                  <c:v>0</c:v>
                </c:pt>
                <c:pt idx="269">
                  <c:v>1866</c:v>
                </c:pt>
                <c:pt idx="270">
                  <c:v>22345</c:v>
                </c:pt>
                <c:pt idx="271">
                  <c:v>22714</c:v>
                </c:pt>
                <c:pt idx="272">
                  <c:v>22354</c:v>
                </c:pt>
                <c:pt idx="273">
                  <c:v>1911</c:v>
                </c:pt>
                <c:pt idx="274">
                  <c:v>23219</c:v>
                </c:pt>
                <c:pt idx="275">
                  <c:v>21329</c:v>
                </c:pt>
                <c:pt idx="276">
                  <c:v>0</c:v>
                </c:pt>
                <c:pt idx="277">
                  <c:v>0</c:v>
                </c:pt>
                <c:pt idx="278">
                  <c:v>10776</c:v>
                </c:pt>
                <c:pt idx="279">
                  <c:v>32399</c:v>
                </c:pt>
                <c:pt idx="280">
                  <c:v>33364</c:v>
                </c:pt>
                <c:pt idx="281">
                  <c:v>21569</c:v>
                </c:pt>
                <c:pt idx="282">
                  <c:v>24037</c:v>
                </c:pt>
                <c:pt idx="283">
                  <c:v>21504</c:v>
                </c:pt>
                <c:pt idx="284">
                  <c:v>0</c:v>
                </c:pt>
                <c:pt idx="285">
                  <c:v>8607</c:v>
                </c:pt>
                <c:pt idx="286">
                  <c:v>26433</c:v>
                </c:pt>
                <c:pt idx="287">
                  <c:v>23586</c:v>
                </c:pt>
                <c:pt idx="288">
                  <c:v>26447</c:v>
                </c:pt>
                <c:pt idx="289">
                  <c:v>20501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10708</c:v>
                </c:pt>
                <c:pt idx="300">
                  <c:v>36104</c:v>
                </c:pt>
                <c:pt idx="301">
                  <c:v>37021</c:v>
                </c:pt>
                <c:pt idx="302">
                  <c:v>35678</c:v>
                </c:pt>
                <c:pt idx="303">
                  <c:v>34570</c:v>
                </c:pt>
                <c:pt idx="304">
                  <c:v>6866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11117</c:v>
                </c:pt>
                <c:pt idx="314">
                  <c:v>31530</c:v>
                </c:pt>
                <c:pt idx="315">
                  <c:v>21839</c:v>
                </c:pt>
                <c:pt idx="316">
                  <c:v>10231</c:v>
                </c:pt>
                <c:pt idx="317">
                  <c:v>21789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16917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</c:numCache>
            </c:numRef>
          </c:val>
        </c:ser>
        <c:marker val="1"/>
        <c:axId val="192551168"/>
        <c:axId val="192561152"/>
      </c:lineChart>
      <c:dateAx>
        <c:axId val="19255116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561152"/>
        <c:crosses val="autoZero"/>
        <c:auto val="1"/>
        <c:lblOffset val="100"/>
        <c:minorUnit val="1"/>
      </c:dateAx>
      <c:valAx>
        <c:axId val="19256115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551168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1114096578635906"/>
          <c:y val="0.93461073160556962"/>
          <c:w val="0.25375792627691474"/>
          <c:h val="5.4226590881438406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3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2008 Monthly COR and RPE Dths</a:t>
            </a:r>
          </a:p>
        </c:rich>
      </c:tx>
      <c:layout>
        <c:manualLayout>
          <c:xMode val="edge"/>
          <c:yMode val="edge"/>
          <c:x val="0.29531414767844727"/>
          <c:y val="2.802118826055833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180385323746721"/>
          <c:y val="0.18739118388512754"/>
          <c:w val="0.82581857335406772"/>
          <c:h val="0.58143806588654545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GRAPHS'!$M$18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GRAPHS'!$O$20:$O$31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8813</c:v>
                </c:pt>
                <c:pt idx="2">
                  <c:v>0</c:v>
                </c:pt>
                <c:pt idx="3">
                  <c:v>177665</c:v>
                </c:pt>
                <c:pt idx="4">
                  <c:v>1951</c:v>
                </c:pt>
                <c:pt idx="5">
                  <c:v>627824</c:v>
                </c:pt>
                <c:pt idx="6">
                  <c:v>810705</c:v>
                </c:pt>
                <c:pt idx="7">
                  <c:v>838886</c:v>
                </c:pt>
                <c:pt idx="8">
                  <c:v>694442</c:v>
                </c:pt>
                <c:pt idx="9">
                  <c:v>454718</c:v>
                </c:pt>
                <c:pt idx="10">
                  <c:v>96506</c:v>
                </c:pt>
                <c:pt idx="11">
                  <c:v>16917</c:v>
                </c:pt>
              </c:numCache>
            </c:numRef>
          </c:val>
        </c:ser>
        <c:ser>
          <c:idx val="1"/>
          <c:order val="1"/>
          <c:tx>
            <c:strRef>
              <c:f>'MTH STATS &amp; GRAPHS'!$M$37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GRAPHS'!$O$39:$O$50</c:f>
              <c:numCache>
                <c:formatCode>#,##0_);[Red]\(#,##0\)</c:formatCode>
                <c:ptCount val="12"/>
                <c:pt idx="0">
                  <c:v>3147783</c:v>
                </c:pt>
                <c:pt idx="1">
                  <c:v>2594660</c:v>
                </c:pt>
                <c:pt idx="2">
                  <c:v>1963177</c:v>
                </c:pt>
                <c:pt idx="3">
                  <c:v>1333966</c:v>
                </c:pt>
                <c:pt idx="4">
                  <c:v>931005</c:v>
                </c:pt>
                <c:pt idx="5">
                  <c:v>709708</c:v>
                </c:pt>
                <c:pt idx="6">
                  <c:v>687253</c:v>
                </c:pt>
                <c:pt idx="7">
                  <c:v>696250</c:v>
                </c:pt>
                <c:pt idx="8">
                  <c:v>731894.9</c:v>
                </c:pt>
                <c:pt idx="9">
                  <c:v>1279812.7999999996</c:v>
                </c:pt>
                <c:pt idx="10">
                  <c:v>2094908.1</c:v>
                </c:pt>
                <c:pt idx="11">
                  <c:v>2638287.6999999993</c:v>
                </c:pt>
              </c:numCache>
            </c:numRef>
          </c:val>
        </c:ser>
        <c:overlap val="100"/>
        <c:axId val="192749952"/>
        <c:axId val="192751488"/>
      </c:barChart>
      <c:catAx>
        <c:axId val="1927499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751488"/>
        <c:crosses val="autoZero"/>
        <c:auto val="1"/>
        <c:lblAlgn val="ctr"/>
        <c:lblOffset val="100"/>
        <c:tickLblSkip val="1"/>
        <c:tickMarkSkip val="1"/>
      </c:catAx>
      <c:valAx>
        <c:axId val="1927514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9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4146749355445612E-2"/>
              <c:y val="0.37828508709138631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7499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4650788562934374"/>
          <c:y val="0.92819928418039144"/>
          <c:w val="0.25552625833275505"/>
          <c:h val="5.954492961107132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9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2007 Daily Dths (COR)</a:t>
            </a:r>
          </a:p>
        </c:rich>
      </c:tx>
      <c:layout>
        <c:manualLayout>
          <c:xMode val="edge"/>
          <c:yMode val="edge"/>
          <c:x val="0.34079349551774457"/>
          <c:y val="2.799390398780824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9226856561546291"/>
          <c:y val="0.16951839982990058"/>
          <c:w val="0.77517802644965128"/>
          <c:h val="0.66718709657823105"/>
        </c:manualLayout>
      </c:layout>
      <c:lineChart>
        <c:grouping val="standard"/>
        <c:ser>
          <c:idx val="0"/>
          <c:order val="0"/>
          <c:tx>
            <c:strRef>
              <c:f>'DAILY DATA'!$S$2</c:f>
              <c:strCache>
                <c:ptCount val="1"/>
                <c:pt idx="0">
                  <c:v>COR TOT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'DAILY DATA'!$A$4386:$A$4750</c:f>
              <c:numCache>
                <c:formatCode>d\-mmm\-yy</c:formatCode>
                <c:ptCount val="365"/>
                <c:pt idx="0">
                  <c:v>39083</c:v>
                </c:pt>
                <c:pt idx="1">
                  <c:v>39084</c:v>
                </c:pt>
                <c:pt idx="2">
                  <c:v>39085</c:v>
                </c:pt>
                <c:pt idx="3">
                  <c:v>39086</c:v>
                </c:pt>
                <c:pt idx="4">
                  <c:v>39087</c:v>
                </c:pt>
                <c:pt idx="5">
                  <c:v>39088</c:v>
                </c:pt>
                <c:pt idx="6">
                  <c:v>39089</c:v>
                </c:pt>
                <c:pt idx="7">
                  <c:v>39090</c:v>
                </c:pt>
                <c:pt idx="8">
                  <c:v>39091</c:v>
                </c:pt>
                <c:pt idx="9">
                  <c:v>39092</c:v>
                </c:pt>
                <c:pt idx="10">
                  <c:v>39093</c:v>
                </c:pt>
                <c:pt idx="11">
                  <c:v>39094</c:v>
                </c:pt>
                <c:pt idx="12">
                  <c:v>39095</c:v>
                </c:pt>
                <c:pt idx="13">
                  <c:v>39096</c:v>
                </c:pt>
                <c:pt idx="14">
                  <c:v>39097</c:v>
                </c:pt>
                <c:pt idx="15">
                  <c:v>39098</c:v>
                </c:pt>
                <c:pt idx="16">
                  <c:v>39099</c:v>
                </c:pt>
                <c:pt idx="17">
                  <c:v>39100</c:v>
                </c:pt>
                <c:pt idx="18">
                  <c:v>39101</c:v>
                </c:pt>
                <c:pt idx="19">
                  <c:v>39102</c:v>
                </c:pt>
                <c:pt idx="20">
                  <c:v>39103</c:v>
                </c:pt>
                <c:pt idx="21">
                  <c:v>39104</c:v>
                </c:pt>
                <c:pt idx="22">
                  <c:v>39105</c:v>
                </c:pt>
                <c:pt idx="23">
                  <c:v>39106</c:v>
                </c:pt>
                <c:pt idx="24">
                  <c:v>39107</c:v>
                </c:pt>
                <c:pt idx="25">
                  <c:v>39108</c:v>
                </c:pt>
                <c:pt idx="26">
                  <c:v>39109</c:v>
                </c:pt>
                <c:pt idx="27">
                  <c:v>39110</c:v>
                </c:pt>
                <c:pt idx="28">
                  <c:v>39111</c:v>
                </c:pt>
                <c:pt idx="29">
                  <c:v>39112</c:v>
                </c:pt>
                <c:pt idx="30">
                  <c:v>39113</c:v>
                </c:pt>
                <c:pt idx="31">
                  <c:v>39114</c:v>
                </c:pt>
                <c:pt idx="32">
                  <c:v>39115</c:v>
                </c:pt>
                <c:pt idx="33">
                  <c:v>39116</c:v>
                </c:pt>
                <c:pt idx="34">
                  <c:v>39117</c:v>
                </c:pt>
                <c:pt idx="35">
                  <c:v>39118</c:v>
                </c:pt>
                <c:pt idx="36">
                  <c:v>39119</c:v>
                </c:pt>
                <c:pt idx="37">
                  <c:v>39120</c:v>
                </c:pt>
                <c:pt idx="38">
                  <c:v>39121</c:v>
                </c:pt>
                <c:pt idx="39">
                  <c:v>39122</c:v>
                </c:pt>
                <c:pt idx="40">
                  <c:v>39123</c:v>
                </c:pt>
                <c:pt idx="41">
                  <c:v>39124</c:v>
                </c:pt>
                <c:pt idx="42">
                  <c:v>39125</c:v>
                </c:pt>
                <c:pt idx="43">
                  <c:v>39126</c:v>
                </c:pt>
                <c:pt idx="44">
                  <c:v>39127</c:v>
                </c:pt>
                <c:pt idx="45">
                  <c:v>39128</c:v>
                </c:pt>
                <c:pt idx="46">
                  <c:v>39129</c:v>
                </c:pt>
                <c:pt idx="47">
                  <c:v>39130</c:v>
                </c:pt>
                <c:pt idx="48">
                  <c:v>39131</c:v>
                </c:pt>
                <c:pt idx="49">
                  <c:v>39132</c:v>
                </c:pt>
                <c:pt idx="50">
                  <c:v>39133</c:v>
                </c:pt>
                <c:pt idx="51">
                  <c:v>39134</c:v>
                </c:pt>
                <c:pt idx="52">
                  <c:v>39135</c:v>
                </c:pt>
                <c:pt idx="53">
                  <c:v>39136</c:v>
                </c:pt>
                <c:pt idx="54">
                  <c:v>39137</c:v>
                </c:pt>
                <c:pt idx="55">
                  <c:v>39138</c:v>
                </c:pt>
                <c:pt idx="56">
                  <c:v>39139</c:v>
                </c:pt>
                <c:pt idx="57">
                  <c:v>39140</c:v>
                </c:pt>
                <c:pt idx="58">
                  <c:v>39141</c:v>
                </c:pt>
                <c:pt idx="59">
                  <c:v>39142</c:v>
                </c:pt>
                <c:pt idx="60">
                  <c:v>39143</c:v>
                </c:pt>
                <c:pt idx="61">
                  <c:v>39144</c:v>
                </c:pt>
                <c:pt idx="62">
                  <c:v>39145</c:v>
                </c:pt>
                <c:pt idx="63">
                  <c:v>39146</c:v>
                </c:pt>
                <c:pt idx="64">
                  <c:v>39147</c:v>
                </c:pt>
                <c:pt idx="65">
                  <c:v>39148</c:v>
                </c:pt>
                <c:pt idx="66">
                  <c:v>39149</c:v>
                </c:pt>
                <c:pt idx="67">
                  <c:v>39150</c:v>
                </c:pt>
                <c:pt idx="68">
                  <c:v>39151</c:v>
                </c:pt>
                <c:pt idx="69">
                  <c:v>39152</c:v>
                </c:pt>
                <c:pt idx="70">
                  <c:v>39153</c:v>
                </c:pt>
                <c:pt idx="71">
                  <c:v>39154</c:v>
                </c:pt>
                <c:pt idx="72">
                  <c:v>39155</c:v>
                </c:pt>
                <c:pt idx="73">
                  <c:v>39156</c:v>
                </c:pt>
                <c:pt idx="74">
                  <c:v>39157</c:v>
                </c:pt>
                <c:pt idx="75">
                  <c:v>39158</c:v>
                </c:pt>
                <c:pt idx="76">
                  <c:v>39159</c:v>
                </c:pt>
                <c:pt idx="77">
                  <c:v>39160</c:v>
                </c:pt>
                <c:pt idx="78">
                  <c:v>39161</c:v>
                </c:pt>
                <c:pt idx="79">
                  <c:v>39162</c:v>
                </c:pt>
                <c:pt idx="80">
                  <c:v>39163</c:v>
                </c:pt>
                <c:pt idx="81">
                  <c:v>39164</c:v>
                </c:pt>
                <c:pt idx="82">
                  <c:v>39165</c:v>
                </c:pt>
                <c:pt idx="83">
                  <c:v>39166</c:v>
                </c:pt>
                <c:pt idx="84">
                  <c:v>39167</c:v>
                </c:pt>
                <c:pt idx="85">
                  <c:v>39168</c:v>
                </c:pt>
                <c:pt idx="86">
                  <c:v>39169</c:v>
                </c:pt>
                <c:pt idx="87">
                  <c:v>39170</c:v>
                </c:pt>
                <c:pt idx="88">
                  <c:v>39171</c:v>
                </c:pt>
                <c:pt idx="89">
                  <c:v>39172</c:v>
                </c:pt>
                <c:pt idx="90">
                  <c:v>39173</c:v>
                </c:pt>
                <c:pt idx="91">
                  <c:v>39174</c:v>
                </c:pt>
                <c:pt idx="92">
                  <c:v>39175</c:v>
                </c:pt>
                <c:pt idx="93">
                  <c:v>39176</c:v>
                </c:pt>
                <c:pt idx="94">
                  <c:v>39177</c:v>
                </c:pt>
                <c:pt idx="95">
                  <c:v>39178</c:v>
                </c:pt>
                <c:pt idx="96">
                  <c:v>39179</c:v>
                </c:pt>
                <c:pt idx="97">
                  <c:v>39180</c:v>
                </c:pt>
                <c:pt idx="98">
                  <c:v>39181</c:v>
                </c:pt>
                <c:pt idx="99">
                  <c:v>39182</c:v>
                </c:pt>
                <c:pt idx="100">
                  <c:v>39183</c:v>
                </c:pt>
                <c:pt idx="101">
                  <c:v>39184</c:v>
                </c:pt>
                <c:pt idx="102">
                  <c:v>39185</c:v>
                </c:pt>
                <c:pt idx="103">
                  <c:v>39186</c:v>
                </c:pt>
                <c:pt idx="104">
                  <c:v>39187</c:v>
                </c:pt>
                <c:pt idx="105">
                  <c:v>39188</c:v>
                </c:pt>
                <c:pt idx="106">
                  <c:v>39189</c:v>
                </c:pt>
                <c:pt idx="107">
                  <c:v>39190</c:v>
                </c:pt>
                <c:pt idx="108">
                  <c:v>39191</c:v>
                </c:pt>
                <c:pt idx="109">
                  <c:v>39192</c:v>
                </c:pt>
                <c:pt idx="110">
                  <c:v>39193</c:v>
                </c:pt>
                <c:pt idx="111">
                  <c:v>39194</c:v>
                </c:pt>
                <c:pt idx="112">
                  <c:v>39195</c:v>
                </c:pt>
                <c:pt idx="113">
                  <c:v>39196</c:v>
                </c:pt>
                <c:pt idx="114">
                  <c:v>39197</c:v>
                </c:pt>
                <c:pt idx="115">
                  <c:v>39198</c:v>
                </c:pt>
                <c:pt idx="116">
                  <c:v>39199</c:v>
                </c:pt>
                <c:pt idx="117">
                  <c:v>39200</c:v>
                </c:pt>
                <c:pt idx="118">
                  <c:v>39201</c:v>
                </c:pt>
                <c:pt idx="119">
                  <c:v>39202</c:v>
                </c:pt>
                <c:pt idx="120">
                  <c:v>39203</c:v>
                </c:pt>
                <c:pt idx="121">
                  <c:v>39204</c:v>
                </c:pt>
                <c:pt idx="122">
                  <c:v>39205</c:v>
                </c:pt>
                <c:pt idx="123">
                  <c:v>39206</c:v>
                </c:pt>
                <c:pt idx="124">
                  <c:v>39207</c:v>
                </c:pt>
                <c:pt idx="125">
                  <c:v>39208</c:v>
                </c:pt>
                <c:pt idx="126">
                  <c:v>39209</c:v>
                </c:pt>
                <c:pt idx="127">
                  <c:v>39210</c:v>
                </c:pt>
                <c:pt idx="128">
                  <c:v>39211</c:v>
                </c:pt>
                <c:pt idx="129">
                  <c:v>39212</c:v>
                </c:pt>
                <c:pt idx="130">
                  <c:v>39213</c:v>
                </c:pt>
                <c:pt idx="131">
                  <c:v>39214</c:v>
                </c:pt>
                <c:pt idx="132">
                  <c:v>39215</c:v>
                </c:pt>
                <c:pt idx="133">
                  <c:v>39216</c:v>
                </c:pt>
                <c:pt idx="134">
                  <c:v>39217</c:v>
                </c:pt>
                <c:pt idx="135">
                  <c:v>39218</c:v>
                </c:pt>
                <c:pt idx="136">
                  <c:v>39219</c:v>
                </c:pt>
                <c:pt idx="137">
                  <c:v>39220</c:v>
                </c:pt>
                <c:pt idx="138">
                  <c:v>39221</c:v>
                </c:pt>
                <c:pt idx="139">
                  <c:v>39222</c:v>
                </c:pt>
                <c:pt idx="140">
                  <c:v>39223</c:v>
                </c:pt>
                <c:pt idx="141">
                  <c:v>39224</c:v>
                </c:pt>
                <c:pt idx="142">
                  <c:v>39225</c:v>
                </c:pt>
                <c:pt idx="143">
                  <c:v>39226</c:v>
                </c:pt>
                <c:pt idx="144">
                  <c:v>39227</c:v>
                </c:pt>
                <c:pt idx="145">
                  <c:v>39228</c:v>
                </c:pt>
                <c:pt idx="146">
                  <c:v>39229</c:v>
                </c:pt>
                <c:pt idx="147">
                  <c:v>39230</c:v>
                </c:pt>
                <c:pt idx="148">
                  <c:v>39231</c:v>
                </c:pt>
                <c:pt idx="149">
                  <c:v>39232</c:v>
                </c:pt>
                <c:pt idx="150">
                  <c:v>39233</c:v>
                </c:pt>
                <c:pt idx="151">
                  <c:v>39234</c:v>
                </c:pt>
                <c:pt idx="152">
                  <c:v>39235</c:v>
                </c:pt>
                <c:pt idx="153">
                  <c:v>39236</c:v>
                </c:pt>
                <c:pt idx="154">
                  <c:v>39237</c:v>
                </c:pt>
                <c:pt idx="155">
                  <c:v>39238</c:v>
                </c:pt>
                <c:pt idx="156">
                  <c:v>39239</c:v>
                </c:pt>
                <c:pt idx="157">
                  <c:v>39240</c:v>
                </c:pt>
                <c:pt idx="158">
                  <c:v>39241</c:v>
                </c:pt>
                <c:pt idx="159">
                  <c:v>39242</c:v>
                </c:pt>
                <c:pt idx="160">
                  <c:v>39243</c:v>
                </c:pt>
                <c:pt idx="161">
                  <c:v>39244</c:v>
                </c:pt>
                <c:pt idx="162">
                  <c:v>39245</c:v>
                </c:pt>
                <c:pt idx="163">
                  <c:v>39246</c:v>
                </c:pt>
                <c:pt idx="164">
                  <c:v>39247</c:v>
                </c:pt>
                <c:pt idx="165">
                  <c:v>39248</c:v>
                </c:pt>
                <c:pt idx="166">
                  <c:v>39249</c:v>
                </c:pt>
                <c:pt idx="167">
                  <c:v>39250</c:v>
                </c:pt>
                <c:pt idx="168">
                  <c:v>39251</c:v>
                </c:pt>
                <c:pt idx="169">
                  <c:v>39252</c:v>
                </c:pt>
                <c:pt idx="170">
                  <c:v>39253</c:v>
                </c:pt>
                <c:pt idx="171">
                  <c:v>39254</c:v>
                </c:pt>
                <c:pt idx="172">
                  <c:v>39255</c:v>
                </c:pt>
                <c:pt idx="173">
                  <c:v>39256</c:v>
                </c:pt>
                <c:pt idx="174">
                  <c:v>39257</c:v>
                </c:pt>
                <c:pt idx="175">
                  <c:v>39258</c:v>
                </c:pt>
                <c:pt idx="176">
                  <c:v>39259</c:v>
                </c:pt>
                <c:pt idx="177">
                  <c:v>39260</c:v>
                </c:pt>
                <c:pt idx="178">
                  <c:v>39261</c:v>
                </c:pt>
                <c:pt idx="179">
                  <c:v>39262</c:v>
                </c:pt>
                <c:pt idx="180">
                  <c:v>39263</c:v>
                </c:pt>
                <c:pt idx="181">
                  <c:v>39264</c:v>
                </c:pt>
                <c:pt idx="182">
                  <c:v>39265</c:v>
                </c:pt>
                <c:pt idx="183">
                  <c:v>39266</c:v>
                </c:pt>
                <c:pt idx="184">
                  <c:v>39267</c:v>
                </c:pt>
                <c:pt idx="185">
                  <c:v>39268</c:v>
                </c:pt>
                <c:pt idx="186">
                  <c:v>39269</c:v>
                </c:pt>
                <c:pt idx="187">
                  <c:v>39270</c:v>
                </c:pt>
                <c:pt idx="188">
                  <c:v>39271</c:v>
                </c:pt>
                <c:pt idx="189">
                  <c:v>39272</c:v>
                </c:pt>
                <c:pt idx="190">
                  <c:v>39273</c:v>
                </c:pt>
                <c:pt idx="191">
                  <c:v>39274</c:v>
                </c:pt>
                <c:pt idx="192">
                  <c:v>39275</c:v>
                </c:pt>
                <c:pt idx="193">
                  <c:v>39276</c:v>
                </c:pt>
                <c:pt idx="194">
                  <c:v>39277</c:v>
                </c:pt>
                <c:pt idx="195">
                  <c:v>39278</c:v>
                </c:pt>
                <c:pt idx="196">
                  <c:v>39279</c:v>
                </c:pt>
                <c:pt idx="197">
                  <c:v>39280</c:v>
                </c:pt>
                <c:pt idx="198">
                  <c:v>39281</c:v>
                </c:pt>
                <c:pt idx="199">
                  <c:v>39282</c:v>
                </c:pt>
                <c:pt idx="200">
                  <c:v>39283</c:v>
                </c:pt>
                <c:pt idx="201">
                  <c:v>39284</c:v>
                </c:pt>
                <c:pt idx="202">
                  <c:v>39285</c:v>
                </c:pt>
                <c:pt idx="203">
                  <c:v>39286</c:v>
                </c:pt>
                <c:pt idx="204">
                  <c:v>39287</c:v>
                </c:pt>
                <c:pt idx="205">
                  <c:v>39288</c:v>
                </c:pt>
                <c:pt idx="206">
                  <c:v>39289</c:v>
                </c:pt>
                <c:pt idx="207">
                  <c:v>39290</c:v>
                </c:pt>
                <c:pt idx="208">
                  <c:v>39291</c:v>
                </c:pt>
                <c:pt idx="209">
                  <c:v>39292</c:v>
                </c:pt>
                <c:pt idx="210">
                  <c:v>39293</c:v>
                </c:pt>
                <c:pt idx="211">
                  <c:v>39294</c:v>
                </c:pt>
                <c:pt idx="212">
                  <c:v>39295</c:v>
                </c:pt>
                <c:pt idx="213">
                  <c:v>39296</c:v>
                </c:pt>
                <c:pt idx="214">
                  <c:v>39297</c:v>
                </c:pt>
                <c:pt idx="215">
                  <c:v>39298</c:v>
                </c:pt>
                <c:pt idx="216">
                  <c:v>39299</c:v>
                </c:pt>
                <c:pt idx="217">
                  <c:v>39300</c:v>
                </c:pt>
                <c:pt idx="218">
                  <c:v>39301</c:v>
                </c:pt>
                <c:pt idx="219">
                  <c:v>39302</c:v>
                </c:pt>
                <c:pt idx="220">
                  <c:v>39303</c:v>
                </c:pt>
                <c:pt idx="221">
                  <c:v>39304</c:v>
                </c:pt>
                <c:pt idx="222">
                  <c:v>39305</c:v>
                </c:pt>
                <c:pt idx="223">
                  <c:v>39306</c:v>
                </c:pt>
                <c:pt idx="224">
                  <c:v>39307</c:v>
                </c:pt>
                <c:pt idx="225">
                  <c:v>39308</c:v>
                </c:pt>
                <c:pt idx="226">
                  <c:v>39309</c:v>
                </c:pt>
                <c:pt idx="227">
                  <c:v>39310</c:v>
                </c:pt>
                <c:pt idx="228">
                  <c:v>39311</c:v>
                </c:pt>
                <c:pt idx="229">
                  <c:v>39312</c:v>
                </c:pt>
                <c:pt idx="230">
                  <c:v>39313</c:v>
                </c:pt>
                <c:pt idx="231">
                  <c:v>39314</c:v>
                </c:pt>
                <c:pt idx="232">
                  <c:v>39315</c:v>
                </c:pt>
                <c:pt idx="233">
                  <c:v>39316</c:v>
                </c:pt>
                <c:pt idx="234">
                  <c:v>39317</c:v>
                </c:pt>
                <c:pt idx="235">
                  <c:v>39318</c:v>
                </c:pt>
                <c:pt idx="236">
                  <c:v>39319</c:v>
                </c:pt>
                <c:pt idx="237">
                  <c:v>39320</c:v>
                </c:pt>
                <c:pt idx="238">
                  <c:v>39321</c:v>
                </c:pt>
                <c:pt idx="239">
                  <c:v>39322</c:v>
                </c:pt>
                <c:pt idx="240">
                  <c:v>39323</c:v>
                </c:pt>
                <c:pt idx="241">
                  <c:v>39324</c:v>
                </c:pt>
                <c:pt idx="242">
                  <c:v>39325</c:v>
                </c:pt>
                <c:pt idx="243">
                  <c:v>39326</c:v>
                </c:pt>
                <c:pt idx="244">
                  <c:v>39327</c:v>
                </c:pt>
                <c:pt idx="245">
                  <c:v>39328</c:v>
                </c:pt>
                <c:pt idx="246">
                  <c:v>39329</c:v>
                </c:pt>
                <c:pt idx="247">
                  <c:v>39330</c:v>
                </c:pt>
                <c:pt idx="248">
                  <c:v>39331</c:v>
                </c:pt>
                <c:pt idx="249">
                  <c:v>39332</c:v>
                </c:pt>
                <c:pt idx="250">
                  <c:v>39333</c:v>
                </c:pt>
                <c:pt idx="251">
                  <c:v>39334</c:v>
                </c:pt>
                <c:pt idx="252">
                  <c:v>39335</c:v>
                </c:pt>
                <c:pt idx="253">
                  <c:v>39336</c:v>
                </c:pt>
                <c:pt idx="254">
                  <c:v>39337</c:v>
                </c:pt>
                <c:pt idx="255">
                  <c:v>39338</c:v>
                </c:pt>
                <c:pt idx="256">
                  <c:v>39339</c:v>
                </c:pt>
                <c:pt idx="257">
                  <c:v>39340</c:v>
                </c:pt>
                <c:pt idx="258">
                  <c:v>39341</c:v>
                </c:pt>
                <c:pt idx="259">
                  <c:v>39342</c:v>
                </c:pt>
                <c:pt idx="260">
                  <c:v>39343</c:v>
                </c:pt>
                <c:pt idx="261">
                  <c:v>39344</c:v>
                </c:pt>
                <c:pt idx="262">
                  <c:v>39345</c:v>
                </c:pt>
                <c:pt idx="263">
                  <c:v>39346</c:v>
                </c:pt>
                <c:pt idx="264">
                  <c:v>39347</c:v>
                </c:pt>
                <c:pt idx="265">
                  <c:v>39348</c:v>
                </c:pt>
                <c:pt idx="266">
                  <c:v>39349</c:v>
                </c:pt>
                <c:pt idx="267">
                  <c:v>39350</c:v>
                </c:pt>
                <c:pt idx="268">
                  <c:v>39351</c:v>
                </c:pt>
                <c:pt idx="269">
                  <c:v>39352</c:v>
                </c:pt>
                <c:pt idx="270">
                  <c:v>39353</c:v>
                </c:pt>
                <c:pt idx="271">
                  <c:v>39354</c:v>
                </c:pt>
                <c:pt idx="272">
                  <c:v>39355</c:v>
                </c:pt>
                <c:pt idx="273">
                  <c:v>39356</c:v>
                </c:pt>
                <c:pt idx="274">
                  <c:v>39357</c:v>
                </c:pt>
                <c:pt idx="275">
                  <c:v>39358</c:v>
                </c:pt>
                <c:pt idx="276">
                  <c:v>39359</c:v>
                </c:pt>
                <c:pt idx="277">
                  <c:v>39360</c:v>
                </c:pt>
                <c:pt idx="278">
                  <c:v>39361</c:v>
                </c:pt>
                <c:pt idx="279">
                  <c:v>39362</c:v>
                </c:pt>
                <c:pt idx="280">
                  <c:v>39363</c:v>
                </c:pt>
                <c:pt idx="281">
                  <c:v>39364</c:v>
                </c:pt>
                <c:pt idx="282">
                  <c:v>39365</c:v>
                </c:pt>
                <c:pt idx="283">
                  <c:v>39366</c:v>
                </c:pt>
                <c:pt idx="284">
                  <c:v>39367</c:v>
                </c:pt>
                <c:pt idx="285">
                  <c:v>39368</c:v>
                </c:pt>
                <c:pt idx="286">
                  <c:v>39369</c:v>
                </c:pt>
                <c:pt idx="287">
                  <c:v>39370</c:v>
                </c:pt>
                <c:pt idx="288">
                  <c:v>39371</c:v>
                </c:pt>
                <c:pt idx="289">
                  <c:v>39372</c:v>
                </c:pt>
                <c:pt idx="290">
                  <c:v>39373</c:v>
                </c:pt>
                <c:pt idx="291">
                  <c:v>39374</c:v>
                </c:pt>
                <c:pt idx="292">
                  <c:v>39375</c:v>
                </c:pt>
                <c:pt idx="293">
                  <c:v>39376</c:v>
                </c:pt>
                <c:pt idx="294">
                  <c:v>39377</c:v>
                </c:pt>
                <c:pt idx="295">
                  <c:v>39378</c:v>
                </c:pt>
                <c:pt idx="296">
                  <c:v>39379</c:v>
                </c:pt>
                <c:pt idx="297">
                  <c:v>39380</c:v>
                </c:pt>
                <c:pt idx="298">
                  <c:v>39381</c:v>
                </c:pt>
                <c:pt idx="299">
                  <c:v>39382</c:v>
                </c:pt>
                <c:pt idx="300">
                  <c:v>39383</c:v>
                </c:pt>
                <c:pt idx="301">
                  <c:v>39384</c:v>
                </c:pt>
                <c:pt idx="302">
                  <c:v>39385</c:v>
                </c:pt>
                <c:pt idx="303">
                  <c:v>39386</c:v>
                </c:pt>
                <c:pt idx="304">
                  <c:v>39387</c:v>
                </c:pt>
                <c:pt idx="305">
                  <c:v>39388</c:v>
                </c:pt>
                <c:pt idx="306">
                  <c:v>39389</c:v>
                </c:pt>
                <c:pt idx="307">
                  <c:v>39390</c:v>
                </c:pt>
                <c:pt idx="308">
                  <c:v>39391</c:v>
                </c:pt>
                <c:pt idx="309">
                  <c:v>39392</c:v>
                </c:pt>
                <c:pt idx="310">
                  <c:v>39393</c:v>
                </c:pt>
                <c:pt idx="311">
                  <c:v>39394</c:v>
                </c:pt>
                <c:pt idx="312">
                  <c:v>39395</c:v>
                </c:pt>
                <c:pt idx="313">
                  <c:v>39396</c:v>
                </c:pt>
                <c:pt idx="314">
                  <c:v>39397</c:v>
                </c:pt>
                <c:pt idx="315">
                  <c:v>39398</c:v>
                </c:pt>
                <c:pt idx="316">
                  <c:v>39399</c:v>
                </c:pt>
                <c:pt idx="317">
                  <c:v>39400</c:v>
                </c:pt>
                <c:pt idx="318">
                  <c:v>39401</c:v>
                </c:pt>
                <c:pt idx="319">
                  <c:v>39402</c:v>
                </c:pt>
                <c:pt idx="320">
                  <c:v>39403</c:v>
                </c:pt>
                <c:pt idx="321">
                  <c:v>39404</c:v>
                </c:pt>
                <c:pt idx="322">
                  <c:v>39405</c:v>
                </c:pt>
                <c:pt idx="323">
                  <c:v>39406</c:v>
                </c:pt>
                <c:pt idx="324">
                  <c:v>39407</c:v>
                </c:pt>
                <c:pt idx="325">
                  <c:v>39408</c:v>
                </c:pt>
                <c:pt idx="326">
                  <c:v>39409</c:v>
                </c:pt>
                <c:pt idx="327">
                  <c:v>39410</c:v>
                </c:pt>
                <c:pt idx="328">
                  <c:v>39411</c:v>
                </c:pt>
                <c:pt idx="329">
                  <c:v>39412</c:v>
                </c:pt>
                <c:pt idx="330">
                  <c:v>39413</c:v>
                </c:pt>
                <c:pt idx="331">
                  <c:v>39414</c:v>
                </c:pt>
                <c:pt idx="332">
                  <c:v>39415</c:v>
                </c:pt>
                <c:pt idx="333">
                  <c:v>39416</c:v>
                </c:pt>
                <c:pt idx="334">
                  <c:v>39417</c:v>
                </c:pt>
                <c:pt idx="335">
                  <c:v>39418</c:v>
                </c:pt>
                <c:pt idx="336">
                  <c:v>39419</c:v>
                </c:pt>
                <c:pt idx="337">
                  <c:v>39420</c:v>
                </c:pt>
                <c:pt idx="338">
                  <c:v>39421</c:v>
                </c:pt>
                <c:pt idx="339">
                  <c:v>39422</c:v>
                </c:pt>
                <c:pt idx="340">
                  <c:v>39423</c:v>
                </c:pt>
                <c:pt idx="341">
                  <c:v>39424</c:v>
                </c:pt>
                <c:pt idx="342">
                  <c:v>39425</c:v>
                </c:pt>
                <c:pt idx="343">
                  <c:v>39426</c:v>
                </c:pt>
                <c:pt idx="344">
                  <c:v>39427</c:v>
                </c:pt>
                <c:pt idx="345">
                  <c:v>39428</c:v>
                </c:pt>
                <c:pt idx="346">
                  <c:v>39429</c:v>
                </c:pt>
                <c:pt idx="347">
                  <c:v>39430</c:v>
                </c:pt>
                <c:pt idx="348">
                  <c:v>39431</c:v>
                </c:pt>
                <c:pt idx="349">
                  <c:v>39432</c:v>
                </c:pt>
                <c:pt idx="350">
                  <c:v>39433</c:v>
                </c:pt>
                <c:pt idx="351">
                  <c:v>39434</c:v>
                </c:pt>
                <c:pt idx="352">
                  <c:v>39435</c:v>
                </c:pt>
                <c:pt idx="353">
                  <c:v>39436</c:v>
                </c:pt>
                <c:pt idx="354">
                  <c:v>39437</c:v>
                </c:pt>
                <c:pt idx="355">
                  <c:v>39438</c:v>
                </c:pt>
                <c:pt idx="356">
                  <c:v>39439</c:v>
                </c:pt>
                <c:pt idx="357">
                  <c:v>39440</c:v>
                </c:pt>
                <c:pt idx="358">
                  <c:v>39441</c:v>
                </c:pt>
                <c:pt idx="359">
                  <c:v>39442</c:v>
                </c:pt>
                <c:pt idx="360">
                  <c:v>39443</c:v>
                </c:pt>
                <c:pt idx="361">
                  <c:v>39444</c:v>
                </c:pt>
                <c:pt idx="362">
                  <c:v>39445</c:v>
                </c:pt>
                <c:pt idx="363">
                  <c:v>39446</c:v>
                </c:pt>
                <c:pt idx="364">
                  <c:v>39447</c:v>
                </c:pt>
              </c:numCache>
            </c:numRef>
          </c:cat>
          <c:val>
            <c:numRef>
              <c:f>'DAILY DATA'!$S$4386:$S$4750</c:f>
              <c:numCache>
                <c:formatCode>#,##0_);[Red]\(#,##0\)</c:formatCode>
                <c:ptCount val="365"/>
                <c:pt idx="0">
                  <c:v>58284</c:v>
                </c:pt>
                <c:pt idx="1">
                  <c:v>84558</c:v>
                </c:pt>
                <c:pt idx="2">
                  <c:v>72456</c:v>
                </c:pt>
                <c:pt idx="3">
                  <c:v>46206</c:v>
                </c:pt>
                <c:pt idx="4">
                  <c:v>35561</c:v>
                </c:pt>
                <c:pt idx="5">
                  <c:v>39943</c:v>
                </c:pt>
                <c:pt idx="6">
                  <c:v>55424</c:v>
                </c:pt>
                <c:pt idx="7">
                  <c:v>83439</c:v>
                </c:pt>
                <c:pt idx="8">
                  <c:v>102688</c:v>
                </c:pt>
                <c:pt idx="9">
                  <c:v>116219</c:v>
                </c:pt>
                <c:pt idx="10">
                  <c:v>99457</c:v>
                </c:pt>
                <c:pt idx="11">
                  <c:v>69665</c:v>
                </c:pt>
                <c:pt idx="12">
                  <c:v>39480</c:v>
                </c:pt>
                <c:pt idx="13">
                  <c:v>33978</c:v>
                </c:pt>
                <c:pt idx="14">
                  <c:v>35228</c:v>
                </c:pt>
                <c:pt idx="15">
                  <c:v>91882</c:v>
                </c:pt>
                <c:pt idx="16">
                  <c:v>127142</c:v>
                </c:pt>
                <c:pt idx="17">
                  <c:v>119303</c:v>
                </c:pt>
                <c:pt idx="18">
                  <c:v>99516</c:v>
                </c:pt>
                <c:pt idx="19">
                  <c:v>112470</c:v>
                </c:pt>
                <c:pt idx="20">
                  <c:v>123426</c:v>
                </c:pt>
                <c:pt idx="21">
                  <c:v>114638</c:v>
                </c:pt>
                <c:pt idx="22">
                  <c:v>109975</c:v>
                </c:pt>
                <c:pt idx="23">
                  <c:v>106853</c:v>
                </c:pt>
                <c:pt idx="24">
                  <c:v>132621</c:v>
                </c:pt>
                <c:pt idx="25">
                  <c:v>120285</c:v>
                </c:pt>
                <c:pt idx="26">
                  <c:v>68310</c:v>
                </c:pt>
                <c:pt idx="27">
                  <c:v>112113</c:v>
                </c:pt>
                <c:pt idx="28">
                  <c:v>136778</c:v>
                </c:pt>
                <c:pt idx="29">
                  <c:v>118859</c:v>
                </c:pt>
                <c:pt idx="30">
                  <c:v>129488</c:v>
                </c:pt>
                <c:pt idx="31">
                  <c:v>122997</c:v>
                </c:pt>
                <c:pt idx="32">
                  <c:v>112467</c:v>
                </c:pt>
                <c:pt idx="33">
                  <c:v>117227</c:v>
                </c:pt>
                <c:pt idx="34">
                  <c:v>127283</c:v>
                </c:pt>
                <c:pt idx="35">
                  <c:v>162832</c:v>
                </c:pt>
                <c:pt idx="36">
                  <c:v>149233</c:v>
                </c:pt>
                <c:pt idx="37">
                  <c:v>137047</c:v>
                </c:pt>
                <c:pt idx="38">
                  <c:v>140038</c:v>
                </c:pt>
                <c:pt idx="39">
                  <c:v>133554</c:v>
                </c:pt>
                <c:pt idx="40">
                  <c:v>130296</c:v>
                </c:pt>
                <c:pt idx="41">
                  <c:v>122661</c:v>
                </c:pt>
                <c:pt idx="42">
                  <c:v>95611</c:v>
                </c:pt>
                <c:pt idx="43">
                  <c:v>120710</c:v>
                </c:pt>
                <c:pt idx="44">
                  <c:v>129132</c:v>
                </c:pt>
                <c:pt idx="45">
                  <c:v>142375</c:v>
                </c:pt>
                <c:pt idx="46">
                  <c:v>137981</c:v>
                </c:pt>
                <c:pt idx="47">
                  <c:v>114823</c:v>
                </c:pt>
                <c:pt idx="48">
                  <c:v>133753</c:v>
                </c:pt>
                <c:pt idx="49">
                  <c:v>109046</c:v>
                </c:pt>
                <c:pt idx="50">
                  <c:v>64576</c:v>
                </c:pt>
                <c:pt idx="51">
                  <c:v>60507</c:v>
                </c:pt>
                <c:pt idx="52">
                  <c:v>76909</c:v>
                </c:pt>
                <c:pt idx="53">
                  <c:v>103582</c:v>
                </c:pt>
                <c:pt idx="54">
                  <c:v>89763</c:v>
                </c:pt>
                <c:pt idx="55">
                  <c:v>105749</c:v>
                </c:pt>
                <c:pt idx="56">
                  <c:v>93760</c:v>
                </c:pt>
                <c:pt idx="57">
                  <c:v>77463</c:v>
                </c:pt>
                <c:pt idx="58">
                  <c:v>79588</c:v>
                </c:pt>
                <c:pt idx="59">
                  <c:v>58088</c:v>
                </c:pt>
                <c:pt idx="60">
                  <c:v>54240</c:v>
                </c:pt>
                <c:pt idx="61">
                  <c:v>59994</c:v>
                </c:pt>
                <c:pt idx="62">
                  <c:v>98787</c:v>
                </c:pt>
                <c:pt idx="63">
                  <c:v>90101</c:v>
                </c:pt>
                <c:pt idx="64">
                  <c:v>113998</c:v>
                </c:pt>
                <c:pt idx="65">
                  <c:v>114398</c:v>
                </c:pt>
                <c:pt idx="66">
                  <c:v>103705</c:v>
                </c:pt>
                <c:pt idx="67">
                  <c:v>84696</c:v>
                </c:pt>
                <c:pt idx="68">
                  <c:v>41434</c:v>
                </c:pt>
                <c:pt idx="69">
                  <c:v>56865</c:v>
                </c:pt>
                <c:pt idx="70">
                  <c:v>57057</c:v>
                </c:pt>
                <c:pt idx="71">
                  <c:v>47534</c:v>
                </c:pt>
                <c:pt idx="72">
                  <c:v>42471</c:v>
                </c:pt>
                <c:pt idx="73">
                  <c:v>45564</c:v>
                </c:pt>
                <c:pt idx="74">
                  <c:v>99728</c:v>
                </c:pt>
                <c:pt idx="75">
                  <c:v>108069</c:v>
                </c:pt>
                <c:pt idx="76">
                  <c:v>103399</c:v>
                </c:pt>
                <c:pt idx="77">
                  <c:v>68379</c:v>
                </c:pt>
                <c:pt idx="78">
                  <c:v>51473</c:v>
                </c:pt>
                <c:pt idx="79">
                  <c:v>78624</c:v>
                </c:pt>
                <c:pt idx="80">
                  <c:v>40210</c:v>
                </c:pt>
                <c:pt idx="81">
                  <c:v>31058</c:v>
                </c:pt>
                <c:pt idx="82">
                  <c:v>30636</c:v>
                </c:pt>
                <c:pt idx="83">
                  <c:v>42633</c:v>
                </c:pt>
                <c:pt idx="84">
                  <c:v>38597</c:v>
                </c:pt>
                <c:pt idx="85">
                  <c:v>30207</c:v>
                </c:pt>
                <c:pt idx="86">
                  <c:v>34062</c:v>
                </c:pt>
                <c:pt idx="87">
                  <c:v>49834</c:v>
                </c:pt>
                <c:pt idx="88">
                  <c:v>43775</c:v>
                </c:pt>
                <c:pt idx="89">
                  <c:v>36531</c:v>
                </c:pt>
                <c:pt idx="90">
                  <c:v>33091</c:v>
                </c:pt>
                <c:pt idx="91">
                  <c:v>30713</c:v>
                </c:pt>
                <c:pt idx="92">
                  <c:v>30795</c:v>
                </c:pt>
                <c:pt idx="93">
                  <c:v>37460</c:v>
                </c:pt>
                <c:pt idx="94">
                  <c:v>65975</c:v>
                </c:pt>
                <c:pt idx="95">
                  <c:v>67336</c:v>
                </c:pt>
                <c:pt idx="96">
                  <c:v>91704</c:v>
                </c:pt>
                <c:pt idx="97">
                  <c:v>83108</c:v>
                </c:pt>
                <c:pt idx="98">
                  <c:v>77467</c:v>
                </c:pt>
                <c:pt idx="99">
                  <c:v>65607</c:v>
                </c:pt>
                <c:pt idx="100">
                  <c:v>60085</c:v>
                </c:pt>
                <c:pt idx="101">
                  <c:v>44591</c:v>
                </c:pt>
                <c:pt idx="102">
                  <c:v>49498</c:v>
                </c:pt>
                <c:pt idx="103">
                  <c:v>48028</c:v>
                </c:pt>
                <c:pt idx="104">
                  <c:v>68306</c:v>
                </c:pt>
                <c:pt idx="105">
                  <c:v>74724</c:v>
                </c:pt>
                <c:pt idx="106">
                  <c:v>58639</c:v>
                </c:pt>
                <c:pt idx="107">
                  <c:v>57048</c:v>
                </c:pt>
                <c:pt idx="108">
                  <c:v>57036</c:v>
                </c:pt>
                <c:pt idx="109">
                  <c:v>40699</c:v>
                </c:pt>
                <c:pt idx="110">
                  <c:v>31520</c:v>
                </c:pt>
                <c:pt idx="111">
                  <c:v>29478</c:v>
                </c:pt>
                <c:pt idx="112">
                  <c:v>29741</c:v>
                </c:pt>
                <c:pt idx="113">
                  <c:v>29762</c:v>
                </c:pt>
                <c:pt idx="114">
                  <c:v>29027</c:v>
                </c:pt>
                <c:pt idx="115">
                  <c:v>30890</c:v>
                </c:pt>
                <c:pt idx="116">
                  <c:v>26882</c:v>
                </c:pt>
                <c:pt idx="117">
                  <c:v>25507</c:v>
                </c:pt>
                <c:pt idx="118">
                  <c:v>27182</c:v>
                </c:pt>
                <c:pt idx="119">
                  <c:v>26065</c:v>
                </c:pt>
                <c:pt idx="120">
                  <c:v>27040</c:v>
                </c:pt>
                <c:pt idx="121">
                  <c:v>27882</c:v>
                </c:pt>
                <c:pt idx="122">
                  <c:v>33169</c:v>
                </c:pt>
                <c:pt idx="123">
                  <c:v>28873</c:v>
                </c:pt>
                <c:pt idx="124">
                  <c:v>34007</c:v>
                </c:pt>
                <c:pt idx="125">
                  <c:v>40488</c:v>
                </c:pt>
                <c:pt idx="126">
                  <c:v>43691</c:v>
                </c:pt>
                <c:pt idx="127">
                  <c:v>33542</c:v>
                </c:pt>
                <c:pt idx="128">
                  <c:v>27543</c:v>
                </c:pt>
                <c:pt idx="129">
                  <c:v>26828</c:v>
                </c:pt>
                <c:pt idx="130">
                  <c:v>24088</c:v>
                </c:pt>
                <c:pt idx="131">
                  <c:v>23505</c:v>
                </c:pt>
                <c:pt idx="132">
                  <c:v>28369</c:v>
                </c:pt>
                <c:pt idx="133">
                  <c:v>28062</c:v>
                </c:pt>
                <c:pt idx="134">
                  <c:v>24685</c:v>
                </c:pt>
                <c:pt idx="135">
                  <c:v>26483</c:v>
                </c:pt>
                <c:pt idx="136">
                  <c:v>29366</c:v>
                </c:pt>
                <c:pt idx="137">
                  <c:v>34437</c:v>
                </c:pt>
                <c:pt idx="138">
                  <c:v>26542</c:v>
                </c:pt>
                <c:pt idx="139">
                  <c:v>26076</c:v>
                </c:pt>
                <c:pt idx="140">
                  <c:v>27319</c:v>
                </c:pt>
                <c:pt idx="141">
                  <c:v>28932</c:v>
                </c:pt>
                <c:pt idx="142">
                  <c:v>28316</c:v>
                </c:pt>
                <c:pt idx="143">
                  <c:v>27145</c:v>
                </c:pt>
                <c:pt idx="144">
                  <c:v>23922</c:v>
                </c:pt>
                <c:pt idx="145">
                  <c:v>20614</c:v>
                </c:pt>
                <c:pt idx="146">
                  <c:v>20136</c:v>
                </c:pt>
                <c:pt idx="147">
                  <c:v>22461</c:v>
                </c:pt>
                <c:pt idx="148">
                  <c:v>26982</c:v>
                </c:pt>
                <c:pt idx="149">
                  <c:v>27066</c:v>
                </c:pt>
                <c:pt idx="150">
                  <c:v>26023</c:v>
                </c:pt>
                <c:pt idx="151">
                  <c:v>23642</c:v>
                </c:pt>
                <c:pt idx="152">
                  <c:v>22489</c:v>
                </c:pt>
                <c:pt idx="153">
                  <c:v>24831</c:v>
                </c:pt>
                <c:pt idx="154">
                  <c:v>26260</c:v>
                </c:pt>
                <c:pt idx="155">
                  <c:v>26740</c:v>
                </c:pt>
                <c:pt idx="156">
                  <c:v>27552</c:v>
                </c:pt>
                <c:pt idx="157">
                  <c:v>28348</c:v>
                </c:pt>
                <c:pt idx="158">
                  <c:v>25772</c:v>
                </c:pt>
                <c:pt idx="159">
                  <c:v>25251</c:v>
                </c:pt>
                <c:pt idx="160">
                  <c:v>25400</c:v>
                </c:pt>
                <c:pt idx="161">
                  <c:v>28215</c:v>
                </c:pt>
                <c:pt idx="162">
                  <c:v>26910</c:v>
                </c:pt>
                <c:pt idx="163">
                  <c:v>26897</c:v>
                </c:pt>
                <c:pt idx="164">
                  <c:v>27508</c:v>
                </c:pt>
                <c:pt idx="165">
                  <c:v>26352</c:v>
                </c:pt>
                <c:pt idx="166">
                  <c:v>24430</c:v>
                </c:pt>
                <c:pt idx="167">
                  <c:v>24301</c:v>
                </c:pt>
                <c:pt idx="168">
                  <c:v>24291</c:v>
                </c:pt>
                <c:pt idx="169">
                  <c:v>23130</c:v>
                </c:pt>
                <c:pt idx="170">
                  <c:v>25521</c:v>
                </c:pt>
                <c:pt idx="171">
                  <c:v>25201</c:v>
                </c:pt>
                <c:pt idx="172">
                  <c:v>25326</c:v>
                </c:pt>
                <c:pt idx="173">
                  <c:v>23491</c:v>
                </c:pt>
                <c:pt idx="174">
                  <c:v>23996</c:v>
                </c:pt>
                <c:pt idx="175">
                  <c:v>25741</c:v>
                </c:pt>
                <c:pt idx="176">
                  <c:v>24530</c:v>
                </c:pt>
                <c:pt idx="177">
                  <c:v>23245</c:v>
                </c:pt>
                <c:pt idx="178">
                  <c:v>22658</c:v>
                </c:pt>
                <c:pt idx="179">
                  <c:v>21820</c:v>
                </c:pt>
                <c:pt idx="180">
                  <c:v>20056</c:v>
                </c:pt>
                <c:pt idx="181">
                  <c:v>20783</c:v>
                </c:pt>
                <c:pt idx="182">
                  <c:v>22554</c:v>
                </c:pt>
                <c:pt idx="183">
                  <c:v>20904</c:v>
                </c:pt>
                <c:pt idx="184">
                  <c:v>20679</c:v>
                </c:pt>
                <c:pt idx="185">
                  <c:v>22191</c:v>
                </c:pt>
                <c:pt idx="186">
                  <c:v>21243</c:v>
                </c:pt>
                <c:pt idx="187">
                  <c:v>20400</c:v>
                </c:pt>
                <c:pt idx="188">
                  <c:v>21260</c:v>
                </c:pt>
                <c:pt idx="189">
                  <c:v>23706</c:v>
                </c:pt>
                <c:pt idx="190">
                  <c:v>24272</c:v>
                </c:pt>
                <c:pt idx="191">
                  <c:v>23619</c:v>
                </c:pt>
                <c:pt idx="192">
                  <c:v>24833</c:v>
                </c:pt>
                <c:pt idx="193">
                  <c:v>24666</c:v>
                </c:pt>
                <c:pt idx="194">
                  <c:v>22366</c:v>
                </c:pt>
                <c:pt idx="195">
                  <c:v>22749</c:v>
                </c:pt>
                <c:pt idx="196">
                  <c:v>25329</c:v>
                </c:pt>
                <c:pt idx="197">
                  <c:v>25699</c:v>
                </c:pt>
                <c:pt idx="198">
                  <c:v>25181</c:v>
                </c:pt>
                <c:pt idx="199">
                  <c:v>24940</c:v>
                </c:pt>
                <c:pt idx="200">
                  <c:v>24261</c:v>
                </c:pt>
                <c:pt idx="201">
                  <c:v>22764</c:v>
                </c:pt>
                <c:pt idx="202">
                  <c:v>23558</c:v>
                </c:pt>
                <c:pt idx="203">
                  <c:v>26354</c:v>
                </c:pt>
                <c:pt idx="204">
                  <c:v>25896</c:v>
                </c:pt>
                <c:pt idx="205">
                  <c:v>25903</c:v>
                </c:pt>
                <c:pt idx="206">
                  <c:v>25698</c:v>
                </c:pt>
                <c:pt idx="207">
                  <c:v>23658</c:v>
                </c:pt>
                <c:pt idx="208">
                  <c:v>21462</c:v>
                </c:pt>
                <c:pt idx="209">
                  <c:v>23548</c:v>
                </c:pt>
                <c:pt idx="210">
                  <c:v>25986</c:v>
                </c:pt>
                <c:pt idx="211">
                  <c:v>25149</c:v>
                </c:pt>
                <c:pt idx="212">
                  <c:v>25043</c:v>
                </c:pt>
                <c:pt idx="213">
                  <c:v>24311</c:v>
                </c:pt>
                <c:pt idx="214">
                  <c:v>22736</c:v>
                </c:pt>
                <c:pt idx="215">
                  <c:v>20570</c:v>
                </c:pt>
                <c:pt idx="216">
                  <c:v>21595</c:v>
                </c:pt>
                <c:pt idx="217">
                  <c:v>24234</c:v>
                </c:pt>
                <c:pt idx="218">
                  <c:v>24052</c:v>
                </c:pt>
                <c:pt idx="219">
                  <c:v>23840</c:v>
                </c:pt>
                <c:pt idx="220">
                  <c:v>23629</c:v>
                </c:pt>
                <c:pt idx="221">
                  <c:v>22529</c:v>
                </c:pt>
                <c:pt idx="222">
                  <c:v>22217</c:v>
                </c:pt>
                <c:pt idx="223">
                  <c:v>22057</c:v>
                </c:pt>
                <c:pt idx="224">
                  <c:v>24661</c:v>
                </c:pt>
                <c:pt idx="225">
                  <c:v>25023</c:v>
                </c:pt>
                <c:pt idx="226">
                  <c:v>24178</c:v>
                </c:pt>
                <c:pt idx="227">
                  <c:v>24153</c:v>
                </c:pt>
                <c:pt idx="228">
                  <c:v>23660</c:v>
                </c:pt>
                <c:pt idx="229">
                  <c:v>21503</c:v>
                </c:pt>
                <c:pt idx="230">
                  <c:v>22856</c:v>
                </c:pt>
                <c:pt idx="231">
                  <c:v>25374</c:v>
                </c:pt>
                <c:pt idx="232">
                  <c:v>25760</c:v>
                </c:pt>
                <c:pt idx="233">
                  <c:v>26060</c:v>
                </c:pt>
                <c:pt idx="234">
                  <c:v>25657</c:v>
                </c:pt>
                <c:pt idx="235">
                  <c:v>24262</c:v>
                </c:pt>
                <c:pt idx="236">
                  <c:v>22614</c:v>
                </c:pt>
                <c:pt idx="237">
                  <c:v>24155</c:v>
                </c:pt>
                <c:pt idx="238">
                  <c:v>25979</c:v>
                </c:pt>
                <c:pt idx="239">
                  <c:v>25647</c:v>
                </c:pt>
                <c:pt idx="240">
                  <c:v>25356</c:v>
                </c:pt>
                <c:pt idx="241">
                  <c:v>25101</c:v>
                </c:pt>
                <c:pt idx="242">
                  <c:v>22480</c:v>
                </c:pt>
                <c:pt idx="243">
                  <c:v>20651</c:v>
                </c:pt>
                <c:pt idx="244">
                  <c:v>19343</c:v>
                </c:pt>
                <c:pt idx="245">
                  <c:v>21212</c:v>
                </c:pt>
                <c:pt idx="246">
                  <c:v>23678</c:v>
                </c:pt>
                <c:pt idx="247">
                  <c:v>25896</c:v>
                </c:pt>
                <c:pt idx="248">
                  <c:v>25346</c:v>
                </c:pt>
                <c:pt idx="249">
                  <c:v>23520</c:v>
                </c:pt>
                <c:pt idx="250">
                  <c:v>21732</c:v>
                </c:pt>
                <c:pt idx="251">
                  <c:v>24024</c:v>
                </c:pt>
                <c:pt idx="252">
                  <c:v>26184</c:v>
                </c:pt>
                <c:pt idx="253">
                  <c:v>25477</c:v>
                </c:pt>
                <c:pt idx="254">
                  <c:v>26014</c:v>
                </c:pt>
                <c:pt idx="255">
                  <c:v>25001</c:v>
                </c:pt>
                <c:pt idx="256">
                  <c:v>23795</c:v>
                </c:pt>
                <c:pt idx="257">
                  <c:v>23187</c:v>
                </c:pt>
                <c:pt idx="258">
                  <c:v>25820</c:v>
                </c:pt>
                <c:pt idx="259">
                  <c:v>28714</c:v>
                </c:pt>
                <c:pt idx="260">
                  <c:v>26885</c:v>
                </c:pt>
                <c:pt idx="261">
                  <c:v>27446</c:v>
                </c:pt>
                <c:pt idx="262">
                  <c:v>27293</c:v>
                </c:pt>
                <c:pt idx="263">
                  <c:v>23904</c:v>
                </c:pt>
                <c:pt idx="264">
                  <c:v>21543</c:v>
                </c:pt>
                <c:pt idx="265">
                  <c:v>24270</c:v>
                </c:pt>
                <c:pt idx="266">
                  <c:v>26383</c:v>
                </c:pt>
                <c:pt idx="267">
                  <c:v>25486</c:v>
                </c:pt>
                <c:pt idx="268">
                  <c:v>26276</c:v>
                </c:pt>
                <c:pt idx="269">
                  <c:v>26165</c:v>
                </c:pt>
                <c:pt idx="270">
                  <c:v>24707</c:v>
                </c:pt>
                <c:pt idx="271">
                  <c:v>24967</c:v>
                </c:pt>
                <c:pt idx="272">
                  <c:v>26219</c:v>
                </c:pt>
                <c:pt idx="273">
                  <c:v>27291</c:v>
                </c:pt>
                <c:pt idx="274">
                  <c:v>27848</c:v>
                </c:pt>
                <c:pt idx="275">
                  <c:v>26432</c:v>
                </c:pt>
                <c:pt idx="276">
                  <c:v>28525</c:v>
                </c:pt>
                <c:pt idx="277">
                  <c:v>27113</c:v>
                </c:pt>
                <c:pt idx="278">
                  <c:v>24848</c:v>
                </c:pt>
                <c:pt idx="279">
                  <c:v>26046</c:v>
                </c:pt>
                <c:pt idx="280">
                  <c:v>28604</c:v>
                </c:pt>
                <c:pt idx="281">
                  <c:v>28095</c:v>
                </c:pt>
                <c:pt idx="282">
                  <c:v>29504</c:v>
                </c:pt>
                <c:pt idx="283">
                  <c:v>34534</c:v>
                </c:pt>
                <c:pt idx="284">
                  <c:v>31655</c:v>
                </c:pt>
                <c:pt idx="285">
                  <c:v>29552</c:v>
                </c:pt>
                <c:pt idx="286">
                  <c:v>31614</c:v>
                </c:pt>
                <c:pt idx="287">
                  <c:v>31677</c:v>
                </c:pt>
                <c:pt idx="288">
                  <c:v>30801</c:v>
                </c:pt>
                <c:pt idx="289">
                  <c:v>29819</c:v>
                </c:pt>
                <c:pt idx="290">
                  <c:v>29080</c:v>
                </c:pt>
                <c:pt idx="291">
                  <c:v>27260</c:v>
                </c:pt>
                <c:pt idx="292">
                  <c:v>27348</c:v>
                </c:pt>
                <c:pt idx="293">
                  <c:v>27990</c:v>
                </c:pt>
                <c:pt idx="294">
                  <c:v>28084</c:v>
                </c:pt>
                <c:pt idx="295">
                  <c:v>27614</c:v>
                </c:pt>
                <c:pt idx="296">
                  <c:v>30919</c:v>
                </c:pt>
                <c:pt idx="297">
                  <c:v>34863</c:v>
                </c:pt>
                <c:pt idx="298">
                  <c:v>30660</c:v>
                </c:pt>
                <c:pt idx="299">
                  <c:v>30455</c:v>
                </c:pt>
                <c:pt idx="300">
                  <c:v>45877</c:v>
                </c:pt>
                <c:pt idx="301">
                  <c:v>60962</c:v>
                </c:pt>
                <c:pt idx="302">
                  <c:v>54749</c:v>
                </c:pt>
                <c:pt idx="303">
                  <c:v>41096</c:v>
                </c:pt>
                <c:pt idx="304">
                  <c:v>40795</c:v>
                </c:pt>
                <c:pt idx="305">
                  <c:v>50540</c:v>
                </c:pt>
                <c:pt idx="306">
                  <c:v>54681</c:v>
                </c:pt>
                <c:pt idx="307">
                  <c:v>56318</c:v>
                </c:pt>
                <c:pt idx="308">
                  <c:v>49236</c:v>
                </c:pt>
                <c:pt idx="309">
                  <c:v>69674</c:v>
                </c:pt>
                <c:pt idx="310">
                  <c:v>81216</c:v>
                </c:pt>
                <c:pt idx="311">
                  <c:v>81890</c:v>
                </c:pt>
                <c:pt idx="312">
                  <c:v>68456</c:v>
                </c:pt>
                <c:pt idx="313">
                  <c:v>81271</c:v>
                </c:pt>
                <c:pt idx="314">
                  <c:v>68878</c:v>
                </c:pt>
                <c:pt idx="315">
                  <c:v>48195</c:v>
                </c:pt>
                <c:pt idx="316">
                  <c:v>41628</c:v>
                </c:pt>
                <c:pt idx="317">
                  <c:v>35195</c:v>
                </c:pt>
                <c:pt idx="318">
                  <c:v>74584</c:v>
                </c:pt>
                <c:pt idx="319">
                  <c:v>85259</c:v>
                </c:pt>
                <c:pt idx="320">
                  <c:v>73767</c:v>
                </c:pt>
                <c:pt idx="321">
                  <c:v>62191</c:v>
                </c:pt>
                <c:pt idx="322">
                  <c:v>73272</c:v>
                </c:pt>
                <c:pt idx="323">
                  <c:v>49145</c:v>
                </c:pt>
                <c:pt idx="324">
                  <c:v>33740</c:v>
                </c:pt>
                <c:pt idx="325">
                  <c:v>43051</c:v>
                </c:pt>
                <c:pt idx="326">
                  <c:v>85625</c:v>
                </c:pt>
                <c:pt idx="327">
                  <c:v>83437</c:v>
                </c:pt>
                <c:pt idx="328">
                  <c:v>73158</c:v>
                </c:pt>
                <c:pt idx="329">
                  <c:v>47388</c:v>
                </c:pt>
                <c:pt idx="330">
                  <c:v>65992</c:v>
                </c:pt>
                <c:pt idx="331">
                  <c:v>83501</c:v>
                </c:pt>
                <c:pt idx="332">
                  <c:v>78017</c:v>
                </c:pt>
                <c:pt idx="333">
                  <c:v>86635</c:v>
                </c:pt>
                <c:pt idx="334">
                  <c:v>87262</c:v>
                </c:pt>
                <c:pt idx="335">
                  <c:v>69415</c:v>
                </c:pt>
                <c:pt idx="336">
                  <c:v>91933</c:v>
                </c:pt>
                <c:pt idx="337">
                  <c:v>107327</c:v>
                </c:pt>
                <c:pt idx="338">
                  <c:v>118998</c:v>
                </c:pt>
                <c:pt idx="339">
                  <c:v>126522</c:v>
                </c:pt>
                <c:pt idx="340">
                  <c:v>96786</c:v>
                </c:pt>
                <c:pt idx="341">
                  <c:v>71579</c:v>
                </c:pt>
                <c:pt idx="342">
                  <c:v>51471</c:v>
                </c:pt>
                <c:pt idx="343">
                  <c:v>42698</c:v>
                </c:pt>
                <c:pt idx="344">
                  <c:v>53252</c:v>
                </c:pt>
                <c:pt idx="345">
                  <c:v>47875</c:v>
                </c:pt>
                <c:pt idx="346">
                  <c:v>72644</c:v>
                </c:pt>
                <c:pt idx="347">
                  <c:v>84997</c:v>
                </c:pt>
                <c:pt idx="348">
                  <c:v>100102</c:v>
                </c:pt>
                <c:pt idx="349">
                  <c:v>106058</c:v>
                </c:pt>
                <c:pt idx="350">
                  <c:v>118984</c:v>
                </c:pt>
                <c:pt idx="351">
                  <c:v>108040</c:v>
                </c:pt>
                <c:pt idx="352">
                  <c:v>104890</c:v>
                </c:pt>
                <c:pt idx="353">
                  <c:v>98317</c:v>
                </c:pt>
                <c:pt idx="354">
                  <c:v>90324</c:v>
                </c:pt>
                <c:pt idx="355">
                  <c:v>77093</c:v>
                </c:pt>
                <c:pt idx="356">
                  <c:v>62848</c:v>
                </c:pt>
                <c:pt idx="357">
                  <c:v>75017</c:v>
                </c:pt>
                <c:pt idx="358">
                  <c:v>80129</c:v>
                </c:pt>
                <c:pt idx="359">
                  <c:v>101697</c:v>
                </c:pt>
                <c:pt idx="360">
                  <c:v>76734</c:v>
                </c:pt>
                <c:pt idx="361">
                  <c:v>66141</c:v>
                </c:pt>
                <c:pt idx="362">
                  <c:v>64074</c:v>
                </c:pt>
                <c:pt idx="363">
                  <c:v>86563</c:v>
                </c:pt>
                <c:pt idx="364">
                  <c:v>80110</c:v>
                </c:pt>
              </c:numCache>
            </c:numRef>
          </c:val>
        </c:ser>
        <c:marker val="1"/>
        <c:axId val="192592128"/>
        <c:axId val="192778240"/>
      </c:lineChart>
      <c:dateAx>
        <c:axId val="1925921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778240"/>
        <c:crosses val="autoZero"/>
        <c:auto val="1"/>
        <c:lblOffset val="100"/>
        <c:baseTimeUnit val="days"/>
        <c:majorUnit val="1"/>
        <c:majorTimeUnit val="months"/>
        <c:minorUnit val="1"/>
        <c:minorTimeUnit val="days"/>
      </c:dateAx>
      <c:valAx>
        <c:axId val="19277824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0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6276707774053701E-2"/>
              <c:y val="0.42612886292439756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59212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2008 Daily Dths (COR)</a:t>
            </a:r>
          </a:p>
        </c:rich>
      </c:tx>
      <c:layout>
        <c:manualLayout>
          <c:xMode val="edge"/>
          <c:yMode val="edge"/>
          <c:x val="0.340847570046524"/>
          <c:y val="2.739726254597369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935978358881891"/>
          <c:y val="0.17503831192671471"/>
          <c:w val="0.78088367899008115"/>
          <c:h val="0.65296900710053385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DATA'!$A$4751:$A$5116</c:f>
              <c:numCache>
                <c:formatCode>d\-mmm\-yy</c:formatCode>
                <c:ptCount val="366"/>
                <c:pt idx="0">
                  <c:v>39448</c:v>
                </c:pt>
                <c:pt idx="1">
                  <c:v>39449</c:v>
                </c:pt>
                <c:pt idx="2">
                  <c:v>39450</c:v>
                </c:pt>
                <c:pt idx="3">
                  <c:v>39451</c:v>
                </c:pt>
                <c:pt idx="4">
                  <c:v>39452</c:v>
                </c:pt>
                <c:pt idx="5">
                  <c:v>39453</c:v>
                </c:pt>
                <c:pt idx="6">
                  <c:v>39454</c:v>
                </c:pt>
                <c:pt idx="7">
                  <c:v>39455</c:v>
                </c:pt>
                <c:pt idx="8">
                  <c:v>39456</c:v>
                </c:pt>
                <c:pt idx="9">
                  <c:v>39457</c:v>
                </c:pt>
                <c:pt idx="10">
                  <c:v>39458</c:v>
                </c:pt>
                <c:pt idx="11">
                  <c:v>39459</c:v>
                </c:pt>
                <c:pt idx="12">
                  <c:v>39460</c:v>
                </c:pt>
                <c:pt idx="13">
                  <c:v>39461</c:v>
                </c:pt>
                <c:pt idx="14">
                  <c:v>39462</c:v>
                </c:pt>
                <c:pt idx="15">
                  <c:v>39463</c:v>
                </c:pt>
                <c:pt idx="16">
                  <c:v>39464</c:v>
                </c:pt>
                <c:pt idx="17">
                  <c:v>39465</c:v>
                </c:pt>
                <c:pt idx="18">
                  <c:v>39466</c:v>
                </c:pt>
                <c:pt idx="19">
                  <c:v>39467</c:v>
                </c:pt>
                <c:pt idx="20">
                  <c:v>39468</c:v>
                </c:pt>
                <c:pt idx="21">
                  <c:v>39469</c:v>
                </c:pt>
                <c:pt idx="22">
                  <c:v>39470</c:v>
                </c:pt>
                <c:pt idx="23">
                  <c:v>39471</c:v>
                </c:pt>
                <c:pt idx="24">
                  <c:v>39472</c:v>
                </c:pt>
                <c:pt idx="25">
                  <c:v>39473</c:v>
                </c:pt>
                <c:pt idx="26">
                  <c:v>39474</c:v>
                </c:pt>
                <c:pt idx="27">
                  <c:v>39475</c:v>
                </c:pt>
                <c:pt idx="28">
                  <c:v>39476</c:v>
                </c:pt>
                <c:pt idx="29">
                  <c:v>39477</c:v>
                </c:pt>
                <c:pt idx="30">
                  <c:v>39478</c:v>
                </c:pt>
                <c:pt idx="31">
                  <c:v>39479</c:v>
                </c:pt>
                <c:pt idx="32">
                  <c:v>39480</c:v>
                </c:pt>
                <c:pt idx="33">
                  <c:v>39481</c:v>
                </c:pt>
                <c:pt idx="34">
                  <c:v>39482</c:v>
                </c:pt>
                <c:pt idx="35">
                  <c:v>39483</c:v>
                </c:pt>
                <c:pt idx="36">
                  <c:v>39484</c:v>
                </c:pt>
                <c:pt idx="37">
                  <c:v>39485</c:v>
                </c:pt>
                <c:pt idx="38">
                  <c:v>39486</c:v>
                </c:pt>
                <c:pt idx="39">
                  <c:v>39487</c:v>
                </c:pt>
                <c:pt idx="40">
                  <c:v>39488</c:v>
                </c:pt>
                <c:pt idx="41">
                  <c:v>39489</c:v>
                </c:pt>
                <c:pt idx="42">
                  <c:v>39490</c:v>
                </c:pt>
                <c:pt idx="43">
                  <c:v>39491</c:v>
                </c:pt>
                <c:pt idx="44">
                  <c:v>39492</c:v>
                </c:pt>
                <c:pt idx="45">
                  <c:v>39493</c:v>
                </c:pt>
                <c:pt idx="46">
                  <c:v>39494</c:v>
                </c:pt>
                <c:pt idx="47">
                  <c:v>39495</c:v>
                </c:pt>
                <c:pt idx="48">
                  <c:v>39496</c:v>
                </c:pt>
                <c:pt idx="49">
                  <c:v>39497</c:v>
                </c:pt>
                <c:pt idx="50">
                  <c:v>39498</c:v>
                </c:pt>
                <c:pt idx="51">
                  <c:v>39499</c:v>
                </c:pt>
                <c:pt idx="52">
                  <c:v>39500</c:v>
                </c:pt>
                <c:pt idx="53">
                  <c:v>39501</c:v>
                </c:pt>
                <c:pt idx="54">
                  <c:v>39502</c:v>
                </c:pt>
                <c:pt idx="55">
                  <c:v>39503</c:v>
                </c:pt>
                <c:pt idx="56">
                  <c:v>39504</c:v>
                </c:pt>
                <c:pt idx="57">
                  <c:v>39505</c:v>
                </c:pt>
                <c:pt idx="58">
                  <c:v>39506</c:v>
                </c:pt>
                <c:pt idx="59">
                  <c:v>39507</c:v>
                </c:pt>
                <c:pt idx="60">
                  <c:v>39508</c:v>
                </c:pt>
                <c:pt idx="61">
                  <c:v>39509</c:v>
                </c:pt>
                <c:pt idx="62">
                  <c:v>39510</c:v>
                </c:pt>
                <c:pt idx="63">
                  <c:v>39511</c:v>
                </c:pt>
                <c:pt idx="64">
                  <c:v>39512</c:v>
                </c:pt>
                <c:pt idx="65">
                  <c:v>39513</c:v>
                </c:pt>
                <c:pt idx="66">
                  <c:v>39514</c:v>
                </c:pt>
                <c:pt idx="67">
                  <c:v>39515</c:v>
                </c:pt>
                <c:pt idx="68">
                  <c:v>39516</c:v>
                </c:pt>
                <c:pt idx="69">
                  <c:v>39517</c:v>
                </c:pt>
                <c:pt idx="70">
                  <c:v>39518</c:v>
                </c:pt>
                <c:pt idx="71">
                  <c:v>39519</c:v>
                </c:pt>
                <c:pt idx="72">
                  <c:v>39520</c:v>
                </c:pt>
                <c:pt idx="73">
                  <c:v>39521</c:v>
                </c:pt>
                <c:pt idx="74">
                  <c:v>39522</c:v>
                </c:pt>
                <c:pt idx="75">
                  <c:v>39523</c:v>
                </c:pt>
                <c:pt idx="76">
                  <c:v>39524</c:v>
                </c:pt>
                <c:pt idx="77">
                  <c:v>39525</c:v>
                </c:pt>
                <c:pt idx="78">
                  <c:v>39526</c:v>
                </c:pt>
                <c:pt idx="79">
                  <c:v>39527</c:v>
                </c:pt>
                <c:pt idx="80">
                  <c:v>39528</c:v>
                </c:pt>
                <c:pt idx="81">
                  <c:v>39529</c:v>
                </c:pt>
                <c:pt idx="82">
                  <c:v>39530</c:v>
                </c:pt>
                <c:pt idx="83">
                  <c:v>39531</c:v>
                </c:pt>
                <c:pt idx="84">
                  <c:v>39532</c:v>
                </c:pt>
                <c:pt idx="85">
                  <c:v>39533</c:v>
                </c:pt>
                <c:pt idx="86">
                  <c:v>39534</c:v>
                </c:pt>
                <c:pt idx="87">
                  <c:v>39535</c:v>
                </c:pt>
                <c:pt idx="88">
                  <c:v>39536</c:v>
                </c:pt>
                <c:pt idx="89">
                  <c:v>39537</c:v>
                </c:pt>
                <c:pt idx="90">
                  <c:v>39538</c:v>
                </c:pt>
                <c:pt idx="91">
                  <c:v>39539</c:v>
                </c:pt>
                <c:pt idx="92">
                  <c:v>39540</c:v>
                </c:pt>
                <c:pt idx="93">
                  <c:v>39541</c:v>
                </c:pt>
                <c:pt idx="94">
                  <c:v>39542</c:v>
                </c:pt>
                <c:pt idx="95">
                  <c:v>39543</c:v>
                </c:pt>
                <c:pt idx="96">
                  <c:v>39544</c:v>
                </c:pt>
                <c:pt idx="97">
                  <c:v>39545</c:v>
                </c:pt>
                <c:pt idx="98">
                  <c:v>39546</c:v>
                </c:pt>
                <c:pt idx="99">
                  <c:v>39547</c:v>
                </c:pt>
                <c:pt idx="100">
                  <c:v>39548</c:v>
                </c:pt>
                <c:pt idx="101">
                  <c:v>39549</c:v>
                </c:pt>
                <c:pt idx="102">
                  <c:v>39550</c:v>
                </c:pt>
                <c:pt idx="103">
                  <c:v>39551</c:v>
                </c:pt>
                <c:pt idx="104">
                  <c:v>39552</c:v>
                </c:pt>
                <c:pt idx="105">
                  <c:v>39553</c:v>
                </c:pt>
                <c:pt idx="106">
                  <c:v>39554</c:v>
                </c:pt>
                <c:pt idx="107">
                  <c:v>39555</c:v>
                </c:pt>
                <c:pt idx="108">
                  <c:v>39556</c:v>
                </c:pt>
                <c:pt idx="109">
                  <c:v>39557</c:v>
                </c:pt>
                <c:pt idx="110">
                  <c:v>39558</c:v>
                </c:pt>
                <c:pt idx="111">
                  <c:v>39559</c:v>
                </c:pt>
                <c:pt idx="112">
                  <c:v>39560</c:v>
                </c:pt>
                <c:pt idx="113">
                  <c:v>39561</c:v>
                </c:pt>
                <c:pt idx="114">
                  <c:v>39562</c:v>
                </c:pt>
                <c:pt idx="115">
                  <c:v>39563</c:v>
                </c:pt>
                <c:pt idx="116">
                  <c:v>39564</c:v>
                </c:pt>
                <c:pt idx="117">
                  <c:v>39565</c:v>
                </c:pt>
                <c:pt idx="118">
                  <c:v>39566</c:v>
                </c:pt>
                <c:pt idx="119">
                  <c:v>39567</c:v>
                </c:pt>
                <c:pt idx="120">
                  <c:v>39568</c:v>
                </c:pt>
                <c:pt idx="121">
                  <c:v>39569</c:v>
                </c:pt>
                <c:pt idx="122">
                  <c:v>39570</c:v>
                </c:pt>
                <c:pt idx="123">
                  <c:v>39571</c:v>
                </c:pt>
                <c:pt idx="124">
                  <c:v>39572</c:v>
                </c:pt>
                <c:pt idx="125">
                  <c:v>39573</c:v>
                </c:pt>
                <c:pt idx="126">
                  <c:v>39574</c:v>
                </c:pt>
                <c:pt idx="127">
                  <c:v>39575</c:v>
                </c:pt>
                <c:pt idx="128">
                  <c:v>39576</c:v>
                </c:pt>
                <c:pt idx="129">
                  <c:v>39577</c:v>
                </c:pt>
                <c:pt idx="130">
                  <c:v>39578</c:v>
                </c:pt>
                <c:pt idx="131">
                  <c:v>39579</c:v>
                </c:pt>
                <c:pt idx="132">
                  <c:v>39580</c:v>
                </c:pt>
                <c:pt idx="133">
                  <c:v>39581</c:v>
                </c:pt>
                <c:pt idx="134">
                  <c:v>39582</c:v>
                </c:pt>
                <c:pt idx="135">
                  <c:v>39583</c:v>
                </c:pt>
                <c:pt idx="136">
                  <c:v>39584</c:v>
                </c:pt>
                <c:pt idx="137">
                  <c:v>39585</c:v>
                </c:pt>
                <c:pt idx="138">
                  <c:v>39586</c:v>
                </c:pt>
                <c:pt idx="139">
                  <c:v>39587</c:v>
                </c:pt>
                <c:pt idx="140">
                  <c:v>39588</c:v>
                </c:pt>
                <c:pt idx="141">
                  <c:v>39589</c:v>
                </c:pt>
                <c:pt idx="142">
                  <c:v>39590</c:v>
                </c:pt>
                <c:pt idx="143">
                  <c:v>39591</c:v>
                </c:pt>
                <c:pt idx="144">
                  <c:v>39592</c:v>
                </c:pt>
                <c:pt idx="145">
                  <c:v>39593</c:v>
                </c:pt>
                <c:pt idx="146">
                  <c:v>39594</c:v>
                </c:pt>
                <c:pt idx="147">
                  <c:v>39595</c:v>
                </c:pt>
                <c:pt idx="148">
                  <c:v>39596</c:v>
                </c:pt>
                <c:pt idx="149">
                  <c:v>39597</c:v>
                </c:pt>
                <c:pt idx="150">
                  <c:v>39598</c:v>
                </c:pt>
                <c:pt idx="151">
                  <c:v>39599</c:v>
                </c:pt>
                <c:pt idx="152">
                  <c:v>39600</c:v>
                </c:pt>
                <c:pt idx="153">
                  <c:v>39601</c:v>
                </c:pt>
                <c:pt idx="154">
                  <c:v>39602</c:v>
                </c:pt>
                <c:pt idx="155">
                  <c:v>39603</c:v>
                </c:pt>
                <c:pt idx="156">
                  <c:v>39604</c:v>
                </c:pt>
                <c:pt idx="157">
                  <c:v>39605</c:v>
                </c:pt>
                <c:pt idx="158">
                  <c:v>39606</c:v>
                </c:pt>
                <c:pt idx="159">
                  <c:v>39607</c:v>
                </c:pt>
                <c:pt idx="160">
                  <c:v>39608</c:v>
                </c:pt>
                <c:pt idx="161">
                  <c:v>39609</c:v>
                </c:pt>
                <c:pt idx="162">
                  <c:v>39610</c:v>
                </c:pt>
                <c:pt idx="163">
                  <c:v>39611</c:v>
                </c:pt>
                <c:pt idx="164">
                  <c:v>39612</c:v>
                </c:pt>
                <c:pt idx="165">
                  <c:v>39613</c:v>
                </c:pt>
                <c:pt idx="166">
                  <c:v>39614</c:v>
                </c:pt>
                <c:pt idx="167">
                  <c:v>39615</c:v>
                </c:pt>
                <c:pt idx="168">
                  <c:v>39616</c:v>
                </c:pt>
                <c:pt idx="169">
                  <c:v>39617</c:v>
                </c:pt>
                <c:pt idx="170">
                  <c:v>39618</c:v>
                </c:pt>
                <c:pt idx="171">
                  <c:v>39619</c:v>
                </c:pt>
                <c:pt idx="172">
                  <c:v>39620</c:v>
                </c:pt>
                <c:pt idx="173">
                  <c:v>39621</c:v>
                </c:pt>
                <c:pt idx="174">
                  <c:v>39622</c:v>
                </c:pt>
                <c:pt idx="175">
                  <c:v>39623</c:v>
                </c:pt>
                <c:pt idx="176">
                  <c:v>39624</c:v>
                </c:pt>
                <c:pt idx="177">
                  <c:v>39625</c:v>
                </c:pt>
                <c:pt idx="178">
                  <c:v>39626</c:v>
                </c:pt>
                <c:pt idx="179">
                  <c:v>39627</c:v>
                </c:pt>
                <c:pt idx="180">
                  <c:v>39628</c:v>
                </c:pt>
                <c:pt idx="181">
                  <c:v>39629</c:v>
                </c:pt>
                <c:pt idx="182">
                  <c:v>39630</c:v>
                </c:pt>
                <c:pt idx="183">
                  <c:v>39631</c:v>
                </c:pt>
                <c:pt idx="184">
                  <c:v>39632</c:v>
                </c:pt>
                <c:pt idx="185">
                  <c:v>39633</c:v>
                </c:pt>
                <c:pt idx="186">
                  <c:v>39634</c:v>
                </c:pt>
                <c:pt idx="187">
                  <c:v>39635</c:v>
                </c:pt>
                <c:pt idx="188">
                  <c:v>39636</c:v>
                </c:pt>
                <c:pt idx="189">
                  <c:v>39637</c:v>
                </c:pt>
                <c:pt idx="190">
                  <c:v>39638</c:v>
                </c:pt>
                <c:pt idx="191">
                  <c:v>39639</c:v>
                </c:pt>
                <c:pt idx="192">
                  <c:v>39640</c:v>
                </c:pt>
                <c:pt idx="193">
                  <c:v>39641</c:v>
                </c:pt>
                <c:pt idx="194">
                  <c:v>39642</c:v>
                </c:pt>
                <c:pt idx="195">
                  <c:v>39643</c:v>
                </c:pt>
                <c:pt idx="196">
                  <c:v>39644</c:v>
                </c:pt>
                <c:pt idx="197">
                  <c:v>39645</c:v>
                </c:pt>
                <c:pt idx="198">
                  <c:v>39646</c:v>
                </c:pt>
                <c:pt idx="199">
                  <c:v>39647</c:v>
                </c:pt>
                <c:pt idx="200">
                  <c:v>39648</c:v>
                </c:pt>
                <c:pt idx="201">
                  <c:v>39649</c:v>
                </c:pt>
                <c:pt idx="202">
                  <c:v>39650</c:v>
                </c:pt>
                <c:pt idx="203">
                  <c:v>39651</c:v>
                </c:pt>
                <c:pt idx="204">
                  <c:v>39652</c:v>
                </c:pt>
                <c:pt idx="205">
                  <c:v>39653</c:v>
                </c:pt>
                <c:pt idx="206">
                  <c:v>39654</c:v>
                </c:pt>
                <c:pt idx="207">
                  <c:v>39655</c:v>
                </c:pt>
                <c:pt idx="208">
                  <c:v>39656</c:v>
                </c:pt>
                <c:pt idx="209">
                  <c:v>39657</c:v>
                </c:pt>
                <c:pt idx="210">
                  <c:v>39658</c:v>
                </c:pt>
                <c:pt idx="211">
                  <c:v>39659</c:v>
                </c:pt>
                <c:pt idx="212">
                  <c:v>39660</c:v>
                </c:pt>
                <c:pt idx="213">
                  <c:v>39661</c:v>
                </c:pt>
                <c:pt idx="214">
                  <c:v>39662</c:v>
                </c:pt>
                <c:pt idx="215">
                  <c:v>39663</c:v>
                </c:pt>
                <c:pt idx="216">
                  <c:v>39664</c:v>
                </c:pt>
                <c:pt idx="217">
                  <c:v>39665</c:v>
                </c:pt>
                <c:pt idx="218">
                  <c:v>39666</c:v>
                </c:pt>
                <c:pt idx="219">
                  <c:v>39667</c:v>
                </c:pt>
                <c:pt idx="220">
                  <c:v>39668</c:v>
                </c:pt>
                <c:pt idx="221">
                  <c:v>39669</c:v>
                </c:pt>
                <c:pt idx="222">
                  <c:v>39670</c:v>
                </c:pt>
                <c:pt idx="223">
                  <c:v>39671</c:v>
                </c:pt>
                <c:pt idx="224">
                  <c:v>39672</c:v>
                </c:pt>
                <c:pt idx="225">
                  <c:v>39673</c:v>
                </c:pt>
                <c:pt idx="226">
                  <c:v>39674</c:v>
                </c:pt>
                <c:pt idx="227">
                  <c:v>39675</c:v>
                </c:pt>
                <c:pt idx="228">
                  <c:v>39676</c:v>
                </c:pt>
                <c:pt idx="229">
                  <c:v>39677</c:v>
                </c:pt>
                <c:pt idx="230">
                  <c:v>39678</c:v>
                </c:pt>
                <c:pt idx="231">
                  <c:v>39679</c:v>
                </c:pt>
                <c:pt idx="232">
                  <c:v>39680</c:v>
                </c:pt>
                <c:pt idx="233">
                  <c:v>39681</c:v>
                </c:pt>
                <c:pt idx="234">
                  <c:v>39682</c:v>
                </c:pt>
                <c:pt idx="235">
                  <c:v>39683</c:v>
                </c:pt>
                <c:pt idx="236">
                  <c:v>39684</c:v>
                </c:pt>
                <c:pt idx="237">
                  <c:v>39685</c:v>
                </c:pt>
                <c:pt idx="238">
                  <c:v>39686</c:v>
                </c:pt>
                <c:pt idx="239">
                  <c:v>39687</c:v>
                </c:pt>
                <c:pt idx="240">
                  <c:v>39688</c:v>
                </c:pt>
                <c:pt idx="241">
                  <c:v>39689</c:v>
                </c:pt>
                <c:pt idx="242">
                  <c:v>39690</c:v>
                </c:pt>
                <c:pt idx="243">
                  <c:v>39691</c:v>
                </c:pt>
                <c:pt idx="244">
                  <c:v>39692</c:v>
                </c:pt>
                <c:pt idx="245">
                  <c:v>39693</c:v>
                </c:pt>
                <c:pt idx="246">
                  <c:v>39694</c:v>
                </c:pt>
                <c:pt idx="247">
                  <c:v>39695</c:v>
                </c:pt>
                <c:pt idx="248">
                  <c:v>39696</c:v>
                </c:pt>
                <c:pt idx="249">
                  <c:v>39697</c:v>
                </c:pt>
                <c:pt idx="250">
                  <c:v>39698</c:v>
                </c:pt>
                <c:pt idx="251">
                  <c:v>39699</c:v>
                </c:pt>
                <c:pt idx="252">
                  <c:v>39700</c:v>
                </c:pt>
                <c:pt idx="253">
                  <c:v>39701</c:v>
                </c:pt>
                <c:pt idx="254">
                  <c:v>39702</c:v>
                </c:pt>
                <c:pt idx="255">
                  <c:v>39703</c:v>
                </c:pt>
                <c:pt idx="256">
                  <c:v>39704</c:v>
                </c:pt>
                <c:pt idx="257">
                  <c:v>39705</c:v>
                </c:pt>
                <c:pt idx="258">
                  <c:v>39706</c:v>
                </c:pt>
                <c:pt idx="259">
                  <c:v>39707</c:v>
                </c:pt>
                <c:pt idx="260">
                  <c:v>39708</c:v>
                </c:pt>
                <c:pt idx="261">
                  <c:v>39709</c:v>
                </c:pt>
                <c:pt idx="262">
                  <c:v>39710</c:v>
                </c:pt>
                <c:pt idx="263">
                  <c:v>39711</c:v>
                </c:pt>
                <c:pt idx="264">
                  <c:v>39712</c:v>
                </c:pt>
                <c:pt idx="265">
                  <c:v>39713</c:v>
                </c:pt>
                <c:pt idx="266">
                  <c:v>39714</c:v>
                </c:pt>
                <c:pt idx="267">
                  <c:v>39715</c:v>
                </c:pt>
                <c:pt idx="268">
                  <c:v>39716</c:v>
                </c:pt>
                <c:pt idx="269">
                  <c:v>39717</c:v>
                </c:pt>
                <c:pt idx="270">
                  <c:v>39718</c:v>
                </c:pt>
                <c:pt idx="271">
                  <c:v>39719</c:v>
                </c:pt>
                <c:pt idx="272">
                  <c:v>39720</c:v>
                </c:pt>
                <c:pt idx="273">
                  <c:v>39721</c:v>
                </c:pt>
                <c:pt idx="274">
                  <c:v>39722</c:v>
                </c:pt>
                <c:pt idx="275">
                  <c:v>39723</c:v>
                </c:pt>
                <c:pt idx="276">
                  <c:v>39724</c:v>
                </c:pt>
                <c:pt idx="277">
                  <c:v>39725</c:v>
                </c:pt>
                <c:pt idx="278">
                  <c:v>39726</c:v>
                </c:pt>
                <c:pt idx="279">
                  <c:v>39727</c:v>
                </c:pt>
                <c:pt idx="280">
                  <c:v>39728</c:v>
                </c:pt>
                <c:pt idx="281">
                  <c:v>39729</c:v>
                </c:pt>
                <c:pt idx="282">
                  <c:v>39730</c:v>
                </c:pt>
                <c:pt idx="283">
                  <c:v>39731</c:v>
                </c:pt>
                <c:pt idx="284">
                  <c:v>39732</c:v>
                </c:pt>
                <c:pt idx="285">
                  <c:v>39733</c:v>
                </c:pt>
                <c:pt idx="286">
                  <c:v>39734</c:v>
                </c:pt>
                <c:pt idx="287">
                  <c:v>39735</c:v>
                </c:pt>
                <c:pt idx="288">
                  <c:v>39736</c:v>
                </c:pt>
                <c:pt idx="289">
                  <c:v>39737</c:v>
                </c:pt>
                <c:pt idx="290">
                  <c:v>39738</c:v>
                </c:pt>
                <c:pt idx="291">
                  <c:v>39739</c:v>
                </c:pt>
                <c:pt idx="292">
                  <c:v>39740</c:v>
                </c:pt>
                <c:pt idx="293">
                  <c:v>39741</c:v>
                </c:pt>
                <c:pt idx="294">
                  <c:v>39742</c:v>
                </c:pt>
                <c:pt idx="295">
                  <c:v>39743</c:v>
                </c:pt>
                <c:pt idx="296">
                  <c:v>39744</c:v>
                </c:pt>
                <c:pt idx="297">
                  <c:v>39745</c:v>
                </c:pt>
                <c:pt idx="298">
                  <c:v>39746</c:v>
                </c:pt>
                <c:pt idx="299">
                  <c:v>39747</c:v>
                </c:pt>
                <c:pt idx="300">
                  <c:v>39748</c:v>
                </c:pt>
                <c:pt idx="301">
                  <c:v>39749</c:v>
                </c:pt>
                <c:pt idx="302">
                  <c:v>39750</c:v>
                </c:pt>
                <c:pt idx="303">
                  <c:v>39751</c:v>
                </c:pt>
                <c:pt idx="304">
                  <c:v>39752</c:v>
                </c:pt>
                <c:pt idx="305">
                  <c:v>39753</c:v>
                </c:pt>
                <c:pt idx="306">
                  <c:v>39754</c:v>
                </c:pt>
                <c:pt idx="307">
                  <c:v>39755</c:v>
                </c:pt>
                <c:pt idx="308">
                  <c:v>39756</c:v>
                </c:pt>
                <c:pt idx="309">
                  <c:v>39757</c:v>
                </c:pt>
                <c:pt idx="310">
                  <c:v>39758</c:v>
                </c:pt>
                <c:pt idx="311">
                  <c:v>39759</c:v>
                </c:pt>
                <c:pt idx="312">
                  <c:v>39760</c:v>
                </c:pt>
                <c:pt idx="313">
                  <c:v>39761</c:v>
                </c:pt>
                <c:pt idx="314">
                  <c:v>39762</c:v>
                </c:pt>
                <c:pt idx="315">
                  <c:v>39763</c:v>
                </c:pt>
                <c:pt idx="316">
                  <c:v>39764</c:v>
                </c:pt>
                <c:pt idx="317">
                  <c:v>39765</c:v>
                </c:pt>
                <c:pt idx="318">
                  <c:v>39766</c:v>
                </c:pt>
                <c:pt idx="319">
                  <c:v>39767</c:v>
                </c:pt>
                <c:pt idx="320">
                  <c:v>39768</c:v>
                </c:pt>
                <c:pt idx="321">
                  <c:v>39769</c:v>
                </c:pt>
                <c:pt idx="322">
                  <c:v>39770</c:v>
                </c:pt>
                <c:pt idx="323">
                  <c:v>39771</c:v>
                </c:pt>
                <c:pt idx="324">
                  <c:v>39772</c:v>
                </c:pt>
                <c:pt idx="325">
                  <c:v>39773</c:v>
                </c:pt>
                <c:pt idx="326">
                  <c:v>39774</c:v>
                </c:pt>
                <c:pt idx="327">
                  <c:v>39775</c:v>
                </c:pt>
                <c:pt idx="328">
                  <c:v>39776</c:v>
                </c:pt>
                <c:pt idx="329">
                  <c:v>39777</c:v>
                </c:pt>
                <c:pt idx="330">
                  <c:v>39778</c:v>
                </c:pt>
                <c:pt idx="331">
                  <c:v>39779</c:v>
                </c:pt>
                <c:pt idx="332">
                  <c:v>39780</c:v>
                </c:pt>
                <c:pt idx="333">
                  <c:v>39781</c:v>
                </c:pt>
                <c:pt idx="334">
                  <c:v>39782</c:v>
                </c:pt>
                <c:pt idx="335">
                  <c:v>39783</c:v>
                </c:pt>
                <c:pt idx="336">
                  <c:v>39784</c:v>
                </c:pt>
                <c:pt idx="337">
                  <c:v>39785</c:v>
                </c:pt>
                <c:pt idx="338">
                  <c:v>39786</c:v>
                </c:pt>
                <c:pt idx="339">
                  <c:v>39787</c:v>
                </c:pt>
                <c:pt idx="340">
                  <c:v>39788</c:v>
                </c:pt>
                <c:pt idx="341">
                  <c:v>39789</c:v>
                </c:pt>
                <c:pt idx="342">
                  <c:v>39790</c:v>
                </c:pt>
                <c:pt idx="343">
                  <c:v>39791</c:v>
                </c:pt>
                <c:pt idx="344">
                  <c:v>39792</c:v>
                </c:pt>
                <c:pt idx="345">
                  <c:v>39793</c:v>
                </c:pt>
                <c:pt idx="346">
                  <c:v>39794</c:v>
                </c:pt>
                <c:pt idx="347">
                  <c:v>39795</c:v>
                </c:pt>
                <c:pt idx="348">
                  <c:v>39796</c:v>
                </c:pt>
                <c:pt idx="349">
                  <c:v>39797</c:v>
                </c:pt>
                <c:pt idx="350">
                  <c:v>39798</c:v>
                </c:pt>
                <c:pt idx="351">
                  <c:v>39799</c:v>
                </c:pt>
                <c:pt idx="352">
                  <c:v>39800</c:v>
                </c:pt>
                <c:pt idx="353">
                  <c:v>39801</c:v>
                </c:pt>
                <c:pt idx="354">
                  <c:v>39802</c:v>
                </c:pt>
                <c:pt idx="355">
                  <c:v>39803</c:v>
                </c:pt>
                <c:pt idx="356">
                  <c:v>39804</c:v>
                </c:pt>
                <c:pt idx="357">
                  <c:v>39805</c:v>
                </c:pt>
                <c:pt idx="358">
                  <c:v>39806</c:v>
                </c:pt>
                <c:pt idx="359">
                  <c:v>39807</c:v>
                </c:pt>
                <c:pt idx="360">
                  <c:v>39808</c:v>
                </c:pt>
                <c:pt idx="361">
                  <c:v>39809</c:v>
                </c:pt>
                <c:pt idx="362">
                  <c:v>39810</c:v>
                </c:pt>
                <c:pt idx="363">
                  <c:v>39811</c:v>
                </c:pt>
                <c:pt idx="364">
                  <c:v>39812</c:v>
                </c:pt>
                <c:pt idx="365">
                  <c:v>39813</c:v>
                </c:pt>
              </c:numCache>
            </c:numRef>
          </c:cat>
          <c:val>
            <c:numRef>
              <c:f>'DAILY DATA'!$S$4751:$S$5116</c:f>
              <c:numCache>
                <c:formatCode>#,##0_);[Red]\(#,##0\)</c:formatCode>
                <c:ptCount val="366"/>
                <c:pt idx="0">
                  <c:v>99544</c:v>
                </c:pt>
                <c:pt idx="1">
                  <c:v>141476</c:v>
                </c:pt>
                <c:pt idx="2">
                  <c:v>145364</c:v>
                </c:pt>
                <c:pt idx="3">
                  <c:v>120574</c:v>
                </c:pt>
                <c:pt idx="4">
                  <c:v>91958</c:v>
                </c:pt>
                <c:pt idx="5">
                  <c:v>59455</c:v>
                </c:pt>
                <c:pt idx="6">
                  <c:v>44365</c:v>
                </c:pt>
                <c:pt idx="7">
                  <c:v>40237</c:v>
                </c:pt>
                <c:pt idx="8">
                  <c:v>54857</c:v>
                </c:pt>
                <c:pt idx="9">
                  <c:v>70357</c:v>
                </c:pt>
                <c:pt idx="10">
                  <c:v>51224</c:v>
                </c:pt>
                <c:pt idx="11">
                  <c:v>77420</c:v>
                </c:pt>
                <c:pt idx="12">
                  <c:v>90217</c:v>
                </c:pt>
                <c:pt idx="13">
                  <c:v>108525</c:v>
                </c:pt>
                <c:pt idx="14">
                  <c:v>129276</c:v>
                </c:pt>
                <c:pt idx="15">
                  <c:v>112931</c:v>
                </c:pt>
                <c:pt idx="16">
                  <c:v>121023</c:v>
                </c:pt>
                <c:pt idx="17">
                  <c:v>91013</c:v>
                </c:pt>
                <c:pt idx="18">
                  <c:v>117538</c:v>
                </c:pt>
                <c:pt idx="19">
                  <c:v>153622</c:v>
                </c:pt>
                <c:pt idx="20">
                  <c:v>144547</c:v>
                </c:pt>
                <c:pt idx="21">
                  <c:v>113879</c:v>
                </c:pt>
                <c:pt idx="22">
                  <c:v>104526</c:v>
                </c:pt>
                <c:pt idx="23">
                  <c:v>135326</c:v>
                </c:pt>
                <c:pt idx="24">
                  <c:v>132400</c:v>
                </c:pt>
                <c:pt idx="25">
                  <c:v>108811</c:v>
                </c:pt>
                <c:pt idx="26">
                  <c:v>107784</c:v>
                </c:pt>
                <c:pt idx="27">
                  <c:v>98791</c:v>
                </c:pt>
                <c:pt idx="28">
                  <c:v>72737</c:v>
                </c:pt>
                <c:pt idx="29">
                  <c:v>100736</c:v>
                </c:pt>
                <c:pt idx="30">
                  <c:v>107270</c:v>
                </c:pt>
                <c:pt idx="31">
                  <c:v>106142</c:v>
                </c:pt>
                <c:pt idx="32">
                  <c:v>82834</c:v>
                </c:pt>
                <c:pt idx="33">
                  <c:v>68795</c:v>
                </c:pt>
                <c:pt idx="34">
                  <c:v>51218</c:v>
                </c:pt>
                <c:pt idx="35">
                  <c:v>39154</c:v>
                </c:pt>
                <c:pt idx="36">
                  <c:v>39727</c:v>
                </c:pt>
                <c:pt idx="37">
                  <c:v>67150</c:v>
                </c:pt>
                <c:pt idx="38">
                  <c:v>78350</c:v>
                </c:pt>
                <c:pt idx="39">
                  <c:v>62469</c:v>
                </c:pt>
                <c:pt idx="40">
                  <c:v>102348</c:v>
                </c:pt>
                <c:pt idx="41">
                  <c:v>126838</c:v>
                </c:pt>
                <c:pt idx="42">
                  <c:v>123095</c:v>
                </c:pt>
                <c:pt idx="43">
                  <c:v>119175</c:v>
                </c:pt>
                <c:pt idx="44">
                  <c:v>101392</c:v>
                </c:pt>
                <c:pt idx="45">
                  <c:v>68938</c:v>
                </c:pt>
                <c:pt idx="46">
                  <c:v>83868</c:v>
                </c:pt>
                <c:pt idx="47">
                  <c:v>56295</c:v>
                </c:pt>
                <c:pt idx="48">
                  <c:v>62385</c:v>
                </c:pt>
                <c:pt idx="49">
                  <c:v>100832</c:v>
                </c:pt>
                <c:pt idx="50">
                  <c:v>120338</c:v>
                </c:pt>
                <c:pt idx="51">
                  <c:v>126829</c:v>
                </c:pt>
                <c:pt idx="52">
                  <c:v>112108</c:v>
                </c:pt>
                <c:pt idx="53">
                  <c:v>104349</c:v>
                </c:pt>
                <c:pt idx="54">
                  <c:v>96927</c:v>
                </c:pt>
                <c:pt idx="55">
                  <c:v>85246</c:v>
                </c:pt>
                <c:pt idx="56">
                  <c:v>76505</c:v>
                </c:pt>
                <c:pt idx="57">
                  <c:v>120354</c:v>
                </c:pt>
                <c:pt idx="58">
                  <c:v>126461</c:v>
                </c:pt>
                <c:pt idx="59">
                  <c:v>84538</c:v>
                </c:pt>
                <c:pt idx="60">
                  <c:v>80787</c:v>
                </c:pt>
                <c:pt idx="61">
                  <c:v>76996</c:v>
                </c:pt>
                <c:pt idx="62">
                  <c:v>45701</c:v>
                </c:pt>
                <c:pt idx="63">
                  <c:v>43203</c:v>
                </c:pt>
                <c:pt idx="64">
                  <c:v>63057</c:v>
                </c:pt>
                <c:pt idx="65">
                  <c:v>65806</c:v>
                </c:pt>
                <c:pt idx="66">
                  <c:v>66932</c:v>
                </c:pt>
                <c:pt idx="67">
                  <c:v>78543</c:v>
                </c:pt>
                <c:pt idx="68">
                  <c:v>103670</c:v>
                </c:pt>
                <c:pt idx="69">
                  <c:v>73508</c:v>
                </c:pt>
                <c:pt idx="70">
                  <c:v>67067</c:v>
                </c:pt>
                <c:pt idx="71">
                  <c:v>66166</c:v>
                </c:pt>
                <c:pt idx="72">
                  <c:v>47391</c:v>
                </c:pt>
                <c:pt idx="73">
                  <c:v>37388</c:v>
                </c:pt>
                <c:pt idx="74">
                  <c:v>43988</c:v>
                </c:pt>
                <c:pt idx="75">
                  <c:v>72753</c:v>
                </c:pt>
                <c:pt idx="76">
                  <c:v>82414</c:v>
                </c:pt>
                <c:pt idx="77">
                  <c:v>63844</c:v>
                </c:pt>
                <c:pt idx="78">
                  <c:v>40403</c:v>
                </c:pt>
                <c:pt idx="79">
                  <c:v>70958</c:v>
                </c:pt>
                <c:pt idx="80">
                  <c:v>63891</c:v>
                </c:pt>
                <c:pt idx="81">
                  <c:v>60760</c:v>
                </c:pt>
                <c:pt idx="82">
                  <c:v>69470</c:v>
                </c:pt>
                <c:pt idx="83">
                  <c:v>85841</c:v>
                </c:pt>
                <c:pt idx="84">
                  <c:v>70607</c:v>
                </c:pt>
                <c:pt idx="85">
                  <c:v>43597</c:v>
                </c:pt>
                <c:pt idx="86">
                  <c:v>35774</c:v>
                </c:pt>
                <c:pt idx="87">
                  <c:v>39818</c:v>
                </c:pt>
                <c:pt idx="88">
                  <c:v>65537</c:v>
                </c:pt>
                <c:pt idx="89">
                  <c:v>80353</c:v>
                </c:pt>
                <c:pt idx="90">
                  <c:v>56954</c:v>
                </c:pt>
                <c:pt idx="91">
                  <c:v>39286</c:v>
                </c:pt>
                <c:pt idx="92">
                  <c:v>59293</c:v>
                </c:pt>
                <c:pt idx="93">
                  <c:v>79093</c:v>
                </c:pt>
                <c:pt idx="94">
                  <c:v>39499</c:v>
                </c:pt>
                <c:pt idx="95">
                  <c:v>44306</c:v>
                </c:pt>
                <c:pt idx="96">
                  <c:v>71093</c:v>
                </c:pt>
                <c:pt idx="97">
                  <c:v>74826</c:v>
                </c:pt>
                <c:pt idx="98">
                  <c:v>64585</c:v>
                </c:pt>
                <c:pt idx="99">
                  <c:v>41241</c:v>
                </c:pt>
                <c:pt idx="100">
                  <c:v>33781</c:v>
                </c:pt>
                <c:pt idx="101">
                  <c:v>30583</c:v>
                </c:pt>
                <c:pt idx="102">
                  <c:v>31250</c:v>
                </c:pt>
                <c:pt idx="103">
                  <c:v>51355</c:v>
                </c:pt>
                <c:pt idx="104">
                  <c:v>66438</c:v>
                </c:pt>
                <c:pt idx="105">
                  <c:v>65115</c:v>
                </c:pt>
                <c:pt idx="106">
                  <c:v>50652</c:v>
                </c:pt>
                <c:pt idx="107">
                  <c:v>39580</c:v>
                </c:pt>
                <c:pt idx="108">
                  <c:v>31689</c:v>
                </c:pt>
                <c:pt idx="109">
                  <c:v>28056</c:v>
                </c:pt>
                <c:pt idx="110">
                  <c:v>36378</c:v>
                </c:pt>
                <c:pt idx="111">
                  <c:v>41594</c:v>
                </c:pt>
                <c:pt idx="112">
                  <c:v>38054</c:v>
                </c:pt>
                <c:pt idx="113">
                  <c:v>33369</c:v>
                </c:pt>
                <c:pt idx="114">
                  <c:v>30423</c:v>
                </c:pt>
                <c:pt idx="115">
                  <c:v>27109</c:v>
                </c:pt>
                <c:pt idx="116">
                  <c:v>25003</c:v>
                </c:pt>
                <c:pt idx="117">
                  <c:v>31649</c:v>
                </c:pt>
                <c:pt idx="118">
                  <c:v>37210</c:v>
                </c:pt>
                <c:pt idx="119">
                  <c:v>47020</c:v>
                </c:pt>
                <c:pt idx="120">
                  <c:v>44436</c:v>
                </c:pt>
                <c:pt idx="121">
                  <c:v>31667</c:v>
                </c:pt>
                <c:pt idx="122">
                  <c:v>27319</c:v>
                </c:pt>
                <c:pt idx="123">
                  <c:v>24916</c:v>
                </c:pt>
                <c:pt idx="124">
                  <c:v>28012</c:v>
                </c:pt>
                <c:pt idx="125">
                  <c:v>31069</c:v>
                </c:pt>
                <c:pt idx="126">
                  <c:v>30633</c:v>
                </c:pt>
                <c:pt idx="127">
                  <c:v>29143</c:v>
                </c:pt>
                <c:pt idx="128">
                  <c:v>29387</c:v>
                </c:pt>
                <c:pt idx="129">
                  <c:v>28647</c:v>
                </c:pt>
                <c:pt idx="130">
                  <c:v>31727</c:v>
                </c:pt>
                <c:pt idx="131">
                  <c:v>42374</c:v>
                </c:pt>
                <c:pt idx="132">
                  <c:v>58885</c:v>
                </c:pt>
                <c:pt idx="133">
                  <c:v>37357</c:v>
                </c:pt>
                <c:pt idx="134">
                  <c:v>31046</c:v>
                </c:pt>
                <c:pt idx="135">
                  <c:v>28354</c:v>
                </c:pt>
                <c:pt idx="136">
                  <c:v>28283</c:v>
                </c:pt>
                <c:pt idx="137">
                  <c:v>25025</c:v>
                </c:pt>
                <c:pt idx="138">
                  <c:v>28999</c:v>
                </c:pt>
                <c:pt idx="139">
                  <c:v>31793</c:v>
                </c:pt>
                <c:pt idx="140">
                  <c:v>31090</c:v>
                </c:pt>
                <c:pt idx="141">
                  <c:v>32090</c:v>
                </c:pt>
                <c:pt idx="142">
                  <c:v>30296</c:v>
                </c:pt>
                <c:pt idx="143">
                  <c:v>26540</c:v>
                </c:pt>
                <c:pt idx="144">
                  <c:v>25214</c:v>
                </c:pt>
                <c:pt idx="145">
                  <c:v>23736</c:v>
                </c:pt>
                <c:pt idx="146">
                  <c:v>25152</c:v>
                </c:pt>
                <c:pt idx="147">
                  <c:v>26803</c:v>
                </c:pt>
                <c:pt idx="148">
                  <c:v>30459</c:v>
                </c:pt>
                <c:pt idx="149">
                  <c:v>27927</c:v>
                </c:pt>
                <c:pt idx="150">
                  <c:v>24689</c:v>
                </c:pt>
                <c:pt idx="151">
                  <c:v>22373</c:v>
                </c:pt>
                <c:pt idx="152">
                  <c:v>24536</c:v>
                </c:pt>
                <c:pt idx="153">
                  <c:v>26849</c:v>
                </c:pt>
                <c:pt idx="154">
                  <c:v>26498</c:v>
                </c:pt>
                <c:pt idx="155">
                  <c:v>25804</c:v>
                </c:pt>
                <c:pt idx="156">
                  <c:v>25401</c:v>
                </c:pt>
                <c:pt idx="157">
                  <c:v>23114</c:v>
                </c:pt>
                <c:pt idx="158">
                  <c:v>19775</c:v>
                </c:pt>
                <c:pt idx="159">
                  <c:v>21561</c:v>
                </c:pt>
                <c:pt idx="160">
                  <c:v>24082</c:v>
                </c:pt>
                <c:pt idx="161">
                  <c:v>24698</c:v>
                </c:pt>
                <c:pt idx="162">
                  <c:v>24901</c:v>
                </c:pt>
                <c:pt idx="163">
                  <c:v>24481</c:v>
                </c:pt>
                <c:pt idx="164">
                  <c:v>22923</c:v>
                </c:pt>
                <c:pt idx="165">
                  <c:v>20933</c:v>
                </c:pt>
                <c:pt idx="166">
                  <c:v>21816</c:v>
                </c:pt>
                <c:pt idx="167">
                  <c:v>24516</c:v>
                </c:pt>
                <c:pt idx="168">
                  <c:v>25192</c:v>
                </c:pt>
                <c:pt idx="169">
                  <c:v>25638</c:v>
                </c:pt>
                <c:pt idx="170">
                  <c:v>26288</c:v>
                </c:pt>
                <c:pt idx="171">
                  <c:v>23653</c:v>
                </c:pt>
                <c:pt idx="172">
                  <c:v>21147</c:v>
                </c:pt>
                <c:pt idx="173">
                  <c:v>22873</c:v>
                </c:pt>
                <c:pt idx="174">
                  <c:v>24499</c:v>
                </c:pt>
                <c:pt idx="175">
                  <c:v>24231</c:v>
                </c:pt>
                <c:pt idx="176">
                  <c:v>24373</c:v>
                </c:pt>
                <c:pt idx="177">
                  <c:v>23989</c:v>
                </c:pt>
                <c:pt idx="178">
                  <c:v>22538</c:v>
                </c:pt>
                <c:pt idx="179">
                  <c:v>20177</c:v>
                </c:pt>
                <c:pt idx="180">
                  <c:v>20846</c:v>
                </c:pt>
                <c:pt idx="181">
                  <c:v>22376</c:v>
                </c:pt>
                <c:pt idx="182">
                  <c:v>22485</c:v>
                </c:pt>
                <c:pt idx="183">
                  <c:v>21580</c:v>
                </c:pt>
                <c:pt idx="184">
                  <c:v>19780</c:v>
                </c:pt>
                <c:pt idx="185">
                  <c:v>18420</c:v>
                </c:pt>
                <c:pt idx="186">
                  <c:v>19771</c:v>
                </c:pt>
                <c:pt idx="187">
                  <c:v>21576</c:v>
                </c:pt>
                <c:pt idx="188">
                  <c:v>23417</c:v>
                </c:pt>
                <c:pt idx="189">
                  <c:v>23877</c:v>
                </c:pt>
                <c:pt idx="190">
                  <c:v>24276</c:v>
                </c:pt>
                <c:pt idx="191">
                  <c:v>24110</c:v>
                </c:pt>
                <c:pt idx="192">
                  <c:v>22220</c:v>
                </c:pt>
                <c:pt idx="193">
                  <c:v>20354</c:v>
                </c:pt>
                <c:pt idx="194">
                  <c:v>21689</c:v>
                </c:pt>
                <c:pt idx="195">
                  <c:v>24733</c:v>
                </c:pt>
                <c:pt idx="196">
                  <c:v>24440</c:v>
                </c:pt>
                <c:pt idx="197">
                  <c:v>24069</c:v>
                </c:pt>
                <c:pt idx="198">
                  <c:v>23282</c:v>
                </c:pt>
                <c:pt idx="199">
                  <c:v>21472</c:v>
                </c:pt>
                <c:pt idx="200">
                  <c:v>18276</c:v>
                </c:pt>
                <c:pt idx="201">
                  <c:v>19750</c:v>
                </c:pt>
                <c:pt idx="202">
                  <c:v>23045</c:v>
                </c:pt>
                <c:pt idx="203">
                  <c:v>23000</c:v>
                </c:pt>
                <c:pt idx="204">
                  <c:v>23157</c:v>
                </c:pt>
                <c:pt idx="205">
                  <c:v>23255</c:v>
                </c:pt>
                <c:pt idx="206">
                  <c:v>21572</c:v>
                </c:pt>
                <c:pt idx="207">
                  <c:v>19465</c:v>
                </c:pt>
                <c:pt idx="208">
                  <c:v>20789</c:v>
                </c:pt>
                <c:pt idx="209">
                  <c:v>23514</c:v>
                </c:pt>
                <c:pt idx="210">
                  <c:v>23178</c:v>
                </c:pt>
                <c:pt idx="211">
                  <c:v>23307</c:v>
                </c:pt>
                <c:pt idx="212">
                  <c:v>23394</c:v>
                </c:pt>
                <c:pt idx="213">
                  <c:v>20181</c:v>
                </c:pt>
                <c:pt idx="214">
                  <c:v>19551</c:v>
                </c:pt>
                <c:pt idx="215">
                  <c:v>21237</c:v>
                </c:pt>
                <c:pt idx="216">
                  <c:v>23273</c:v>
                </c:pt>
                <c:pt idx="217">
                  <c:v>23245</c:v>
                </c:pt>
                <c:pt idx="218">
                  <c:v>23262</c:v>
                </c:pt>
                <c:pt idx="219">
                  <c:v>23853</c:v>
                </c:pt>
                <c:pt idx="220">
                  <c:v>22330</c:v>
                </c:pt>
                <c:pt idx="221">
                  <c:v>20114</c:v>
                </c:pt>
                <c:pt idx="222">
                  <c:v>21086</c:v>
                </c:pt>
                <c:pt idx="223">
                  <c:v>23353</c:v>
                </c:pt>
                <c:pt idx="224">
                  <c:v>22912</c:v>
                </c:pt>
                <c:pt idx="225">
                  <c:v>23533</c:v>
                </c:pt>
                <c:pt idx="226">
                  <c:v>23366</c:v>
                </c:pt>
                <c:pt idx="227">
                  <c:v>22033</c:v>
                </c:pt>
                <c:pt idx="228">
                  <c:v>20687</c:v>
                </c:pt>
                <c:pt idx="229">
                  <c:v>22083</c:v>
                </c:pt>
                <c:pt idx="230">
                  <c:v>24006</c:v>
                </c:pt>
                <c:pt idx="231">
                  <c:v>23743</c:v>
                </c:pt>
                <c:pt idx="232">
                  <c:v>23833</c:v>
                </c:pt>
                <c:pt idx="233">
                  <c:v>24128</c:v>
                </c:pt>
                <c:pt idx="234">
                  <c:v>22880</c:v>
                </c:pt>
                <c:pt idx="235">
                  <c:v>20667</c:v>
                </c:pt>
                <c:pt idx="236">
                  <c:v>21618</c:v>
                </c:pt>
                <c:pt idx="237">
                  <c:v>23856</c:v>
                </c:pt>
                <c:pt idx="238">
                  <c:v>24896</c:v>
                </c:pt>
                <c:pt idx="239">
                  <c:v>25646</c:v>
                </c:pt>
                <c:pt idx="240">
                  <c:v>24074</c:v>
                </c:pt>
                <c:pt idx="241">
                  <c:v>21897</c:v>
                </c:pt>
                <c:pt idx="242">
                  <c:v>19422</c:v>
                </c:pt>
                <c:pt idx="243">
                  <c:v>19485</c:v>
                </c:pt>
                <c:pt idx="244">
                  <c:v>22006.800000000003</c:v>
                </c:pt>
                <c:pt idx="245">
                  <c:v>24608</c:v>
                </c:pt>
                <c:pt idx="246">
                  <c:v>24639.199999999997</c:v>
                </c:pt>
                <c:pt idx="247">
                  <c:v>24516.199999999997</c:v>
                </c:pt>
                <c:pt idx="248">
                  <c:v>22231.200000000004</c:v>
                </c:pt>
                <c:pt idx="249">
                  <c:v>21188.5</c:v>
                </c:pt>
                <c:pt idx="250">
                  <c:v>22326</c:v>
                </c:pt>
                <c:pt idx="251">
                  <c:v>23788.299999999996</c:v>
                </c:pt>
                <c:pt idx="252">
                  <c:v>24238.699999999997</c:v>
                </c:pt>
                <c:pt idx="253">
                  <c:v>27086.199999999997</c:v>
                </c:pt>
                <c:pt idx="254">
                  <c:v>25331.599999999999</c:v>
                </c:pt>
                <c:pt idx="255">
                  <c:v>22501.4</c:v>
                </c:pt>
                <c:pt idx="256">
                  <c:v>20447.600000000006</c:v>
                </c:pt>
                <c:pt idx="257">
                  <c:v>21850.799999999988</c:v>
                </c:pt>
                <c:pt idx="258">
                  <c:v>24592.300000000003</c:v>
                </c:pt>
                <c:pt idx="259">
                  <c:v>26145</c:v>
                </c:pt>
                <c:pt idx="260">
                  <c:v>26183.800000000003</c:v>
                </c:pt>
                <c:pt idx="261">
                  <c:v>25086.899999999994</c:v>
                </c:pt>
                <c:pt idx="262">
                  <c:v>24373.200000000001</c:v>
                </c:pt>
                <c:pt idx="263">
                  <c:v>22142.199999999997</c:v>
                </c:pt>
                <c:pt idx="264">
                  <c:v>23547.399999999994</c:v>
                </c:pt>
                <c:pt idx="265">
                  <c:v>25598.300000000003</c:v>
                </c:pt>
                <c:pt idx="266">
                  <c:v>26617.399999999994</c:v>
                </c:pt>
                <c:pt idx="267">
                  <c:v>28121.9</c:v>
                </c:pt>
                <c:pt idx="268">
                  <c:v>29759.999999999996</c:v>
                </c:pt>
                <c:pt idx="269">
                  <c:v>25597.9</c:v>
                </c:pt>
                <c:pt idx="270">
                  <c:v>21967.1</c:v>
                </c:pt>
                <c:pt idx="271">
                  <c:v>23818.199999999997</c:v>
                </c:pt>
                <c:pt idx="272">
                  <c:v>25649.4</c:v>
                </c:pt>
                <c:pt idx="273">
                  <c:v>25933.399999999998</c:v>
                </c:pt>
                <c:pt idx="274">
                  <c:v>27806.699999999997</c:v>
                </c:pt>
                <c:pt idx="275">
                  <c:v>30657.300000000003</c:v>
                </c:pt>
                <c:pt idx="276">
                  <c:v>28295.200000000001</c:v>
                </c:pt>
                <c:pt idx="277">
                  <c:v>25464.3</c:v>
                </c:pt>
                <c:pt idx="278">
                  <c:v>26496.5</c:v>
                </c:pt>
                <c:pt idx="279">
                  <c:v>30293.800000000003</c:v>
                </c:pt>
                <c:pt idx="280">
                  <c:v>32856.200000000012</c:v>
                </c:pt>
                <c:pt idx="281">
                  <c:v>28850.300000000003</c:v>
                </c:pt>
                <c:pt idx="282">
                  <c:v>27240.800000000003</c:v>
                </c:pt>
                <c:pt idx="283">
                  <c:v>25437.899999999994</c:v>
                </c:pt>
                <c:pt idx="284">
                  <c:v>24944.899999999998</c:v>
                </c:pt>
                <c:pt idx="285">
                  <c:v>26871.800000000003</c:v>
                </c:pt>
                <c:pt idx="286">
                  <c:v>29206.300000000003</c:v>
                </c:pt>
                <c:pt idx="287">
                  <c:v>27025.099999999991</c:v>
                </c:pt>
                <c:pt idx="288">
                  <c:v>27109.599999999999</c:v>
                </c:pt>
                <c:pt idx="289">
                  <c:v>28360.1</c:v>
                </c:pt>
                <c:pt idx="290">
                  <c:v>36867.100000000006</c:v>
                </c:pt>
                <c:pt idx="291">
                  <c:v>42383.499999999993</c:v>
                </c:pt>
                <c:pt idx="292">
                  <c:v>54230.200000000012</c:v>
                </c:pt>
                <c:pt idx="293">
                  <c:v>53749.500000000007</c:v>
                </c:pt>
                <c:pt idx="294">
                  <c:v>51131.9</c:v>
                </c:pt>
                <c:pt idx="295">
                  <c:v>63487.600000000006</c:v>
                </c:pt>
                <c:pt idx="296">
                  <c:v>60071.1</c:v>
                </c:pt>
                <c:pt idx="297">
                  <c:v>44490.19999999999</c:v>
                </c:pt>
                <c:pt idx="298">
                  <c:v>35238</c:v>
                </c:pt>
                <c:pt idx="299">
                  <c:v>41080.699999999997</c:v>
                </c:pt>
                <c:pt idx="300">
                  <c:v>72624</c:v>
                </c:pt>
                <c:pt idx="301">
                  <c:v>75160.100000000006</c:v>
                </c:pt>
                <c:pt idx="302">
                  <c:v>73294.200000000012</c:v>
                </c:pt>
                <c:pt idx="303">
                  <c:v>76012.399999999994</c:v>
                </c:pt>
                <c:pt idx="304">
                  <c:v>53075.5</c:v>
                </c:pt>
                <c:pt idx="305">
                  <c:v>44599.8</c:v>
                </c:pt>
                <c:pt idx="306">
                  <c:v>40932.199999999997</c:v>
                </c:pt>
                <c:pt idx="307">
                  <c:v>40332.9</c:v>
                </c:pt>
                <c:pt idx="308">
                  <c:v>43819.899999999994</c:v>
                </c:pt>
                <c:pt idx="309">
                  <c:v>38943.600000000006</c:v>
                </c:pt>
                <c:pt idx="310">
                  <c:v>38573.5</c:v>
                </c:pt>
                <c:pt idx="311">
                  <c:v>31754.5</c:v>
                </c:pt>
                <c:pt idx="312">
                  <c:v>39424.6</c:v>
                </c:pt>
                <c:pt idx="313">
                  <c:v>58307.899999999994</c:v>
                </c:pt>
                <c:pt idx="314">
                  <c:v>73389</c:v>
                </c:pt>
                <c:pt idx="315">
                  <c:v>71024.5</c:v>
                </c:pt>
                <c:pt idx="316">
                  <c:v>67435.100000000006</c:v>
                </c:pt>
                <c:pt idx="317">
                  <c:v>56528.399999999994</c:v>
                </c:pt>
                <c:pt idx="318">
                  <c:v>40479.699999999997</c:v>
                </c:pt>
                <c:pt idx="319">
                  <c:v>39325.699999999997</c:v>
                </c:pt>
                <c:pt idx="320">
                  <c:v>75162.899999999994</c:v>
                </c:pt>
                <c:pt idx="321">
                  <c:v>90292.1</c:v>
                </c:pt>
                <c:pt idx="322">
                  <c:v>111891</c:v>
                </c:pt>
                <c:pt idx="323">
                  <c:v>103485.90000000001</c:v>
                </c:pt>
                <c:pt idx="324">
                  <c:v>87736.7</c:v>
                </c:pt>
                <c:pt idx="325">
                  <c:v>115841.3</c:v>
                </c:pt>
                <c:pt idx="326">
                  <c:v>112056.3</c:v>
                </c:pt>
                <c:pt idx="327">
                  <c:v>105158.9</c:v>
                </c:pt>
                <c:pt idx="328">
                  <c:v>79693</c:v>
                </c:pt>
                <c:pt idx="329">
                  <c:v>92736.7</c:v>
                </c:pt>
                <c:pt idx="330">
                  <c:v>95889.199999999983</c:v>
                </c:pt>
                <c:pt idx="331">
                  <c:v>74025.600000000006</c:v>
                </c:pt>
                <c:pt idx="332">
                  <c:v>71745.099999999991</c:v>
                </c:pt>
                <c:pt idx="333">
                  <c:v>75113</c:v>
                </c:pt>
                <c:pt idx="334">
                  <c:v>79209.100000000006</c:v>
                </c:pt>
                <c:pt idx="335">
                  <c:v>92593.1</c:v>
                </c:pt>
                <c:pt idx="336">
                  <c:v>109672.79999999999</c:v>
                </c:pt>
                <c:pt idx="337">
                  <c:v>94051.3</c:v>
                </c:pt>
                <c:pt idx="338">
                  <c:v>75911.399999999994</c:v>
                </c:pt>
                <c:pt idx="339">
                  <c:v>104051.29999999999</c:v>
                </c:pt>
                <c:pt idx="340">
                  <c:v>107268.60000000002</c:v>
                </c:pt>
                <c:pt idx="341">
                  <c:v>125694.2</c:v>
                </c:pt>
                <c:pt idx="342">
                  <c:v>117335.9</c:v>
                </c:pt>
                <c:pt idx="343">
                  <c:v>56518.5</c:v>
                </c:pt>
                <c:pt idx="344">
                  <c:v>40059.9</c:v>
                </c:pt>
                <c:pt idx="345">
                  <c:v>75234.200000000012</c:v>
                </c:pt>
                <c:pt idx="346">
                  <c:v>95891.3</c:v>
                </c:pt>
                <c:pt idx="347">
                  <c:v>105892.50000000001</c:v>
                </c:pt>
                <c:pt idx="348">
                  <c:v>77073.3</c:v>
                </c:pt>
                <c:pt idx="349">
                  <c:v>47518.6</c:v>
                </c:pt>
                <c:pt idx="350">
                  <c:v>93971.199999999997</c:v>
                </c:pt>
                <c:pt idx="351">
                  <c:v>73035.299999999988</c:v>
                </c:pt>
                <c:pt idx="352">
                  <c:v>76482.099999999991</c:v>
                </c:pt>
                <c:pt idx="353">
                  <c:v>57491.9</c:v>
                </c:pt>
                <c:pt idx="354">
                  <c:v>88191.900000000009</c:v>
                </c:pt>
                <c:pt idx="355">
                  <c:v>112118</c:v>
                </c:pt>
                <c:pt idx="356">
                  <c:v>142581.19999999998</c:v>
                </c:pt>
                <c:pt idx="357">
                  <c:v>116981.9</c:v>
                </c:pt>
                <c:pt idx="358">
                  <c:v>56800.3</c:v>
                </c:pt>
                <c:pt idx="359">
                  <c:v>70335.199999999997</c:v>
                </c:pt>
                <c:pt idx="360">
                  <c:v>82702.3</c:v>
                </c:pt>
                <c:pt idx="361">
                  <c:v>46829.399999999994</c:v>
                </c:pt>
                <c:pt idx="362">
                  <c:v>43777.899999999994</c:v>
                </c:pt>
                <c:pt idx="363">
                  <c:v>69292.3</c:v>
                </c:pt>
                <c:pt idx="364">
                  <c:v>72428.600000000006</c:v>
                </c:pt>
                <c:pt idx="365">
                  <c:v>110501.3</c:v>
                </c:pt>
              </c:numCache>
            </c:numRef>
          </c:val>
        </c:ser>
        <c:marker val="1"/>
        <c:axId val="192789888"/>
        <c:axId val="192943232"/>
      </c:lineChart>
      <c:dateAx>
        <c:axId val="19278988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943232"/>
        <c:crosses val="autoZero"/>
        <c:auto val="1"/>
        <c:lblOffset val="100"/>
        <c:minorUnit val="1"/>
      </c:dateAx>
      <c:valAx>
        <c:axId val="1929432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44274519836645E-2"/>
              <c:y val="0.4140037234682158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789888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4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3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2009 Daily Dths (Total and RPE)</a:t>
            </a:r>
          </a:p>
        </c:rich>
      </c:tx>
      <c:layout>
        <c:manualLayout>
          <c:xMode val="edge"/>
          <c:yMode val="edge"/>
          <c:x val="0.31595375344437088"/>
          <c:y val="2.737519619092840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3385355948074122E-2"/>
          <c:y val="0.17874424243949522"/>
          <c:w val="0.88093519111015151"/>
          <c:h val="0.58776259901273165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DATA'!$A$5117:$A$5481</c:f>
              <c:numCache>
                <c:formatCode>d\-mmm\-yy</c:formatCode>
                <c:ptCount val="365"/>
                <c:pt idx="0">
                  <c:v>39814</c:v>
                </c:pt>
                <c:pt idx="1">
                  <c:v>39815</c:v>
                </c:pt>
                <c:pt idx="2">
                  <c:v>39816</c:v>
                </c:pt>
                <c:pt idx="3">
                  <c:v>39817</c:v>
                </c:pt>
                <c:pt idx="4">
                  <c:v>39818</c:v>
                </c:pt>
                <c:pt idx="5">
                  <c:v>39819</c:v>
                </c:pt>
                <c:pt idx="6">
                  <c:v>39820</c:v>
                </c:pt>
                <c:pt idx="7">
                  <c:v>39821</c:v>
                </c:pt>
                <c:pt idx="8">
                  <c:v>39822</c:v>
                </c:pt>
                <c:pt idx="9">
                  <c:v>39823</c:v>
                </c:pt>
                <c:pt idx="10">
                  <c:v>39824</c:v>
                </c:pt>
                <c:pt idx="11">
                  <c:v>39825</c:v>
                </c:pt>
                <c:pt idx="12">
                  <c:v>39826</c:v>
                </c:pt>
                <c:pt idx="13">
                  <c:v>39827</c:v>
                </c:pt>
                <c:pt idx="14">
                  <c:v>39828</c:v>
                </c:pt>
                <c:pt idx="15">
                  <c:v>39829</c:v>
                </c:pt>
                <c:pt idx="16">
                  <c:v>39830</c:v>
                </c:pt>
                <c:pt idx="17">
                  <c:v>39831</c:v>
                </c:pt>
                <c:pt idx="18">
                  <c:v>39832</c:v>
                </c:pt>
                <c:pt idx="19">
                  <c:v>39833</c:v>
                </c:pt>
                <c:pt idx="20">
                  <c:v>39834</c:v>
                </c:pt>
                <c:pt idx="21">
                  <c:v>39835</c:v>
                </c:pt>
                <c:pt idx="22">
                  <c:v>39836</c:v>
                </c:pt>
                <c:pt idx="23">
                  <c:v>39837</c:v>
                </c:pt>
                <c:pt idx="24">
                  <c:v>39838</c:v>
                </c:pt>
                <c:pt idx="25">
                  <c:v>39839</c:v>
                </c:pt>
                <c:pt idx="26">
                  <c:v>39840</c:v>
                </c:pt>
                <c:pt idx="27">
                  <c:v>39841</c:v>
                </c:pt>
                <c:pt idx="28">
                  <c:v>39842</c:v>
                </c:pt>
                <c:pt idx="29">
                  <c:v>39843</c:v>
                </c:pt>
                <c:pt idx="30">
                  <c:v>39844</c:v>
                </c:pt>
                <c:pt idx="31">
                  <c:v>39845</c:v>
                </c:pt>
                <c:pt idx="32">
                  <c:v>39846</c:v>
                </c:pt>
                <c:pt idx="33">
                  <c:v>39847</c:v>
                </c:pt>
                <c:pt idx="34">
                  <c:v>39848</c:v>
                </c:pt>
                <c:pt idx="35">
                  <c:v>39849</c:v>
                </c:pt>
                <c:pt idx="36">
                  <c:v>39850</c:v>
                </c:pt>
                <c:pt idx="37">
                  <c:v>39851</c:v>
                </c:pt>
                <c:pt idx="38">
                  <c:v>39852</c:v>
                </c:pt>
                <c:pt idx="39">
                  <c:v>39853</c:v>
                </c:pt>
                <c:pt idx="40">
                  <c:v>39854</c:v>
                </c:pt>
                <c:pt idx="41">
                  <c:v>39855</c:v>
                </c:pt>
                <c:pt idx="42">
                  <c:v>39856</c:v>
                </c:pt>
                <c:pt idx="43">
                  <c:v>39857</c:v>
                </c:pt>
                <c:pt idx="44">
                  <c:v>39858</c:v>
                </c:pt>
                <c:pt idx="45">
                  <c:v>39859</c:v>
                </c:pt>
                <c:pt idx="46">
                  <c:v>39860</c:v>
                </c:pt>
                <c:pt idx="47">
                  <c:v>39861</c:v>
                </c:pt>
                <c:pt idx="48">
                  <c:v>39862</c:v>
                </c:pt>
                <c:pt idx="49">
                  <c:v>39863</c:v>
                </c:pt>
                <c:pt idx="50">
                  <c:v>39864</c:v>
                </c:pt>
                <c:pt idx="51">
                  <c:v>39865</c:v>
                </c:pt>
                <c:pt idx="52">
                  <c:v>39866</c:v>
                </c:pt>
                <c:pt idx="53">
                  <c:v>39867</c:v>
                </c:pt>
                <c:pt idx="54">
                  <c:v>39868</c:v>
                </c:pt>
                <c:pt idx="55">
                  <c:v>39869</c:v>
                </c:pt>
                <c:pt idx="56">
                  <c:v>39870</c:v>
                </c:pt>
                <c:pt idx="57">
                  <c:v>39871</c:v>
                </c:pt>
                <c:pt idx="58">
                  <c:v>39872</c:v>
                </c:pt>
                <c:pt idx="59">
                  <c:v>39873</c:v>
                </c:pt>
                <c:pt idx="60">
                  <c:v>39874</c:v>
                </c:pt>
                <c:pt idx="61">
                  <c:v>39875</c:v>
                </c:pt>
                <c:pt idx="62">
                  <c:v>39876</c:v>
                </c:pt>
                <c:pt idx="63">
                  <c:v>39877</c:v>
                </c:pt>
                <c:pt idx="64">
                  <c:v>39878</c:v>
                </c:pt>
                <c:pt idx="65">
                  <c:v>39879</c:v>
                </c:pt>
                <c:pt idx="66">
                  <c:v>39880</c:v>
                </c:pt>
                <c:pt idx="67">
                  <c:v>39881</c:v>
                </c:pt>
                <c:pt idx="68">
                  <c:v>39882</c:v>
                </c:pt>
                <c:pt idx="69">
                  <c:v>39883</c:v>
                </c:pt>
                <c:pt idx="70">
                  <c:v>39884</c:v>
                </c:pt>
                <c:pt idx="71">
                  <c:v>39885</c:v>
                </c:pt>
                <c:pt idx="72">
                  <c:v>39886</c:v>
                </c:pt>
                <c:pt idx="73">
                  <c:v>39887</c:v>
                </c:pt>
                <c:pt idx="74">
                  <c:v>39888</c:v>
                </c:pt>
                <c:pt idx="75">
                  <c:v>39889</c:v>
                </c:pt>
                <c:pt idx="76">
                  <c:v>39890</c:v>
                </c:pt>
                <c:pt idx="77">
                  <c:v>39891</c:v>
                </c:pt>
                <c:pt idx="78">
                  <c:v>39892</c:v>
                </c:pt>
                <c:pt idx="79">
                  <c:v>39893</c:v>
                </c:pt>
                <c:pt idx="80">
                  <c:v>39894</c:v>
                </c:pt>
                <c:pt idx="81">
                  <c:v>39895</c:v>
                </c:pt>
                <c:pt idx="82">
                  <c:v>39896</c:v>
                </c:pt>
                <c:pt idx="83">
                  <c:v>39897</c:v>
                </c:pt>
                <c:pt idx="84">
                  <c:v>39898</c:v>
                </c:pt>
                <c:pt idx="85">
                  <c:v>39899</c:v>
                </c:pt>
                <c:pt idx="86">
                  <c:v>39900</c:v>
                </c:pt>
                <c:pt idx="87">
                  <c:v>39901</c:v>
                </c:pt>
                <c:pt idx="88">
                  <c:v>39902</c:v>
                </c:pt>
                <c:pt idx="89">
                  <c:v>39903</c:v>
                </c:pt>
                <c:pt idx="90">
                  <c:v>39904</c:v>
                </c:pt>
                <c:pt idx="91">
                  <c:v>39905</c:v>
                </c:pt>
                <c:pt idx="92">
                  <c:v>39906</c:v>
                </c:pt>
                <c:pt idx="93">
                  <c:v>39907</c:v>
                </c:pt>
                <c:pt idx="94">
                  <c:v>39908</c:v>
                </c:pt>
                <c:pt idx="95">
                  <c:v>39909</c:v>
                </c:pt>
                <c:pt idx="96">
                  <c:v>39910</c:v>
                </c:pt>
                <c:pt idx="97">
                  <c:v>39911</c:v>
                </c:pt>
                <c:pt idx="98">
                  <c:v>39912</c:v>
                </c:pt>
                <c:pt idx="99">
                  <c:v>39913</c:v>
                </c:pt>
                <c:pt idx="100">
                  <c:v>39914</c:v>
                </c:pt>
                <c:pt idx="101">
                  <c:v>39915</c:v>
                </c:pt>
                <c:pt idx="102">
                  <c:v>39916</c:v>
                </c:pt>
                <c:pt idx="103">
                  <c:v>39917</c:v>
                </c:pt>
                <c:pt idx="104">
                  <c:v>39918</c:v>
                </c:pt>
                <c:pt idx="105">
                  <c:v>39919</c:v>
                </c:pt>
                <c:pt idx="106">
                  <c:v>39920</c:v>
                </c:pt>
                <c:pt idx="107">
                  <c:v>39921</c:v>
                </c:pt>
                <c:pt idx="108">
                  <c:v>39922</c:v>
                </c:pt>
                <c:pt idx="109">
                  <c:v>39923</c:v>
                </c:pt>
                <c:pt idx="110">
                  <c:v>39924</c:v>
                </c:pt>
                <c:pt idx="111">
                  <c:v>39925</c:v>
                </c:pt>
                <c:pt idx="112">
                  <c:v>39926</c:v>
                </c:pt>
                <c:pt idx="113">
                  <c:v>39927</c:v>
                </c:pt>
                <c:pt idx="114">
                  <c:v>39928</c:v>
                </c:pt>
                <c:pt idx="115">
                  <c:v>39929</c:v>
                </c:pt>
                <c:pt idx="116">
                  <c:v>39930</c:v>
                </c:pt>
                <c:pt idx="117">
                  <c:v>39931</c:v>
                </c:pt>
                <c:pt idx="118">
                  <c:v>39932</c:v>
                </c:pt>
                <c:pt idx="119">
                  <c:v>39933</c:v>
                </c:pt>
                <c:pt idx="120">
                  <c:v>39934</c:v>
                </c:pt>
                <c:pt idx="121">
                  <c:v>39935</c:v>
                </c:pt>
                <c:pt idx="122">
                  <c:v>39936</c:v>
                </c:pt>
                <c:pt idx="123">
                  <c:v>39937</c:v>
                </c:pt>
                <c:pt idx="124">
                  <c:v>39938</c:v>
                </c:pt>
                <c:pt idx="125">
                  <c:v>39939</c:v>
                </c:pt>
                <c:pt idx="126">
                  <c:v>39940</c:v>
                </c:pt>
                <c:pt idx="127">
                  <c:v>39941</c:v>
                </c:pt>
                <c:pt idx="128">
                  <c:v>39942</c:v>
                </c:pt>
                <c:pt idx="129">
                  <c:v>39943</c:v>
                </c:pt>
                <c:pt idx="130">
                  <c:v>39944</c:v>
                </c:pt>
                <c:pt idx="131">
                  <c:v>39945</c:v>
                </c:pt>
                <c:pt idx="132">
                  <c:v>39946</c:v>
                </c:pt>
                <c:pt idx="133">
                  <c:v>39947</c:v>
                </c:pt>
                <c:pt idx="134">
                  <c:v>39948</c:v>
                </c:pt>
                <c:pt idx="135">
                  <c:v>39949</c:v>
                </c:pt>
                <c:pt idx="136">
                  <c:v>39950</c:v>
                </c:pt>
                <c:pt idx="137">
                  <c:v>39951</c:v>
                </c:pt>
                <c:pt idx="138">
                  <c:v>39952</c:v>
                </c:pt>
                <c:pt idx="139">
                  <c:v>39953</c:v>
                </c:pt>
                <c:pt idx="140">
                  <c:v>39954</c:v>
                </c:pt>
                <c:pt idx="141">
                  <c:v>39955</c:v>
                </c:pt>
                <c:pt idx="142">
                  <c:v>39956</c:v>
                </c:pt>
                <c:pt idx="143">
                  <c:v>39957</c:v>
                </c:pt>
                <c:pt idx="144">
                  <c:v>39958</c:v>
                </c:pt>
                <c:pt idx="145">
                  <c:v>39959</c:v>
                </c:pt>
                <c:pt idx="146">
                  <c:v>39960</c:v>
                </c:pt>
                <c:pt idx="147">
                  <c:v>39961</c:v>
                </c:pt>
                <c:pt idx="148">
                  <c:v>39962</c:v>
                </c:pt>
                <c:pt idx="149">
                  <c:v>39963</c:v>
                </c:pt>
                <c:pt idx="150">
                  <c:v>39964</c:v>
                </c:pt>
                <c:pt idx="151">
                  <c:v>39965</c:v>
                </c:pt>
                <c:pt idx="152">
                  <c:v>39966</c:v>
                </c:pt>
                <c:pt idx="153">
                  <c:v>39967</c:v>
                </c:pt>
                <c:pt idx="154">
                  <c:v>39968</c:v>
                </c:pt>
                <c:pt idx="155">
                  <c:v>39969</c:v>
                </c:pt>
                <c:pt idx="156">
                  <c:v>39970</c:v>
                </c:pt>
                <c:pt idx="157">
                  <c:v>39971</c:v>
                </c:pt>
                <c:pt idx="158">
                  <c:v>39972</c:v>
                </c:pt>
                <c:pt idx="159">
                  <c:v>39973</c:v>
                </c:pt>
                <c:pt idx="160">
                  <c:v>39974</c:v>
                </c:pt>
                <c:pt idx="161">
                  <c:v>39975</c:v>
                </c:pt>
                <c:pt idx="162">
                  <c:v>39976</c:v>
                </c:pt>
                <c:pt idx="163">
                  <c:v>39977</c:v>
                </c:pt>
                <c:pt idx="164">
                  <c:v>39978</c:v>
                </c:pt>
                <c:pt idx="165">
                  <c:v>39979</c:v>
                </c:pt>
                <c:pt idx="166">
                  <c:v>39980</c:v>
                </c:pt>
                <c:pt idx="167">
                  <c:v>39981</c:v>
                </c:pt>
                <c:pt idx="168">
                  <c:v>39982</c:v>
                </c:pt>
                <c:pt idx="169">
                  <c:v>39983</c:v>
                </c:pt>
                <c:pt idx="170">
                  <c:v>39984</c:v>
                </c:pt>
                <c:pt idx="171">
                  <c:v>39985</c:v>
                </c:pt>
                <c:pt idx="172">
                  <c:v>39986</c:v>
                </c:pt>
                <c:pt idx="173">
                  <c:v>39987</c:v>
                </c:pt>
                <c:pt idx="174">
                  <c:v>39988</c:v>
                </c:pt>
                <c:pt idx="175">
                  <c:v>39989</c:v>
                </c:pt>
                <c:pt idx="176">
                  <c:v>39990</c:v>
                </c:pt>
                <c:pt idx="177">
                  <c:v>39991</c:v>
                </c:pt>
                <c:pt idx="178">
                  <c:v>39992</c:v>
                </c:pt>
                <c:pt idx="179">
                  <c:v>39993</c:v>
                </c:pt>
                <c:pt idx="180">
                  <c:v>39994</c:v>
                </c:pt>
                <c:pt idx="181">
                  <c:v>39995</c:v>
                </c:pt>
                <c:pt idx="182">
                  <c:v>39996</c:v>
                </c:pt>
                <c:pt idx="183">
                  <c:v>39997</c:v>
                </c:pt>
                <c:pt idx="184">
                  <c:v>39998</c:v>
                </c:pt>
                <c:pt idx="185">
                  <c:v>39999</c:v>
                </c:pt>
                <c:pt idx="186">
                  <c:v>40000</c:v>
                </c:pt>
                <c:pt idx="187">
                  <c:v>40001</c:v>
                </c:pt>
                <c:pt idx="188">
                  <c:v>40002</c:v>
                </c:pt>
                <c:pt idx="189">
                  <c:v>40003</c:v>
                </c:pt>
                <c:pt idx="190">
                  <c:v>40004</c:v>
                </c:pt>
                <c:pt idx="191">
                  <c:v>40005</c:v>
                </c:pt>
                <c:pt idx="192">
                  <c:v>40006</c:v>
                </c:pt>
                <c:pt idx="193">
                  <c:v>40007</c:v>
                </c:pt>
                <c:pt idx="194">
                  <c:v>40008</c:v>
                </c:pt>
                <c:pt idx="195">
                  <c:v>40009</c:v>
                </c:pt>
                <c:pt idx="196">
                  <c:v>40010</c:v>
                </c:pt>
                <c:pt idx="197">
                  <c:v>40011</c:v>
                </c:pt>
                <c:pt idx="198">
                  <c:v>40012</c:v>
                </c:pt>
                <c:pt idx="199">
                  <c:v>40013</c:v>
                </c:pt>
                <c:pt idx="200">
                  <c:v>40014</c:v>
                </c:pt>
                <c:pt idx="201">
                  <c:v>40015</c:v>
                </c:pt>
                <c:pt idx="202">
                  <c:v>40016</c:v>
                </c:pt>
                <c:pt idx="203">
                  <c:v>40017</c:v>
                </c:pt>
                <c:pt idx="204">
                  <c:v>40018</c:v>
                </c:pt>
                <c:pt idx="205">
                  <c:v>40019</c:v>
                </c:pt>
                <c:pt idx="206">
                  <c:v>40020</c:v>
                </c:pt>
                <c:pt idx="207">
                  <c:v>40021</c:v>
                </c:pt>
                <c:pt idx="208">
                  <c:v>40022</c:v>
                </c:pt>
                <c:pt idx="209">
                  <c:v>40023</c:v>
                </c:pt>
                <c:pt idx="210">
                  <c:v>40024</c:v>
                </c:pt>
                <c:pt idx="211">
                  <c:v>40025</c:v>
                </c:pt>
                <c:pt idx="212">
                  <c:v>40026</c:v>
                </c:pt>
                <c:pt idx="213">
                  <c:v>40027</c:v>
                </c:pt>
                <c:pt idx="214">
                  <c:v>40028</c:v>
                </c:pt>
                <c:pt idx="215">
                  <c:v>40029</c:v>
                </c:pt>
                <c:pt idx="216">
                  <c:v>40030</c:v>
                </c:pt>
                <c:pt idx="217">
                  <c:v>40031</c:v>
                </c:pt>
                <c:pt idx="218">
                  <c:v>40032</c:v>
                </c:pt>
                <c:pt idx="219">
                  <c:v>40033</c:v>
                </c:pt>
                <c:pt idx="220">
                  <c:v>40034</c:v>
                </c:pt>
                <c:pt idx="221">
                  <c:v>40035</c:v>
                </c:pt>
                <c:pt idx="222">
                  <c:v>40036</c:v>
                </c:pt>
                <c:pt idx="223">
                  <c:v>40037</c:v>
                </c:pt>
                <c:pt idx="224">
                  <c:v>40038</c:v>
                </c:pt>
                <c:pt idx="225">
                  <c:v>40039</c:v>
                </c:pt>
                <c:pt idx="226">
                  <c:v>40040</c:v>
                </c:pt>
                <c:pt idx="227">
                  <c:v>40041</c:v>
                </c:pt>
                <c:pt idx="228">
                  <c:v>40042</c:v>
                </c:pt>
                <c:pt idx="229">
                  <c:v>40043</c:v>
                </c:pt>
                <c:pt idx="230">
                  <c:v>40044</c:v>
                </c:pt>
                <c:pt idx="231">
                  <c:v>40045</c:v>
                </c:pt>
                <c:pt idx="232">
                  <c:v>40046</c:v>
                </c:pt>
                <c:pt idx="233">
                  <c:v>40047</c:v>
                </c:pt>
                <c:pt idx="234">
                  <c:v>40048</c:v>
                </c:pt>
                <c:pt idx="235">
                  <c:v>40049</c:v>
                </c:pt>
                <c:pt idx="236">
                  <c:v>40050</c:v>
                </c:pt>
                <c:pt idx="237">
                  <c:v>40051</c:v>
                </c:pt>
                <c:pt idx="238">
                  <c:v>40052</c:v>
                </c:pt>
                <c:pt idx="239">
                  <c:v>40053</c:v>
                </c:pt>
                <c:pt idx="240">
                  <c:v>40054</c:v>
                </c:pt>
                <c:pt idx="241">
                  <c:v>40055</c:v>
                </c:pt>
                <c:pt idx="242">
                  <c:v>40056</c:v>
                </c:pt>
                <c:pt idx="243">
                  <c:v>40057</c:v>
                </c:pt>
                <c:pt idx="244">
                  <c:v>40058</c:v>
                </c:pt>
                <c:pt idx="245">
                  <c:v>40059</c:v>
                </c:pt>
                <c:pt idx="246">
                  <c:v>40060</c:v>
                </c:pt>
                <c:pt idx="247">
                  <c:v>40061</c:v>
                </c:pt>
                <c:pt idx="248">
                  <c:v>40062</c:v>
                </c:pt>
                <c:pt idx="249">
                  <c:v>40063</c:v>
                </c:pt>
                <c:pt idx="250">
                  <c:v>40064</c:v>
                </c:pt>
                <c:pt idx="251">
                  <c:v>40065</c:v>
                </c:pt>
                <c:pt idx="252">
                  <c:v>40066</c:v>
                </c:pt>
                <c:pt idx="253">
                  <c:v>40067</c:v>
                </c:pt>
                <c:pt idx="254">
                  <c:v>40068</c:v>
                </c:pt>
                <c:pt idx="255">
                  <c:v>40069</c:v>
                </c:pt>
                <c:pt idx="256">
                  <c:v>40070</c:v>
                </c:pt>
                <c:pt idx="257">
                  <c:v>40071</c:v>
                </c:pt>
                <c:pt idx="258">
                  <c:v>40072</c:v>
                </c:pt>
                <c:pt idx="259">
                  <c:v>40073</c:v>
                </c:pt>
                <c:pt idx="260">
                  <c:v>40074</c:v>
                </c:pt>
                <c:pt idx="261">
                  <c:v>40075</c:v>
                </c:pt>
                <c:pt idx="262">
                  <c:v>40076</c:v>
                </c:pt>
                <c:pt idx="263">
                  <c:v>40077</c:v>
                </c:pt>
                <c:pt idx="264">
                  <c:v>40078</c:v>
                </c:pt>
                <c:pt idx="265">
                  <c:v>40079</c:v>
                </c:pt>
                <c:pt idx="266">
                  <c:v>40080</c:v>
                </c:pt>
                <c:pt idx="267">
                  <c:v>40081</c:v>
                </c:pt>
                <c:pt idx="268">
                  <c:v>40082</c:v>
                </c:pt>
                <c:pt idx="269">
                  <c:v>40083</c:v>
                </c:pt>
                <c:pt idx="270">
                  <c:v>40084</c:v>
                </c:pt>
                <c:pt idx="271">
                  <c:v>40085</c:v>
                </c:pt>
                <c:pt idx="272">
                  <c:v>40086</c:v>
                </c:pt>
                <c:pt idx="273">
                  <c:v>40087</c:v>
                </c:pt>
                <c:pt idx="274">
                  <c:v>40088</c:v>
                </c:pt>
                <c:pt idx="275">
                  <c:v>40089</c:v>
                </c:pt>
                <c:pt idx="276">
                  <c:v>40090</c:v>
                </c:pt>
                <c:pt idx="277">
                  <c:v>40091</c:v>
                </c:pt>
                <c:pt idx="278">
                  <c:v>40092</c:v>
                </c:pt>
                <c:pt idx="279">
                  <c:v>40093</c:v>
                </c:pt>
                <c:pt idx="280">
                  <c:v>40094</c:v>
                </c:pt>
                <c:pt idx="281">
                  <c:v>40095</c:v>
                </c:pt>
                <c:pt idx="282">
                  <c:v>40096</c:v>
                </c:pt>
                <c:pt idx="283">
                  <c:v>40097</c:v>
                </c:pt>
                <c:pt idx="284">
                  <c:v>40098</c:v>
                </c:pt>
                <c:pt idx="285">
                  <c:v>40099</c:v>
                </c:pt>
                <c:pt idx="286">
                  <c:v>40100</c:v>
                </c:pt>
                <c:pt idx="287">
                  <c:v>40101</c:v>
                </c:pt>
                <c:pt idx="288">
                  <c:v>40102</c:v>
                </c:pt>
                <c:pt idx="289">
                  <c:v>40103</c:v>
                </c:pt>
                <c:pt idx="290">
                  <c:v>40104</c:v>
                </c:pt>
                <c:pt idx="291">
                  <c:v>40105</c:v>
                </c:pt>
                <c:pt idx="292">
                  <c:v>40106</c:v>
                </c:pt>
                <c:pt idx="293">
                  <c:v>40107</c:v>
                </c:pt>
                <c:pt idx="294">
                  <c:v>40108</c:v>
                </c:pt>
                <c:pt idx="295">
                  <c:v>40109</c:v>
                </c:pt>
                <c:pt idx="296">
                  <c:v>40110</c:v>
                </c:pt>
                <c:pt idx="297">
                  <c:v>40111</c:v>
                </c:pt>
                <c:pt idx="298">
                  <c:v>40112</c:v>
                </c:pt>
                <c:pt idx="299">
                  <c:v>40113</c:v>
                </c:pt>
                <c:pt idx="300">
                  <c:v>40114</c:v>
                </c:pt>
                <c:pt idx="301">
                  <c:v>40115</c:v>
                </c:pt>
                <c:pt idx="302">
                  <c:v>40116</c:v>
                </c:pt>
                <c:pt idx="303">
                  <c:v>40117</c:v>
                </c:pt>
                <c:pt idx="304">
                  <c:v>40118</c:v>
                </c:pt>
                <c:pt idx="305">
                  <c:v>40119</c:v>
                </c:pt>
                <c:pt idx="306">
                  <c:v>40120</c:v>
                </c:pt>
                <c:pt idx="307">
                  <c:v>40121</c:v>
                </c:pt>
                <c:pt idx="308">
                  <c:v>40122</c:v>
                </c:pt>
                <c:pt idx="309">
                  <c:v>40123</c:v>
                </c:pt>
                <c:pt idx="310">
                  <c:v>40124</c:v>
                </c:pt>
                <c:pt idx="311">
                  <c:v>40125</c:v>
                </c:pt>
                <c:pt idx="312">
                  <c:v>40126</c:v>
                </c:pt>
                <c:pt idx="313">
                  <c:v>40127</c:v>
                </c:pt>
                <c:pt idx="314">
                  <c:v>40128</c:v>
                </c:pt>
                <c:pt idx="315">
                  <c:v>40129</c:v>
                </c:pt>
                <c:pt idx="316">
                  <c:v>40130</c:v>
                </c:pt>
                <c:pt idx="317">
                  <c:v>40131</c:v>
                </c:pt>
                <c:pt idx="318">
                  <c:v>40132</c:v>
                </c:pt>
                <c:pt idx="319">
                  <c:v>40133</c:v>
                </c:pt>
                <c:pt idx="320">
                  <c:v>40134</c:v>
                </c:pt>
                <c:pt idx="321">
                  <c:v>40135</c:v>
                </c:pt>
                <c:pt idx="322">
                  <c:v>40136</c:v>
                </c:pt>
                <c:pt idx="323">
                  <c:v>40137</c:v>
                </c:pt>
                <c:pt idx="324">
                  <c:v>40138</c:v>
                </c:pt>
                <c:pt idx="325">
                  <c:v>40139</c:v>
                </c:pt>
                <c:pt idx="326">
                  <c:v>40140</c:v>
                </c:pt>
                <c:pt idx="327">
                  <c:v>40141</c:v>
                </c:pt>
                <c:pt idx="328">
                  <c:v>40142</c:v>
                </c:pt>
                <c:pt idx="329">
                  <c:v>40143</c:v>
                </c:pt>
                <c:pt idx="330">
                  <c:v>40144</c:v>
                </c:pt>
                <c:pt idx="331">
                  <c:v>40145</c:v>
                </c:pt>
                <c:pt idx="332">
                  <c:v>40146</c:v>
                </c:pt>
                <c:pt idx="333">
                  <c:v>40147</c:v>
                </c:pt>
                <c:pt idx="334">
                  <c:v>40148</c:v>
                </c:pt>
                <c:pt idx="335">
                  <c:v>40149</c:v>
                </c:pt>
                <c:pt idx="336">
                  <c:v>40150</c:v>
                </c:pt>
                <c:pt idx="337">
                  <c:v>40151</c:v>
                </c:pt>
                <c:pt idx="338">
                  <c:v>40152</c:v>
                </c:pt>
                <c:pt idx="339">
                  <c:v>40153</c:v>
                </c:pt>
                <c:pt idx="340">
                  <c:v>40154</c:v>
                </c:pt>
                <c:pt idx="341">
                  <c:v>40155</c:v>
                </c:pt>
                <c:pt idx="342">
                  <c:v>40156</c:v>
                </c:pt>
                <c:pt idx="343">
                  <c:v>40157</c:v>
                </c:pt>
                <c:pt idx="344">
                  <c:v>40158</c:v>
                </c:pt>
                <c:pt idx="345">
                  <c:v>40159</c:v>
                </c:pt>
                <c:pt idx="346">
                  <c:v>40160</c:v>
                </c:pt>
                <c:pt idx="347">
                  <c:v>40161</c:v>
                </c:pt>
                <c:pt idx="348">
                  <c:v>40162</c:v>
                </c:pt>
                <c:pt idx="349">
                  <c:v>40163</c:v>
                </c:pt>
                <c:pt idx="350">
                  <c:v>40164</c:v>
                </c:pt>
                <c:pt idx="351">
                  <c:v>40165</c:v>
                </c:pt>
                <c:pt idx="352">
                  <c:v>40166</c:v>
                </c:pt>
                <c:pt idx="353">
                  <c:v>40167</c:v>
                </c:pt>
                <c:pt idx="354">
                  <c:v>40168</c:v>
                </c:pt>
                <c:pt idx="355">
                  <c:v>40169</c:v>
                </c:pt>
                <c:pt idx="356">
                  <c:v>40170</c:v>
                </c:pt>
                <c:pt idx="357">
                  <c:v>40171</c:v>
                </c:pt>
                <c:pt idx="358">
                  <c:v>40172</c:v>
                </c:pt>
                <c:pt idx="359">
                  <c:v>40173</c:v>
                </c:pt>
                <c:pt idx="360">
                  <c:v>40174</c:v>
                </c:pt>
                <c:pt idx="361">
                  <c:v>40175</c:v>
                </c:pt>
                <c:pt idx="362">
                  <c:v>40176</c:v>
                </c:pt>
                <c:pt idx="363">
                  <c:v>40177</c:v>
                </c:pt>
                <c:pt idx="364">
                  <c:v>40178</c:v>
                </c:pt>
              </c:numCache>
            </c:numRef>
          </c:cat>
          <c:val>
            <c:numRef>
              <c:f>'DAILY DATA'!$O$5117:$O$5481</c:f>
              <c:numCache>
                <c:formatCode>#,##0_);[Red]\(#,##0\)</c:formatCode>
                <c:ptCount val="365"/>
                <c:pt idx="0">
                  <c:v>118008.2</c:v>
                </c:pt>
                <c:pt idx="1">
                  <c:v>104074</c:v>
                </c:pt>
                <c:pt idx="2">
                  <c:v>89127</c:v>
                </c:pt>
                <c:pt idx="3">
                  <c:v>75691.3</c:v>
                </c:pt>
                <c:pt idx="4">
                  <c:v>75671.200000000012</c:v>
                </c:pt>
                <c:pt idx="5">
                  <c:v>106107.1</c:v>
                </c:pt>
                <c:pt idx="6">
                  <c:v>94379.199999999997</c:v>
                </c:pt>
                <c:pt idx="7">
                  <c:v>118818.5</c:v>
                </c:pt>
                <c:pt idx="8">
                  <c:v>140734.1</c:v>
                </c:pt>
                <c:pt idx="9">
                  <c:v>91665.600000000006</c:v>
                </c:pt>
                <c:pt idx="10">
                  <c:v>91122.400000000009</c:v>
                </c:pt>
                <c:pt idx="11">
                  <c:v>118372</c:v>
                </c:pt>
                <c:pt idx="12">
                  <c:v>152886.1</c:v>
                </c:pt>
                <c:pt idx="13">
                  <c:v>142951.70000000001</c:v>
                </c:pt>
                <c:pt idx="14">
                  <c:v>150986.70000000001</c:v>
                </c:pt>
                <c:pt idx="15">
                  <c:v>171524.7</c:v>
                </c:pt>
                <c:pt idx="16">
                  <c:v>145982</c:v>
                </c:pt>
                <c:pt idx="17">
                  <c:v>117694.2</c:v>
                </c:pt>
                <c:pt idx="18">
                  <c:v>120693.20000000001</c:v>
                </c:pt>
                <c:pt idx="19">
                  <c:v>147025.90000000002</c:v>
                </c:pt>
                <c:pt idx="20">
                  <c:v>139508.9</c:v>
                </c:pt>
                <c:pt idx="21">
                  <c:v>111785.2</c:v>
                </c:pt>
                <c:pt idx="22">
                  <c:v>70696.100000000006</c:v>
                </c:pt>
                <c:pt idx="23">
                  <c:v>106173.5</c:v>
                </c:pt>
                <c:pt idx="24">
                  <c:v>123899.40000000001</c:v>
                </c:pt>
                <c:pt idx="25">
                  <c:v>115628.6</c:v>
                </c:pt>
                <c:pt idx="26">
                  <c:v>123367.5</c:v>
                </c:pt>
                <c:pt idx="27">
                  <c:v>105229.7</c:v>
                </c:pt>
                <c:pt idx="28">
                  <c:v>105429</c:v>
                </c:pt>
                <c:pt idx="29">
                  <c:v>111752.6</c:v>
                </c:pt>
                <c:pt idx="30">
                  <c:v>108482.7</c:v>
                </c:pt>
                <c:pt idx="31">
                  <c:v>70914</c:v>
                </c:pt>
                <c:pt idx="32">
                  <c:v>80521.600000000006</c:v>
                </c:pt>
                <c:pt idx="33">
                  <c:v>116691.90000000001</c:v>
                </c:pt>
                <c:pt idx="34">
                  <c:v>142453.5</c:v>
                </c:pt>
                <c:pt idx="35">
                  <c:v>150597.09999999998</c:v>
                </c:pt>
                <c:pt idx="36">
                  <c:v>107855.90000000001</c:v>
                </c:pt>
                <c:pt idx="37">
                  <c:v>57509.100000000006</c:v>
                </c:pt>
                <c:pt idx="38">
                  <c:v>56813.3</c:v>
                </c:pt>
                <c:pt idx="39">
                  <c:v>70734.5</c:v>
                </c:pt>
                <c:pt idx="40">
                  <c:v>46368.399999999994</c:v>
                </c:pt>
                <c:pt idx="41">
                  <c:v>40117.699999999997</c:v>
                </c:pt>
                <c:pt idx="42">
                  <c:v>57947</c:v>
                </c:pt>
                <c:pt idx="43">
                  <c:v>72160</c:v>
                </c:pt>
                <c:pt idx="44">
                  <c:v>74837.899999999994</c:v>
                </c:pt>
                <c:pt idx="45">
                  <c:v>86892.1</c:v>
                </c:pt>
                <c:pt idx="46">
                  <c:v>114598.99999999999</c:v>
                </c:pt>
                <c:pt idx="47">
                  <c:v>101386.3</c:v>
                </c:pt>
                <c:pt idx="48">
                  <c:v>84476.7</c:v>
                </c:pt>
                <c:pt idx="49">
                  <c:v>101656.2</c:v>
                </c:pt>
                <c:pt idx="50">
                  <c:v>115245.1</c:v>
                </c:pt>
                <c:pt idx="51">
                  <c:v>89976.7</c:v>
                </c:pt>
                <c:pt idx="52">
                  <c:v>111537.4</c:v>
                </c:pt>
                <c:pt idx="53">
                  <c:v>128535.60000000002</c:v>
                </c:pt>
                <c:pt idx="54">
                  <c:v>118948.8</c:v>
                </c:pt>
                <c:pt idx="55">
                  <c:v>88516.5</c:v>
                </c:pt>
                <c:pt idx="56">
                  <c:v>53685.5</c:v>
                </c:pt>
                <c:pt idx="57">
                  <c:v>46183.8</c:v>
                </c:pt>
                <c:pt idx="58">
                  <c:v>96089.299999999988</c:v>
                </c:pt>
                <c:pt idx="59">
                  <c:v>118225.19999999998</c:v>
                </c:pt>
                <c:pt idx="60">
                  <c:v>146894.79999999999</c:v>
                </c:pt>
                <c:pt idx="61">
                  <c:v>146151.79999999999</c:v>
                </c:pt>
                <c:pt idx="62">
                  <c:v>122851.6</c:v>
                </c:pt>
                <c:pt idx="63">
                  <c:v>81933.399999999994</c:v>
                </c:pt>
                <c:pt idx="64">
                  <c:v>44291.8</c:v>
                </c:pt>
                <c:pt idx="65">
                  <c:v>27272.2</c:v>
                </c:pt>
                <c:pt idx="66">
                  <c:v>27889.7</c:v>
                </c:pt>
                <c:pt idx="67">
                  <c:v>47245.600000000006</c:v>
                </c:pt>
                <c:pt idx="68">
                  <c:v>87143.9</c:v>
                </c:pt>
                <c:pt idx="69">
                  <c:v>86135.9</c:v>
                </c:pt>
                <c:pt idx="70">
                  <c:v>119894.9</c:v>
                </c:pt>
                <c:pt idx="71">
                  <c:v>118975.5</c:v>
                </c:pt>
                <c:pt idx="72">
                  <c:v>87446.299999999988</c:v>
                </c:pt>
                <c:pt idx="73">
                  <c:v>89853</c:v>
                </c:pt>
                <c:pt idx="74">
                  <c:v>111894</c:v>
                </c:pt>
                <c:pt idx="75">
                  <c:v>117033.20000000001</c:v>
                </c:pt>
                <c:pt idx="76">
                  <c:v>89383.4</c:v>
                </c:pt>
                <c:pt idx="77">
                  <c:v>100024.20000000001</c:v>
                </c:pt>
                <c:pt idx="78">
                  <c:v>105160.7</c:v>
                </c:pt>
                <c:pt idx="79">
                  <c:v>74155</c:v>
                </c:pt>
                <c:pt idx="80">
                  <c:v>70897.200000000012</c:v>
                </c:pt>
                <c:pt idx="81">
                  <c:v>118879.1</c:v>
                </c:pt>
                <c:pt idx="82">
                  <c:v>124002</c:v>
                </c:pt>
                <c:pt idx="83">
                  <c:v>120776.59999999999</c:v>
                </c:pt>
                <c:pt idx="84">
                  <c:v>83510.3</c:v>
                </c:pt>
                <c:pt idx="85">
                  <c:v>51300.100000000006</c:v>
                </c:pt>
                <c:pt idx="86">
                  <c:v>44345.8</c:v>
                </c:pt>
                <c:pt idx="87">
                  <c:v>40284</c:v>
                </c:pt>
                <c:pt idx="88">
                  <c:v>53943.8</c:v>
                </c:pt>
                <c:pt idx="89">
                  <c:v>49720.1</c:v>
                </c:pt>
                <c:pt idx="90">
                  <c:v>41681.9</c:v>
                </c:pt>
                <c:pt idx="91">
                  <c:v>36767.200000000004</c:v>
                </c:pt>
                <c:pt idx="92">
                  <c:v>35539.200000000004</c:v>
                </c:pt>
                <c:pt idx="93">
                  <c:v>37879.9</c:v>
                </c:pt>
                <c:pt idx="94">
                  <c:v>28837.399999999998</c:v>
                </c:pt>
                <c:pt idx="95">
                  <c:v>51087</c:v>
                </c:pt>
                <c:pt idx="96">
                  <c:v>121535.3</c:v>
                </c:pt>
                <c:pt idx="97">
                  <c:v>90571.299999999988</c:v>
                </c:pt>
                <c:pt idx="98">
                  <c:v>42141.1</c:v>
                </c:pt>
                <c:pt idx="99">
                  <c:v>26700.3</c:v>
                </c:pt>
                <c:pt idx="100">
                  <c:v>47793.1</c:v>
                </c:pt>
                <c:pt idx="101">
                  <c:v>65503.8</c:v>
                </c:pt>
                <c:pt idx="102">
                  <c:v>95332.5</c:v>
                </c:pt>
                <c:pt idx="103">
                  <c:v>99643.6</c:v>
                </c:pt>
                <c:pt idx="104">
                  <c:v>111953.90000000001</c:v>
                </c:pt>
                <c:pt idx="105">
                  <c:v>77116</c:v>
                </c:pt>
                <c:pt idx="106">
                  <c:v>32560.500000000004</c:v>
                </c:pt>
                <c:pt idx="107">
                  <c:v>24903.3</c:v>
                </c:pt>
                <c:pt idx="108">
                  <c:v>38213.5</c:v>
                </c:pt>
                <c:pt idx="109">
                  <c:v>49258.3</c:v>
                </c:pt>
                <c:pt idx="110">
                  <c:v>33687.5</c:v>
                </c:pt>
                <c:pt idx="111">
                  <c:v>44018.7</c:v>
                </c:pt>
                <c:pt idx="112">
                  <c:v>36927</c:v>
                </c:pt>
                <c:pt idx="113">
                  <c:v>30234.5</c:v>
                </c:pt>
                <c:pt idx="114">
                  <c:v>43376.4</c:v>
                </c:pt>
                <c:pt idx="115">
                  <c:v>46081.9</c:v>
                </c:pt>
                <c:pt idx="116">
                  <c:v>56328.7</c:v>
                </c:pt>
                <c:pt idx="117">
                  <c:v>47572.600000000006</c:v>
                </c:pt>
                <c:pt idx="118">
                  <c:v>34948.300000000003</c:v>
                </c:pt>
                <c:pt idx="119">
                  <c:v>34455.4</c:v>
                </c:pt>
                <c:pt idx="120">
                  <c:v>48757.3</c:v>
                </c:pt>
                <c:pt idx="121">
                  <c:v>23268.7</c:v>
                </c:pt>
                <c:pt idx="122">
                  <c:v>36431.800000000003</c:v>
                </c:pt>
                <c:pt idx="123">
                  <c:v>65534.400000000009</c:v>
                </c:pt>
                <c:pt idx="124">
                  <c:v>76758.399999999994</c:v>
                </c:pt>
                <c:pt idx="125">
                  <c:v>70399.100000000006</c:v>
                </c:pt>
                <c:pt idx="126">
                  <c:v>48852.3</c:v>
                </c:pt>
                <c:pt idx="127">
                  <c:v>35891.1</c:v>
                </c:pt>
                <c:pt idx="128">
                  <c:v>22275.899999999998</c:v>
                </c:pt>
                <c:pt idx="129">
                  <c:v>24941.8</c:v>
                </c:pt>
                <c:pt idx="130">
                  <c:v>33640.400000000001</c:v>
                </c:pt>
                <c:pt idx="131">
                  <c:v>31685.3</c:v>
                </c:pt>
                <c:pt idx="132">
                  <c:v>28173.4</c:v>
                </c:pt>
                <c:pt idx="133">
                  <c:v>25568.199999999997</c:v>
                </c:pt>
                <c:pt idx="134">
                  <c:v>22937</c:v>
                </c:pt>
                <c:pt idx="135">
                  <c:v>21290</c:v>
                </c:pt>
                <c:pt idx="136">
                  <c:v>29212.200000000004</c:v>
                </c:pt>
                <c:pt idx="137">
                  <c:v>34263.4</c:v>
                </c:pt>
                <c:pt idx="138">
                  <c:v>31022.1</c:v>
                </c:pt>
                <c:pt idx="139">
                  <c:v>28577.5</c:v>
                </c:pt>
                <c:pt idx="140">
                  <c:v>24676.999999999996</c:v>
                </c:pt>
                <c:pt idx="141">
                  <c:v>22006.800000000003</c:v>
                </c:pt>
                <c:pt idx="142">
                  <c:v>20977</c:v>
                </c:pt>
                <c:pt idx="143">
                  <c:v>31004.7</c:v>
                </c:pt>
                <c:pt idx="144">
                  <c:v>23965</c:v>
                </c:pt>
                <c:pt idx="145">
                  <c:v>36561.800000000003</c:v>
                </c:pt>
                <c:pt idx="146">
                  <c:v>26567.5</c:v>
                </c:pt>
                <c:pt idx="147">
                  <c:v>21266.400000000001</c:v>
                </c:pt>
                <c:pt idx="148">
                  <c:v>20244.800000000003</c:v>
                </c:pt>
                <c:pt idx="149">
                  <c:v>18801.7</c:v>
                </c:pt>
                <c:pt idx="150">
                  <c:v>20059.349999999999</c:v>
                </c:pt>
                <c:pt idx="151">
                  <c:v>22317</c:v>
                </c:pt>
                <c:pt idx="152">
                  <c:v>22634.000000000004</c:v>
                </c:pt>
                <c:pt idx="153">
                  <c:v>22249.9</c:v>
                </c:pt>
                <c:pt idx="154">
                  <c:v>22837.899999999998</c:v>
                </c:pt>
                <c:pt idx="155">
                  <c:v>23472.1</c:v>
                </c:pt>
                <c:pt idx="156">
                  <c:v>22301.3</c:v>
                </c:pt>
                <c:pt idx="157">
                  <c:v>21383.200000000001</c:v>
                </c:pt>
                <c:pt idx="158">
                  <c:v>22614.100000000002</c:v>
                </c:pt>
                <c:pt idx="159">
                  <c:v>23481.9</c:v>
                </c:pt>
                <c:pt idx="160">
                  <c:v>22176.9</c:v>
                </c:pt>
                <c:pt idx="161">
                  <c:v>20979.3</c:v>
                </c:pt>
                <c:pt idx="162">
                  <c:v>19958.800000000003</c:v>
                </c:pt>
                <c:pt idx="163">
                  <c:v>18597.7</c:v>
                </c:pt>
                <c:pt idx="164">
                  <c:v>19504.7</c:v>
                </c:pt>
                <c:pt idx="165">
                  <c:v>22206.6</c:v>
                </c:pt>
                <c:pt idx="166">
                  <c:v>22520.500000000004</c:v>
                </c:pt>
                <c:pt idx="167">
                  <c:v>22891.8</c:v>
                </c:pt>
                <c:pt idx="168">
                  <c:v>21961.5</c:v>
                </c:pt>
                <c:pt idx="169">
                  <c:v>20186.5</c:v>
                </c:pt>
                <c:pt idx="170">
                  <c:v>17969.300000000003</c:v>
                </c:pt>
                <c:pt idx="171">
                  <c:v>19802.3</c:v>
                </c:pt>
                <c:pt idx="172">
                  <c:v>21752.800000000003</c:v>
                </c:pt>
                <c:pt idx="173">
                  <c:v>21796.399999999998</c:v>
                </c:pt>
                <c:pt idx="174">
                  <c:v>21574.400000000005</c:v>
                </c:pt>
                <c:pt idx="175">
                  <c:v>20990.7</c:v>
                </c:pt>
                <c:pt idx="176">
                  <c:v>19624</c:v>
                </c:pt>
                <c:pt idx="177">
                  <c:v>17854.8</c:v>
                </c:pt>
                <c:pt idx="178">
                  <c:v>18461.5</c:v>
                </c:pt>
                <c:pt idx="179">
                  <c:v>18701.5</c:v>
                </c:pt>
                <c:pt idx="180">
                  <c:v>18271.599999999999</c:v>
                </c:pt>
                <c:pt idx="181">
                  <c:v>17952.900000000001</c:v>
                </c:pt>
                <c:pt idx="182">
                  <c:v>17347.3</c:v>
                </c:pt>
                <c:pt idx="183">
                  <c:v>16410.699999999997</c:v>
                </c:pt>
                <c:pt idx="184">
                  <c:v>15117.2</c:v>
                </c:pt>
                <c:pt idx="185">
                  <c:v>18301.600000000002</c:v>
                </c:pt>
                <c:pt idx="186">
                  <c:v>20732.099999999999</c:v>
                </c:pt>
                <c:pt idx="187">
                  <c:v>21042.199999999997</c:v>
                </c:pt>
                <c:pt idx="188">
                  <c:v>20786.5</c:v>
                </c:pt>
                <c:pt idx="189">
                  <c:v>20780.5</c:v>
                </c:pt>
                <c:pt idx="190">
                  <c:v>19788.8</c:v>
                </c:pt>
                <c:pt idx="191">
                  <c:v>18178.5</c:v>
                </c:pt>
                <c:pt idx="192">
                  <c:v>19024.3</c:v>
                </c:pt>
                <c:pt idx="193">
                  <c:v>20840.100000000002</c:v>
                </c:pt>
                <c:pt idx="194">
                  <c:v>21075.800000000003</c:v>
                </c:pt>
                <c:pt idx="195">
                  <c:v>26971.199999999997</c:v>
                </c:pt>
                <c:pt idx="196">
                  <c:v>39714.5</c:v>
                </c:pt>
                <c:pt idx="197">
                  <c:v>27000</c:v>
                </c:pt>
                <c:pt idx="198">
                  <c:v>21298.7</c:v>
                </c:pt>
                <c:pt idx="199">
                  <c:v>44036.7</c:v>
                </c:pt>
                <c:pt idx="200">
                  <c:v>47403.9</c:v>
                </c:pt>
                <c:pt idx="201">
                  <c:v>44652.800000000003</c:v>
                </c:pt>
                <c:pt idx="202">
                  <c:v>41792.100000000006</c:v>
                </c:pt>
                <c:pt idx="203">
                  <c:v>48492.3</c:v>
                </c:pt>
                <c:pt idx="204">
                  <c:v>45786.400000000001</c:v>
                </c:pt>
                <c:pt idx="205">
                  <c:v>43117.3</c:v>
                </c:pt>
                <c:pt idx="206">
                  <c:v>27612</c:v>
                </c:pt>
                <c:pt idx="207">
                  <c:v>41983.6</c:v>
                </c:pt>
                <c:pt idx="208">
                  <c:v>40949.1</c:v>
                </c:pt>
                <c:pt idx="209">
                  <c:v>45864.6</c:v>
                </c:pt>
                <c:pt idx="210">
                  <c:v>47849.399999999994</c:v>
                </c:pt>
                <c:pt idx="211">
                  <c:v>45513.7</c:v>
                </c:pt>
                <c:pt idx="212">
                  <c:v>42534.100000000006</c:v>
                </c:pt>
                <c:pt idx="213">
                  <c:v>42058.2</c:v>
                </c:pt>
                <c:pt idx="214">
                  <c:v>49688.399999999994</c:v>
                </c:pt>
                <c:pt idx="215">
                  <c:v>52422.6</c:v>
                </c:pt>
                <c:pt idx="216">
                  <c:v>43969.5</c:v>
                </c:pt>
                <c:pt idx="217">
                  <c:v>32185.1</c:v>
                </c:pt>
                <c:pt idx="218">
                  <c:v>35379.699999999997</c:v>
                </c:pt>
                <c:pt idx="219">
                  <c:v>38751.1</c:v>
                </c:pt>
                <c:pt idx="220">
                  <c:v>47931.7</c:v>
                </c:pt>
                <c:pt idx="221">
                  <c:v>64677.600000000006</c:v>
                </c:pt>
                <c:pt idx="222">
                  <c:v>51530.8</c:v>
                </c:pt>
                <c:pt idx="223">
                  <c:v>45779.9</c:v>
                </c:pt>
                <c:pt idx="224">
                  <c:v>47656</c:v>
                </c:pt>
                <c:pt idx="225">
                  <c:v>46623.199999999997</c:v>
                </c:pt>
                <c:pt idx="226">
                  <c:v>33540</c:v>
                </c:pt>
                <c:pt idx="227">
                  <c:v>51846.7</c:v>
                </c:pt>
                <c:pt idx="228">
                  <c:v>66217.200000000012</c:v>
                </c:pt>
                <c:pt idx="229">
                  <c:v>65290.8</c:v>
                </c:pt>
                <c:pt idx="230">
                  <c:v>61207.1</c:v>
                </c:pt>
                <c:pt idx="231">
                  <c:v>57502.399999999994</c:v>
                </c:pt>
                <c:pt idx="232">
                  <c:v>65629.8</c:v>
                </c:pt>
                <c:pt idx="233">
                  <c:v>63500.600000000006</c:v>
                </c:pt>
                <c:pt idx="234">
                  <c:v>61989.2</c:v>
                </c:pt>
                <c:pt idx="235">
                  <c:v>52865.2</c:v>
                </c:pt>
                <c:pt idx="236">
                  <c:v>68498.5</c:v>
                </c:pt>
                <c:pt idx="237">
                  <c:v>67918.3</c:v>
                </c:pt>
                <c:pt idx="238">
                  <c:v>66095.899999999994</c:v>
                </c:pt>
                <c:pt idx="239">
                  <c:v>51683.5</c:v>
                </c:pt>
                <c:pt idx="240">
                  <c:v>63506.9</c:v>
                </c:pt>
                <c:pt idx="241">
                  <c:v>64974.600000000006</c:v>
                </c:pt>
                <c:pt idx="242">
                  <c:v>57564.600000000006</c:v>
                </c:pt>
                <c:pt idx="243">
                  <c:v>57615.199999999997</c:v>
                </c:pt>
                <c:pt idx="244">
                  <c:v>60298.2</c:v>
                </c:pt>
                <c:pt idx="245">
                  <c:v>70613.5</c:v>
                </c:pt>
                <c:pt idx="246">
                  <c:v>68951</c:v>
                </c:pt>
                <c:pt idx="247">
                  <c:v>64830.899999999994</c:v>
                </c:pt>
                <c:pt idx="248">
                  <c:v>65367.600000000006</c:v>
                </c:pt>
                <c:pt idx="249">
                  <c:v>66071.100000000006</c:v>
                </c:pt>
                <c:pt idx="250">
                  <c:v>67998.3</c:v>
                </c:pt>
                <c:pt idx="251">
                  <c:v>68816.800000000003</c:v>
                </c:pt>
                <c:pt idx="252">
                  <c:v>70928.200000000012</c:v>
                </c:pt>
                <c:pt idx="253">
                  <c:v>48244.200000000004</c:v>
                </c:pt>
                <c:pt idx="254">
                  <c:v>18746.2</c:v>
                </c:pt>
                <c:pt idx="255">
                  <c:v>19695.000000000004</c:v>
                </c:pt>
                <c:pt idx="256">
                  <c:v>21588.3</c:v>
                </c:pt>
                <c:pt idx="257">
                  <c:v>20803.900000000001</c:v>
                </c:pt>
                <c:pt idx="258">
                  <c:v>21500.600000000002</c:v>
                </c:pt>
                <c:pt idx="259">
                  <c:v>22251.5</c:v>
                </c:pt>
                <c:pt idx="260">
                  <c:v>20554.800000000003</c:v>
                </c:pt>
                <c:pt idx="261">
                  <c:v>19706.3</c:v>
                </c:pt>
                <c:pt idx="262">
                  <c:v>21229.399999999998</c:v>
                </c:pt>
                <c:pt idx="263">
                  <c:v>21708.899999999998</c:v>
                </c:pt>
                <c:pt idx="264">
                  <c:v>21361.300000000003</c:v>
                </c:pt>
                <c:pt idx="265">
                  <c:v>20848.800000000003</c:v>
                </c:pt>
                <c:pt idx="266">
                  <c:v>20341.400000000001</c:v>
                </c:pt>
                <c:pt idx="267">
                  <c:v>20850.600000000002</c:v>
                </c:pt>
                <c:pt idx="268">
                  <c:v>19675.3</c:v>
                </c:pt>
                <c:pt idx="269">
                  <c:v>20214.099999999999</c:v>
                </c:pt>
                <c:pt idx="270">
                  <c:v>21425.499999999996</c:v>
                </c:pt>
                <c:pt idx="271">
                  <c:v>23040.700000000004</c:v>
                </c:pt>
                <c:pt idx="272">
                  <c:v>23538.799999999999</c:v>
                </c:pt>
                <c:pt idx="273">
                  <c:v>25422.7</c:v>
                </c:pt>
                <c:pt idx="274">
                  <c:v>22235.499999999996</c:v>
                </c:pt>
                <c:pt idx="275">
                  <c:v>20864.699999999997</c:v>
                </c:pt>
                <c:pt idx="276">
                  <c:v>22771.7</c:v>
                </c:pt>
                <c:pt idx="277">
                  <c:v>26462.899999999998</c:v>
                </c:pt>
                <c:pt idx="278">
                  <c:v>25249.3</c:v>
                </c:pt>
                <c:pt idx="279">
                  <c:v>27218.7</c:v>
                </c:pt>
                <c:pt idx="280">
                  <c:v>26889.100000000002</c:v>
                </c:pt>
                <c:pt idx="281">
                  <c:v>22267.699999999997</c:v>
                </c:pt>
                <c:pt idx="282">
                  <c:v>23778.700000000004</c:v>
                </c:pt>
                <c:pt idx="283">
                  <c:v>27583.5</c:v>
                </c:pt>
                <c:pt idx="284">
                  <c:v>38043.400000000009</c:v>
                </c:pt>
                <c:pt idx="285">
                  <c:v>31727.9</c:v>
                </c:pt>
                <c:pt idx="286">
                  <c:v>47659.4</c:v>
                </c:pt>
                <c:pt idx="287">
                  <c:v>52112.799999999996</c:v>
                </c:pt>
                <c:pt idx="288">
                  <c:v>60333.1</c:v>
                </c:pt>
                <c:pt idx="289">
                  <c:v>63856.100000000006</c:v>
                </c:pt>
                <c:pt idx="290">
                  <c:v>66639.7</c:v>
                </c:pt>
                <c:pt idx="291">
                  <c:v>59313.5</c:v>
                </c:pt>
                <c:pt idx="292">
                  <c:v>41323.299999999996</c:v>
                </c:pt>
                <c:pt idx="293">
                  <c:v>32860</c:v>
                </c:pt>
                <c:pt idx="294">
                  <c:v>30285.199999999997</c:v>
                </c:pt>
                <c:pt idx="295">
                  <c:v>24184.399999999998</c:v>
                </c:pt>
                <c:pt idx="296">
                  <c:v>24301.399999999998</c:v>
                </c:pt>
                <c:pt idx="297">
                  <c:v>38451.499999999993</c:v>
                </c:pt>
                <c:pt idx="298">
                  <c:v>38488.6</c:v>
                </c:pt>
                <c:pt idx="299">
                  <c:v>37800.299999999996</c:v>
                </c:pt>
                <c:pt idx="300">
                  <c:v>31184.7</c:v>
                </c:pt>
                <c:pt idx="301">
                  <c:v>36242.700000000004</c:v>
                </c:pt>
                <c:pt idx="302">
                  <c:v>32401.4</c:v>
                </c:pt>
                <c:pt idx="303">
                  <c:v>30452.5</c:v>
                </c:pt>
                <c:pt idx="304">
                  <c:v>48182.3</c:v>
                </c:pt>
                <c:pt idx="305">
                  <c:v>53073.799999999996</c:v>
                </c:pt>
                <c:pt idx="306">
                  <c:v>50582</c:v>
                </c:pt>
                <c:pt idx="307">
                  <c:v>55786</c:v>
                </c:pt>
                <c:pt idx="308">
                  <c:v>54645.299999999996</c:v>
                </c:pt>
                <c:pt idx="309">
                  <c:v>67317</c:v>
                </c:pt>
                <c:pt idx="310">
                  <c:v>49658.2</c:v>
                </c:pt>
                <c:pt idx="311">
                  <c:v>38859.1</c:v>
                </c:pt>
                <c:pt idx="312">
                  <c:v>38725.199999999997</c:v>
                </c:pt>
                <c:pt idx="313">
                  <c:v>39390.700000000004</c:v>
                </c:pt>
                <c:pt idx="314">
                  <c:v>65975.799999999988</c:v>
                </c:pt>
                <c:pt idx="315">
                  <c:v>89965.200000000012</c:v>
                </c:pt>
                <c:pt idx="316">
                  <c:v>56820</c:v>
                </c:pt>
                <c:pt idx="317">
                  <c:v>51805.5</c:v>
                </c:pt>
                <c:pt idx="318">
                  <c:v>89570.8</c:v>
                </c:pt>
                <c:pt idx="319">
                  <c:v>89141.6</c:v>
                </c:pt>
                <c:pt idx="320">
                  <c:v>95233</c:v>
                </c:pt>
                <c:pt idx="321">
                  <c:v>86855.599999999991</c:v>
                </c:pt>
                <c:pt idx="322">
                  <c:v>78813.200000000012</c:v>
                </c:pt>
                <c:pt idx="323">
                  <c:v>82309.7</c:v>
                </c:pt>
                <c:pt idx="324">
                  <c:v>80483.600000000006</c:v>
                </c:pt>
                <c:pt idx="325">
                  <c:v>81328.7</c:v>
                </c:pt>
                <c:pt idx="326">
                  <c:v>105721.4</c:v>
                </c:pt>
                <c:pt idx="327">
                  <c:v>73967.599999999991</c:v>
                </c:pt>
                <c:pt idx="328">
                  <c:v>52078.1</c:v>
                </c:pt>
                <c:pt idx="329">
                  <c:v>49342.9</c:v>
                </c:pt>
                <c:pt idx="330">
                  <c:v>75309.5</c:v>
                </c:pt>
                <c:pt idx="331">
                  <c:v>64827.399999999994</c:v>
                </c:pt>
                <c:pt idx="332">
                  <c:v>50986.3</c:v>
                </c:pt>
                <c:pt idx="333">
                  <c:v>96296.400000000009</c:v>
                </c:pt>
                <c:pt idx="334">
                  <c:v>70569.7</c:v>
                </c:pt>
                <c:pt idx="335">
                  <c:v>52473.8</c:v>
                </c:pt>
                <c:pt idx="336">
                  <c:v>53563.4</c:v>
                </c:pt>
                <c:pt idx="337">
                  <c:v>63917.399999999994</c:v>
                </c:pt>
                <c:pt idx="338">
                  <c:v>98188.2</c:v>
                </c:pt>
                <c:pt idx="339">
                  <c:v>99011.9</c:v>
                </c:pt>
                <c:pt idx="340">
                  <c:v>92661.7</c:v>
                </c:pt>
                <c:pt idx="341">
                  <c:v>89091.099999999991</c:v>
                </c:pt>
                <c:pt idx="342">
                  <c:v>65470.8</c:v>
                </c:pt>
                <c:pt idx="343">
                  <c:v>96364.9</c:v>
                </c:pt>
                <c:pt idx="344">
                  <c:v>118842.8</c:v>
                </c:pt>
                <c:pt idx="345">
                  <c:v>96138.500000000015</c:v>
                </c:pt>
                <c:pt idx="346">
                  <c:v>91720.3</c:v>
                </c:pt>
                <c:pt idx="347">
                  <c:v>70623.899999999994</c:v>
                </c:pt>
                <c:pt idx="348">
                  <c:v>70056.400000000009</c:v>
                </c:pt>
                <c:pt idx="349">
                  <c:v>104032.1</c:v>
                </c:pt>
                <c:pt idx="350">
                  <c:v>109854.3</c:v>
                </c:pt>
                <c:pt idx="351">
                  <c:v>117404.8</c:v>
                </c:pt>
                <c:pt idx="352">
                  <c:v>123900.1</c:v>
                </c:pt>
                <c:pt idx="353">
                  <c:v>119517.10000000002</c:v>
                </c:pt>
                <c:pt idx="354">
                  <c:v>114750.7</c:v>
                </c:pt>
                <c:pt idx="355">
                  <c:v>107358.20000000001</c:v>
                </c:pt>
                <c:pt idx="356">
                  <c:v>106863</c:v>
                </c:pt>
                <c:pt idx="357">
                  <c:v>104582</c:v>
                </c:pt>
                <c:pt idx="358">
                  <c:v>71960.899999999994</c:v>
                </c:pt>
                <c:pt idx="359">
                  <c:v>70261</c:v>
                </c:pt>
                <c:pt idx="360">
                  <c:v>82455</c:v>
                </c:pt>
                <c:pt idx="361">
                  <c:v>107297.8</c:v>
                </c:pt>
                <c:pt idx="362">
                  <c:v>123263.29999999999</c:v>
                </c:pt>
                <c:pt idx="363">
                  <c:v>118293.20000000001</c:v>
                </c:pt>
                <c:pt idx="364">
                  <c:v>94524.799999999988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cat>
            <c:numRef>
              <c:f>'DAILY DATA'!$A$5117:$A$5481</c:f>
              <c:numCache>
                <c:formatCode>d\-mmm\-yy</c:formatCode>
                <c:ptCount val="365"/>
                <c:pt idx="0">
                  <c:v>39814</c:v>
                </c:pt>
                <c:pt idx="1">
                  <c:v>39815</c:v>
                </c:pt>
                <c:pt idx="2">
                  <c:v>39816</c:v>
                </c:pt>
                <c:pt idx="3">
                  <c:v>39817</c:v>
                </c:pt>
                <c:pt idx="4">
                  <c:v>39818</c:v>
                </c:pt>
                <c:pt idx="5">
                  <c:v>39819</c:v>
                </c:pt>
                <c:pt idx="6">
                  <c:v>39820</c:v>
                </c:pt>
                <c:pt idx="7">
                  <c:v>39821</c:v>
                </c:pt>
                <c:pt idx="8">
                  <c:v>39822</c:v>
                </c:pt>
                <c:pt idx="9">
                  <c:v>39823</c:v>
                </c:pt>
                <c:pt idx="10">
                  <c:v>39824</c:v>
                </c:pt>
                <c:pt idx="11">
                  <c:v>39825</c:v>
                </c:pt>
                <c:pt idx="12">
                  <c:v>39826</c:v>
                </c:pt>
                <c:pt idx="13">
                  <c:v>39827</c:v>
                </c:pt>
                <c:pt idx="14">
                  <c:v>39828</c:v>
                </c:pt>
                <c:pt idx="15">
                  <c:v>39829</c:v>
                </c:pt>
                <c:pt idx="16">
                  <c:v>39830</c:v>
                </c:pt>
                <c:pt idx="17">
                  <c:v>39831</c:v>
                </c:pt>
                <c:pt idx="18">
                  <c:v>39832</c:v>
                </c:pt>
                <c:pt idx="19">
                  <c:v>39833</c:v>
                </c:pt>
                <c:pt idx="20">
                  <c:v>39834</c:v>
                </c:pt>
                <c:pt idx="21">
                  <c:v>39835</c:v>
                </c:pt>
                <c:pt idx="22">
                  <c:v>39836</c:v>
                </c:pt>
                <c:pt idx="23">
                  <c:v>39837</c:v>
                </c:pt>
                <c:pt idx="24">
                  <c:v>39838</c:v>
                </c:pt>
                <c:pt idx="25">
                  <c:v>39839</c:v>
                </c:pt>
                <c:pt idx="26">
                  <c:v>39840</c:v>
                </c:pt>
                <c:pt idx="27">
                  <c:v>39841</c:v>
                </c:pt>
                <c:pt idx="28">
                  <c:v>39842</c:v>
                </c:pt>
                <c:pt idx="29">
                  <c:v>39843</c:v>
                </c:pt>
                <c:pt idx="30">
                  <c:v>39844</c:v>
                </c:pt>
                <c:pt idx="31">
                  <c:v>39845</c:v>
                </c:pt>
                <c:pt idx="32">
                  <c:v>39846</c:v>
                </c:pt>
                <c:pt idx="33">
                  <c:v>39847</c:v>
                </c:pt>
                <c:pt idx="34">
                  <c:v>39848</c:v>
                </c:pt>
                <c:pt idx="35">
                  <c:v>39849</c:v>
                </c:pt>
                <c:pt idx="36">
                  <c:v>39850</c:v>
                </c:pt>
                <c:pt idx="37">
                  <c:v>39851</c:v>
                </c:pt>
                <c:pt idx="38">
                  <c:v>39852</c:v>
                </c:pt>
                <c:pt idx="39">
                  <c:v>39853</c:v>
                </c:pt>
                <c:pt idx="40">
                  <c:v>39854</c:v>
                </c:pt>
                <c:pt idx="41">
                  <c:v>39855</c:v>
                </c:pt>
                <c:pt idx="42">
                  <c:v>39856</c:v>
                </c:pt>
                <c:pt idx="43">
                  <c:v>39857</c:v>
                </c:pt>
                <c:pt idx="44">
                  <c:v>39858</c:v>
                </c:pt>
                <c:pt idx="45">
                  <c:v>39859</c:v>
                </c:pt>
                <c:pt idx="46">
                  <c:v>39860</c:v>
                </c:pt>
                <c:pt idx="47">
                  <c:v>39861</c:v>
                </c:pt>
                <c:pt idx="48">
                  <c:v>39862</c:v>
                </c:pt>
                <c:pt idx="49">
                  <c:v>39863</c:v>
                </c:pt>
                <c:pt idx="50">
                  <c:v>39864</c:v>
                </c:pt>
                <c:pt idx="51">
                  <c:v>39865</c:v>
                </c:pt>
                <c:pt idx="52">
                  <c:v>39866</c:v>
                </c:pt>
                <c:pt idx="53">
                  <c:v>39867</c:v>
                </c:pt>
                <c:pt idx="54">
                  <c:v>39868</c:v>
                </c:pt>
                <c:pt idx="55">
                  <c:v>39869</c:v>
                </c:pt>
                <c:pt idx="56">
                  <c:v>39870</c:v>
                </c:pt>
                <c:pt idx="57">
                  <c:v>39871</c:v>
                </c:pt>
                <c:pt idx="58">
                  <c:v>39872</c:v>
                </c:pt>
                <c:pt idx="59">
                  <c:v>39873</c:v>
                </c:pt>
                <c:pt idx="60">
                  <c:v>39874</c:v>
                </c:pt>
                <c:pt idx="61">
                  <c:v>39875</c:v>
                </c:pt>
                <c:pt idx="62">
                  <c:v>39876</c:v>
                </c:pt>
                <c:pt idx="63">
                  <c:v>39877</c:v>
                </c:pt>
                <c:pt idx="64">
                  <c:v>39878</c:v>
                </c:pt>
                <c:pt idx="65">
                  <c:v>39879</c:v>
                </c:pt>
                <c:pt idx="66">
                  <c:v>39880</c:v>
                </c:pt>
                <c:pt idx="67">
                  <c:v>39881</c:v>
                </c:pt>
                <c:pt idx="68">
                  <c:v>39882</c:v>
                </c:pt>
                <c:pt idx="69">
                  <c:v>39883</c:v>
                </c:pt>
                <c:pt idx="70">
                  <c:v>39884</c:v>
                </c:pt>
                <c:pt idx="71">
                  <c:v>39885</c:v>
                </c:pt>
                <c:pt idx="72">
                  <c:v>39886</c:v>
                </c:pt>
                <c:pt idx="73">
                  <c:v>39887</c:v>
                </c:pt>
                <c:pt idx="74">
                  <c:v>39888</c:v>
                </c:pt>
                <c:pt idx="75">
                  <c:v>39889</c:v>
                </c:pt>
                <c:pt idx="76">
                  <c:v>39890</c:v>
                </c:pt>
                <c:pt idx="77">
                  <c:v>39891</c:v>
                </c:pt>
                <c:pt idx="78">
                  <c:v>39892</c:v>
                </c:pt>
                <c:pt idx="79">
                  <c:v>39893</c:v>
                </c:pt>
                <c:pt idx="80">
                  <c:v>39894</c:v>
                </c:pt>
                <c:pt idx="81">
                  <c:v>39895</c:v>
                </c:pt>
                <c:pt idx="82">
                  <c:v>39896</c:v>
                </c:pt>
                <c:pt idx="83">
                  <c:v>39897</c:v>
                </c:pt>
                <c:pt idx="84">
                  <c:v>39898</c:v>
                </c:pt>
                <c:pt idx="85">
                  <c:v>39899</c:v>
                </c:pt>
                <c:pt idx="86">
                  <c:v>39900</c:v>
                </c:pt>
                <c:pt idx="87">
                  <c:v>39901</c:v>
                </c:pt>
                <c:pt idx="88">
                  <c:v>39902</c:v>
                </c:pt>
                <c:pt idx="89">
                  <c:v>39903</c:v>
                </c:pt>
                <c:pt idx="90">
                  <c:v>39904</c:v>
                </c:pt>
                <c:pt idx="91">
                  <c:v>39905</c:v>
                </c:pt>
                <c:pt idx="92">
                  <c:v>39906</c:v>
                </c:pt>
                <c:pt idx="93">
                  <c:v>39907</c:v>
                </c:pt>
                <c:pt idx="94">
                  <c:v>39908</c:v>
                </c:pt>
                <c:pt idx="95">
                  <c:v>39909</c:v>
                </c:pt>
                <c:pt idx="96">
                  <c:v>39910</c:v>
                </c:pt>
                <c:pt idx="97">
                  <c:v>39911</c:v>
                </c:pt>
                <c:pt idx="98">
                  <c:v>39912</c:v>
                </c:pt>
                <c:pt idx="99">
                  <c:v>39913</c:v>
                </c:pt>
                <c:pt idx="100">
                  <c:v>39914</c:v>
                </c:pt>
                <c:pt idx="101">
                  <c:v>39915</c:v>
                </c:pt>
                <c:pt idx="102">
                  <c:v>39916</c:v>
                </c:pt>
                <c:pt idx="103">
                  <c:v>39917</c:v>
                </c:pt>
                <c:pt idx="104">
                  <c:v>39918</c:v>
                </c:pt>
                <c:pt idx="105">
                  <c:v>39919</c:v>
                </c:pt>
                <c:pt idx="106">
                  <c:v>39920</c:v>
                </c:pt>
                <c:pt idx="107">
                  <c:v>39921</c:v>
                </c:pt>
                <c:pt idx="108">
                  <c:v>39922</c:v>
                </c:pt>
                <c:pt idx="109">
                  <c:v>39923</c:v>
                </c:pt>
                <c:pt idx="110">
                  <c:v>39924</c:v>
                </c:pt>
                <c:pt idx="111">
                  <c:v>39925</c:v>
                </c:pt>
                <c:pt idx="112">
                  <c:v>39926</c:v>
                </c:pt>
                <c:pt idx="113">
                  <c:v>39927</c:v>
                </c:pt>
                <c:pt idx="114">
                  <c:v>39928</c:v>
                </c:pt>
                <c:pt idx="115">
                  <c:v>39929</c:v>
                </c:pt>
                <c:pt idx="116">
                  <c:v>39930</c:v>
                </c:pt>
                <c:pt idx="117">
                  <c:v>39931</c:v>
                </c:pt>
                <c:pt idx="118">
                  <c:v>39932</c:v>
                </c:pt>
                <c:pt idx="119">
                  <c:v>39933</c:v>
                </c:pt>
                <c:pt idx="120">
                  <c:v>39934</c:v>
                </c:pt>
                <c:pt idx="121">
                  <c:v>39935</c:v>
                </c:pt>
                <c:pt idx="122">
                  <c:v>39936</c:v>
                </c:pt>
                <c:pt idx="123">
                  <c:v>39937</c:v>
                </c:pt>
                <c:pt idx="124">
                  <c:v>39938</c:v>
                </c:pt>
                <c:pt idx="125">
                  <c:v>39939</c:v>
                </c:pt>
                <c:pt idx="126">
                  <c:v>39940</c:v>
                </c:pt>
                <c:pt idx="127">
                  <c:v>39941</c:v>
                </c:pt>
                <c:pt idx="128">
                  <c:v>39942</c:v>
                </c:pt>
                <c:pt idx="129">
                  <c:v>39943</c:v>
                </c:pt>
                <c:pt idx="130">
                  <c:v>39944</c:v>
                </c:pt>
                <c:pt idx="131">
                  <c:v>39945</c:v>
                </c:pt>
                <c:pt idx="132">
                  <c:v>39946</c:v>
                </c:pt>
                <c:pt idx="133">
                  <c:v>39947</c:v>
                </c:pt>
                <c:pt idx="134">
                  <c:v>39948</c:v>
                </c:pt>
                <c:pt idx="135">
                  <c:v>39949</c:v>
                </c:pt>
                <c:pt idx="136">
                  <c:v>39950</c:v>
                </c:pt>
                <c:pt idx="137">
                  <c:v>39951</c:v>
                </c:pt>
                <c:pt idx="138">
                  <c:v>39952</c:v>
                </c:pt>
                <c:pt idx="139">
                  <c:v>39953</c:v>
                </c:pt>
                <c:pt idx="140">
                  <c:v>39954</c:v>
                </c:pt>
                <c:pt idx="141">
                  <c:v>39955</c:v>
                </c:pt>
                <c:pt idx="142">
                  <c:v>39956</c:v>
                </c:pt>
                <c:pt idx="143">
                  <c:v>39957</c:v>
                </c:pt>
                <c:pt idx="144">
                  <c:v>39958</c:v>
                </c:pt>
                <c:pt idx="145">
                  <c:v>39959</c:v>
                </c:pt>
                <c:pt idx="146">
                  <c:v>39960</c:v>
                </c:pt>
                <c:pt idx="147">
                  <c:v>39961</c:v>
                </c:pt>
                <c:pt idx="148">
                  <c:v>39962</c:v>
                </c:pt>
                <c:pt idx="149">
                  <c:v>39963</c:v>
                </c:pt>
                <c:pt idx="150">
                  <c:v>39964</c:v>
                </c:pt>
                <c:pt idx="151">
                  <c:v>39965</c:v>
                </c:pt>
                <c:pt idx="152">
                  <c:v>39966</c:v>
                </c:pt>
                <c:pt idx="153">
                  <c:v>39967</c:v>
                </c:pt>
                <c:pt idx="154">
                  <c:v>39968</c:v>
                </c:pt>
                <c:pt idx="155">
                  <c:v>39969</c:v>
                </c:pt>
                <c:pt idx="156">
                  <c:v>39970</c:v>
                </c:pt>
                <c:pt idx="157">
                  <c:v>39971</c:v>
                </c:pt>
                <c:pt idx="158">
                  <c:v>39972</c:v>
                </c:pt>
                <c:pt idx="159">
                  <c:v>39973</c:v>
                </c:pt>
                <c:pt idx="160">
                  <c:v>39974</c:v>
                </c:pt>
                <c:pt idx="161">
                  <c:v>39975</c:v>
                </c:pt>
                <c:pt idx="162">
                  <c:v>39976</c:v>
                </c:pt>
                <c:pt idx="163">
                  <c:v>39977</c:v>
                </c:pt>
                <c:pt idx="164">
                  <c:v>39978</c:v>
                </c:pt>
                <c:pt idx="165">
                  <c:v>39979</c:v>
                </c:pt>
                <c:pt idx="166">
                  <c:v>39980</c:v>
                </c:pt>
                <c:pt idx="167">
                  <c:v>39981</c:v>
                </c:pt>
                <c:pt idx="168">
                  <c:v>39982</c:v>
                </c:pt>
                <c:pt idx="169">
                  <c:v>39983</c:v>
                </c:pt>
                <c:pt idx="170">
                  <c:v>39984</c:v>
                </c:pt>
                <c:pt idx="171">
                  <c:v>39985</c:v>
                </c:pt>
                <c:pt idx="172">
                  <c:v>39986</c:v>
                </c:pt>
                <c:pt idx="173">
                  <c:v>39987</c:v>
                </c:pt>
                <c:pt idx="174">
                  <c:v>39988</c:v>
                </c:pt>
                <c:pt idx="175">
                  <c:v>39989</c:v>
                </c:pt>
                <c:pt idx="176">
                  <c:v>39990</c:v>
                </c:pt>
                <c:pt idx="177">
                  <c:v>39991</c:v>
                </c:pt>
                <c:pt idx="178">
                  <c:v>39992</c:v>
                </c:pt>
                <c:pt idx="179">
                  <c:v>39993</c:v>
                </c:pt>
                <c:pt idx="180">
                  <c:v>39994</c:v>
                </c:pt>
                <c:pt idx="181">
                  <c:v>39995</c:v>
                </c:pt>
                <c:pt idx="182">
                  <c:v>39996</c:v>
                </c:pt>
                <c:pt idx="183">
                  <c:v>39997</c:v>
                </c:pt>
                <c:pt idx="184">
                  <c:v>39998</c:v>
                </c:pt>
                <c:pt idx="185">
                  <c:v>39999</c:v>
                </c:pt>
                <c:pt idx="186">
                  <c:v>40000</c:v>
                </c:pt>
                <c:pt idx="187">
                  <c:v>40001</c:v>
                </c:pt>
                <c:pt idx="188">
                  <c:v>40002</c:v>
                </c:pt>
                <c:pt idx="189">
                  <c:v>40003</c:v>
                </c:pt>
                <c:pt idx="190">
                  <c:v>40004</c:v>
                </c:pt>
                <c:pt idx="191">
                  <c:v>40005</c:v>
                </c:pt>
                <c:pt idx="192">
                  <c:v>40006</c:v>
                </c:pt>
                <c:pt idx="193">
                  <c:v>40007</c:v>
                </c:pt>
                <c:pt idx="194">
                  <c:v>40008</c:v>
                </c:pt>
                <c:pt idx="195">
                  <c:v>40009</c:v>
                </c:pt>
                <c:pt idx="196">
                  <c:v>40010</c:v>
                </c:pt>
                <c:pt idx="197">
                  <c:v>40011</c:v>
                </c:pt>
                <c:pt idx="198">
                  <c:v>40012</c:v>
                </c:pt>
                <c:pt idx="199">
                  <c:v>40013</c:v>
                </c:pt>
                <c:pt idx="200">
                  <c:v>40014</c:v>
                </c:pt>
                <c:pt idx="201">
                  <c:v>40015</c:v>
                </c:pt>
                <c:pt idx="202">
                  <c:v>40016</c:v>
                </c:pt>
                <c:pt idx="203">
                  <c:v>40017</c:v>
                </c:pt>
                <c:pt idx="204">
                  <c:v>40018</c:v>
                </c:pt>
                <c:pt idx="205">
                  <c:v>40019</c:v>
                </c:pt>
                <c:pt idx="206">
                  <c:v>40020</c:v>
                </c:pt>
                <c:pt idx="207">
                  <c:v>40021</c:v>
                </c:pt>
                <c:pt idx="208">
                  <c:v>40022</c:v>
                </c:pt>
                <c:pt idx="209">
                  <c:v>40023</c:v>
                </c:pt>
                <c:pt idx="210">
                  <c:v>40024</c:v>
                </c:pt>
                <c:pt idx="211">
                  <c:v>40025</c:v>
                </c:pt>
                <c:pt idx="212">
                  <c:v>40026</c:v>
                </c:pt>
                <c:pt idx="213">
                  <c:v>40027</c:v>
                </c:pt>
                <c:pt idx="214">
                  <c:v>40028</c:v>
                </c:pt>
                <c:pt idx="215">
                  <c:v>40029</c:v>
                </c:pt>
                <c:pt idx="216">
                  <c:v>40030</c:v>
                </c:pt>
                <c:pt idx="217">
                  <c:v>40031</c:v>
                </c:pt>
                <c:pt idx="218">
                  <c:v>40032</c:v>
                </c:pt>
                <c:pt idx="219">
                  <c:v>40033</c:v>
                </c:pt>
                <c:pt idx="220">
                  <c:v>40034</c:v>
                </c:pt>
                <c:pt idx="221">
                  <c:v>40035</c:v>
                </c:pt>
                <c:pt idx="222">
                  <c:v>40036</c:v>
                </c:pt>
                <c:pt idx="223">
                  <c:v>40037</c:v>
                </c:pt>
                <c:pt idx="224">
                  <c:v>40038</c:v>
                </c:pt>
                <c:pt idx="225">
                  <c:v>40039</c:v>
                </c:pt>
                <c:pt idx="226">
                  <c:v>40040</c:v>
                </c:pt>
                <c:pt idx="227">
                  <c:v>40041</c:v>
                </c:pt>
                <c:pt idx="228">
                  <c:v>40042</c:v>
                </c:pt>
                <c:pt idx="229">
                  <c:v>40043</c:v>
                </c:pt>
                <c:pt idx="230">
                  <c:v>40044</c:v>
                </c:pt>
                <c:pt idx="231">
                  <c:v>40045</c:v>
                </c:pt>
                <c:pt idx="232">
                  <c:v>40046</c:v>
                </c:pt>
                <c:pt idx="233">
                  <c:v>40047</c:v>
                </c:pt>
                <c:pt idx="234">
                  <c:v>40048</c:v>
                </c:pt>
                <c:pt idx="235">
                  <c:v>40049</c:v>
                </c:pt>
                <c:pt idx="236">
                  <c:v>40050</c:v>
                </c:pt>
                <c:pt idx="237">
                  <c:v>40051</c:v>
                </c:pt>
                <c:pt idx="238">
                  <c:v>40052</c:v>
                </c:pt>
                <c:pt idx="239">
                  <c:v>40053</c:v>
                </c:pt>
                <c:pt idx="240">
                  <c:v>40054</c:v>
                </c:pt>
                <c:pt idx="241">
                  <c:v>40055</c:v>
                </c:pt>
                <c:pt idx="242">
                  <c:v>40056</c:v>
                </c:pt>
                <c:pt idx="243">
                  <c:v>40057</c:v>
                </c:pt>
                <c:pt idx="244">
                  <c:v>40058</c:v>
                </c:pt>
                <c:pt idx="245">
                  <c:v>40059</c:v>
                </c:pt>
                <c:pt idx="246">
                  <c:v>40060</c:v>
                </c:pt>
                <c:pt idx="247">
                  <c:v>40061</c:v>
                </c:pt>
                <c:pt idx="248">
                  <c:v>40062</c:v>
                </c:pt>
                <c:pt idx="249">
                  <c:v>40063</c:v>
                </c:pt>
                <c:pt idx="250">
                  <c:v>40064</c:v>
                </c:pt>
                <c:pt idx="251">
                  <c:v>40065</c:v>
                </c:pt>
                <c:pt idx="252">
                  <c:v>40066</c:v>
                </c:pt>
                <c:pt idx="253">
                  <c:v>40067</c:v>
                </c:pt>
                <c:pt idx="254">
                  <c:v>40068</c:v>
                </c:pt>
                <c:pt idx="255">
                  <c:v>40069</c:v>
                </c:pt>
                <c:pt idx="256">
                  <c:v>40070</c:v>
                </c:pt>
                <c:pt idx="257">
                  <c:v>40071</c:v>
                </c:pt>
                <c:pt idx="258">
                  <c:v>40072</c:v>
                </c:pt>
                <c:pt idx="259">
                  <c:v>40073</c:v>
                </c:pt>
                <c:pt idx="260">
                  <c:v>40074</c:v>
                </c:pt>
                <c:pt idx="261">
                  <c:v>40075</c:v>
                </c:pt>
                <c:pt idx="262">
                  <c:v>40076</c:v>
                </c:pt>
                <c:pt idx="263">
                  <c:v>40077</c:v>
                </c:pt>
                <c:pt idx="264">
                  <c:v>40078</c:v>
                </c:pt>
                <c:pt idx="265">
                  <c:v>40079</c:v>
                </c:pt>
                <c:pt idx="266">
                  <c:v>40080</c:v>
                </c:pt>
                <c:pt idx="267">
                  <c:v>40081</c:v>
                </c:pt>
                <c:pt idx="268">
                  <c:v>40082</c:v>
                </c:pt>
                <c:pt idx="269">
                  <c:v>40083</c:v>
                </c:pt>
                <c:pt idx="270">
                  <c:v>40084</c:v>
                </c:pt>
                <c:pt idx="271">
                  <c:v>40085</c:v>
                </c:pt>
                <c:pt idx="272">
                  <c:v>40086</c:v>
                </c:pt>
                <c:pt idx="273">
                  <c:v>40087</c:v>
                </c:pt>
                <c:pt idx="274">
                  <c:v>40088</c:v>
                </c:pt>
                <c:pt idx="275">
                  <c:v>40089</c:v>
                </c:pt>
                <c:pt idx="276">
                  <c:v>40090</c:v>
                </c:pt>
                <c:pt idx="277">
                  <c:v>40091</c:v>
                </c:pt>
                <c:pt idx="278">
                  <c:v>40092</c:v>
                </c:pt>
                <c:pt idx="279">
                  <c:v>40093</c:v>
                </c:pt>
                <c:pt idx="280">
                  <c:v>40094</c:v>
                </c:pt>
                <c:pt idx="281">
                  <c:v>40095</c:v>
                </c:pt>
                <c:pt idx="282">
                  <c:v>40096</c:v>
                </c:pt>
                <c:pt idx="283">
                  <c:v>40097</c:v>
                </c:pt>
                <c:pt idx="284">
                  <c:v>40098</c:v>
                </c:pt>
                <c:pt idx="285">
                  <c:v>40099</c:v>
                </c:pt>
                <c:pt idx="286">
                  <c:v>40100</c:v>
                </c:pt>
                <c:pt idx="287">
                  <c:v>40101</c:v>
                </c:pt>
                <c:pt idx="288">
                  <c:v>40102</c:v>
                </c:pt>
                <c:pt idx="289">
                  <c:v>40103</c:v>
                </c:pt>
                <c:pt idx="290">
                  <c:v>40104</c:v>
                </c:pt>
                <c:pt idx="291">
                  <c:v>40105</c:v>
                </c:pt>
                <c:pt idx="292">
                  <c:v>40106</c:v>
                </c:pt>
                <c:pt idx="293">
                  <c:v>40107</c:v>
                </c:pt>
                <c:pt idx="294">
                  <c:v>40108</c:v>
                </c:pt>
                <c:pt idx="295">
                  <c:v>40109</c:v>
                </c:pt>
                <c:pt idx="296">
                  <c:v>40110</c:v>
                </c:pt>
                <c:pt idx="297">
                  <c:v>40111</c:v>
                </c:pt>
                <c:pt idx="298">
                  <c:v>40112</c:v>
                </c:pt>
                <c:pt idx="299">
                  <c:v>40113</c:v>
                </c:pt>
                <c:pt idx="300">
                  <c:v>40114</c:v>
                </c:pt>
                <c:pt idx="301">
                  <c:v>40115</c:v>
                </c:pt>
                <c:pt idx="302">
                  <c:v>40116</c:v>
                </c:pt>
                <c:pt idx="303">
                  <c:v>40117</c:v>
                </c:pt>
                <c:pt idx="304">
                  <c:v>40118</c:v>
                </c:pt>
                <c:pt idx="305">
                  <c:v>40119</c:v>
                </c:pt>
                <c:pt idx="306">
                  <c:v>40120</c:v>
                </c:pt>
                <c:pt idx="307">
                  <c:v>40121</c:v>
                </c:pt>
                <c:pt idx="308">
                  <c:v>40122</c:v>
                </c:pt>
                <c:pt idx="309">
                  <c:v>40123</c:v>
                </c:pt>
                <c:pt idx="310">
                  <c:v>40124</c:v>
                </c:pt>
                <c:pt idx="311">
                  <c:v>40125</c:v>
                </c:pt>
                <c:pt idx="312">
                  <c:v>40126</c:v>
                </c:pt>
                <c:pt idx="313">
                  <c:v>40127</c:v>
                </c:pt>
                <c:pt idx="314">
                  <c:v>40128</c:v>
                </c:pt>
                <c:pt idx="315">
                  <c:v>40129</c:v>
                </c:pt>
                <c:pt idx="316">
                  <c:v>40130</c:v>
                </c:pt>
                <c:pt idx="317">
                  <c:v>40131</c:v>
                </c:pt>
                <c:pt idx="318">
                  <c:v>40132</c:v>
                </c:pt>
                <c:pt idx="319">
                  <c:v>40133</c:v>
                </c:pt>
                <c:pt idx="320">
                  <c:v>40134</c:v>
                </c:pt>
                <c:pt idx="321">
                  <c:v>40135</c:v>
                </c:pt>
                <c:pt idx="322">
                  <c:v>40136</c:v>
                </c:pt>
                <c:pt idx="323">
                  <c:v>40137</c:v>
                </c:pt>
                <c:pt idx="324">
                  <c:v>40138</c:v>
                </c:pt>
                <c:pt idx="325">
                  <c:v>40139</c:v>
                </c:pt>
                <c:pt idx="326">
                  <c:v>40140</c:v>
                </c:pt>
                <c:pt idx="327">
                  <c:v>40141</c:v>
                </c:pt>
                <c:pt idx="328">
                  <c:v>40142</c:v>
                </c:pt>
                <c:pt idx="329">
                  <c:v>40143</c:v>
                </c:pt>
                <c:pt idx="330">
                  <c:v>40144</c:v>
                </c:pt>
                <c:pt idx="331">
                  <c:v>40145</c:v>
                </c:pt>
                <c:pt idx="332">
                  <c:v>40146</c:v>
                </c:pt>
                <c:pt idx="333">
                  <c:v>40147</c:v>
                </c:pt>
                <c:pt idx="334">
                  <c:v>40148</c:v>
                </c:pt>
                <c:pt idx="335">
                  <c:v>40149</c:v>
                </c:pt>
                <c:pt idx="336">
                  <c:v>40150</c:v>
                </c:pt>
                <c:pt idx="337">
                  <c:v>40151</c:v>
                </c:pt>
                <c:pt idx="338">
                  <c:v>40152</c:v>
                </c:pt>
                <c:pt idx="339">
                  <c:v>40153</c:v>
                </c:pt>
                <c:pt idx="340">
                  <c:v>40154</c:v>
                </c:pt>
                <c:pt idx="341">
                  <c:v>40155</c:v>
                </c:pt>
                <c:pt idx="342">
                  <c:v>40156</c:v>
                </c:pt>
                <c:pt idx="343">
                  <c:v>40157</c:v>
                </c:pt>
                <c:pt idx="344">
                  <c:v>40158</c:v>
                </c:pt>
                <c:pt idx="345">
                  <c:v>40159</c:v>
                </c:pt>
                <c:pt idx="346">
                  <c:v>40160</c:v>
                </c:pt>
                <c:pt idx="347">
                  <c:v>40161</c:v>
                </c:pt>
                <c:pt idx="348">
                  <c:v>40162</c:v>
                </c:pt>
                <c:pt idx="349">
                  <c:v>40163</c:v>
                </c:pt>
                <c:pt idx="350">
                  <c:v>40164</c:v>
                </c:pt>
                <c:pt idx="351">
                  <c:v>40165</c:v>
                </c:pt>
                <c:pt idx="352">
                  <c:v>40166</c:v>
                </c:pt>
                <c:pt idx="353">
                  <c:v>40167</c:v>
                </c:pt>
                <c:pt idx="354">
                  <c:v>40168</c:v>
                </c:pt>
                <c:pt idx="355">
                  <c:v>40169</c:v>
                </c:pt>
                <c:pt idx="356">
                  <c:v>40170</c:v>
                </c:pt>
                <c:pt idx="357">
                  <c:v>40171</c:v>
                </c:pt>
                <c:pt idx="358">
                  <c:v>40172</c:v>
                </c:pt>
                <c:pt idx="359">
                  <c:v>40173</c:v>
                </c:pt>
                <c:pt idx="360">
                  <c:v>40174</c:v>
                </c:pt>
                <c:pt idx="361">
                  <c:v>40175</c:v>
                </c:pt>
                <c:pt idx="362">
                  <c:v>40176</c:v>
                </c:pt>
                <c:pt idx="363">
                  <c:v>40177</c:v>
                </c:pt>
                <c:pt idx="364">
                  <c:v>40178</c:v>
                </c:pt>
              </c:numCache>
            </c:numRef>
          </c:cat>
          <c:val>
            <c:numRef>
              <c:f>'DAILY DATA'!$P$5117:$P$5359</c:f>
              <c:numCache>
                <c:formatCode>#,##0_);[Red]\(#,##0\)</c:formatCode>
                <c:ptCount val="2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11425</c:v>
                </c:pt>
                <c:pt idx="8">
                  <c:v>34390</c:v>
                </c:pt>
                <c:pt idx="9">
                  <c:v>23710</c:v>
                </c:pt>
                <c:pt idx="10">
                  <c:v>0</c:v>
                </c:pt>
                <c:pt idx="11">
                  <c:v>13658</c:v>
                </c:pt>
                <c:pt idx="12">
                  <c:v>35709</c:v>
                </c:pt>
                <c:pt idx="13">
                  <c:v>25795</c:v>
                </c:pt>
                <c:pt idx="14">
                  <c:v>272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51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99</c:v>
                </c:pt>
                <c:pt idx="35">
                  <c:v>166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31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11802</c:v>
                </c:pt>
                <c:pt idx="68">
                  <c:v>31497</c:v>
                </c:pt>
                <c:pt idx="69">
                  <c:v>45725</c:v>
                </c:pt>
                <c:pt idx="70">
                  <c:v>46246</c:v>
                </c:pt>
                <c:pt idx="71">
                  <c:v>22888</c:v>
                </c:pt>
                <c:pt idx="72">
                  <c:v>0</c:v>
                </c:pt>
                <c:pt idx="73">
                  <c:v>10712</c:v>
                </c:pt>
                <c:pt idx="74">
                  <c:v>35969</c:v>
                </c:pt>
                <c:pt idx="75">
                  <c:v>39368</c:v>
                </c:pt>
                <c:pt idx="76">
                  <c:v>39298</c:v>
                </c:pt>
                <c:pt idx="77">
                  <c:v>39250</c:v>
                </c:pt>
                <c:pt idx="78">
                  <c:v>27570</c:v>
                </c:pt>
                <c:pt idx="79">
                  <c:v>0</c:v>
                </c:pt>
                <c:pt idx="80">
                  <c:v>11057</c:v>
                </c:pt>
                <c:pt idx="81">
                  <c:v>44254</c:v>
                </c:pt>
                <c:pt idx="82">
                  <c:v>41182</c:v>
                </c:pt>
                <c:pt idx="83">
                  <c:v>41684</c:v>
                </c:pt>
                <c:pt idx="84">
                  <c:v>24552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7866</c:v>
                </c:pt>
                <c:pt idx="96">
                  <c:v>46514</c:v>
                </c:pt>
                <c:pt idx="97">
                  <c:v>29014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12789</c:v>
                </c:pt>
                <c:pt idx="102">
                  <c:v>42594</c:v>
                </c:pt>
                <c:pt idx="103">
                  <c:v>42058</c:v>
                </c:pt>
                <c:pt idx="104">
                  <c:v>42000</c:v>
                </c:pt>
                <c:pt idx="105">
                  <c:v>25406</c:v>
                </c:pt>
                <c:pt idx="106">
                  <c:v>0</c:v>
                </c:pt>
                <c:pt idx="107">
                  <c:v>0</c:v>
                </c:pt>
                <c:pt idx="108">
                  <c:v>9183</c:v>
                </c:pt>
                <c:pt idx="109">
                  <c:v>19192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7048</c:v>
                </c:pt>
                <c:pt idx="114">
                  <c:v>23862</c:v>
                </c:pt>
                <c:pt idx="115">
                  <c:v>24813</c:v>
                </c:pt>
                <c:pt idx="116">
                  <c:v>33673</c:v>
                </c:pt>
                <c:pt idx="117">
                  <c:v>23689</c:v>
                </c:pt>
                <c:pt idx="118">
                  <c:v>7946</c:v>
                </c:pt>
                <c:pt idx="119">
                  <c:v>8917</c:v>
                </c:pt>
                <c:pt idx="120">
                  <c:v>25694</c:v>
                </c:pt>
                <c:pt idx="121">
                  <c:v>0</c:v>
                </c:pt>
                <c:pt idx="122">
                  <c:v>9427</c:v>
                </c:pt>
                <c:pt idx="123">
                  <c:v>35145</c:v>
                </c:pt>
                <c:pt idx="124">
                  <c:v>41860</c:v>
                </c:pt>
                <c:pt idx="125">
                  <c:v>40126</c:v>
                </c:pt>
                <c:pt idx="126">
                  <c:v>21322</c:v>
                </c:pt>
                <c:pt idx="127">
                  <c:v>12438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163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1201</c:v>
                </c:pt>
                <c:pt idx="143">
                  <c:v>12593</c:v>
                </c:pt>
                <c:pt idx="144">
                  <c:v>3065</c:v>
                </c:pt>
                <c:pt idx="145">
                  <c:v>13352</c:v>
                </c:pt>
                <c:pt idx="146">
                  <c:v>4058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6370</c:v>
                </c:pt>
                <c:pt idx="196">
                  <c:v>19750</c:v>
                </c:pt>
                <c:pt idx="197">
                  <c:v>8300</c:v>
                </c:pt>
                <c:pt idx="198">
                  <c:v>3263</c:v>
                </c:pt>
                <c:pt idx="199">
                  <c:v>25182</c:v>
                </c:pt>
                <c:pt idx="200">
                  <c:v>27793</c:v>
                </c:pt>
                <c:pt idx="201">
                  <c:v>24619</c:v>
                </c:pt>
                <c:pt idx="202">
                  <c:v>21306</c:v>
                </c:pt>
                <c:pt idx="203">
                  <c:v>28152</c:v>
                </c:pt>
                <c:pt idx="204">
                  <c:v>27918</c:v>
                </c:pt>
                <c:pt idx="205">
                  <c:v>27681</c:v>
                </c:pt>
                <c:pt idx="206">
                  <c:v>10652</c:v>
                </c:pt>
                <c:pt idx="207">
                  <c:v>23054</c:v>
                </c:pt>
                <c:pt idx="208">
                  <c:v>21823</c:v>
                </c:pt>
                <c:pt idx="209">
                  <c:v>25881</c:v>
                </c:pt>
                <c:pt idx="210">
                  <c:v>28089</c:v>
                </c:pt>
                <c:pt idx="211">
                  <c:v>27057</c:v>
                </c:pt>
                <c:pt idx="212">
                  <c:v>25849</c:v>
                </c:pt>
                <c:pt idx="213">
                  <c:v>23670</c:v>
                </c:pt>
                <c:pt idx="214">
                  <c:v>29482</c:v>
                </c:pt>
                <c:pt idx="215">
                  <c:v>31893</c:v>
                </c:pt>
                <c:pt idx="216">
                  <c:v>23924</c:v>
                </c:pt>
                <c:pt idx="217">
                  <c:v>12112</c:v>
                </c:pt>
                <c:pt idx="218">
                  <c:v>16913</c:v>
                </c:pt>
                <c:pt idx="219">
                  <c:v>21436</c:v>
                </c:pt>
                <c:pt idx="220">
                  <c:v>30092</c:v>
                </c:pt>
                <c:pt idx="221">
                  <c:v>44495</c:v>
                </c:pt>
                <c:pt idx="222">
                  <c:v>30933</c:v>
                </c:pt>
                <c:pt idx="223">
                  <c:v>26648</c:v>
                </c:pt>
                <c:pt idx="224">
                  <c:v>27129</c:v>
                </c:pt>
                <c:pt idx="225">
                  <c:v>26423</c:v>
                </c:pt>
                <c:pt idx="226">
                  <c:v>16109</c:v>
                </c:pt>
                <c:pt idx="227">
                  <c:v>32892</c:v>
                </c:pt>
                <c:pt idx="228">
                  <c:v>46314</c:v>
                </c:pt>
                <c:pt idx="229">
                  <c:v>45241</c:v>
                </c:pt>
                <c:pt idx="230">
                  <c:v>42608</c:v>
                </c:pt>
                <c:pt idx="231">
                  <c:v>37742</c:v>
                </c:pt>
                <c:pt idx="232">
                  <c:v>46171</c:v>
                </c:pt>
                <c:pt idx="233">
                  <c:v>44995</c:v>
                </c:pt>
                <c:pt idx="234">
                  <c:v>42382</c:v>
                </c:pt>
                <c:pt idx="235">
                  <c:v>33227</c:v>
                </c:pt>
                <c:pt idx="236">
                  <c:v>48673</c:v>
                </c:pt>
                <c:pt idx="237">
                  <c:v>48434</c:v>
                </c:pt>
                <c:pt idx="238">
                  <c:v>47797</c:v>
                </c:pt>
                <c:pt idx="239">
                  <c:v>34236</c:v>
                </c:pt>
                <c:pt idx="240">
                  <c:v>48094</c:v>
                </c:pt>
                <c:pt idx="241">
                  <c:v>47935</c:v>
                </c:pt>
                <c:pt idx="242">
                  <c:v>36609</c:v>
                </c:pt>
              </c:numCache>
            </c:numRef>
          </c:val>
        </c:ser>
        <c:marker val="1"/>
        <c:axId val="192964096"/>
        <c:axId val="192965632"/>
      </c:lineChart>
      <c:dateAx>
        <c:axId val="1929640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965632"/>
        <c:crosses val="autoZero"/>
        <c:auto val="1"/>
        <c:lblOffset val="100"/>
        <c:minorUnit val="1"/>
      </c:dateAx>
      <c:valAx>
        <c:axId val="192965632"/>
        <c:scaling>
          <c:orientation val="minMax"/>
          <c:max val="180000"/>
          <c:min val="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964096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179050048650463"/>
          <c:y val="0.93397890590309374"/>
          <c:w val="0.223346661106614"/>
          <c:h val="5.475056823927173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4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3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  <c:userShapes r:id="rId1"/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2009 Monthly COR and RPE Dths</a:t>
            </a:r>
          </a:p>
        </c:rich>
      </c:tx>
      <c:layout>
        <c:manualLayout>
          <c:xMode val="edge"/>
          <c:yMode val="edge"/>
          <c:x val="0.31785992105317812"/>
          <c:y val="2.872527128138833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4398111723052714"/>
          <c:y val="0.19030520646319571"/>
          <c:w val="0.84500393391030681"/>
          <c:h val="0.57450628366247769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GRAPHS'!$M$18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GRAPHS'!$P$20:$P$31</c:f>
              <c:numCache>
                <c:formatCode>#,##0_);[Red]\(#,##0\)</c:formatCode>
                <c:ptCount val="12"/>
                <c:pt idx="0">
                  <c:v>145010</c:v>
                </c:pt>
                <c:pt idx="1">
                  <c:v>296</c:v>
                </c:pt>
                <c:pt idx="2">
                  <c:v>513054</c:v>
                </c:pt>
                <c:pt idx="3">
                  <c:v>406564</c:v>
                </c:pt>
                <c:pt idx="4">
                  <c:v>220444</c:v>
                </c:pt>
                <c:pt idx="5">
                  <c:v>0</c:v>
                </c:pt>
                <c:pt idx="6">
                  <c:v>356890</c:v>
                </c:pt>
                <c:pt idx="7">
                  <c:v>1070458</c:v>
                </c:pt>
                <c:pt idx="8">
                  <c:v>499765</c:v>
                </c:pt>
                <c:pt idx="9">
                  <c:v>0</c:v>
                </c:pt>
                <c:pt idx="10">
                  <c:v>462319</c:v>
                </c:pt>
                <c:pt idx="11">
                  <c:v>0</c:v>
                </c:pt>
              </c:numCache>
            </c:numRef>
          </c:val>
        </c:ser>
        <c:ser>
          <c:idx val="1"/>
          <c:order val="1"/>
          <c:tx>
            <c:strRef>
              <c:f>'MTH STATS &amp; GRAPHS'!$M$37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GRAPHS'!$P$39:$P$50</c:f>
              <c:numCache>
                <c:formatCode>#,##0_);[Red]\(#,##0\)</c:formatCode>
                <c:ptCount val="12"/>
                <c:pt idx="0">
                  <c:v>3450458.3000000007</c:v>
                </c:pt>
                <c:pt idx="1">
                  <c:v>2482954.8999999994</c:v>
                </c:pt>
                <c:pt idx="2">
                  <c:v>2194461.1</c:v>
                </c:pt>
                <c:pt idx="3">
                  <c:v>1156086.1000000001</c:v>
                </c:pt>
                <c:pt idx="4">
                  <c:v>785168.35000000009</c:v>
                </c:pt>
                <c:pt idx="5">
                  <c:v>631075</c:v>
                </c:pt>
                <c:pt idx="6">
                  <c:v>590526.79999999993</c:v>
                </c:pt>
                <c:pt idx="7">
                  <c:v>590561.19999999995</c:v>
                </c:pt>
                <c:pt idx="8">
                  <c:v>609051.4</c:v>
                </c:pt>
                <c:pt idx="9">
                  <c:v>1088406.3999999999</c:v>
                </c:pt>
                <c:pt idx="10">
                  <c:v>1550732.9</c:v>
                </c:pt>
                <c:pt idx="11">
                  <c:v>2905013.0999999996</c:v>
                </c:pt>
              </c:numCache>
            </c:numRef>
          </c:val>
        </c:ser>
        <c:overlap val="100"/>
        <c:axId val="192986496"/>
        <c:axId val="193016960"/>
      </c:barChart>
      <c:catAx>
        <c:axId val="192986496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16960"/>
        <c:crosses val="autoZero"/>
        <c:auto val="1"/>
        <c:lblAlgn val="ctr"/>
        <c:lblOffset val="100"/>
        <c:tickLblSkip val="1"/>
        <c:tickMarkSkip val="1"/>
      </c:catAx>
      <c:valAx>
        <c:axId val="19301696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2588505177010463E-2"/>
              <c:y val="0.37522446821013289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2986496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6026750986835308"/>
          <c:y val="0.9281866259254905"/>
          <c:w val="0.21164436728873481"/>
          <c:h val="5.9245896501743167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4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2009 Daily Dths (COR)</a:t>
            </a:r>
          </a:p>
        </c:rich>
      </c:tx>
      <c:layout>
        <c:manualLayout>
          <c:xMode val="edge"/>
          <c:yMode val="edge"/>
          <c:x val="0.35544666752721915"/>
          <c:y val="2.731411329489328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199030954896732"/>
          <c:y val="0.17450682852807284"/>
          <c:w val="0.80098344161375279"/>
          <c:h val="0.65402124430956898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DATA'!$A$5117:$A$5481</c:f>
              <c:numCache>
                <c:formatCode>d\-mmm\-yy</c:formatCode>
                <c:ptCount val="365"/>
                <c:pt idx="0">
                  <c:v>39814</c:v>
                </c:pt>
                <c:pt idx="1">
                  <c:v>39815</c:v>
                </c:pt>
                <c:pt idx="2">
                  <c:v>39816</c:v>
                </c:pt>
                <c:pt idx="3">
                  <c:v>39817</c:v>
                </c:pt>
                <c:pt idx="4">
                  <c:v>39818</c:v>
                </c:pt>
                <c:pt idx="5">
                  <c:v>39819</c:v>
                </c:pt>
                <c:pt idx="6">
                  <c:v>39820</c:v>
                </c:pt>
                <c:pt idx="7">
                  <c:v>39821</c:v>
                </c:pt>
                <c:pt idx="8">
                  <c:v>39822</c:v>
                </c:pt>
                <c:pt idx="9">
                  <c:v>39823</c:v>
                </c:pt>
                <c:pt idx="10">
                  <c:v>39824</c:v>
                </c:pt>
                <c:pt idx="11">
                  <c:v>39825</c:v>
                </c:pt>
                <c:pt idx="12">
                  <c:v>39826</c:v>
                </c:pt>
                <c:pt idx="13">
                  <c:v>39827</c:v>
                </c:pt>
                <c:pt idx="14">
                  <c:v>39828</c:v>
                </c:pt>
                <c:pt idx="15">
                  <c:v>39829</c:v>
                </c:pt>
                <c:pt idx="16">
                  <c:v>39830</c:v>
                </c:pt>
                <c:pt idx="17">
                  <c:v>39831</c:v>
                </c:pt>
                <c:pt idx="18">
                  <c:v>39832</c:v>
                </c:pt>
                <c:pt idx="19">
                  <c:v>39833</c:v>
                </c:pt>
                <c:pt idx="20">
                  <c:v>39834</c:v>
                </c:pt>
                <c:pt idx="21">
                  <c:v>39835</c:v>
                </c:pt>
                <c:pt idx="22">
                  <c:v>39836</c:v>
                </c:pt>
                <c:pt idx="23">
                  <c:v>39837</c:v>
                </c:pt>
                <c:pt idx="24">
                  <c:v>39838</c:v>
                </c:pt>
                <c:pt idx="25">
                  <c:v>39839</c:v>
                </c:pt>
                <c:pt idx="26">
                  <c:v>39840</c:v>
                </c:pt>
                <c:pt idx="27">
                  <c:v>39841</c:v>
                </c:pt>
                <c:pt idx="28">
                  <c:v>39842</c:v>
                </c:pt>
                <c:pt idx="29">
                  <c:v>39843</c:v>
                </c:pt>
                <c:pt idx="30">
                  <c:v>39844</c:v>
                </c:pt>
                <c:pt idx="31">
                  <c:v>39845</c:v>
                </c:pt>
                <c:pt idx="32">
                  <c:v>39846</c:v>
                </c:pt>
                <c:pt idx="33">
                  <c:v>39847</c:v>
                </c:pt>
                <c:pt idx="34">
                  <c:v>39848</c:v>
                </c:pt>
                <c:pt idx="35">
                  <c:v>39849</c:v>
                </c:pt>
                <c:pt idx="36">
                  <c:v>39850</c:v>
                </c:pt>
                <c:pt idx="37">
                  <c:v>39851</c:v>
                </c:pt>
                <c:pt idx="38">
                  <c:v>39852</c:v>
                </c:pt>
                <c:pt idx="39">
                  <c:v>39853</c:v>
                </c:pt>
                <c:pt idx="40">
                  <c:v>39854</c:v>
                </c:pt>
                <c:pt idx="41">
                  <c:v>39855</c:v>
                </c:pt>
                <c:pt idx="42">
                  <c:v>39856</c:v>
                </c:pt>
                <c:pt idx="43">
                  <c:v>39857</c:v>
                </c:pt>
                <c:pt idx="44">
                  <c:v>39858</c:v>
                </c:pt>
                <c:pt idx="45">
                  <c:v>39859</c:v>
                </c:pt>
                <c:pt idx="46">
                  <c:v>39860</c:v>
                </c:pt>
                <c:pt idx="47">
                  <c:v>39861</c:v>
                </c:pt>
                <c:pt idx="48">
                  <c:v>39862</c:v>
                </c:pt>
                <c:pt idx="49">
                  <c:v>39863</c:v>
                </c:pt>
                <c:pt idx="50">
                  <c:v>39864</c:v>
                </c:pt>
                <c:pt idx="51">
                  <c:v>39865</c:v>
                </c:pt>
                <c:pt idx="52">
                  <c:v>39866</c:v>
                </c:pt>
                <c:pt idx="53">
                  <c:v>39867</c:v>
                </c:pt>
                <c:pt idx="54">
                  <c:v>39868</c:v>
                </c:pt>
                <c:pt idx="55">
                  <c:v>39869</c:v>
                </c:pt>
                <c:pt idx="56">
                  <c:v>39870</c:v>
                </c:pt>
                <c:pt idx="57">
                  <c:v>39871</c:v>
                </c:pt>
                <c:pt idx="58">
                  <c:v>39872</c:v>
                </c:pt>
                <c:pt idx="59">
                  <c:v>39873</c:v>
                </c:pt>
                <c:pt idx="60">
                  <c:v>39874</c:v>
                </c:pt>
                <c:pt idx="61">
                  <c:v>39875</c:v>
                </c:pt>
                <c:pt idx="62">
                  <c:v>39876</c:v>
                </c:pt>
                <c:pt idx="63">
                  <c:v>39877</c:v>
                </c:pt>
                <c:pt idx="64">
                  <c:v>39878</c:v>
                </c:pt>
                <c:pt idx="65">
                  <c:v>39879</c:v>
                </c:pt>
                <c:pt idx="66">
                  <c:v>39880</c:v>
                </c:pt>
                <c:pt idx="67">
                  <c:v>39881</c:v>
                </c:pt>
                <c:pt idx="68">
                  <c:v>39882</c:v>
                </c:pt>
                <c:pt idx="69">
                  <c:v>39883</c:v>
                </c:pt>
                <c:pt idx="70">
                  <c:v>39884</c:v>
                </c:pt>
                <c:pt idx="71">
                  <c:v>39885</c:v>
                </c:pt>
                <c:pt idx="72">
                  <c:v>39886</c:v>
                </c:pt>
                <c:pt idx="73">
                  <c:v>39887</c:v>
                </c:pt>
                <c:pt idx="74">
                  <c:v>39888</c:v>
                </c:pt>
                <c:pt idx="75">
                  <c:v>39889</c:v>
                </c:pt>
                <c:pt idx="76">
                  <c:v>39890</c:v>
                </c:pt>
                <c:pt idx="77">
                  <c:v>39891</c:v>
                </c:pt>
                <c:pt idx="78">
                  <c:v>39892</c:v>
                </c:pt>
                <c:pt idx="79">
                  <c:v>39893</c:v>
                </c:pt>
                <c:pt idx="80">
                  <c:v>39894</c:v>
                </c:pt>
                <c:pt idx="81">
                  <c:v>39895</c:v>
                </c:pt>
                <c:pt idx="82">
                  <c:v>39896</c:v>
                </c:pt>
                <c:pt idx="83">
                  <c:v>39897</c:v>
                </c:pt>
                <c:pt idx="84">
                  <c:v>39898</c:v>
                </c:pt>
                <c:pt idx="85">
                  <c:v>39899</c:v>
                </c:pt>
                <c:pt idx="86">
                  <c:v>39900</c:v>
                </c:pt>
                <c:pt idx="87">
                  <c:v>39901</c:v>
                </c:pt>
                <c:pt idx="88">
                  <c:v>39902</c:v>
                </c:pt>
                <c:pt idx="89">
                  <c:v>39903</c:v>
                </c:pt>
                <c:pt idx="90">
                  <c:v>39904</c:v>
                </c:pt>
                <c:pt idx="91">
                  <c:v>39905</c:v>
                </c:pt>
                <c:pt idx="92">
                  <c:v>39906</c:v>
                </c:pt>
                <c:pt idx="93">
                  <c:v>39907</c:v>
                </c:pt>
                <c:pt idx="94">
                  <c:v>39908</c:v>
                </c:pt>
                <c:pt idx="95">
                  <c:v>39909</c:v>
                </c:pt>
                <c:pt idx="96">
                  <c:v>39910</c:v>
                </c:pt>
                <c:pt idx="97">
                  <c:v>39911</c:v>
                </c:pt>
                <c:pt idx="98">
                  <c:v>39912</c:v>
                </c:pt>
                <c:pt idx="99">
                  <c:v>39913</c:v>
                </c:pt>
                <c:pt idx="100">
                  <c:v>39914</c:v>
                </c:pt>
                <c:pt idx="101">
                  <c:v>39915</c:v>
                </c:pt>
                <c:pt idx="102">
                  <c:v>39916</c:v>
                </c:pt>
                <c:pt idx="103">
                  <c:v>39917</c:v>
                </c:pt>
                <c:pt idx="104">
                  <c:v>39918</c:v>
                </c:pt>
                <c:pt idx="105">
                  <c:v>39919</c:v>
                </c:pt>
                <c:pt idx="106">
                  <c:v>39920</c:v>
                </c:pt>
                <c:pt idx="107">
                  <c:v>39921</c:v>
                </c:pt>
                <c:pt idx="108">
                  <c:v>39922</c:v>
                </c:pt>
                <c:pt idx="109">
                  <c:v>39923</c:v>
                </c:pt>
                <c:pt idx="110">
                  <c:v>39924</c:v>
                </c:pt>
                <c:pt idx="111">
                  <c:v>39925</c:v>
                </c:pt>
                <c:pt idx="112">
                  <c:v>39926</c:v>
                </c:pt>
                <c:pt idx="113">
                  <c:v>39927</c:v>
                </c:pt>
                <c:pt idx="114">
                  <c:v>39928</c:v>
                </c:pt>
                <c:pt idx="115">
                  <c:v>39929</c:v>
                </c:pt>
                <c:pt idx="116">
                  <c:v>39930</c:v>
                </c:pt>
                <c:pt idx="117">
                  <c:v>39931</c:v>
                </c:pt>
                <c:pt idx="118">
                  <c:v>39932</c:v>
                </c:pt>
                <c:pt idx="119">
                  <c:v>39933</c:v>
                </c:pt>
                <c:pt idx="120">
                  <c:v>39934</c:v>
                </c:pt>
                <c:pt idx="121">
                  <c:v>39935</c:v>
                </c:pt>
                <c:pt idx="122">
                  <c:v>39936</c:v>
                </c:pt>
                <c:pt idx="123">
                  <c:v>39937</c:v>
                </c:pt>
                <c:pt idx="124">
                  <c:v>39938</c:v>
                </c:pt>
                <c:pt idx="125">
                  <c:v>39939</c:v>
                </c:pt>
                <c:pt idx="126">
                  <c:v>39940</c:v>
                </c:pt>
                <c:pt idx="127">
                  <c:v>39941</c:v>
                </c:pt>
                <c:pt idx="128">
                  <c:v>39942</c:v>
                </c:pt>
                <c:pt idx="129">
                  <c:v>39943</c:v>
                </c:pt>
                <c:pt idx="130">
                  <c:v>39944</c:v>
                </c:pt>
                <c:pt idx="131">
                  <c:v>39945</c:v>
                </c:pt>
                <c:pt idx="132">
                  <c:v>39946</c:v>
                </c:pt>
                <c:pt idx="133">
                  <c:v>39947</c:v>
                </c:pt>
                <c:pt idx="134">
                  <c:v>39948</c:v>
                </c:pt>
                <c:pt idx="135">
                  <c:v>39949</c:v>
                </c:pt>
                <c:pt idx="136">
                  <c:v>39950</c:v>
                </c:pt>
                <c:pt idx="137">
                  <c:v>39951</c:v>
                </c:pt>
                <c:pt idx="138">
                  <c:v>39952</c:v>
                </c:pt>
                <c:pt idx="139">
                  <c:v>39953</c:v>
                </c:pt>
                <c:pt idx="140">
                  <c:v>39954</c:v>
                </c:pt>
                <c:pt idx="141">
                  <c:v>39955</c:v>
                </c:pt>
                <c:pt idx="142">
                  <c:v>39956</c:v>
                </c:pt>
                <c:pt idx="143">
                  <c:v>39957</c:v>
                </c:pt>
                <c:pt idx="144">
                  <c:v>39958</c:v>
                </c:pt>
                <c:pt idx="145">
                  <c:v>39959</c:v>
                </c:pt>
                <c:pt idx="146">
                  <c:v>39960</c:v>
                </c:pt>
                <c:pt idx="147">
                  <c:v>39961</c:v>
                </c:pt>
                <c:pt idx="148">
                  <c:v>39962</c:v>
                </c:pt>
                <c:pt idx="149">
                  <c:v>39963</c:v>
                </c:pt>
                <c:pt idx="150">
                  <c:v>39964</c:v>
                </c:pt>
                <c:pt idx="151">
                  <c:v>39965</c:v>
                </c:pt>
                <c:pt idx="152">
                  <c:v>39966</c:v>
                </c:pt>
                <c:pt idx="153">
                  <c:v>39967</c:v>
                </c:pt>
                <c:pt idx="154">
                  <c:v>39968</c:v>
                </c:pt>
                <c:pt idx="155">
                  <c:v>39969</c:v>
                </c:pt>
                <c:pt idx="156">
                  <c:v>39970</c:v>
                </c:pt>
                <c:pt idx="157">
                  <c:v>39971</c:v>
                </c:pt>
                <c:pt idx="158">
                  <c:v>39972</c:v>
                </c:pt>
                <c:pt idx="159">
                  <c:v>39973</c:v>
                </c:pt>
                <c:pt idx="160">
                  <c:v>39974</c:v>
                </c:pt>
                <c:pt idx="161">
                  <c:v>39975</c:v>
                </c:pt>
                <c:pt idx="162">
                  <c:v>39976</c:v>
                </c:pt>
                <c:pt idx="163">
                  <c:v>39977</c:v>
                </c:pt>
                <c:pt idx="164">
                  <c:v>39978</c:v>
                </c:pt>
                <c:pt idx="165">
                  <c:v>39979</c:v>
                </c:pt>
                <c:pt idx="166">
                  <c:v>39980</c:v>
                </c:pt>
                <c:pt idx="167">
                  <c:v>39981</c:v>
                </c:pt>
                <c:pt idx="168">
                  <c:v>39982</c:v>
                </c:pt>
                <c:pt idx="169">
                  <c:v>39983</c:v>
                </c:pt>
                <c:pt idx="170">
                  <c:v>39984</c:v>
                </c:pt>
                <c:pt idx="171">
                  <c:v>39985</c:v>
                </c:pt>
                <c:pt idx="172">
                  <c:v>39986</c:v>
                </c:pt>
                <c:pt idx="173">
                  <c:v>39987</c:v>
                </c:pt>
                <c:pt idx="174">
                  <c:v>39988</c:v>
                </c:pt>
                <c:pt idx="175">
                  <c:v>39989</c:v>
                </c:pt>
                <c:pt idx="176">
                  <c:v>39990</c:v>
                </c:pt>
                <c:pt idx="177">
                  <c:v>39991</c:v>
                </c:pt>
                <c:pt idx="178">
                  <c:v>39992</c:v>
                </c:pt>
                <c:pt idx="179">
                  <c:v>39993</c:v>
                </c:pt>
                <c:pt idx="180">
                  <c:v>39994</c:v>
                </c:pt>
                <c:pt idx="181">
                  <c:v>39995</c:v>
                </c:pt>
                <c:pt idx="182">
                  <c:v>39996</c:v>
                </c:pt>
                <c:pt idx="183">
                  <c:v>39997</c:v>
                </c:pt>
                <c:pt idx="184">
                  <c:v>39998</c:v>
                </c:pt>
                <c:pt idx="185">
                  <c:v>39999</c:v>
                </c:pt>
                <c:pt idx="186">
                  <c:v>40000</c:v>
                </c:pt>
                <c:pt idx="187">
                  <c:v>40001</c:v>
                </c:pt>
                <c:pt idx="188">
                  <c:v>40002</c:v>
                </c:pt>
                <c:pt idx="189">
                  <c:v>40003</c:v>
                </c:pt>
                <c:pt idx="190">
                  <c:v>40004</c:v>
                </c:pt>
                <c:pt idx="191">
                  <c:v>40005</c:v>
                </c:pt>
                <c:pt idx="192">
                  <c:v>40006</c:v>
                </c:pt>
                <c:pt idx="193">
                  <c:v>40007</c:v>
                </c:pt>
                <c:pt idx="194">
                  <c:v>40008</c:v>
                </c:pt>
                <c:pt idx="195">
                  <c:v>40009</c:v>
                </c:pt>
                <c:pt idx="196">
                  <c:v>40010</c:v>
                </c:pt>
                <c:pt idx="197">
                  <c:v>40011</c:v>
                </c:pt>
                <c:pt idx="198">
                  <c:v>40012</c:v>
                </c:pt>
                <c:pt idx="199">
                  <c:v>40013</c:v>
                </c:pt>
                <c:pt idx="200">
                  <c:v>40014</c:v>
                </c:pt>
                <c:pt idx="201">
                  <c:v>40015</c:v>
                </c:pt>
                <c:pt idx="202">
                  <c:v>40016</c:v>
                </c:pt>
                <c:pt idx="203">
                  <c:v>40017</c:v>
                </c:pt>
                <c:pt idx="204">
                  <c:v>40018</c:v>
                </c:pt>
                <c:pt idx="205">
                  <c:v>40019</c:v>
                </c:pt>
                <c:pt idx="206">
                  <c:v>40020</c:v>
                </c:pt>
                <c:pt idx="207">
                  <c:v>40021</c:v>
                </c:pt>
                <c:pt idx="208">
                  <c:v>40022</c:v>
                </c:pt>
                <c:pt idx="209">
                  <c:v>40023</c:v>
                </c:pt>
                <c:pt idx="210">
                  <c:v>40024</c:v>
                </c:pt>
                <c:pt idx="211">
                  <c:v>40025</c:v>
                </c:pt>
                <c:pt idx="212">
                  <c:v>40026</c:v>
                </c:pt>
                <c:pt idx="213">
                  <c:v>40027</c:v>
                </c:pt>
                <c:pt idx="214">
                  <c:v>40028</c:v>
                </c:pt>
                <c:pt idx="215">
                  <c:v>40029</c:v>
                </c:pt>
                <c:pt idx="216">
                  <c:v>40030</c:v>
                </c:pt>
                <c:pt idx="217">
                  <c:v>40031</c:v>
                </c:pt>
                <c:pt idx="218">
                  <c:v>40032</c:v>
                </c:pt>
                <c:pt idx="219">
                  <c:v>40033</c:v>
                </c:pt>
                <c:pt idx="220">
                  <c:v>40034</c:v>
                </c:pt>
                <c:pt idx="221">
                  <c:v>40035</c:v>
                </c:pt>
                <c:pt idx="222">
                  <c:v>40036</c:v>
                </c:pt>
                <c:pt idx="223">
                  <c:v>40037</c:v>
                </c:pt>
                <c:pt idx="224">
                  <c:v>40038</c:v>
                </c:pt>
                <c:pt idx="225">
                  <c:v>40039</c:v>
                </c:pt>
                <c:pt idx="226">
                  <c:v>40040</c:v>
                </c:pt>
                <c:pt idx="227">
                  <c:v>40041</c:v>
                </c:pt>
                <c:pt idx="228">
                  <c:v>40042</c:v>
                </c:pt>
                <c:pt idx="229">
                  <c:v>40043</c:v>
                </c:pt>
                <c:pt idx="230">
                  <c:v>40044</c:v>
                </c:pt>
                <c:pt idx="231">
                  <c:v>40045</c:v>
                </c:pt>
                <c:pt idx="232">
                  <c:v>40046</c:v>
                </c:pt>
                <c:pt idx="233">
                  <c:v>40047</c:v>
                </c:pt>
                <c:pt idx="234">
                  <c:v>40048</c:v>
                </c:pt>
                <c:pt idx="235">
                  <c:v>40049</c:v>
                </c:pt>
                <c:pt idx="236">
                  <c:v>40050</c:v>
                </c:pt>
                <c:pt idx="237">
                  <c:v>40051</c:v>
                </c:pt>
                <c:pt idx="238">
                  <c:v>40052</c:v>
                </c:pt>
                <c:pt idx="239">
                  <c:v>40053</c:v>
                </c:pt>
                <c:pt idx="240">
                  <c:v>40054</c:v>
                </c:pt>
                <c:pt idx="241">
                  <c:v>40055</c:v>
                </c:pt>
                <c:pt idx="242">
                  <c:v>40056</c:v>
                </c:pt>
                <c:pt idx="243">
                  <c:v>40057</c:v>
                </c:pt>
                <c:pt idx="244">
                  <c:v>40058</c:v>
                </c:pt>
                <c:pt idx="245">
                  <c:v>40059</c:v>
                </c:pt>
                <c:pt idx="246">
                  <c:v>40060</c:v>
                </c:pt>
                <c:pt idx="247">
                  <c:v>40061</c:v>
                </c:pt>
                <c:pt idx="248">
                  <c:v>40062</c:v>
                </c:pt>
                <c:pt idx="249">
                  <c:v>40063</c:v>
                </c:pt>
                <c:pt idx="250">
                  <c:v>40064</c:v>
                </c:pt>
                <c:pt idx="251">
                  <c:v>40065</c:v>
                </c:pt>
                <c:pt idx="252">
                  <c:v>40066</c:v>
                </c:pt>
                <c:pt idx="253">
                  <c:v>40067</c:v>
                </c:pt>
                <c:pt idx="254">
                  <c:v>40068</c:v>
                </c:pt>
                <c:pt idx="255">
                  <c:v>40069</c:v>
                </c:pt>
                <c:pt idx="256">
                  <c:v>40070</c:v>
                </c:pt>
                <c:pt idx="257">
                  <c:v>40071</c:v>
                </c:pt>
                <c:pt idx="258">
                  <c:v>40072</c:v>
                </c:pt>
                <c:pt idx="259">
                  <c:v>40073</c:v>
                </c:pt>
                <c:pt idx="260">
                  <c:v>40074</c:v>
                </c:pt>
                <c:pt idx="261">
                  <c:v>40075</c:v>
                </c:pt>
                <c:pt idx="262">
                  <c:v>40076</c:v>
                </c:pt>
                <c:pt idx="263">
                  <c:v>40077</c:v>
                </c:pt>
                <c:pt idx="264">
                  <c:v>40078</c:v>
                </c:pt>
                <c:pt idx="265">
                  <c:v>40079</c:v>
                </c:pt>
                <c:pt idx="266">
                  <c:v>40080</c:v>
                </c:pt>
                <c:pt idx="267">
                  <c:v>40081</c:v>
                </c:pt>
                <c:pt idx="268">
                  <c:v>40082</c:v>
                </c:pt>
                <c:pt idx="269">
                  <c:v>40083</c:v>
                </c:pt>
                <c:pt idx="270">
                  <c:v>40084</c:v>
                </c:pt>
                <c:pt idx="271">
                  <c:v>40085</c:v>
                </c:pt>
                <c:pt idx="272">
                  <c:v>40086</c:v>
                </c:pt>
                <c:pt idx="273">
                  <c:v>40087</c:v>
                </c:pt>
                <c:pt idx="274">
                  <c:v>40088</c:v>
                </c:pt>
                <c:pt idx="275">
                  <c:v>40089</c:v>
                </c:pt>
                <c:pt idx="276">
                  <c:v>40090</c:v>
                </c:pt>
                <c:pt idx="277">
                  <c:v>40091</c:v>
                </c:pt>
                <c:pt idx="278">
                  <c:v>40092</c:v>
                </c:pt>
                <c:pt idx="279">
                  <c:v>40093</c:v>
                </c:pt>
                <c:pt idx="280">
                  <c:v>40094</c:v>
                </c:pt>
                <c:pt idx="281">
                  <c:v>40095</c:v>
                </c:pt>
                <c:pt idx="282">
                  <c:v>40096</c:v>
                </c:pt>
                <c:pt idx="283">
                  <c:v>40097</c:v>
                </c:pt>
                <c:pt idx="284">
                  <c:v>40098</c:v>
                </c:pt>
                <c:pt idx="285">
                  <c:v>40099</c:v>
                </c:pt>
                <c:pt idx="286">
                  <c:v>40100</c:v>
                </c:pt>
                <c:pt idx="287">
                  <c:v>40101</c:v>
                </c:pt>
                <c:pt idx="288">
                  <c:v>40102</c:v>
                </c:pt>
                <c:pt idx="289">
                  <c:v>40103</c:v>
                </c:pt>
                <c:pt idx="290">
                  <c:v>40104</c:v>
                </c:pt>
                <c:pt idx="291">
                  <c:v>40105</c:v>
                </c:pt>
                <c:pt idx="292">
                  <c:v>40106</c:v>
                </c:pt>
                <c:pt idx="293">
                  <c:v>40107</c:v>
                </c:pt>
                <c:pt idx="294">
                  <c:v>40108</c:v>
                </c:pt>
                <c:pt idx="295">
                  <c:v>40109</c:v>
                </c:pt>
                <c:pt idx="296">
                  <c:v>40110</c:v>
                </c:pt>
                <c:pt idx="297">
                  <c:v>40111</c:v>
                </c:pt>
                <c:pt idx="298">
                  <c:v>40112</c:v>
                </c:pt>
                <c:pt idx="299">
                  <c:v>40113</c:v>
                </c:pt>
                <c:pt idx="300">
                  <c:v>40114</c:v>
                </c:pt>
                <c:pt idx="301">
                  <c:v>40115</c:v>
                </c:pt>
                <c:pt idx="302">
                  <c:v>40116</c:v>
                </c:pt>
                <c:pt idx="303">
                  <c:v>40117</c:v>
                </c:pt>
                <c:pt idx="304">
                  <c:v>40118</c:v>
                </c:pt>
                <c:pt idx="305">
                  <c:v>40119</c:v>
                </c:pt>
                <c:pt idx="306">
                  <c:v>40120</c:v>
                </c:pt>
                <c:pt idx="307">
                  <c:v>40121</c:v>
                </c:pt>
                <c:pt idx="308">
                  <c:v>40122</c:v>
                </c:pt>
                <c:pt idx="309">
                  <c:v>40123</c:v>
                </c:pt>
                <c:pt idx="310">
                  <c:v>40124</c:v>
                </c:pt>
                <c:pt idx="311">
                  <c:v>40125</c:v>
                </c:pt>
                <c:pt idx="312">
                  <c:v>40126</c:v>
                </c:pt>
                <c:pt idx="313">
                  <c:v>40127</c:v>
                </c:pt>
                <c:pt idx="314">
                  <c:v>40128</c:v>
                </c:pt>
                <c:pt idx="315">
                  <c:v>40129</c:v>
                </c:pt>
                <c:pt idx="316">
                  <c:v>40130</c:v>
                </c:pt>
                <c:pt idx="317">
                  <c:v>40131</c:v>
                </c:pt>
                <c:pt idx="318">
                  <c:v>40132</c:v>
                </c:pt>
                <c:pt idx="319">
                  <c:v>40133</c:v>
                </c:pt>
                <c:pt idx="320">
                  <c:v>40134</c:v>
                </c:pt>
                <c:pt idx="321">
                  <c:v>40135</c:v>
                </c:pt>
                <c:pt idx="322">
                  <c:v>40136</c:v>
                </c:pt>
                <c:pt idx="323">
                  <c:v>40137</c:v>
                </c:pt>
                <c:pt idx="324">
                  <c:v>40138</c:v>
                </c:pt>
                <c:pt idx="325">
                  <c:v>40139</c:v>
                </c:pt>
                <c:pt idx="326">
                  <c:v>40140</c:v>
                </c:pt>
                <c:pt idx="327">
                  <c:v>40141</c:v>
                </c:pt>
                <c:pt idx="328">
                  <c:v>40142</c:v>
                </c:pt>
                <c:pt idx="329">
                  <c:v>40143</c:v>
                </c:pt>
                <c:pt idx="330">
                  <c:v>40144</c:v>
                </c:pt>
                <c:pt idx="331">
                  <c:v>40145</c:v>
                </c:pt>
                <c:pt idx="332">
                  <c:v>40146</c:v>
                </c:pt>
                <c:pt idx="333">
                  <c:v>40147</c:v>
                </c:pt>
                <c:pt idx="334">
                  <c:v>40148</c:v>
                </c:pt>
                <c:pt idx="335">
                  <c:v>40149</c:v>
                </c:pt>
                <c:pt idx="336">
                  <c:v>40150</c:v>
                </c:pt>
                <c:pt idx="337">
                  <c:v>40151</c:v>
                </c:pt>
                <c:pt idx="338">
                  <c:v>40152</c:v>
                </c:pt>
                <c:pt idx="339">
                  <c:v>40153</c:v>
                </c:pt>
                <c:pt idx="340">
                  <c:v>40154</c:v>
                </c:pt>
                <c:pt idx="341">
                  <c:v>40155</c:v>
                </c:pt>
                <c:pt idx="342">
                  <c:v>40156</c:v>
                </c:pt>
                <c:pt idx="343">
                  <c:v>40157</c:v>
                </c:pt>
                <c:pt idx="344">
                  <c:v>40158</c:v>
                </c:pt>
                <c:pt idx="345">
                  <c:v>40159</c:v>
                </c:pt>
                <c:pt idx="346">
                  <c:v>40160</c:v>
                </c:pt>
                <c:pt idx="347">
                  <c:v>40161</c:v>
                </c:pt>
                <c:pt idx="348">
                  <c:v>40162</c:v>
                </c:pt>
                <c:pt idx="349">
                  <c:v>40163</c:v>
                </c:pt>
                <c:pt idx="350">
                  <c:v>40164</c:v>
                </c:pt>
                <c:pt idx="351">
                  <c:v>40165</c:v>
                </c:pt>
                <c:pt idx="352">
                  <c:v>40166</c:v>
                </c:pt>
                <c:pt idx="353">
                  <c:v>40167</c:v>
                </c:pt>
                <c:pt idx="354">
                  <c:v>40168</c:v>
                </c:pt>
                <c:pt idx="355">
                  <c:v>40169</c:v>
                </c:pt>
                <c:pt idx="356">
                  <c:v>40170</c:v>
                </c:pt>
                <c:pt idx="357">
                  <c:v>40171</c:v>
                </c:pt>
                <c:pt idx="358">
                  <c:v>40172</c:v>
                </c:pt>
                <c:pt idx="359">
                  <c:v>40173</c:v>
                </c:pt>
                <c:pt idx="360">
                  <c:v>40174</c:v>
                </c:pt>
                <c:pt idx="361">
                  <c:v>40175</c:v>
                </c:pt>
                <c:pt idx="362">
                  <c:v>40176</c:v>
                </c:pt>
                <c:pt idx="363">
                  <c:v>40177</c:v>
                </c:pt>
                <c:pt idx="364">
                  <c:v>40178</c:v>
                </c:pt>
              </c:numCache>
            </c:numRef>
          </c:cat>
          <c:val>
            <c:numRef>
              <c:f>'DAILY DATA'!$S$5117:$S$5481</c:f>
              <c:numCache>
                <c:formatCode>#,##0_);[Red]\(#,##0\)</c:formatCode>
                <c:ptCount val="365"/>
                <c:pt idx="0">
                  <c:v>118008.2</c:v>
                </c:pt>
                <c:pt idx="1">
                  <c:v>104074</c:v>
                </c:pt>
                <c:pt idx="2">
                  <c:v>89127</c:v>
                </c:pt>
                <c:pt idx="3">
                  <c:v>75691.3</c:v>
                </c:pt>
                <c:pt idx="4">
                  <c:v>75671.200000000012</c:v>
                </c:pt>
                <c:pt idx="5">
                  <c:v>106107.1</c:v>
                </c:pt>
                <c:pt idx="6">
                  <c:v>94379.199999999997</c:v>
                </c:pt>
                <c:pt idx="7">
                  <c:v>107393.5</c:v>
                </c:pt>
                <c:pt idx="8">
                  <c:v>106344.1</c:v>
                </c:pt>
                <c:pt idx="9">
                  <c:v>67955.600000000006</c:v>
                </c:pt>
                <c:pt idx="10">
                  <c:v>91122.400000000009</c:v>
                </c:pt>
                <c:pt idx="11">
                  <c:v>104714</c:v>
                </c:pt>
                <c:pt idx="12">
                  <c:v>117177.1</c:v>
                </c:pt>
                <c:pt idx="13">
                  <c:v>117156.70000000001</c:v>
                </c:pt>
                <c:pt idx="14">
                  <c:v>150714.70000000001</c:v>
                </c:pt>
                <c:pt idx="15">
                  <c:v>171524.7</c:v>
                </c:pt>
                <c:pt idx="16">
                  <c:v>145982</c:v>
                </c:pt>
                <c:pt idx="17">
                  <c:v>117694.2</c:v>
                </c:pt>
                <c:pt idx="18">
                  <c:v>120693.20000000001</c:v>
                </c:pt>
                <c:pt idx="19">
                  <c:v>146974.90000000002</c:v>
                </c:pt>
                <c:pt idx="20">
                  <c:v>139508.9</c:v>
                </c:pt>
                <c:pt idx="21">
                  <c:v>111785.2</c:v>
                </c:pt>
                <c:pt idx="22">
                  <c:v>70696.100000000006</c:v>
                </c:pt>
                <c:pt idx="23">
                  <c:v>106173.5</c:v>
                </c:pt>
                <c:pt idx="24">
                  <c:v>123899.40000000001</c:v>
                </c:pt>
                <c:pt idx="25">
                  <c:v>115628.6</c:v>
                </c:pt>
                <c:pt idx="26">
                  <c:v>123367.5</c:v>
                </c:pt>
                <c:pt idx="27">
                  <c:v>105229.7</c:v>
                </c:pt>
                <c:pt idx="28">
                  <c:v>105429</c:v>
                </c:pt>
                <c:pt idx="29">
                  <c:v>111752.6</c:v>
                </c:pt>
                <c:pt idx="30">
                  <c:v>108482.7</c:v>
                </c:pt>
                <c:pt idx="31">
                  <c:v>70914</c:v>
                </c:pt>
                <c:pt idx="32">
                  <c:v>80521.600000000006</c:v>
                </c:pt>
                <c:pt idx="33">
                  <c:v>116691.90000000001</c:v>
                </c:pt>
                <c:pt idx="34">
                  <c:v>142354.5</c:v>
                </c:pt>
                <c:pt idx="35">
                  <c:v>150431.09999999998</c:v>
                </c:pt>
                <c:pt idx="36">
                  <c:v>107855.90000000001</c:v>
                </c:pt>
                <c:pt idx="37">
                  <c:v>57509.100000000006</c:v>
                </c:pt>
                <c:pt idx="38">
                  <c:v>56813.3</c:v>
                </c:pt>
                <c:pt idx="39">
                  <c:v>70734.5</c:v>
                </c:pt>
                <c:pt idx="40">
                  <c:v>46368.399999999994</c:v>
                </c:pt>
                <c:pt idx="41">
                  <c:v>40117.699999999997</c:v>
                </c:pt>
                <c:pt idx="42">
                  <c:v>57947</c:v>
                </c:pt>
                <c:pt idx="43">
                  <c:v>72160</c:v>
                </c:pt>
                <c:pt idx="44">
                  <c:v>74837.899999999994</c:v>
                </c:pt>
                <c:pt idx="45">
                  <c:v>86892.1</c:v>
                </c:pt>
                <c:pt idx="46">
                  <c:v>114598.99999999999</c:v>
                </c:pt>
                <c:pt idx="47">
                  <c:v>101386.3</c:v>
                </c:pt>
                <c:pt idx="48">
                  <c:v>84445.7</c:v>
                </c:pt>
                <c:pt idx="49">
                  <c:v>101656.2</c:v>
                </c:pt>
                <c:pt idx="50">
                  <c:v>115245.1</c:v>
                </c:pt>
                <c:pt idx="51">
                  <c:v>89976.7</c:v>
                </c:pt>
                <c:pt idx="52">
                  <c:v>111537.4</c:v>
                </c:pt>
                <c:pt idx="53">
                  <c:v>128535.60000000002</c:v>
                </c:pt>
                <c:pt idx="54">
                  <c:v>118948.8</c:v>
                </c:pt>
                <c:pt idx="55">
                  <c:v>88516.5</c:v>
                </c:pt>
                <c:pt idx="56">
                  <c:v>53685.5</c:v>
                </c:pt>
                <c:pt idx="57">
                  <c:v>46183.8</c:v>
                </c:pt>
                <c:pt idx="58">
                  <c:v>96089.299999999988</c:v>
                </c:pt>
                <c:pt idx="59">
                  <c:v>118225.19999999998</c:v>
                </c:pt>
                <c:pt idx="60">
                  <c:v>146894.79999999999</c:v>
                </c:pt>
                <c:pt idx="61">
                  <c:v>146151.79999999999</c:v>
                </c:pt>
                <c:pt idx="62">
                  <c:v>122851.6</c:v>
                </c:pt>
                <c:pt idx="63">
                  <c:v>81933.399999999994</c:v>
                </c:pt>
                <c:pt idx="64">
                  <c:v>44291.8</c:v>
                </c:pt>
                <c:pt idx="65">
                  <c:v>27272.2</c:v>
                </c:pt>
                <c:pt idx="66">
                  <c:v>27889.7</c:v>
                </c:pt>
                <c:pt idx="67">
                  <c:v>35443.600000000006</c:v>
                </c:pt>
                <c:pt idx="68">
                  <c:v>55646.899999999994</c:v>
                </c:pt>
                <c:pt idx="69">
                  <c:v>40410.899999999994</c:v>
                </c:pt>
                <c:pt idx="70">
                  <c:v>73648.899999999994</c:v>
                </c:pt>
                <c:pt idx="71">
                  <c:v>96087.5</c:v>
                </c:pt>
                <c:pt idx="72">
                  <c:v>87446.299999999988</c:v>
                </c:pt>
                <c:pt idx="73">
                  <c:v>79141</c:v>
                </c:pt>
                <c:pt idx="74">
                  <c:v>75925</c:v>
                </c:pt>
                <c:pt idx="75">
                  <c:v>77665.200000000012</c:v>
                </c:pt>
                <c:pt idx="76">
                  <c:v>50085.399999999994</c:v>
                </c:pt>
                <c:pt idx="77">
                  <c:v>60774.200000000012</c:v>
                </c:pt>
                <c:pt idx="78">
                  <c:v>77590.7</c:v>
                </c:pt>
                <c:pt idx="79">
                  <c:v>74155</c:v>
                </c:pt>
                <c:pt idx="80">
                  <c:v>59840.200000000012</c:v>
                </c:pt>
                <c:pt idx="81">
                  <c:v>74625.100000000006</c:v>
                </c:pt>
                <c:pt idx="82">
                  <c:v>82820</c:v>
                </c:pt>
                <c:pt idx="83">
                  <c:v>79092.599999999991</c:v>
                </c:pt>
                <c:pt idx="84">
                  <c:v>58958.3</c:v>
                </c:pt>
                <c:pt idx="85">
                  <c:v>51300.100000000006</c:v>
                </c:pt>
                <c:pt idx="86">
                  <c:v>44345.8</c:v>
                </c:pt>
                <c:pt idx="87">
                  <c:v>40284</c:v>
                </c:pt>
                <c:pt idx="88">
                  <c:v>53943.8</c:v>
                </c:pt>
                <c:pt idx="89">
                  <c:v>49720.1</c:v>
                </c:pt>
                <c:pt idx="90">
                  <c:v>41681.9</c:v>
                </c:pt>
                <c:pt idx="91">
                  <c:v>36767.200000000004</c:v>
                </c:pt>
                <c:pt idx="92">
                  <c:v>35539.200000000004</c:v>
                </c:pt>
                <c:pt idx="93">
                  <c:v>37879.9</c:v>
                </c:pt>
                <c:pt idx="94">
                  <c:v>28837.399999999998</c:v>
                </c:pt>
                <c:pt idx="95">
                  <c:v>43221</c:v>
                </c:pt>
                <c:pt idx="96">
                  <c:v>75021.3</c:v>
                </c:pt>
                <c:pt idx="97">
                  <c:v>61557.299999999988</c:v>
                </c:pt>
                <c:pt idx="98">
                  <c:v>42141.1</c:v>
                </c:pt>
                <c:pt idx="99">
                  <c:v>26700.3</c:v>
                </c:pt>
                <c:pt idx="100">
                  <c:v>47793.1</c:v>
                </c:pt>
                <c:pt idx="101">
                  <c:v>52714.8</c:v>
                </c:pt>
                <c:pt idx="102">
                  <c:v>52738.5</c:v>
                </c:pt>
                <c:pt idx="103">
                  <c:v>57585.600000000006</c:v>
                </c:pt>
                <c:pt idx="104">
                  <c:v>69953.900000000009</c:v>
                </c:pt>
                <c:pt idx="105">
                  <c:v>51710</c:v>
                </c:pt>
                <c:pt idx="106">
                  <c:v>32560.500000000004</c:v>
                </c:pt>
                <c:pt idx="107">
                  <c:v>24903.3</c:v>
                </c:pt>
                <c:pt idx="108">
                  <c:v>29030.5</c:v>
                </c:pt>
                <c:pt idx="109">
                  <c:v>30066.300000000003</c:v>
                </c:pt>
                <c:pt idx="110">
                  <c:v>33687.5</c:v>
                </c:pt>
                <c:pt idx="111">
                  <c:v>44018.7</c:v>
                </c:pt>
                <c:pt idx="112">
                  <c:v>36927</c:v>
                </c:pt>
                <c:pt idx="113">
                  <c:v>23186.5</c:v>
                </c:pt>
                <c:pt idx="114">
                  <c:v>19514.400000000001</c:v>
                </c:pt>
                <c:pt idx="115">
                  <c:v>21268.9</c:v>
                </c:pt>
                <c:pt idx="116">
                  <c:v>22655.699999999997</c:v>
                </c:pt>
                <c:pt idx="117">
                  <c:v>23883.600000000006</c:v>
                </c:pt>
                <c:pt idx="118">
                  <c:v>27002.300000000003</c:v>
                </c:pt>
                <c:pt idx="119">
                  <c:v>25538.400000000001</c:v>
                </c:pt>
                <c:pt idx="120">
                  <c:v>23063.300000000003</c:v>
                </c:pt>
                <c:pt idx="121">
                  <c:v>23268.7</c:v>
                </c:pt>
                <c:pt idx="122">
                  <c:v>27004.800000000003</c:v>
                </c:pt>
                <c:pt idx="123">
                  <c:v>30389.400000000009</c:v>
                </c:pt>
                <c:pt idx="124">
                  <c:v>34898.399999999994</c:v>
                </c:pt>
                <c:pt idx="125">
                  <c:v>30273.100000000006</c:v>
                </c:pt>
                <c:pt idx="126">
                  <c:v>27530.300000000003</c:v>
                </c:pt>
                <c:pt idx="127">
                  <c:v>23453.1</c:v>
                </c:pt>
                <c:pt idx="128">
                  <c:v>22275.899999999998</c:v>
                </c:pt>
                <c:pt idx="129">
                  <c:v>24941.8</c:v>
                </c:pt>
                <c:pt idx="130">
                  <c:v>33640.400000000001</c:v>
                </c:pt>
                <c:pt idx="131">
                  <c:v>31685.3</c:v>
                </c:pt>
                <c:pt idx="132">
                  <c:v>28173.4</c:v>
                </c:pt>
                <c:pt idx="133">
                  <c:v>25568.199999999997</c:v>
                </c:pt>
                <c:pt idx="134">
                  <c:v>22937</c:v>
                </c:pt>
                <c:pt idx="135">
                  <c:v>21290</c:v>
                </c:pt>
                <c:pt idx="136">
                  <c:v>29212.200000000004</c:v>
                </c:pt>
                <c:pt idx="137">
                  <c:v>34100.400000000001</c:v>
                </c:pt>
                <c:pt idx="138">
                  <c:v>31022.1</c:v>
                </c:pt>
                <c:pt idx="139">
                  <c:v>28577.5</c:v>
                </c:pt>
                <c:pt idx="140">
                  <c:v>24676.999999999996</c:v>
                </c:pt>
                <c:pt idx="141">
                  <c:v>22006.800000000003</c:v>
                </c:pt>
                <c:pt idx="142">
                  <c:v>19776</c:v>
                </c:pt>
                <c:pt idx="143">
                  <c:v>18411.7</c:v>
                </c:pt>
                <c:pt idx="144">
                  <c:v>20900</c:v>
                </c:pt>
                <c:pt idx="145">
                  <c:v>23209.800000000003</c:v>
                </c:pt>
                <c:pt idx="146">
                  <c:v>22509.5</c:v>
                </c:pt>
                <c:pt idx="147">
                  <c:v>21266.400000000001</c:v>
                </c:pt>
                <c:pt idx="148">
                  <c:v>20244.800000000003</c:v>
                </c:pt>
                <c:pt idx="149">
                  <c:v>18801.7</c:v>
                </c:pt>
                <c:pt idx="150">
                  <c:v>20059.349999999999</c:v>
                </c:pt>
                <c:pt idx="151">
                  <c:v>22317</c:v>
                </c:pt>
                <c:pt idx="152">
                  <c:v>22634.000000000004</c:v>
                </c:pt>
                <c:pt idx="153">
                  <c:v>22249.9</c:v>
                </c:pt>
                <c:pt idx="154">
                  <c:v>22837.899999999998</c:v>
                </c:pt>
                <c:pt idx="155">
                  <c:v>23472.1</c:v>
                </c:pt>
                <c:pt idx="156">
                  <c:v>22301.3</c:v>
                </c:pt>
                <c:pt idx="157">
                  <c:v>21383.200000000001</c:v>
                </c:pt>
                <c:pt idx="158">
                  <c:v>22614.100000000002</c:v>
                </c:pt>
                <c:pt idx="159">
                  <c:v>23481.9</c:v>
                </c:pt>
                <c:pt idx="160">
                  <c:v>22176.9</c:v>
                </c:pt>
                <c:pt idx="161">
                  <c:v>20979.3</c:v>
                </c:pt>
                <c:pt idx="162">
                  <c:v>19958.800000000003</c:v>
                </c:pt>
                <c:pt idx="163">
                  <c:v>18597.7</c:v>
                </c:pt>
                <c:pt idx="164">
                  <c:v>19504.7</c:v>
                </c:pt>
                <c:pt idx="165">
                  <c:v>22206.6</c:v>
                </c:pt>
                <c:pt idx="166">
                  <c:v>22520.500000000004</c:v>
                </c:pt>
                <c:pt idx="167">
                  <c:v>22891.8</c:v>
                </c:pt>
                <c:pt idx="168">
                  <c:v>21961.5</c:v>
                </c:pt>
                <c:pt idx="169">
                  <c:v>20186.5</c:v>
                </c:pt>
                <c:pt idx="170">
                  <c:v>17969.300000000003</c:v>
                </c:pt>
                <c:pt idx="171">
                  <c:v>19802.3</c:v>
                </c:pt>
                <c:pt idx="172">
                  <c:v>21752.800000000003</c:v>
                </c:pt>
                <c:pt idx="173">
                  <c:v>21796.399999999998</c:v>
                </c:pt>
                <c:pt idx="174">
                  <c:v>21574.400000000005</c:v>
                </c:pt>
                <c:pt idx="175">
                  <c:v>20990.7</c:v>
                </c:pt>
                <c:pt idx="176">
                  <c:v>19624</c:v>
                </c:pt>
                <c:pt idx="177">
                  <c:v>17854.8</c:v>
                </c:pt>
                <c:pt idx="178">
                  <c:v>18461.5</c:v>
                </c:pt>
                <c:pt idx="179">
                  <c:v>18701.5</c:v>
                </c:pt>
                <c:pt idx="180">
                  <c:v>18271.599999999999</c:v>
                </c:pt>
                <c:pt idx="181">
                  <c:v>17952.900000000001</c:v>
                </c:pt>
                <c:pt idx="182">
                  <c:v>17347.3</c:v>
                </c:pt>
                <c:pt idx="183">
                  <c:v>16410.699999999997</c:v>
                </c:pt>
                <c:pt idx="184">
                  <c:v>15117.2</c:v>
                </c:pt>
                <c:pt idx="185">
                  <c:v>18301.600000000002</c:v>
                </c:pt>
                <c:pt idx="186">
                  <c:v>20732.099999999999</c:v>
                </c:pt>
                <c:pt idx="187">
                  <c:v>21042.199999999997</c:v>
                </c:pt>
                <c:pt idx="188">
                  <c:v>20786.5</c:v>
                </c:pt>
                <c:pt idx="189">
                  <c:v>20780.5</c:v>
                </c:pt>
                <c:pt idx="190">
                  <c:v>19788.8</c:v>
                </c:pt>
                <c:pt idx="191">
                  <c:v>18178.5</c:v>
                </c:pt>
                <c:pt idx="192">
                  <c:v>19024.3</c:v>
                </c:pt>
                <c:pt idx="193">
                  <c:v>20840.100000000002</c:v>
                </c:pt>
                <c:pt idx="194">
                  <c:v>21075.800000000003</c:v>
                </c:pt>
                <c:pt idx="195">
                  <c:v>20601.199999999997</c:v>
                </c:pt>
                <c:pt idx="196">
                  <c:v>19964.5</c:v>
                </c:pt>
                <c:pt idx="197">
                  <c:v>18700</c:v>
                </c:pt>
                <c:pt idx="198">
                  <c:v>18035.7</c:v>
                </c:pt>
                <c:pt idx="199">
                  <c:v>18854.699999999997</c:v>
                </c:pt>
                <c:pt idx="200">
                  <c:v>19610.900000000001</c:v>
                </c:pt>
                <c:pt idx="201">
                  <c:v>20033.800000000003</c:v>
                </c:pt>
                <c:pt idx="202">
                  <c:v>20486.100000000006</c:v>
                </c:pt>
                <c:pt idx="203">
                  <c:v>20340.300000000003</c:v>
                </c:pt>
                <c:pt idx="204">
                  <c:v>17868.400000000001</c:v>
                </c:pt>
                <c:pt idx="205">
                  <c:v>15436.300000000003</c:v>
                </c:pt>
                <c:pt idx="206">
                  <c:v>16960</c:v>
                </c:pt>
                <c:pt idx="207">
                  <c:v>18929.599999999999</c:v>
                </c:pt>
                <c:pt idx="208">
                  <c:v>19126.099999999999</c:v>
                </c:pt>
                <c:pt idx="209">
                  <c:v>19983.599999999999</c:v>
                </c:pt>
                <c:pt idx="210">
                  <c:v>19760.399999999994</c:v>
                </c:pt>
                <c:pt idx="211">
                  <c:v>18456.699999999997</c:v>
                </c:pt>
                <c:pt idx="212">
                  <c:v>16685.100000000006</c:v>
                </c:pt>
                <c:pt idx="213">
                  <c:v>18388.199999999997</c:v>
                </c:pt>
                <c:pt idx="214">
                  <c:v>20206.399999999994</c:v>
                </c:pt>
                <c:pt idx="215">
                  <c:v>20529.599999999999</c:v>
                </c:pt>
                <c:pt idx="216">
                  <c:v>20045.5</c:v>
                </c:pt>
                <c:pt idx="217">
                  <c:v>20073.099999999999</c:v>
                </c:pt>
                <c:pt idx="218">
                  <c:v>18466.699999999997</c:v>
                </c:pt>
                <c:pt idx="219">
                  <c:v>17315.099999999999</c:v>
                </c:pt>
                <c:pt idx="220">
                  <c:v>17839.699999999997</c:v>
                </c:pt>
                <c:pt idx="221">
                  <c:v>20182.600000000006</c:v>
                </c:pt>
                <c:pt idx="222">
                  <c:v>20597.800000000003</c:v>
                </c:pt>
                <c:pt idx="223">
                  <c:v>19131.900000000001</c:v>
                </c:pt>
                <c:pt idx="224">
                  <c:v>20527</c:v>
                </c:pt>
                <c:pt idx="225">
                  <c:v>20200.199999999997</c:v>
                </c:pt>
                <c:pt idx="226">
                  <c:v>17431</c:v>
                </c:pt>
                <c:pt idx="227">
                  <c:v>18954.699999999997</c:v>
                </c:pt>
                <c:pt idx="228">
                  <c:v>19903.200000000012</c:v>
                </c:pt>
                <c:pt idx="229">
                  <c:v>20049.800000000003</c:v>
                </c:pt>
                <c:pt idx="230">
                  <c:v>18599.099999999999</c:v>
                </c:pt>
                <c:pt idx="231">
                  <c:v>19760.399999999994</c:v>
                </c:pt>
                <c:pt idx="232">
                  <c:v>19458.800000000003</c:v>
                </c:pt>
                <c:pt idx="233">
                  <c:v>18505.600000000006</c:v>
                </c:pt>
                <c:pt idx="234">
                  <c:v>19607.199999999997</c:v>
                </c:pt>
                <c:pt idx="235">
                  <c:v>19638.199999999997</c:v>
                </c:pt>
                <c:pt idx="236">
                  <c:v>19825.5</c:v>
                </c:pt>
                <c:pt idx="237">
                  <c:v>19484.300000000003</c:v>
                </c:pt>
                <c:pt idx="238">
                  <c:v>18298.899999999994</c:v>
                </c:pt>
                <c:pt idx="239">
                  <c:v>17447.5</c:v>
                </c:pt>
                <c:pt idx="240">
                  <c:v>15412.900000000001</c:v>
                </c:pt>
                <c:pt idx="241">
                  <c:v>17039.600000000006</c:v>
                </c:pt>
                <c:pt idx="242">
                  <c:v>20955.600000000006</c:v>
                </c:pt>
                <c:pt idx="243">
                  <c:v>21518.199999999997</c:v>
                </c:pt>
                <c:pt idx="244">
                  <c:v>20861.199999999997</c:v>
                </c:pt>
                <c:pt idx="245">
                  <c:v>20410.5</c:v>
                </c:pt>
                <c:pt idx="246">
                  <c:v>19160</c:v>
                </c:pt>
                <c:pt idx="247">
                  <c:v>15073.899999999994</c:v>
                </c:pt>
                <c:pt idx="248">
                  <c:v>14737.600000000006</c:v>
                </c:pt>
                <c:pt idx="249">
                  <c:v>17367.100000000006</c:v>
                </c:pt>
                <c:pt idx="250">
                  <c:v>19388.300000000003</c:v>
                </c:pt>
                <c:pt idx="251">
                  <c:v>19561.800000000003</c:v>
                </c:pt>
                <c:pt idx="252">
                  <c:v>22188.200000000012</c:v>
                </c:pt>
                <c:pt idx="253">
                  <c:v>19703.200000000004</c:v>
                </c:pt>
                <c:pt idx="254">
                  <c:v>18746.2</c:v>
                </c:pt>
                <c:pt idx="255">
                  <c:v>19695.000000000004</c:v>
                </c:pt>
                <c:pt idx="256">
                  <c:v>21588.3</c:v>
                </c:pt>
                <c:pt idx="257">
                  <c:v>20803.900000000001</c:v>
                </c:pt>
                <c:pt idx="258">
                  <c:v>21500.600000000002</c:v>
                </c:pt>
                <c:pt idx="259">
                  <c:v>22251.5</c:v>
                </c:pt>
                <c:pt idx="260">
                  <c:v>20554.800000000003</c:v>
                </c:pt>
                <c:pt idx="261">
                  <c:v>19706.3</c:v>
                </c:pt>
                <c:pt idx="262">
                  <c:v>21229.399999999998</c:v>
                </c:pt>
                <c:pt idx="263">
                  <c:v>21708.899999999998</c:v>
                </c:pt>
                <c:pt idx="264">
                  <c:v>21361.300000000003</c:v>
                </c:pt>
                <c:pt idx="265">
                  <c:v>20848.800000000003</c:v>
                </c:pt>
                <c:pt idx="266">
                  <c:v>20341.400000000001</c:v>
                </c:pt>
                <c:pt idx="267">
                  <c:v>20850.600000000002</c:v>
                </c:pt>
                <c:pt idx="268">
                  <c:v>19675.3</c:v>
                </c:pt>
                <c:pt idx="269">
                  <c:v>20214.099999999999</c:v>
                </c:pt>
                <c:pt idx="270">
                  <c:v>21425.499999999996</c:v>
                </c:pt>
                <c:pt idx="271">
                  <c:v>23040.700000000004</c:v>
                </c:pt>
                <c:pt idx="272">
                  <c:v>23538.799999999999</c:v>
                </c:pt>
                <c:pt idx="273">
                  <c:v>25422.7</c:v>
                </c:pt>
                <c:pt idx="274">
                  <c:v>22235.499999999996</c:v>
                </c:pt>
                <c:pt idx="275">
                  <c:v>20864.699999999997</c:v>
                </c:pt>
                <c:pt idx="276">
                  <c:v>22771.7</c:v>
                </c:pt>
                <c:pt idx="277">
                  <c:v>26462.899999999998</c:v>
                </c:pt>
                <c:pt idx="278">
                  <c:v>25249.3</c:v>
                </c:pt>
                <c:pt idx="279">
                  <c:v>27218.7</c:v>
                </c:pt>
                <c:pt idx="280">
                  <c:v>26889.100000000002</c:v>
                </c:pt>
                <c:pt idx="281">
                  <c:v>22267.699999999997</c:v>
                </c:pt>
                <c:pt idx="282">
                  <c:v>23778.700000000004</c:v>
                </c:pt>
                <c:pt idx="283">
                  <c:v>27583.5</c:v>
                </c:pt>
                <c:pt idx="284">
                  <c:v>38043.400000000009</c:v>
                </c:pt>
                <c:pt idx="285">
                  <c:v>31727.9</c:v>
                </c:pt>
                <c:pt idx="286">
                  <c:v>47659.4</c:v>
                </c:pt>
                <c:pt idx="287">
                  <c:v>52112.799999999996</c:v>
                </c:pt>
                <c:pt idx="288">
                  <c:v>60333.1</c:v>
                </c:pt>
                <c:pt idx="289">
                  <c:v>63856.100000000006</c:v>
                </c:pt>
                <c:pt idx="290">
                  <c:v>66639.7</c:v>
                </c:pt>
                <c:pt idx="291">
                  <c:v>59313.5</c:v>
                </c:pt>
                <c:pt idx="292">
                  <c:v>41323.299999999996</c:v>
                </c:pt>
                <c:pt idx="293">
                  <c:v>32860</c:v>
                </c:pt>
                <c:pt idx="294">
                  <c:v>30285.199999999997</c:v>
                </c:pt>
                <c:pt idx="295">
                  <c:v>24184.399999999998</c:v>
                </c:pt>
                <c:pt idx="296">
                  <c:v>24301.399999999998</c:v>
                </c:pt>
                <c:pt idx="297">
                  <c:v>38451.499999999993</c:v>
                </c:pt>
                <c:pt idx="298">
                  <c:v>38488.6</c:v>
                </c:pt>
                <c:pt idx="299">
                  <c:v>37800.299999999996</c:v>
                </c:pt>
                <c:pt idx="300">
                  <c:v>31184.7</c:v>
                </c:pt>
                <c:pt idx="301">
                  <c:v>36242.700000000004</c:v>
                </c:pt>
                <c:pt idx="302">
                  <c:v>32401.4</c:v>
                </c:pt>
                <c:pt idx="303">
                  <c:v>30452.5</c:v>
                </c:pt>
                <c:pt idx="304">
                  <c:v>48182.3</c:v>
                </c:pt>
                <c:pt idx="305">
                  <c:v>53073.799999999996</c:v>
                </c:pt>
                <c:pt idx="306">
                  <c:v>50582</c:v>
                </c:pt>
                <c:pt idx="307">
                  <c:v>55786</c:v>
                </c:pt>
                <c:pt idx="308">
                  <c:v>54645.299999999996</c:v>
                </c:pt>
                <c:pt idx="309">
                  <c:v>67317</c:v>
                </c:pt>
                <c:pt idx="310">
                  <c:v>49658.2</c:v>
                </c:pt>
                <c:pt idx="311">
                  <c:v>38859.1</c:v>
                </c:pt>
                <c:pt idx="312">
                  <c:v>33150.199999999997</c:v>
                </c:pt>
                <c:pt idx="313">
                  <c:v>36346.700000000004</c:v>
                </c:pt>
                <c:pt idx="314">
                  <c:v>63533.799999999988</c:v>
                </c:pt>
                <c:pt idx="315">
                  <c:v>75657.200000000012</c:v>
                </c:pt>
                <c:pt idx="316">
                  <c:v>56820</c:v>
                </c:pt>
                <c:pt idx="317">
                  <c:v>47925.5</c:v>
                </c:pt>
                <c:pt idx="318">
                  <c:v>41236.800000000003</c:v>
                </c:pt>
                <c:pt idx="319">
                  <c:v>39294.600000000006</c:v>
                </c:pt>
                <c:pt idx="320">
                  <c:v>47902</c:v>
                </c:pt>
                <c:pt idx="321">
                  <c:v>41524.599999999991</c:v>
                </c:pt>
                <c:pt idx="322">
                  <c:v>34558.200000000012</c:v>
                </c:pt>
                <c:pt idx="323">
                  <c:v>47479.7</c:v>
                </c:pt>
                <c:pt idx="324">
                  <c:v>54821.600000000006</c:v>
                </c:pt>
                <c:pt idx="325">
                  <c:v>51502.7</c:v>
                </c:pt>
                <c:pt idx="326">
                  <c:v>57762.399999999994</c:v>
                </c:pt>
                <c:pt idx="327">
                  <c:v>52998.599999999991</c:v>
                </c:pt>
                <c:pt idx="328">
                  <c:v>52078.1</c:v>
                </c:pt>
                <c:pt idx="329">
                  <c:v>49342.9</c:v>
                </c:pt>
                <c:pt idx="330">
                  <c:v>75309.5</c:v>
                </c:pt>
                <c:pt idx="331">
                  <c:v>64827.399999999994</c:v>
                </c:pt>
                <c:pt idx="332">
                  <c:v>40444.300000000003</c:v>
                </c:pt>
                <c:pt idx="333">
                  <c:v>68112.400000000009</c:v>
                </c:pt>
                <c:pt idx="334">
                  <c:v>70569.7</c:v>
                </c:pt>
                <c:pt idx="335">
                  <c:v>52473.8</c:v>
                </c:pt>
                <c:pt idx="336">
                  <c:v>53563.4</c:v>
                </c:pt>
                <c:pt idx="337">
                  <c:v>63917.399999999994</c:v>
                </c:pt>
                <c:pt idx="338">
                  <c:v>98188.2</c:v>
                </c:pt>
                <c:pt idx="339">
                  <c:v>99011.9</c:v>
                </c:pt>
                <c:pt idx="340">
                  <c:v>92661.7</c:v>
                </c:pt>
                <c:pt idx="341">
                  <c:v>89091.099999999991</c:v>
                </c:pt>
                <c:pt idx="342">
                  <c:v>65470.8</c:v>
                </c:pt>
                <c:pt idx="343">
                  <c:v>96364.9</c:v>
                </c:pt>
                <c:pt idx="344">
                  <c:v>118842.8</c:v>
                </c:pt>
                <c:pt idx="345">
                  <c:v>96138.500000000015</c:v>
                </c:pt>
                <c:pt idx="346">
                  <c:v>91720.3</c:v>
                </c:pt>
                <c:pt idx="347">
                  <c:v>70623.899999999994</c:v>
                </c:pt>
                <c:pt idx="348">
                  <c:v>70056.400000000009</c:v>
                </c:pt>
                <c:pt idx="349">
                  <c:v>104032.1</c:v>
                </c:pt>
                <c:pt idx="350">
                  <c:v>109854.3</c:v>
                </c:pt>
                <c:pt idx="351">
                  <c:v>117404.8</c:v>
                </c:pt>
                <c:pt idx="352">
                  <c:v>123900.1</c:v>
                </c:pt>
                <c:pt idx="353">
                  <c:v>119517.10000000002</c:v>
                </c:pt>
                <c:pt idx="354">
                  <c:v>114750.7</c:v>
                </c:pt>
                <c:pt idx="355">
                  <c:v>107358.20000000001</c:v>
                </c:pt>
                <c:pt idx="356">
                  <c:v>106863</c:v>
                </c:pt>
                <c:pt idx="357">
                  <c:v>104582</c:v>
                </c:pt>
                <c:pt idx="358">
                  <c:v>71960.899999999994</c:v>
                </c:pt>
                <c:pt idx="359">
                  <c:v>70261</c:v>
                </c:pt>
                <c:pt idx="360">
                  <c:v>82455</c:v>
                </c:pt>
                <c:pt idx="361">
                  <c:v>107297.8</c:v>
                </c:pt>
                <c:pt idx="362">
                  <c:v>123263.29999999999</c:v>
                </c:pt>
                <c:pt idx="363">
                  <c:v>118293.20000000001</c:v>
                </c:pt>
                <c:pt idx="364">
                  <c:v>94524.799999999988</c:v>
                </c:pt>
              </c:numCache>
            </c:numRef>
          </c:val>
        </c:ser>
        <c:marker val="1"/>
        <c:axId val="193057920"/>
        <c:axId val="193059456"/>
      </c:lineChart>
      <c:dateAx>
        <c:axId val="19305792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59456"/>
        <c:crosses val="autoZero"/>
        <c:auto val="1"/>
        <c:lblOffset val="100"/>
        <c:minorUnit val="1"/>
      </c:dateAx>
      <c:valAx>
        <c:axId val="193059456"/>
        <c:scaling>
          <c:orientation val="minMax"/>
          <c:max val="18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4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3103997246245861E-2"/>
              <c:y val="0.41426399652799306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05792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5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2010 Daily Dths (Total and RPE)</a:t>
            </a:r>
          </a:p>
        </c:rich>
      </c:tx>
      <c:layout>
        <c:manualLayout>
          <c:xMode val="edge"/>
          <c:yMode val="edge"/>
          <c:x val="0.30567681662169882"/>
          <c:y val="2.744443040876606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80349344978165"/>
          <c:y val="0.18353406254711338"/>
          <c:w val="0.86724890829694323"/>
          <c:h val="0.57290071860500769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DATA'!$A$5482:$A$5846</c:f>
              <c:numCache>
                <c:formatCode>d\-mmm\-yy</c:formatCode>
                <c:ptCount val="365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</c:numCache>
            </c:numRef>
          </c:cat>
          <c:val>
            <c:numRef>
              <c:f>'DAILY DATA'!$O$5482:$O$5846</c:f>
              <c:numCache>
                <c:formatCode>#,##0_);[Red]\(#,##0\)</c:formatCode>
                <c:ptCount val="365"/>
                <c:pt idx="0">
                  <c:v>106081.29999999999</c:v>
                </c:pt>
                <c:pt idx="1">
                  <c:v>146135.20000000001</c:v>
                </c:pt>
                <c:pt idx="2">
                  <c:v>145786.09999999998</c:v>
                </c:pt>
                <c:pt idx="3">
                  <c:v>134051.6</c:v>
                </c:pt>
                <c:pt idx="4">
                  <c:v>129945.50000000001</c:v>
                </c:pt>
                <c:pt idx="5">
                  <c:v>123205.1</c:v>
                </c:pt>
                <c:pt idx="6">
                  <c:v>108462.9</c:v>
                </c:pt>
                <c:pt idx="7">
                  <c:v>133959</c:v>
                </c:pt>
                <c:pt idx="8">
                  <c:v>128634.5</c:v>
                </c:pt>
                <c:pt idx="9">
                  <c:v>138809.9</c:v>
                </c:pt>
                <c:pt idx="10">
                  <c:v>119562.40000000001</c:v>
                </c:pt>
                <c:pt idx="11">
                  <c:v>131880</c:v>
                </c:pt>
                <c:pt idx="12">
                  <c:v>113746.5</c:v>
                </c:pt>
                <c:pt idx="13">
                  <c:v>98666.6</c:v>
                </c:pt>
                <c:pt idx="14">
                  <c:v>79681.700000000012</c:v>
                </c:pt>
                <c:pt idx="15">
                  <c:v>68236.2</c:v>
                </c:pt>
                <c:pt idx="16">
                  <c:v>77802.200000000012</c:v>
                </c:pt>
                <c:pt idx="17">
                  <c:v>72955.199999999983</c:v>
                </c:pt>
                <c:pt idx="18">
                  <c:v>65750.5</c:v>
                </c:pt>
                <c:pt idx="19">
                  <c:v>91218.5</c:v>
                </c:pt>
                <c:pt idx="20">
                  <c:v>101749.2</c:v>
                </c:pt>
                <c:pt idx="21">
                  <c:v>103692.5</c:v>
                </c:pt>
                <c:pt idx="22">
                  <c:v>87512.999999999985</c:v>
                </c:pt>
                <c:pt idx="23">
                  <c:v>56671.7</c:v>
                </c:pt>
                <c:pt idx="24">
                  <c:v>61446.700000000004</c:v>
                </c:pt>
                <c:pt idx="25">
                  <c:v>96689.299999999988</c:v>
                </c:pt>
                <c:pt idx="26">
                  <c:v>97762.499999999985</c:v>
                </c:pt>
                <c:pt idx="27">
                  <c:v>95397.5</c:v>
                </c:pt>
                <c:pt idx="28">
                  <c:v>131711.9</c:v>
                </c:pt>
                <c:pt idx="29">
                  <c:v>156467</c:v>
                </c:pt>
                <c:pt idx="30">
                  <c:v>136218.9</c:v>
                </c:pt>
                <c:pt idx="31">
                  <c:v>118167.29999999997</c:v>
                </c:pt>
                <c:pt idx="32">
                  <c:v>115944.6</c:v>
                </c:pt>
                <c:pt idx="33">
                  <c:v>112593.7</c:v>
                </c:pt>
                <c:pt idx="34">
                  <c:v>107277.7</c:v>
                </c:pt>
                <c:pt idx="35">
                  <c:v>121420.39999999998</c:v>
                </c:pt>
                <c:pt idx="36">
                  <c:v>138270.6</c:v>
                </c:pt>
                <c:pt idx="37">
                  <c:v>131650.20000000001</c:v>
                </c:pt>
                <c:pt idx="38">
                  <c:v>127430.6</c:v>
                </c:pt>
                <c:pt idx="39">
                  <c:v>119203</c:v>
                </c:pt>
                <c:pt idx="40">
                  <c:v>133883.69999999998</c:v>
                </c:pt>
                <c:pt idx="41">
                  <c:v>115342.6</c:v>
                </c:pt>
                <c:pt idx="42">
                  <c:v>111964.6</c:v>
                </c:pt>
                <c:pt idx="43">
                  <c:v>123840.70000000001</c:v>
                </c:pt>
                <c:pt idx="44">
                  <c:v>111368.4</c:v>
                </c:pt>
                <c:pt idx="45">
                  <c:v>115784.50000000001</c:v>
                </c:pt>
                <c:pt idx="46">
                  <c:v>125314.6</c:v>
                </c:pt>
                <c:pt idx="47">
                  <c:v>119622.59999999999</c:v>
                </c:pt>
                <c:pt idx="48">
                  <c:v>101814.7</c:v>
                </c:pt>
                <c:pt idx="49">
                  <c:v>96576.3</c:v>
                </c:pt>
                <c:pt idx="50">
                  <c:v>87391.5</c:v>
                </c:pt>
                <c:pt idx="51">
                  <c:v>76132</c:v>
                </c:pt>
                <c:pt idx="52">
                  <c:v>82661.3</c:v>
                </c:pt>
                <c:pt idx="53">
                  <c:v>85701</c:v>
                </c:pt>
                <c:pt idx="54">
                  <c:v>100505.29999999999</c:v>
                </c:pt>
                <c:pt idx="55">
                  <c:v>111693.99999999999</c:v>
                </c:pt>
                <c:pt idx="56">
                  <c:v>107443.70000000001</c:v>
                </c:pt>
                <c:pt idx="57">
                  <c:v>92064.2</c:v>
                </c:pt>
                <c:pt idx="58">
                  <c:v>89833.5</c:v>
                </c:pt>
                <c:pt idx="59">
                  <c:v>82396.5</c:v>
                </c:pt>
                <c:pt idx="60">
                  <c:v>103274.4</c:v>
                </c:pt>
                <c:pt idx="61">
                  <c:v>106143.1</c:v>
                </c:pt>
                <c:pt idx="62">
                  <c:v>97561.999999999985</c:v>
                </c:pt>
                <c:pt idx="63">
                  <c:v>93383.5</c:v>
                </c:pt>
                <c:pt idx="64">
                  <c:v>84583.199999999983</c:v>
                </c:pt>
                <c:pt idx="65">
                  <c:v>72587.399999999994</c:v>
                </c:pt>
                <c:pt idx="66">
                  <c:v>69136.399999999994</c:v>
                </c:pt>
                <c:pt idx="67">
                  <c:v>53241.3</c:v>
                </c:pt>
                <c:pt idx="68">
                  <c:v>41703.4</c:v>
                </c:pt>
                <c:pt idx="69">
                  <c:v>34964.9</c:v>
                </c:pt>
                <c:pt idx="70">
                  <c:v>39576</c:v>
                </c:pt>
                <c:pt idx="71">
                  <c:v>37845.699999999997</c:v>
                </c:pt>
                <c:pt idx="72">
                  <c:v>59298.600000000006</c:v>
                </c:pt>
                <c:pt idx="73">
                  <c:v>68216.399999999994</c:v>
                </c:pt>
                <c:pt idx="74">
                  <c:v>65205.399999999994</c:v>
                </c:pt>
                <c:pt idx="75">
                  <c:v>50417</c:v>
                </c:pt>
                <c:pt idx="76">
                  <c:v>45057.899999999994</c:v>
                </c:pt>
                <c:pt idx="77">
                  <c:v>39077.19999999999</c:v>
                </c:pt>
                <c:pt idx="78">
                  <c:v>29602.600000000002</c:v>
                </c:pt>
                <c:pt idx="79">
                  <c:v>27485.7</c:v>
                </c:pt>
                <c:pt idx="80">
                  <c:v>39923.800000000003</c:v>
                </c:pt>
                <c:pt idx="81">
                  <c:v>53892.600000000006</c:v>
                </c:pt>
                <c:pt idx="82">
                  <c:v>41498.1</c:v>
                </c:pt>
                <c:pt idx="83">
                  <c:v>33140.1</c:v>
                </c:pt>
                <c:pt idx="84">
                  <c:v>76312.600000000006</c:v>
                </c:pt>
                <c:pt idx="85">
                  <c:v>68352.5</c:v>
                </c:pt>
                <c:pt idx="86">
                  <c:v>45502.499999999993</c:v>
                </c:pt>
                <c:pt idx="87">
                  <c:v>49251.3</c:v>
                </c:pt>
                <c:pt idx="88">
                  <c:v>44792.999999999993</c:v>
                </c:pt>
                <c:pt idx="89">
                  <c:v>37603.500000000007</c:v>
                </c:pt>
                <c:pt idx="90">
                  <c:v>29074.1</c:v>
                </c:pt>
                <c:pt idx="91">
                  <c:v>26425.4</c:v>
                </c:pt>
                <c:pt idx="92">
                  <c:v>23547.7</c:v>
                </c:pt>
                <c:pt idx="93">
                  <c:v>23484.7</c:v>
                </c:pt>
                <c:pt idx="94">
                  <c:v>23108.2</c:v>
                </c:pt>
                <c:pt idx="95">
                  <c:v>23201.7</c:v>
                </c:pt>
                <c:pt idx="96">
                  <c:v>30844.400000000001</c:v>
                </c:pt>
                <c:pt idx="97">
                  <c:v>28535.1</c:v>
                </c:pt>
                <c:pt idx="98">
                  <c:v>33474.800000000003</c:v>
                </c:pt>
                <c:pt idx="99">
                  <c:v>31218.300000000003</c:v>
                </c:pt>
                <c:pt idx="100">
                  <c:v>24821.1</c:v>
                </c:pt>
                <c:pt idx="101">
                  <c:v>25698.2</c:v>
                </c:pt>
                <c:pt idx="102">
                  <c:v>32159.8</c:v>
                </c:pt>
                <c:pt idx="103">
                  <c:v>40416.699999999997</c:v>
                </c:pt>
                <c:pt idx="104">
                  <c:v>31465.9</c:v>
                </c:pt>
                <c:pt idx="105">
                  <c:v>33999.199999999997</c:v>
                </c:pt>
                <c:pt idx="106">
                  <c:v>30042.199999999997</c:v>
                </c:pt>
                <c:pt idx="107">
                  <c:v>37316.6</c:v>
                </c:pt>
                <c:pt idx="108">
                  <c:v>36958.400000000001</c:v>
                </c:pt>
                <c:pt idx="109">
                  <c:v>31079</c:v>
                </c:pt>
                <c:pt idx="110">
                  <c:v>38256.800000000003</c:v>
                </c:pt>
                <c:pt idx="111">
                  <c:v>30576.699999999997</c:v>
                </c:pt>
                <c:pt idx="112">
                  <c:v>26924.7</c:v>
                </c:pt>
                <c:pt idx="113">
                  <c:v>27975.200000000001</c:v>
                </c:pt>
                <c:pt idx="114">
                  <c:v>33484.6</c:v>
                </c:pt>
                <c:pt idx="115">
                  <c:v>41123.599999999999</c:v>
                </c:pt>
                <c:pt idx="116">
                  <c:v>47652.2</c:v>
                </c:pt>
                <c:pt idx="117">
                  <c:v>70087.199999999997</c:v>
                </c:pt>
                <c:pt idx="118">
                  <c:v>42899.3</c:v>
                </c:pt>
                <c:pt idx="119">
                  <c:v>44359.5</c:v>
                </c:pt>
                <c:pt idx="120">
                  <c:v>69053.8</c:v>
                </c:pt>
                <c:pt idx="121">
                  <c:v>69242.7</c:v>
                </c:pt>
                <c:pt idx="122">
                  <c:v>71159.399999999994</c:v>
                </c:pt>
                <c:pt idx="123">
                  <c:v>69194.3</c:v>
                </c:pt>
                <c:pt idx="124">
                  <c:v>68114.100000000006</c:v>
                </c:pt>
                <c:pt idx="125">
                  <c:v>70433.600000000006</c:v>
                </c:pt>
                <c:pt idx="126">
                  <c:v>46842.100000000006</c:v>
                </c:pt>
                <c:pt idx="127">
                  <c:v>21357</c:v>
                </c:pt>
                <c:pt idx="128">
                  <c:v>26696.3</c:v>
                </c:pt>
                <c:pt idx="129">
                  <c:v>28038.7</c:v>
                </c:pt>
                <c:pt idx="130">
                  <c:v>30637.5</c:v>
                </c:pt>
                <c:pt idx="131">
                  <c:v>37067.4</c:v>
                </c:pt>
                <c:pt idx="132">
                  <c:v>31456.6</c:v>
                </c:pt>
                <c:pt idx="133">
                  <c:v>58069</c:v>
                </c:pt>
                <c:pt idx="134">
                  <c:v>42161.599999999999</c:v>
                </c:pt>
                <c:pt idx="135">
                  <c:v>20249.100000000002</c:v>
                </c:pt>
                <c:pt idx="136">
                  <c:v>30504</c:v>
                </c:pt>
                <c:pt idx="137">
                  <c:v>30929.100000000002</c:v>
                </c:pt>
                <c:pt idx="138">
                  <c:v>24766.300000000003</c:v>
                </c:pt>
                <c:pt idx="139">
                  <c:v>24043.600000000002</c:v>
                </c:pt>
                <c:pt idx="140">
                  <c:v>46681.2</c:v>
                </c:pt>
                <c:pt idx="141">
                  <c:v>19908.2</c:v>
                </c:pt>
                <c:pt idx="142">
                  <c:v>25075.600000000002</c:v>
                </c:pt>
                <c:pt idx="143">
                  <c:v>52358.8</c:v>
                </c:pt>
                <c:pt idx="144">
                  <c:v>49806.2</c:v>
                </c:pt>
                <c:pt idx="145">
                  <c:v>59640.5</c:v>
                </c:pt>
                <c:pt idx="146">
                  <c:v>56139.9</c:v>
                </c:pt>
                <c:pt idx="147">
                  <c:v>43665.399999999994</c:v>
                </c:pt>
                <c:pt idx="148">
                  <c:v>18483.3</c:v>
                </c:pt>
                <c:pt idx="149">
                  <c:v>43959</c:v>
                </c:pt>
                <c:pt idx="150">
                  <c:v>53052</c:v>
                </c:pt>
                <c:pt idx="151">
                  <c:v>54512.2</c:v>
                </c:pt>
                <c:pt idx="152">
                  <c:v>54315.7</c:v>
                </c:pt>
                <c:pt idx="153">
                  <c:v>54056.4</c:v>
                </c:pt>
                <c:pt idx="154">
                  <c:v>47549.4</c:v>
                </c:pt>
                <c:pt idx="155">
                  <c:v>46078</c:v>
                </c:pt>
                <c:pt idx="156">
                  <c:v>45982.5</c:v>
                </c:pt>
                <c:pt idx="157">
                  <c:v>39048.799999999996</c:v>
                </c:pt>
                <c:pt idx="158">
                  <c:v>38217.800000000003</c:v>
                </c:pt>
                <c:pt idx="159">
                  <c:v>23760.3</c:v>
                </c:pt>
                <c:pt idx="160">
                  <c:v>53066.3</c:v>
                </c:pt>
                <c:pt idx="161">
                  <c:v>51634.7</c:v>
                </c:pt>
                <c:pt idx="162">
                  <c:v>50306.8</c:v>
                </c:pt>
                <c:pt idx="163">
                  <c:v>53680.6</c:v>
                </c:pt>
                <c:pt idx="164">
                  <c:v>51222.8</c:v>
                </c:pt>
                <c:pt idx="165">
                  <c:v>49948.9</c:v>
                </c:pt>
                <c:pt idx="166">
                  <c:v>53277.7</c:v>
                </c:pt>
                <c:pt idx="167">
                  <c:v>52995.100000000006</c:v>
                </c:pt>
                <c:pt idx="168">
                  <c:v>46900.9</c:v>
                </c:pt>
                <c:pt idx="169">
                  <c:v>51333.3</c:v>
                </c:pt>
                <c:pt idx="170">
                  <c:v>53358.899999999994</c:v>
                </c:pt>
                <c:pt idx="171">
                  <c:v>55154.3</c:v>
                </c:pt>
                <c:pt idx="172">
                  <c:v>56140.7</c:v>
                </c:pt>
                <c:pt idx="173">
                  <c:v>60787.700000000004</c:v>
                </c:pt>
                <c:pt idx="174">
                  <c:v>59590.1</c:v>
                </c:pt>
                <c:pt idx="175">
                  <c:v>52865.7</c:v>
                </c:pt>
                <c:pt idx="176">
                  <c:v>51138.1</c:v>
                </c:pt>
                <c:pt idx="177">
                  <c:v>67684.399999999994</c:v>
                </c:pt>
                <c:pt idx="178">
                  <c:v>60419.5</c:v>
                </c:pt>
                <c:pt idx="179">
                  <c:v>48093.9</c:v>
                </c:pt>
                <c:pt idx="180">
                  <c:v>47360.7</c:v>
                </c:pt>
                <c:pt idx="181">
                  <c:v>45861</c:v>
                </c:pt>
                <c:pt idx="182">
                  <c:v>19564</c:v>
                </c:pt>
                <c:pt idx="183">
                  <c:v>38489.699999999997</c:v>
                </c:pt>
                <c:pt idx="184">
                  <c:v>46345.3</c:v>
                </c:pt>
                <c:pt idx="185">
                  <c:v>56011.5</c:v>
                </c:pt>
                <c:pt idx="186">
                  <c:v>65416.2</c:v>
                </c:pt>
                <c:pt idx="187">
                  <c:v>67073.8</c:v>
                </c:pt>
                <c:pt idx="188">
                  <c:v>40345.300000000003</c:v>
                </c:pt>
                <c:pt idx="189">
                  <c:v>53070.399999999994</c:v>
                </c:pt>
                <c:pt idx="190">
                  <c:v>45535</c:v>
                </c:pt>
                <c:pt idx="191">
                  <c:v>65367.899999999994</c:v>
                </c:pt>
                <c:pt idx="192">
                  <c:v>69217.600000000006</c:v>
                </c:pt>
                <c:pt idx="193">
                  <c:v>68747.199999999997</c:v>
                </c:pt>
                <c:pt idx="194">
                  <c:v>68670.8</c:v>
                </c:pt>
                <c:pt idx="195">
                  <c:v>70812.800000000003</c:v>
                </c:pt>
                <c:pt idx="196">
                  <c:v>68818.700000000012</c:v>
                </c:pt>
                <c:pt idx="197">
                  <c:v>65556.700000000012</c:v>
                </c:pt>
                <c:pt idx="198">
                  <c:v>57611.4</c:v>
                </c:pt>
                <c:pt idx="199">
                  <c:v>68597.2</c:v>
                </c:pt>
                <c:pt idx="200">
                  <c:v>68070.899999999994</c:v>
                </c:pt>
                <c:pt idx="201">
                  <c:v>51986.5</c:v>
                </c:pt>
                <c:pt idx="202">
                  <c:v>67329.299999999988</c:v>
                </c:pt>
                <c:pt idx="203">
                  <c:v>68268.5</c:v>
                </c:pt>
                <c:pt idx="204">
                  <c:v>66951.5</c:v>
                </c:pt>
                <c:pt idx="205">
                  <c:v>65020.899999999994</c:v>
                </c:pt>
                <c:pt idx="206">
                  <c:v>66700.700000000012</c:v>
                </c:pt>
                <c:pt idx="207">
                  <c:v>57248</c:v>
                </c:pt>
                <c:pt idx="208">
                  <c:v>58575.7</c:v>
                </c:pt>
                <c:pt idx="209">
                  <c:v>55098.7</c:v>
                </c:pt>
                <c:pt idx="210">
                  <c:v>45052.4</c:v>
                </c:pt>
                <c:pt idx="211">
                  <c:v>32145.200000000001</c:v>
                </c:pt>
                <c:pt idx="212">
                  <c:v>40059</c:v>
                </c:pt>
                <c:pt idx="213">
                  <c:v>56651.5</c:v>
                </c:pt>
                <c:pt idx="214">
                  <c:v>59190.899999999994</c:v>
                </c:pt>
                <c:pt idx="215">
                  <c:v>68836.899999999994</c:v>
                </c:pt>
                <c:pt idx="216">
                  <c:v>66489.399999999994</c:v>
                </c:pt>
                <c:pt idx="217">
                  <c:v>50855.399999999994</c:v>
                </c:pt>
                <c:pt idx="218">
                  <c:v>50805.7</c:v>
                </c:pt>
                <c:pt idx="219">
                  <c:v>51052.100000000006</c:v>
                </c:pt>
                <c:pt idx="220">
                  <c:v>69641.8</c:v>
                </c:pt>
                <c:pt idx="221">
                  <c:v>71013.399999999994</c:v>
                </c:pt>
                <c:pt idx="222">
                  <c:v>70301.5</c:v>
                </c:pt>
                <c:pt idx="223">
                  <c:v>71158</c:v>
                </c:pt>
                <c:pt idx="224">
                  <c:v>50793.4</c:v>
                </c:pt>
                <c:pt idx="225">
                  <c:v>49375.700000000004</c:v>
                </c:pt>
                <c:pt idx="226">
                  <c:v>56229.799999999996</c:v>
                </c:pt>
                <c:pt idx="227">
                  <c:v>71560.5</c:v>
                </c:pt>
                <c:pt idx="228">
                  <c:v>71824.7</c:v>
                </c:pt>
                <c:pt idx="229">
                  <c:v>69700.899999999994</c:v>
                </c:pt>
                <c:pt idx="230">
                  <c:v>70865.3</c:v>
                </c:pt>
                <c:pt idx="231">
                  <c:v>70090.799999999988</c:v>
                </c:pt>
                <c:pt idx="232">
                  <c:v>68848.800000000003</c:v>
                </c:pt>
                <c:pt idx="233">
                  <c:v>68366.2</c:v>
                </c:pt>
                <c:pt idx="234">
                  <c:v>60258.600000000006</c:v>
                </c:pt>
                <c:pt idx="235">
                  <c:v>64589.5</c:v>
                </c:pt>
                <c:pt idx="236">
                  <c:v>71373</c:v>
                </c:pt>
                <c:pt idx="237">
                  <c:v>70853.600000000006</c:v>
                </c:pt>
                <c:pt idx="238">
                  <c:v>69034.8</c:v>
                </c:pt>
                <c:pt idx="239">
                  <c:v>67853.3</c:v>
                </c:pt>
                <c:pt idx="240">
                  <c:v>68740.100000000006</c:v>
                </c:pt>
                <c:pt idx="241">
                  <c:v>68798.600000000006</c:v>
                </c:pt>
                <c:pt idx="242">
                  <c:v>68801.100000000006</c:v>
                </c:pt>
                <c:pt idx="243">
                  <c:v>70351.7</c:v>
                </c:pt>
                <c:pt idx="244">
                  <c:v>69669.2</c:v>
                </c:pt>
                <c:pt idx="245">
                  <c:v>50587</c:v>
                </c:pt>
                <c:pt idx="246">
                  <c:v>16921.600000000002</c:v>
                </c:pt>
                <c:pt idx="247">
                  <c:v>18290.199999999997</c:v>
                </c:pt>
                <c:pt idx="248">
                  <c:v>45578</c:v>
                </c:pt>
                <c:pt idx="249">
                  <c:v>69113.8</c:v>
                </c:pt>
                <c:pt idx="250">
                  <c:v>69606.600000000006</c:v>
                </c:pt>
                <c:pt idx="251">
                  <c:v>45113.299999999996</c:v>
                </c:pt>
                <c:pt idx="252">
                  <c:v>20506.2</c:v>
                </c:pt>
                <c:pt idx="253">
                  <c:v>18559.2</c:v>
                </c:pt>
                <c:pt idx="254">
                  <c:v>25205.200000000001</c:v>
                </c:pt>
                <c:pt idx="255">
                  <c:v>72540.899999999994</c:v>
                </c:pt>
                <c:pt idx="256">
                  <c:v>65965.899999999994</c:v>
                </c:pt>
                <c:pt idx="257">
                  <c:v>71172.800000000003</c:v>
                </c:pt>
                <c:pt idx="258">
                  <c:v>71126.7</c:v>
                </c:pt>
                <c:pt idx="259">
                  <c:v>49528.6</c:v>
                </c:pt>
                <c:pt idx="260">
                  <c:v>18574.099999999999</c:v>
                </c:pt>
                <c:pt idx="261">
                  <c:v>19587.5</c:v>
                </c:pt>
                <c:pt idx="262">
                  <c:v>24968.2</c:v>
                </c:pt>
                <c:pt idx="263">
                  <c:v>71032.200000000012</c:v>
                </c:pt>
                <c:pt idx="264">
                  <c:v>71715.799999999988</c:v>
                </c:pt>
                <c:pt idx="265">
                  <c:v>71221.100000000006</c:v>
                </c:pt>
                <c:pt idx="266">
                  <c:v>71253.899999999994</c:v>
                </c:pt>
                <c:pt idx="267">
                  <c:v>50369.4</c:v>
                </c:pt>
                <c:pt idx="268">
                  <c:v>19759.400000000001</c:v>
                </c:pt>
                <c:pt idx="269">
                  <c:v>21204.7</c:v>
                </c:pt>
                <c:pt idx="270">
                  <c:v>21350</c:v>
                </c:pt>
                <c:pt idx="271">
                  <c:v>34821.199999999997</c:v>
                </c:pt>
                <c:pt idx="272">
                  <c:v>53094.100000000006</c:v>
                </c:pt>
                <c:pt idx="273">
                  <c:v>22568.899999999998</c:v>
                </c:pt>
                <c:pt idx="274">
                  <c:v>22285.7</c:v>
                </c:pt>
                <c:pt idx="275">
                  <c:v>25824.1</c:v>
                </c:pt>
                <c:pt idx="276">
                  <c:v>34777.9</c:v>
                </c:pt>
                <c:pt idx="277">
                  <c:v>34701</c:v>
                </c:pt>
                <c:pt idx="278">
                  <c:v>54346.1</c:v>
                </c:pt>
                <c:pt idx="279">
                  <c:v>79110</c:v>
                </c:pt>
                <c:pt idx="280">
                  <c:v>77887.700000000012</c:v>
                </c:pt>
                <c:pt idx="281">
                  <c:v>73471.8</c:v>
                </c:pt>
                <c:pt idx="282">
                  <c:v>74180.3</c:v>
                </c:pt>
                <c:pt idx="283">
                  <c:v>75740.399999999994</c:v>
                </c:pt>
                <c:pt idx="284">
                  <c:v>75043.899999999994</c:v>
                </c:pt>
                <c:pt idx="285">
                  <c:v>75103.3</c:v>
                </c:pt>
                <c:pt idx="286">
                  <c:v>79112.3</c:v>
                </c:pt>
                <c:pt idx="287">
                  <c:v>87964.6</c:v>
                </c:pt>
                <c:pt idx="288">
                  <c:v>85687.8</c:v>
                </c:pt>
                <c:pt idx="289">
                  <c:v>80830.700000000012</c:v>
                </c:pt>
                <c:pt idx="290">
                  <c:v>80717.399999999994</c:v>
                </c:pt>
                <c:pt idx="291">
                  <c:v>81188.399999999994</c:v>
                </c:pt>
                <c:pt idx="292">
                  <c:v>89495.2</c:v>
                </c:pt>
                <c:pt idx="293">
                  <c:v>88369.5</c:v>
                </c:pt>
                <c:pt idx="294">
                  <c:v>97069</c:v>
                </c:pt>
                <c:pt idx="295">
                  <c:v>83801.600000000006</c:v>
                </c:pt>
                <c:pt idx="296">
                  <c:v>49571.5</c:v>
                </c:pt>
                <c:pt idx="297">
                  <c:v>23927.699999999997</c:v>
                </c:pt>
                <c:pt idx="298">
                  <c:v>22735.000000000004</c:v>
                </c:pt>
                <c:pt idx="299">
                  <c:v>22403.5</c:v>
                </c:pt>
                <c:pt idx="300">
                  <c:v>26049.200000000004</c:v>
                </c:pt>
                <c:pt idx="301">
                  <c:v>42462.9</c:v>
                </c:pt>
                <c:pt idx="302">
                  <c:v>39696.600000000006</c:v>
                </c:pt>
                <c:pt idx="303">
                  <c:v>37647.1</c:v>
                </c:pt>
                <c:pt idx="304">
                  <c:v>57035.5</c:v>
                </c:pt>
                <c:pt idx="305">
                  <c:v>59821.099999999991</c:v>
                </c:pt>
                <c:pt idx="306">
                  <c:v>50073.200000000004</c:v>
                </c:pt>
                <c:pt idx="307">
                  <c:v>66940.2</c:v>
                </c:pt>
                <c:pt idx="308">
                  <c:v>54080.100000000006</c:v>
                </c:pt>
                <c:pt idx="309">
                  <c:v>69999.199999999997</c:v>
                </c:pt>
                <c:pt idx="310">
                  <c:v>74360.3</c:v>
                </c:pt>
                <c:pt idx="311">
                  <c:v>60510.9</c:v>
                </c:pt>
                <c:pt idx="312">
                  <c:v>49962.5</c:v>
                </c:pt>
                <c:pt idx="313">
                  <c:v>49431</c:v>
                </c:pt>
                <c:pt idx="314">
                  <c:v>63163.5</c:v>
                </c:pt>
                <c:pt idx="315">
                  <c:v>62310.1</c:v>
                </c:pt>
                <c:pt idx="316">
                  <c:v>55841</c:v>
                </c:pt>
                <c:pt idx="317">
                  <c:v>48930.9</c:v>
                </c:pt>
                <c:pt idx="318">
                  <c:v>45655.5</c:v>
                </c:pt>
                <c:pt idx="319">
                  <c:v>36396.9</c:v>
                </c:pt>
                <c:pt idx="320">
                  <c:v>50942.6</c:v>
                </c:pt>
                <c:pt idx="321">
                  <c:v>62286.2</c:v>
                </c:pt>
                <c:pt idx="322">
                  <c:v>62219.1</c:v>
                </c:pt>
                <c:pt idx="323">
                  <c:v>48454.400000000001</c:v>
                </c:pt>
                <c:pt idx="324">
                  <c:v>46944</c:v>
                </c:pt>
                <c:pt idx="325">
                  <c:v>37086.1</c:v>
                </c:pt>
                <c:pt idx="326">
                  <c:v>37569.599999999999</c:v>
                </c:pt>
                <c:pt idx="327">
                  <c:v>57500.299999999996</c:v>
                </c:pt>
                <c:pt idx="328">
                  <c:v>40455.200000000004</c:v>
                </c:pt>
                <c:pt idx="329">
                  <c:v>53136.800000000003</c:v>
                </c:pt>
                <c:pt idx="330">
                  <c:v>75872</c:v>
                </c:pt>
                <c:pt idx="331">
                  <c:v>84746.599999999991</c:v>
                </c:pt>
                <c:pt idx="332">
                  <c:v>63010.1</c:v>
                </c:pt>
                <c:pt idx="333">
                  <c:v>39238.1</c:v>
                </c:pt>
                <c:pt idx="334">
                  <c:v>72638.5</c:v>
                </c:pt>
                <c:pt idx="335">
                  <c:v>93994.1</c:v>
                </c:pt>
                <c:pt idx="336">
                  <c:v>139218.70000000001</c:v>
                </c:pt>
                <c:pt idx="337">
                  <c:v>118965.5</c:v>
                </c:pt>
                <c:pt idx="338">
                  <c:v>139621.20000000001</c:v>
                </c:pt>
                <c:pt idx="339">
                  <c:v>148621.29999999999</c:v>
                </c:pt>
                <c:pt idx="340">
                  <c:v>127489.4</c:v>
                </c:pt>
                <c:pt idx="341">
                  <c:v>127842.8</c:v>
                </c:pt>
                <c:pt idx="342">
                  <c:v>120843.90000000001</c:v>
                </c:pt>
                <c:pt idx="343">
                  <c:v>112198.7</c:v>
                </c:pt>
                <c:pt idx="344">
                  <c:v>91570.500000000015</c:v>
                </c:pt>
                <c:pt idx="345">
                  <c:v>92162</c:v>
                </c:pt>
                <c:pt idx="346">
                  <c:v>138926.29999999999</c:v>
                </c:pt>
                <c:pt idx="347">
                  <c:v>153077.9</c:v>
                </c:pt>
                <c:pt idx="348">
                  <c:v>140106.5</c:v>
                </c:pt>
                <c:pt idx="349">
                  <c:v>138114.59999999998</c:v>
                </c:pt>
                <c:pt idx="350">
                  <c:v>121992.6</c:v>
                </c:pt>
                <c:pt idx="351">
                  <c:v>113846.3</c:v>
                </c:pt>
                <c:pt idx="352">
                  <c:v>121500.3</c:v>
                </c:pt>
                <c:pt idx="353">
                  <c:v>120408.6</c:v>
                </c:pt>
                <c:pt idx="354">
                  <c:v>106392.7</c:v>
                </c:pt>
                <c:pt idx="355">
                  <c:v>107221.20000000001</c:v>
                </c:pt>
                <c:pt idx="356">
                  <c:v>111289.29999999999</c:v>
                </c:pt>
                <c:pt idx="357">
                  <c:v>102751.3</c:v>
                </c:pt>
                <c:pt idx="358">
                  <c:v>108495.8</c:v>
                </c:pt>
                <c:pt idx="359">
                  <c:v>128794.90000000001</c:v>
                </c:pt>
                <c:pt idx="360">
                  <c:v>125760.50000000001</c:v>
                </c:pt>
                <c:pt idx="361">
                  <c:v>112248.6</c:v>
                </c:pt>
                <c:pt idx="362">
                  <c:v>110150</c:v>
                </c:pt>
                <c:pt idx="363">
                  <c:v>104114.6</c:v>
                </c:pt>
                <c:pt idx="364">
                  <c:v>73270.299999999988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cat>
            <c:numRef>
              <c:f>'DAILY DATA'!$A$5482:$A$5846</c:f>
              <c:numCache>
                <c:formatCode>d\-mmm\-yy</c:formatCode>
                <c:ptCount val="365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</c:numCache>
            </c:numRef>
          </c:cat>
          <c:val>
            <c:numRef>
              <c:f>'DAILY DATA'!$P$5482:$P$5815</c:f>
              <c:numCache>
                <c:formatCode>#,##0_);[Red]\(#,##0\)</c:formatCode>
                <c:ptCount val="3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32</c:v>
                </c:pt>
                <c:pt idx="95">
                  <c:v>0</c:v>
                </c:pt>
                <c:pt idx="96">
                  <c:v>8135</c:v>
                </c:pt>
                <c:pt idx="97">
                  <c:v>4324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5503</c:v>
                </c:pt>
                <c:pt idx="105">
                  <c:v>11450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9295</c:v>
                </c:pt>
                <c:pt idx="115">
                  <c:v>13175</c:v>
                </c:pt>
                <c:pt idx="116">
                  <c:v>12090</c:v>
                </c:pt>
                <c:pt idx="117">
                  <c:v>29680</c:v>
                </c:pt>
                <c:pt idx="118">
                  <c:v>13997</c:v>
                </c:pt>
                <c:pt idx="119">
                  <c:v>22357</c:v>
                </c:pt>
                <c:pt idx="120">
                  <c:v>49556</c:v>
                </c:pt>
                <c:pt idx="121">
                  <c:v>49529</c:v>
                </c:pt>
                <c:pt idx="122">
                  <c:v>49510</c:v>
                </c:pt>
                <c:pt idx="123">
                  <c:v>46665</c:v>
                </c:pt>
                <c:pt idx="124">
                  <c:v>48499</c:v>
                </c:pt>
                <c:pt idx="125">
                  <c:v>48637</c:v>
                </c:pt>
                <c:pt idx="126">
                  <c:v>26978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72</c:v>
                </c:pt>
                <c:pt idx="131">
                  <c:v>15206</c:v>
                </c:pt>
                <c:pt idx="132">
                  <c:v>7526</c:v>
                </c:pt>
                <c:pt idx="133">
                  <c:v>38222</c:v>
                </c:pt>
                <c:pt idx="134">
                  <c:v>23803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924</c:v>
                </c:pt>
                <c:pt idx="140">
                  <c:v>25522</c:v>
                </c:pt>
                <c:pt idx="141">
                  <c:v>0</c:v>
                </c:pt>
                <c:pt idx="142">
                  <c:v>5610</c:v>
                </c:pt>
                <c:pt idx="143">
                  <c:v>31530</c:v>
                </c:pt>
                <c:pt idx="144">
                  <c:v>28501</c:v>
                </c:pt>
                <c:pt idx="145">
                  <c:v>38499</c:v>
                </c:pt>
                <c:pt idx="146">
                  <c:v>35945</c:v>
                </c:pt>
                <c:pt idx="147">
                  <c:v>24403</c:v>
                </c:pt>
                <c:pt idx="148">
                  <c:v>972</c:v>
                </c:pt>
                <c:pt idx="149">
                  <c:v>27104</c:v>
                </c:pt>
                <c:pt idx="150">
                  <c:v>35042</c:v>
                </c:pt>
                <c:pt idx="151">
                  <c:v>34429</c:v>
                </c:pt>
                <c:pt idx="152">
                  <c:v>34410</c:v>
                </c:pt>
                <c:pt idx="153">
                  <c:v>33913</c:v>
                </c:pt>
                <c:pt idx="154">
                  <c:v>28540</c:v>
                </c:pt>
                <c:pt idx="155">
                  <c:v>28773</c:v>
                </c:pt>
                <c:pt idx="156">
                  <c:v>26982</c:v>
                </c:pt>
                <c:pt idx="157">
                  <c:v>18113</c:v>
                </c:pt>
                <c:pt idx="158">
                  <c:v>16892</c:v>
                </c:pt>
                <c:pt idx="159">
                  <c:v>3087</c:v>
                </c:pt>
                <c:pt idx="160">
                  <c:v>32919</c:v>
                </c:pt>
                <c:pt idx="161">
                  <c:v>32554</c:v>
                </c:pt>
                <c:pt idx="162">
                  <c:v>33195</c:v>
                </c:pt>
                <c:pt idx="163">
                  <c:v>35699</c:v>
                </c:pt>
                <c:pt idx="164">
                  <c:v>31733</c:v>
                </c:pt>
                <c:pt idx="165">
                  <c:v>29163</c:v>
                </c:pt>
                <c:pt idx="166">
                  <c:v>32619</c:v>
                </c:pt>
                <c:pt idx="167">
                  <c:v>32607</c:v>
                </c:pt>
                <c:pt idx="168">
                  <c:v>27375</c:v>
                </c:pt>
                <c:pt idx="169">
                  <c:v>34050</c:v>
                </c:pt>
                <c:pt idx="170">
                  <c:v>35503</c:v>
                </c:pt>
                <c:pt idx="171">
                  <c:v>35493</c:v>
                </c:pt>
                <c:pt idx="172">
                  <c:v>36732</c:v>
                </c:pt>
                <c:pt idx="173">
                  <c:v>41507</c:v>
                </c:pt>
                <c:pt idx="174">
                  <c:v>40660</c:v>
                </c:pt>
                <c:pt idx="175">
                  <c:v>34428</c:v>
                </c:pt>
                <c:pt idx="176">
                  <c:v>34796</c:v>
                </c:pt>
                <c:pt idx="177">
                  <c:v>50806</c:v>
                </c:pt>
                <c:pt idx="178">
                  <c:v>41518</c:v>
                </c:pt>
                <c:pt idx="179">
                  <c:v>28924</c:v>
                </c:pt>
                <c:pt idx="180">
                  <c:v>27061</c:v>
                </c:pt>
                <c:pt idx="181">
                  <c:v>25622</c:v>
                </c:pt>
                <c:pt idx="182">
                  <c:v>814</c:v>
                </c:pt>
                <c:pt idx="183">
                  <c:v>21931</c:v>
                </c:pt>
                <c:pt idx="184">
                  <c:v>31516</c:v>
                </c:pt>
                <c:pt idx="185">
                  <c:v>39534</c:v>
                </c:pt>
                <c:pt idx="186">
                  <c:v>47492</c:v>
                </c:pt>
                <c:pt idx="187">
                  <c:v>49853</c:v>
                </c:pt>
                <c:pt idx="188">
                  <c:v>22145</c:v>
                </c:pt>
                <c:pt idx="189">
                  <c:v>35157</c:v>
                </c:pt>
                <c:pt idx="190">
                  <c:v>28208</c:v>
                </c:pt>
                <c:pt idx="191">
                  <c:v>47347</c:v>
                </c:pt>
                <c:pt idx="192">
                  <c:v>49582</c:v>
                </c:pt>
                <c:pt idx="193">
                  <c:v>49076</c:v>
                </c:pt>
                <c:pt idx="194">
                  <c:v>49116</c:v>
                </c:pt>
                <c:pt idx="195">
                  <c:v>51524</c:v>
                </c:pt>
                <c:pt idx="196">
                  <c:v>50150</c:v>
                </c:pt>
                <c:pt idx="197">
                  <c:v>48589</c:v>
                </c:pt>
                <c:pt idx="198">
                  <c:v>40127</c:v>
                </c:pt>
                <c:pt idx="199">
                  <c:v>49116</c:v>
                </c:pt>
                <c:pt idx="200">
                  <c:v>48919</c:v>
                </c:pt>
                <c:pt idx="201">
                  <c:v>32562</c:v>
                </c:pt>
                <c:pt idx="202">
                  <c:v>48384</c:v>
                </c:pt>
                <c:pt idx="203">
                  <c:v>50377</c:v>
                </c:pt>
                <c:pt idx="204">
                  <c:v>51030</c:v>
                </c:pt>
                <c:pt idx="205">
                  <c:v>48253</c:v>
                </c:pt>
                <c:pt idx="206">
                  <c:v>48100</c:v>
                </c:pt>
                <c:pt idx="207">
                  <c:v>38054</c:v>
                </c:pt>
                <c:pt idx="208">
                  <c:v>40125</c:v>
                </c:pt>
                <c:pt idx="209">
                  <c:v>35611</c:v>
                </c:pt>
                <c:pt idx="210">
                  <c:v>26033</c:v>
                </c:pt>
                <c:pt idx="211">
                  <c:v>14578</c:v>
                </c:pt>
                <c:pt idx="212">
                  <c:v>21427</c:v>
                </c:pt>
                <c:pt idx="213">
                  <c:v>36875</c:v>
                </c:pt>
                <c:pt idx="214">
                  <c:v>40086</c:v>
                </c:pt>
                <c:pt idx="215">
                  <c:v>49389</c:v>
                </c:pt>
                <c:pt idx="216">
                  <c:v>47299</c:v>
                </c:pt>
                <c:pt idx="217">
                  <c:v>32343</c:v>
                </c:pt>
                <c:pt idx="218">
                  <c:v>34006</c:v>
                </c:pt>
                <c:pt idx="219">
                  <c:v>33677</c:v>
                </c:pt>
                <c:pt idx="220">
                  <c:v>50023</c:v>
                </c:pt>
                <c:pt idx="221">
                  <c:v>51736</c:v>
                </c:pt>
                <c:pt idx="222">
                  <c:v>51371</c:v>
                </c:pt>
                <c:pt idx="223">
                  <c:v>52275</c:v>
                </c:pt>
                <c:pt idx="224">
                  <c:v>32016</c:v>
                </c:pt>
                <c:pt idx="225">
                  <c:v>32126</c:v>
                </c:pt>
                <c:pt idx="226">
                  <c:v>38167</c:v>
                </c:pt>
                <c:pt idx="227">
                  <c:v>52522</c:v>
                </c:pt>
                <c:pt idx="228">
                  <c:v>52417</c:v>
                </c:pt>
                <c:pt idx="229">
                  <c:v>49777</c:v>
                </c:pt>
                <c:pt idx="230">
                  <c:v>50602</c:v>
                </c:pt>
                <c:pt idx="231">
                  <c:v>50988</c:v>
                </c:pt>
                <c:pt idx="232">
                  <c:v>51664</c:v>
                </c:pt>
                <c:pt idx="233">
                  <c:v>50567</c:v>
                </c:pt>
                <c:pt idx="234">
                  <c:v>40204</c:v>
                </c:pt>
                <c:pt idx="235">
                  <c:v>43669</c:v>
                </c:pt>
                <c:pt idx="236">
                  <c:v>50435</c:v>
                </c:pt>
                <c:pt idx="237">
                  <c:v>50544</c:v>
                </c:pt>
                <c:pt idx="238">
                  <c:v>49770</c:v>
                </c:pt>
                <c:pt idx="239">
                  <c:v>50166</c:v>
                </c:pt>
                <c:pt idx="240">
                  <c:v>50778</c:v>
                </c:pt>
                <c:pt idx="241">
                  <c:v>49431</c:v>
                </c:pt>
                <c:pt idx="242">
                  <c:v>49414</c:v>
                </c:pt>
                <c:pt idx="243">
                  <c:v>50949</c:v>
                </c:pt>
                <c:pt idx="244">
                  <c:v>50588</c:v>
                </c:pt>
                <c:pt idx="245">
                  <c:v>32292</c:v>
                </c:pt>
                <c:pt idx="246">
                  <c:v>0</c:v>
                </c:pt>
                <c:pt idx="247">
                  <c:v>1500</c:v>
                </c:pt>
                <c:pt idx="248">
                  <c:v>27532</c:v>
                </c:pt>
                <c:pt idx="249">
                  <c:v>50140</c:v>
                </c:pt>
                <c:pt idx="250">
                  <c:v>49354</c:v>
                </c:pt>
                <c:pt idx="251">
                  <c:v>23992</c:v>
                </c:pt>
                <c:pt idx="252">
                  <c:v>0</c:v>
                </c:pt>
                <c:pt idx="253">
                  <c:v>0</c:v>
                </c:pt>
                <c:pt idx="254">
                  <c:v>5192</c:v>
                </c:pt>
                <c:pt idx="255">
                  <c:v>51804</c:v>
                </c:pt>
                <c:pt idx="256">
                  <c:v>45238</c:v>
                </c:pt>
                <c:pt idx="257">
                  <c:v>50815</c:v>
                </c:pt>
                <c:pt idx="258">
                  <c:v>51048</c:v>
                </c:pt>
                <c:pt idx="259">
                  <c:v>30228</c:v>
                </c:pt>
                <c:pt idx="260">
                  <c:v>0</c:v>
                </c:pt>
                <c:pt idx="261">
                  <c:v>0</c:v>
                </c:pt>
                <c:pt idx="262">
                  <c:v>3375</c:v>
                </c:pt>
                <c:pt idx="263">
                  <c:v>50087</c:v>
                </c:pt>
                <c:pt idx="264">
                  <c:v>51382</c:v>
                </c:pt>
                <c:pt idx="265">
                  <c:v>51059</c:v>
                </c:pt>
                <c:pt idx="266">
                  <c:v>52228</c:v>
                </c:pt>
                <c:pt idx="267">
                  <c:v>32221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12417</c:v>
                </c:pt>
                <c:pt idx="272">
                  <c:v>31456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21566</c:v>
                </c:pt>
                <c:pt idx="279">
                  <c:v>52504</c:v>
                </c:pt>
                <c:pt idx="280">
                  <c:v>53004</c:v>
                </c:pt>
                <c:pt idx="281">
                  <c:v>51430</c:v>
                </c:pt>
                <c:pt idx="282">
                  <c:v>52336</c:v>
                </c:pt>
                <c:pt idx="283">
                  <c:v>51954</c:v>
                </c:pt>
                <c:pt idx="284">
                  <c:v>51050</c:v>
                </c:pt>
                <c:pt idx="285">
                  <c:v>50512</c:v>
                </c:pt>
                <c:pt idx="286">
                  <c:v>49426</c:v>
                </c:pt>
                <c:pt idx="287">
                  <c:v>51030</c:v>
                </c:pt>
                <c:pt idx="288">
                  <c:v>52381</c:v>
                </c:pt>
                <c:pt idx="289">
                  <c:v>52591</c:v>
                </c:pt>
                <c:pt idx="290">
                  <c:v>53493</c:v>
                </c:pt>
                <c:pt idx="291">
                  <c:v>53104</c:v>
                </c:pt>
                <c:pt idx="292">
                  <c:v>53532</c:v>
                </c:pt>
                <c:pt idx="293">
                  <c:v>54299</c:v>
                </c:pt>
                <c:pt idx="294">
                  <c:v>54759</c:v>
                </c:pt>
                <c:pt idx="295">
                  <c:v>54064</c:v>
                </c:pt>
                <c:pt idx="296">
                  <c:v>24915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33</c:v>
                </c:pt>
                <c:pt idx="301">
                  <c:v>43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3834</c:v>
                </c:pt>
              </c:numCache>
            </c:numRef>
          </c:val>
        </c:ser>
        <c:marker val="1"/>
        <c:axId val="193207296"/>
        <c:axId val="193209088"/>
      </c:lineChart>
      <c:dateAx>
        <c:axId val="1932072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209088"/>
        <c:crosses val="autoZero"/>
        <c:auto val="1"/>
        <c:lblOffset val="100"/>
        <c:minorUnit val="1"/>
      </c:dateAx>
      <c:valAx>
        <c:axId val="1932090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207296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096066662996345"/>
          <c:y val="0.93139247968335503"/>
          <c:w val="0.23406117504542859"/>
          <c:h val="5.66040207540901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  <c:userShapes r:id="rId1"/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2010 Monthly COR and RPE Dths</a:t>
            </a:r>
          </a:p>
        </c:rich>
      </c:tx>
      <c:layout>
        <c:manualLayout>
          <c:xMode val="edge"/>
          <c:yMode val="edge"/>
          <c:x val="0.28624215873200676"/>
          <c:y val="2.862258388705128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6897522162037384"/>
          <c:y val="0.18962499170181024"/>
          <c:w val="0.81809861396531358"/>
          <c:h val="0.57603063516964992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GRAPHS'!$Q$18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GRAPHS'!$Q$20:$Q$31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130038</c:v>
                </c:pt>
                <c:pt idx="4">
                  <c:v>658255</c:v>
                </c:pt>
                <c:pt idx="5">
                  <c:v>954481</c:v>
                </c:pt>
                <c:pt idx="6">
                  <c:v>1218925</c:v>
                </c:pt>
                <c:pt idx="7">
                  <c:v>1395764</c:v>
                </c:pt>
                <c:pt idx="8">
                  <c:v>804897</c:v>
                </c:pt>
                <c:pt idx="9">
                  <c:v>938026</c:v>
                </c:pt>
                <c:pt idx="10">
                  <c:v>3835</c:v>
                </c:pt>
                <c:pt idx="11">
                  <c:v>145920</c:v>
                </c:pt>
              </c:numCache>
            </c:numRef>
          </c:val>
        </c:ser>
        <c:ser>
          <c:idx val="1"/>
          <c:order val="1"/>
          <c:tx>
            <c:strRef>
              <c:f>'MTH STATS &amp; GRAPHS'!$Q$37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GRAPHS'!$Q$39:$Q$50</c:f>
              <c:numCache>
                <c:formatCode>#,##0_);[Red]\(#,##0\)</c:formatCode>
                <c:ptCount val="12"/>
                <c:pt idx="0">
                  <c:v>3339891.0999999996</c:v>
                </c:pt>
                <c:pt idx="1">
                  <c:v>3080897.3000000003</c:v>
                </c:pt>
                <c:pt idx="2">
                  <c:v>1791028.6000000003</c:v>
                </c:pt>
                <c:pt idx="3">
                  <c:v>870173.29999999981</c:v>
                </c:pt>
                <c:pt idx="4">
                  <c:v>680531.3</c:v>
                </c:pt>
                <c:pt idx="5">
                  <c:v>576001.19999999995</c:v>
                </c:pt>
                <c:pt idx="6">
                  <c:v>564635.79999999993</c:v>
                </c:pt>
                <c:pt idx="7">
                  <c:v>588250.29999999981</c:v>
                </c:pt>
                <c:pt idx="8">
                  <c:v>593891.5</c:v>
                </c:pt>
                <c:pt idx="9">
                  <c:v>905745.09999999986</c:v>
                </c:pt>
                <c:pt idx="10">
                  <c:v>1660138.0000000005</c:v>
                </c:pt>
                <c:pt idx="11">
                  <c:v>3477708.9</c:v>
                </c:pt>
              </c:numCache>
            </c:numRef>
          </c:val>
        </c:ser>
        <c:overlap val="100"/>
        <c:axId val="193250432"/>
        <c:axId val="193251968"/>
      </c:barChart>
      <c:catAx>
        <c:axId val="19325043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8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251968"/>
        <c:crosses val="autoZero"/>
        <c:auto val="1"/>
        <c:lblAlgn val="ctr"/>
        <c:lblOffset val="100"/>
        <c:tickLblSkip val="1"/>
        <c:tickMarkSkip val="1"/>
      </c:catAx>
      <c:valAx>
        <c:axId val="1932519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85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4773749399624499E-2"/>
              <c:y val="0.37567212091053681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25043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337069003158342"/>
          <c:y val="0.92844695528300591"/>
          <c:w val="0.24838429854308891"/>
          <c:h val="5.903423782064518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7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6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3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2010 Daily Dths (COR)</a:t>
            </a:r>
          </a:p>
        </c:rich>
      </c:tx>
      <c:layout>
        <c:manualLayout>
          <c:xMode val="edge"/>
          <c:yMode val="edge"/>
          <c:x val="0.34101857460125456"/>
          <c:y val="2.799390398780824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9020190753511079"/>
          <c:y val="0.17418404386191394"/>
          <c:w val="0.77809871264364705"/>
          <c:h val="0.65941102319153622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DATA'!$A$5482:$A$5846</c:f>
              <c:numCache>
                <c:formatCode>d\-mmm\-yy</c:formatCode>
                <c:ptCount val="365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</c:numCache>
            </c:numRef>
          </c:cat>
          <c:val>
            <c:numRef>
              <c:f>'DAILY DATA'!$S$5482:$S$5846</c:f>
              <c:numCache>
                <c:formatCode>#,##0_);[Red]\(#,##0\)</c:formatCode>
                <c:ptCount val="365"/>
                <c:pt idx="0">
                  <c:v>106081.29999999999</c:v>
                </c:pt>
                <c:pt idx="1">
                  <c:v>146135.20000000001</c:v>
                </c:pt>
                <c:pt idx="2">
                  <c:v>145786.09999999998</c:v>
                </c:pt>
                <c:pt idx="3">
                  <c:v>134051.6</c:v>
                </c:pt>
                <c:pt idx="4">
                  <c:v>129945.50000000001</c:v>
                </c:pt>
                <c:pt idx="5">
                  <c:v>123205.1</c:v>
                </c:pt>
                <c:pt idx="6">
                  <c:v>108462.9</c:v>
                </c:pt>
                <c:pt idx="7">
                  <c:v>133959</c:v>
                </c:pt>
                <c:pt idx="8">
                  <c:v>128634.5</c:v>
                </c:pt>
                <c:pt idx="9">
                  <c:v>138809.9</c:v>
                </c:pt>
                <c:pt idx="10">
                  <c:v>119562.40000000001</c:v>
                </c:pt>
                <c:pt idx="11">
                  <c:v>131880</c:v>
                </c:pt>
                <c:pt idx="12">
                  <c:v>113746.5</c:v>
                </c:pt>
                <c:pt idx="13">
                  <c:v>98666.6</c:v>
                </c:pt>
                <c:pt idx="14">
                  <c:v>79681.700000000012</c:v>
                </c:pt>
                <c:pt idx="15">
                  <c:v>68236.2</c:v>
                </c:pt>
                <c:pt idx="16">
                  <c:v>77802.200000000012</c:v>
                </c:pt>
                <c:pt idx="17">
                  <c:v>72955.199999999983</c:v>
                </c:pt>
                <c:pt idx="18">
                  <c:v>65750.5</c:v>
                </c:pt>
                <c:pt idx="19">
                  <c:v>91218.5</c:v>
                </c:pt>
                <c:pt idx="20">
                  <c:v>101749.2</c:v>
                </c:pt>
                <c:pt idx="21">
                  <c:v>103692.5</c:v>
                </c:pt>
                <c:pt idx="22">
                  <c:v>87512.999999999985</c:v>
                </c:pt>
                <c:pt idx="23">
                  <c:v>56671.7</c:v>
                </c:pt>
                <c:pt idx="24">
                  <c:v>61446.700000000004</c:v>
                </c:pt>
                <c:pt idx="25">
                  <c:v>96689.299999999988</c:v>
                </c:pt>
                <c:pt idx="26">
                  <c:v>97762.499999999985</c:v>
                </c:pt>
                <c:pt idx="27">
                  <c:v>95397.5</c:v>
                </c:pt>
                <c:pt idx="28">
                  <c:v>131711.9</c:v>
                </c:pt>
                <c:pt idx="29">
                  <c:v>156467</c:v>
                </c:pt>
                <c:pt idx="30">
                  <c:v>136218.9</c:v>
                </c:pt>
                <c:pt idx="31">
                  <c:v>118167.29999999997</c:v>
                </c:pt>
                <c:pt idx="32">
                  <c:v>115944.6</c:v>
                </c:pt>
                <c:pt idx="33">
                  <c:v>112593.7</c:v>
                </c:pt>
                <c:pt idx="34">
                  <c:v>107277.7</c:v>
                </c:pt>
                <c:pt idx="35">
                  <c:v>121420.39999999998</c:v>
                </c:pt>
                <c:pt idx="36">
                  <c:v>138270.6</c:v>
                </c:pt>
                <c:pt idx="37">
                  <c:v>131650.20000000001</c:v>
                </c:pt>
                <c:pt idx="38">
                  <c:v>127430.6</c:v>
                </c:pt>
                <c:pt idx="39">
                  <c:v>119203</c:v>
                </c:pt>
                <c:pt idx="40">
                  <c:v>133883.69999999998</c:v>
                </c:pt>
                <c:pt idx="41">
                  <c:v>115342.6</c:v>
                </c:pt>
                <c:pt idx="42">
                  <c:v>111964.6</c:v>
                </c:pt>
                <c:pt idx="43">
                  <c:v>123840.70000000001</c:v>
                </c:pt>
                <c:pt idx="44">
                  <c:v>111368.4</c:v>
                </c:pt>
                <c:pt idx="45">
                  <c:v>115784.50000000001</c:v>
                </c:pt>
                <c:pt idx="46">
                  <c:v>125314.6</c:v>
                </c:pt>
                <c:pt idx="47">
                  <c:v>119622.59999999999</c:v>
                </c:pt>
                <c:pt idx="48">
                  <c:v>101814.7</c:v>
                </c:pt>
                <c:pt idx="49">
                  <c:v>96576.3</c:v>
                </c:pt>
                <c:pt idx="50">
                  <c:v>87391.5</c:v>
                </c:pt>
                <c:pt idx="51">
                  <c:v>76132</c:v>
                </c:pt>
                <c:pt idx="52">
                  <c:v>82661.3</c:v>
                </c:pt>
                <c:pt idx="53">
                  <c:v>85701</c:v>
                </c:pt>
                <c:pt idx="54">
                  <c:v>100505.29999999999</c:v>
                </c:pt>
                <c:pt idx="55">
                  <c:v>111693.99999999999</c:v>
                </c:pt>
                <c:pt idx="56">
                  <c:v>107443.70000000001</c:v>
                </c:pt>
                <c:pt idx="57">
                  <c:v>92064.2</c:v>
                </c:pt>
                <c:pt idx="58">
                  <c:v>89833.5</c:v>
                </c:pt>
                <c:pt idx="59">
                  <c:v>82396.5</c:v>
                </c:pt>
                <c:pt idx="60">
                  <c:v>103274.4</c:v>
                </c:pt>
                <c:pt idx="61">
                  <c:v>106143.1</c:v>
                </c:pt>
                <c:pt idx="62">
                  <c:v>97561.999999999985</c:v>
                </c:pt>
                <c:pt idx="63">
                  <c:v>93383.5</c:v>
                </c:pt>
                <c:pt idx="64">
                  <c:v>84583.199999999983</c:v>
                </c:pt>
                <c:pt idx="65">
                  <c:v>72587.399999999994</c:v>
                </c:pt>
                <c:pt idx="66">
                  <c:v>69136.399999999994</c:v>
                </c:pt>
                <c:pt idx="67">
                  <c:v>53241.3</c:v>
                </c:pt>
                <c:pt idx="68">
                  <c:v>41703.4</c:v>
                </c:pt>
                <c:pt idx="69">
                  <c:v>34964.9</c:v>
                </c:pt>
                <c:pt idx="70">
                  <c:v>39576</c:v>
                </c:pt>
                <c:pt idx="71">
                  <c:v>37845.699999999997</c:v>
                </c:pt>
                <c:pt idx="72">
                  <c:v>59298.600000000006</c:v>
                </c:pt>
                <c:pt idx="73">
                  <c:v>68216.399999999994</c:v>
                </c:pt>
                <c:pt idx="74">
                  <c:v>65205.399999999994</c:v>
                </c:pt>
                <c:pt idx="75">
                  <c:v>50417</c:v>
                </c:pt>
                <c:pt idx="76">
                  <c:v>45057.899999999994</c:v>
                </c:pt>
                <c:pt idx="77">
                  <c:v>39077.19999999999</c:v>
                </c:pt>
                <c:pt idx="78">
                  <c:v>29602.600000000002</c:v>
                </c:pt>
                <c:pt idx="79">
                  <c:v>27485.7</c:v>
                </c:pt>
                <c:pt idx="80">
                  <c:v>39923.800000000003</c:v>
                </c:pt>
                <c:pt idx="81">
                  <c:v>53892.600000000006</c:v>
                </c:pt>
                <c:pt idx="82">
                  <c:v>41498.1</c:v>
                </c:pt>
                <c:pt idx="83">
                  <c:v>33140.1</c:v>
                </c:pt>
                <c:pt idx="84">
                  <c:v>76312.600000000006</c:v>
                </c:pt>
                <c:pt idx="85">
                  <c:v>68352.5</c:v>
                </c:pt>
                <c:pt idx="86">
                  <c:v>45502.499999999993</c:v>
                </c:pt>
                <c:pt idx="87">
                  <c:v>49251.3</c:v>
                </c:pt>
                <c:pt idx="88">
                  <c:v>44792.999999999993</c:v>
                </c:pt>
                <c:pt idx="89">
                  <c:v>37603.500000000007</c:v>
                </c:pt>
                <c:pt idx="90">
                  <c:v>29074.1</c:v>
                </c:pt>
                <c:pt idx="91">
                  <c:v>26425.4</c:v>
                </c:pt>
                <c:pt idx="92">
                  <c:v>23547.7</c:v>
                </c:pt>
                <c:pt idx="93">
                  <c:v>23484.7</c:v>
                </c:pt>
                <c:pt idx="94">
                  <c:v>23076.2</c:v>
                </c:pt>
                <c:pt idx="95">
                  <c:v>23201.7</c:v>
                </c:pt>
                <c:pt idx="96">
                  <c:v>22709.4</c:v>
                </c:pt>
                <c:pt idx="97">
                  <c:v>24211.1</c:v>
                </c:pt>
                <c:pt idx="98">
                  <c:v>33474.800000000003</c:v>
                </c:pt>
                <c:pt idx="99">
                  <c:v>31218.300000000003</c:v>
                </c:pt>
                <c:pt idx="100">
                  <c:v>24821.1</c:v>
                </c:pt>
                <c:pt idx="101">
                  <c:v>25698.2</c:v>
                </c:pt>
                <c:pt idx="102">
                  <c:v>32159.8</c:v>
                </c:pt>
                <c:pt idx="103">
                  <c:v>40416.699999999997</c:v>
                </c:pt>
                <c:pt idx="104">
                  <c:v>25962.9</c:v>
                </c:pt>
                <c:pt idx="105">
                  <c:v>22549.199999999997</c:v>
                </c:pt>
                <c:pt idx="106">
                  <c:v>30042.199999999997</c:v>
                </c:pt>
                <c:pt idx="107">
                  <c:v>37316.6</c:v>
                </c:pt>
                <c:pt idx="108">
                  <c:v>36958.400000000001</c:v>
                </c:pt>
                <c:pt idx="109">
                  <c:v>31079</c:v>
                </c:pt>
                <c:pt idx="110">
                  <c:v>38256.800000000003</c:v>
                </c:pt>
                <c:pt idx="111">
                  <c:v>30576.699999999997</c:v>
                </c:pt>
                <c:pt idx="112">
                  <c:v>26924.7</c:v>
                </c:pt>
                <c:pt idx="113">
                  <c:v>27975.200000000001</c:v>
                </c:pt>
                <c:pt idx="114">
                  <c:v>24189.599999999999</c:v>
                </c:pt>
                <c:pt idx="115">
                  <c:v>27948.6</c:v>
                </c:pt>
                <c:pt idx="116">
                  <c:v>35562.199999999997</c:v>
                </c:pt>
                <c:pt idx="117">
                  <c:v>40407.199999999997</c:v>
                </c:pt>
                <c:pt idx="118">
                  <c:v>28902.300000000003</c:v>
                </c:pt>
                <c:pt idx="119">
                  <c:v>22002.5</c:v>
                </c:pt>
                <c:pt idx="120">
                  <c:v>19497.800000000003</c:v>
                </c:pt>
                <c:pt idx="121">
                  <c:v>19713.699999999997</c:v>
                </c:pt>
                <c:pt idx="122">
                  <c:v>21649.399999999994</c:v>
                </c:pt>
                <c:pt idx="123">
                  <c:v>22529.300000000003</c:v>
                </c:pt>
                <c:pt idx="124">
                  <c:v>19615.100000000006</c:v>
                </c:pt>
                <c:pt idx="125">
                  <c:v>21796.600000000006</c:v>
                </c:pt>
                <c:pt idx="126">
                  <c:v>19864.100000000006</c:v>
                </c:pt>
                <c:pt idx="127">
                  <c:v>21357</c:v>
                </c:pt>
                <c:pt idx="128">
                  <c:v>26696.3</c:v>
                </c:pt>
                <c:pt idx="129">
                  <c:v>28038.7</c:v>
                </c:pt>
                <c:pt idx="130">
                  <c:v>30565.5</c:v>
                </c:pt>
                <c:pt idx="131">
                  <c:v>21861.4</c:v>
                </c:pt>
                <c:pt idx="132">
                  <c:v>23930.6</c:v>
                </c:pt>
                <c:pt idx="133">
                  <c:v>19847</c:v>
                </c:pt>
                <c:pt idx="134">
                  <c:v>18358.599999999999</c:v>
                </c:pt>
                <c:pt idx="135">
                  <c:v>20249.100000000002</c:v>
                </c:pt>
                <c:pt idx="136">
                  <c:v>30504</c:v>
                </c:pt>
                <c:pt idx="137">
                  <c:v>30929.100000000002</c:v>
                </c:pt>
                <c:pt idx="138">
                  <c:v>24766.300000000003</c:v>
                </c:pt>
                <c:pt idx="139">
                  <c:v>23119.600000000002</c:v>
                </c:pt>
                <c:pt idx="140">
                  <c:v>21159.199999999997</c:v>
                </c:pt>
                <c:pt idx="141">
                  <c:v>19908.2</c:v>
                </c:pt>
                <c:pt idx="142">
                  <c:v>19465.600000000002</c:v>
                </c:pt>
                <c:pt idx="143">
                  <c:v>20828.800000000003</c:v>
                </c:pt>
                <c:pt idx="144">
                  <c:v>21305.199999999997</c:v>
                </c:pt>
                <c:pt idx="145">
                  <c:v>21141.5</c:v>
                </c:pt>
                <c:pt idx="146">
                  <c:v>20194.900000000001</c:v>
                </c:pt>
                <c:pt idx="147">
                  <c:v>19262.399999999994</c:v>
                </c:pt>
                <c:pt idx="148">
                  <c:v>17511.3</c:v>
                </c:pt>
                <c:pt idx="149">
                  <c:v>16855</c:v>
                </c:pt>
                <c:pt idx="150">
                  <c:v>18010</c:v>
                </c:pt>
                <c:pt idx="151">
                  <c:v>20083.199999999997</c:v>
                </c:pt>
                <c:pt idx="152">
                  <c:v>19905.699999999997</c:v>
                </c:pt>
                <c:pt idx="153">
                  <c:v>20143.400000000001</c:v>
                </c:pt>
                <c:pt idx="154">
                  <c:v>19009.400000000001</c:v>
                </c:pt>
                <c:pt idx="155">
                  <c:v>17305</c:v>
                </c:pt>
                <c:pt idx="156">
                  <c:v>19000.5</c:v>
                </c:pt>
                <c:pt idx="157">
                  <c:v>20935.799999999996</c:v>
                </c:pt>
                <c:pt idx="158">
                  <c:v>21325.800000000003</c:v>
                </c:pt>
                <c:pt idx="159">
                  <c:v>20673.3</c:v>
                </c:pt>
                <c:pt idx="160">
                  <c:v>20147.300000000003</c:v>
                </c:pt>
                <c:pt idx="161">
                  <c:v>19080.699999999997</c:v>
                </c:pt>
                <c:pt idx="162">
                  <c:v>17111.800000000003</c:v>
                </c:pt>
                <c:pt idx="163">
                  <c:v>17981.599999999999</c:v>
                </c:pt>
                <c:pt idx="164">
                  <c:v>19489.800000000003</c:v>
                </c:pt>
                <c:pt idx="165">
                  <c:v>20785.900000000001</c:v>
                </c:pt>
                <c:pt idx="166">
                  <c:v>20658.699999999997</c:v>
                </c:pt>
                <c:pt idx="167">
                  <c:v>20388.100000000006</c:v>
                </c:pt>
                <c:pt idx="168">
                  <c:v>19525.900000000001</c:v>
                </c:pt>
                <c:pt idx="169">
                  <c:v>17283.300000000003</c:v>
                </c:pt>
                <c:pt idx="170">
                  <c:v>17855.899999999994</c:v>
                </c:pt>
                <c:pt idx="171">
                  <c:v>19661.300000000003</c:v>
                </c:pt>
                <c:pt idx="172">
                  <c:v>19408.699999999997</c:v>
                </c:pt>
                <c:pt idx="173">
                  <c:v>19280.700000000004</c:v>
                </c:pt>
                <c:pt idx="174">
                  <c:v>18930.099999999999</c:v>
                </c:pt>
                <c:pt idx="175">
                  <c:v>18437.699999999997</c:v>
                </c:pt>
                <c:pt idx="176">
                  <c:v>16342.099999999999</c:v>
                </c:pt>
                <c:pt idx="177">
                  <c:v>16878.399999999994</c:v>
                </c:pt>
                <c:pt idx="178">
                  <c:v>18901.5</c:v>
                </c:pt>
                <c:pt idx="179">
                  <c:v>19169.900000000001</c:v>
                </c:pt>
                <c:pt idx="180">
                  <c:v>20299.699999999997</c:v>
                </c:pt>
                <c:pt idx="181">
                  <c:v>20239</c:v>
                </c:pt>
                <c:pt idx="182">
                  <c:v>18750</c:v>
                </c:pt>
                <c:pt idx="183">
                  <c:v>16558.699999999997</c:v>
                </c:pt>
                <c:pt idx="184">
                  <c:v>14829.300000000003</c:v>
                </c:pt>
                <c:pt idx="185">
                  <c:v>16477.5</c:v>
                </c:pt>
                <c:pt idx="186">
                  <c:v>17924.199999999997</c:v>
                </c:pt>
                <c:pt idx="187">
                  <c:v>17220.800000000003</c:v>
                </c:pt>
                <c:pt idx="188">
                  <c:v>18200.300000000003</c:v>
                </c:pt>
                <c:pt idx="189">
                  <c:v>17913.399999999994</c:v>
                </c:pt>
                <c:pt idx="190">
                  <c:v>17327</c:v>
                </c:pt>
                <c:pt idx="191">
                  <c:v>18020.899999999994</c:v>
                </c:pt>
                <c:pt idx="192">
                  <c:v>19635.600000000006</c:v>
                </c:pt>
                <c:pt idx="193">
                  <c:v>19671.199999999997</c:v>
                </c:pt>
                <c:pt idx="194">
                  <c:v>19554.800000000003</c:v>
                </c:pt>
                <c:pt idx="195">
                  <c:v>19288.800000000003</c:v>
                </c:pt>
                <c:pt idx="196">
                  <c:v>18668.700000000012</c:v>
                </c:pt>
                <c:pt idx="197">
                  <c:v>16967.700000000012</c:v>
                </c:pt>
                <c:pt idx="198">
                  <c:v>17484.400000000001</c:v>
                </c:pt>
                <c:pt idx="199">
                  <c:v>19481.199999999997</c:v>
                </c:pt>
                <c:pt idx="200">
                  <c:v>19151.899999999994</c:v>
                </c:pt>
                <c:pt idx="201">
                  <c:v>19424.5</c:v>
                </c:pt>
                <c:pt idx="202">
                  <c:v>18945.299999999988</c:v>
                </c:pt>
                <c:pt idx="203">
                  <c:v>17891.5</c:v>
                </c:pt>
                <c:pt idx="204">
                  <c:v>15921.5</c:v>
                </c:pt>
                <c:pt idx="205">
                  <c:v>16767.899999999994</c:v>
                </c:pt>
                <c:pt idx="206">
                  <c:v>18600.700000000012</c:v>
                </c:pt>
                <c:pt idx="207">
                  <c:v>19194</c:v>
                </c:pt>
                <c:pt idx="208">
                  <c:v>18450.699999999997</c:v>
                </c:pt>
                <c:pt idx="209">
                  <c:v>19487.699999999997</c:v>
                </c:pt>
                <c:pt idx="210">
                  <c:v>19019.400000000001</c:v>
                </c:pt>
                <c:pt idx="211">
                  <c:v>17567.2</c:v>
                </c:pt>
                <c:pt idx="212">
                  <c:v>18632</c:v>
                </c:pt>
                <c:pt idx="213">
                  <c:v>19776.5</c:v>
                </c:pt>
                <c:pt idx="214">
                  <c:v>19104.899999999994</c:v>
                </c:pt>
                <c:pt idx="215">
                  <c:v>19447.899999999994</c:v>
                </c:pt>
                <c:pt idx="216">
                  <c:v>19190.399999999994</c:v>
                </c:pt>
                <c:pt idx="217">
                  <c:v>18512.399999999994</c:v>
                </c:pt>
                <c:pt idx="218">
                  <c:v>16799.699999999997</c:v>
                </c:pt>
                <c:pt idx="219">
                  <c:v>17375.100000000006</c:v>
                </c:pt>
                <c:pt idx="220">
                  <c:v>19618.800000000003</c:v>
                </c:pt>
                <c:pt idx="221">
                  <c:v>19277.399999999994</c:v>
                </c:pt>
                <c:pt idx="222">
                  <c:v>18930.5</c:v>
                </c:pt>
                <c:pt idx="223">
                  <c:v>18883</c:v>
                </c:pt>
                <c:pt idx="224">
                  <c:v>18777.400000000001</c:v>
                </c:pt>
                <c:pt idx="225">
                  <c:v>17249.700000000004</c:v>
                </c:pt>
                <c:pt idx="226">
                  <c:v>18062.799999999996</c:v>
                </c:pt>
                <c:pt idx="227">
                  <c:v>19038.5</c:v>
                </c:pt>
                <c:pt idx="228">
                  <c:v>19407.699999999997</c:v>
                </c:pt>
                <c:pt idx="229">
                  <c:v>19923.899999999994</c:v>
                </c:pt>
                <c:pt idx="230">
                  <c:v>20263.300000000003</c:v>
                </c:pt>
                <c:pt idx="231">
                  <c:v>19102.799999999988</c:v>
                </c:pt>
                <c:pt idx="232">
                  <c:v>17184.800000000003</c:v>
                </c:pt>
                <c:pt idx="233">
                  <c:v>17799.199999999997</c:v>
                </c:pt>
                <c:pt idx="234">
                  <c:v>20054.600000000006</c:v>
                </c:pt>
                <c:pt idx="235">
                  <c:v>20920.5</c:v>
                </c:pt>
                <c:pt idx="236">
                  <c:v>20938</c:v>
                </c:pt>
                <c:pt idx="237">
                  <c:v>20309.600000000006</c:v>
                </c:pt>
                <c:pt idx="238">
                  <c:v>19264.800000000003</c:v>
                </c:pt>
                <c:pt idx="239">
                  <c:v>17687.300000000003</c:v>
                </c:pt>
                <c:pt idx="240">
                  <c:v>17962.100000000006</c:v>
                </c:pt>
                <c:pt idx="241">
                  <c:v>19367.600000000006</c:v>
                </c:pt>
                <c:pt idx="242">
                  <c:v>19387.100000000006</c:v>
                </c:pt>
                <c:pt idx="243">
                  <c:v>19402.699999999997</c:v>
                </c:pt>
                <c:pt idx="244">
                  <c:v>19081.199999999997</c:v>
                </c:pt>
                <c:pt idx="245">
                  <c:v>18295</c:v>
                </c:pt>
                <c:pt idx="246">
                  <c:v>16921.600000000002</c:v>
                </c:pt>
                <c:pt idx="247">
                  <c:v>16790.199999999997</c:v>
                </c:pt>
                <c:pt idx="248">
                  <c:v>18046</c:v>
                </c:pt>
                <c:pt idx="249">
                  <c:v>18973.800000000003</c:v>
                </c:pt>
                <c:pt idx="250">
                  <c:v>20252.600000000006</c:v>
                </c:pt>
                <c:pt idx="251">
                  <c:v>21121.299999999996</c:v>
                </c:pt>
                <c:pt idx="252">
                  <c:v>20506.2</c:v>
                </c:pt>
                <c:pt idx="253">
                  <c:v>18559.2</c:v>
                </c:pt>
                <c:pt idx="254">
                  <c:v>20013.2</c:v>
                </c:pt>
                <c:pt idx="255">
                  <c:v>20736.899999999994</c:v>
                </c:pt>
                <c:pt idx="256">
                  <c:v>20727.899999999994</c:v>
                </c:pt>
                <c:pt idx="257">
                  <c:v>20357.800000000003</c:v>
                </c:pt>
                <c:pt idx="258">
                  <c:v>20078.699999999997</c:v>
                </c:pt>
                <c:pt idx="259">
                  <c:v>19300.599999999999</c:v>
                </c:pt>
                <c:pt idx="260">
                  <c:v>18574.099999999999</c:v>
                </c:pt>
                <c:pt idx="261">
                  <c:v>19587.5</c:v>
                </c:pt>
                <c:pt idx="262">
                  <c:v>21593.200000000001</c:v>
                </c:pt>
                <c:pt idx="263">
                  <c:v>20945.200000000012</c:v>
                </c:pt>
                <c:pt idx="264">
                  <c:v>20333.799999999988</c:v>
                </c:pt>
                <c:pt idx="265">
                  <c:v>20162.100000000006</c:v>
                </c:pt>
                <c:pt idx="266">
                  <c:v>19025.899999999994</c:v>
                </c:pt>
                <c:pt idx="267">
                  <c:v>18148.400000000001</c:v>
                </c:pt>
                <c:pt idx="268">
                  <c:v>19759.400000000001</c:v>
                </c:pt>
                <c:pt idx="269">
                  <c:v>21204.7</c:v>
                </c:pt>
                <c:pt idx="270">
                  <c:v>21350</c:v>
                </c:pt>
                <c:pt idx="271">
                  <c:v>22404.199999999997</c:v>
                </c:pt>
                <c:pt idx="272">
                  <c:v>21638.100000000006</c:v>
                </c:pt>
                <c:pt idx="273">
                  <c:v>22568.899999999998</c:v>
                </c:pt>
                <c:pt idx="274">
                  <c:v>22285.7</c:v>
                </c:pt>
                <c:pt idx="275">
                  <c:v>25824.1</c:v>
                </c:pt>
                <c:pt idx="276">
                  <c:v>34777.9</c:v>
                </c:pt>
                <c:pt idx="277">
                  <c:v>34701</c:v>
                </c:pt>
                <c:pt idx="278">
                  <c:v>32780.1</c:v>
                </c:pt>
                <c:pt idx="279">
                  <c:v>26606</c:v>
                </c:pt>
                <c:pt idx="280">
                  <c:v>24883.700000000012</c:v>
                </c:pt>
                <c:pt idx="281">
                  <c:v>22041.800000000003</c:v>
                </c:pt>
                <c:pt idx="282">
                  <c:v>21844.300000000003</c:v>
                </c:pt>
                <c:pt idx="283">
                  <c:v>23786.399999999994</c:v>
                </c:pt>
                <c:pt idx="284">
                  <c:v>23993.899999999994</c:v>
                </c:pt>
                <c:pt idx="285">
                  <c:v>24591.300000000003</c:v>
                </c:pt>
                <c:pt idx="286">
                  <c:v>29686.300000000003</c:v>
                </c:pt>
                <c:pt idx="287">
                  <c:v>36934.600000000006</c:v>
                </c:pt>
                <c:pt idx="288">
                  <c:v>33306.800000000003</c:v>
                </c:pt>
                <c:pt idx="289">
                  <c:v>28239.700000000012</c:v>
                </c:pt>
                <c:pt idx="290">
                  <c:v>27224.399999999994</c:v>
                </c:pt>
                <c:pt idx="291">
                  <c:v>28084.399999999994</c:v>
                </c:pt>
                <c:pt idx="292">
                  <c:v>35963.199999999997</c:v>
                </c:pt>
                <c:pt idx="293">
                  <c:v>34070.5</c:v>
                </c:pt>
                <c:pt idx="294">
                  <c:v>42310</c:v>
                </c:pt>
                <c:pt idx="295">
                  <c:v>29737.600000000006</c:v>
                </c:pt>
                <c:pt idx="296">
                  <c:v>24656.5</c:v>
                </c:pt>
                <c:pt idx="297">
                  <c:v>23927.699999999997</c:v>
                </c:pt>
                <c:pt idx="298">
                  <c:v>22735.000000000004</c:v>
                </c:pt>
                <c:pt idx="299">
                  <c:v>22403.5</c:v>
                </c:pt>
                <c:pt idx="300">
                  <c:v>26016.200000000004</c:v>
                </c:pt>
                <c:pt idx="301">
                  <c:v>42419.9</c:v>
                </c:pt>
                <c:pt idx="302">
                  <c:v>39696.600000000006</c:v>
                </c:pt>
                <c:pt idx="303">
                  <c:v>37647.1</c:v>
                </c:pt>
                <c:pt idx="304">
                  <c:v>57035.5</c:v>
                </c:pt>
                <c:pt idx="305">
                  <c:v>59821.099999999991</c:v>
                </c:pt>
                <c:pt idx="306">
                  <c:v>50073.200000000004</c:v>
                </c:pt>
                <c:pt idx="307">
                  <c:v>66940.2</c:v>
                </c:pt>
                <c:pt idx="308">
                  <c:v>54080.100000000006</c:v>
                </c:pt>
                <c:pt idx="309">
                  <c:v>69999.199999999997</c:v>
                </c:pt>
                <c:pt idx="310">
                  <c:v>74360.3</c:v>
                </c:pt>
                <c:pt idx="311">
                  <c:v>60509.9</c:v>
                </c:pt>
                <c:pt idx="312">
                  <c:v>49962.5</c:v>
                </c:pt>
                <c:pt idx="313">
                  <c:v>49431</c:v>
                </c:pt>
                <c:pt idx="314">
                  <c:v>63163.5</c:v>
                </c:pt>
                <c:pt idx="315">
                  <c:v>62310.1</c:v>
                </c:pt>
                <c:pt idx="316">
                  <c:v>55841</c:v>
                </c:pt>
                <c:pt idx="317">
                  <c:v>48930.9</c:v>
                </c:pt>
                <c:pt idx="318">
                  <c:v>45655.5</c:v>
                </c:pt>
                <c:pt idx="319">
                  <c:v>36396.9</c:v>
                </c:pt>
                <c:pt idx="320">
                  <c:v>50942.6</c:v>
                </c:pt>
                <c:pt idx="321">
                  <c:v>62286.2</c:v>
                </c:pt>
                <c:pt idx="322">
                  <c:v>62219.1</c:v>
                </c:pt>
                <c:pt idx="323">
                  <c:v>48454.400000000001</c:v>
                </c:pt>
                <c:pt idx="324">
                  <c:v>46944</c:v>
                </c:pt>
                <c:pt idx="325">
                  <c:v>37086.1</c:v>
                </c:pt>
                <c:pt idx="326">
                  <c:v>37569.599999999999</c:v>
                </c:pt>
                <c:pt idx="327">
                  <c:v>57500.299999999996</c:v>
                </c:pt>
                <c:pt idx="328">
                  <c:v>40455.200000000004</c:v>
                </c:pt>
                <c:pt idx="329">
                  <c:v>53136.800000000003</c:v>
                </c:pt>
                <c:pt idx="330">
                  <c:v>75872</c:v>
                </c:pt>
                <c:pt idx="331">
                  <c:v>84746.599999999991</c:v>
                </c:pt>
                <c:pt idx="332">
                  <c:v>63010.1</c:v>
                </c:pt>
                <c:pt idx="333">
                  <c:v>35404.1</c:v>
                </c:pt>
                <c:pt idx="334">
                  <c:v>72638.5</c:v>
                </c:pt>
                <c:pt idx="335">
                  <c:v>83853.100000000006</c:v>
                </c:pt>
                <c:pt idx="336">
                  <c:v>90171.700000000012</c:v>
                </c:pt>
                <c:pt idx="337">
                  <c:v>93575.5</c:v>
                </c:pt>
                <c:pt idx="338">
                  <c:v>107177.20000000001</c:v>
                </c:pt>
                <c:pt idx="339">
                  <c:v>119723.29999999999</c:v>
                </c:pt>
                <c:pt idx="340">
                  <c:v>127489.4</c:v>
                </c:pt>
                <c:pt idx="341">
                  <c:v>127842.8</c:v>
                </c:pt>
                <c:pt idx="342">
                  <c:v>120843.90000000001</c:v>
                </c:pt>
                <c:pt idx="343">
                  <c:v>112198.7</c:v>
                </c:pt>
                <c:pt idx="344">
                  <c:v>91570.500000000015</c:v>
                </c:pt>
                <c:pt idx="345">
                  <c:v>92162</c:v>
                </c:pt>
                <c:pt idx="346">
                  <c:v>138926.29999999999</c:v>
                </c:pt>
                <c:pt idx="347">
                  <c:v>153077.9</c:v>
                </c:pt>
                <c:pt idx="348">
                  <c:v>140106.5</c:v>
                </c:pt>
                <c:pt idx="349">
                  <c:v>138114.59999999998</c:v>
                </c:pt>
                <c:pt idx="350">
                  <c:v>121992.6</c:v>
                </c:pt>
                <c:pt idx="351">
                  <c:v>113846.3</c:v>
                </c:pt>
                <c:pt idx="352">
                  <c:v>121500.3</c:v>
                </c:pt>
                <c:pt idx="353">
                  <c:v>120408.6</c:v>
                </c:pt>
                <c:pt idx="354">
                  <c:v>106392.7</c:v>
                </c:pt>
                <c:pt idx="355">
                  <c:v>107221.20000000001</c:v>
                </c:pt>
                <c:pt idx="356">
                  <c:v>111289.29999999999</c:v>
                </c:pt>
                <c:pt idx="357">
                  <c:v>102751.3</c:v>
                </c:pt>
                <c:pt idx="358">
                  <c:v>108495.8</c:v>
                </c:pt>
                <c:pt idx="359">
                  <c:v>128794.90000000001</c:v>
                </c:pt>
                <c:pt idx="360">
                  <c:v>125760.50000000001</c:v>
                </c:pt>
                <c:pt idx="361">
                  <c:v>112248.6</c:v>
                </c:pt>
                <c:pt idx="362">
                  <c:v>110150</c:v>
                </c:pt>
                <c:pt idx="363">
                  <c:v>104114.6</c:v>
                </c:pt>
                <c:pt idx="364">
                  <c:v>73270.299999999988</c:v>
                </c:pt>
              </c:numCache>
            </c:numRef>
          </c:val>
        </c:ser>
        <c:marker val="1"/>
        <c:axId val="193280256"/>
        <c:axId val="193314816"/>
      </c:lineChart>
      <c:dateAx>
        <c:axId val="19328025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314816"/>
        <c:crosses val="autoZero"/>
        <c:auto val="1"/>
        <c:lblOffset val="100"/>
        <c:minorUnit val="1"/>
      </c:dateAx>
      <c:valAx>
        <c:axId val="193314816"/>
        <c:scaling>
          <c:orientation val="minMax"/>
          <c:max val="18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2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5369876842317982E-2"/>
              <c:y val="0.42146321225976097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280256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2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2011 Daily Dths (Total and RPE)</a:t>
            </a:r>
          </a:p>
        </c:rich>
      </c:tx>
      <c:layout>
        <c:manualLayout>
          <c:xMode val="edge"/>
          <c:yMode val="edge"/>
          <c:x val="0.32242618634332487"/>
          <c:y val="2.744443040876606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5770151636073428E-2"/>
          <c:y val="0.18353406254711338"/>
          <c:w val="0.87869114126097991"/>
          <c:h val="0.57290071860500769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DATA'!$A$5847:$A$6211</c:f>
              <c:numCache>
                <c:formatCode>d\-mmm\-yy</c:formatCode>
                <c:ptCount val="365"/>
                <c:pt idx="0">
                  <c:v>40544</c:v>
                </c:pt>
                <c:pt idx="1">
                  <c:v>40545</c:v>
                </c:pt>
                <c:pt idx="2">
                  <c:v>40546</c:v>
                </c:pt>
                <c:pt idx="3">
                  <c:v>40547</c:v>
                </c:pt>
                <c:pt idx="4">
                  <c:v>40548</c:v>
                </c:pt>
                <c:pt idx="5">
                  <c:v>40549</c:v>
                </c:pt>
                <c:pt idx="6">
                  <c:v>40550</c:v>
                </c:pt>
                <c:pt idx="7">
                  <c:v>40551</c:v>
                </c:pt>
                <c:pt idx="8">
                  <c:v>40552</c:v>
                </c:pt>
                <c:pt idx="9">
                  <c:v>40553</c:v>
                </c:pt>
                <c:pt idx="10">
                  <c:v>40554</c:v>
                </c:pt>
                <c:pt idx="11">
                  <c:v>40555</c:v>
                </c:pt>
                <c:pt idx="12">
                  <c:v>40556</c:v>
                </c:pt>
                <c:pt idx="13">
                  <c:v>40557</c:v>
                </c:pt>
                <c:pt idx="14">
                  <c:v>40558</c:v>
                </c:pt>
                <c:pt idx="15">
                  <c:v>40559</c:v>
                </c:pt>
                <c:pt idx="16">
                  <c:v>40560</c:v>
                </c:pt>
                <c:pt idx="17">
                  <c:v>40561</c:v>
                </c:pt>
                <c:pt idx="18">
                  <c:v>40562</c:v>
                </c:pt>
                <c:pt idx="19">
                  <c:v>40563</c:v>
                </c:pt>
                <c:pt idx="20">
                  <c:v>40564</c:v>
                </c:pt>
                <c:pt idx="21">
                  <c:v>40565</c:v>
                </c:pt>
                <c:pt idx="22">
                  <c:v>40566</c:v>
                </c:pt>
                <c:pt idx="23">
                  <c:v>40567</c:v>
                </c:pt>
                <c:pt idx="24">
                  <c:v>40568</c:v>
                </c:pt>
                <c:pt idx="25">
                  <c:v>40569</c:v>
                </c:pt>
                <c:pt idx="26">
                  <c:v>40570</c:v>
                </c:pt>
                <c:pt idx="27">
                  <c:v>40571</c:v>
                </c:pt>
                <c:pt idx="28">
                  <c:v>40572</c:v>
                </c:pt>
                <c:pt idx="29">
                  <c:v>40573</c:v>
                </c:pt>
                <c:pt idx="30">
                  <c:v>40574</c:v>
                </c:pt>
                <c:pt idx="31">
                  <c:v>40575</c:v>
                </c:pt>
                <c:pt idx="32">
                  <c:v>40576</c:v>
                </c:pt>
                <c:pt idx="33">
                  <c:v>40577</c:v>
                </c:pt>
                <c:pt idx="34">
                  <c:v>40578</c:v>
                </c:pt>
                <c:pt idx="35">
                  <c:v>40579</c:v>
                </c:pt>
                <c:pt idx="36">
                  <c:v>40580</c:v>
                </c:pt>
                <c:pt idx="37">
                  <c:v>40581</c:v>
                </c:pt>
                <c:pt idx="38">
                  <c:v>40582</c:v>
                </c:pt>
                <c:pt idx="39">
                  <c:v>40583</c:v>
                </c:pt>
                <c:pt idx="40">
                  <c:v>40584</c:v>
                </c:pt>
                <c:pt idx="41">
                  <c:v>40585</c:v>
                </c:pt>
                <c:pt idx="42">
                  <c:v>40586</c:v>
                </c:pt>
                <c:pt idx="43">
                  <c:v>40587</c:v>
                </c:pt>
                <c:pt idx="44">
                  <c:v>40588</c:v>
                </c:pt>
                <c:pt idx="45">
                  <c:v>40589</c:v>
                </c:pt>
                <c:pt idx="46">
                  <c:v>40590</c:v>
                </c:pt>
                <c:pt idx="47">
                  <c:v>40591</c:v>
                </c:pt>
                <c:pt idx="48">
                  <c:v>40592</c:v>
                </c:pt>
                <c:pt idx="49">
                  <c:v>40593</c:v>
                </c:pt>
                <c:pt idx="50">
                  <c:v>40594</c:v>
                </c:pt>
                <c:pt idx="51">
                  <c:v>40595</c:v>
                </c:pt>
                <c:pt idx="52">
                  <c:v>40596</c:v>
                </c:pt>
                <c:pt idx="53">
                  <c:v>40597</c:v>
                </c:pt>
                <c:pt idx="54">
                  <c:v>40598</c:v>
                </c:pt>
                <c:pt idx="55">
                  <c:v>40599</c:v>
                </c:pt>
                <c:pt idx="56">
                  <c:v>40600</c:v>
                </c:pt>
                <c:pt idx="57">
                  <c:v>40601</c:v>
                </c:pt>
                <c:pt idx="58">
                  <c:v>40602</c:v>
                </c:pt>
                <c:pt idx="59">
                  <c:v>40603</c:v>
                </c:pt>
                <c:pt idx="60">
                  <c:v>40604</c:v>
                </c:pt>
                <c:pt idx="61">
                  <c:v>40605</c:v>
                </c:pt>
                <c:pt idx="62">
                  <c:v>40606</c:v>
                </c:pt>
                <c:pt idx="63">
                  <c:v>40607</c:v>
                </c:pt>
                <c:pt idx="64">
                  <c:v>40608</c:v>
                </c:pt>
                <c:pt idx="65">
                  <c:v>40609</c:v>
                </c:pt>
                <c:pt idx="66">
                  <c:v>40610</c:v>
                </c:pt>
                <c:pt idx="67">
                  <c:v>40611</c:v>
                </c:pt>
                <c:pt idx="68">
                  <c:v>40612</c:v>
                </c:pt>
                <c:pt idx="69">
                  <c:v>40613</c:v>
                </c:pt>
                <c:pt idx="70">
                  <c:v>40614</c:v>
                </c:pt>
                <c:pt idx="71">
                  <c:v>40615</c:v>
                </c:pt>
                <c:pt idx="72">
                  <c:v>40616</c:v>
                </c:pt>
                <c:pt idx="73">
                  <c:v>40617</c:v>
                </c:pt>
                <c:pt idx="74">
                  <c:v>40618</c:v>
                </c:pt>
                <c:pt idx="75">
                  <c:v>40619</c:v>
                </c:pt>
                <c:pt idx="76">
                  <c:v>40620</c:v>
                </c:pt>
                <c:pt idx="77">
                  <c:v>40621</c:v>
                </c:pt>
                <c:pt idx="78">
                  <c:v>40622</c:v>
                </c:pt>
                <c:pt idx="79">
                  <c:v>40623</c:v>
                </c:pt>
                <c:pt idx="80">
                  <c:v>40624</c:v>
                </c:pt>
                <c:pt idx="81">
                  <c:v>40625</c:v>
                </c:pt>
                <c:pt idx="82">
                  <c:v>40626</c:v>
                </c:pt>
                <c:pt idx="83">
                  <c:v>40627</c:v>
                </c:pt>
                <c:pt idx="84">
                  <c:v>40628</c:v>
                </c:pt>
                <c:pt idx="85">
                  <c:v>40629</c:v>
                </c:pt>
                <c:pt idx="86">
                  <c:v>40630</c:v>
                </c:pt>
                <c:pt idx="87">
                  <c:v>40631</c:v>
                </c:pt>
                <c:pt idx="88">
                  <c:v>40632</c:v>
                </c:pt>
                <c:pt idx="89">
                  <c:v>40633</c:v>
                </c:pt>
                <c:pt idx="90">
                  <c:v>40634</c:v>
                </c:pt>
                <c:pt idx="91">
                  <c:v>40635</c:v>
                </c:pt>
                <c:pt idx="92">
                  <c:v>40636</c:v>
                </c:pt>
                <c:pt idx="93">
                  <c:v>40637</c:v>
                </c:pt>
                <c:pt idx="94">
                  <c:v>40638</c:v>
                </c:pt>
                <c:pt idx="95">
                  <c:v>40639</c:v>
                </c:pt>
                <c:pt idx="96">
                  <c:v>40640</c:v>
                </c:pt>
                <c:pt idx="97">
                  <c:v>40641</c:v>
                </c:pt>
                <c:pt idx="98">
                  <c:v>40642</c:v>
                </c:pt>
                <c:pt idx="99">
                  <c:v>40643</c:v>
                </c:pt>
                <c:pt idx="100">
                  <c:v>40644</c:v>
                </c:pt>
                <c:pt idx="101">
                  <c:v>40645</c:v>
                </c:pt>
                <c:pt idx="102">
                  <c:v>40646</c:v>
                </c:pt>
                <c:pt idx="103">
                  <c:v>40647</c:v>
                </c:pt>
                <c:pt idx="104">
                  <c:v>40648</c:v>
                </c:pt>
                <c:pt idx="105">
                  <c:v>40649</c:v>
                </c:pt>
                <c:pt idx="106">
                  <c:v>40650</c:v>
                </c:pt>
                <c:pt idx="107">
                  <c:v>40651</c:v>
                </c:pt>
                <c:pt idx="108">
                  <c:v>40652</c:v>
                </c:pt>
                <c:pt idx="109">
                  <c:v>40653</c:v>
                </c:pt>
                <c:pt idx="110">
                  <c:v>40654</c:v>
                </c:pt>
                <c:pt idx="111">
                  <c:v>40655</c:v>
                </c:pt>
                <c:pt idx="112">
                  <c:v>40656</c:v>
                </c:pt>
                <c:pt idx="113">
                  <c:v>40657</c:v>
                </c:pt>
                <c:pt idx="114">
                  <c:v>40658</c:v>
                </c:pt>
                <c:pt idx="115">
                  <c:v>40659</c:v>
                </c:pt>
                <c:pt idx="116">
                  <c:v>40660</c:v>
                </c:pt>
                <c:pt idx="117">
                  <c:v>40661</c:v>
                </c:pt>
                <c:pt idx="118">
                  <c:v>40662</c:v>
                </c:pt>
                <c:pt idx="119">
                  <c:v>40663</c:v>
                </c:pt>
                <c:pt idx="120">
                  <c:v>40664</c:v>
                </c:pt>
                <c:pt idx="121">
                  <c:v>40665</c:v>
                </c:pt>
                <c:pt idx="122">
                  <c:v>40666</c:v>
                </c:pt>
                <c:pt idx="123">
                  <c:v>40667</c:v>
                </c:pt>
                <c:pt idx="124">
                  <c:v>40668</c:v>
                </c:pt>
                <c:pt idx="125">
                  <c:v>40669</c:v>
                </c:pt>
                <c:pt idx="126">
                  <c:v>40670</c:v>
                </c:pt>
                <c:pt idx="127">
                  <c:v>40671</c:v>
                </c:pt>
                <c:pt idx="128">
                  <c:v>40672</c:v>
                </c:pt>
                <c:pt idx="129">
                  <c:v>40673</c:v>
                </c:pt>
                <c:pt idx="130">
                  <c:v>40674</c:v>
                </c:pt>
                <c:pt idx="131">
                  <c:v>40675</c:v>
                </c:pt>
                <c:pt idx="132">
                  <c:v>40676</c:v>
                </c:pt>
                <c:pt idx="133">
                  <c:v>40677</c:v>
                </c:pt>
                <c:pt idx="134">
                  <c:v>40678</c:v>
                </c:pt>
                <c:pt idx="135">
                  <c:v>40679</c:v>
                </c:pt>
                <c:pt idx="136">
                  <c:v>40680</c:v>
                </c:pt>
                <c:pt idx="137">
                  <c:v>40681</c:v>
                </c:pt>
                <c:pt idx="138">
                  <c:v>40682</c:v>
                </c:pt>
                <c:pt idx="139">
                  <c:v>40683</c:v>
                </c:pt>
                <c:pt idx="140">
                  <c:v>40684</c:v>
                </c:pt>
                <c:pt idx="141">
                  <c:v>40685</c:v>
                </c:pt>
                <c:pt idx="142">
                  <c:v>40686</c:v>
                </c:pt>
                <c:pt idx="143">
                  <c:v>40687</c:v>
                </c:pt>
                <c:pt idx="144">
                  <c:v>40688</c:v>
                </c:pt>
                <c:pt idx="145">
                  <c:v>40689</c:v>
                </c:pt>
                <c:pt idx="146">
                  <c:v>40690</c:v>
                </c:pt>
                <c:pt idx="147">
                  <c:v>40691</c:v>
                </c:pt>
                <c:pt idx="148">
                  <c:v>40692</c:v>
                </c:pt>
                <c:pt idx="149">
                  <c:v>40693</c:v>
                </c:pt>
                <c:pt idx="150">
                  <c:v>40694</c:v>
                </c:pt>
                <c:pt idx="151">
                  <c:v>40695</c:v>
                </c:pt>
                <c:pt idx="152">
                  <c:v>40696</c:v>
                </c:pt>
                <c:pt idx="153">
                  <c:v>40697</c:v>
                </c:pt>
                <c:pt idx="154">
                  <c:v>40698</c:v>
                </c:pt>
                <c:pt idx="155">
                  <c:v>40699</c:v>
                </c:pt>
                <c:pt idx="156">
                  <c:v>40700</c:v>
                </c:pt>
                <c:pt idx="157">
                  <c:v>40701</c:v>
                </c:pt>
                <c:pt idx="158">
                  <c:v>40702</c:v>
                </c:pt>
                <c:pt idx="159">
                  <c:v>40703</c:v>
                </c:pt>
                <c:pt idx="160">
                  <c:v>40704</c:v>
                </c:pt>
                <c:pt idx="161">
                  <c:v>40705</c:v>
                </c:pt>
                <c:pt idx="162">
                  <c:v>40706</c:v>
                </c:pt>
                <c:pt idx="163">
                  <c:v>40707</c:v>
                </c:pt>
                <c:pt idx="164">
                  <c:v>40708</c:v>
                </c:pt>
                <c:pt idx="165">
                  <c:v>40709</c:v>
                </c:pt>
                <c:pt idx="166">
                  <c:v>40710</c:v>
                </c:pt>
                <c:pt idx="167">
                  <c:v>40711</c:v>
                </c:pt>
                <c:pt idx="168">
                  <c:v>40712</c:v>
                </c:pt>
                <c:pt idx="169">
                  <c:v>40713</c:v>
                </c:pt>
                <c:pt idx="170">
                  <c:v>40714</c:v>
                </c:pt>
                <c:pt idx="171">
                  <c:v>40715</c:v>
                </c:pt>
                <c:pt idx="172">
                  <c:v>40716</c:v>
                </c:pt>
                <c:pt idx="173">
                  <c:v>40717</c:v>
                </c:pt>
                <c:pt idx="174">
                  <c:v>40718</c:v>
                </c:pt>
                <c:pt idx="175">
                  <c:v>40719</c:v>
                </c:pt>
                <c:pt idx="176">
                  <c:v>40720</c:v>
                </c:pt>
                <c:pt idx="177">
                  <c:v>40721</c:v>
                </c:pt>
                <c:pt idx="178">
                  <c:v>40722</c:v>
                </c:pt>
                <c:pt idx="179">
                  <c:v>40723</c:v>
                </c:pt>
                <c:pt idx="180">
                  <c:v>40724</c:v>
                </c:pt>
                <c:pt idx="181">
                  <c:v>40725</c:v>
                </c:pt>
                <c:pt idx="182">
                  <c:v>40726</c:v>
                </c:pt>
                <c:pt idx="183">
                  <c:v>40727</c:v>
                </c:pt>
                <c:pt idx="184">
                  <c:v>40728</c:v>
                </c:pt>
                <c:pt idx="185">
                  <c:v>40729</c:v>
                </c:pt>
                <c:pt idx="186">
                  <c:v>40730</c:v>
                </c:pt>
                <c:pt idx="187">
                  <c:v>40731</c:v>
                </c:pt>
                <c:pt idx="188">
                  <c:v>40732</c:v>
                </c:pt>
                <c:pt idx="189">
                  <c:v>40733</c:v>
                </c:pt>
                <c:pt idx="190">
                  <c:v>40734</c:v>
                </c:pt>
                <c:pt idx="191">
                  <c:v>40735</c:v>
                </c:pt>
                <c:pt idx="192">
                  <c:v>40736</c:v>
                </c:pt>
                <c:pt idx="193">
                  <c:v>40737</c:v>
                </c:pt>
                <c:pt idx="194">
                  <c:v>40738</c:v>
                </c:pt>
                <c:pt idx="195">
                  <c:v>40739</c:v>
                </c:pt>
                <c:pt idx="196">
                  <c:v>40740</c:v>
                </c:pt>
                <c:pt idx="197">
                  <c:v>40741</c:v>
                </c:pt>
                <c:pt idx="198">
                  <c:v>40742</c:v>
                </c:pt>
                <c:pt idx="199">
                  <c:v>40743</c:v>
                </c:pt>
                <c:pt idx="200">
                  <c:v>40744</c:v>
                </c:pt>
                <c:pt idx="201">
                  <c:v>40745</c:v>
                </c:pt>
                <c:pt idx="202">
                  <c:v>40746</c:v>
                </c:pt>
                <c:pt idx="203">
                  <c:v>40747</c:v>
                </c:pt>
                <c:pt idx="204">
                  <c:v>40748</c:v>
                </c:pt>
                <c:pt idx="205">
                  <c:v>40749</c:v>
                </c:pt>
                <c:pt idx="206">
                  <c:v>40750</c:v>
                </c:pt>
                <c:pt idx="207">
                  <c:v>40751</c:v>
                </c:pt>
                <c:pt idx="208">
                  <c:v>40752</c:v>
                </c:pt>
                <c:pt idx="209">
                  <c:v>40753</c:v>
                </c:pt>
                <c:pt idx="210">
                  <c:v>40754</c:v>
                </c:pt>
                <c:pt idx="211">
                  <c:v>40755</c:v>
                </c:pt>
                <c:pt idx="212">
                  <c:v>40756</c:v>
                </c:pt>
                <c:pt idx="213">
                  <c:v>40757</c:v>
                </c:pt>
                <c:pt idx="214">
                  <c:v>40758</c:v>
                </c:pt>
                <c:pt idx="215">
                  <c:v>40759</c:v>
                </c:pt>
                <c:pt idx="216">
                  <c:v>40760</c:v>
                </c:pt>
                <c:pt idx="217">
                  <c:v>40761</c:v>
                </c:pt>
                <c:pt idx="218">
                  <c:v>40762</c:v>
                </c:pt>
                <c:pt idx="219">
                  <c:v>40763</c:v>
                </c:pt>
                <c:pt idx="220">
                  <c:v>40764</c:v>
                </c:pt>
                <c:pt idx="221">
                  <c:v>40765</c:v>
                </c:pt>
                <c:pt idx="222">
                  <c:v>40766</c:v>
                </c:pt>
                <c:pt idx="223">
                  <c:v>40767</c:v>
                </c:pt>
                <c:pt idx="224">
                  <c:v>40768</c:v>
                </c:pt>
                <c:pt idx="225">
                  <c:v>40769</c:v>
                </c:pt>
                <c:pt idx="226">
                  <c:v>40770</c:v>
                </c:pt>
                <c:pt idx="227">
                  <c:v>40771</c:v>
                </c:pt>
                <c:pt idx="228">
                  <c:v>40772</c:v>
                </c:pt>
                <c:pt idx="229">
                  <c:v>40773</c:v>
                </c:pt>
                <c:pt idx="230">
                  <c:v>40774</c:v>
                </c:pt>
                <c:pt idx="231">
                  <c:v>40775</c:v>
                </c:pt>
                <c:pt idx="232">
                  <c:v>40776</c:v>
                </c:pt>
                <c:pt idx="233">
                  <c:v>40777</c:v>
                </c:pt>
                <c:pt idx="234">
                  <c:v>40778</c:v>
                </c:pt>
                <c:pt idx="235">
                  <c:v>40779</c:v>
                </c:pt>
                <c:pt idx="236">
                  <c:v>40780</c:v>
                </c:pt>
                <c:pt idx="237">
                  <c:v>40781</c:v>
                </c:pt>
                <c:pt idx="238">
                  <c:v>40782</c:v>
                </c:pt>
                <c:pt idx="239">
                  <c:v>40783</c:v>
                </c:pt>
                <c:pt idx="240">
                  <c:v>40784</c:v>
                </c:pt>
                <c:pt idx="241">
                  <c:v>40785</c:v>
                </c:pt>
                <c:pt idx="242">
                  <c:v>40786</c:v>
                </c:pt>
                <c:pt idx="243">
                  <c:v>40787</c:v>
                </c:pt>
                <c:pt idx="244">
                  <c:v>40788</c:v>
                </c:pt>
                <c:pt idx="245">
                  <c:v>40789</c:v>
                </c:pt>
                <c:pt idx="246">
                  <c:v>40790</c:v>
                </c:pt>
                <c:pt idx="247">
                  <c:v>40791</c:v>
                </c:pt>
                <c:pt idx="248">
                  <c:v>40792</c:v>
                </c:pt>
                <c:pt idx="249">
                  <c:v>40793</c:v>
                </c:pt>
                <c:pt idx="250">
                  <c:v>40794</c:v>
                </c:pt>
                <c:pt idx="251">
                  <c:v>40795</c:v>
                </c:pt>
                <c:pt idx="252">
                  <c:v>40796</c:v>
                </c:pt>
                <c:pt idx="253">
                  <c:v>40797</c:v>
                </c:pt>
                <c:pt idx="254">
                  <c:v>40798</c:v>
                </c:pt>
                <c:pt idx="255">
                  <c:v>40799</c:v>
                </c:pt>
                <c:pt idx="256">
                  <c:v>40800</c:v>
                </c:pt>
                <c:pt idx="257">
                  <c:v>40801</c:v>
                </c:pt>
                <c:pt idx="258">
                  <c:v>40802</c:v>
                </c:pt>
                <c:pt idx="259">
                  <c:v>40803</c:v>
                </c:pt>
                <c:pt idx="260">
                  <c:v>40804</c:v>
                </c:pt>
                <c:pt idx="261">
                  <c:v>40805</c:v>
                </c:pt>
                <c:pt idx="262">
                  <c:v>40806</c:v>
                </c:pt>
                <c:pt idx="263">
                  <c:v>40807</c:v>
                </c:pt>
                <c:pt idx="264">
                  <c:v>40808</c:v>
                </c:pt>
                <c:pt idx="265">
                  <c:v>40809</c:v>
                </c:pt>
                <c:pt idx="266">
                  <c:v>40810</c:v>
                </c:pt>
                <c:pt idx="267">
                  <c:v>40811</c:v>
                </c:pt>
                <c:pt idx="268">
                  <c:v>40812</c:v>
                </c:pt>
                <c:pt idx="269">
                  <c:v>40813</c:v>
                </c:pt>
                <c:pt idx="270">
                  <c:v>40814</c:v>
                </c:pt>
                <c:pt idx="271">
                  <c:v>40815</c:v>
                </c:pt>
                <c:pt idx="272">
                  <c:v>40816</c:v>
                </c:pt>
                <c:pt idx="273">
                  <c:v>40817</c:v>
                </c:pt>
                <c:pt idx="274">
                  <c:v>40818</c:v>
                </c:pt>
                <c:pt idx="275">
                  <c:v>40819</c:v>
                </c:pt>
                <c:pt idx="276">
                  <c:v>40820</c:v>
                </c:pt>
                <c:pt idx="277">
                  <c:v>40821</c:v>
                </c:pt>
                <c:pt idx="278">
                  <c:v>40822</c:v>
                </c:pt>
                <c:pt idx="279">
                  <c:v>40823</c:v>
                </c:pt>
                <c:pt idx="280">
                  <c:v>40824</c:v>
                </c:pt>
                <c:pt idx="281">
                  <c:v>40825</c:v>
                </c:pt>
                <c:pt idx="282">
                  <c:v>40826</c:v>
                </c:pt>
                <c:pt idx="283">
                  <c:v>40827</c:v>
                </c:pt>
                <c:pt idx="284">
                  <c:v>40828</c:v>
                </c:pt>
                <c:pt idx="285">
                  <c:v>40829</c:v>
                </c:pt>
                <c:pt idx="286">
                  <c:v>40830</c:v>
                </c:pt>
                <c:pt idx="287">
                  <c:v>40831</c:v>
                </c:pt>
                <c:pt idx="288">
                  <c:v>40832</c:v>
                </c:pt>
                <c:pt idx="289">
                  <c:v>40833</c:v>
                </c:pt>
                <c:pt idx="290">
                  <c:v>40834</c:v>
                </c:pt>
                <c:pt idx="291">
                  <c:v>40835</c:v>
                </c:pt>
                <c:pt idx="292">
                  <c:v>40836</c:v>
                </c:pt>
                <c:pt idx="293">
                  <c:v>40837</c:v>
                </c:pt>
                <c:pt idx="294">
                  <c:v>40838</c:v>
                </c:pt>
                <c:pt idx="295">
                  <c:v>40839</c:v>
                </c:pt>
                <c:pt idx="296">
                  <c:v>40840</c:v>
                </c:pt>
                <c:pt idx="297">
                  <c:v>40841</c:v>
                </c:pt>
                <c:pt idx="298">
                  <c:v>40842</c:v>
                </c:pt>
                <c:pt idx="299">
                  <c:v>40843</c:v>
                </c:pt>
                <c:pt idx="300">
                  <c:v>40844</c:v>
                </c:pt>
                <c:pt idx="301">
                  <c:v>40845</c:v>
                </c:pt>
                <c:pt idx="302">
                  <c:v>40846</c:v>
                </c:pt>
                <c:pt idx="303">
                  <c:v>40847</c:v>
                </c:pt>
                <c:pt idx="304">
                  <c:v>40848</c:v>
                </c:pt>
                <c:pt idx="305">
                  <c:v>40849</c:v>
                </c:pt>
                <c:pt idx="306">
                  <c:v>40850</c:v>
                </c:pt>
                <c:pt idx="307">
                  <c:v>40851</c:v>
                </c:pt>
                <c:pt idx="308">
                  <c:v>40852</c:v>
                </c:pt>
                <c:pt idx="309">
                  <c:v>40853</c:v>
                </c:pt>
                <c:pt idx="310">
                  <c:v>40854</c:v>
                </c:pt>
                <c:pt idx="311">
                  <c:v>40855</c:v>
                </c:pt>
                <c:pt idx="312">
                  <c:v>40856</c:v>
                </c:pt>
                <c:pt idx="313">
                  <c:v>40857</c:v>
                </c:pt>
                <c:pt idx="314">
                  <c:v>40858</c:v>
                </c:pt>
                <c:pt idx="315">
                  <c:v>40859</c:v>
                </c:pt>
                <c:pt idx="316">
                  <c:v>40860</c:v>
                </c:pt>
                <c:pt idx="317">
                  <c:v>40861</c:v>
                </c:pt>
                <c:pt idx="318">
                  <c:v>40862</c:v>
                </c:pt>
                <c:pt idx="319">
                  <c:v>40863</c:v>
                </c:pt>
                <c:pt idx="320">
                  <c:v>40864</c:v>
                </c:pt>
                <c:pt idx="321">
                  <c:v>40865</c:v>
                </c:pt>
                <c:pt idx="322">
                  <c:v>40866</c:v>
                </c:pt>
                <c:pt idx="323">
                  <c:v>40867</c:v>
                </c:pt>
                <c:pt idx="324">
                  <c:v>40868</c:v>
                </c:pt>
                <c:pt idx="325">
                  <c:v>40869</c:v>
                </c:pt>
                <c:pt idx="326">
                  <c:v>40870</c:v>
                </c:pt>
                <c:pt idx="327">
                  <c:v>40871</c:v>
                </c:pt>
                <c:pt idx="328">
                  <c:v>40872</c:v>
                </c:pt>
                <c:pt idx="329">
                  <c:v>40873</c:v>
                </c:pt>
                <c:pt idx="330">
                  <c:v>40874</c:v>
                </c:pt>
                <c:pt idx="331">
                  <c:v>40875</c:v>
                </c:pt>
                <c:pt idx="332">
                  <c:v>40876</c:v>
                </c:pt>
                <c:pt idx="333">
                  <c:v>40877</c:v>
                </c:pt>
                <c:pt idx="334">
                  <c:v>40878</c:v>
                </c:pt>
                <c:pt idx="335">
                  <c:v>40879</c:v>
                </c:pt>
                <c:pt idx="336">
                  <c:v>40880</c:v>
                </c:pt>
                <c:pt idx="337">
                  <c:v>40881</c:v>
                </c:pt>
                <c:pt idx="338">
                  <c:v>40882</c:v>
                </c:pt>
                <c:pt idx="339">
                  <c:v>40883</c:v>
                </c:pt>
                <c:pt idx="340">
                  <c:v>40884</c:v>
                </c:pt>
                <c:pt idx="341">
                  <c:v>40885</c:v>
                </c:pt>
                <c:pt idx="342">
                  <c:v>40886</c:v>
                </c:pt>
                <c:pt idx="343">
                  <c:v>40887</c:v>
                </c:pt>
                <c:pt idx="344">
                  <c:v>40888</c:v>
                </c:pt>
                <c:pt idx="345">
                  <c:v>40889</c:v>
                </c:pt>
                <c:pt idx="346">
                  <c:v>40890</c:v>
                </c:pt>
                <c:pt idx="347">
                  <c:v>40891</c:v>
                </c:pt>
                <c:pt idx="348">
                  <c:v>40892</c:v>
                </c:pt>
                <c:pt idx="349">
                  <c:v>40893</c:v>
                </c:pt>
                <c:pt idx="350">
                  <c:v>40894</c:v>
                </c:pt>
                <c:pt idx="351">
                  <c:v>40895</c:v>
                </c:pt>
                <c:pt idx="352">
                  <c:v>40896</c:v>
                </c:pt>
                <c:pt idx="353">
                  <c:v>40897</c:v>
                </c:pt>
                <c:pt idx="354">
                  <c:v>40898</c:v>
                </c:pt>
                <c:pt idx="355">
                  <c:v>40899</c:v>
                </c:pt>
                <c:pt idx="356">
                  <c:v>40900</c:v>
                </c:pt>
                <c:pt idx="357">
                  <c:v>40901</c:v>
                </c:pt>
                <c:pt idx="358">
                  <c:v>40902</c:v>
                </c:pt>
                <c:pt idx="359">
                  <c:v>40903</c:v>
                </c:pt>
                <c:pt idx="360">
                  <c:v>40904</c:v>
                </c:pt>
                <c:pt idx="361">
                  <c:v>40905</c:v>
                </c:pt>
                <c:pt idx="362">
                  <c:v>40906</c:v>
                </c:pt>
                <c:pt idx="363">
                  <c:v>40907</c:v>
                </c:pt>
                <c:pt idx="364">
                  <c:v>40908</c:v>
                </c:pt>
              </c:numCache>
            </c:numRef>
          </c:cat>
          <c:val>
            <c:numRef>
              <c:f>'DAILY DATA'!$O$5847:$O$6211</c:f>
              <c:numCache>
                <c:formatCode>#,##0_);[Red]\(#,##0\)</c:formatCode>
                <c:ptCount val="365"/>
                <c:pt idx="0">
                  <c:v>47420.1</c:v>
                </c:pt>
                <c:pt idx="1">
                  <c:v>86634.900000000009</c:v>
                </c:pt>
                <c:pt idx="2">
                  <c:v>115397.3</c:v>
                </c:pt>
                <c:pt idx="3">
                  <c:v>111969.90000000001</c:v>
                </c:pt>
                <c:pt idx="4">
                  <c:v>108984.6</c:v>
                </c:pt>
                <c:pt idx="5">
                  <c:v>104269.30000000002</c:v>
                </c:pt>
                <c:pt idx="6">
                  <c:v>107580.70000000001</c:v>
                </c:pt>
                <c:pt idx="7">
                  <c:v>131846.9</c:v>
                </c:pt>
                <c:pt idx="8">
                  <c:v>132885.09999999998</c:v>
                </c:pt>
                <c:pt idx="9">
                  <c:v>125847.90000000002</c:v>
                </c:pt>
                <c:pt idx="10">
                  <c:v>126876.59999999998</c:v>
                </c:pt>
                <c:pt idx="11">
                  <c:v>128578.80000000002</c:v>
                </c:pt>
                <c:pt idx="12">
                  <c:v>129372.20000000001</c:v>
                </c:pt>
                <c:pt idx="13">
                  <c:v>121633.09999999999</c:v>
                </c:pt>
                <c:pt idx="14">
                  <c:v>93454.299999999988</c:v>
                </c:pt>
                <c:pt idx="15">
                  <c:v>92715.599999999991</c:v>
                </c:pt>
                <c:pt idx="16">
                  <c:v>113268.9</c:v>
                </c:pt>
                <c:pt idx="17">
                  <c:v>101168.3</c:v>
                </c:pt>
                <c:pt idx="18">
                  <c:v>81394.5</c:v>
                </c:pt>
                <c:pt idx="19">
                  <c:v>92820.89999999998</c:v>
                </c:pt>
                <c:pt idx="20">
                  <c:v>120966.1</c:v>
                </c:pt>
                <c:pt idx="21">
                  <c:v>148347.9</c:v>
                </c:pt>
                <c:pt idx="22">
                  <c:v>136304.1</c:v>
                </c:pt>
                <c:pt idx="23">
                  <c:v>129854.70000000001</c:v>
                </c:pt>
                <c:pt idx="24">
                  <c:v>89373.2</c:v>
                </c:pt>
                <c:pt idx="25">
                  <c:v>113104.6</c:v>
                </c:pt>
                <c:pt idx="26">
                  <c:v>114435.6</c:v>
                </c:pt>
                <c:pt idx="27">
                  <c:v>111378.49999999999</c:v>
                </c:pt>
                <c:pt idx="28">
                  <c:v>96343</c:v>
                </c:pt>
                <c:pt idx="29">
                  <c:v>92363.7</c:v>
                </c:pt>
                <c:pt idx="30">
                  <c:v>116105.2</c:v>
                </c:pt>
                <c:pt idx="31">
                  <c:v>82582.799999999988</c:v>
                </c:pt>
                <c:pt idx="32">
                  <c:v>76187.600000000006</c:v>
                </c:pt>
                <c:pt idx="33">
                  <c:v>104565.90000000001</c:v>
                </c:pt>
                <c:pt idx="34">
                  <c:v>98045.999999999985</c:v>
                </c:pt>
                <c:pt idx="35">
                  <c:v>91164.3</c:v>
                </c:pt>
                <c:pt idx="36">
                  <c:v>85949.299999999988</c:v>
                </c:pt>
                <c:pt idx="37">
                  <c:v>77418.7</c:v>
                </c:pt>
                <c:pt idx="38">
                  <c:v>108744.6</c:v>
                </c:pt>
                <c:pt idx="39">
                  <c:v>115546.5</c:v>
                </c:pt>
                <c:pt idx="40">
                  <c:v>115401.7</c:v>
                </c:pt>
                <c:pt idx="41">
                  <c:v>101794.40000000001</c:v>
                </c:pt>
                <c:pt idx="42">
                  <c:v>85406.700000000012</c:v>
                </c:pt>
                <c:pt idx="43">
                  <c:v>66829.7</c:v>
                </c:pt>
                <c:pt idx="44">
                  <c:v>62661.099999999991</c:v>
                </c:pt>
                <c:pt idx="45">
                  <c:v>86634.799999999988</c:v>
                </c:pt>
                <c:pt idx="46">
                  <c:v>70077.600000000006</c:v>
                </c:pt>
                <c:pt idx="47">
                  <c:v>39501.599999999999</c:v>
                </c:pt>
                <c:pt idx="48">
                  <c:v>35266.900000000009</c:v>
                </c:pt>
                <c:pt idx="49">
                  <c:v>57844.6</c:v>
                </c:pt>
                <c:pt idx="50">
                  <c:v>59666.999999999993</c:v>
                </c:pt>
                <c:pt idx="51">
                  <c:v>67988.299999999988</c:v>
                </c:pt>
                <c:pt idx="52">
                  <c:v>109587</c:v>
                </c:pt>
                <c:pt idx="53">
                  <c:v>88633.3</c:v>
                </c:pt>
                <c:pt idx="54">
                  <c:v>66062.699999999983</c:v>
                </c:pt>
                <c:pt idx="55">
                  <c:v>64297.9</c:v>
                </c:pt>
                <c:pt idx="56">
                  <c:v>64128.9</c:v>
                </c:pt>
                <c:pt idx="57">
                  <c:v>42238.6</c:v>
                </c:pt>
                <c:pt idx="58">
                  <c:v>50076.5</c:v>
                </c:pt>
                <c:pt idx="59">
                  <c:v>78390</c:v>
                </c:pt>
                <c:pt idx="60">
                  <c:v>68128.200000000012</c:v>
                </c:pt>
                <c:pt idx="61">
                  <c:v>93327.2</c:v>
                </c:pt>
                <c:pt idx="62">
                  <c:v>66107.100000000006</c:v>
                </c:pt>
                <c:pt idx="63">
                  <c:v>37496.1</c:v>
                </c:pt>
                <c:pt idx="64">
                  <c:v>61520.3</c:v>
                </c:pt>
                <c:pt idx="65">
                  <c:v>81785.399999999994</c:v>
                </c:pt>
                <c:pt idx="66">
                  <c:v>74230.7</c:v>
                </c:pt>
                <c:pt idx="67">
                  <c:v>66387.100000000006</c:v>
                </c:pt>
                <c:pt idx="68">
                  <c:v>56225.399999999994</c:v>
                </c:pt>
                <c:pt idx="69">
                  <c:v>79187.900000000009</c:v>
                </c:pt>
                <c:pt idx="70">
                  <c:v>47002.7</c:v>
                </c:pt>
                <c:pt idx="71">
                  <c:v>48422.6</c:v>
                </c:pt>
                <c:pt idx="72">
                  <c:v>68465.100000000006</c:v>
                </c:pt>
                <c:pt idx="73">
                  <c:v>68301</c:v>
                </c:pt>
                <c:pt idx="74">
                  <c:v>55109.400000000009</c:v>
                </c:pt>
                <c:pt idx="75">
                  <c:v>40727.399999999994</c:v>
                </c:pt>
                <c:pt idx="76">
                  <c:v>26616.900000000005</c:v>
                </c:pt>
                <c:pt idx="77">
                  <c:v>38074.600000000006</c:v>
                </c:pt>
                <c:pt idx="78">
                  <c:v>53057.299999999988</c:v>
                </c:pt>
                <c:pt idx="79">
                  <c:v>33492.1</c:v>
                </c:pt>
                <c:pt idx="80">
                  <c:v>36664</c:v>
                </c:pt>
                <c:pt idx="81">
                  <c:v>37758.700000000004</c:v>
                </c:pt>
                <c:pt idx="82">
                  <c:v>63553.399999999994</c:v>
                </c:pt>
                <c:pt idx="83">
                  <c:v>63013.9</c:v>
                </c:pt>
                <c:pt idx="84">
                  <c:v>72107.8</c:v>
                </c:pt>
                <c:pt idx="85">
                  <c:v>95262.5</c:v>
                </c:pt>
                <c:pt idx="86">
                  <c:v>90965.900000000009</c:v>
                </c:pt>
                <c:pt idx="87">
                  <c:v>65658.100000000006</c:v>
                </c:pt>
                <c:pt idx="88">
                  <c:v>82251.199999999997</c:v>
                </c:pt>
                <c:pt idx="89">
                  <c:v>82620</c:v>
                </c:pt>
                <c:pt idx="90">
                  <c:v>79738.899999999994</c:v>
                </c:pt>
                <c:pt idx="91">
                  <c:v>66244.099999999991</c:v>
                </c:pt>
                <c:pt idx="92">
                  <c:v>49110.3</c:v>
                </c:pt>
                <c:pt idx="93">
                  <c:v>31420.9</c:v>
                </c:pt>
                <c:pt idx="94">
                  <c:v>53248.900000000009</c:v>
                </c:pt>
                <c:pt idx="95">
                  <c:v>45049.4</c:v>
                </c:pt>
                <c:pt idx="96">
                  <c:v>36194.199999999997</c:v>
                </c:pt>
                <c:pt idx="97">
                  <c:v>50002.799999999996</c:v>
                </c:pt>
                <c:pt idx="98">
                  <c:v>48556.30000000001</c:v>
                </c:pt>
                <c:pt idx="99">
                  <c:v>31081.1</c:v>
                </c:pt>
                <c:pt idx="100">
                  <c:v>27934.2</c:v>
                </c:pt>
                <c:pt idx="101">
                  <c:v>30160.6</c:v>
                </c:pt>
                <c:pt idx="102">
                  <c:v>36197.80000000001</c:v>
                </c:pt>
                <c:pt idx="103">
                  <c:v>32774.899999999994</c:v>
                </c:pt>
                <c:pt idx="104">
                  <c:v>29006.9</c:v>
                </c:pt>
                <c:pt idx="105">
                  <c:v>31292</c:v>
                </c:pt>
                <c:pt idx="106">
                  <c:v>30107.900000000005</c:v>
                </c:pt>
                <c:pt idx="107">
                  <c:v>26152.300000000003</c:v>
                </c:pt>
                <c:pt idx="108">
                  <c:v>24057.3</c:v>
                </c:pt>
                <c:pt idx="109">
                  <c:v>24253.3</c:v>
                </c:pt>
                <c:pt idx="110">
                  <c:v>30588.800000000003</c:v>
                </c:pt>
                <c:pt idx="111">
                  <c:v>40578.400000000001</c:v>
                </c:pt>
                <c:pt idx="112">
                  <c:v>24568.399999999998</c:v>
                </c:pt>
                <c:pt idx="113">
                  <c:v>36032.100000000006</c:v>
                </c:pt>
                <c:pt idx="114">
                  <c:v>66160.799999999988</c:v>
                </c:pt>
                <c:pt idx="115">
                  <c:v>71255.399999999994</c:v>
                </c:pt>
                <c:pt idx="116">
                  <c:v>72677.600000000006</c:v>
                </c:pt>
                <c:pt idx="117">
                  <c:v>59321.7</c:v>
                </c:pt>
                <c:pt idx="118">
                  <c:v>25013.7</c:v>
                </c:pt>
                <c:pt idx="119">
                  <c:v>24582.500000000004</c:v>
                </c:pt>
                <c:pt idx="120">
                  <c:v>25952.1</c:v>
                </c:pt>
                <c:pt idx="121">
                  <c:v>34121.5</c:v>
                </c:pt>
                <c:pt idx="122">
                  <c:v>52461.8</c:v>
                </c:pt>
                <c:pt idx="123">
                  <c:v>33501.5</c:v>
                </c:pt>
                <c:pt idx="124">
                  <c:v>31083.3</c:v>
                </c:pt>
                <c:pt idx="125">
                  <c:v>25994.599999999995</c:v>
                </c:pt>
                <c:pt idx="126">
                  <c:v>21282.500000000004</c:v>
                </c:pt>
                <c:pt idx="127">
                  <c:v>23175</c:v>
                </c:pt>
                <c:pt idx="128">
                  <c:v>25450</c:v>
                </c:pt>
                <c:pt idx="129">
                  <c:v>25053.1</c:v>
                </c:pt>
                <c:pt idx="130">
                  <c:v>26069.399999999998</c:v>
                </c:pt>
                <c:pt idx="131">
                  <c:v>24788.700000000004</c:v>
                </c:pt>
                <c:pt idx="132">
                  <c:v>24340.300000000003</c:v>
                </c:pt>
                <c:pt idx="133">
                  <c:v>21933.7</c:v>
                </c:pt>
                <c:pt idx="134">
                  <c:v>22671.999999999996</c:v>
                </c:pt>
                <c:pt idx="135">
                  <c:v>23665</c:v>
                </c:pt>
                <c:pt idx="136">
                  <c:v>25207.3</c:v>
                </c:pt>
                <c:pt idx="137">
                  <c:v>24525.3</c:v>
                </c:pt>
                <c:pt idx="138">
                  <c:v>24024.1</c:v>
                </c:pt>
                <c:pt idx="139">
                  <c:v>22781.4</c:v>
                </c:pt>
                <c:pt idx="140">
                  <c:v>20624.699999999997</c:v>
                </c:pt>
                <c:pt idx="141">
                  <c:v>30268.100000000002</c:v>
                </c:pt>
                <c:pt idx="142">
                  <c:v>71373.399999999994</c:v>
                </c:pt>
                <c:pt idx="143">
                  <c:v>70553.899999999994</c:v>
                </c:pt>
                <c:pt idx="144">
                  <c:v>68451.3</c:v>
                </c:pt>
                <c:pt idx="145">
                  <c:v>69223.7</c:v>
                </c:pt>
                <c:pt idx="146">
                  <c:v>44343.7</c:v>
                </c:pt>
                <c:pt idx="147">
                  <c:v>17453.7</c:v>
                </c:pt>
                <c:pt idx="148">
                  <c:v>21258.799999999999</c:v>
                </c:pt>
                <c:pt idx="149">
                  <c:v>67141.899999999994</c:v>
                </c:pt>
                <c:pt idx="150">
                  <c:v>70105.100000000006</c:v>
                </c:pt>
                <c:pt idx="151">
                  <c:v>64416.800000000003</c:v>
                </c:pt>
                <c:pt idx="152">
                  <c:v>36542.5</c:v>
                </c:pt>
                <c:pt idx="153">
                  <c:v>20685.800000000003</c:v>
                </c:pt>
                <c:pt idx="154">
                  <c:v>18008.5</c:v>
                </c:pt>
                <c:pt idx="155">
                  <c:v>19574.599999999999</c:v>
                </c:pt>
                <c:pt idx="156">
                  <c:v>31214.3</c:v>
                </c:pt>
                <c:pt idx="157">
                  <c:v>68166</c:v>
                </c:pt>
                <c:pt idx="158">
                  <c:v>69685.100000000006</c:v>
                </c:pt>
                <c:pt idx="159">
                  <c:v>69001.900000000009</c:v>
                </c:pt>
                <c:pt idx="160">
                  <c:v>47832</c:v>
                </c:pt>
                <c:pt idx="161">
                  <c:v>17585.7</c:v>
                </c:pt>
                <c:pt idx="162">
                  <c:v>19152.499999999996</c:v>
                </c:pt>
                <c:pt idx="163">
                  <c:v>21393.5</c:v>
                </c:pt>
                <c:pt idx="164">
                  <c:v>21742.199999999997</c:v>
                </c:pt>
                <c:pt idx="165">
                  <c:v>21619.1</c:v>
                </c:pt>
                <c:pt idx="166">
                  <c:v>19935.3</c:v>
                </c:pt>
                <c:pt idx="167">
                  <c:v>24361.199999999997</c:v>
                </c:pt>
                <c:pt idx="168">
                  <c:v>63244.899999999994</c:v>
                </c:pt>
                <c:pt idx="169">
                  <c:v>63381.1</c:v>
                </c:pt>
                <c:pt idx="170">
                  <c:v>67836.7</c:v>
                </c:pt>
                <c:pt idx="171">
                  <c:v>69501.399999999994</c:v>
                </c:pt>
                <c:pt idx="172">
                  <c:v>70441.600000000006</c:v>
                </c:pt>
                <c:pt idx="173">
                  <c:v>67476.399999999994</c:v>
                </c:pt>
                <c:pt idx="174">
                  <c:v>46731.7</c:v>
                </c:pt>
                <c:pt idx="175">
                  <c:v>17507.3</c:v>
                </c:pt>
                <c:pt idx="176">
                  <c:v>25012.9</c:v>
                </c:pt>
                <c:pt idx="177">
                  <c:v>44125.100000000006</c:v>
                </c:pt>
                <c:pt idx="178">
                  <c:v>52660.800000000003</c:v>
                </c:pt>
                <c:pt idx="179">
                  <c:v>20342.2</c:v>
                </c:pt>
                <c:pt idx="180">
                  <c:v>27004.300000000003</c:v>
                </c:pt>
                <c:pt idx="181">
                  <c:v>64486.3</c:v>
                </c:pt>
                <c:pt idx="182">
                  <c:v>64116.1</c:v>
                </c:pt>
                <c:pt idx="183">
                  <c:v>62280.100000000006</c:v>
                </c:pt>
                <c:pt idx="184">
                  <c:v>62284.1</c:v>
                </c:pt>
                <c:pt idx="185">
                  <c:v>68775.600000000006</c:v>
                </c:pt>
                <c:pt idx="186">
                  <c:v>67917.8</c:v>
                </c:pt>
                <c:pt idx="187">
                  <c:v>46516.799999999996</c:v>
                </c:pt>
                <c:pt idx="188">
                  <c:v>18586.5</c:v>
                </c:pt>
                <c:pt idx="189">
                  <c:v>21213.5</c:v>
                </c:pt>
                <c:pt idx="190">
                  <c:v>68003.199999999997</c:v>
                </c:pt>
                <c:pt idx="191">
                  <c:v>69929</c:v>
                </c:pt>
                <c:pt idx="192">
                  <c:v>70376.7</c:v>
                </c:pt>
                <c:pt idx="193">
                  <c:v>50980.700000000004</c:v>
                </c:pt>
                <c:pt idx="194">
                  <c:v>20509.300000000003</c:v>
                </c:pt>
                <c:pt idx="195">
                  <c:v>19328.900000000001</c:v>
                </c:pt>
                <c:pt idx="196">
                  <c:v>17684.7</c:v>
                </c:pt>
                <c:pt idx="197">
                  <c:v>23254.9</c:v>
                </c:pt>
                <c:pt idx="198">
                  <c:v>69804</c:v>
                </c:pt>
                <c:pt idx="199">
                  <c:v>57438.7</c:v>
                </c:pt>
                <c:pt idx="200">
                  <c:v>68985.7</c:v>
                </c:pt>
                <c:pt idx="201">
                  <c:v>69180.800000000003</c:v>
                </c:pt>
                <c:pt idx="202">
                  <c:v>67789</c:v>
                </c:pt>
                <c:pt idx="203">
                  <c:v>65547.5</c:v>
                </c:pt>
                <c:pt idx="204">
                  <c:v>67070</c:v>
                </c:pt>
                <c:pt idx="205">
                  <c:v>67318.7</c:v>
                </c:pt>
                <c:pt idx="206">
                  <c:v>69140.5</c:v>
                </c:pt>
                <c:pt idx="207">
                  <c:v>68668.5</c:v>
                </c:pt>
                <c:pt idx="208">
                  <c:v>69089</c:v>
                </c:pt>
                <c:pt idx="209">
                  <c:v>68062.7</c:v>
                </c:pt>
                <c:pt idx="210">
                  <c:v>63541.2</c:v>
                </c:pt>
                <c:pt idx="211">
                  <c:v>68087.8</c:v>
                </c:pt>
                <c:pt idx="212">
                  <c:v>68894.600000000006</c:v>
                </c:pt>
                <c:pt idx="213">
                  <c:v>70167</c:v>
                </c:pt>
                <c:pt idx="214">
                  <c:v>69080.200000000012</c:v>
                </c:pt>
                <c:pt idx="215">
                  <c:v>69795.5</c:v>
                </c:pt>
                <c:pt idx="216">
                  <c:v>47289.899999999994</c:v>
                </c:pt>
                <c:pt idx="217">
                  <c:v>17298.8</c:v>
                </c:pt>
                <c:pt idx="218">
                  <c:v>29842.400000000001</c:v>
                </c:pt>
                <c:pt idx="219">
                  <c:v>69991.3</c:v>
                </c:pt>
                <c:pt idx="220">
                  <c:v>69460.800000000003</c:v>
                </c:pt>
                <c:pt idx="221">
                  <c:v>49280.800000000003</c:v>
                </c:pt>
                <c:pt idx="222">
                  <c:v>19925.399999999998</c:v>
                </c:pt>
                <c:pt idx="223">
                  <c:v>18884.900000000001</c:v>
                </c:pt>
                <c:pt idx="224">
                  <c:v>16624.599999999999</c:v>
                </c:pt>
                <c:pt idx="225">
                  <c:v>18327.900000000001</c:v>
                </c:pt>
                <c:pt idx="226">
                  <c:v>20580.400000000001</c:v>
                </c:pt>
                <c:pt idx="227">
                  <c:v>26910.300000000003</c:v>
                </c:pt>
                <c:pt idx="228">
                  <c:v>70724.3</c:v>
                </c:pt>
                <c:pt idx="229">
                  <c:v>70646</c:v>
                </c:pt>
                <c:pt idx="230">
                  <c:v>50837.7</c:v>
                </c:pt>
                <c:pt idx="231">
                  <c:v>17626.099999999999</c:v>
                </c:pt>
                <c:pt idx="232">
                  <c:v>27095.1</c:v>
                </c:pt>
                <c:pt idx="233">
                  <c:v>70173.399999999994</c:v>
                </c:pt>
                <c:pt idx="234">
                  <c:v>72637.399999999994</c:v>
                </c:pt>
                <c:pt idx="235">
                  <c:v>70749.100000000006</c:v>
                </c:pt>
                <c:pt idx="236">
                  <c:v>68863.399999999994</c:v>
                </c:pt>
                <c:pt idx="237">
                  <c:v>69219.5</c:v>
                </c:pt>
                <c:pt idx="238">
                  <c:v>63027.3</c:v>
                </c:pt>
                <c:pt idx="239">
                  <c:v>67445.8</c:v>
                </c:pt>
                <c:pt idx="240">
                  <c:v>71725.899999999994</c:v>
                </c:pt>
                <c:pt idx="241">
                  <c:v>73221.2</c:v>
                </c:pt>
                <c:pt idx="242">
                  <c:v>73686.5</c:v>
                </c:pt>
                <c:pt idx="243">
                  <c:v>72934.7</c:v>
                </c:pt>
                <c:pt idx="244">
                  <c:v>69850</c:v>
                </c:pt>
                <c:pt idx="245">
                  <c:v>68242.400000000009</c:v>
                </c:pt>
                <c:pt idx="246">
                  <c:v>48828.600000000006</c:v>
                </c:pt>
                <c:pt idx="247">
                  <c:v>18935.300000000003</c:v>
                </c:pt>
                <c:pt idx="248">
                  <c:v>21295.3</c:v>
                </c:pt>
                <c:pt idx="249">
                  <c:v>33935</c:v>
                </c:pt>
                <c:pt idx="250">
                  <c:v>71292.7</c:v>
                </c:pt>
                <c:pt idx="251">
                  <c:v>49294.6</c:v>
                </c:pt>
                <c:pt idx="252">
                  <c:v>18402.899999999998</c:v>
                </c:pt>
                <c:pt idx="253">
                  <c:v>31545.100000000002</c:v>
                </c:pt>
                <c:pt idx="254">
                  <c:v>72579.899999999994</c:v>
                </c:pt>
                <c:pt idx="255">
                  <c:v>72698.2</c:v>
                </c:pt>
                <c:pt idx="256">
                  <c:v>71919.5</c:v>
                </c:pt>
                <c:pt idx="257">
                  <c:v>50932.9</c:v>
                </c:pt>
                <c:pt idx="258">
                  <c:v>23601.899999999998</c:v>
                </c:pt>
                <c:pt idx="259">
                  <c:v>24299.1</c:v>
                </c:pt>
                <c:pt idx="260">
                  <c:v>25174</c:v>
                </c:pt>
                <c:pt idx="261">
                  <c:v>37559.199999999997</c:v>
                </c:pt>
                <c:pt idx="262">
                  <c:v>56063.199999999997</c:v>
                </c:pt>
                <c:pt idx="263">
                  <c:v>23977.100000000002</c:v>
                </c:pt>
                <c:pt idx="264">
                  <c:v>23556.699999999997</c:v>
                </c:pt>
                <c:pt idx="265">
                  <c:v>21866.799999999999</c:v>
                </c:pt>
                <c:pt idx="266">
                  <c:v>20723</c:v>
                </c:pt>
                <c:pt idx="267">
                  <c:v>22244.400000000001</c:v>
                </c:pt>
                <c:pt idx="268">
                  <c:v>23569.5</c:v>
                </c:pt>
                <c:pt idx="269">
                  <c:v>23291.200000000001</c:v>
                </c:pt>
                <c:pt idx="270">
                  <c:v>22279.999999999996</c:v>
                </c:pt>
                <c:pt idx="271">
                  <c:v>22395.200000000001</c:v>
                </c:pt>
                <c:pt idx="272">
                  <c:v>21599.200000000001</c:v>
                </c:pt>
                <c:pt idx="273">
                  <c:v>27777.1</c:v>
                </c:pt>
                <c:pt idx="274">
                  <c:v>33626.400000000001</c:v>
                </c:pt>
                <c:pt idx="275">
                  <c:v>35435.599999999999</c:v>
                </c:pt>
                <c:pt idx="276">
                  <c:v>28066.100000000006</c:v>
                </c:pt>
                <c:pt idx="277">
                  <c:v>25555.4</c:v>
                </c:pt>
                <c:pt idx="278">
                  <c:v>27501.099999999995</c:v>
                </c:pt>
                <c:pt idx="279">
                  <c:v>25127.8</c:v>
                </c:pt>
                <c:pt idx="280">
                  <c:v>24279.5</c:v>
                </c:pt>
                <c:pt idx="281">
                  <c:v>23272.600000000002</c:v>
                </c:pt>
                <c:pt idx="282">
                  <c:v>23271.200000000001</c:v>
                </c:pt>
                <c:pt idx="283">
                  <c:v>23240.6</c:v>
                </c:pt>
                <c:pt idx="284">
                  <c:v>23415.499999999996</c:v>
                </c:pt>
                <c:pt idx="285">
                  <c:v>22705.5</c:v>
                </c:pt>
                <c:pt idx="286">
                  <c:v>25551.300000000003</c:v>
                </c:pt>
                <c:pt idx="287">
                  <c:v>26601.9</c:v>
                </c:pt>
                <c:pt idx="288">
                  <c:v>24338.799999999999</c:v>
                </c:pt>
                <c:pt idx="289">
                  <c:v>24724.3</c:v>
                </c:pt>
                <c:pt idx="290">
                  <c:v>23661.399999999998</c:v>
                </c:pt>
                <c:pt idx="291">
                  <c:v>26091.199999999997</c:v>
                </c:pt>
                <c:pt idx="292">
                  <c:v>50112.2</c:v>
                </c:pt>
                <c:pt idx="293">
                  <c:v>85705.299999999988</c:v>
                </c:pt>
                <c:pt idx="294">
                  <c:v>90331.9</c:v>
                </c:pt>
                <c:pt idx="295">
                  <c:v>88184.2</c:v>
                </c:pt>
                <c:pt idx="296">
                  <c:v>55743.3</c:v>
                </c:pt>
                <c:pt idx="297">
                  <c:v>34839.700000000004</c:v>
                </c:pt>
                <c:pt idx="298">
                  <c:v>27077</c:v>
                </c:pt>
                <c:pt idx="299">
                  <c:v>30624.799999999999</c:v>
                </c:pt>
                <c:pt idx="300">
                  <c:v>56752.499999999993</c:v>
                </c:pt>
                <c:pt idx="301">
                  <c:v>76404.200000000012</c:v>
                </c:pt>
                <c:pt idx="302">
                  <c:v>68077.899999999994</c:v>
                </c:pt>
                <c:pt idx="303">
                  <c:v>58607.200000000004</c:v>
                </c:pt>
                <c:pt idx="304">
                  <c:v>58837.5</c:v>
                </c:pt>
                <c:pt idx="305">
                  <c:v>54658.700000000004</c:v>
                </c:pt>
                <c:pt idx="306">
                  <c:v>46717.8</c:v>
                </c:pt>
                <c:pt idx="307">
                  <c:v>59148</c:v>
                </c:pt>
                <c:pt idx="308">
                  <c:v>62438.7</c:v>
                </c:pt>
                <c:pt idx="309">
                  <c:v>51349.399999999994</c:v>
                </c:pt>
                <c:pt idx="310">
                  <c:v>50083.4</c:v>
                </c:pt>
                <c:pt idx="311">
                  <c:v>50770.600000000006</c:v>
                </c:pt>
                <c:pt idx="312">
                  <c:v>45224.5</c:v>
                </c:pt>
                <c:pt idx="313">
                  <c:v>57964.4</c:v>
                </c:pt>
                <c:pt idx="314">
                  <c:v>76606.199999999983</c:v>
                </c:pt>
                <c:pt idx="315">
                  <c:v>52133.7</c:v>
                </c:pt>
                <c:pt idx="316">
                  <c:v>40969.499999999993</c:v>
                </c:pt>
                <c:pt idx="317">
                  <c:v>28897.599999999999</c:v>
                </c:pt>
                <c:pt idx="318">
                  <c:v>29435.300000000003</c:v>
                </c:pt>
                <c:pt idx="319">
                  <c:v>36544.399999999994</c:v>
                </c:pt>
                <c:pt idx="320">
                  <c:v>84318.099999999991</c:v>
                </c:pt>
                <c:pt idx="321">
                  <c:v>86515</c:v>
                </c:pt>
                <c:pt idx="322">
                  <c:v>56860.399999999994</c:v>
                </c:pt>
                <c:pt idx="323">
                  <c:v>31679.899999999994</c:v>
                </c:pt>
                <c:pt idx="324">
                  <c:v>31164.799999999996</c:v>
                </c:pt>
                <c:pt idx="325">
                  <c:v>31260.099999999995</c:v>
                </c:pt>
                <c:pt idx="326">
                  <c:v>46517.3</c:v>
                </c:pt>
                <c:pt idx="327">
                  <c:v>50069.4</c:v>
                </c:pt>
                <c:pt idx="328">
                  <c:v>45492.7</c:v>
                </c:pt>
                <c:pt idx="329">
                  <c:v>34986.399999999994</c:v>
                </c:pt>
                <c:pt idx="330">
                  <c:v>28720.099999999995</c:v>
                </c:pt>
                <c:pt idx="331">
                  <c:v>28664.6</c:v>
                </c:pt>
                <c:pt idx="332">
                  <c:v>58284.700000000004</c:v>
                </c:pt>
                <c:pt idx="333">
                  <c:v>78341.600000000006</c:v>
                </c:pt>
                <c:pt idx="334">
                  <c:v>81355.400000000009</c:v>
                </c:pt>
                <c:pt idx="335">
                  <c:v>69131.899999999994</c:v>
                </c:pt>
                <c:pt idx="336">
                  <c:v>70937.400000000009</c:v>
                </c:pt>
                <c:pt idx="337">
                  <c:v>61036</c:v>
                </c:pt>
                <c:pt idx="338">
                  <c:v>40057.300000000003</c:v>
                </c:pt>
                <c:pt idx="339">
                  <c:v>31910.100000000002</c:v>
                </c:pt>
                <c:pt idx="340">
                  <c:v>51883.1</c:v>
                </c:pt>
                <c:pt idx="341">
                  <c:v>90857.1</c:v>
                </c:pt>
                <c:pt idx="342">
                  <c:v>76592.299999999988</c:v>
                </c:pt>
                <c:pt idx="343">
                  <c:v>85276.2</c:v>
                </c:pt>
                <c:pt idx="344">
                  <c:v>98198.5</c:v>
                </c:pt>
                <c:pt idx="345">
                  <c:v>96750.000000000015</c:v>
                </c:pt>
                <c:pt idx="346">
                  <c:v>78027</c:v>
                </c:pt>
                <c:pt idx="347">
                  <c:v>67369.7</c:v>
                </c:pt>
                <c:pt idx="348">
                  <c:v>50996</c:v>
                </c:pt>
                <c:pt idx="349">
                  <c:v>102792.29999999999</c:v>
                </c:pt>
                <c:pt idx="350">
                  <c:v>125480.4</c:v>
                </c:pt>
                <c:pt idx="351">
                  <c:v>136793.30000000002</c:v>
                </c:pt>
                <c:pt idx="352">
                  <c:v>115031.5</c:v>
                </c:pt>
                <c:pt idx="353">
                  <c:v>110571.5</c:v>
                </c:pt>
                <c:pt idx="354">
                  <c:v>92232.200000000012</c:v>
                </c:pt>
                <c:pt idx="355">
                  <c:v>85532.800000000003</c:v>
                </c:pt>
                <c:pt idx="356">
                  <c:v>69858.900000000009</c:v>
                </c:pt>
                <c:pt idx="357">
                  <c:v>70760.299999999988</c:v>
                </c:pt>
                <c:pt idx="358">
                  <c:v>67563.799999999988</c:v>
                </c:pt>
                <c:pt idx="359">
                  <c:v>72286.099999999991</c:v>
                </c:pt>
                <c:pt idx="360">
                  <c:v>69731</c:v>
                </c:pt>
                <c:pt idx="361">
                  <c:v>84428.3</c:v>
                </c:pt>
                <c:pt idx="362">
                  <c:v>84102.200000000012</c:v>
                </c:pt>
                <c:pt idx="363">
                  <c:v>55393.2</c:v>
                </c:pt>
                <c:pt idx="364">
                  <c:v>58233.599999999999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cat>
            <c:numRef>
              <c:f>'DAILY DATA'!$A$5847:$A$6211</c:f>
              <c:numCache>
                <c:formatCode>d\-mmm\-yy</c:formatCode>
                <c:ptCount val="365"/>
                <c:pt idx="0">
                  <c:v>40544</c:v>
                </c:pt>
                <c:pt idx="1">
                  <c:v>40545</c:v>
                </c:pt>
                <c:pt idx="2">
                  <c:v>40546</c:v>
                </c:pt>
                <c:pt idx="3">
                  <c:v>40547</c:v>
                </c:pt>
                <c:pt idx="4">
                  <c:v>40548</c:v>
                </c:pt>
                <c:pt idx="5">
                  <c:v>40549</c:v>
                </c:pt>
                <c:pt idx="6">
                  <c:v>40550</c:v>
                </c:pt>
                <c:pt idx="7">
                  <c:v>40551</c:v>
                </c:pt>
                <c:pt idx="8">
                  <c:v>40552</c:v>
                </c:pt>
                <c:pt idx="9">
                  <c:v>40553</c:v>
                </c:pt>
                <c:pt idx="10">
                  <c:v>40554</c:v>
                </c:pt>
                <c:pt idx="11">
                  <c:v>40555</c:v>
                </c:pt>
                <c:pt idx="12">
                  <c:v>40556</c:v>
                </c:pt>
                <c:pt idx="13">
                  <c:v>40557</c:v>
                </c:pt>
                <c:pt idx="14">
                  <c:v>40558</c:v>
                </c:pt>
                <c:pt idx="15">
                  <c:v>40559</c:v>
                </c:pt>
                <c:pt idx="16">
                  <c:v>40560</c:v>
                </c:pt>
                <c:pt idx="17">
                  <c:v>40561</c:v>
                </c:pt>
                <c:pt idx="18">
                  <c:v>40562</c:v>
                </c:pt>
                <c:pt idx="19">
                  <c:v>40563</c:v>
                </c:pt>
                <c:pt idx="20">
                  <c:v>40564</c:v>
                </c:pt>
                <c:pt idx="21">
                  <c:v>40565</c:v>
                </c:pt>
                <c:pt idx="22">
                  <c:v>40566</c:v>
                </c:pt>
                <c:pt idx="23">
                  <c:v>40567</c:v>
                </c:pt>
                <c:pt idx="24">
                  <c:v>40568</c:v>
                </c:pt>
                <c:pt idx="25">
                  <c:v>40569</c:v>
                </c:pt>
                <c:pt idx="26">
                  <c:v>40570</c:v>
                </c:pt>
                <c:pt idx="27">
                  <c:v>40571</c:v>
                </c:pt>
                <c:pt idx="28">
                  <c:v>40572</c:v>
                </c:pt>
                <c:pt idx="29">
                  <c:v>40573</c:v>
                </c:pt>
                <c:pt idx="30">
                  <c:v>40574</c:v>
                </c:pt>
                <c:pt idx="31">
                  <c:v>40575</c:v>
                </c:pt>
                <c:pt idx="32">
                  <c:v>40576</c:v>
                </c:pt>
                <c:pt idx="33">
                  <c:v>40577</c:v>
                </c:pt>
                <c:pt idx="34">
                  <c:v>40578</c:v>
                </c:pt>
                <c:pt idx="35">
                  <c:v>40579</c:v>
                </c:pt>
                <c:pt idx="36">
                  <c:v>40580</c:v>
                </c:pt>
                <c:pt idx="37">
                  <c:v>40581</c:v>
                </c:pt>
                <c:pt idx="38">
                  <c:v>40582</c:v>
                </c:pt>
                <c:pt idx="39">
                  <c:v>40583</c:v>
                </c:pt>
                <c:pt idx="40">
                  <c:v>40584</c:v>
                </c:pt>
                <c:pt idx="41">
                  <c:v>40585</c:v>
                </c:pt>
                <c:pt idx="42">
                  <c:v>40586</c:v>
                </c:pt>
                <c:pt idx="43">
                  <c:v>40587</c:v>
                </c:pt>
                <c:pt idx="44">
                  <c:v>40588</c:v>
                </c:pt>
                <c:pt idx="45">
                  <c:v>40589</c:v>
                </c:pt>
                <c:pt idx="46">
                  <c:v>40590</c:v>
                </c:pt>
                <c:pt idx="47">
                  <c:v>40591</c:v>
                </c:pt>
                <c:pt idx="48">
                  <c:v>40592</c:v>
                </c:pt>
                <c:pt idx="49">
                  <c:v>40593</c:v>
                </c:pt>
                <c:pt idx="50">
                  <c:v>40594</c:v>
                </c:pt>
                <c:pt idx="51">
                  <c:v>40595</c:v>
                </c:pt>
                <c:pt idx="52">
                  <c:v>40596</c:v>
                </c:pt>
                <c:pt idx="53">
                  <c:v>40597</c:v>
                </c:pt>
                <c:pt idx="54">
                  <c:v>40598</c:v>
                </c:pt>
                <c:pt idx="55">
                  <c:v>40599</c:v>
                </c:pt>
                <c:pt idx="56">
                  <c:v>40600</c:v>
                </c:pt>
                <c:pt idx="57">
                  <c:v>40601</c:v>
                </c:pt>
                <c:pt idx="58">
                  <c:v>40602</c:v>
                </c:pt>
                <c:pt idx="59">
                  <c:v>40603</c:v>
                </c:pt>
                <c:pt idx="60">
                  <c:v>40604</c:v>
                </c:pt>
                <c:pt idx="61">
                  <c:v>40605</c:v>
                </c:pt>
                <c:pt idx="62">
                  <c:v>40606</c:v>
                </c:pt>
                <c:pt idx="63">
                  <c:v>40607</c:v>
                </c:pt>
                <c:pt idx="64">
                  <c:v>40608</c:v>
                </c:pt>
                <c:pt idx="65">
                  <c:v>40609</c:v>
                </c:pt>
                <c:pt idx="66">
                  <c:v>40610</c:v>
                </c:pt>
                <c:pt idx="67">
                  <c:v>40611</c:v>
                </c:pt>
                <c:pt idx="68">
                  <c:v>40612</c:v>
                </c:pt>
                <c:pt idx="69">
                  <c:v>40613</c:v>
                </c:pt>
                <c:pt idx="70">
                  <c:v>40614</c:v>
                </c:pt>
                <c:pt idx="71">
                  <c:v>40615</c:v>
                </c:pt>
                <c:pt idx="72">
                  <c:v>40616</c:v>
                </c:pt>
                <c:pt idx="73">
                  <c:v>40617</c:v>
                </c:pt>
                <c:pt idx="74">
                  <c:v>40618</c:v>
                </c:pt>
                <c:pt idx="75">
                  <c:v>40619</c:v>
                </c:pt>
                <c:pt idx="76">
                  <c:v>40620</c:v>
                </c:pt>
                <c:pt idx="77">
                  <c:v>40621</c:v>
                </c:pt>
                <c:pt idx="78">
                  <c:v>40622</c:v>
                </c:pt>
                <c:pt idx="79">
                  <c:v>40623</c:v>
                </c:pt>
                <c:pt idx="80">
                  <c:v>40624</c:v>
                </c:pt>
                <c:pt idx="81">
                  <c:v>40625</c:v>
                </c:pt>
                <c:pt idx="82">
                  <c:v>40626</c:v>
                </c:pt>
                <c:pt idx="83">
                  <c:v>40627</c:v>
                </c:pt>
                <c:pt idx="84">
                  <c:v>40628</c:v>
                </c:pt>
                <c:pt idx="85">
                  <c:v>40629</c:v>
                </c:pt>
                <c:pt idx="86">
                  <c:v>40630</c:v>
                </c:pt>
                <c:pt idx="87">
                  <c:v>40631</c:v>
                </c:pt>
                <c:pt idx="88">
                  <c:v>40632</c:v>
                </c:pt>
                <c:pt idx="89">
                  <c:v>40633</c:v>
                </c:pt>
                <c:pt idx="90">
                  <c:v>40634</c:v>
                </c:pt>
                <c:pt idx="91">
                  <c:v>40635</c:v>
                </c:pt>
                <c:pt idx="92">
                  <c:v>40636</c:v>
                </c:pt>
                <c:pt idx="93">
                  <c:v>40637</c:v>
                </c:pt>
                <c:pt idx="94">
                  <c:v>40638</c:v>
                </c:pt>
                <c:pt idx="95">
                  <c:v>40639</c:v>
                </c:pt>
                <c:pt idx="96">
                  <c:v>40640</c:v>
                </c:pt>
                <c:pt idx="97">
                  <c:v>40641</c:v>
                </c:pt>
                <c:pt idx="98">
                  <c:v>40642</c:v>
                </c:pt>
                <c:pt idx="99">
                  <c:v>40643</c:v>
                </c:pt>
                <c:pt idx="100">
                  <c:v>40644</c:v>
                </c:pt>
                <c:pt idx="101">
                  <c:v>40645</c:v>
                </c:pt>
                <c:pt idx="102">
                  <c:v>40646</c:v>
                </c:pt>
                <c:pt idx="103">
                  <c:v>40647</c:v>
                </c:pt>
                <c:pt idx="104">
                  <c:v>40648</c:v>
                </c:pt>
                <c:pt idx="105">
                  <c:v>40649</c:v>
                </c:pt>
                <c:pt idx="106">
                  <c:v>40650</c:v>
                </c:pt>
                <c:pt idx="107">
                  <c:v>40651</c:v>
                </c:pt>
                <c:pt idx="108">
                  <c:v>40652</c:v>
                </c:pt>
                <c:pt idx="109">
                  <c:v>40653</c:v>
                </c:pt>
                <c:pt idx="110">
                  <c:v>40654</c:v>
                </c:pt>
                <c:pt idx="111">
                  <c:v>40655</c:v>
                </c:pt>
                <c:pt idx="112">
                  <c:v>40656</c:v>
                </c:pt>
                <c:pt idx="113">
                  <c:v>40657</c:v>
                </c:pt>
                <c:pt idx="114">
                  <c:v>40658</c:v>
                </c:pt>
                <c:pt idx="115">
                  <c:v>40659</c:v>
                </c:pt>
                <c:pt idx="116">
                  <c:v>40660</c:v>
                </c:pt>
                <c:pt idx="117">
                  <c:v>40661</c:v>
                </c:pt>
                <c:pt idx="118">
                  <c:v>40662</c:v>
                </c:pt>
                <c:pt idx="119">
                  <c:v>40663</c:v>
                </c:pt>
                <c:pt idx="120">
                  <c:v>40664</c:v>
                </c:pt>
                <c:pt idx="121">
                  <c:v>40665</c:v>
                </c:pt>
                <c:pt idx="122">
                  <c:v>40666</c:v>
                </c:pt>
                <c:pt idx="123">
                  <c:v>40667</c:v>
                </c:pt>
                <c:pt idx="124">
                  <c:v>40668</c:v>
                </c:pt>
                <c:pt idx="125">
                  <c:v>40669</c:v>
                </c:pt>
                <c:pt idx="126">
                  <c:v>40670</c:v>
                </c:pt>
                <c:pt idx="127">
                  <c:v>40671</c:v>
                </c:pt>
                <c:pt idx="128">
                  <c:v>40672</c:v>
                </c:pt>
                <c:pt idx="129">
                  <c:v>40673</c:v>
                </c:pt>
                <c:pt idx="130">
                  <c:v>40674</c:v>
                </c:pt>
                <c:pt idx="131">
                  <c:v>40675</c:v>
                </c:pt>
                <c:pt idx="132">
                  <c:v>40676</c:v>
                </c:pt>
                <c:pt idx="133">
                  <c:v>40677</c:v>
                </c:pt>
                <c:pt idx="134">
                  <c:v>40678</c:v>
                </c:pt>
                <c:pt idx="135">
                  <c:v>40679</c:v>
                </c:pt>
                <c:pt idx="136">
                  <c:v>40680</c:v>
                </c:pt>
                <c:pt idx="137">
                  <c:v>40681</c:v>
                </c:pt>
                <c:pt idx="138">
                  <c:v>40682</c:v>
                </c:pt>
                <c:pt idx="139">
                  <c:v>40683</c:v>
                </c:pt>
                <c:pt idx="140">
                  <c:v>40684</c:v>
                </c:pt>
                <c:pt idx="141">
                  <c:v>40685</c:v>
                </c:pt>
                <c:pt idx="142">
                  <c:v>40686</c:v>
                </c:pt>
                <c:pt idx="143">
                  <c:v>40687</c:v>
                </c:pt>
                <c:pt idx="144">
                  <c:v>40688</c:v>
                </c:pt>
                <c:pt idx="145">
                  <c:v>40689</c:v>
                </c:pt>
                <c:pt idx="146">
                  <c:v>40690</c:v>
                </c:pt>
                <c:pt idx="147">
                  <c:v>40691</c:v>
                </c:pt>
                <c:pt idx="148">
                  <c:v>40692</c:v>
                </c:pt>
                <c:pt idx="149">
                  <c:v>40693</c:v>
                </c:pt>
                <c:pt idx="150">
                  <c:v>40694</c:v>
                </c:pt>
                <c:pt idx="151">
                  <c:v>40695</c:v>
                </c:pt>
                <c:pt idx="152">
                  <c:v>40696</c:v>
                </c:pt>
                <c:pt idx="153">
                  <c:v>40697</c:v>
                </c:pt>
                <c:pt idx="154">
                  <c:v>40698</c:v>
                </c:pt>
                <c:pt idx="155">
                  <c:v>40699</c:v>
                </c:pt>
                <c:pt idx="156">
                  <c:v>40700</c:v>
                </c:pt>
                <c:pt idx="157">
                  <c:v>40701</c:v>
                </c:pt>
                <c:pt idx="158">
                  <c:v>40702</c:v>
                </c:pt>
                <c:pt idx="159">
                  <c:v>40703</c:v>
                </c:pt>
                <c:pt idx="160">
                  <c:v>40704</c:v>
                </c:pt>
                <c:pt idx="161">
                  <c:v>40705</c:v>
                </c:pt>
                <c:pt idx="162">
                  <c:v>40706</c:v>
                </c:pt>
                <c:pt idx="163">
                  <c:v>40707</c:v>
                </c:pt>
                <c:pt idx="164">
                  <c:v>40708</c:v>
                </c:pt>
                <c:pt idx="165">
                  <c:v>40709</c:v>
                </c:pt>
                <c:pt idx="166">
                  <c:v>40710</c:v>
                </c:pt>
                <c:pt idx="167">
                  <c:v>40711</c:v>
                </c:pt>
                <c:pt idx="168">
                  <c:v>40712</c:v>
                </c:pt>
                <c:pt idx="169">
                  <c:v>40713</c:v>
                </c:pt>
                <c:pt idx="170">
                  <c:v>40714</c:v>
                </c:pt>
                <c:pt idx="171">
                  <c:v>40715</c:v>
                </c:pt>
                <c:pt idx="172">
                  <c:v>40716</c:v>
                </c:pt>
                <c:pt idx="173">
                  <c:v>40717</c:v>
                </c:pt>
                <c:pt idx="174">
                  <c:v>40718</c:v>
                </c:pt>
                <c:pt idx="175">
                  <c:v>40719</c:v>
                </c:pt>
                <c:pt idx="176">
                  <c:v>40720</c:v>
                </c:pt>
                <c:pt idx="177">
                  <c:v>40721</c:v>
                </c:pt>
                <c:pt idx="178">
                  <c:v>40722</c:v>
                </c:pt>
                <c:pt idx="179">
                  <c:v>40723</c:v>
                </c:pt>
                <c:pt idx="180">
                  <c:v>40724</c:v>
                </c:pt>
                <c:pt idx="181">
                  <c:v>40725</c:v>
                </c:pt>
                <c:pt idx="182">
                  <c:v>40726</c:v>
                </c:pt>
                <c:pt idx="183">
                  <c:v>40727</c:v>
                </c:pt>
                <c:pt idx="184">
                  <c:v>40728</c:v>
                </c:pt>
                <c:pt idx="185">
                  <c:v>40729</c:v>
                </c:pt>
                <c:pt idx="186">
                  <c:v>40730</c:v>
                </c:pt>
                <c:pt idx="187">
                  <c:v>40731</c:v>
                </c:pt>
                <c:pt idx="188">
                  <c:v>40732</c:v>
                </c:pt>
                <c:pt idx="189">
                  <c:v>40733</c:v>
                </c:pt>
                <c:pt idx="190">
                  <c:v>40734</c:v>
                </c:pt>
                <c:pt idx="191">
                  <c:v>40735</c:v>
                </c:pt>
                <c:pt idx="192">
                  <c:v>40736</c:v>
                </c:pt>
                <c:pt idx="193">
                  <c:v>40737</c:v>
                </c:pt>
                <c:pt idx="194">
                  <c:v>40738</c:v>
                </c:pt>
                <c:pt idx="195">
                  <c:v>40739</c:v>
                </c:pt>
                <c:pt idx="196">
                  <c:v>40740</c:v>
                </c:pt>
                <c:pt idx="197">
                  <c:v>40741</c:v>
                </c:pt>
                <c:pt idx="198">
                  <c:v>40742</c:v>
                </c:pt>
                <c:pt idx="199">
                  <c:v>40743</c:v>
                </c:pt>
                <c:pt idx="200">
                  <c:v>40744</c:v>
                </c:pt>
                <c:pt idx="201">
                  <c:v>40745</c:v>
                </c:pt>
                <c:pt idx="202">
                  <c:v>40746</c:v>
                </c:pt>
                <c:pt idx="203">
                  <c:v>40747</c:v>
                </c:pt>
                <c:pt idx="204">
                  <c:v>40748</c:v>
                </c:pt>
                <c:pt idx="205">
                  <c:v>40749</c:v>
                </c:pt>
                <c:pt idx="206">
                  <c:v>40750</c:v>
                </c:pt>
                <c:pt idx="207">
                  <c:v>40751</c:v>
                </c:pt>
                <c:pt idx="208">
                  <c:v>40752</c:v>
                </c:pt>
                <c:pt idx="209">
                  <c:v>40753</c:v>
                </c:pt>
                <c:pt idx="210">
                  <c:v>40754</c:v>
                </c:pt>
                <c:pt idx="211">
                  <c:v>40755</c:v>
                </c:pt>
                <c:pt idx="212">
                  <c:v>40756</c:v>
                </c:pt>
                <c:pt idx="213">
                  <c:v>40757</c:v>
                </c:pt>
                <c:pt idx="214">
                  <c:v>40758</c:v>
                </c:pt>
                <c:pt idx="215">
                  <c:v>40759</c:v>
                </c:pt>
                <c:pt idx="216">
                  <c:v>40760</c:v>
                </c:pt>
                <c:pt idx="217">
                  <c:v>40761</c:v>
                </c:pt>
                <c:pt idx="218">
                  <c:v>40762</c:v>
                </c:pt>
                <c:pt idx="219">
                  <c:v>40763</c:v>
                </c:pt>
                <c:pt idx="220">
                  <c:v>40764</c:v>
                </c:pt>
                <c:pt idx="221">
                  <c:v>40765</c:v>
                </c:pt>
                <c:pt idx="222">
                  <c:v>40766</c:v>
                </c:pt>
                <c:pt idx="223">
                  <c:v>40767</c:v>
                </c:pt>
                <c:pt idx="224">
                  <c:v>40768</c:v>
                </c:pt>
                <c:pt idx="225">
                  <c:v>40769</c:v>
                </c:pt>
                <c:pt idx="226">
                  <c:v>40770</c:v>
                </c:pt>
                <c:pt idx="227">
                  <c:v>40771</c:v>
                </c:pt>
                <c:pt idx="228">
                  <c:v>40772</c:v>
                </c:pt>
                <c:pt idx="229">
                  <c:v>40773</c:v>
                </c:pt>
                <c:pt idx="230">
                  <c:v>40774</c:v>
                </c:pt>
                <c:pt idx="231">
                  <c:v>40775</c:v>
                </c:pt>
                <c:pt idx="232">
                  <c:v>40776</c:v>
                </c:pt>
                <c:pt idx="233">
                  <c:v>40777</c:v>
                </c:pt>
                <c:pt idx="234">
                  <c:v>40778</c:v>
                </c:pt>
                <c:pt idx="235">
                  <c:v>40779</c:v>
                </c:pt>
                <c:pt idx="236">
                  <c:v>40780</c:v>
                </c:pt>
                <c:pt idx="237">
                  <c:v>40781</c:v>
                </c:pt>
                <c:pt idx="238">
                  <c:v>40782</c:v>
                </c:pt>
                <c:pt idx="239">
                  <c:v>40783</c:v>
                </c:pt>
                <c:pt idx="240">
                  <c:v>40784</c:v>
                </c:pt>
                <c:pt idx="241">
                  <c:v>40785</c:v>
                </c:pt>
                <c:pt idx="242">
                  <c:v>40786</c:v>
                </c:pt>
                <c:pt idx="243">
                  <c:v>40787</c:v>
                </c:pt>
                <c:pt idx="244">
                  <c:v>40788</c:v>
                </c:pt>
                <c:pt idx="245">
                  <c:v>40789</c:v>
                </c:pt>
                <c:pt idx="246">
                  <c:v>40790</c:v>
                </c:pt>
                <c:pt idx="247">
                  <c:v>40791</c:v>
                </c:pt>
                <c:pt idx="248">
                  <c:v>40792</c:v>
                </c:pt>
                <c:pt idx="249">
                  <c:v>40793</c:v>
                </c:pt>
                <c:pt idx="250">
                  <c:v>40794</c:v>
                </c:pt>
                <c:pt idx="251">
                  <c:v>40795</c:v>
                </c:pt>
                <c:pt idx="252">
                  <c:v>40796</c:v>
                </c:pt>
                <c:pt idx="253">
                  <c:v>40797</c:v>
                </c:pt>
                <c:pt idx="254">
                  <c:v>40798</c:v>
                </c:pt>
                <c:pt idx="255">
                  <c:v>40799</c:v>
                </c:pt>
                <c:pt idx="256">
                  <c:v>40800</c:v>
                </c:pt>
                <c:pt idx="257">
                  <c:v>40801</c:v>
                </c:pt>
                <c:pt idx="258">
                  <c:v>40802</c:v>
                </c:pt>
                <c:pt idx="259">
                  <c:v>40803</c:v>
                </c:pt>
                <c:pt idx="260">
                  <c:v>40804</c:v>
                </c:pt>
                <c:pt idx="261">
                  <c:v>40805</c:v>
                </c:pt>
                <c:pt idx="262">
                  <c:v>40806</c:v>
                </c:pt>
                <c:pt idx="263">
                  <c:v>40807</c:v>
                </c:pt>
                <c:pt idx="264">
                  <c:v>40808</c:v>
                </c:pt>
                <c:pt idx="265">
                  <c:v>40809</c:v>
                </c:pt>
                <c:pt idx="266">
                  <c:v>40810</c:v>
                </c:pt>
                <c:pt idx="267">
                  <c:v>40811</c:v>
                </c:pt>
                <c:pt idx="268">
                  <c:v>40812</c:v>
                </c:pt>
                <c:pt idx="269">
                  <c:v>40813</c:v>
                </c:pt>
                <c:pt idx="270">
                  <c:v>40814</c:v>
                </c:pt>
                <c:pt idx="271">
                  <c:v>40815</c:v>
                </c:pt>
                <c:pt idx="272">
                  <c:v>40816</c:v>
                </c:pt>
                <c:pt idx="273">
                  <c:v>40817</c:v>
                </c:pt>
                <c:pt idx="274">
                  <c:v>40818</c:v>
                </c:pt>
                <c:pt idx="275">
                  <c:v>40819</c:v>
                </c:pt>
                <c:pt idx="276">
                  <c:v>40820</c:v>
                </c:pt>
                <c:pt idx="277">
                  <c:v>40821</c:v>
                </c:pt>
                <c:pt idx="278">
                  <c:v>40822</c:v>
                </c:pt>
                <c:pt idx="279">
                  <c:v>40823</c:v>
                </c:pt>
                <c:pt idx="280">
                  <c:v>40824</c:v>
                </c:pt>
                <c:pt idx="281">
                  <c:v>40825</c:v>
                </c:pt>
                <c:pt idx="282">
                  <c:v>40826</c:v>
                </c:pt>
                <c:pt idx="283">
                  <c:v>40827</c:v>
                </c:pt>
                <c:pt idx="284">
                  <c:v>40828</c:v>
                </c:pt>
                <c:pt idx="285">
                  <c:v>40829</c:v>
                </c:pt>
                <c:pt idx="286">
                  <c:v>40830</c:v>
                </c:pt>
                <c:pt idx="287">
                  <c:v>40831</c:v>
                </c:pt>
                <c:pt idx="288">
                  <c:v>40832</c:v>
                </c:pt>
                <c:pt idx="289">
                  <c:v>40833</c:v>
                </c:pt>
                <c:pt idx="290">
                  <c:v>40834</c:v>
                </c:pt>
                <c:pt idx="291">
                  <c:v>40835</c:v>
                </c:pt>
                <c:pt idx="292">
                  <c:v>40836</c:v>
                </c:pt>
                <c:pt idx="293">
                  <c:v>40837</c:v>
                </c:pt>
                <c:pt idx="294">
                  <c:v>40838</c:v>
                </c:pt>
                <c:pt idx="295">
                  <c:v>40839</c:v>
                </c:pt>
                <c:pt idx="296">
                  <c:v>40840</c:v>
                </c:pt>
                <c:pt idx="297">
                  <c:v>40841</c:v>
                </c:pt>
                <c:pt idx="298">
                  <c:v>40842</c:v>
                </c:pt>
                <c:pt idx="299">
                  <c:v>40843</c:v>
                </c:pt>
                <c:pt idx="300">
                  <c:v>40844</c:v>
                </c:pt>
                <c:pt idx="301">
                  <c:v>40845</c:v>
                </c:pt>
                <c:pt idx="302">
                  <c:v>40846</c:v>
                </c:pt>
                <c:pt idx="303">
                  <c:v>40847</c:v>
                </c:pt>
                <c:pt idx="304">
                  <c:v>40848</c:v>
                </c:pt>
                <c:pt idx="305">
                  <c:v>40849</c:v>
                </c:pt>
                <c:pt idx="306">
                  <c:v>40850</c:v>
                </c:pt>
                <c:pt idx="307">
                  <c:v>40851</c:v>
                </c:pt>
                <c:pt idx="308">
                  <c:v>40852</c:v>
                </c:pt>
                <c:pt idx="309">
                  <c:v>40853</c:v>
                </c:pt>
                <c:pt idx="310">
                  <c:v>40854</c:v>
                </c:pt>
                <c:pt idx="311">
                  <c:v>40855</c:v>
                </c:pt>
                <c:pt idx="312">
                  <c:v>40856</c:v>
                </c:pt>
                <c:pt idx="313">
                  <c:v>40857</c:v>
                </c:pt>
                <c:pt idx="314">
                  <c:v>40858</c:v>
                </c:pt>
                <c:pt idx="315">
                  <c:v>40859</c:v>
                </c:pt>
                <c:pt idx="316">
                  <c:v>40860</c:v>
                </c:pt>
                <c:pt idx="317">
                  <c:v>40861</c:v>
                </c:pt>
                <c:pt idx="318">
                  <c:v>40862</c:v>
                </c:pt>
                <c:pt idx="319">
                  <c:v>40863</c:v>
                </c:pt>
                <c:pt idx="320">
                  <c:v>40864</c:v>
                </c:pt>
                <c:pt idx="321">
                  <c:v>40865</c:v>
                </c:pt>
                <c:pt idx="322">
                  <c:v>40866</c:v>
                </c:pt>
                <c:pt idx="323">
                  <c:v>40867</c:v>
                </c:pt>
                <c:pt idx="324">
                  <c:v>40868</c:v>
                </c:pt>
                <c:pt idx="325">
                  <c:v>40869</c:v>
                </c:pt>
                <c:pt idx="326">
                  <c:v>40870</c:v>
                </c:pt>
                <c:pt idx="327">
                  <c:v>40871</c:v>
                </c:pt>
                <c:pt idx="328">
                  <c:v>40872</c:v>
                </c:pt>
                <c:pt idx="329">
                  <c:v>40873</c:v>
                </c:pt>
                <c:pt idx="330">
                  <c:v>40874</c:v>
                </c:pt>
                <c:pt idx="331">
                  <c:v>40875</c:v>
                </c:pt>
                <c:pt idx="332">
                  <c:v>40876</c:v>
                </c:pt>
                <c:pt idx="333">
                  <c:v>40877</c:v>
                </c:pt>
                <c:pt idx="334">
                  <c:v>40878</c:v>
                </c:pt>
                <c:pt idx="335">
                  <c:v>40879</c:v>
                </c:pt>
                <c:pt idx="336">
                  <c:v>40880</c:v>
                </c:pt>
                <c:pt idx="337">
                  <c:v>40881</c:v>
                </c:pt>
                <c:pt idx="338">
                  <c:v>40882</c:v>
                </c:pt>
                <c:pt idx="339">
                  <c:v>40883</c:v>
                </c:pt>
                <c:pt idx="340">
                  <c:v>40884</c:v>
                </c:pt>
                <c:pt idx="341">
                  <c:v>40885</c:v>
                </c:pt>
                <c:pt idx="342">
                  <c:v>40886</c:v>
                </c:pt>
                <c:pt idx="343">
                  <c:v>40887</c:v>
                </c:pt>
                <c:pt idx="344">
                  <c:v>40888</c:v>
                </c:pt>
                <c:pt idx="345">
                  <c:v>40889</c:v>
                </c:pt>
                <c:pt idx="346">
                  <c:v>40890</c:v>
                </c:pt>
                <c:pt idx="347">
                  <c:v>40891</c:v>
                </c:pt>
                <c:pt idx="348">
                  <c:v>40892</c:v>
                </c:pt>
                <c:pt idx="349">
                  <c:v>40893</c:v>
                </c:pt>
                <c:pt idx="350">
                  <c:v>40894</c:v>
                </c:pt>
                <c:pt idx="351">
                  <c:v>40895</c:v>
                </c:pt>
                <c:pt idx="352">
                  <c:v>40896</c:v>
                </c:pt>
                <c:pt idx="353">
                  <c:v>40897</c:v>
                </c:pt>
                <c:pt idx="354">
                  <c:v>40898</c:v>
                </c:pt>
                <c:pt idx="355">
                  <c:v>40899</c:v>
                </c:pt>
                <c:pt idx="356">
                  <c:v>40900</c:v>
                </c:pt>
                <c:pt idx="357">
                  <c:v>40901</c:v>
                </c:pt>
                <c:pt idx="358">
                  <c:v>40902</c:v>
                </c:pt>
                <c:pt idx="359">
                  <c:v>40903</c:v>
                </c:pt>
                <c:pt idx="360">
                  <c:v>40904</c:v>
                </c:pt>
                <c:pt idx="361">
                  <c:v>40905</c:v>
                </c:pt>
                <c:pt idx="362">
                  <c:v>40906</c:v>
                </c:pt>
                <c:pt idx="363">
                  <c:v>40907</c:v>
                </c:pt>
                <c:pt idx="364">
                  <c:v>40908</c:v>
                </c:pt>
              </c:numCache>
            </c:numRef>
          </c:cat>
          <c:val>
            <c:numRef>
              <c:f>'DAILY DATA'!$P$5847:$P$6211</c:f>
              <c:numCache>
                <c:formatCode>#,##0_);[Red]\(#,##0\)</c:formatCode>
                <c:ptCount val="3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15018</c:v>
                </c:pt>
                <c:pt idx="114">
                  <c:v>43132</c:v>
                </c:pt>
                <c:pt idx="115">
                  <c:v>46598</c:v>
                </c:pt>
                <c:pt idx="116">
                  <c:v>48569</c:v>
                </c:pt>
                <c:pt idx="117">
                  <c:v>35043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11100</c:v>
                </c:pt>
                <c:pt idx="122">
                  <c:v>28910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164</c:v>
                </c:pt>
                <c:pt idx="140">
                  <c:v>205</c:v>
                </c:pt>
                <c:pt idx="141">
                  <c:v>9527</c:v>
                </c:pt>
                <c:pt idx="142">
                  <c:v>49647</c:v>
                </c:pt>
                <c:pt idx="143">
                  <c:v>48683</c:v>
                </c:pt>
                <c:pt idx="144">
                  <c:v>47234</c:v>
                </c:pt>
                <c:pt idx="145">
                  <c:v>48975</c:v>
                </c:pt>
                <c:pt idx="146">
                  <c:v>25613</c:v>
                </c:pt>
                <c:pt idx="147">
                  <c:v>0</c:v>
                </c:pt>
                <c:pt idx="148">
                  <c:v>4817</c:v>
                </c:pt>
                <c:pt idx="149">
                  <c:v>50024</c:v>
                </c:pt>
                <c:pt idx="150">
                  <c:v>50602</c:v>
                </c:pt>
                <c:pt idx="151">
                  <c:v>44030</c:v>
                </c:pt>
                <c:pt idx="152">
                  <c:v>15388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10260</c:v>
                </c:pt>
                <c:pt idx="157">
                  <c:v>47832</c:v>
                </c:pt>
                <c:pt idx="158">
                  <c:v>49859</c:v>
                </c:pt>
                <c:pt idx="159">
                  <c:v>49432</c:v>
                </c:pt>
                <c:pt idx="160">
                  <c:v>29027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6070</c:v>
                </c:pt>
                <c:pt idx="168">
                  <c:v>47979</c:v>
                </c:pt>
                <c:pt idx="169">
                  <c:v>46450</c:v>
                </c:pt>
                <c:pt idx="170">
                  <c:v>47360</c:v>
                </c:pt>
                <c:pt idx="171">
                  <c:v>50078</c:v>
                </c:pt>
                <c:pt idx="172">
                  <c:v>51066</c:v>
                </c:pt>
                <c:pt idx="173">
                  <c:v>47518</c:v>
                </c:pt>
                <c:pt idx="174">
                  <c:v>27752</c:v>
                </c:pt>
                <c:pt idx="175">
                  <c:v>0</c:v>
                </c:pt>
                <c:pt idx="176">
                  <c:v>6682</c:v>
                </c:pt>
                <c:pt idx="177">
                  <c:v>23973</c:v>
                </c:pt>
                <c:pt idx="178">
                  <c:v>33113</c:v>
                </c:pt>
                <c:pt idx="179">
                  <c:v>0</c:v>
                </c:pt>
                <c:pt idx="180">
                  <c:v>7900</c:v>
                </c:pt>
                <c:pt idx="181">
                  <c:v>47270</c:v>
                </c:pt>
                <c:pt idx="182">
                  <c:v>49016</c:v>
                </c:pt>
                <c:pt idx="183">
                  <c:v>48158</c:v>
                </c:pt>
                <c:pt idx="184">
                  <c:v>46684</c:v>
                </c:pt>
                <c:pt idx="185">
                  <c:v>49723</c:v>
                </c:pt>
                <c:pt idx="186">
                  <c:v>48084</c:v>
                </c:pt>
                <c:pt idx="187">
                  <c:v>27134</c:v>
                </c:pt>
                <c:pt idx="188">
                  <c:v>0</c:v>
                </c:pt>
                <c:pt idx="189">
                  <c:v>4077</c:v>
                </c:pt>
                <c:pt idx="190">
                  <c:v>50229</c:v>
                </c:pt>
                <c:pt idx="191">
                  <c:v>50661</c:v>
                </c:pt>
                <c:pt idx="192">
                  <c:v>51439</c:v>
                </c:pt>
                <c:pt idx="193">
                  <c:v>31089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4478</c:v>
                </c:pt>
                <c:pt idx="198">
                  <c:v>49998</c:v>
                </c:pt>
                <c:pt idx="199">
                  <c:v>38055</c:v>
                </c:pt>
                <c:pt idx="200">
                  <c:v>50183</c:v>
                </c:pt>
                <c:pt idx="201">
                  <c:v>51108</c:v>
                </c:pt>
                <c:pt idx="202">
                  <c:v>50564</c:v>
                </c:pt>
                <c:pt idx="203">
                  <c:v>49771</c:v>
                </c:pt>
                <c:pt idx="204">
                  <c:v>50264</c:v>
                </c:pt>
                <c:pt idx="205">
                  <c:v>48311</c:v>
                </c:pt>
                <c:pt idx="206">
                  <c:v>50178</c:v>
                </c:pt>
                <c:pt idx="207">
                  <c:v>50285</c:v>
                </c:pt>
                <c:pt idx="208">
                  <c:v>50593</c:v>
                </c:pt>
                <c:pt idx="209">
                  <c:v>50542</c:v>
                </c:pt>
                <c:pt idx="210">
                  <c:v>47781</c:v>
                </c:pt>
                <c:pt idx="211">
                  <c:v>50645</c:v>
                </c:pt>
                <c:pt idx="212">
                  <c:v>49542</c:v>
                </c:pt>
                <c:pt idx="213">
                  <c:v>50836</c:v>
                </c:pt>
                <c:pt idx="214">
                  <c:v>49522</c:v>
                </c:pt>
                <c:pt idx="215">
                  <c:v>50296</c:v>
                </c:pt>
                <c:pt idx="216">
                  <c:v>28408</c:v>
                </c:pt>
                <c:pt idx="217">
                  <c:v>0</c:v>
                </c:pt>
                <c:pt idx="218">
                  <c:v>11918</c:v>
                </c:pt>
                <c:pt idx="219">
                  <c:v>50282</c:v>
                </c:pt>
                <c:pt idx="220">
                  <c:v>49958</c:v>
                </c:pt>
                <c:pt idx="221">
                  <c:v>29077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6503</c:v>
                </c:pt>
                <c:pt idx="228">
                  <c:v>51049</c:v>
                </c:pt>
                <c:pt idx="229">
                  <c:v>50811</c:v>
                </c:pt>
                <c:pt idx="230">
                  <c:v>31762</c:v>
                </c:pt>
                <c:pt idx="231">
                  <c:v>0</c:v>
                </c:pt>
                <c:pt idx="232">
                  <c:v>8434</c:v>
                </c:pt>
                <c:pt idx="233">
                  <c:v>49803</c:v>
                </c:pt>
                <c:pt idx="234">
                  <c:v>52071</c:v>
                </c:pt>
                <c:pt idx="235">
                  <c:v>51873</c:v>
                </c:pt>
                <c:pt idx="236">
                  <c:v>50181</c:v>
                </c:pt>
                <c:pt idx="237">
                  <c:v>51987</c:v>
                </c:pt>
                <c:pt idx="238">
                  <c:v>46571</c:v>
                </c:pt>
                <c:pt idx="239">
                  <c:v>48098</c:v>
                </c:pt>
                <c:pt idx="240">
                  <c:v>48466</c:v>
                </c:pt>
                <c:pt idx="241">
                  <c:v>50191</c:v>
                </c:pt>
                <c:pt idx="242">
                  <c:v>51182</c:v>
                </c:pt>
                <c:pt idx="243">
                  <c:v>51620</c:v>
                </c:pt>
                <c:pt idx="244">
                  <c:v>50019</c:v>
                </c:pt>
                <c:pt idx="245">
                  <c:v>50928</c:v>
                </c:pt>
                <c:pt idx="246">
                  <c:v>32171</c:v>
                </c:pt>
                <c:pt idx="247">
                  <c:v>0</c:v>
                </c:pt>
                <c:pt idx="248">
                  <c:v>0</c:v>
                </c:pt>
                <c:pt idx="249">
                  <c:v>12984</c:v>
                </c:pt>
                <c:pt idx="250">
                  <c:v>50778</c:v>
                </c:pt>
                <c:pt idx="251">
                  <c:v>29581</c:v>
                </c:pt>
                <c:pt idx="252">
                  <c:v>0</c:v>
                </c:pt>
                <c:pt idx="253">
                  <c:v>12320</c:v>
                </c:pt>
                <c:pt idx="254">
                  <c:v>51589</c:v>
                </c:pt>
                <c:pt idx="255">
                  <c:v>52217</c:v>
                </c:pt>
                <c:pt idx="256">
                  <c:v>51492</c:v>
                </c:pt>
                <c:pt idx="257">
                  <c:v>27102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13013</c:v>
                </c:pt>
                <c:pt idx="262">
                  <c:v>31901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92">
                  <c:v>13334</c:v>
                </c:pt>
                <c:pt idx="293">
                  <c:v>54451</c:v>
                </c:pt>
                <c:pt idx="294">
                  <c:v>55311</c:v>
                </c:pt>
                <c:pt idx="295">
                  <c:v>53855</c:v>
                </c:pt>
                <c:pt idx="296">
                  <c:v>22288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7529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9701</c:v>
                </c:pt>
                <c:pt idx="349">
                  <c:v>32750</c:v>
                </c:pt>
                <c:pt idx="350">
                  <c:v>34438</c:v>
                </c:pt>
                <c:pt idx="351">
                  <c:v>40685</c:v>
                </c:pt>
                <c:pt idx="352">
                  <c:v>44180</c:v>
                </c:pt>
                <c:pt idx="353">
                  <c:v>53542</c:v>
                </c:pt>
                <c:pt idx="354">
                  <c:v>53199</c:v>
                </c:pt>
                <c:pt idx="355">
                  <c:v>52896</c:v>
                </c:pt>
                <c:pt idx="356">
                  <c:v>21975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</c:numCache>
            </c:numRef>
          </c:val>
        </c:ser>
        <c:marker val="1"/>
        <c:axId val="193544576"/>
        <c:axId val="193546112"/>
      </c:lineChart>
      <c:dateAx>
        <c:axId val="19354457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546112"/>
        <c:crosses val="autoZero"/>
        <c:auto val="1"/>
        <c:lblOffset val="100"/>
        <c:minorUnit val="1"/>
      </c:dateAx>
      <c:valAx>
        <c:axId val="19354611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544576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777330549336284"/>
          <c:y val="0.93139247968335503"/>
          <c:w val="0.21388669467434779"/>
          <c:h val="5.66040207540901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 orientation="landscape"/>
  </c:printSettings>
  <c:userShapes r:id="rId1"/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2011 Monthly COR and RPE Dths</a:t>
            </a:r>
          </a:p>
        </c:rich>
      </c:tx>
      <c:layout>
        <c:manualLayout>
          <c:xMode val="edge"/>
          <c:yMode val="edge"/>
          <c:x val="0.30449024754258658"/>
          <c:y val="2.7729777021115998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020432111658341"/>
          <c:y val="0.18890878503028086"/>
          <c:w val="0.83836868362354411"/>
          <c:h val="0.58232432816672486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GRAPHS'!$R$18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GRAPHS'!$R$20:$R$31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188360</c:v>
                </c:pt>
                <c:pt idx="4">
                  <c:v>375501</c:v>
                </c:pt>
                <c:pt idx="5">
                  <c:v>641771</c:v>
                </c:pt>
                <c:pt idx="6">
                  <c:v>1196320</c:v>
                </c:pt>
                <c:pt idx="7">
                  <c:v>1018821</c:v>
                </c:pt>
                <c:pt idx="8">
                  <c:v>517715</c:v>
                </c:pt>
                <c:pt idx="9">
                  <c:v>199239</c:v>
                </c:pt>
                <c:pt idx="10">
                  <c:v>0</c:v>
                </c:pt>
                <c:pt idx="11">
                  <c:v>350895</c:v>
                </c:pt>
              </c:numCache>
            </c:numRef>
          </c:val>
        </c:ser>
        <c:ser>
          <c:idx val="1"/>
          <c:order val="1"/>
          <c:tx>
            <c:strRef>
              <c:f>'MTH STATS &amp; GRAPHS'!$Q$37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GRAPHS'!$R$39:$R$50</c:f>
              <c:numCache>
                <c:formatCode>#,##0_);[Red]\(#,##0\)</c:formatCode>
                <c:ptCount val="12"/>
                <c:pt idx="0">
                  <c:v>3422696.5000000014</c:v>
                </c:pt>
                <c:pt idx="1">
                  <c:v>2174305</c:v>
                </c:pt>
                <c:pt idx="2">
                  <c:v>1931909.9999999995</c:v>
                </c:pt>
                <c:pt idx="3">
                  <c:v>1045003.5000000002</c:v>
                </c:pt>
                <c:pt idx="4">
                  <c:v>713379.9</c:v>
                </c:pt>
                <c:pt idx="5">
                  <c:v>584412.4</c:v>
                </c:pt>
                <c:pt idx="6">
                  <c:v>559648.30000000005</c:v>
                </c:pt>
                <c:pt idx="7">
                  <c:v>601212.49999999988</c:v>
                </c:pt>
                <c:pt idx="8">
                  <c:v>647172.59999999986</c:v>
                </c:pt>
                <c:pt idx="9">
                  <c:v>1017464.5000000001</c:v>
                </c:pt>
                <c:pt idx="10">
                  <c:v>1494654.8</c:v>
                </c:pt>
                <c:pt idx="11">
                  <c:v>2100274.4</c:v>
                </c:pt>
              </c:numCache>
            </c:numRef>
          </c:val>
        </c:ser>
        <c:overlap val="100"/>
        <c:axId val="193591552"/>
        <c:axId val="197201920"/>
      </c:barChart>
      <c:catAx>
        <c:axId val="19359155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01920"/>
        <c:crosses val="autoZero"/>
        <c:auto val="1"/>
        <c:lblAlgn val="ctr"/>
        <c:lblOffset val="100"/>
        <c:tickLblSkip val="1"/>
        <c:tickMarkSkip val="1"/>
      </c:catAx>
      <c:valAx>
        <c:axId val="1972019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306125949942547E-2"/>
              <c:y val="0.37608436783240651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35915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142933113752942"/>
          <c:y val="0.92894601688303102"/>
          <c:w val="0.23591872094419591"/>
          <c:h val="5.892563429571310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2011 Daily Dths (COR)</a:t>
            </a:r>
          </a:p>
        </c:rich>
      </c:tx>
      <c:layout>
        <c:manualLayout>
          <c:xMode val="edge"/>
          <c:yMode val="edge"/>
          <c:x val="0.35055038035500125"/>
          <c:y val="2.739726254597369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781541066892609"/>
          <c:y val="0.17503831192671471"/>
          <c:w val="0.79424216765453004"/>
          <c:h val="0.65296900710053385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DATA'!$A$5847:$A$6211</c:f>
              <c:numCache>
                <c:formatCode>d\-mmm\-yy</c:formatCode>
                <c:ptCount val="365"/>
                <c:pt idx="0">
                  <c:v>40544</c:v>
                </c:pt>
                <c:pt idx="1">
                  <c:v>40545</c:v>
                </c:pt>
                <c:pt idx="2">
                  <c:v>40546</c:v>
                </c:pt>
                <c:pt idx="3">
                  <c:v>40547</c:v>
                </c:pt>
                <c:pt idx="4">
                  <c:v>40548</c:v>
                </c:pt>
                <c:pt idx="5">
                  <c:v>40549</c:v>
                </c:pt>
                <c:pt idx="6">
                  <c:v>40550</c:v>
                </c:pt>
                <c:pt idx="7">
                  <c:v>40551</c:v>
                </c:pt>
                <c:pt idx="8">
                  <c:v>40552</c:v>
                </c:pt>
                <c:pt idx="9">
                  <c:v>40553</c:v>
                </c:pt>
                <c:pt idx="10">
                  <c:v>40554</c:v>
                </c:pt>
                <c:pt idx="11">
                  <c:v>40555</c:v>
                </c:pt>
                <c:pt idx="12">
                  <c:v>40556</c:v>
                </c:pt>
                <c:pt idx="13">
                  <c:v>40557</c:v>
                </c:pt>
                <c:pt idx="14">
                  <c:v>40558</c:v>
                </c:pt>
                <c:pt idx="15">
                  <c:v>40559</c:v>
                </c:pt>
                <c:pt idx="16">
                  <c:v>40560</c:v>
                </c:pt>
                <c:pt idx="17">
                  <c:v>40561</c:v>
                </c:pt>
                <c:pt idx="18">
                  <c:v>40562</c:v>
                </c:pt>
                <c:pt idx="19">
                  <c:v>40563</c:v>
                </c:pt>
                <c:pt idx="20">
                  <c:v>40564</c:v>
                </c:pt>
                <c:pt idx="21">
                  <c:v>40565</c:v>
                </c:pt>
                <c:pt idx="22">
                  <c:v>40566</c:v>
                </c:pt>
                <c:pt idx="23">
                  <c:v>40567</c:v>
                </c:pt>
                <c:pt idx="24">
                  <c:v>40568</c:v>
                </c:pt>
                <c:pt idx="25">
                  <c:v>40569</c:v>
                </c:pt>
                <c:pt idx="26">
                  <c:v>40570</c:v>
                </c:pt>
                <c:pt idx="27">
                  <c:v>40571</c:v>
                </c:pt>
                <c:pt idx="28">
                  <c:v>40572</c:v>
                </c:pt>
                <c:pt idx="29">
                  <c:v>40573</c:v>
                </c:pt>
                <c:pt idx="30">
                  <c:v>40574</c:v>
                </c:pt>
                <c:pt idx="31">
                  <c:v>40575</c:v>
                </c:pt>
                <c:pt idx="32">
                  <c:v>40576</c:v>
                </c:pt>
                <c:pt idx="33">
                  <c:v>40577</c:v>
                </c:pt>
                <c:pt idx="34">
                  <c:v>40578</c:v>
                </c:pt>
                <c:pt idx="35">
                  <c:v>40579</c:v>
                </c:pt>
                <c:pt idx="36">
                  <c:v>40580</c:v>
                </c:pt>
                <c:pt idx="37">
                  <c:v>40581</c:v>
                </c:pt>
                <c:pt idx="38">
                  <c:v>40582</c:v>
                </c:pt>
                <c:pt idx="39">
                  <c:v>40583</c:v>
                </c:pt>
                <c:pt idx="40">
                  <c:v>40584</c:v>
                </c:pt>
                <c:pt idx="41">
                  <c:v>40585</c:v>
                </c:pt>
                <c:pt idx="42">
                  <c:v>40586</c:v>
                </c:pt>
                <c:pt idx="43">
                  <c:v>40587</c:v>
                </c:pt>
                <c:pt idx="44">
                  <c:v>40588</c:v>
                </c:pt>
                <c:pt idx="45">
                  <c:v>40589</c:v>
                </c:pt>
                <c:pt idx="46">
                  <c:v>40590</c:v>
                </c:pt>
                <c:pt idx="47">
                  <c:v>40591</c:v>
                </c:pt>
                <c:pt idx="48">
                  <c:v>40592</c:v>
                </c:pt>
                <c:pt idx="49">
                  <c:v>40593</c:v>
                </c:pt>
                <c:pt idx="50">
                  <c:v>40594</c:v>
                </c:pt>
                <c:pt idx="51">
                  <c:v>40595</c:v>
                </c:pt>
                <c:pt idx="52">
                  <c:v>40596</c:v>
                </c:pt>
                <c:pt idx="53">
                  <c:v>40597</c:v>
                </c:pt>
                <c:pt idx="54">
                  <c:v>40598</c:v>
                </c:pt>
                <c:pt idx="55">
                  <c:v>40599</c:v>
                </c:pt>
                <c:pt idx="56">
                  <c:v>40600</c:v>
                </c:pt>
                <c:pt idx="57">
                  <c:v>40601</c:v>
                </c:pt>
                <c:pt idx="58">
                  <c:v>40602</c:v>
                </c:pt>
                <c:pt idx="59">
                  <c:v>40603</c:v>
                </c:pt>
                <c:pt idx="60">
                  <c:v>40604</c:v>
                </c:pt>
                <c:pt idx="61">
                  <c:v>40605</c:v>
                </c:pt>
                <c:pt idx="62">
                  <c:v>40606</c:v>
                </c:pt>
                <c:pt idx="63">
                  <c:v>40607</c:v>
                </c:pt>
                <c:pt idx="64">
                  <c:v>40608</c:v>
                </c:pt>
                <c:pt idx="65">
                  <c:v>40609</c:v>
                </c:pt>
                <c:pt idx="66">
                  <c:v>40610</c:v>
                </c:pt>
                <c:pt idx="67">
                  <c:v>40611</c:v>
                </c:pt>
                <c:pt idx="68">
                  <c:v>40612</c:v>
                </c:pt>
                <c:pt idx="69">
                  <c:v>40613</c:v>
                </c:pt>
                <c:pt idx="70">
                  <c:v>40614</c:v>
                </c:pt>
                <c:pt idx="71">
                  <c:v>40615</c:v>
                </c:pt>
                <c:pt idx="72">
                  <c:v>40616</c:v>
                </c:pt>
                <c:pt idx="73">
                  <c:v>40617</c:v>
                </c:pt>
                <c:pt idx="74">
                  <c:v>40618</c:v>
                </c:pt>
                <c:pt idx="75">
                  <c:v>40619</c:v>
                </c:pt>
                <c:pt idx="76">
                  <c:v>40620</c:v>
                </c:pt>
                <c:pt idx="77">
                  <c:v>40621</c:v>
                </c:pt>
                <c:pt idx="78">
                  <c:v>40622</c:v>
                </c:pt>
                <c:pt idx="79">
                  <c:v>40623</c:v>
                </c:pt>
                <c:pt idx="80">
                  <c:v>40624</c:v>
                </c:pt>
                <c:pt idx="81">
                  <c:v>40625</c:v>
                </c:pt>
                <c:pt idx="82">
                  <c:v>40626</c:v>
                </c:pt>
                <c:pt idx="83">
                  <c:v>40627</c:v>
                </c:pt>
                <c:pt idx="84">
                  <c:v>40628</c:v>
                </c:pt>
                <c:pt idx="85">
                  <c:v>40629</c:v>
                </c:pt>
                <c:pt idx="86">
                  <c:v>40630</c:v>
                </c:pt>
                <c:pt idx="87">
                  <c:v>40631</c:v>
                </c:pt>
                <c:pt idx="88">
                  <c:v>40632</c:v>
                </c:pt>
                <c:pt idx="89">
                  <c:v>40633</c:v>
                </c:pt>
                <c:pt idx="90">
                  <c:v>40634</c:v>
                </c:pt>
                <c:pt idx="91">
                  <c:v>40635</c:v>
                </c:pt>
                <c:pt idx="92">
                  <c:v>40636</c:v>
                </c:pt>
                <c:pt idx="93">
                  <c:v>40637</c:v>
                </c:pt>
                <c:pt idx="94">
                  <c:v>40638</c:v>
                </c:pt>
                <c:pt idx="95">
                  <c:v>40639</c:v>
                </c:pt>
                <c:pt idx="96">
                  <c:v>40640</c:v>
                </c:pt>
                <c:pt idx="97">
                  <c:v>40641</c:v>
                </c:pt>
                <c:pt idx="98">
                  <c:v>40642</c:v>
                </c:pt>
                <c:pt idx="99">
                  <c:v>40643</c:v>
                </c:pt>
                <c:pt idx="100">
                  <c:v>40644</c:v>
                </c:pt>
                <c:pt idx="101">
                  <c:v>40645</c:v>
                </c:pt>
                <c:pt idx="102">
                  <c:v>40646</c:v>
                </c:pt>
                <c:pt idx="103">
                  <c:v>40647</c:v>
                </c:pt>
                <c:pt idx="104">
                  <c:v>40648</c:v>
                </c:pt>
                <c:pt idx="105">
                  <c:v>40649</c:v>
                </c:pt>
                <c:pt idx="106">
                  <c:v>40650</c:v>
                </c:pt>
                <c:pt idx="107">
                  <c:v>40651</c:v>
                </c:pt>
                <c:pt idx="108">
                  <c:v>40652</c:v>
                </c:pt>
                <c:pt idx="109">
                  <c:v>40653</c:v>
                </c:pt>
                <c:pt idx="110">
                  <c:v>40654</c:v>
                </c:pt>
                <c:pt idx="111">
                  <c:v>40655</c:v>
                </c:pt>
                <c:pt idx="112">
                  <c:v>40656</c:v>
                </c:pt>
                <c:pt idx="113">
                  <c:v>40657</c:v>
                </c:pt>
                <c:pt idx="114">
                  <c:v>40658</c:v>
                </c:pt>
                <c:pt idx="115">
                  <c:v>40659</c:v>
                </c:pt>
                <c:pt idx="116">
                  <c:v>40660</c:v>
                </c:pt>
                <c:pt idx="117">
                  <c:v>40661</c:v>
                </c:pt>
                <c:pt idx="118">
                  <c:v>40662</c:v>
                </c:pt>
                <c:pt idx="119">
                  <c:v>40663</c:v>
                </c:pt>
                <c:pt idx="120">
                  <c:v>40664</c:v>
                </c:pt>
                <c:pt idx="121">
                  <c:v>40665</c:v>
                </c:pt>
                <c:pt idx="122">
                  <c:v>40666</c:v>
                </c:pt>
                <c:pt idx="123">
                  <c:v>40667</c:v>
                </c:pt>
                <c:pt idx="124">
                  <c:v>40668</c:v>
                </c:pt>
                <c:pt idx="125">
                  <c:v>40669</c:v>
                </c:pt>
                <c:pt idx="126">
                  <c:v>40670</c:v>
                </c:pt>
                <c:pt idx="127">
                  <c:v>40671</c:v>
                </c:pt>
                <c:pt idx="128">
                  <c:v>40672</c:v>
                </c:pt>
                <c:pt idx="129">
                  <c:v>40673</c:v>
                </c:pt>
                <c:pt idx="130">
                  <c:v>40674</c:v>
                </c:pt>
                <c:pt idx="131">
                  <c:v>40675</c:v>
                </c:pt>
                <c:pt idx="132">
                  <c:v>40676</c:v>
                </c:pt>
                <c:pt idx="133">
                  <c:v>40677</c:v>
                </c:pt>
                <c:pt idx="134">
                  <c:v>40678</c:v>
                </c:pt>
                <c:pt idx="135">
                  <c:v>40679</c:v>
                </c:pt>
                <c:pt idx="136">
                  <c:v>40680</c:v>
                </c:pt>
                <c:pt idx="137">
                  <c:v>40681</c:v>
                </c:pt>
                <c:pt idx="138">
                  <c:v>40682</c:v>
                </c:pt>
                <c:pt idx="139">
                  <c:v>40683</c:v>
                </c:pt>
                <c:pt idx="140">
                  <c:v>40684</c:v>
                </c:pt>
                <c:pt idx="141">
                  <c:v>40685</c:v>
                </c:pt>
                <c:pt idx="142">
                  <c:v>40686</c:v>
                </c:pt>
                <c:pt idx="143">
                  <c:v>40687</c:v>
                </c:pt>
                <c:pt idx="144">
                  <c:v>40688</c:v>
                </c:pt>
                <c:pt idx="145">
                  <c:v>40689</c:v>
                </c:pt>
                <c:pt idx="146">
                  <c:v>40690</c:v>
                </c:pt>
                <c:pt idx="147">
                  <c:v>40691</c:v>
                </c:pt>
                <c:pt idx="148">
                  <c:v>40692</c:v>
                </c:pt>
                <c:pt idx="149">
                  <c:v>40693</c:v>
                </c:pt>
                <c:pt idx="150">
                  <c:v>40694</c:v>
                </c:pt>
                <c:pt idx="151">
                  <c:v>40695</c:v>
                </c:pt>
                <c:pt idx="152">
                  <c:v>40696</c:v>
                </c:pt>
                <c:pt idx="153">
                  <c:v>40697</c:v>
                </c:pt>
                <c:pt idx="154">
                  <c:v>40698</c:v>
                </c:pt>
                <c:pt idx="155">
                  <c:v>40699</c:v>
                </c:pt>
                <c:pt idx="156">
                  <c:v>40700</c:v>
                </c:pt>
                <c:pt idx="157">
                  <c:v>40701</c:v>
                </c:pt>
                <c:pt idx="158">
                  <c:v>40702</c:v>
                </c:pt>
                <c:pt idx="159">
                  <c:v>40703</c:v>
                </c:pt>
                <c:pt idx="160">
                  <c:v>40704</c:v>
                </c:pt>
                <c:pt idx="161">
                  <c:v>40705</c:v>
                </c:pt>
                <c:pt idx="162">
                  <c:v>40706</c:v>
                </c:pt>
                <c:pt idx="163">
                  <c:v>40707</c:v>
                </c:pt>
                <c:pt idx="164">
                  <c:v>40708</c:v>
                </c:pt>
                <c:pt idx="165">
                  <c:v>40709</c:v>
                </c:pt>
                <c:pt idx="166">
                  <c:v>40710</c:v>
                </c:pt>
                <c:pt idx="167">
                  <c:v>40711</c:v>
                </c:pt>
                <c:pt idx="168">
                  <c:v>40712</c:v>
                </c:pt>
                <c:pt idx="169">
                  <c:v>40713</c:v>
                </c:pt>
                <c:pt idx="170">
                  <c:v>40714</c:v>
                </c:pt>
                <c:pt idx="171">
                  <c:v>40715</c:v>
                </c:pt>
                <c:pt idx="172">
                  <c:v>40716</c:v>
                </c:pt>
                <c:pt idx="173">
                  <c:v>40717</c:v>
                </c:pt>
                <c:pt idx="174">
                  <c:v>40718</c:v>
                </c:pt>
                <c:pt idx="175">
                  <c:v>40719</c:v>
                </c:pt>
                <c:pt idx="176">
                  <c:v>40720</c:v>
                </c:pt>
                <c:pt idx="177">
                  <c:v>40721</c:v>
                </c:pt>
                <c:pt idx="178">
                  <c:v>40722</c:v>
                </c:pt>
                <c:pt idx="179">
                  <c:v>40723</c:v>
                </c:pt>
                <c:pt idx="180">
                  <c:v>40724</c:v>
                </c:pt>
                <c:pt idx="181">
                  <c:v>40725</c:v>
                </c:pt>
                <c:pt idx="182">
                  <c:v>40726</c:v>
                </c:pt>
                <c:pt idx="183">
                  <c:v>40727</c:v>
                </c:pt>
                <c:pt idx="184">
                  <c:v>40728</c:v>
                </c:pt>
                <c:pt idx="185">
                  <c:v>40729</c:v>
                </c:pt>
                <c:pt idx="186">
                  <c:v>40730</c:v>
                </c:pt>
                <c:pt idx="187">
                  <c:v>40731</c:v>
                </c:pt>
                <c:pt idx="188">
                  <c:v>40732</c:v>
                </c:pt>
                <c:pt idx="189">
                  <c:v>40733</c:v>
                </c:pt>
                <c:pt idx="190">
                  <c:v>40734</c:v>
                </c:pt>
                <c:pt idx="191">
                  <c:v>40735</c:v>
                </c:pt>
                <c:pt idx="192">
                  <c:v>40736</c:v>
                </c:pt>
                <c:pt idx="193">
                  <c:v>40737</c:v>
                </c:pt>
                <c:pt idx="194">
                  <c:v>40738</c:v>
                </c:pt>
                <c:pt idx="195">
                  <c:v>40739</c:v>
                </c:pt>
                <c:pt idx="196">
                  <c:v>40740</c:v>
                </c:pt>
                <c:pt idx="197">
                  <c:v>40741</c:v>
                </c:pt>
                <c:pt idx="198">
                  <c:v>40742</c:v>
                </c:pt>
                <c:pt idx="199">
                  <c:v>40743</c:v>
                </c:pt>
                <c:pt idx="200">
                  <c:v>40744</c:v>
                </c:pt>
                <c:pt idx="201">
                  <c:v>40745</c:v>
                </c:pt>
                <c:pt idx="202">
                  <c:v>40746</c:v>
                </c:pt>
                <c:pt idx="203">
                  <c:v>40747</c:v>
                </c:pt>
                <c:pt idx="204">
                  <c:v>40748</c:v>
                </c:pt>
                <c:pt idx="205">
                  <c:v>40749</c:v>
                </c:pt>
                <c:pt idx="206">
                  <c:v>40750</c:v>
                </c:pt>
                <c:pt idx="207">
                  <c:v>40751</c:v>
                </c:pt>
                <c:pt idx="208">
                  <c:v>40752</c:v>
                </c:pt>
                <c:pt idx="209">
                  <c:v>40753</c:v>
                </c:pt>
                <c:pt idx="210">
                  <c:v>40754</c:v>
                </c:pt>
                <c:pt idx="211">
                  <c:v>40755</c:v>
                </c:pt>
                <c:pt idx="212">
                  <c:v>40756</c:v>
                </c:pt>
                <c:pt idx="213">
                  <c:v>40757</c:v>
                </c:pt>
                <c:pt idx="214">
                  <c:v>40758</c:v>
                </c:pt>
                <c:pt idx="215">
                  <c:v>40759</c:v>
                </c:pt>
                <c:pt idx="216">
                  <c:v>40760</c:v>
                </c:pt>
                <c:pt idx="217">
                  <c:v>40761</c:v>
                </c:pt>
                <c:pt idx="218">
                  <c:v>40762</c:v>
                </c:pt>
                <c:pt idx="219">
                  <c:v>40763</c:v>
                </c:pt>
                <c:pt idx="220">
                  <c:v>40764</c:v>
                </c:pt>
                <c:pt idx="221">
                  <c:v>40765</c:v>
                </c:pt>
                <c:pt idx="222">
                  <c:v>40766</c:v>
                </c:pt>
                <c:pt idx="223">
                  <c:v>40767</c:v>
                </c:pt>
                <c:pt idx="224">
                  <c:v>40768</c:v>
                </c:pt>
                <c:pt idx="225">
                  <c:v>40769</c:v>
                </c:pt>
                <c:pt idx="226">
                  <c:v>40770</c:v>
                </c:pt>
                <c:pt idx="227">
                  <c:v>40771</c:v>
                </c:pt>
                <c:pt idx="228">
                  <c:v>40772</c:v>
                </c:pt>
                <c:pt idx="229">
                  <c:v>40773</c:v>
                </c:pt>
                <c:pt idx="230">
                  <c:v>40774</c:v>
                </c:pt>
                <c:pt idx="231">
                  <c:v>40775</c:v>
                </c:pt>
                <c:pt idx="232">
                  <c:v>40776</c:v>
                </c:pt>
                <c:pt idx="233">
                  <c:v>40777</c:v>
                </c:pt>
                <c:pt idx="234">
                  <c:v>40778</c:v>
                </c:pt>
                <c:pt idx="235">
                  <c:v>40779</c:v>
                </c:pt>
                <c:pt idx="236">
                  <c:v>40780</c:v>
                </c:pt>
                <c:pt idx="237">
                  <c:v>40781</c:v>
                </c:pt>
                <c:pt idx="238">
                  <c:v>40782</c:v>
                </c:pt>
                <c:pt idx="239">
                  <c:v>40783</c:v>
                </c:pt>
                <c:pt idx="240">
                  <c:v>40784</c:v>
                </c:pt>
                <c:pt idx="241">
                  <c:v>40785</c:v>
                </c:pt>
                <c:pt idx="242">
                  <c:v>40786</c:v>
                </c:pt>
                <c:pt idx="243">
                  <c:v>40787</c:v>
                </c:pt>
                <c:pt idx="244">
                  <c:v>40788</c:v>
                </c:pt>
                <c:pt idx="245">
                  <c:v>40789</c:v>
                </c:pt>
                <c:pt idx="246">
                  <c:v>40790</c:v>
                </c:pt>
                <c:pt idx="247">
                  <c:v>40791</c:v>
                </c:pt>
                <c:pt idx="248">
                  <c:v>40792</c:v>
                </c:pt>
                <c:pt idx="249">
                  <c:v>40793</c:v>
                </c:pt>
                <c:pt idx="250">
                  <c:v>40794</c:v>
                </c:pt>
                <c:pt idx="251">
                  <c:v>40795</c:v>
                </c:pt>
                <c:pt idx="252">
                  <c:v>40796</c:v>
                </c:pt>
                <c:pt idx="253">
                  <c:v>40797</c:v>
                </c:pt>
                <c:pt idx="254">
                  <c:v>40798</c:v>
                </c:pt>
                <c:pt idx="255">
                  <c:v>40799</c:v>
                </c:pt>
                <c:pt idx="256">
                  <c:v>40800</c:v>
                </c:pt>
                <c:pt idx="257">
                  <c:v>40801</c:v>
                </c:pt>
                <c:pt idx="258">
                  <c:v>40802</c:v>
                </c:pt>
                <c:pt idx="259">
                  <c:v>40803</c:v>
                </c:pt>
                <c:pt idx="260">
                  <c:v>40804</c:v>
                </c:pt>
                <c:pt idx="261">
                  <c:v>40805</c:v>
                </c:pt>
                <c:pt idx="262">
                  <c:v>40806</c:v>
                </c:pt>
                <c:pt idx="263">
                  <c:v>40807</c:v>
                </c:pt>
                <c:pt idx="264">
                  <c:v>40808</c:v>
                </c:pt>
                <c:pt idx="265">
                  <c:v>40809</c:v>
                </c:pt>
                <c:pt idx="266">
                  <c:v>40810</c:v>
                </c:pt>
                <c:pt idx="267">
                  <c:v>40811</c:v>
                </c:pt>
                <c:pt idx="268">
                  <c:v>40812</c:v>
                </c:pt>
                <c:pt idx="269">
                  <c:v>40813</c:v>
                </c:pt>
                <c:pt idx="270">
                  <c:v>40814</c:v>
                </c:pt>
                <c:pt idx="271">
                  <c:v>40815</c:v>
                </c:pt>
                <c:pt idx="272">
                  <c:v>40816</c:v>
                </c:pt>
                <c:pt idx="273">
                  <c:v>40817</c:v>
                </c:pt>
                <c:pt idx="274">
                  <c:v>40818</c:v>
                </c:pt>
                <c:pt idx="275">
                  <c:v>40819</c:v>
                </c:pt>
                <c:pt idx="276">
                  <c:v>40820</c:v>
                </c:pt>
                <c:pt idx="277">
                  <c:v>40821</c:v>
                </c:pt>
                <c:pt idx="278">
                  <c:v>40822</c:v>
                </c:pt>
                <c:pt idx="279">
                  <c:v>40823</c:v>
                </c:pt>
                <c:pt idx="280">
                  <c:v>40824</c:v>
                </c:pt>
                <c:pt idx="281">
                  <c:v>40825</c:v>
                </c:pt>
                <c:pt idx="282">
                  <c:v>40826</c:v>
                </c:pt>
                <c:pt idx="283">
                  <c:v>40827</c:v>
                </c:pt>
                <c:pt idx="284">
                  <c:v>40828</c:v>
                </c:pt>
                <c:pt idx="285">
                  <c:v>40829</c:v>
                </c:pt>
                <c:pt idx="286">
                  <c:v>40830</c:v>
                </c:pt>
                <c:pt idx="287">
                  <c:v>40831</c:v>
                </c:pt>
                <c:pt idx="288">
                  <c:v>40832</c:v>
                </c:pt>
                <c:pt idx="289">
                  <c:v>40833</c:v>
                </c:pt>
                <c:pt idx="290">
                  <c:v>40834</c:v>
                </c:pt>
                <c:pt idx="291">
                  <c:v>40835</c:v>
                </c:pt>
                <c:pt idx="292">
                  <c:v>40836</c:v>
                </c:pt>
                <c:pt idx="293">
                  <c:v>40837</c:v>
                </c:pt>
                <c:pt idx="294">
                  <c:v>40838</c:v>
                </c:pt>
                <c:pt idx="295">
                  <c:v>40839</c:v>
                </c:pt>
                <c:pt idx="296">
                  <c:v>40840</c:v>
                </c:pt>
                <c:pt idx="297">
                  <c:v>40841</c:v>
                </c:pt>
                <c:pt idx="298">
                  <c:v>40842</c:v>
                </c:pt>
                <c:pt idx="299">
                  <c:v>40843</c:v>
                </c:pt>
                <c:pt idx="300">
                  <c:v>40844</c:v>
                </c:pt>
                <c:pt idx="301">
                  <c:v>40845</c:v>
                </c:pt>
                <c:pt idx="302">
                  <c:v>40846</c:v>
                </c:pt>
                <c:pt idx="303">
                  <c:v>40847</c:v>
                </c:pt>
                <c:pt idx="304">
                  <c:v>40848</c:v>
                </c:pt>
                <c:pt idx="305">
                  <c:v>40849</c:v>
                </c:pt>
                <c:pt idx="306">
                  <c:v>40850</c:v>
                </c:pt>
                <c:pt idx="307">
                  <c:v>40851</c:v>
                </c:pt>
                <c:pt idx="308">
                  <c:v>40852</c:v>
                </c:pt>
                <c:pt idx="309">
                  <c:v>40853</c:v>
                </c:pt>
                <c:pt idx="310">
                  <c:v>40854</c:v>
                </c:pt>
                <c:pt idx="311">
                  <c:v>40855</c:v>
                </c:pt>
                <c:pt idx="312">
                  <c:v>40856</c:v>
                </c:pt>
                <c:pt idx="313">
                  <c:v>40857</c:v>
                </c:pt>
                <c:pt idx="314">
                  <c:v>40858</c:v>
                </c:pt>
                <c:pt idx="315">
                  <c:v>40859</c:v>
                </c:pt>
                <c:pt idx="316">
                  <c:v>40860</c:v>
                </c:pt>
                <c:pt idx="317">
                  <c:v>40861</c:v>
                </c:pt>
                <c:pt idx="318">
                  <c:v>40862</c:v>
                </c:pt>
                <c:pt idx="319">
                  <c:v>40863</c:v>
                </c:pt>
                <c:pt idx="320">
                  <c:v>40864</c:v>
                </c:pt>
                <c:pt idx="321">
                  <c:v>40865</c:v>
                </c:pt>
                <c:pt idx="322">
                  <c:v>40866</c:v>
                </c:pt>
                <c:pt idx="323">
                  <c:v>40867</c:v>
                </c:pt>
                <c:pt idx="324">
                  <c:v>40868</c:v>
                </c:pt>
                <c:pt idx="325">
                  <c:v>40869</c:v>
                </c:pt>
                <c:pt idx="326">
                  <c:v>40870</c:v>
                </c:pt>
                <c:pt idx="327">
                  <c:v>40871</c:v>
                </c:pt>
                <c:pt idx="328">
                  <c:v>40872</c:v>
                </c:pt>
                <c:pt idx="329">
                  <c:v>40873</c:v>
                </c:pt>
                <c:pt idx="330">
                  <c:v>40874</c:v>
                </c:pt>
                <c:pt idx="331">
                  <c:v>40875</c:v>
                </c:pt>
                <c:pt idx="332">
                  <c:v>40876</c:v>
                </c:pt>
                <c:pt idx="333">
                  <c:v>40877</c:v>
                </c:pt>
                <c:pt idx="334">
                  <c:v>40878</c:v>
                </c:pt>
                <c:pt idx="335">
                  <c:v>40879</c:v>
                </c:pt>
                <c:pt idx="336">
                  <c:v>40880</c:v>
                </c:pt>
                <c:pt idx="337">
                  <c:v>40881</c:v>
                </c:pt>
                <c:pt idx="338">
                  <c:v>40882</c:v>
                </c:pt>
                <c:pt idx="339">
                  <c:v>40883</c:v>
                </c:pt>
                <c:pt idx="340">
                  <c:v>40884</c:v>
                </c:pt>
                <c:pt idx="341">
                  <c:v>40885</c:v>
                </c:pt>
                <c:pt idx="342">
                  <c:v>40886</c:v>
                </c:pt>
                <c:pt idx="343">
                  <c:v>40887</c:v>
                </c:pt>
                <c:pt idx="344">
                  <c:v>40888</c:v>
                </c:pt>
                <c:pt idx="345">
                  <c:v>40889</c:v>
                </c:pt>
                <c:pt idx="346">
                  <c:v>40890</c:v>
                </c:pt>
                <c:pt idx="347">
                  <c:v>40891</c:v>
                </c:pt>
                <c:pt idx="348">
                  <c:v>40892</c:v>
                </c:pt>
                <c:pt idx="349">
                  <c:v>40893</c:v>
                </c:pt>
                <c:pt idx="350">
                  <c:v>40894</c:v>
                </c:pt>
                <c:pt idx="351">
                  <c:v>40895</c:v>
                </c:pt>
                <c:pt idx="352">
                  <c:v>40896</c:v>
                </c:pt>
                <c:pt idx="353">
                  <c:v>40897</c:v>
                </c:pt>
                <c:pt idx="354">
                  <c:v>40898</c:v>
                </c:pt>
                <c:pt idx="355">
                  <c:v>40899</c:v>
                </c:pt>
                <c:pt idx="356">
                  <c:v>40900</c:v>
                </c:pt>
                <c:pt idx="357">
                  <c:v>40901</c:v>
                </c:pt>
                <c:pt idx="358">
                  <c:v>40902</c:v>
                </c:pt>
                <c:pt idx="359">
                  <c:v>40903</c:v>
                </c:pt>
                <c:pt idx="360">
                  <c:v>40904</c:v>
                </c:pt>
                <c:pt idx="361">
                  <c:v>40905</c:v>
                </c:pt>
                <c:pt idx="362">
                  <c:v>40906</c:v>
                </c:pt>
                <c:pt idx="363">
                  <c:v>40907</c:v>
                </c:pt>
                <c:pt idx="364">
                  <c:v>40908</c:v>
                </c:pt>
              </c:numCache>
            </c:numRef>
          </c:cat>
          <c:val>
            <c:numRef>
              <c:f>'DAILY DATA'!$S$5847:$S$6211</c:f>
              <c:numCache>
                <c:formatCode>#,##0_);[Red]\(#,##0\)</c:formatCode>
                <c:ptCount val="365"/>
                <c:pt idx="0">
                  <c:v>47420.1</c:v>
                </c:pt>
                <c:pt idx="1">
                  <c:v>86634.900000000009</c:v>
                </c:pt>
                <c:pt idx="2">
                  <c:v>115397.3</c:v>
                </c:pt>
                <c:pt idx="3">
                  <c:v>111969.90000000001</c:v>
                </c:pt>
                <c:pt idx="4">
                  <c:v>108984.6</c:v>
                </c:pt>
                <c:pt idx="5">
                  <c:v>104269.30000000002</c:v>
                </c:pt>
                <c:pt idx="6">
                  <c:v>107580.70000000001</c:v>
                </c:pt>
                <c:pt idx="7">
                  <c:v>131846.9</c:v>
                </c:pt>
                <c:pt idx="8">
                  <c:v>132885.09999999998</c:v>
                </c:pt>
                <c:pt idx="9">
                  <c:v>125847.90000000002</c:v>
                </c:pt>
                <c:pt idx="10">
                  <c:v>126876.59999999998</c:v>
                </c:pt>
                <c:pt idx="11">
                  <c:v>128578.80000000002</c:v>
                </c:pt>
                <c:pt idx="12">
                  <c:v>129372.20000000001</c:v>
                </c:pt>
                <c:pt idx="13">
                  <c:v>121633.09999999999</c:v>
                </c:pt>
                <c:pt idx="14">
                  <c:v>93454.299999999988</c:v>
                </c:pt>
                <c:pt idx="15">
                  <c:v>92715.599999999991</c:v>
                </c:pt>
                <c:pt idx="16">
                  <c:v>113268.9</c:v>
                </c:pt>
                <c:pt idx="17">
                  <c:v>101168.3</c:v>
                </c:pt>
                <c:pt idx="18">
                  <c:v>81394.5</c:v>
                </c:pt>
                <c:pt idx="19">
                  <c:v>92820.89999999998</c:v>
                </c:pt>
                <c:pt idx="20">
                  <c:v>120966.1</c:v>
                </c:pt>
                <c:pt idx="21">
                  <c:v>148347.9</c:v>
                </c:pt>
                <c:pt idx="22">
                  <c:v>136304.1</c:v>
                </c:pt>
                <c:pt idx="23">
                  <c:v>129854.70000000001</c:v>
                </c:pt>
                <c:pt idx="24">
                  <c:v>89373.2</c:v>
                </c:pt>
                <c:pt idx="25">
                  <c:v>113104.6</c:v>
                </c:pt>
                <c:pt idx="26">
                  <c:v>114435.6</c:v>
                </c:pt>
                <c:pt idx="27">
                  <c:v>111378.49999999999</c:v>
                </c:pt>
                <c:pt idx="28">
                  <c:v>96343</c:v>
                </c:pt>
                <c:pt idx="29">
                  <c:v>92363.7</c:v>
                </c:pt>
                <c:pt idx="30">
                  <c:v>116105.2</c:v>
                </c:pt>
                <c:pt idx="31">
                  <c:v>82582.799999999988</c:v>
                </c:pt>
                <c:pt idx="32">
                  <c:v>76187.600000000006</c:v>
                </c:pt>
                <c:pt idx="33">
                  <c:v>104565.90000000001</c:v>
                </c:pt>
                <c:pt idx="34">
                  <c:v>98045.999999999985</c:v>
                </c:pt>
                <c:pt idx="35">
                  <c:v>91164.3</c:v>
                </c:pt>
                <c:pt idx="36">
                  <c:v>85949.299999999988</c:v>
                </c:pt>
                <c:pt idx="37">
                  <c:v>77418.7</c:v>
                </c:pt>
                <c:pt idx="38">
                  <c:v>108744.6</c:v>
                </c:pt>
                <c:pt idx="39">
                  <c:v>115546.5</c:v>
                </c:pt>
                <c:pt idx="40">
                  <c:v>115401.7</c:v>
                </c:pt>
                <c:pt idx="41">
                  <c:v>101794.40000000001</c:v>
                </c:pt>
                <c:pt idx="42">
                  <c:v>85406.700000000012</c:v>
                </c:pt>
                <c:pt idx="43">
                  <c:v>66829.7</c:v>
                </c:pt>
                <c:pt idx="44">
                  <c:v>62661.099999999991</c:v>
                </c:pt>
                <c:pt idx="45">
                  <c:v>86634.799999999988</c:v>
                </c:pt>
                <c:pt idx="46">
                  <c:v>70077.600000000006</c:v>
                </c:pt>
                <c:pt idx="47">
                  <c:v>39501.599999999999</c:v>
                </c:pt>
                <c:pt idx="48">
                  <c:v>35266.900000000009</c:v>
                </c:pt>
                <c:pt idx="49">
                  <c:v>57844.6</c:v>
                </c:pt>
                <c:pt idx="50">
                  <c:v>59666.999999999993</c:v>
                </c:pt>
                <c:pt idx="51">
                  <c:v>67988.299999999988</c:v>
                </c:pt>
                <c:pt idx="52">
                  <c:v>109587</c:v>
                </c:pt>
                <c:pt idx="53">
                  <c:v>88633.3</c:v>
                </c:pt>
                <c:pt idx="54">
                  <c:v>66062.699999999983</c:v>
                </c:pt>
                <c:pt idx="55">
                  <c:v>64297.9</c:v>
                </c:pt>
                <c:pt idx="56">
                  <c:v>64128.9</c:v>
                </c:pt>
                <c:pt idx="57">
                  <c:v>42238.6</c:v>
                </c:pt>
                <c:pt idx="58">
                  <c:v>50076.5</c:v>
                </c:pt>
                <c:pt idx="59">
                  <c:v>78390</c:v>
                </c:pt>
                <c:pt idx="60">
                  <c:v>68128.200000000012</c:v>
                </c:pt>
                <c:pt idx="61">
                  <c:v>93327.2</c:v>
                </c:pt>
                <c:pt idx="62">
                  <c:v>66107.100000000006</c:v>
                </c:pt>
                <c:pt idx="63">
                  <c:v>37496.1</c:v>
                </c:pt>
                <c:pt idx="64">
                  <c:v>61520.3</c:v>
                </c:pt>
                <c:pt idx="65">
                  <c:v>81785.399999999994</c:v>
                </c:pt>
                <c:pt idx="66">
                  <c:v>74230.7</c:v>
                </c:pt>
                <c:pt idx="67">
                  <c:v>66387.100000000006</c:v>
                </c:pt>
                <c:pt idx="68">
                  <c:v>56225.399999999994</c:v>
                </c:pt>
                <c:pt idx="69">
                  <c:v>79187.900000000009</c:v>
                </c:pt>
                <c:pt idx="70">
                  <c:v>47002.7</c:v>
                </c:pt>
                <c:pt idx="71">
                  <c:v>48422.6</c:v>
                </c:pt>
                <c:pt idx="72">
                  <c:v>68465.100000000006</c:v>
                </c:pt>
                <c:pt idx="73">
                  <c:v>68301</c:v>
                </c:pt>
                <c:pt idx="74">
                  <c:v>55109.400000000009</c:v>
                </c:pt>
                <c:pt idx="75">
                  <c:v>40727.399999999994</c:v>
                </c:pt>
                <c:pt idx="76">
                  <c:v>26616.900000000005</c:v>
                </c:pt>
                <c:pt idx="77">
                  <c:v>38074.600000000006</c:v>
                </c:pt>
                <c:pt idx="78">
                  <c:v>53057.299999999988</c:v>
                </c:pt>
                <c:pt idx="79">
                  <c:v>33492.1</c:v>
                </c:pt>
                <c:pt idx="80">
                  <c:v>36664</c:v>
                </c:pt>
                <c:pt idx="81">
                  <c:v>37758.700000000004</c:v>
                </c:pt>
                <c:pt idx="82">
                  <c:v>63553.399999999994</c:v>
                </c:pt>
                <c:pt idx="83">
                  <c:v>63013.9</c:v>
                </c:pt>
                <c:pt idx="84">
                  <c:v>72107.8</c:v>
                </c:pt>
                <c:pt idx="85">
                  <c:v>95262.5</c:v>
                </c:pt>
                <c:pt idx="86">
                  <c:v>90965.900000000009</c:v>
                </c:pt>
                <c:pt idx="87">
                  <c:v>65658.100000000006</c:v>
                </c:pt>
                <c:pt idx="88">
                  <c:v>82251.199999999997</c:v>
                </c:pt>
                <c:pt idx="89">
                  <c:v>82620</c:v>
                </c:pt>
                <c:pt idx="90">
                  <c:v>79738.899999999994</c:v>
                </c:pt>
                <c:pt idx="91">
                  <c:v>66244.099999999991</c:v>
                </c:pt>
                <c:pt idx="92">
                  <c:v>49110.3</c:v>
                </c:pt>
                <c:pt idx="93">
                  <c:v>31420.9</c:v>
                </c:pt>
                <c:pt idx="94">
                  <c:v>53248.900000000009</c:v>
                </c:pt>
                <c:pt idx="95">
                  <c:v>45049.4</c:v>
                </c:pt>
                <c:pt idx="96">
                  <c:v>36194.199999999997</c:v>
                </c:pt>
                <c:pt idx="97">
                  <c:v>50002.799999999996</c:v>
                </c:pt>
                <c:pt idx="98">
                  <c:v>48556.30000000001</c:v>
                </c:pt>
                <c:pt idx="99">
                  <c:v>31081.1</c:v>
                </c:pt>
                <c:pt idx="100">
                  <c:v>27934.2</c:v>
                </c:pt>
                <c:pt idx="101">
                  <c:v>30160.6</c:v>
                </c:pt>
                <c:pt idx="102">
                  <c:v>36197.80000000001</c:v>
                </c:pt>
                <c:pt idx="103">
                  <c:v>32774.899999999994</c:v>
                </c:pt>
                <c:pt idx="104">
                  <c:v>29006.9</c:v>
                </c:pt>
                <c:pt idx="105">
                  <c:v>31292</c:v>
                </c:pt>
                <c:pt idx="106">
                  <c:v>30107.900000000005</c:v>
                </c:pt>
                <c:pt idx="107">
                  <c:v>26152.300000000003</c:v>
                </c:pt>
                <c:pt idx="108">
                  <c:v>24057.3</c:v>
                </c:pt>
                <c:pt idx="109">
                  <c:v>24253.3</c:v>
                </c:pt>
                <c:pt idx="110">
                  <c:v>30588.800000000003</c:v>
                </c:pt>
                <c:pt idx="111">
                  <c:v>40578.400000000001</c:v>
                </c:pt>
                <c:pt idx="112">
                  <c:v>24568.399999999998</c:v>
                </c:pt>
                <c:pt idx="113">
                  <c:v>21014.100000000006</c:v>
                </c:pt>
                <c:pt idx="114">
                  <c:v>23028.799999999988</c:v>
                </c:pt>
                <c:pt idx="115">
                  <c:v>24657.399999999994</c:v>
                </c:pt>
                <c:pt idx="116">
                  <c:v>24108.600000000006</c:v>
                </c:pt>
                <c:pt idx="117">
                  <c:v>24278.699999999997</c:v>
                </c:pt>
                <c:pt idx="118">
                  <c:v>25013.7</c:v>
                </c:pt>
                <c:pt idx="119">
                  <c:v>24582.500000000004</c:v>
                </c:pt>
                <c:pt idx="120">
                  <c:v>25952.1</c:v>
                </c:pt>
                <c:pt idx="121">
                  <c:v>23021.5</c:v>
                </c:pt>
                <c:pt idx="122">
                  <c:v>23551.800000000003</c:v>
                </c:pt>
                <c:pt idx="123">
                  <c:v>33501.5</c:v>
                </c:pt>
                <c:pt idx="124">
                  <c:v>31083.3</c:v>
                </c:pt>
                <c:pt idx="125">
                  <c:v>25994.599999999995</c:v>
                </c:pt>
                <c:pt idx="126">
                  <c:v>21282.500000000004</c:v>
                </c:pt>
                <c:pt idx="127">
                  <c:v>23175</c:v>
                </c:pt>
                <c:pt idx="128">
                  <c:v>25450</c:v>
                </c:pt>
                <c:pt idx="129">
                  <c:v>25053.1</c:v>
                </c:pt>
                <c:pt idx="130">
                  <c:v>26069.399999999998</c:v>
                </c:pt>
                <c:pt idx="131">
                  <c:v>24788.700000000004</c:v>
                </c:pt>
                <c:pt idx="132">
                  <c:v>24340.300000000003</c:v>
                </c:pt>
                <c:pt idx="133">
                  <c:v>21933.7</c:v>
                </c:pt>
                <c:pt idx="134">
                  <c:v>22671.999999999996</c:v>
                </c:pt>
                <c:pt idx="135">
                  <c:v>23665</c:v>
                </c:pt>
                <c:pt idx="136">
                  <c:v>25207.3</c:v>
                </c:pt>
                <c:pt idx="137">
                  <c:v>24525.3</c:v>
                </c:pt>
                <c:pt idx="138">
                  <c:v>24024.1</c:v>
                </c:pt>
                <c:pt idx="139">
                  <c:v>22617.4</c:v>
                </c:pt>
                <c:pt idx="140">
                  <c:v>20419.699999999997</c:v>
                </c:pt>
                <c:pt idx="141">
                  <c:v>20741.100000000002</c:v>
                </c:pt>
                <c:pt idx="142">
                  <c:v>21726.399999999994</c:v>
                </c:pt>
                <c:pt idx="143">
                  <c:v>21870.899999999994</c:v>
                </c:pt>
                <c:pt idx="144">
                  <c:v>21217.300000000003</c:v>
                </c:pt>
                <c:pt idx="145">
                  <c:v>20248.699999999997</c:v>
                </c:pt>
                <c:pt idx="146">
                  <c:v>18730.699999999997</c:v>
                </c:pt>
                <c:pt idx="147">
                  <c:v>17453.7</c:v>
                </c:pt>
                <c:pt idx="148">
                  <c:v>16441.8</c:v>
                </c:pt>
                <c:pt idx="149">
                  <c:v>17117.899999999994</c:v>
                </c:pt>
                <c:pt idx="150">
                  <c:v>19503.100000000006</c:v>
                </c:pt>
                <c:pt idx="151">
                  <c:v>20386.800000000003</c:v>
                </c:pt>
                <c:pt idx="152">
                  <c:v>21154.5</c:v>
                </c:pt>
                <c:pt idx="153">
                  <c:v>20683.800000000003</c:v>
                </c:pt>
                <c:pt idx="154">
                  <c:v>18008.5</c:v>
                </c:pt>
                <c:pt idx="155">
                  <c:v>19574.599999999999</c:v>
                </c:pt>
                <c:pt idx="156">
                  <c:v>20954.3</c:v>
                </c:pt>
                <c:pt idx="157">
                  <c:v>20334</c:v>
                </c:pt>
                <c:pt idx="158">
                  <c:v>19826.100000000006</c:v>
                </c:pt>
                <c:pt idx="159">
                  <c:v>19569.900000000009</c:v>
                </c:pt>
                <c:pt idx="160">
                  <c:v>18805</c:v>
                </c:pt>
                <c:pt idx="161">
                  <c:v>17585.7</c:v>
                </c:pt>
                <c:pt idx="162">
                  <c:v>19152.499999999996</c:v>
                </c:pt>
                <c:pt idx="163">
                  <c:v>21393.5</c:v>
                </c:pt>
                <c:pt idx="164">
                  <c:v>21742.199999999997</c:v>
                </c:pt>
                <c:pt idx="165">
                  <c:v>21619.1</c:v>
                </c:pt>
                <c:pt idx="166">
                  <c:v>19935.3</c:v>
                </c:pt>
                <c:pt idx="167">
                  <c:v>18291.199999999997</c:v>
                </c:pt>
                <c:pt idx="168">
                  <c:v>15265.899999999994</c:v>
                </c:pt>
                <c:pt idx="169">
                  <c:v>16931.099999999999</c:v>
                </c:pt>
                <c:pt idx="170">
                  <c:v>20476.699999999997</c:v>
                </c:pt>
                <c:pt idx="171">
                  <c:v>19423.399999999994</c:v>
                </c:pt>
                <c:pt idx="172">
                  <c:v>19375.600000000006</c:v>
                </c:pt>
                <c:pt idx="173">
                  <c:v>19958.399999999994</c:v>
                </c:pt>
                <c:pt idx="174">
                  <c:v>18979.699999999997</c:v>
                </c:pt>
                <c:pt idx="175">
                  <c:v>17507.3</c:v>
                </c:pt>
                <c:pt idx="176">
                  <c:v>18330.900000000001</c:v>
                </c:pt>
                <c:pt idx="177">
                  <c:v>20152.100000000006</c:v>
                </c:pt>
                <c:pt idx="178">
                  <c:v>19547.800000000003</c:v>
                </c:pt>
                <c:pt idx="179">
                  <c:v>20342.2</c:v>
                </c:pt>
                <c:pt idx="180">
                  <c:v>19104.300000000003</c:v>
                </c:pt>
                <c:pt idx="181">
                  <c:v>17216.300000000003</c:v>
                </c:pt>
                <c:pt idx="182">
                  <c:v>15100.099999999999</c:v>
                </c:pt>
                <c:pt idx="183">
                  <c:v>14122.100000000006</c:v>
                </c:pt>
                <c:pt idx="184">
                  <c:v>15600.099999999999</c:v>
                </c:pt>
                <c:pt idx="185">
                  <c:v>19052.600000000006</c:v>
                </c:pt>
                <c:pt idx="186">
                  <c:v>19833.800000000003</c:v>
                </c:pt>
                <c:pt idx="187">
                  <c:v>19382.799999999996</c:v>
                </c:pt>
                <c:pt idx="188">
                  <c:v>18586.5</c:v>
                </c:pt>
                <c:pt idx="189">
                  <c:v>17136.5</c:v>
                </c:pt>
                <c:pt idx="190">
                  <c:v>17774.199999999997</c:v>
                </c:pt>
                <c:pt idx="191">
                  <c:v>19268</c:v>
                </c:pt>
                <c:pt idx="192">
                  <c:v>18937.699999999997</c:v>
                </c:pt>
                <c:pt idx="193">
                  <c:v>19891.700000000004</c:v>
                </c:pt>
                <c:pt idx="194">
                  <c:v>20509.300000000003</c:v>
                </c:pt>
                <c:pt idx="195">
                  <c:v>19328.900000000001</c:v>
                </c:pt>
                <c:pt idx="196">
                  <c:v>17684.7</c:v>
                </c:pt>
                <c:pt idx="197">
                  <c:v>18776.900000000001</c:v>
                </c:pt>
                <c:pt idx="198">
                  <c:v>19806</c:v>
                </c:pt>
                <c:pt idx="199">
                  <c:v>19383.699999999997</c:v>
                </c:pt>
                <c:pt idx="200">
                  <c:v>18802.699999999997</c:v>
                </c:pt>
                <c:pt idx="201">
                  <c:v>18072.800000000003</c:v>
                </c:pt>
                <c:pt idx="202">
                  <c:v>17225</c:v>
                </c:pt>
                <c:pt idx="203">
                  <c:v>15776.5</c:v>
                </c:pt>
                <c:pt idx="204">
                  <c:v>16806</c:v>
                </c:pt>
                <c:pt idx="205">
                  <c:v>19007.699999999997</c:v>
                </c:pt>
                <c:pt idx="206">
                  <c:v>18962.5</c:v>
                </c:pt>
                <c:pt idx="207">
                  <c:v>18383.5</c:v>
                </c:pt>
                <c:pt idx="208">
                  <c:v>18496</c:v>
                </c:pt>
                <c:pt idx="209">
                  <c:v>17520.699999999997</c:v>
                </c:pt>
                <c:pt idx="210">
                  <c:v>15760.199999999997</c:v>
                </c:pt>
                <c:pt idx="211">
                  <c:v>17442.800000000003</c:v>
                </c:pt>
                <c:pt idx="212">
                  <c:v>19352.600000000006</c:v>
                </c:pt>
                <c:pt idx="213">
                  <c:v>19331</c:v>
                </c:pt>
                <c:pt idx="214">
                  <c:v>19558.200000000012</c:v>
                </c:pt>
                <c:pt idx="215">
                  <c:v>19499.5</c:v>
                </c:pt>
                <c:pt idx="216">
                  <c:v>18881.899999999994</c:v>
                </c:pt>
                <c:pt idx="217">
                  <c:v>17298.8</c:v>
                </c:pt>
                <c:pt idx="218">
                  <c:v>17924.400000000001</c:v>
                </c:pt>
                <c:pt idx="219">
                  <c:v>19709.300000000003</c:v>
                </c:pt>
                <c:pt idx="220">
                  <c:v>19502.800000000003</c:v>
                </c:pt>
                <c:pt idx="221">
                  <c:v>20203.800000000003</c:v>
                </c:pt>
                <c:pt idx="222">
                  <c:v>19925.399999999998</c:v>
                </c:pt>
                <c:pt idx="223">
                  <c:v>18884.900000000001</c:v>
                </c:pt>
                <c:pt idx="224">
                  <c:v>16624.599999999999</c:v>
                </c:pt>
                <c:pt idx="225">
                  <c:v>18327.900000000001</c:v>
                </c:pt>
                <c:pt idx="226">
                  <c:v>20580.400000000001</c:v>
                </c:pt>
                <c:pt idx="227">
                  <c:v>20407.300000000003</c:v>
                </c:pt>
                <c:pt idx="228">
                  <c:v>19675.300000000003</c:v>
                </c:pt>
                <c:pt idx="229">
                  <c:v>19835</c:v>
                </c:pt>
                <c:pt idx="230">
                  <c:v>19075.699999999997</c:v>
                </c:pt>
                <c:pt idx="231">
                  <c:v>17626.099999999999</c:v>
                </c:pt>
                <c:pt idx="232">
                  <c:v>18661.099999999999</c:v>
                </c:pt>
                <c:pt idx="233">
                  <c:v>20370.399999999994</c:v>
                </c:pt>
                <c:pt idx="234">
                  <c:v>20566.399999999994</c:v>
                </c:pt>
                <c:pt idx="235">
                  <c:v>18876.100000000006</c:v>
                </c:pt>
                <c:pt idx="236">
                  <c:v>18682.399999999994</c:v>
                </c:pt>
                <c:pt idx="237">
                  <c:v>17232.5</c:v>
                </c:pt>
                <c:pt idx="238">
                  <c:v>16456.300000000003</c:v>
                </c:pt>
                <c:pt idx="239">
                  <c:v>19347.800000000003</c:v>
                </c:pt>
                <c:pt idx="240">
                  <c:v>23259.899999999994</c:v>
                </c:pt>
                <c:pt idx="241">
                  <c:v>23030.199999999997</c:v>
                </c:pt>
                <c:pt idx="242">
                  <c:v>22504.5</c:v>
                </c:pt>
                <c:pt idx="243">
                  <c:v>21314.699999999997</c:v>
                </c:pt>
                <c:pt idx="244">
                  <c:v>19831</c:v>
                </c:pt>
                <c:pt idx="245">
                  <c:v>17314.400000000009</c:v>
                </c:pt>
                <c:pt idx="246">
                  <c:v>16657.600000000006</c:v>
                </c:pt>
                <c:pt idx="247">
                  <c:v>18935.300000000003</c:v>
                </c:pt>
                <c:pt idx="248">
                  <c:v>21295.3</c:v>
                </c:pt>
                <c:pt idx="249">
                  <c:v>20951</c:v>
                </c:pt>
                <c:pt idx="250">
                  <c:v>20514.699999999997</c:v>
                </c:pt>
                <c:pt idx="251">
                  <c:v>19713.599999999999</c:v>
                </c:pt>
                <c:pt idx="252">
                  <c:v>18402.899999999998</c:v>
                </c:pt>
                <c:pt idx="253">
                  <c:v>19225.100000000002</c:v>
                </c:pt>
                <c:pt idx="254">
                  <c:v>20990.899999999994</c:v>
                </c:pt>
                <c:pt idx="255">
                  <c:v>20481.199999999997</c:v>
                </c:pt>
                <c:pt idx="256">
                  <c:v>20427.5</c:v>
                </c:pt>
                <c:pt idx="257">
                  <c:v>23830.9</c:v>
                </c:pt>
                <c:pt idx="258">
                  <c:v>23601.899999999998</c:v>
                </c:pt>
                <c:pt idx="259">
                  <c:v>24299.1</c:v>
                </c:pt>
                <c:pt idx="260">
                  <c:v>25174</c:v>
                </c:pt>
                <c:pt idx="261">
                  <c:v>24546.199999999997</c:v>
                </c:pt>
                <c:pt idx="262">
                  <c:v>24162.199999999997</c:v>
                </c:pt>
                <c:pt idx="263">
                  <c:v>23977.100000000002</c:v>
                </c:pt>
                <c:pt idx="264">
                  <c:v>23556.699999999997</c:v>
                </c:pt>
                <c:pt idx="265">
                  <c:v>21866.799999999999</c:v>
                </c:pt>
                <c:pt idx="266">
                  <c:v>20723</c:v>
                </c:pt>
                <c:pt idx="267">
                  <c:v>22244.400000000001</c:v>
                </c:pt>
                <c:pt idx="268">
                  <c:v>23569.5</c:v>
                </c:pt>
                <c:pt idx="269">
                  <c:v>23291.200000000001</c:v>
                </c:pt>
                <c:pt idx="270">
                  <c:v>22279.999999999996</c:v>
                </c:pt>
                <c:pt idx="271">
                  <c:v>22395.200000000001</c:v>
                </c:pt>
                <c:pt idx="272">
                  <c:v>21599.200000000001</c:v>
                </c:pt>
                <c:pt idx="273">
                  <c:v>27777.1</c:v>
                </c:pt>
                <c:pt idx="274">
                  <c:v>33626.400000000001</c:v>
                </c:pt>
                <c:pt idx="275">
                  <c:v>35435.599999999999</c:v>
                </c:pt>
                <c:pt idx="276">
                  <c:v>28066.100000000006</c:v>
                </c:pt>
                <c:pt idx="277">
                  <c:v>25555.4</c:v>
                </c:pt>
                <c:pt idx="278">
                  <c:v>27501.099999999995</c:v>
                </c:pt>
                <c:pt idx="279">
                  <c:v>25127.8</c:v>
                </c:pt>
                <c:pt idx="280">
                  <c:v>24279.5</c:v>
                </c:pt>
                <c:pt idx="281">
                  <c:v>23272.600000000002</c:v>
                </c:pt>
                <c:pt idx="282">
                  <c:v>23271.200000000001</c:v>
                </c:pt>
                <c:pt idx="283">
                  <c:v>23240.6</c:v>
                </c:pt>
                <c:pt idx="284">
                  <c:v>23415.499999999996</c:v>
                </c:pt>
                <c:pt idx="285">
                  <c:v>22705.5</c:v>
                </c:pt>
                <c:pt idx="286">
                  <c:v>25551.300000000003</c:v>
                </c:pt>
                <c:pt idx="287">
                  <c:v>26601.9</c:v>
                </c:pt>
                <c:pt idx="288">
                  <c:v>24338.799999999999</c:v>
                </c:pt>
                <c:pt idx="289">
                  <c:v>24724.3</c:v>
                </c:pt>
                <c:pt idx="290">
                  <c:v>23661.399999999998</c:v>
                </c:pt>
                <c:pt idx="291">
                  <c:v>26091.199999999997</c:v>
                </c:pt>
                <c:pt idx="292">
                  <c:v>36778.199999999997</c:v>
                </c:pt>
                <c:pt idx="293">
                  <c:v>31254.299999999988</c:v>
                </c:pt>
                <c:pt idx="294">
                  <c:v>35020.899999999994</c:v>
                </c:pt>
                <c:pt idx="295">
                  <c:v>34329.199999999997</c:v>
                </c:pt>
                <c:pt idx="296">
                  <c:v>33455.300000000003</c:v>
                </c:pt>
                <c:pt idx="297">
                  <c:v>34839.700000000004</c:v>
                </c:pt>
                <c:pt idx="298">
                  <c:v>27077</c:v>
                </c:pt>
                <c:pt idx="299">
                  <c:v>30624.799999999999</c:v>
                </c:pt>
                <c:pt idx="300">
                  <c:v>56752.499999999993</c:v>
                </c:pt>
                <c:pt idx="301">
                  <c:v>76404.200000000012</c:v>
                </c:pt>
                <c:pt idx="302">
                  <c:v>68077.899999999994</c:v>
                </c:pt>
                <c:pt idx="303">
                  <c:v>58607.200000000004</c:v>
                </c:pt>
                <c:pt idx="304">
                  <c:v>58837.5</c:v>
                </c:pt>
                <c:pt idx="305">
                  <c:v>54658.700000000004</c:v>
                </c:pt>
                <c:pt idx="306">
                  <c:v>46717.8</c:v>
                </c:pt>
                <c:pt idx="307">
                  <c:v>59148</c:v>
                </c:pt>
                <c:pt idx="308">
                  <c:v>62438.7</c:v>
                </c:pt>
                <c:pt idx="309">
                  <c:v>51349.399999999994</c:v>
                </c:pt>
                <c:pt idx="310">
                  <c:v>50083.4</c:v>
                </c:pt>
                <c:pt idx="311">
                  <c:v>50770.600000000006</c:v>
                </c:pt>
                <c:pt idx="312">
                  <c:v>45224.5</c:v>
                </c:pt>
                <c:pt idx="313">
                  <c:v>57964.4</c:v>
                </c:pt>
                <c:pt idx="314">
                  <c:v>76606.199999999983</c:v>
                </c:pt>
                <c:pt idx="315">
                  <c:v>52133.7</c:v>
                </c:pt>
                <c:pt idx="316">
                  <c:v>40969.499999999993</c:v>
                </c:pt>
                <c:pt idx="317">
                  <c:v>28897.599999999999</c:v>
                </c:pt>
                <c:pt idx="318">
                  <c:v>29435.300000000003</c:v>
                </c:pt>
                <c:pt idx="319">
                  <c:v>36544.399999999994</c:v>
                </c:pt>
                <c:pt idx="320">
                  <c:v>84318.099999999991</c:v>
                </c:pt>
                <c:pt idx="321">
                  <c:v>86515</c:v>
                </c:pt>
                <c:pt idx="322">
                  <c:v>56860.399999999994</c:v>
                </c:pt>
                <c:pt idx="323">
                  <c:v>31679.899999999994</c:v>
                </c:pt>
                <c:pt idx="324">
                  <c:v>31164.799999999996</c:v>
                </c:pt>
                <c:pt idx="325">
                  <c:v>31260.099999999995</c:v>
                </c:pt>
                <c:pt idx="326">
                  <c:v>46517.3</c:v>
                </c:pt>
                <c:pt idx="327">
                  <c:v>50069.4</c:v>
                </c:pt>
                <c:pt idx="328">
                  <c:v>45492.7</c:v>
                </c:pt>
                <c:pt idx="329">
                  <c:v>34986.399999999994</c:v>
                </c:pt>
                <c:pt idx="330">
                  <c:v>28720.099999999995</c:v>
                </c:pt>
                <c:pt idx="331">
                  <c:v>28664.6</c:v>
                </c:pt>
                <c:pt idx="332">
                  <c:v>58284.700000000004</c:v>
                </c:pt>
                <c:pt idx="333">
                  <c:v>78341.600000000006</c:v>
                </c:pt>
                <c:pt idx="334">
                  <c:v>81355.400000000009</c:v>
                </c:pt>
                <c:pt idx="335">
                  <c:v>69131.899999999994</c:v>
                </c:pt>
                <c:pt idx="336">
                  <c:v>70937.400000000009</c:v>
                </c:pt>
                <c:pt idx="337">
                  <c:v>61036</c:v>
                </c:pt>
                <c:pt idx="338">
                  <c:v>40057.300000000003</c:v>
                </c:pt>
                <c:pt idx="339">
                  <c:v>31910.100000000002</c:v>
                </c:pt>
                <c:pt idx="340">
                  <c:v>51883.1</c:v>
                </c:pt>
                <c:pt idx="341">
                  <c:v>83328.100000000006</c:v>
                </c:pt>
                <c:pt idx="342">
                  <c:v>76592.299999999988</c:v>
                </c:pt>
                <c:pt idx="343">
                  <c:v>85276.2</c:v>
                </c:pt>
                <c:pt idx="344">
                  <c:v>98198.5</c:v>
                </c:pt>
                <c:pt idx="345">
                  <c:v>96750.000000000015</c:v>
                </c:pt>
                <c:pt idx="346">
                  <c:v>78027</c:v>
                </c:pt>
                <c:pt idx="347">
                  <c:v>67369.7</c:v>
                </c:pt>
                <c:pt idx="348">
                  <c:v>41295</c:v>
                </c:pt>
                <c:pt idx="349">
                  <c:v>70042.299999999988</c:v>
                </c:pt>
                <c:pt idx="350">
                  <c:v>91042.4</c:v>
                </c:pt>
                <c:pt idx="351">
                  <c:v>96108.300000000017</c:v>
                </c:pt>
                <c:pt idx="352">
                  <c:v>70851.5</c:v>
                </c:pt>
                <c:pt idx="353">
                  <c:v>57029.5</c:v>
                </c:pt>
                <c:pt idx="354">
                  <c:v>39033.200000000012</c:v>
                </c:pt>
                <c:pt idx="355">
                  <c:v>32636.800000000003</c:v>
                </c:pt>
                <c:pt idx="356">
                  <c:v>47883.900000000009</c:v>
                </c:pt>
                <c:pt idx="357">
                  <c:v>70760.299999999988</c:v>
                </c:pt>
                <c:pt idx="358">
                  <c:v>67563.799999999988</c:v>
                </c:pt>
                <c:pt idx="359">
                  <c:v>72286.099999999991</c:v>
                </c:pt>
                <c:pt idx="360">
                  <c:v>69731</c:v>
                </c:pt>
                <c:pt idx="361">
                  <c:v>84428.3</c:v>
                </c:pt>
                <c:pt idx="362">
                  <c:v>84102.200000000012</c:v>
                </c:pt>
                <c:pt idx="363">
                  <c:v>55393.2</c:v>
                </c:pt>
                <c:pt idx="364">
                  <c:v>58233.599999999999</c:v>
                </c:pt>
              </c:numCache>
            </c:numRef>
          </c:val>
        </c:ser>
        <c:marker val="1"/>
        <c:axId val="197227264"/>
        <c:axId val="197228800"/>
      </c:lineChart>
      <c:dateAx>
        <c:axId val="197227264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28800"/>
        <c:crosses val="autoZero"/>
        <c:auto val="1"/>
        <c:lblOffset val="100"/>
        <c:minorUnit val="1"/>
      </c:dateAx>
      <c:valAx>
        <c:axId val="197228800"/>
        <c:scaling>
          <c:orientation val="minMax"/>
          <c:max val="18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3547844655011462E-2"/>
              <c:y val="0.414003557612170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7227264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2010 Daily Dths (Total and RPE)</a:t>
            </a:r>
          </a:p>
        </c:rich>
      </c:tx>
      <c:layout>
        <c:manualLayout>
          <c:xMode val="edge"/>
          <c:yMode val="edge"/>
          <c:x val="0.30567681662169882"/>
          <c:y val="2.7444354153239751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0480349344978165"/>
          <c:y val="0.18353406254711346"/>
          <c:w val="0.86724890829694323"/>
          <c:h val="0.57290071860500791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spPr>
            <a:ln w="12700">
              <a:solidFill>
                <a:srgbClr val="0000FF"/>
              </a:solidFill>
              <a:prstDash val="solid"/>
            </a:ln>
          </c:spPr>
          <c:marker>
            <c:symbol val="none"/>
          </c:marker>
          <c:cat>
            <c:numRef>
              <c:f>'DAILY DATA'!$A$5482:$A$5846</c:f>
              <c:numCache>
                <c:formatCode>d\-mmm\-yy</c:formatCode>
                <c:ptCount val="365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</c:numCache>
            </c:numRef>
          </c:cat>
          <c:val>
            <c:numRef>
              <c:f>'DAILY DATA'!$O$5482:$O$5846</c:f>
              <c:numCache>
                <c:formatCode>#,##0_);[Red]\(#,##0\)</c:formatCode>
                <c:ptCount val="365"/>
                <c:pt idx="0">
                  <c:v>106081.29999999999</c:v>
                </c:pt>
                <c:pt idx="1">
                  <c:v>146135.20000000001</c:v>
                </c:pt>
                <c:pt idx="2">
                  <c:v>145786.09999999998</c:v>
                </c:pt>
                <c:pt idx="3">
                  <c:v>134051.6</c:v>
                </c:pt>
                <c:pt idx="4">
                  <c:v>129945.50000000001</c:v>
                </c:pt>
                <c:pt idx="5">
                  <c:v>123205.1</c:v>
                </c:pt>
                <c:pt idx="6">
                  <c:v>108462.9</c:v>
                </c:pt>
                <c:pt idx="7">
                  <c:v>133959</c:v>
                </c:pt>
                <c:pt idx="8">
                  <c:v>128634.5</c:v>
                </c:pt>
                <c:pt idx="9">
                  <c:v>138809.9</c:v>
                </c:pt>
                <c:pt idx="10">
                  <c:v>119562.40000000001</c:v>
                </c:pt>
                <c:pt idx="11">
                  <c:v>131880</c:v>
                </c:pt>
                <c:pt idx="12">
                  <c:v>113746.5</c:v>
                </c:pt>
                <c:pt idx="13">
                  <c:v>98666.6</c:v>
                </c:pt>
                <c:pt idx="14">
                  <c:v>79681.700000000012</c:v>
                </c:pt>
                <c:pt idx="15">
                  <c:v>68236.2</c:v>
                </c:pt>
                <c:pt idx="16">
                  <c:v>77802.200000000012</c:v>
                </c:pt>
                <c:pt idx="17">
                  <c:v>72955.199999999983</c:v>
                </c:pt>
                <c:pt idx="18">
                  <c:v>65750.5</c:v>
                </c:pt>
                <c:pt idx="19">
                  <c:v>91218.5</c:v>
                </c:pt>
                <c:pt idx="20">
                  <c:v>101749.2</c:v>
                </c:pt>
                <c:pt idx="21">
                  <c:v>103692.5</c:v>
                </c:pt>
                <c:pt idx="22">
                  <c:v>87512.999999999985</c:v>
                </c:pt>
                <c:pt idx="23">
                  <c:v>56671.7</c:v>
                </c:pt>
                <c:pt idx="24">
                  <c:v>61446.700000000004</c:v>
                </c:pt>
                <c:pt idx="25">
                  <c:v>96689.299999999988</c:v>
                </c:pt>
                <c:pt idx="26">
                  <c:v>97762.499999999985</c:v>
                </c:pt>
                <c:pt idx="27">
                  <c:v>95397.5</c:v>
                </c:pt>
                <c:pt idx="28">
                  <c:v>131711.9</c:v>
                </c:pt>
                <c:pt idx="29">
                  <c:v>156467</c:v>
                </c:pt>
                <c:pt idx="30">
                  <c:v>136218.9</c:v>
                </c:pt>
                <c:pt idx="31">
                  <c:v>118167.29999999997</c:v>
                </c:pt>
                <c:pt idx="32">
                  <c:v>115944.6</c:v>
                </c:pt>
                <c:pt idx="33">
                  <c:v>112593.7</c:v>
                </c:pt>
                <c:pt idx="34">
                  <c:v>107277.7</c:v>
                </c:pt>
                <c:pt idx="35">
                  <c:v>121420.39999999998</c:v>
                </c:pt>
                <c:pt idx="36">
                  <c:v>138270.6</c:v>
                </c:pt>
                <c:pt idx="37">
                  <c:v>131650.20000000001</c:v>
                </c:pt>
                <c:pt idx="38">
                  <c:v>127430.6</c:v>
                </c:pt>
                <c:pt idx="39">
                  <c:v>119203</c:v>
                </c:pt>
                <c:pt idx="40">
                  <c:v>133883.69999999998</c:v>
                </c:pt>
                <c:pt idx="41">
                  <c:v>115342.6</c:v>
                </c:pt>
                <c:pt idx="42">
                  <c:v>111964.6</c:v>
                </c:pt>
                <c:pt idx="43">
                  <c:v>123840.70000000001</c:v>
                </c:pt>
                <c:pt idx="44">
                  <c:v>111368.4</c:v>
                </c:pt>
                <c:pt idx="45">
                  <c:v>115784.50000000001</c:v>
                </c:pt>
                <c:pt idx="46">
                  <c:v>125314.6</c:v>
                </c:pt>
                <c:pt idx="47">
                  <c:v>119622.59999999999</c:v>
                </c:pt>
                <c:pt idx="48">
                  <c:v>101814.7</c:v>
                </c:pt>
                <c:pt idx="49">
                  <c:v>96576.3</c:v>
                </c:pt>
                <c:pt idx="50">
                  <c:v>87391.5</c:v>
                </c:pt>
                <c:pt idx="51">
                  <c:v>76132</c:v>
                </c:pt>
                <c:pt idx="52">
                  <c:v>82661.3</c:v>
                </c:pt>
                <c:pt idx="53">
                  <c:v>85701</c:v>
                </c:pt>
                <c:pt idx="54">
                  <c:v>100505.29999999999</c:v>
                </c:pt>
                <c:pt idx="55">
                  <c:v>111693.99999999999</c:v>
                </c:pt>
                <c:pt idx="56">
                  <c:v>107443.70000000001</c:v>
                </c:pt>
                <c:pt idx="57">
                  <c:v>92064.2</c:v>
                </c:pt>
                <c:pt idx="58">
                  <c:v>89833.5</c:v>
                </c:pt>
                <c:pt idx="59">
                  <c:v>82396.5</c:v>
                </c:pt>
                <c:pt idx="60">
                  <c:v>103274.4</c:v>
                </c:pt>
                <c:pt idx="61">
                  <c:v>106143.1</c:v>
                </c:pt>
                <c:pt idx="62">
                  <c:v>97561.999999999985</c:v>
                </c:pt>
                <c:pt idx="63">
                  <c:v>93383.5</c:v>
                </c:pt>
                <c:pt idx="64">
                  <c:v>84583.199999999983</c:v>
                </c:pt>
                <c:pt idx="65">
                  <c:v>72587.399999999994</c:v>
                </c:pt>
                <c:pt idx="66">
                  <c:v>69136.399999999994</c:v>
                </c:pt>
                <c:pt idx="67">
                  <c:v>53241.3</c:v>
                </c:pt>
                <c:pt idx="68">
                  <c:v>41703.4</c:v>
                </c:pt>
                <c:pt idx="69">
                  <c:v>34964.9</c:v>
                </c:pt>
                <c:pt idx="70">
                  <c:v>39576</c:v>
                </c:pt>
                <c:pt idx="71">
                  <c:v>37845.699999999997</c:v>
                </c:pt>
                <c:pt idx="72">
                  <c:v>59298.600000000006</c:v>
                </c:pt>
                <c:pt idx="73">
                  <c:v>68216.399999999994</c:v>
                </c:pt>
                <c:pt idx="74">
                  <c:v>65205.399999999994</c:v>
                </c:pt>
                <c:pt idx="75">
                  <c:v>50417</c:v>
                </c:pt>
                <c:pt idx="76">
                  <c:v>45057.899999999994</c:v>
                </c:pt>
                <c:pt idx="77">
                  <c:v>39077.19999999999</c:v>
                </c:pt>
                <c:pt idx="78">
                  <c:v>29602.600000000002</c:v>
                </c:pt>
                <c:pt idx="79">
                  <c:v>27485.7</c:v>
                </c:pt>
                <c:pt idx="80">
                  <c:v>39923.800000000003</c:v>
                </c:pt>
                <c:pt idx="81">
                  <c:v>53892.600000000006</c:v>
                </c:pt>
                <c:pt idx="82">
                  <c:v>41498.1</c:v>
                </c:pt>
                <c:pt idx="83">
                  <c:v>33140.1</c:v>
                </c:pt>
                <c:pt idx="84">
                  <c:v>76312.600000000006</c:v>
                </c:pt>
                <c:pt idx="85">
                  <c:v>68352.5</c:v>
                </c:pt>
                <c:pt idx="86">
                  <c:v>45502.499999999993</c:v>
                </c:pt>
                <c:pt idx="87">
                  <c:v>49251.3</c:v>
                </c:pt>
                <c:pt idx="88">
                  <c:v>44792.999999999993</c:v>
                </c:pt>
                <c:pt idx="89">
                  <c:v>37603.500000000007</c:v>
                </c:pt>
                <c:pt idx="90">
                  <c:v>29074.1</c:v>
                </c:pt>
                <c:pt idx="91">
                  <c:v>26425.4</c:v>
                </c:pt>
                <c:pt idx="92">
                  <c:v>23547.7</c:v>
                </c:pt>
                <c:pt idx="93">
                  <c:v>23484.7</c:v>
                </c:pt>
                <c:pt idx="94">
                  <c:v>23108.2</c:v>
                </c:pt>
                <c:pt idx="95">
                  <c:v>23201.7</c:v>
                </c:pt>
                <c:pt idx="96">
                  <c:v>30844.400000000001</c:v>
                </c:pt>
                <c:pt idx="97">
                  <c:v>28535.1</c:v>
                </c:pt>
                <c:pt idx="98">
                  <c:v>33474.800000000003</c:v>
                </c:pt>
                <c:pt idx="99">
                  <c:v>31218.300000000003</c:v>
                </c:pt>
                <c:pt idx="100">
                  <c:v>24821.1</c:v>
                </c:pt>
                <c:pt idx="101">
                  <c:v>25698.2</c:v>
                </c:pt>
                <c:pt idx="102">
                  <c:v>32159.8</c:v>
                </c:pt>
                <c:pt idx="103">
                  <c:v>40416.699999999997</c:v>
                </c:pt>
                <c:pt idx="104">
                  <c:v>31465.9</c:v>
                </c:pt>
                <c:pt idx="105">
                  <c:v>33999.199999999997</c:v>
                </c:pt>
                <c:pt idx="106">
                  <c:v>30042.199999999997</c:v>
                </c:pt>
                <c:pt idx="107">
                  <c:v>37316.6</c:v>
                </c:pt>
                <c:pt idx="108">
                  <c:v>36958.400000000001</c:v>
                </c:pt>
                <c:pt idx="109">
                  <c:v>31079</c:v>
                </c:pt>
                <c:pt idx="110">
                  <c:v>38256.800000000003</c:v>
                </c:pt>
                <c:pt idx="111">
                  <c:v>30576.699999999997</c:v>
                </c:pt>
                <c:pt idx="112">
                  <c:v>26924.7</c:v>
                </c:pt>
                <c:pt idx="113">
                  <c:v>27975.200000000001</c:v>
                </c:pt>
                <c:pt idx="114">
                  <c:v>33484.6</c:v>
                </c:pt>
                <c:pt idx="115">
                  <c:v>41123.599999999999</c:v>
                </c:pt>
                <c:pt idx="116">
                  <c:v>47652.2</c:v>
                </c:pt>
                <c:pt idx="117">
                  <c:v>70087.199999999997</c:v>
                </c:pt>
                <c:pt idx="118">
                  <c:v>42899.3</c:v>
                </c:pt>
                <c:pt idx="119">
                  <c:v>44359.5</c:v>
                </c:pt>
                <c:pt idx="120">
                  <c:v>69053.8</c:v>
                </c:pt>
                <c:pt idx="121">
                  <c:v>69242.7</c:v>
                </c:pt>
                <c:pt idx="122">
                  <c:v>71159.399999999994</c:v>
                </c:pt>
                <c:pt idx="123">
                  <c:v>69194.3</c:v>
                </c:pt>
                <c:pt idx="124">
                  <c:v>68114.100000000006</c:v>
                </c:pt>
                <c:pt idx="125">
                  <c:v>70433.600000000006</c:v>
                </c:pt>
                <c:pt idx="126">
                  <c:v>46842.100000000006</c:v>
                </c:pt>
                <c:pt idx="127">
                  <c:v>21357</c:v>
                </c:pt>
                <c:pt idx="128">
                  <c:v>26696.3</c:v>
                </c:pt>
                <c:pt idx="129">
                  <c:v>28038.7</c:v>
                </c:pt>
                <c:pt idx="130">
                  <c:v>30637.5</c:v>
                </c:pt>
                <c:pt idx="131">
                  <c:v>37067.4</c:v>
                </c:pt>
                <c:pt idx="132">
                  <c:v>31456.6</c:v>
                </c:pt>
                <c:pt idx="133">
                  <c:v>58069</c:v>
                </c:pt>
                <c:pt idx="134">
                  <c:v>42161.599999999999</c:v>
                </c:pt>
                <c:pt idx="135">
                  <c:v>20249.100000000002</c:v>
                </c:pt>
                <c:pt idx="136">
                  <c:v>30504</c:v>
                </c:pt>
                <c:pt idx="137">
                  <c:v>30929.100000000002</c:v>
                </c:pt>
                <c:pt idx="138">
                  <c:v>24766.300000000003</c:v>
                </c:pt>
                <c:pt idx="139">
                  <c:v>24043.600000000002</c:v>
                </c:pt>
                <c:pt idx="140">
                  <c:v>46681.2</c:v>
                </c:pt>
                <c:pt idx="141">
                  <c:v>19908.2</c:v>
                </c:pt>
                <c:pt idx="142">
                  <c:v>25075.600000000002</c:v>
                </c:pt>
                <c:pt idx="143">
                  <c:v>52358.8</c:v>
                </c:pt>
                <c:pt idx="144">
                  <c:v>49806.2</c:v>
                </c:pt>
                <c:pt idx="145">
                  <c:v>59640.5</c:v>
                </c:pt>
                <c:pt idx="146">
                  <c:v>56139.9</c:v>
                </c:pt>
                <c:pt idx="147">
                  <c:v>43665.399999999994</c:v>
                </c:pt>
                <c:pt idx="148">
                  <c:v>18483.3</c:v>
                </c:pt>
                <c:pt idx="149">
                  <c:v>43959</c:v>
                </c:pt>
                <c:pt idx="150">
                  <c:v>53052</c:v>
                </c:pt>
                <c:pt idx="151">
                  <c:v>54512.2</c:v>
                </c:pt>
                <c:pt idx="152">
                  <c:v>54315.7</c:v>
                </c:pt>
                <c:pt idx="153">
                  <c:v>54056.4</c:v>
                </c:pt>
                <c:pt idx="154">
                  <c:v>47549.4</c:v>
                </c:pt>
                <c:pt idx="155">
                  <c:v>46078</c:v>
                </c:pt>
                <c:pt idx="156">
                  <c:v>45982.5</c:v>
                </c:pt>
                <c:pt idx="157">
                  <c:v>39048.799999999996</c:v>
                </c:pt>
                <c:pt idx="158">
                  <c:v>38217.800000000003</c:v>
                </c:pt>
                <c:pt idx="159">
                  <c:v>23760.3</c:v>
                </c:pt>
                <c:pt idx="160">
                  <c:v>53066.3</c:v>
                </c:pt>
                <c:pt idx="161">
                  <c:v>51634.7</c:v>
                </c:pt>
                <c:pt idx="162">
                  <c:v>50306.8</c:v>
                </c:pt>
                <c:pt idx="163">
                  <c:v>53680.6</c:v>
                </c:pt>
                <c:pt idx="164">
                  <c:v>51222.8</c:v>
                </c:pt>
                <c:pt idx="165">
                  <c:v>49948.9</c:v>
                </c:pt>
                <c:pt idx="166">
                  <c:v>53277.7</c:v>
                </c:pt>
                <c:pt idx="167">
                  <c:v>52995.100000000006</c:v>
                </c:pt>
                <c:pt idx="168">
                  <c:v>46900.9</c:v>
                </c:pt>
                <c:pt idx="169">
                  <c:v>51333.3</c:v>
                </c:pt>
                <c:pt idx="170">
                  <c:v>53358.899999999994</c:v>
                </c:pt>
                <c:pt idx="171">
                  <c:v>55154.3</c:v>
                </c:pt>
                <c:pt idx="172">
                  <c:v>56140.7</c:v>
                </c:pt>
                <c:pt idx="173">
                  <c:v>60787.700000000004</c:v>
                </c:pt>
                <c:pt idx="174">
                  <c:v>59590.1</c:v>
                </c:pt>
                <c:pt idx="175">
                  <c:v>52865.7</c:v>
                </c:pt>
                <c:pt idx="176">
                  <c:v>51138.1</c:v>
                </c:pt>
                <c:pt idx="177">
                  <c:v>67684.399999999994</c:v>
                </c:pt>
                <c:pt idx="178">
                  <c:v>60419.5</c:v>
                </c:pt>
                <c:pt idx="179">
                  <c:v>48093.9</c:v>
                </c:pt>
                <c:pt idx="180">
                  <c:v>47360.7</c:v>
                </c:pt>
                <c:pt idx="181">
                  <c:v>45861</c:v>
                </c:pt>
                <c:pt idx="182">
                  <c:v>19564</c:v>
                </c:pt>
                <c:pt idx="183">
                  <c:v>38489.699999999997</c:v>
                </c:pt>
                <c:pt idx="184">
                  <c:v>46345.3</c:v>
                </c:pt>
                <c:pt idx="185">
                  <c:v>56011.5</c:v>
                </c:pt>
                <c:pt idx="186">
                  <c:v>65416.2</c:v>
                </c:pt>
                <c:pt idx="187">
                  <c:v>67073.8</c:v>
                </c:pt>
                <c:pt idx="188">
                  <c:v>40345.300000000003</c:v>
                </c:pt>
                <c:pt idx="189">
                  <c:v>53070.399999999994</c:v>
                </c:pt>
                <c:pt idx="190">
                  <c:v>45535</c:v>
                </c:pt>
                <c:pt idx="191">
                  <c:v>65367.899999999994</c:v>
                </c:pt>
                <c:pt idx="192">
                  <c:v>69217.600000000006</c:v>
                </c:pt>
                <c:pt idx="193">
                  <c:v>68747.199999999997</c:v>
                </c:pt>
                <c:pt idx="194">
                  <c:v>68670.8</c:v>
                </c:pt>
                <c:pt idx="195">
                  <c:v>70812.800000000003</c:v>
                </c:pt>
                <c:pt idx="196">
                  <c:v>68818.700000000012</c:v>
                </c:pt>
                <c:pt idx="197">
                  <c:v>65556.700000000012</c:v>
                </c:pt>
                <c:pt idx="198">
                  <c:v>57611.4</c:v>
                </c:pt>
                <c:pt idx="199">
                  <c:v>68597.2</c:v>
                </c:pt>
                <c:pt idx="200">
                  <c:v>68070.899999999994</c:v>
                </c:pt>
                <c:pt idx="201">
                  <c:v>51986.5</c:v>
                </c:pt>
                <c:pt idx="202">
                  <c:v>67329.299999999988</c:v>
                </c:pt>
                <c:pt idx="203">
                  <c:v>68268.5</c:v>
                </c:pt>
                <c:pt idx="204">
                  <c:v>66951.5</c:v>
                </c:pt>
                <c:pt idx="205">
                  <c:v>65020.899999999994</c:v>
                </c:pt>
                <c:pt idx="206">
                  <c:v>66700.700000000012</c:v>
                </c:pt>
                <c:pt idx="207">
                  <c:v>57248</c:v>
                </c:pt>
                <c:pt idx="208">
                  <c:v>58575.7</c:v>
                </c:pt>
                <c:pt idx="209">
                  <c:v>55098.7</c:v>
                </c:pt>
                <c:pt idx="210">
                  <c:v>45052.4</c:v>
                </c:pt>
                <c:pt idx="211">
                  <c:v>32145.200000000001</c:v>
                </c:pt>
                <c:pt idx="212">
                  <c:v>40059</c:v>
                </c:pt>
                <c:pt idx="213">
                  <c:v>56651.5</c:v>
                </c:pt>
                <c:pt idx="214">
                  <c:v>59190.899999999994</c:v>
                </c:pt>
                <c:pt idx="215">
                  <c:v>68836.899999999994</c:v>
                </c:pt>
                <c:pt idx="216">
                  <c:v>66489.399999999994</c:v>
                </c:pt>
                <c:pt idx="217">
                  <c:v>50855.399999999994</c:v>
                </c:pt>
                <c:pt idx="218">
                  <c:v>50805.7</c:v>
                </c:pt>
                <c:pt idx="219">
                  <c:v>51052.100000000006</c:v>
                </c:pt>
                <c:pt idx="220">
                  <c:v>69641.8</c:v>
                </c:pt>
                <c:pt idx="221">
                  <c:v>71013.399999999994</c:v>
                </c:pt>
                <c:pt idx="222">
                  <c:v>70301.5</c:v>
                </c:pt>
                <c:pt idx="223">
                  <c:v>71158</c:v>
                </c:pt>
                <c:pt idx="224">
                  <c:v>50793.4</c:v>
                </c:pt>
                <c:pt idx="225">
                  <c:v>49375.700000000004</c:v>
                </c:pt>
                <c:pt idx="226">
                  <c:v>56229.799999999996</c:v>
                </c:pt>
                <c:pt idx="227">
                  <c:v>71560.5</c:v>
                </c:pt>
                <c:pt idx="228">
                  <c:v>71824.7</c:v>
                </c:pt>
                <c:pt idx="229">
                  <c:v>69700.899999999994</c:v>
                </c:pt>
                <c:pt idx="230">
                  <c:v>70865.3</c:v>
                </c:pt>
                <c:pt idx="231">
                  <c:v>70090.799999999988</c:v>
                </c:pt>
                <c:pt idx="232">
                  <c:v>68848.800000000003</c:v>
                </c:pt>
                <c:pt idx="233">
                  <c:v>68366.2</c:v>
                </c:pt>
                <c:pt idx="234">
                  <c:v>60258.600000000006</c:v>
                </c:pt>
                <c:pt idx="235">
                  <c:v>64589.5</c:v>
                </c:pt>
                <c:pt idx="236">
                  <c:v>71373</c:v>
                </c:pt>
                <c:pt idx="237">
                  <c:v>70853.600000000006</c:v>
                </c:pt>
                <c:pt idx="238">
                  <c:v>69034.8</c:v>
                </c:pt>
                <c:pt idx="239">
                  <c:v>67853.3</c:v>
                </c:pt>
                <c:pt idx="240">
                  <c:v>68740.100000000006</c:v>
                </c:pt>
                <c:pt idx="241">
                  <c:v>68798.600000000006</c:v>
                </c:pt>
                <c:pt idx="242">
                  <c:v>68801.100000000006</c:v>
                </c:pt>
                <c:pt idx="243">
                  <c:v>70351.7</c:v>
                </c:pt>
                <c:pt idx="244">
                  <c:v>69669.2</c:v>
                </c:pt>
                <c:pt idx="245">
                  <c:v>50587</c:v>
                </c:pt>
                <c:pt idx="246">
                  <c:v>16921.600000000002</c:v>
                </c:pt>
                <c:pt idx="247">
                  <c:v>18290.199999999997</c:v>
                </c:pt>
                <c:pt idx="248">
                  <c:v>45578</c:v>
                </c:pt>
                <c:pt idx="249">
                  <c:v>69113.8</c:v>
                </c:pt>
                <c:pt idx="250">
                  <c:v>69606.600000000006</c:v>
                </c:pt>
                <c:pt idx="251">
                  <c:v>45113.299999999996</c:v>
                </c:pt>
                <c:pt idx="252">
                  <c:v>20506.2</c:v>
                </c:pt>
                <c:pt idx="253">
                  <c:v>18559.2</c:v>
                </c:pt>
                <c:pt idx="254">
                  <c:v>25205.200000000001</c:v>
                </c:pt>
                <c:pt idx="255">
                  <c:v>72540.899999999994</c:v>
                </c:pt>
                <c:pt idx="256">
                  <c:v>65965.899999999994</c:v>
                </c:pt>
                <c:pt idx="257">
                  <c:v>71172.800000000003</c:v>
                </c:pt>
                <c:pt idx="258">
                  <c:v>71126.7</c:v>
                </c:pt>
                <c:pt idx="259">
                  <c:v>49528.6</c:v>
                </c:pt>
                <c:pt idx="260">
                  <c:v>18574.099999999999</c:v>
                </c:pt>
                <c:pt idx="261">
                  <c:v>19587.5</c:v>
                </c:pt>
                <c:pt idx="262">
                  <c:v>24968.2</c:v>
                </c:pt>
                <c:pt idx="263">
                  <c:v>71032.200000000012</c:v>
                </c:pt>
                <c:pt idx="264">
                  <c:v>71715.799999999988</c:v>
                </c:pt>
                <c:pt idx="265">
                  <c:v>71221.100000000006</c:v>
                </c:pt>
                <c:pt idx="266">
                  <c:v>71253.899999999994</c:v>
                </c:pt>
                <c:pt idx="267">
                  <c:v>50369.4</c:v>
                </c:pt>
                <c:pt idx="268">
                  <c:v>19759.400000000001</c:v>
                </c:pt>
                <c:pt idx="269">
                  <c:v>21204.7</c:v>
                </c:pt>
                <c:pt idx="270">
                  <c:v>21350</c:v>
                </c:pt>
                <c:pt idx="271">
                  <c:v>34821.199999999997</c:v>
                </c:pt>
                <c:pt idx="272">
                  <c:v>53094.100000000006</c:v>
                </c:pt>
                <c:pt idx="273">
                  <c:v>22568.899999999998</c:v>
                </c:pt>
                <c:pt idx="274">
                  <c:v>22285.7</c:v>
                </c:pt>
                <c:pt idx="275">
                  <c:v>25824.1</c:v>
                </c:pt>
                <c:pt idx="276">
                  <c:v>34777.9</c:v>
                </c:pt>
                <c:pt idx="277">
                  <c:v>34701</c:v>
                </c:pt>
                <c:pt idx="278">
                  <c:v>54346.1</c:v>
                </c:pt>
                <c:pt idx="279">
                  <c:v>79110</c:v>
                </c:pt>
                <c:pt idx="280">
                  <c:v>77887.700000000012</c:v>
                </c:pt>
                <c:pt idx="281">
                  <c:v>73471.8</c:v>
                </c:pt>
                <c:pt idx="282">
                  <c:v>74180.3</c:v>
                </c:pt>
                <c:pt idx="283">
                  <c:v>75740.399999999994</c:v>
                </c:pt>
                <c:pt idx="284">
                  <c:v>75043.899999999994</c:v>
                </c:pt>
                <c:pt idx="285">
                  <c:v>75103.3</c:v>
                </c:pt>
                <c:pt idx="286">
                  <c:v>79112.3</c:v>
                </c:pt>
                <c:pt idx="287">
                  <c:v>87964.6</c:v>
                </c:pt>
                <c:pt idx="288">
                  <c:v>85687.8</c:v>
                </c:pt>
                <c:pt idx="289">
                  <c:v>80830.700000000012</c:v>
                </c:pt>
                <c:pt idx="290">
                  <c:v>80717.399999999994</c:v>
                </c:pt>
                <c:pt idx="291">
                  <c:v>81188.399999999994</c:v>
                </c:pt>
                <c:pt idx="292">
                  <c:v>89495.2</c:v>
                </c:pt>
                <c:pt idx="293">
                  <c:v>88369.5</c:v>
                </c:pt>
                <c:pt idx="294">
                  <c:v>97069</c:v>
                </c:pt>
                <c:pt idx="295">
                  <c:v>83801.600000000006</c:v>
                </c:pt>
                <c:pt idx="296">
                  <c:v>49571.5</c:v>
                </c:pt>
                <c:pt idx="297">
                  <c:v>23927.699999999997</c:v>
                </c:pt>
                <c:pt idx="298">
                  <c:v>22735.000000000004</c:v>
                </c:pt>
                <c:pt idx="299">
                  <c:v>22403.5</c:v>
                </c:pt>
                <c:pt idx="300">
                  <c:v>26049.200000000004</c:v>
                </c:pt>
                <c:pt idx="301">
                  <c:v>42462.9</c:v>
                </c:pt>
                <c:pt idx="302">
                  <c:v>39696.600000000006</c:v>
                </c:pt>
                <c:pt idx="303">
                  <c:v>37647.1</c:v>
                </c:pt>
                <c:pt idx="304">
                  <c:v>57035.5</c:v>
                </c:pt>
                <c:pt idx="305">
                  <c:v>59821.099999999991</c:v>
                </c:pt>
                <c:pt idx="306">
                  <c:v>50073.200000000004</c:v>
                </c:pt>
                <c:pt idx="307">
                  <c:v>66940.2</c:v>
                </c:pt>
                <c:pt idx="308">
                  <c:v>54080.100000000006</c:v>
                </c:pt>
                <c:pt idx="309">
                  <c:v>69999.199999999997</c:v>
                </c:pt>
                <c:pt idx="310">
                  <c:v>74360.3</c:v>
                </c:pt>
                <c:pt idx="311">
                  <c:v>60510.9</c:v>
                </c:pt>
                <c:pt idx="312">
                  <c:v>49962.5</c:v>
                </c:pt>
                <c:pt idx="313">
                  <c:v>49431</c:v>
                </c:pt>
                <c:pt idx="314">
                  <c:v>63163.5</c:v>
                </c:pt>
                <c:pt idx="315">
                  <c:v>62310.1</c:v>
                </c:pt>
                <c:pt idx="316">
                  <c:v>55841</c:v>
                </c:pt>
                <c:pt idx="317">
                  <c:v>48930.9</c:v>
                </c:pt>
                <c:pt idx="318">
                  <c:v>45655.5</c:v>
                </c:pt>
                <c:pt idx="319">
                  <c:v>36396.9</c:v>
                </c:pt>
                <c:pt idx="320">
                  <c:v>50942.6</c:v>
                </c:pt>
                <c:pt idx="321">
                  <c:v>62286.2</c:v>
                </c:pt>
                <c:pt idx="322">
                  <c:v>62219.1</c:v>
                </c:pt>
                <c:pt idx="323">
                  <c:v>48454.400000000001</c:v>
                </c:pt>
                <c:pt idx="324">
                  <c:v>46944</c:v>
                </c:pt>
                <c:pt idx="325">
                  <c:v>37086.1</c:v>
                </c:pt>
                <c:pt idx="326">
                  <c:v>37569.599999999999</c:v>
                </c:pt>
                <c:pt idx="327">
                  <c:v>57500.299999999996</c:v>
                </c:pt>
                <c:pt idx="328">
                  <c:v>40455.200000000004</c:v>
                </c:pt>
                <c:pt idx="329">
                  <c:v>53136.800000000003</c:v>
                </c:pt>
                <c:pt idx="330">
                  <c:v>75872</c:v>
                </c:pt>
                <c:pt idx="331">
                  <c:v>84746.599999999991</c:v>
                </c:pt>
                <c:pt idx="332">
                  <c:v>63010.1</c:v>
                </c:pt>
                <c:pt idx="333">
                  <c:v>39238.1</c:v>
                </c:pt>
                <c:pt idx="334">
                  <c:v>72638.5</c:v>
                </c:pt>
                <c:pt idx="335">
                  <c:v>93994.1</c:v>
                </c:pt>
                <c:pt idx="336">
                  <c:v>139218.70000000001</c:v>
                </c:pt>
                <c:pt idx="337">
                  <c:v>118965.5</c:v>
                </c:pt>
                <c:pt idx="338">
                  <c:v>139621.20000000001</c:v>
                </c:pt>
                <c:pt idx="339">
                  <c:v>148621.29999999999</c:v>
                </c:pt>
                <c:pt idx="340">
                  <c:v>127489.4</c:v>
                </c:pt>
                <c:pt idx="341">
                  <c:v>127842.8</c:v>
                </c:pt>
                <c:pt idx="342">
                  <c:v>120843.90000000001</c:v>
                </c:pt>
                <c:pt idx="343">
                  <c:v>112198.7</c:v>
                </c:pt>
                <c:pt idx="344">
                  <c:v>91570.500000000015</c:v>
                </c:pt>
                <c:pt idx="345">
                  <c:v>92162</c:v>
                </c:pt>
                <c:pt idx="346">
                  <c:v>138926.29999999999</c:v>
                </c:pt>
                <c:pt idx="347">
                  <c:v>153077.9</c:v>
                </c:pt>
                <c:pt idx="348">
                  <c:v>140106.5</c:v>
                </c:pt>
                <c:pt idx="349">
                  <c:v>138114.59999999998</c:v>
                </c:pt>
                <c:pt idx="350">
                  <c:v>121992.6</c:v>
                </c:pt>
                <c:pt idx="351">
                  <c:v>113846.3</c:v>
                </c:pt>
                <c:pt idx="352">
                  <c:v>121500.3</c:v>
                </c:pt>
                <c:pt idx="353">
                  <c:v>120408.6</c:v>
                </c:pt>
                <c:pt idx="354">
                  <c:v>106392.7</c:v>
                </c:pt>
                <c:pt idx="355">
                  <c:v>107221.20000000001</c:v>
                </c:pt>
                <c:pt idx="356">
                  <c:v>111289.29999999999</c:v>
                </c:pt>
                <c:pt idx="357">
                  <c:v>102751.3</c:v>
                </c:pt>
                <c:pt idx="358">
                  <c:v>108495.8</c:v>
                </c:pt>
                <c:pt idx="359">
                  <c:v>128794.90000000001</c:v>
                </c:pt>
                <c:pt idx="360">
                  <c:v>125760.50000000001</c:v>
                </c:pt>
                <c:pt idx="361">
                  <c:v>112248.6</c:v>
                </c:pt>
                <c:pt idx="362">
                  <c:v>110150</c:v>
                </c:pt>
                <c:pt idx="363">
                  <c:v>104114.6</c:v>
                </c:pt>
                <c:pt idx="364">
                  <c:v>73270.299999999988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'DAILY DATA'!$A$5482:$A$5846</c:f>
              <c:numCache>
                <c:formatCode>d\-mmm\-yy</c:formatCode>
                <c:ptCount val="365"/>
                <c:pt idx="0">
                  <c:v>40179</c:v>
                </c:pt>
                <c:pt idx="1">
                  <c:v>40180</c:v>
                </c:pt>
                <c:pt idx="2">
                  <c:v>40181</c:v>
                </c:pt>
                <c:pt idx="3">
                  <c:v>40182</c:v>
                </c:pt>
                <c:pt idx="4">
                  <c:v>40183</c:v>
                </c:pt>
                <c:pt idx="5">
                  <c:v>40184</c:v>
                </c:pt>
                <c:pt idx="6">
                  <c:v>40185</c:v>
                </c:pt>
                <c:pt idx="7">
                  <c:v>40186</c:v>
                </c:pt>
                <c:pt idx="8">
                  <c:v>40187</c:v>
                </c:pt>
                <c:pt idx="9">
                  <c:v>40188</c:v>
                </c:pt>
                <c:pt idx="10">
                  <c:v>40189</c:v>
                </c:pt>
                <c:pt idx="11">
                  <c:v>40190</c:v>
                </c:pt>
                <c:pt idx="12">
                  <c:v>40191</c:v>
                </c:pt>
                <c:pt idx="13">
                  <c:v>40192</c:v>
                </c:pt>
                <c:pt idx="14">
                  <c:v>40193</c:v>
                </c:pt>
                <c:pt idx="15">
                  <c:v>40194</c:v>
                </c:pt>
                <c:pt idx="16">
                  <c:v>40195</c:v>
                </c:pt>
                <c:pt idx="17">
                  <c:v>40196</c:v>
                </c:pt>
                <c:pt idx="18">
                  <c:v>40197</c:v>
                </c:pt>
                <c:pt idx="19">
                  <c:v>40198</c:v>
                </c:pt>
                <c:pt idx="20">
                  <c:v>40199</c:v>
                </c:pt>
                <c:pt idx="21">
                  <c:v>40200</c:v>
                </c:pt>
                <c:pt idx="22">
                  <c:v>40201</c:v>
                </c:pt>
                <c:pt idx="23">
                  <c:v>40202</c:v>
                </c:pt>
                <c:pt idx="24">
                  <c:v>40203</c:v>
                </c:pt>
                <c:pt idx="25">
                  <c:v>40204</c:v>
                </c:pt>
                <c:pt idx="26">
                  <c:v>40205</c:v>
                </c:pt>
                <c:pt idx="27">
                  <c:v>40206</c:v>
                </c:pt>
                <c:pt idx="28">
                  <c:v>40207</c:v>
                </c:pt>
                <c:pt idx="29">
                  <c:v>40208</c:v>
                </c:pt>
                <c:pt idx="30">
                  <c:v>40209</c:v>
                </c:pt>
                <c:pt idx="31">
                  <c:v>40210</c:v>
                </c:pt>
                <c:pt idx="32">
                  <c:v>40211</c:v>
                </c:pt>
                <c:pt idx="33">
                  <c:v>40212</c:v>
                </c:pt>
                <c:pt idx="34">
                  <c:v>40213</c:v>
                </c:pt>
                <c:pt idx="35">
                  <c:v>40214</c:v>
                </c:pt>
                <c:pt idx="36">
                  <c:v>40215</c:v>
                </c:pt>
                <c:pt idx="37">
                  <c:v>40216</c:v>
                </c:pt>
                <c:pt idx="38">
                  <c:v>40217</c:v>
                </c:pt>
                <c:pt idx="39">
                  <c:v>40218</c:v>
                </c:pt>
                <c:pt idx="40">
                  <c:v>40219</c:v>
                </c:pt>
                <c:pt idx="41">
                  <c:v>40220</c:v>
                </c:pt>
                <c:pt idx="42">
                  <c:v>40221</c:v>
                </c:pt>
                <c:pt idx="43">
                  <c:v>40222</c:v>
                </c:pt>
                <c:pt idx="44">
                  <c:v>40223</c:v>
                </c:pt>
                <c:pt idx="45">
                  <c:v>40224</c:v>
                </c:pt>
                <c:pt idx="46">
                  <c:v>40225</c:v>
                </c:pt>
                <c:pt idx="47">
                  <c:v>40226</c:v>
                </c:pt>
                <c:pt idx="48">
                  <c:v>40227</c:v>
                </c:pt>
                <c:pt idx="49">
                  <c:v>40228</c:v>
                </c:pt>
                <c:pt idx="50">
                  <c:v>40229</c:v>
                </c:pt>
                <c:pt idx="51">
                  <c:v>40230</c:v>
                </c:pt>
                <c:pt idx="52">
                  <c:v>40231</c:v>
                </c:pt>
                <c:pt idx="53">
                  <c:v>40232</c:v>
                </c:pt>
                <c:pt idx="54">
                  <c:v>40233</c:v>
                </c:pt>
                <c:pt idx="55">
                  <c:v>40234</c:v>
                </c:pt>
                <c:pt idx="56">
                  <c:v>40235</c:v>
                </c:pt>
                <c:pt idx="57">
                  <c:v>40236</c:v>
                </c:pt>
                <c:pt idx="58">
                  <c:v>40237</c:v>
                </c:pt>
                <c:pt idx="59">
                  <c:v>40238</c:v>
                </c:pt>
                <c:pt idx="60">
                  <c:v>40239</c:v>
                </c:pt>
                <c:pt idx="61">
                  <c:v>40240</c:v>
                </c:pt>
                <c:pt idx="62">
                  <c:v>40241</c:v>
                </c:pt>
                <c:pt idx="63">
                  <c:v>40242</c:v>
                </c:pt>
                <c:pt idx="64">
                  <c:v>40243</c:v>
                </c:pt>
                <c:pt idx="65">
                  <c:v>40244</c:v>
                </c:pt>
                <c:pt idx="66">
                  <c:v>40245</c:v>
                </c:pt>
                <c:pt idx="67">
                  <c:v>40246</c:v>
                </c:pt>
                <c:pt idx="68">
                  <c:v>40247</c:v>
                </c:pt>
                <c:pt idx="69">
                  <c:v>40248</c:v>
                </c:pt>
                <c:pt idx="70">
                  <c:v>40249</c:v>
                </c:pt>
                <c:pt idx="71">
                  <c:v>40250</c:v>
                </c:pt>
                <c:pt idx="72">
                  <c:v>40251</c:v>
                </c:pt>
                <c:pt idx="73">
                  <c:v>40252</c:v>
                </c:pt>
                <c:pt idx="74">
                  <c:v>40253</c:v>
                </c:pt>
                <c:pt idx="75">
                  <c:v>40254</c:v>
                </c:pt>
                <c:pt idx="76">
                  <c:v>40255</c:v>
                </c:pt>
                <c:pt idx="77">
                  <c:v>40256</c:v>
                </c:pt>
                <c:pt idx="78">
                  <c:v>40257</c:v>
                </c:pt>
                <c:pt idx="79">
                  <c:v>40258</c:v>
                </c:pt>
                <c:pt idx="80">
                  <c:v>40259</c:v>
                </c:pt>
                <c:pt idx="81">
                  <c:v>40260</c:v>
                </c:pt>
                <c:pt idx="82">
                  <c:v>40261</c:v>
                </c:pt>
                <c:pt idx="83">
                  <c:v>40262</c:v>
                </c:pt>
                <c:pt idx="84">
                  <c:v>40263</c:v>
                </c:pt>
                <c:pt idx="85">
                  <c:v>40264</c:v>
                </c:pt>
                <c:pt idx="86">
                  <c:v>40265</c:v>
                </c:pt>
                <c:pt idx="87">
                  <c:v>40266</c:v>
                </c:pt>
                <c:pt idx="88">
                  <c:v>40267</c:v>
                </c:pt>
                <c:pt idx="89">
                  <c:v>40268</c:v>
                </c:pt>
                <c:pt idx="90">
                  <c:v>40269</c:v>
                </c:pt>
                <c:pt idx="91">
                  <c:v>40270</c:v>
                </c:pt>
                <c:pt idx="92">
                  <c:v>40271</c:v>
                </c:pt>
                <c:pt idx="93">
                  <c:v>40272</c:v>
                </c:pt>
                <c:pt idx="94">
                  <c:v>40273</c:v>
                </c:pt>
                <c:pt idx="95">
                  <c:v>40274</c:v>
                </c:pt>
                <c:pt idx="96">
                  <c:v>40275</c:v>
                </c:pt>
                <c:pt idx="97">
                  <c:v>40276</c:v>
                </c:pt>
                <c:pt idx="98">
                  <c:v>40277</c:v>
                </c:pt>
                <c:pt idx="99">
                  <c:v>40278</c:v>
                </c:pt>
                <c:pt idx="100">
                  <c:v>40279</c:v>
                </c:pt>
                <c:pt idx="101">
                  <c:v>40280</c:v>
                </c:pt>
                <c:pt idx="102">
                  <c:v>40281</c:v>
                </c:pt>
                <c:pt idx="103">
                  <c:v>40282</c:v>
                </c:pt>
                <c:pt idx="104">
                  <c:v>40283</c:v>
                </c:pt>
                <c:pt idx="105">
                  <c:v>40284</c:v>
                </c:pt>
                <c:pt idx="106">
                  <c:v>40285</c:v>
                </c:pt>
                <c:pt idx="107">
                  <c:v>40286</c:v>
                </c:pt>
                <c:pt idx="108">
                  <c:v>40287</c:v>
                </c:pt>
                <c:pt idx="109">
                  <c:v>40288</c:v>
                </c:pt>
                <c:pt idx="110">
                  <c:v>40289</c:v>
                </c:pt>
                <c:pt idx="111">
                  <c:v>40290</c:v>
                </c:pt>
                <c:pt idx="112">
                  <c:v>40291</c:v>
                </c:pt>
                <c:pt idx="113">
                  <c:v>40292</c:v>
                </c:pt>
                <c:pt idx="114">
                  <c:v>40293</c:v>
                </c:pt>
                <c:pt idx="115">
                  <c:v>40294</c:v>
                </c:pt>
                <c:pt idx="116">
                  <c:v>40295</c:v>
                </c:pt>
                <c:pt idx="117">
                  <c:v>40296</c:v>
                </c:pt>
                <c:pt idx="118">
                  <c:v>40297</c:v>
                </c:pt>
                <c:pt idx="119">
                  <c:v>40298</c:v>
                </c:pt>
                <c:pt idx="120">
                  <c:v>40299</c:v>
                </c:pt>
                <c:pt idx="121">
                  <c:v>40300</c:v>
                </c:pt>
                <c:pt idx="122">
                  <c:v>40301</c:v>
                </c:pt>
                <c:pt idx="123">
                  <c:v>40302</c:v>
                </c:pt>
                <c:pt idx="124">
                  <c:v>40303</c:v>
                </c:pt>
                <c:pt idx="125">
                  <c:v>40304</c:v>
                </c:pt>
                <c:pt idx="126">
                  <c:v>40305</c:v>
                </c:pt>
                <c:pt idx="127">
                  <c:v>40306</c:v>
                </c:pt>
                <c:pt idx="128">
                  <c:v>40307</c:v>
                </c:pt>
                <c:pt idx="129">
                  <c:v>40308</c:v>
                </c:pt>
                <c:pt idx="130">
                  <c:v>40309</c:v>
                </c:pt>
                <c:pt idx="131">
                  <c:v>40310</c:v>
                </c:pt>
                <c:pt idx="132">
                  <c:v>40311</c:v>
                </c:pt>
                <c:pt idx="133">
                  <c:v>40312</c:v>
                </c:pt>
                <c:pt idx="134">
                  <c:v>40313</c:v>
                </c:pt>
                <c:pt idx="135">
                  <c:v>40314</c:v>
                </c:pt>
                <c:pt idx="136">
                  <c:v>40315</c:v>
                </c:pt>
                <c:pt idx="137">
                  <c:v>40316</c:v>
                </c:pt>
                <c:pt idx="138">
                  <c:v>40317</c:v>
                </c:pt>
                <c:pt idx="139">
                  <c:v>40318</c:v>
                </c:pt>
                <c:pt idx="140">
                  <c:v>40319</c:v>
                </c:pt>
                <c:pt idx="141">
                  <c:v>40320</c:v>
                </c:pt>
                <c:pt idx="142">
                  <c:v>40321</c:v>
                </c:pt>
                <c:pt idx="143">
                  <c:v>40322</c:v>
                </c:pt>
                <c:pt idx="144">
                  <c:v>40323</c:v>
                </c:pt>
                <c:pt idx="145">
                  <c:v>40324</c:v>
                </c:pt>
                <c:pt idx="146">
                  <c:v>40325</c:v>
                </c:pt>
                <c:pt idx="147">
                  <c:v>40326</c:v>
                </c:pt>
                <c:pt idx="148">
                  <c:v>40327</c:v>
                </c:pt>
                <c:pt idx="149">
                  <c:v>40328</c:v>
                </c:pt>
                <c:pt idx="150">
                  <c:v>40329</c:v>
                </c:pt>
                <c:pt idx="151">
                  <c:v>40330</c:v>
                </c:pt>
                <c:pt idx="152">
                  <c:v>40331</c:v>
                </c:pt>
                <c:pt idx="153">
                  <c:v>40332</c:v>
                </c:pt>
                <c:pt idx="154">
                  <c:v>40333</c:v>
                </c:pt>
                <c:pt idx="155">
                  <c:v>40334</c:v>
                </c:pt>
                <c:pt idx="156">
                  <c:v>40335</c:v>
                </c:pt>
                <c:pt idx="157">
                  <c:v>40336</c:v>
                </c:pt>
                <c:pt idx="158">
                  <c:v>40337</c:v>
                </c:pt>
                <c:pt idx="159">
                  <c:v>40338</c:v>
                </c:pt>
                <c:pt idx="160">
                  <c:v>40339</c:v>
                </c:pt>
                <c:pt idx="161">
                  <c:v>40340</c:v>
                </c:pt>
                <c:pt idx="162">
                  <c:v>40341</c:v>
                </c:pt>
                <c:pt idx="163">
                  <c:v>40342</c:v>
                </c:pt>
                <c:pt idx="164">
                  <c:v>40343</c:v>
                </c:pt>
                <c:pt idx="165">
                  <c:v>40344</c:v>
                </c:pt>
                <c:pt idx="166">
                  <c:v>40345</c:v>
                </c:pt>
                <c:pt idx="167">
                  <c:v>40346</c:v>
                </c:pt>
                <c:pt idx="168">
                  <c:v>40347</c:v>
                </c:pt>
                <c:pt idx="169">
                  <c:v>40348</c:v>
                </c:pt>
                <c:pt idx="170">
                  <c:v>40349</c:v>
                </c:pt>
                <c:pt idx="171">
                  <c:v>40350</c:v>
                </c:pt>
                <c:pt idx="172">
                  <c:v>40351</c:v>
                </c:pt>
                <c:pt idx="173">
                  <c:v>40352</c:v>
                </c:pt>
                <c:pt idx="174">
                  <c:v>40353</c:v>
                </c:pt>
                <c:pt idx="175">
                  <c:v>40354</c:v>
                </c:pt>
                <c:pt idx="176">
                  <c:v>40355</c:v>
                </c:pt>
                <c:pt idx="177">
                  <c:v>40356</c:v>
                </c:pt>
                <c:pt idx="178">
                  <c:v>40357</c:v>
                </c:pt>
                <c:pt idx="179">
                  <c:v>40358</c:v>
                </c:pt>
                <c:pt idx="180">
                  <c:v>40359</c:v>
                </c:pt>
                <c:pt idx="181">
                  <c:v>40360</c:v>
                </c:pt>
                <c:pt idx="182">
                  <c:v>40361</c:v>
                </c:pt>
                <c:pt idx="183">
                  <c:v>40362</c:v>
                </c:pt>
                <c:pt idx="184">
                  <c:v>40363</c:v>
                </c:pt>
                <c:pt idx="185">
                  <c:v>40364</c:v>
                </c:pt>
                <c:pt idx="186">
                  <c:v>40365</c:v>
                </c:pt>
                <c:pt idx="187">
                  <c:v>40366</c:v>
                </c:pt>
                <c:pt idx="188">
                  <c:v>40367</c:v>
                </c:pt>
                <c:pt idx="189">
                  <c:v>40368</c:v>
                </c:pt>
                <c:pt idx="190">
                  <c:v>40369</c:v>
                </c:pt>
                <c:pt idx="191">
                  <c:v>40370</c:v>
                </c:pt>
                <c:pt idx="192">
                  <c:v>40371</c:v>
                </c:pt>
                <c:pt idx="193">
                  <c:v>40372</c:v>
                </c:pt>
                <c:pt idx="194">
                  <c:v>40373</c:v>
                </c:pt>
                <c:pt idx="195">
                  <c:v>40374</c:v>
                </c:pt>
                <c:pt idx="196">
                  <c:v>40375</c:v>
                </c:pt>
                <c:pt idx="197">
                  <c:v>40376</c:v>
                </c:pt>
                <c:pt idx="198">
                  <c:v>40377</c:v>
                </c:pt>
                <c:pt idx="199">
                  <c:v>40378</c:v>
                </c:pt>
                <c:pt idx="200">
                  <c:v>40379</c:v>
                </c:pt>
                <c:pt idx="201">
                  <c:v>40380</c:v>
                </c:pt>
                <c:pt idx="202">
                  <c:v>40381</c:v>
                </c:pt>
                <c:pt idx="203">
                  <c:v>40382</c:v>
                </c:pt>
                <c:pt idx="204">
                  <c:v>40383</c:v>
                </c:pt>
                <c:pt idx="205">
                  <c:v>40384</c:v>
                </c:pt>
                <c:pt idx="206">
                  <c:v>40385</c:v>
                </c:pt>
                <c:pt idx="207">
                  <c:v>40386</c:v>
                </c:pt>
                <c:pt idx="208">
                  <c:v>40387</c:v>
                </c:pt>
                <c:pt idx="209">
                  <c:v>40388</c:v>
                </c:pt>
                <c:pt idx="210">
                  <c:v>40389</c:v>
                </c:pt>
                <c:pt idx="211">
                  <c:v>40390</c:v>
                </c:pt>
                <c:pt idx="212">
                  <c:v>40391</c:v>
                </c:pt>
                <c:pt idx="213">
                  <c:v>40392</c:v>
                </c:pt>
                <c:pt idx="214">
                  <c:v>40393</c:v>
                </c:pt>
                <c:pt idx="215">
                  <c:v>40394</c:v>
                </c:pt>
                <c:pt idx="216">
                  <c:v>40395</c:v>
                </c:pt>
                <c:pt idx="217">
                  <c:v>40396</c:v>
                </c:pt>
                <c:pt idx="218">
                  <c:v>40397</c:v>
                </c:pt>
                <c:pt idx="219">
                  <c:v>40398</c:v>
                </c:pt>
                <c:pt idx="220">
                  <c:v>40399</c:v>
                </c:pt>
                <c:pt idx="221">
                  <c:v>40400</c:v>
                </c:pt>
                <c:pt idx="222">
                  <c:v>40401</c:v>
                </c:pt>
                <c:pt idx="223">
                  <c:v>40402</c:v>
                </c:pt>
                <c:pt idx="224">
                  <c:v>40403</c:v>
                </c:pt>
                <c:pt idx="225">
                  <c:v>40404</c:v>
                </c:pt>
                <c:pt idx="226">
                  <c:v>40405</c:v>
                </c:pt>
                <c:pt idx="227">
                  <c:v>40406</c:v>
                </c:pt>
                <c:pt idx="228">
                  <c:v>40407</c:v>
                </c:pt>
                <c:pt idx="229">
                  <c:v>40408</c:v>
                </c:pt>
                <c:pt idx="230">
                  <c:v>40409</c:v>
                </c:pt>
                <c:pt idx="231">
                  <c:v>40410</c:v>
                </c:pt>
                <c:pt idx="232">
                  <c:v>40411</c:v>
                </c:pt>
                <c:pt idx="233">
                  <c:v>40412</c:v>
                </c:pt>
                <c:pt idx="234">
                  <c:v>40413</c:v>
                </c:pt>
                <c:pt idx="235">
                  <c:v>40414</c:v>
                </c:pt>
                <c:pt idx="236">
                  <c:v>40415</c:v>
                </c:pt>
                <c:pt idx="237">
                  <c:v>40416</c:v>
                </c:pt>
                <c:pt idx="238">
                  <c:v>40417</c:v>
                </c:pt>
                <c:pt idx="239">
                  <c:v>40418</c:v>
                </c:pt>
                <c:pt idx="240">
                  <c:v>40419</c:v>
                </c:pt>
                <c:pt idx="241">
                  <c:v>40420</c:v>
                </c:pt>
                <c:pt idx="242">
                  <c:v>40421</c:v>
                </c:pt>
                <c:pt idx="243">
                  <c:v>40422</c:v>
                </c:pt>
                <c:pt idx="244">
                  <c:v>40423</c:v>
                </c:pt>
                <c:pt idx="245">
                  <c:v>40424</c:v>
                </c:pt>
                <c:pt idx="246">
                  <c:v>40425</c:v>
                </c:pt>
                <c:pt idx="247">
                  <c:v>40426</c:v>
                </c:pt>
                <c:pt idx="248">
                  <c:v>40427</c:v>
                </c:pt>
                <c:pt idx="249">
                  <c:v>40428</c:v>
                </c:pt>
                <c:pt idx="250">
                  <c:v>40429</c:v>
                </c:pt>
                <c:pt idx="251">
                  <c:v>40430</c:v>
                </c:pt>
                <c:pt idx="252">
                  <c:v>40431</c:v>
                </c:pt>
                <c:pt idx="253">
                  <c:v>40432</c:v>
                </c:pt>
                <c:pt idx="254">
                  <c:v>40433</c:v>
                </c:pt>
                <c:pt idx="255">
                  <c:v>40434</c:v>
                </c:pt>
                <c:pt idx="256">
                  <c:v>40435</c:v>
                </c:pt>
                <c:pt idx="257">
                  <c:v>40436</c:v>
                </c:pt>
                <c:pt idx="258">
                  <c:v>40437</c:v>
                </c:pt>
                <c:pt idx="259">
                  <c:v>40438</c:v>
                </c:pt>
                <c:pt idx="260">
                  <c:v>40439</c:v>
                </c:pt>
                <c:pt idx="261">
                  <c:v>40440</c:v>
                </c:pt>
                <c:pt idx="262">
                  <c:v>40441</c:v>
                </c:pt>
                <c:pt idx="263">
                  <c:v>40442</c:v>
                </c:pt>
                <c:pt idx="264">
                  <c:v>40443</c:v>
                </c:pt>
                <c:pt idx="265">
                  <c:v>40444</c:v>
                </c:pt>
                <c:pt idx="266">
                  <c:v>40445</c:v>
                </c:pt>
                <c:pt idx="267">
                  <c:v>40446</c:v>
                </c:pt>
                <c:pt idx="268">
                  <c:v>40447</c:v>
                </c:pt>
                <c:pt idx="269">
                  <c:v>40448</c:v>
                </c:pt>
                <c:pt idx="270">
                  <c:v>40449</c:v>
                </c:pt>
                <c:pt idx="271">
                  <c:v>40450</c:v>
                </c:pt>
                <c:pt idx="272">
                  <c:v>40451</c:v>
                </c:pt>
                <c:pt idx="273">
                  <c:v>40452</c:v>
                </c:pt>
                <c:pt idx="274">
                  <c:v>40453</c:v>
                </c:pt>
                <c:pt idx="275">
                  <c:v>40454</c:v>
                </c:pt>
                <c:pt idx="276">
                  <c:v>40455</c:v>
                </c:pt>
                <c:pt idx="277">
                  <c:v>40456</c:v>
                </c:pt>
                <c:pt idx="278">
                  <c:v>40457</c:v>
                </c:pt>
                <c:pt idx="279">
                  <c:v>40458</c:v>
                </c:pt>
                <c:pt idx="280">
                  <c:v>40459</c:v>
                </c:pt>
                <c:pt idx="281">
                  <c:v>40460</c:v>
                </c:pt>
                <c:pt idx="282">
                  <c:v>40461</c:v>
                </c:pt>
                <c:pt idx="283">
                  <c:v>40462</c:v>
                </c:pt>
                <c:pt idx="284">
                  <c:v>40463</c:v>
                </c:pt>
                <c:pt idx="285">
                  <c:v>40464</c:v>
                </c:pt>
                <c:pt idx="286">
                  <c:v>40465</c:v>
                </c:pt>
                <c:pt idx="287">
                  <c:v>40466</c:v>
                </c:pt>
                <c:pt idx="288">
                  <c:v>40467</c:v>
                </c:pt>
                <c:pt idx="289">
                  <c:v>40468</c:v>
                </c:pt>
                <c:pt idx="290">
                  <c:v>40469</c:v>
                </c:pt>
                <c:pt idx="291">
                  <c:v>40470</c:v>
                </c:pt>
                <c:pt idx="292">
                  <c:v>40471</c:v>
                </c:pt>
                <c:pt idx="293">
                  <c:v>40472</c:v>
                </c:pt>
                <c:pt idx="294">
                  <c:v>40473</c:v>
                </c:pt>
                <c:pt idx="295">
                  <c:v>40474</c:v>
                </c:pt>
                <c:pt idx="296">
                  <c:v>40475</c:v>
                </c:pt>
                <c:pt idx="297">
                  <c:v>40476</c:v>
                </c:pt>
                <c:pt idx="298">
                  <c:v>40477</c:v>
                </c:pt>
                <c:pt idx="299">
                  <c:v>40478</c:v>
                </c:pt>
                <c:pt idx="300">
                  <c:v>40479</c:v>
                </c:pt>
                <c:pt idx="301">
                  <c:v>40480</c:v>
                </c:pt>
                <c:pt idx="302">
                  <c:v>40481</c:v>
                </c:pt>
                <c:pt idx="303">
                  <c:v>40482</c:v>
                </c:pt>
                <c:pt idx="304">
                  <c:v>40483</c:v>
                </c:pt>
                <c:pt idx="305">
                  <c:v>40484</c:v>
                </c:pt>
                <c:pt idx="306">
                  <c:v>40485</c:v>
                </c:pt>
                <c:pt idx="307">
                  <c:v>40486</c:v>
                </c:pt>
                <c:pt idx="308">
                  <c:v>40487</c:v>
                </c:pt>
                <c:pt idx="309">
                  <c:v>40488</c:v>
                </c:pt>
                <c:pt idx="310">
                  <c:v>40489</c:v>
                </c:pt>
                <c:pt idx="311">
                  <c:v>40490</c:v>
                </c:pt>
                <c:pt idx="312">
                  <c:v>40491</c:v>
                </c:pt>
                <c:pt idx="313">
                  <c:v>40492</c:v>
                </c:pt>
                <c:pt idx="314">
                  <c:v>40493</c:v>
                </c:pt>
                <c:pt idx="315">
                  <c:v>40494</c:v>
                </c:pt>
                <c:pt idx="316">
                  <c:v>40495</c:v>
                </c:pt>
                <c:pt idx="317">
                  <c:v>40496</c:v>
                </c:pt>
                <c:pt idx="318">
                  <c:v>40497</c:v>
                </c:pt>
                <c:pt idx="319">
                  <c:v>40498</c:v>
                </c:pt>
                <c:pt idx="320">
                  <c:v>40499</c:v>
                </c:pt>
                <c:pt idx="321">
                  <c:v>40500</c:v>
                </c:pt>
                <c:pt idx="322">
                  <c:v>40501</c:v>
                </c:pt>
                <c:pt idx="323">
                  <c:v>40502</c:v>
                </c:pt>
                <c:pt idx="324">
                  <c:v>40503</c:v>
                </c:pt>
                <c:pt idx="325">
                  <c:v>40504</c:v>
                </c:pt>
                <c:pt idx="326">
                  <c:v>40505</c:v>
                </c:pt>
                <c:pt idx="327">
                  <c:v>40506</c:v>
                </c:pt>
                <c:pt idx="328">
                  <c:v>40507</c:v>
                </c:pt>
                <c:pt idx="329">
                  <c:v>40508</c:v>
                </c:pt>
                <c:pt idx="330">
                  <c:v>40509</c:v>
                </c:pt>
                <c:pt idx="331">
                  <c:v>40510</c:v>
                </c:pt>
                <c:pt idx="332">
                  <c:v>40511</c:v>
                </c:pt>
                <c:pt idx="333">
                  <c:v>40512</c:v>
                </c:pt>
                <c:pt idx="334">
                  <c:v>40513</c:v>
                </c:pt>
                <c:pt idx="335">
                  <c:v>40514</c:v>
                </c:pt>
                <c:pt idx="336">
                  <c:v>40515</c:v>
                </c:pt>
                <c:pt idx="337">
                  <c:v>40516</c:v>
                </c:pt>
                <c:pt idx="338">
                  <c:v>40517</c:v>
                </c:pt>
                <c:pt idx="339">
                  <c:v>40518</c:v>
                </c:pt>
                <c:pt idx="340">
                  <c:v>40519</c:v>
                </c:pt>
                <c:pt idx="341">
                  <c:v>40520</c:v>
                </c:pt>
                <c:pt idx="342">
                  <c:v>40521</c:v>
                </c:pt>
                <c:pt idx="343">
                  <c:v>40522</c:v>
                </c:pt>
                <c:pt idx="344">
                  <c:v>40523</c:v>
                </c:pt>
                <c:pt idx="345">
                  <c:v>40524</c:v>
                </c:pt>
                <c:pt idx="346">
                  <c:v>40525</c:v>
                </c:pt>
                <c:pt idx="347">
                  <c:v>40526</c:v>
                </c:pt>
                <c:pt idx="348">
                  <c:v>40527</c:v>
                </c:pt>
                <c:pt idx="349">
                  <c:v>40528</c:v>
                </c:pt>
                <c:pt idx="350">
                  <c:v>40529</c:v>
                </c:pt>
                <c:pt idx="351">
                  <c:v>40530</c:v>
                </c:pt>
                <c:pt idx="352">
                  <c:v>40531</c:v>
                </c:pt>
                <c:pt idx="353">
                  <c:v>40532</c:v>
                </c:pt>
                <c:pt idx="354">
                  <c:v>40533</c:v>
                </c:pt>
                <c:pt idx="355">
                  <c:v>40534</c:v>
                </c:pt>
                <c:pt idx="356">
                  <c:v>40535</c:v>
                </c:pt>
                <c:pt idx="357">
                  <c:v>40536</c:v>
                </c:pt>
                <c:pt idx="358">
                  <c:v>40537</c:v>
                </c:pt>
                <c:pt idx="359">
                  <c:v>40538</c:v>
                </c:pt>
                <c:pt idx="360">
                  <c:v>40539</c:v>
                </c:pt>
                <c:pt idx="361">
                  <c:v>40540</c:v>
                </c:pt>
                <c:pt idx="362">
                  <c:v>40541</c:v>
                </c:pt>
                <c:pt idx="363">
                  <c:v>40542</c:v>
                </c:pt>
                <c:pt idx="364">
                  <c:v>40543</c:v>
                </c:pt>
              </c:numCache>
            </c:numRef>
          </c:cat>
          <c:val>
            <c:numRef>
              <c:f>'DAILY DATA'!$P$5482:$P$5815</c:f>
              <c:numCache>
                <c:formatCode>#,##0_);[Red]\(#,##0\)</c:formatCode>
                <c:ptCount val="3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32</c:v>
                </c:pt>
                <c:pt idx="95">
                  <c:v>0</c:v>
                </c:pt>
                <c:pt idx="96">
                  <c:v>8135</c:v>
                </c:pt>
                <c:pt idx="97">
                  <c:v>4324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5503</c:v>
                </c:pt>
                <c:pt idx="105">
                  <c:v>11450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9295</c:v>
                </c:pt>
                <c:pt idx="115">
                  <c:v>13175</c:v>
                </c:pt>
                <c:pt idx="116">
                  <c:v>12090</c:v>
                </c:pt>
                <c:pt idx="117">
                  <c:v>29680</c:v>
                </c:pt>
                <c:pt idx="118">
                  <c:v>13997</c:v>
                </c:pt>
                <c:pt idx="119">
                  <c:v>22357</c:v>
                </c:pt>
                <c:pt idx="120">
                  <c:v>49556</c:v>
                </c:pt>
                <c:pt idx="121">
                  <c:v>49529</c:v>
                </c:pt>
                <c:pt idx="122">
                  <c:v>49510</c:v>
                </c:pt>
                <c:pt idx="123">
                  <c:v>46665</c:v>
                </c:pt>
                <c:pt idx="124">
                  <c:v>48499</c:v>
                </c:pt>
                <c:pt idx="125">
                  <c:v>48637</c:v>
                </c:pt>
                <c:pt idx="126">
                  <c:v>26978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72</c:v>
                </c:pt>
                <c:pt idx="131">
                  <c:v>15206</c:v>
                </c:pt>
                <c:pt idx="132">
                  <c:v>7526</c:v>
                </c:pt>
                <c:pt idx="133">
                  <c:v>38222</c:v>
                </c:pt>
                <c:pt idx="134">
                  <c:v>23803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924</c:v>
                </c:pt>
                <c:pt idx="140">
                  <c:v>25522</c:v>
                </c:pt>
                <c:pt idx="141">
                  <c:v>0</c:v>
                </c:pt>
                <c:pt idx="142">
                  <c:v>5610</c:v>
                </c:pt>
                <c:pt idx="143">
                  <c:v>31530</c:v>
                </c:pt>
                <c:pt idx="144">
                  <c:v>28501</c:v>
                </c:pt>
                <c:pt idx="145">
                  <c:v>38499</c:v>
                </c:pt>
                <c:pt idx="146">
                  <c:v>35945</c:v>
                </c:pt>
                <c:pt idx="147">
                  <c:v>24403</c:v>
                </c:pt>
                <c:pt idx="148">
                  <c:v>972</c:v>
                </c:pt>
                <c:pt idx="149">
                  <c:v>27104</c:v>
                </c:pt>
                <c:pt idx="150">
                  <c:v>35042</c:v>
                </c:pt>
                <c:pt idx="151">
                  <c:v>34429</c:v>
                </c:pt>
                <c:pt idx="152">
                  <c:v>34410</c:v>
                </c:pt>
                <c:pt idx="153">
                  <c:v>33913</c:v>
                </c:pt>
                <c:pt idx="154">
                  <c:v>28540</c:v>
                </c:pt>
                <c:pt idx="155">
                  <c:v>28773</c:v>
                </c:pt>
                <c:pt idx="156">
                  <c:v>26982</c:v>
                </c:pt>
                <c:pt idx="157">
                  <c:v>18113</c:v>
                </c:pt>
                <c:pt idx="158">
                  <c:v>16892</c:v>
                </c:pt>
                <c:pt idx="159">
                  <c:v>3087</c:v>
                </c:pt>
                <c:pt idx="160">
                  <c:v>32919</c:v>
                </c:pt>
                <c:pt idx="161">
                  <c:v>32554</c:v>
                </c:pt>
                <c:pt idx="162">
                  <c:v>33195</c:v>
                </c:pt>
                <c:pt idx="163">
                  <c:v>35699</c:v>
                </c:pt>
                <c:pt idx="164">
                  <c:v>31733</c:v>
                </c:pt>
                <c:pt idx="165">
                  <c:v>29163</c:v>
                </c:pt>
                <c:pt idx="166">
                  <c:v>32619</c:v>
                </c:pt>
                <c:pt idx="167">
                  <c:v>32607</c:v>
                </c:pt>
                <c:pt idx="168">
                  <c:v>27375</c:v>
                </c:pt>
                <c:pt idx="169">
                  <c:v>34050</c:v>
                </c:pt>
                <c:pt idx="170">
                  <c:v>35503</c:v>
                </c:pt>
                <c:pt idx="171">
                  <c:v>35493</c:v>
                </c:pt>
                <c:pt idx="172">
                  <c:v>36732</c:v>
                </c:pt>
                <c:pt idx="173">
                  <c:v>41507</c:v>
                </c:pt>
                <c:pt idx="174">
                  <c:v>40660</c:v>
                </c:pt>
                <c:pt idx="175">
                  <c:v>34428</c:v>
                </c:pt>
                <c:pt idx="176">
                  <c:v>34796</c:v>
                </c:pt>
                <c:pt idx="177">
                  <c:v>50806</c:v>
                </c:pt>
                <c:pt idx="178">
                  <c:v>41518</c:v>
                </c:pt>
                <c:pt idx="179">
                  <c:v>28924</c:v>
                </c:pt>
                <c:pt idx="180">
                  <c:v>27061</c:v>
                </c:pt>
                <c:pt idx="181">
                  <c:v>25622</c:v>
                </c:pt>
                <c:pt idx="182">
                  <c:v>814</c:v>
                </c:pt>
                <c:pt idx="183">
                  <c:v>21931</c:v>
                </c:pt>
                <c:pt idx="184">
                  <c:v>31516</c:v>
                </c:pt>
                <c:pt idx="185">
                  <c:v>39534</c:v>
                </c:pt>
                <c:pt idx="186">
                  <c:v>47492</c:v>
                </c:pt>
                <c:pt idx="187">
                  <c:v>49853</c:v>
                </c:pt>
                <c:pt idx="188">
                  <c:v>22145</c:v>
                </c:pt>
                <c:pt idx="189">
                  <c:v>35157</c:v>
                </c:pt>
                <c:pt idx="190">
                  <c:v>28208</c:v>
                </c:pt>
                <c:pt idx="191">
                  <c:v>47347</c:v>
                </c:pt>
                <c:pt idx="192">
                  <c:v>49582</c:v>
                </c:pt>
                <c:pt idx="193">
                  <c:v>49076</c:v>
                </c:pt>
                <c:pt idx="194">
                  <c:v>49116</c:v>
                </c:pt>
                <c:pt idx="195">
                  <c:v>51524</c:v>
                </c:pt>
                <c:pt idx="196">
                  <c:v>50150</c:v>
                </c:pt>
                <c:pt idx="197">
                  <c:v>48589</c:v>
                </c:pt>
                <c:pt idx="198">
                  <c:v>40127</c:v>
                </c:pt>
                <c:pt idx="199">
                  <c:v>49116</c:v>
                </c:pt>
                <c:pt idx="200">
                  <c:v>48919</c:v>
                </c:pt>
                <c:pt idx="201">
                  <c:v>32562</c:v>
                </c:pt>
                <c:pt idx="202">
                  <c:v>48384</c:v>
                </c:pt>
                <c:pt idx="203">
                  <c:v>50377</c:v>
                </c:pt>
                <c:pt idx="204">
                  <c:v>51030</c:v>
                </c:pt>
                <c:pt idx="205">
                  <c:v>48253</c:v>
                </c:pt>
                <c:pt idx="206">
                  <c:v>48100</c:v>
                </c:pt>
                <c:pt idx="207">
                  <c:v>38054</c:v>
                </c:pt>
                <c:pt idx="208">
                  <c:v>40125</c:v>
                </c:pt>
                <c:pt idx="209">
                  <c:v>35611</c:v>
                </c:pt>
                <c:pt idx="210">
                  <c:v>26033</c:v>
                </c:pt>
                <c:pt idx="211">
                  <c:v>14578</c:v>
                </c:pt>
                <c:pt idx="212">
                  <c:v>21427</c:v>
                </c:pt>
                <c:pt idx="213">
                  <c:v>36875</c:v>
                </c:pt>
                <c:pt idx="214">
                  <c:v>40086</c:v>
                </c:pt>
                <c:pt idx="215">
                  <c:v>49389</c:v>
                </c:pt>
                <c:pt idx="216">
                  <c:v>47299</c:v>
                </c:pt>
                <c:pt idx="217">
                  <c:v>32343</c:v>
                </c:pt>
                <c:pt idx="218">
                  <c:v>34006</c:v>
                </c:pt>
                <c:pt idx="219">
                  <c:v>33677</c:v>
                </c:pt>
                <c:pt idx="220">
                  <c:v>50023</c:v>
                </c:pt>
                <c:pt idx="221">
                  <c:v>51736</c:v>
                </c:pt>
                <c:pt idx="222">
                  <c:v>51371</c:v>
                </c:pt>
                <c:pt idx="223">
                  <c:v>52275</c:v>
                </c:pt>
                <c:pt idx="224">
                  <c:v>32016</c:v>
                </c:pt>
                <c:pt idx="225">
                  <c:v>32126</c:v>
                </c:pt>
                <c:pt idx="226">
                  <c:v>38167</c:v>
                </c:pt>
                <c:pt idx="227">
                  <c:v>52522</c:v>
                </c:pt>
                <c:pt idx="228">
                  <c:v>52417</c:v>
                </c:pt>
                <c:pt idx="229">
                  <c:v>49777</c:v>
                </c:pt>
                <c:pt idx="230">
                  <c:v>50602</c:v>
                </c:pt>
                <c:pt idx="231">
                  <c:v>50988</c:v>
                </c:pt>
                <c:pt idx="232">
                  <c:v>51664</c:v>
                </c:pt>
                <c:pt idx="233">
                  <c:v>50567</c:v>
                </c:pt>
                <c:pt idx="234">
                  <c:v>40204</c:v>
                </c:pt>
                <c:pt idx="235">
                  <c:v>43669</c:v>
                </c:pt>
                <c:pt idx="236">
                  <c:v>50435</c:v>
                </c:pt>
                <c:pt idx="237">
                  <c:v>50544</c:v>
                </c:pt>
                <c:pt idx="238">
                  <c:v>49770</c:v>
                </c:pt>
                <c:pt idx="239">
                  <c:v>50166</c:v>
                </c:pt>
                <c:pt idx="240">
                  <c:v>50778</c:v>
                </c:pt>
                <c:pt idx="241">
                  <c:v>49431</c:v>
                </c:pt>
                <c:pt idx="242">
                  <c:v>49414</c:v>
                </c:pt>
                <c:pt idx="243">
                  <c:v>50949</c:v>
                </c:pt>
                <c:pt idx="244">
                  <c:v>50588</c:v>
                </c:pt>
                <c:pt idx="245">
                  <c:v>32292</c:v>
                </c:pt>
                <c:pt idx="246">
                  <c:v>0</c:v>
                </c:pt>
                <c:pt idx="247">
                  <c:v>1500</c:v>
                </c:pt>
                <c:pt idx="248">
                  <c:v>27532</c:v>
                </c:pt>
                <c:pt idx="249">
                  <c:v>50140</c:v>
                </c:pt>
                <c:pt idx="250">
                  <c:v>49354</c:v>
                </c:pt>
                <c:pt idx="251">
                  <c:v>23992</c:v>
                </c:pt>
                <c:pt idx="252">
                  <c:v>0</c:v>
                </c:pt>
                <c:pt idx="253">
                  <c:v>0</c:v>
                </c:pt>
                <c:pt idx="254">
                  <c:v>5192</c:v>
                </c:pt>
                <c:pt idx="255">
                  <c:v>51804</c:v>
                </c:pt>
                <c:pt idx="256">
                  <c:v>45238</c:v>
                </c:pt>
                <c:pt idx="257">
                  <c:v>50815</c:v>
                </c:pt>
                <c:pt idx="258">
                  <c:v>51048</c:v>
                </c:pt>
                <c:pt idx="259">
                  <c:v>30228</c:v>
                </c:pt>
                <c:pt idx="260">
                  <c:v>0</c:v>
                </c:pt>
                <c:pt idx="261">
                  <c:v>0</c:v>
                </c:pt>
                <c:pt idx="262">
                  <c:v>3375</c:v>
                </c:pt>
                <c:pt idx="263">
                  <c:v>50087</c:v>
                </c:pt>
                <c:pt idx="264">
                  <c:v>51382</c:v>
                </c:pt>
                <c:pt idx="265">
                  <c:v>51059</c:v>
                </c:pt>
                <c:pt idx="266">
                  <c:v>52228</c:v>
                </c:pt>
                <c:pt idx="267">
                  <c:v>32221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12417</c:v>
                </c:pt>
                <c:pt idx="272">
                  <c:v>31456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21566</c:v>
                </c:pt>
                <c:pt idx="279">
                  <c:v>52504</c:v>
                </c:pt>
                <c:pt idx="280">
                  <c:v>53004</c:v>
                </c:pt>
                <c:pt idx="281">
                  <c:v>51430</c:v>
                </c:pt>
                <c:pt idx="282">
                  <c:v>52336</c:v>
                </c:pt>
                <c:pt idx="283">
                  <c:v>51954</c:v>
                </c:pt>
                <c:pt idx="284">
                  <c:v>51050</c:v>
                </c:pt>
                <c:pt idx="285">
                  <c:v>50512</c:v>
                </c:pt>
                <c:pt idx="286">
                  <c:v>49426</c:v>
                </c:pt>
                <c:pt idx="287">
                  <c:v>51030</c:v>
                </c:pt>
                <c:pt idx="288">
                  <c:v>52381</c:v>
                </c:pt>
                <c:pt idx="289">
                  <c:v>52591</c:v>
                </c:pt>
                <c:pt idx="290">
                  <c:v>53493</c:v>
                </c:pt>
                <c:pt idx="291">
                  <c:v>53104</c:v>
                </c:pt>
                <c:pt idx="292">
                  <c:v>53532</c:v>
                </c:pt>
                <c:pt idx="293">
                  <c:v>54299</c:v>
                </c:pt>
                <c:pt idx="294">
                  <c:v>54759</c:v>
                </c:pt>
                <c:pt idx="295">
                  <c:v>54064</c:v>
                </c:pt>
                <c:pt idx="296">
                  <c:v>24915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33</c:v>
                </c:pt>
                <c:pt idx="301">
                  <c:v>43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1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3834</c:v>
                </c:pt>
              </c:numCache>
            </c:numRef>
          </c:val>
        </c:ser>
        <c:marker val="1"/>
        <c:axId val="198515328"/>
        <c:axId val="198521216"/>
      </c:lineChart>
      <c:dateAx>
        <c:axId val="198515328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21216"/>
        <c:crosses val="autoZero"/>
        <c:auto val="1"/>
        <c:lblOffset val="100"/>
        <c:minorUnit val="1"/>
      </c:dateAx>
      <c:valAx>
        <c:axId val="198521216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515328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wMode val="edge"/>
          <c:hMode val="edge"/>
          <c:x val="0.42096066662996345"/>
          <c:y val="0.9313925705906001"/>
          <c:w val="0.65502184167539601"/>
          <c:h val="0.98799656270723291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22" r="0.75000000000000522" t="1" header="0.5" footer="0.5"/>
    <c:pageSetup/>
  </c:printSettings>
  <c:userShapes r:id="rId1"/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2012 Daily Dths (Total and RPE)</a:t>
            </a:r>
          </a:p>
        </c:rich>
      </c:tx>
      <c:layout>
        <c:manualLayout>
          <c:xMode val="edge"/>
          <c:yMode val="edge"/>
          <c:x val="0.32242618634332504"/>
          <c:y val="2.7444430408766075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9.5770151636073428E-2"/>
          <c:y val="0.18353406254711346"/>
          <c:w val="0.87869114126098014"/>
          <c:h val="0.57290071860500791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DATA'!$A$6212:$A$6424</c:f>
              <c:numCache>
                <c:formatCode>d\-mmm\-yy</c:formatCode>
                <c:ptCount val="213"/>
                <c:pt idx="0">
                  <c:v>40909</c:v>
                </c:pt>
                <c:pt idx="1">
                  <c:v>40910</c:v>
                </c:pt>
                <c:pt idx="2">
                  <c:v>40911</c:v>
                </c:pt>
                <c:pt idx="3">
                  <c:v>40912</c:v>
                </c:pt>
                <c:pt idx="4">
                  <c:v>40913</c:v>
                </c:pt>
                <c:pt idx="5">
                  <c:v>40914</c:v>
                </c:pt>
                <c:pt idx="6">
                  <c:v>40915</c:v>
                </c:pt>
                <c:pt idx="7">
                  <c:v>40916</c:v>
                </c:pt>
                <c:pt idx="8">
                  <c:v>40917</c:v>
                </c:pt>
                <c:pt idx="9">
                  <c:v>40918</c:v>
                </c:pt>
                <c:pt idx="10">
                  <c:v>40919</c:v>
                </c:pt>
                <c:pt idx="11">
                  <c:v>40920</c:v>
                </c:pt>
                <c:pt idx="12">
                  <c:v>40921</c:v>
                </c:pt>
                <c:pt idx="13">
                  <c:v>40922</c:v>
                </c:pt>
                <c:pt idx="14">
                  <c:v>40923</c:v>
                </c:pt>
                <c:pt idx="15">
                  <c:v>40924</c:v>
                </c:pt>
                <c:pt idx="16">
                  <c:v>40925</c:v>
                </c:pt>
                <c:pt idx="17">
                  <c:v>40926</c:v>
                </c:pt>
                <c:pt idx="18">
                  <c:v>40927</c:v>
                </c:pt>
                <c:pt idx="19">
                  <c:v>40928</c:v>
                </c:pt>
                <c:pt idx="20">
                  <c:v>40929</c:v>
                </c:pt>
                <c:pt idx="21">
                  <c:v>40930</c:v>
                </c:pt>
                <c:pt idx="22">
                  <c:v>40931</c:v>
                </c:pt>
                <c:pt idx="23">
                  <c:v>40932</c:v>
                </c:pt>
                <c:pt idx="24">
                  <c:v>40933</c:v>
                </c:pt>
                <c:pt idx="25">
                  <c:v>40934</c:v>
                </c:pt>
                <c:pt idx="26">
                  <c:v>40935</c:v>
                </c:pt>
                <c:pt idx="27">
                  <c:v>40936</c:v>
                </c:pt>
                <c:pt idx="28">
                  <c:v>40937</c:v>
                </c:pt>
                <c:pt idx="29">
                  <c:v>40938</c:v>
                </c:pt>
                <c:pt idx="30">
                  <c:v>40939</c:v>
                </c:pt>
                <c:pt idx="31">
                  <c:v>40940</c:v>
                </c:pt>
                <c:pt idx="32">
                  <c:v>40941</c:v>
                </c:pt>
                <c:pt idx="33">
                  <c:v>40942</c:v>
                </c:pt>
                <c:pt idx="34">
                  <c:v>40943</c:v>
                </c:pt>
                <c:pt idx="35">
                  <c:v>40944</c:v>
                </c:pt>
                <c:pt idx="36">
                  <c:v>40945</c:v>
                </c:pt>
                <c:pt idx="37">
                  <c:v>40946</c:v>
                </c:pt>
                <c:pt idx="38">
                  <c:v>40947</c:v>
                </c:pt>
                <c:pt idx="39">
                  <c:v>40948</c:v>
                </c:pt>
                <c:pt idx="40">
                  <c:v>40949</c:v>
                </c:pt>
                <c:pt idx="41">
                  <c:v>40950</c:v>
                </c:pt>
                <c:pt idx="42">
                  <c:v>40951</c:v>
                </c:pt>
                <c:pt idx="43">
                  <c:v>40952</c:v>
                </c:pt>
                <c:pt idx="44">
                  <c:v>40953</c:v>
                </c:pt>
                <c:pt idx="45">
                  <c:v>40954</c:v>
                </c:pt>
                <c:pt idx="46">
                  <c:v>40955</c:v>
                </c:pt>
                <c:pt idx="47">
                  <c:v>40956</c:v>
                </c:pt>
                <c:pt idx="48">
                  <c:v>40957</c:v>
                </c:pt>
                <c:pt idx="49">
                  <c:v>40958</c:v>
                </c:pt>
                <c:pt idx="50">
                  <c:v>40959</c:v>
                </c:pt>
                <c:pt idx="51">
                  <c:v>40960</c:v>
                </c:pt>
                <c:pt idx="52">
                  <c:v>40961</c:v>
                </c:pt>
                <c:pt idx="53">
                  <c:v>40962</c:v>
                </c:pt>
                <c:pt idx="54">
                  <c:v>40963</c:v>
                </c:pt>
                <c:pt idx="55">
                  <c:v>40964</c:v>
                </c:pt>
                <c:pt idx="56">
                  <c:v>40965</c:v>
                </c:pt>
                <c:pt idx="57">
                  <c:v>40966</c:v>
                </c:pt>
                <c:pt idx="58">
                  <c:v>40967</c:v>
                </c:pt>
                <c:pt idx="59">
                  <c:v>40968</c:v>
                </c:pt>
                <c:pt idx="60">
                  <c:v>40969</c:v>
                </c:pt>
                <c:pt idx="61">
                  <c:v>40970</c:v>
                </c:pt>
                <c:pt idx="62">
                  <c:v>40971</c:v>
                </c:pt>
                <c:pt idx="63">
                  <c:v>40972</c:v>
                </c:pt>
                <c:pt idx="64">
                  <c:v>40973</c:v>
                </c:pt>
                <c:pt idx="65">
                  <c:v>40974</c:v>
                </c:pt>
                <c:pt idx="66">
                  <c:v>40975</c:v>
                </c:pt>
                <c:pt idx="67">
                  <c:v>40976</c:v>
                </c:pt>
                <c:pt idx="68">
                  <c:v>40977</c:v>
                </c:pt>
                <c:pt idx="69">
                  <c:v>40978</c:v>
                </c:pt>
                <c:pt idx="70">
                  <c:v>40979</c:v>
                </c:pt>
                <c:pt idx="71">
                  <c:v>40980</c:v>
                </c:pt>
                <c:pt idx="72">
                  <c:v>40981</c:v>
                </c:pt>
                <c:pt idx="73">
                  <c:v>40982</c:v>
                </c:pt>
                <c:pt idx="74">
                  <c:v>40983</c:v>
                </c:pt>
                <c:pt idx="75">
                  <c:v>40984</c:v>
                </c:pt>
                <c:pt idx="76">
                  <c:v>40985</c:v>
                </c:pt>
                <c:pt idx="77">
                  <c:v>40986</c:v>
                </c:pt>
                <c:pt idx="78">
                  <c:v>40987</c:v>
                </c:pt>
                <c:pt idx="79">
                  <c:v>40988</c:v>
                </c:pt>
                <c:pt idx="80">
                  <c:v>40989</c:v>
                </c:pt>
                <c:pt idx="81">
                  <c:v>40990</c:v>
                </c:pt>
                <c:pt idx="82">
                  <c:v>40991</c:v>
                </c:pt>
                <c:pt idx="83">
                  <c:v>40992</c:v>
                </c:pt>
                <c:pt idx="84">
                  <c:v>40993</c:v>
                </c:pt>
                <c:pt idx="85">
                  <c:v>40994</c:v>
                </c:pt>
                <c:pt idx="86">
                  <c:v>40995</c:v>
                </c:pt>
                <c:pt idx="87">
                  <c:v>40996</c:v>
                </c:pt>
                <c:pt idx="88">
                  <c:v>40997</c:v>
                </c:pt>
                <c:pt idx="89">
                  <c:v>40998</c:v>
                </c:pt>
                <c:pt idx="90">
                  <c:v>40999</c:v>
                </c:pt>
                <c:pt idx="91">
                  <c:v>41000</c:v>
                </c:pt>
                <c:pt idx="92">
                  <c:v>41001</c:v>
                </c:pt>
                <c:pt idx="93">
                  <c:v>41002</c:v>
                </c:pt>
                <c:pt idx="94">
                  <c:v>41003</c:v>
                </c:pt>
                <c:pt idx="95">
                  <c:v>41004</c:v>
                </c:pt>
                <c:pt idx="96">
                  <c:v>41005</c:v>
                </c:pt>
                <c:pt idx="97">
                  <c:v>41006</c:v>
                </c:pt>
                <c:pt idx="98">
                  <c:v>41007</c:v>
                </c:pt>
                <c:pt idx="99">
                  <c:v>41008</c:v>
                </c:pt>
                <c:pt idx="100">
                  <c:v>41009</c:v>
                </c:pt>
                <c:pt idx="101">
                  <c:v>41010</c:v>
                </c:pt>
                <c:pt idx="102">
                  <c:v>41011</c:v>
                </c:pt>
                <c:pt idx="103">
                  <c:v>41012</c:v>
                </c:pt>
                <c:pt idx="104">
                  <c:v>41013</c:v>
                </c:pt>
                <c:pt idx="105">
                  <c:v>41014</c:v>
                </c:pt>
                <c:pt idx="106">
                  <c:v>41015</c:v>
                </c:pt>
                <c:pt idx="107">
                  <c:v>41016</c:v>
                </c:pt>
                <c:pt idx="108">
                  <c:v>41017</c:v>
                </c:pt>
                <c:pt idx="109">
                  <c:v>41018</c:v>
                </c:pt>
                <c:pt idx="110">
                  <c:v>41019</c:v>
                </c:pt>
                <c:pt idx="111">
                  <c:v>41020</c:v>
                </c:pt>
                <c:pt idx="112">
                  <c:v>41021</c:v>
                </c:pt>
                <c:pt idx="113">
                  <c:v>41022</c:v>
                </c:pt>
                <c:pt idx="114">
                  <c:v>41023</c:v>
                </c:pt>
                <c:pt idx="115">
                  <c:v>41024</c:v>
                </c:pt>
                <c:pt idx="116">
                  <c:v>41025</c:v>
                </c:pt>
                <c:pt idx="117">
                  <c:v>41026</c:v>
                </c:pt>
                <c:pt idx="118">
                  <c:v>41027</c:v>
                </c:pt>
                <c:pt idx="119">
                  <c:v>41028</c:v>
                </c:pt>
                <c:pt idx="120">
                  <c:v>41029</c:v>
                </c:pt>
                <c:pt idx="121">
                  <c:v>41030</c:v>
                </c:pt>
                <c:pt idx="122">
                  <c:v>41031</c:v>
                </c:pt>
                <c:pt idx="123">
                  <c:v>41032</c:v>
                </c:pt>
                <c:pt idx="124">
                  <c:v>41033</c:v>
                </c:pt>
                <c:pt idx="125">
                  <c:v>41034</c:v>
                </c:pt>
                <c:pt idx="126">
                  <c:v>41035</c:v>
                </c:pt>
                <c:pt idx="127">
                  <c:v>41036</c:v>
                </c:pt>
                <c:pt idx="128">
                  <c:v>41037</c:v>
                </c:pt>
                <c:pt idx="129">
                  <c:v>41038</c:v>
                </c:pt>
                <c:pt idx="130">
                  <c:v>41039</c:v>
                </c:pt>
                <c:pt idx="131">
                  <c:v>41040</c:v>
                </c:pt>
                <c:pt idx="132">
                  <c:v>41041</c:v>
                </c:pt>
                <c:pt idx="133">
                  <c:v>41042</c:v>
                </c:pt>
                <c:pt idx="134">
                  <c:v>41043</c:v>
                </c:pt>
                <c:pt idx="135">
                  <c:v>41044</c:v>
                </c:pt>
                <c:pt idx="136">
                  <c:v>41045</c:v>
                </c:pt>
                <c:pt idx="137">
                  <c:v>41046</c:v>
                </c:pt>
                <c:pt idx="138">
                  <c:v>41047</c:v>
                </c:pt>
                <c:pt idx="139">
                  <c:v>41048</c:v>
                </c:pt>
                <c:pt idx="140">
                  <c:v>41049</c:v>
                </c:pt>
                <c:pt idx="141">
                  <c:v>41050</c:v>
                </c:pt>
                <c:pt idx="142">
                  <c:v>41051</c:v>
                </c:pt>
                <c:pt idx="143">
                  <c:v>41052</c:v>
                </c:pt>
                <c:pt idx="144">
                  <c:v>41053</c:v>
                </c:pt>
                <c:pt idx="145">
                  <c:v>41054</c:v>
                </c:pt>
                <c:pt idx="146">
                  <c:v>41055</c:v>
                </c:pt>
                <c:pt idx="147">
                  <c:v>41056</c:v>
                </c:pt>
                <c:pt idx="148">
                  <c:v>41057</c:v>
                </c:pt>
                <c:pt idx="149">
                  <c:v>41058</c:v>
                </c:pt>
                <c:pt idx="150">
                  <c:v>41059</c:v>
                </c:pt>
                <c:pt idx="151">
                  <c:v>41060</c:v>
                </c:pt>
                <c:pt idx="152">
                  <c:v>41061</c:v>
                </c:pt>
                <c:pt idx="153">
                  <c:v>41062</c:v>
                </c:pt>
                <c:pt idx="154">
                  <c:v>41063</c:v>
                </c:pt>
                <c:pt idx="155">
                  <c:v>41064</c:v>
                </c:pt>
                <c:pt idx="156">
                  <c:v>41065</c:v>
                </c:pt>
                <c:pt idx="157">
                  <c:v>41066</c:v>
                </c:pt>
                <c:pt idx="158">
                  <c:v>41067</c:v>
                </c:pt>
                <c:pt idx="159">
                  <c:v>41068</c:v>
                </c:pt>
                <c:pt idx="160">
                  <c:v>41069</c:v>
                </c:pt>
                <c:pt idx="161">
                  <c:v>41070</c:v>
                </c:pt>
                <c:pt idx="162">
                  <c:v>41071</c:v>
                </c:pt>
                <c:pt idx="163">
                  <c:v>41072</c:v>
                </c:pt>
                <c:pt idx="164">
                  <c:v>41073</c:v>
                </c:pt>
                <c:pt idx="165">
                  <c:v>41074</c:v>
                </c:pt>
                <c:pt idx="166">
                  <c:v>41075</c:v>
                </c:pt>
                <c:pt idx="167">
                  <c:v>41076</c:v>
                </c:pt>
                <c:pt idx="168">
                  <c:v>41077</c:v>
                </c:pt>
                <c:pt idx="169">
                  <c:v>41078</c:v>
                </c:pt>
                <c:pt idx="170">
                  <c:v>41079</c:v>
                </c:pt>
                <c:pt idx="171">
                  <c:v>41080</c:v>
                </c:pt>
                <c:pt idx="172">
                  <c:v>41081</c:v>
                </c:pt>
                <c:pt idx="173">
                  <c:v>41082</c:v>
                </c:pt>
                <c:pt idx="174">
                  <c:v>41083</c:v>
                </c:pt>
                <c:pt idx="175">
                  <c:v>41084</c:v>
                </c:pt>
                <c:pt idx="176">
                  <c:v>41085</c:v>
                </c:pt>
                <c:pt idx="177">
                  <c:v>41086</c:v>
                </c:pt>
                <c:pt idx="178">
                  <c:v>41087</c:v>
                </c:pt>
                <c:pt idx="179">
                  <c:v>41088</c:v>
                </c:pt>
                <c:pt idx="180">
                  <c:v>41089</c:v>
                </c:pt>
                <c:pt idx="181">
                  <c:v>41090</c:v>
                </c:pt>
                <c:pt idx="182">
                  <c:v>41091</c:v>
                </c:pt>
                <c:pt idx="183">
                  <c:v>41092</c:v>
                </c:pt>
                <c:pt idx="184">
                  <c:v>41093</c:v>
                </c:pt>
                <c:pt idx="185">
                  <c:v>41094</c:v>
                </c:pt>
                <c:pt idx="186">
                  <c:v>41095</c:v>
                </c:pt>
                <c:pt idx="187">
                  <c:v>41096</c:v>
                </c:pt>
                <c:pt idx="188">
                  <c:v>41097</c:v>
                </c:pt>
                <c:pt idx="189">
                  <c:v>41098</c:v>
                </c:pt>
                <c:pt idx="190">
                  <c:v>41099</c:v>
                </c:pt>
                <c:pt idx="191">
                  <c:v>41100</c:v>
                </c:pt>
                <c:pt idx="192">
                  <c:v>41101</c:v>
                </c:pt>
                <c:pt idx="193">
                  <c:v>41102</c:v>
                </c:pt>
                <c:pt idx="194">
                  <c:v>41103</c:v>
                </c:pt>
                <c:pt idx="195">
                  <c:v>41104</c:v>
                </c:pt>
                <c:pt idx="196">
                  <c:v>41105</c:v>
                </c:pt>
                <c:pt idx="197">
                  <c:v>41106</c:v>
                </c:pt>
                <c:pt idx="198">
                  <c:v>41107</c:v>
                </c:pt>
                <c:pt idx="199">
                  <c:v>41108</c:v>
                </c:pt>
                <c:pt idx="200">
                  <c:v>41109</c:v>
                </c:pt>
                <c:pt idx="201">
                  <c:v>41110</c:v>
                </c:pt>
                <c:pt idx="202">
                  <c:v>41111</c:v>
                </c:pt>
                <c:pt idx="203">
                  <c:v>41112</c:v>
                </c:pt>
                <c:pt idx="204">
                  <c:v>41113</c:v>
                </c:pt>
                <c:pt idx="205">
                  <c:v>41114</c:v>
                </c:pt>
                <c:pt idx="206">
                  <c:v>41115</c:v>
                </c:pt>
                <c:pt idx="207">
                  <c:v>41116</c:v>
                </c:pt>
                <c:pt idx="208">
                  <c:v>41117</c:v>
                </c:pt>
                <c:pt idx="209">
                  <c:v>41118</c:v>
                </c:pt>
                <c:pt idx="210">
                  <c:v>41119</c:v>
                </c:pt>
                <c:pt idx="211">
                  <c:v>41120</c:v>
                </c:pt>
                <c:pt idx="212">
                  <c:v>41121</c:v>
                </c:pt>
              </c:numCache>
            </c:numRef>
          </c:cat>
          <c:val>
            <c:numRef>
              <c:f>'DAILY DATA'!$O$6212:$O$6424</c:f>
              <c:numCache>
                <c:formatCode>#,##0_);[Red]\(#,##0\)</c:formatCode>
                <c:ptCount val="213"/>
                <c:pt idx="0">
                  <c:v>55755.199999999997</c:v>
                </c:pt>
                <c:pt idx="1">
                  <c:v>99856.1</c:v>
                </c:pt>
                <c:pt idx="2">
                  <c:v>137485.20000000001</c:v>
                </c:pt>
                <c:pt idx="3">
                  <c:v>110507.09999999999</c:v>
                </c:pt>
                <c:pt idx="4">
                  <c:v>85157.400000000009</c:v>
                </c:pt>
                <c:pt idx="5">
                  <c:v>56937.4</c:v>
                </c:pt>
                <c:pt idx="6">
                  <c:v>51669.200000000004</c:v>
                </c:pt>
                <c:pt idx="7">
                  <c:v>72353.600000000006</c:v>
                </c:pt>
                <c:pt idx="8">
                  <c:v>92214</c:v>
                </c:pt>
                <c:pt idx="9">
                  <c:v>81630.900000000009</c:v>
                </c:pt>
                <c:pt idx="10">
                  <c:v>70814.2</c:v>
                </c:pt>
                <c:pt idx="11">
                  <c:v>60194.2</c:v>
                </c:pt>
                <c:pt idx="12">
                  <c:v>104871.2</c:v>
                </c:pt>
                <c:pt idx="13">
                  <c:v>104405.00000000001</c:v>
                </c:pt>
                <c:pt idx="14">
                  <c:v>117880.7</c:v>
                </c:pt>
                <c:pt idx="15">
                  <c:v>92024</c:v>
                </c:pt>
                <c:pt idx="16">
                  <c:v>53464.899999999994</c:v>
                </c:pt>
                <c:pt idx="17">
                  <c:v>96813.2</c:v>
                </c:pt>
                <c:pt idx="18">
                  <c:v>96163.9</c:v>
                </c:pt>
                <c:pt idx="19">
                  <c:v>98412.900000000009</c:v>
                </c:pt>
                <c:pt idx="20">
                  <c:v>109767</c:v>
                </c:pt>
                <c:pt idx="21">
                  <c:v>112172.5</c:v>
                </c:pt>
                <c:pt idx="22">
                  <c:v>83982.700000000012</c:v>
                </c:pt>
                <c:pt idx="23">
                  <c:v>66431.5</c:v>
                </c:pt>
                <c:pt idx="24">
                  <c:v>71006.8</c:v>
                </c:pt>
                <c:pt idx="25">
                  <c:v>42253.500000000007</c:v>
                </c:pt>
                <c:pt idx="26">
                  <c:v>53544.2</c:v>
                </c:pt>
                <c:pt idx="27">
                  <c:v>68713.7</c:v>
                </c:pt>
                <c:pt idx="28">
                  <c:v>82472.399999999994</c:v>
                </c:pt>
                <c:pt idx="29">
                  <c:v>77283.7</c:v>
                </c:pt>
                <c:pt idx="30">
                  <c:v>50413.100000000006</c:v>
                </c:pt>
                <c:pt idx="31">
                  <c:v>38637.100000000006</c:v>
                </c:pt>
                <c:pt idx="32">
                  <c:v>61170.200000000004</c:v>
                </c:pt>
                <c:pt idx="33">
                  <c:v>74684.399999999994</c:v>
                </c:pt>
                <c:pt idx="34">
                  <c:v>76100.7</c:v>
                </c:pt>
                <c:pt idx="35">
                  <c:v>99289.999999999985</c:v>
                </c:pt>
                <c:pt idx="36">
                  <c:v>80661.2</c:v>
                </c:pt>
                <c:pt idx="37">
                  <c:v>74340.5</c:v>
                </c:pt>
                <c:pt idx="38">
                  <c:v>92299.199999999997</c:v>
                </c:pt>
                <c:pt idx="39">
                  <c:v>89166.2</c:v>
                </c:pt>
                <c:pt idx="40">
                  <c:v>74996.2</c:v>
                </c:pt>
                <c:pt idx="41">
                  <c:v>115530.19999999998</c:v>
                </c:pt>
                <c:pt idx="42">
                  <c:v>123052.6</c:v>
                </c:pt>
                <c:pt idx="43">
                  <c:v>90113.7</c:v>
                </c:pt>
                <c:pt idx="44">
                  <c:v>69567.399999999994</c:v>
                </c:pt>
                <c:pt idx="45">
                  <c:v>63006.100000000006</c:v>
                </c:pt>
                <c:pt idx="46">
                  <c:v>76653.5</c:v>
                </c:pt>
                <c:pt idx="47">
                  <c:v>69505.600000000006</c:v>
                </c:pt>
                <c:pt idx="48">
                  <c:v>59504.200000000004</c:v>
                </c:pt>
                <c:pt idx="49">
                  <c:v>100443.70000000001</c:v>
                </c:pt>
                <c:pt idx="50">
                  <c:v>102936.4</c:v>
                </c:pt>
                <c:pt idx="51">
                  <c:v>77825.099999999991</c:v>
                </c:pt>
                <c:pt idx="52">
                  <c:v>51467.199999999997</c:v>
                </c:pt>
                <c:pt idx="53">
                  <c:v>35248.9</c:v>
                </c:pt>
                <c:pt idx="54">
                  <c:v>43731.3</c:v>
                </c:pt>
                <c:pt idx="55">
                  <c:v>87252.2</c:v>
                </c:pt>
                <c:pt idx="56">
                  <c:v>80366.400000000009</c:v>
                </c:pt>
                <c:pt idx="57">
                  <c:v>61523.7</c:v>
                </c:pt>
                <c:pt idx="58">
                  <c:v>61757.499999999985</c:v>
                </c:pt>
                <c:pt idx="59">
                  <c:v>60826.1</c:v>
                </c:pt>
                <c:pt idx="60">
                  <c:v>63899.600000000006</c:v>
                </c:pt>
                <c:pt idx="61">
                  <c:v>51972.6</c:v>
                </c:pt>
                <c:pt idx="62">
                  <c:v>49610.6</c:v>
                </c:pt>
                <c:pt idx="63">
                  <c:v>80603.600000000006</c:v>
                </c:pt>
                <c:pt idx="64">
                  <c:v>107846.8</c:v>
                </c:pt>
                <c:pt idx="65">
                  <c:v>81119.3</c:v>
                </c:pt>
                <c:pt idx="66">
                  <c:v>44367.6</c:v>
                </c:pt>
                <c:pt idx="67">
                  <c:v>33460.899999999994</c:v>
                </c:pt>
                <c:pt idx="68">
                  <c:v>59821.500000000007</c:v>
                </c:pt>
                <c:pt idx="69">
                  <c:v>66116</c:v>
                </c:pt>
                <c:pt idx="70">
                  <c:v>53312.899999999994</c:v>
                </c:pt>
                <c:pt idx="71">
                  <c:v>32746.399999999998</c:v>
                </c:pt>
                <c:pt idx="72">
                  <c:v>27549.199999999997</c:v>
                </c:pt>
                <c:pt idx="73">
                  <c:v>26568.300000000003</c:v>
                </c:pt>
                <c:pt idx="74">
                  <c:v>25614</c:v>
                </c:pt>
                <c:pt idx="75">
                  <c:v>24886.6</c:v>
                </c:pt>
                <c:pt idx="76">
                  <c:v>24140.3</c:v>
                </c:pt>
                <c:pt idx="77">
                  <c:v>26469.9</c:v>
                </c:pt>
                <c:pt idx="78">
                  <c:v>26104.499999999996</c:v>
                </c:pt>
                <c:pt idx="79">
                  <c:v>25622.300000000003</c:v>
                </c:pt>
                <c:pt idx="80">
                  <c:v>25260.800000000003</c:v>
                </c:pt>
                <c:pt idx="81">
                  <c:v>24140.5</c:v>
                </c:pt>
                <c:pt idx="82">
                  <c:v>22125.9</c:v>
                </c:pt>
                <c:pt idx="83">
                  <c:v>23076.3</c:v>
                </c:pt>
                <c:pt idx="84">
                  <c:v>29534</c:v>
                </c:pt>
                <c:pt idx="85">
                  <c:v>40973.200000000004</c:v>
                </c:pt>
                <c:pt idx="86">
                  <c:v>50289.899999999994</c:v>
                </c:pt>
                <c:pt idx="87">
                  <c:v>27587.3</c:v>
                </c:pt>
                <c:pt idx="88">
                  <c:v>30536.300000000003</c:v>
                </c:pt>
                <c:pt idx="89">
                  <c:v>29499.9</c:v>
                </c:pt>
                <c:pt idx="90">
                  <c:v>30298.2</c:v>
                </c:pt>
                <c:pt idx="91">
                  <c:v>29311.200000000004</c:v>
                </c:pt>
                <c:pt idx="92">
                  <c:v>38504.9</c:v>
                </c:pt>
                <c:pt idx="93">
                  <c:v>28101.5</c:v>
                </c:pt>
                <c:pt idx="94">
                  <c:v>24397.1</c:v>
                </c:pt>
                <c:pt idx="95">
                  <c:v>41942.699999999997</c:v>
                </c:pt>
                <c:pt idx="96">
                  <c:v>43896.899999999994</c:v>
                </c:pt>
                <c:pt idx="97">
                  <c:v>37925.5</c:v>
                </c:pt>
                <c:pt idx="98">
                  <c:v>27109</c:v>
                </c:pt>
                <c:pt idx="99">
                  <c:v>29034.799999999999</c:v>
                </c:pt>
                <c:pt idx="100">
                  <c:v>35122.199999999997</c:v>
                </c:pt>
                <c:pt idx="101">
                  <c:v>55081.9</c:v>
                </c:pt>
                <c:pt idx="102">
                  <c:v>47046.5</c:v>
                </c:pt>
                <c:pt idx="103">
                  <c:v>38343.699999999997</c:v>
                </c:pt>
                <c:pt idx="104">
                  <c:v>24879.599999999999</c:v>
                </c:pt>
                <c:pt idx="105">
                  <c:v>24080.1</c:v>
                </c:pt>
                <c:pt idx="106">
                  <c:v>56155</c:v>
                </c:pt>
                <c:pt idx="107">
                  <c:v>69641.5</c:v>
                </c:pt>
                <c:pt idx="108">
                  <c:v>86082.5</c:v>
                </c:pt>
                <c:pt idx="109">
                  <c:v>81238.2</c:v>
                </c:pt>
                <c:pt idx="110">
                  <c:v>68315.5</c:v>
                </c:pt>
                <c:pt idx="111">
                  <c:v>75316.600000000006</c:v>
                </c:pt>
                <c:pt idx="112">
                  <c:v>96249.9</c:v>
                </c:pt>
                <c:pt idx="113">
                  <c:v>111125.70000000001</c:v>
                </c:pt>
                <c:pt idx="114">
                  <c:v>98204.800000000003</c:v>
                </c:pt>
                <c:pt idx="115">
                  <c:v>83454.600000000006</c:v>
                </c:pt>
                <c:pt idx="116">
                  <c:v>83465.3</c:v>
                </c:pt>
                <c:pt idx="117">
                  <c:v>85002.7</c:v>
                </c:pt>
                <c:pt idx="118">
                  <c:v>94386</c:v>
                </c:pt>
                <c:pt idx="119">
                  <c:v>83442.8</c:v>
                </c:pt>
                <c:pt idx="120">
                  <c:v>79768.5</c:v>
                </c:pt>
                <c:pt idx="121">
                  <c:v>76186.299999999988</c:v>
                </c:pt>
                <c:pt idx="122">
                  <c:v>75628.399999999994</c:v>
                </c:pt>
                <c:pt idx="123">
                  <c:v>74205.100000000006</c:v>
                </c:pt>
                <c:pt idx="124">
                  <c:v>73548.099999999991</c:v>
                </c:pt>
                <c:pt idx="125">
                  <c:v>72065.600000000006</c:v>
                </c:pt>
                <c:pt idx="126">
                  <c:v>75783.100000000006</c:v>
                </c:pt>
                <c:pt idx="127">
                  <c:v>76221.5</c:v>
                </c:pt>
                <c:pt idx="128">
                  <c:v>74374.600000000006</c:v>
                </c:pt>
                <c:pt idx="129">
                  <c:v>76588.2</c:v>
                </c:pt>
                <c:pt idx="130">
                  <c:v>79584.7</c:v>
                </c:pt>
                <c:pt idx="131">
                  <c:v>78455.7</c:v>
                </c:pt>
                <c:pt idx="132">
                  <c:v>70423</c:v>
                </c:pt>
                <c:pt idx="133">
                  <c:v>69861.600000000006</c:v>
                </c:pt>
                <c:pt idx="134">
                  <c:v>73557.2</c:v>
                </c:pt>
                <c:pt idx="135">
                  <c:v>66657</c:v>
                </c:pt>
                <c:pt idx="136">
                  <c:v>66693.399999999994</c:v>
                </c:pt>
                <c:pt idx="137">
                  <c:v>75097.400000000009</c:v>
                </c:pt>
                <c:pt idx="138">
                  <c:v>74416.899999999994</c:v>
                </c:pt>
                <c:pt idx="139">
                  <c:v>72527.5</c:v>
                </c:pt>
                <c:pt idx="140">
                  <c:v>72893.899999999994</c:v>
                </c:pt>
                <c:pt idx="141">
                  <c:v>54062.400000000001</c:v>
                </c:pt>
                <c:pt idx="142">
                  <c:v>28463.200000000001</c:v>
                </c:pt>
                <c:pt idx="143">
                  <c:v>68433.3</c:v>
                </c:pt>
                <c:pt idx="144">
                  <c:v>73236.3</c:v>
                </c:pt>
                <c:pt idx="145">
                  <c:v>72275.100000000006</c:v>
                </c:pt>
                <c:pt idx="146">
                  <c:v>68772.7</c:v>
                </c:pt>
                <c:pt idx="147">
                  <c:v>68012.100000000006</c:v>
                </c:pt>
                <c:pt idx="148">
                  <c:v>71854</c:v>
                </c:pt>
                <c:pt idx="149">
                  <c:v>73101.399999999994</c:v>
                </c:pt>
                <c:pt idx="150">
                  <c:v>72812.3</c:v>
                </c:pt>
                <c:pt idx="151">
                  <c:v>73002.2</c:v>
                </c:pt>
                <c:pt idx="152">
                  <c:v>71272.399999999994</c:v>
                </c:pt>
                <c:pt idx="153">
                  <c:v>67465.600000000006</c:v>
                </c:pt>
                <c:pt idx="154">
                  <c:v>70322.099999999991</c:v>
                </c:pt>
                <c:pt idx="155">
                  <c:v>72924</c:v>
                </c:pt>
                <c:pt idx="156">
                  <c:v>72018.399999999994</c:v>
                </c:pt>
                <c:pt idx="157">
                  <c:v>73814.899999999994</c:v>
                </c:pt>
                <c:pt idx="158">
                  <c:v>74092.5</c:v>
                </c:pt>
                <c:pt idx="159">
                  <c:v>69809.600000000006</c:v>
                </c:pt>
                <c:pt idx="160">
                  <c:v>67549.399999999994</c:v>
                </c:pt>
                <c:pt idx="161">
                  <c:v>70324.700000000012</c:v>
                </c:pt>
                <c:pt idx="162">
                  <c:v>73394.7</c:v>
                </c:pt>
                <c:pt idx="163">
                  <c:v>70842.5</c:v>
                </c:pt>
                <c:pt idx="164">
                  <c:v>62340.6</c:v>
                </c:pt>
                <c:pt idx="165">
                  <c:v>47749.9</c:v>
                </c:pt>
                <c:pt idx="166">
                  <c:v>71178.200000000012</c:v>
                </c:pt>
                <c:pt idx="167">
                  <c:v>69699.400000000009</c:v>
                </c:pt>
                <c:pt idx="168">
                  <c:v>70290.100000000006</c:v>
                </c:pt>
                <c:pt idx="169">
                  <c:v>71609.8</c:v>
                </c:pt>
                <c:pt idx="170">
                  <c:v>71457.700000000012</c:v>
                </c:pt>
                <c:pt idx="171">
                  <c:v>66673.600000000006</c:v>
                </c:pt>
                <c:pt idx="172">
                  <c:v>71162.7</c:v>
                </c:pt>
                <c:pt idx="173">
                  <c:v>69714.8</c:v>
                </c:pt>
                <c:pt idx="174">
                  <c:v>66941.899999999994</c:v>
                </c:pt>
                <c:pt idx="175">
                  <c:v>71030.100000000006</c:v>
                </c:pt>
                <c:pt idx="176">
                  <c:v>71094.3</c:v>
                </c:pt>
                <c:pt idx="177">
                  <c:v>69867.3</c:v>
                </c:pt>
                <c:pt idx="178">
                  <c:v>69829.3</c:v>
                </c:pt>
                <c:pt idx="179">
                  <c:v>71886.5</c:v>
                </c:pt>
                <c:pt idx="180">
                  <c:v>64900</c:v>
                </c:pt>
                <c:pt idx="181">
                  <c:v>61741.1</c:v>
                </c:pt>
                <c:pt idx="182">
                  <c:v>66102.899999999994</c:v>
                </c:pt>
                <c:pt idx="183">
                  <c:v>69894.899999999994</c:v>
                </c:pt>
                <c:pt idx="184">
                  <c:v>68353.399999999994</c:v>
                </c:pt>
                <c:pt idx="185">
                  <c:v>68004.800000000003</c:v>
                </c:pt>
                <c:pt idx="186">
                  <c:v>66601.2</c:v>
                </c:pt>
                <c:pt idx="187">
                  <c:v>67132.3</c:v>
                </c:pt>
                <c:pt idx="188">
                  <c:v>66407.399999999994</c:v>
                </c:pt>
                <c:pt idx="189">
                  <c:v>68429.3</c:v>
                </c:pt>
                <c:pt idx="190">
                  <c:v>69828.799999999988</c:v>
                </c:pt>
                <c:pt idx="191">
                  <c:v>62349.8</c:v>
                </c:pt>
                <c:pt idx="192">
                  <c:v>45383.5</c:v>
                </c:pt>
                <c:pt idx="193">
                  <c:v>45907.3</c:v>
                </c:pt>
                <c:pt idx="194">
                  <c:v>33866.9</c:v>
                </c:pt>
                <c:pt idx="195">
                  <c:v>19295.8</c:v>
                </c:pt>
                <c:pt idx="196">
                  <c:v>46874.2</c:v>
                </c:pt>
                <c:pt idx="197">
                  <c:v>67524</c:v>
                </c:pt>
                <c:pt idx="198">
                  <c:v>67670.600000000006</c:v>
                </c:pt>
                <c:pt idx="199">
                  <c:v>66280.5</c:v>
                </c:pt>
                <c:pt idx="200">
                  <c:v>66525.5</c:v>
                </c:pt>
                <c:pt idx="201">
                  <c:v>63759.399999999994</c:v>
                </c:pt>
                <c:pt idx="202">
                  <c:v>65482.7</c:v>
                </c:pt>
                <c:pt idx="203">
                  <c:v>68923</c:v>
                </c:pt>
                <c:pt idx="204">
                  <c:v>71410.2</c:v>
                </c:pt>
                <c:pt idx="205">
                  <c:v>70650.5</c:v>
                </c:pt>
                <c:pt idx="206">
                  <c:v>70977.600000000006</c:v>
                </c:pt>
                <c:pt idx="207">
                  <c:v>68574.8</c:v>
                </c:pt>
                <c:pt idx="208">
                  <c:v>63013.4</c:v>
                </c:pt>
                <c:pt idx="209">
                  <c:v>65390.2</c:v>
                </c:pt>
                <c:pt idx="210">
                  <c:v>68112.099999999991</c:v>
                </c:pt>
                <c:pt idx="211">
                  <c:v>72846</c:v>
                </c:pt>
                <c:pt idx="212">
                  <c:v>70785.600000000006</c:v>
                </c:pt>
              </c:numCache>
            </c:numRef>
          </c:val>
        </c:ser>
        <c:ser>
          <c:idx val="1"/>
          <c:order val="1"/>
          <c:tx>
            <c:strRef>
              <c:f>'DAILY DATA'!$P$2</c:f>
              <c:strCache>
                <c:ptCount val="1"/>
                <c:pt idx="0">
                  <c:v>RPE PLANT</c:v>
                </c:pt>
              </c:strCache>
            </c:strRef>
          </c:tx>
          <c:cat>
            <c:numRef>
              <c:f>'DAILY DATA'!$A$6212:$A$6424</c:f>
              <c:numCache>
                <c:formatCode>d\-mmm\-yy</c:formatCode>
                <c:ptCount val="213"/>
                <c:pt idx="0">
                  <c:v>40909</c:v>
                </c:pt>
                <c:pt idx="1">
                  <c:v>40910</c:v>
                </c:pt>
                <c:pt idx="2">
                  <c:v>40911</c:v>
                </c:pt>
                <c:pt idx="3">
                  <c:v>40912</c:v>
                </c:pt>
                <c:pt idx="4">
                  <c:v>40913</c:v>
                </c:pt>
                <c:pt idx="5">
                  <c:v>40914</c:v>
                </c:pt>
                <c:pt idx="6">
                  <c:v>40915</c:v>
                </c:pt>
                <c:pt idx="7">
                  <c:v>40916</c:v>
                </c:pt>
                <c:pt idx="8">
                  <c:v>40917</c:v>
                </c:pt>
                <c:pt idx="9">
                  <c:v>40918</c:v>
                </c:pt>
                <c:pt idx="10">
                  <c:v>40919</c:v>
                </c:pt>
                <c:pt idx="11">
                  <c:v>40920</c:v>
                </c:pt>
                <c:pt idx="12">
                  <c:v>40921</c:v>
                </c:pt>
                <c:pt idx="13">
                  <c:v>40922</c:v>
                </c:pt>
                <c:pt idx="14">
                  <c:v>40923</c:v>
                </c:pt>
                <c:pt idx="15">
                  <c:v>40924</c:v>
                </c:pt>
                <c:pt idx="16">
                  <c:v>40925</c:v>
                </c:pt>
                <c:pt idx="17">
                  <c:v>40926</c:v>
                </c:pt>
                <c:pt idx="18">
                  <c:v>40927</c:v>
                </c:pt>
                <c:pt idx="19">
                  <c:v>40928</c:v>
                </c:pt>
                <c:pt idx="20">
                  <c:v>40929</c:v>
                </c:pt>
                <c:pt idx="21">
                  <c:v>40930</c:v>
                </c:pt>
                <c:pt idx="22">
                  <c:v>40931</c:v>
                </c:pt>
                <c:pt idx="23">
                  <c:v>40932</c:v>
                </c:pt>
                <c:pt idx="24">
                  <c:v>40933</c:v>
                </c:pt>
                <c:pt idx="25">
                  <c:v>40934</c:v>
                </c:pt>
                <c:pt idx="26">
                  <c:v>40935</c:v>
                </c:pt>
                <c:pt idx="27">
                  <c:v>40936</c:v>
                </c:pt>
                <c:pt idx="28">
                  <c:v>40937</c:v>
                </c:pt>
                <c:pt idx="29">
                  <c:v>40938</c:v>
                </c:pt>
                <c:pt idx="30">
                  <c:v>40939</c:v>
                </c:pt>
                <c:pt idx="31">
                  <c:v>40940</c:v>
                </c:pt>
                <c:pt idx="32">
                  <c:v>40941</c:v>
                </c:pt>
                <c:pt idx="33">
                  <c:v>40942</c:v>
                </c:pt>
                <c:pt idx="34">
                  <c:v>40943</c:v>
                </c:pt>
                <c:pt idx="35">
                  <c:v>40944</c:v>
                </c:pt>
                <c:pt idx="36">
                  <c:v>40945</c:v>
                </c:pt>
                <c:pt idx="37">
                  <c:v>40946</c:v>
                </c:pt>
                <c:pt idx="38">
                  <c:v>40947</c:v>
                </c:pt>
                <c:pt idx="39">
                  <c:v>40948</c:v>
                </c:pt>
                <c:pt idx="40">
                  <c:v>40949</c:v>
                </c:pt>
                <c:pt idx="41">
                  <c:v>40950</c:v>
                </c:pt>
                <c:pt idx="42">
                  <c:v>40951</c:v>
                </c:pt>
                <c:pt idx="43">
                  <c:v>40952</c:v>
                </c:pt>
                <c:pt idx="44">
                  <c:v>40953</c:v>
                </c:pt>
                <c:pt idx="45">
                  <c:v>40954</c:v>
                </c:pt>
                <c:pt idx="46">
                  <c:v>40955</c:v>
                </c:pt>
                <c:pt idx="47">
                  <c:v>40956</c:v>
                </c:pt>
                <c:pt idx="48">
                  <c:v>40957</c:v>
                </c:pt>
                <c:pt idx="49">
                  <c:v>40958</c:v>
                </c:pt>
                <c:pt idx="50">
                  <c:v>40959</c:v>
                </c:pt>
                <c:pt idx="51">
                  <c:v>40960</c:v>
                </c:pt>
                <c:pt idx="52">
                  <c:v>40961</c:v>
                </c:pt>
                <c:pt idx="53">
                  <c:v>40962</c:v>
                </c:pt>
                <c:pt idx="54">
                  <c:v>40963</c:v>
                </c:pt>
                <c:pt idx="55">
                  <c:v>40964</c:v>
                </c:pt>
                <c:pt idx="56">
                  <c:v>40965</c:v>
                </c:pt>
                <c:pt idx="57">
                  <c:v>40966</c:v>
                </c:pt>
                <c:pt idx="58">
                  <c:v>40967</c:v>
                </c:pt>
                <c:pt idx="59">
                  <c:v>40968</c:v>
                </c:pt>
                <c:pt idx="60">
                  <c:v>40969</c:v>
                </c:pt>
                <c:pt idx="61">
                  <c:v>40970</c:v>
                </c:pt>
                <c:pt idx="62">
                  <c:v>40971</c:v>
                </c:pt>
                <c:pt idx="63">
                  <c:v>40972</c:v>
                </c:pt>
                <c:pt idx="64">
                  <c:v>40973</c:v>
                </c:pt>
                <c:pt idx="65">
                  <c:v>40974</c:v>
                </c:pt>
                <c:pt idx="66">
                  <c:v>40975</c:v>
                </c:pt>
                <c:pt idx="67">
                  <c:v>40976</c:v>
                </c:pt>
                <c:pt idx="68">
                  <c:v>40977</c:v>
                </c:pt>
                <c:pt idx="69">
                  <c:v>40978</c:v>
                </c:pt>
                <c:pt idx="70">
                  <c:v>40979</c:v>
                </c:pt>
                <c:pt idx="71">
                  <c:v>40980</c:v>
                </c:pt>
                <c:pt idx="72">
                  <c:v>40981</c:v>
                </c:pt>
                <c:pt idx="73">
                  <c:v>40982</c:v>
                </c:pt>
                <c:pt idx="74">
                  <c:v>40983</c:v>
                </c:pt>
                <c:pt idx="75">
                  <c:v>40984</c:v>
                </c:pt>
                <c:pt idx="76">
                  <c:v>40985</c:v>
                </c:pt>
                <c:pt idx="77">
                  <c:v>40986</c:v>
                </c:pt>
                <c:pt idx="78">
                  <c:v>40987</c:v>
                </c:pt>
                <c:pt idx="79">
                  <c:v>40988</c:v>
                </c:pt>
                <c:pt idx="80">
                  <c:v>40989</c:v>
                </c:pt>
                <c:pt idx="81">
                  <c:v>40990</c:v>
                </c:pt>
                <c:pt idx="82">
                  <c:v>40991</c:v>
                </c:pt>
                <c:pt idx="83">
                  <c:v>40992</c:v>
                </c:pt>
                <c:pt idx="84">
                  <c:v>40993</c:v>
                </c:pt>
                <c:pt idx="85">
                  <c:v>40994</c:v>
                </c:pt>
                <c:pt idx="86">
                  <c:v>40995</c:v>
                </c:pt>
                <c:pt idx="87">
                  <c:v>40996</c:v>
                </c:pt>
                <c:pt idx="88">
                  <c:v>40997</c:v>
                </c:pt>
                <c:pt idx="89">
                  <c:v>40998</c:v>
                </c:pt>
                <c:pt idx="90">
                  <c:v>40999</c:v>
                </c:pt>
                <c:pt idx="91">
                  <c:v>41000</c:v>
                </c:pt>
                <c:pt idx="92">
                  <c:v>41001</c:v>
                </c:pt>
                <c:pt idx="93">
                  <c:v>41002</c:v>
                </c:pt>
                <c:pt idx="94">
                  <c:v>41003</c:v>
                </c:pt>
                <c:pt idx="95">
                  <c:v>41004</c:v>
                </c:pt>
                <c:pt idx="96">
                  <c:v>41005</c:v>
                </c:pt>
                <c:pt idx="97">
                  <c:v>41006</c:v>
                </c:pt>
                <c:pt idx="98">
                  <c:v>41007</c:v>
                </c:pt>
                <c:pt idx="99">
                  <c:v>41008</c:v>
                </c:pt>
                <c:pt idx="100">
                  <c:v>41009</c:v>
                </c:pt>
                <c:pt idx="101">
                  <c:v>41010</c:v>
                </c:pt>
                <c:pt idx="102">
                  <c:v>41011</c:v>
                </c:pt>
                <c:pt idx="103">
                  <c:v>41012</c:v>
                </c:pt>
                <c:pt idx="104">
                  <c:v>41013</c:v>
                </c:pt>
                <c:pt idx="105">
                  <c:v>41014</c:v>
                </c:pt>
                <c:pt idx="106">
                  <c:v>41015</c:v>
                </c:pt>
                <c:pt idx="107">
                  <c:v>41016</c:v>
                </c:pt>
                <c:pt idx="108">
                  <c:v>41017</c:v>
                </c:pt>
                <c:pt idx="109">
                  <c:v>41018</c:v>
                </c:pt>
                <c:pt idx="110">
                  <c:v>41019</c:v>
                </c:pt>
                <c:pt idx="111">
                  <c:v>41020</c:v>
                </c:pt>
                <c:pt idx="112">
                  <c:v>41021</c:v>
                </c:pt>
                <c:pt idx="113">
                  <c:v>41022</c:v>
                </c:pt>
                <c:pt idx="114">
                  <c:v>41023</c:v>
                </c:pt>
                <c:pt idx="115">
                  <c:v>41024</c:v>
                </c:pt>
                <c:pt idx="116">
                  <c:v>41025</c:v>
                </c:pt>
                <c:pt idx="117">
                  <c:v>41026</c:v>
                </c:pt>
                <c:pt idx="118">
                  <c:v>41027</c:v>
                </c:pt>
                <c:pt idx="119">
                  <c:v>41028</c:v>
                </c:pt>
                <c:pt idx="120">
                  <c:v>41029</c:v>
                </c:pt>
                <c:pt idx="121">
                  <c:v>41030</c:v>
                </c:pt>
                <c:pt idx="122">
                  <c:v>41031</c:v>
                </c:pt>
                <c:pt idx="123">
                  <c:v>41032</c:v>
                </c:pt>
                <c:pt idx="124">
                  <c:v>41033</c:v>
                </c:pt>
                <c:pt idx="125">
                  <c:v>41034</c:v>
                </c:pt>
                <c:pt idx="126">
                  <c:v>41035</c:v>
                </c:pt>
                <c:pt idx="127">
                  <c:v>41036</c:v>
                </c:pt>
                <c:pt idx="128">
                  <c:v>41037</c:v>
                </c:pt>
                <c:pt idx="129">
                  <c:v>41038</c:v>
                </c:pt>
                <c:pt idx="130">
                  <c:v>41039</c:v>
                </c:pt>
                <c:pt idx="131">
                  <c:v>41040</c:v>
                </c:pt>
                <c:pt idx="132">
                  <c:v>41041</c:v>
                </c:pt>
                <c:pt idx="133">
                  <c:v>41042</c:v>
                </c:pt>
                <c:pt idx="134">
                  <c:v>41043</c:v>
                </c:pt>
                <c:pt idx="135">
                  <c:v>41044</c:v>
                </c:pt>
                <c:pt idx="136">
                  <c:v>41045</c:v>
                </c:pt>
                <c:pt idx="137">
                  <c:v>41046</c:v>
                </c:pt>
                <c:pt idx="138">
                  <c:v>41047</c:v>
                </c:pt>
                <c:pt idx="139">
                  <c:v>41048</c:v>
                </c:pt>
                <c:pt idx="140">
                  <c:v>41049</c:v>
                </c:pt>
                <c:pt idx="141">
                  <c:v>41050</c:v>
                </c:pt>
                <c:pt idx="142">
                  <c:v>41051</c:v>
                </c:pt>
                <c:pt idx="143">
                  <c:v>41052</c:v>
                </c:pt>
                <c:pt idx="144">
                  <c:v>41053</c:v>
                </c:pt>
                <c:pt idx="145">
                  <c:v>41054</c:v>
                </c:pt>
                <c:pt idx="146">
                  <c:v>41055</c:v>
                </c:pt>
                <c:pt idx="147">
                  <c:v>41056</c:v>
                </c:pt>
                <c:pt idx="148">
                  <c:v>41057</c:v>
                </c:pt>
                <c:pt idx="149">
                  <c:v>41058</c:v>
                </c:pt>
                <c:pt idx="150">
                  <c:v>41059</c:v>
                </c:pt>
                <c:pt idx="151">
                  <c:v>41060</c:v>
                </c:pt>
                <c:pt idx="152">
                  <c:v>41061</c:v>
                </c:pt>
                <c:pt idx="153">
                  <c:v>41062</c:v>
                </c:pt>
                <c:pt idx="154">
                  <c:v>41063</c:v>
                </c:pt>
                <c:pt idx="155">
                  <c:v>41064</c:v>
                </c:pt>
                <c:pt idx="156">
                  <c:v>41065</c:v>
                </c:pt>
                <c:pt idx="157">
                  <c:v>41066</c:v>
                </c:pt>
                <c:pt idx="158">
                  <c:v>41067</c:v>
                </c:pt>
                <c:pt idx="159">
                  <c:v>41068</c:v>
                </c:pt>
                <c:pt idx="160">
                  <c:v>41069</c:v>
                </c:pt>
                <c:pt idx="161">
                  <c:v>41070</c:v>
                </c:pt>
                <c:pt idx="162">
                  <c:v>41071</c:v>
                </c:pt>
                <c:pt idx="163">
                  <c:v>41072</c:v>
                </c:pt>
                <c:pt idx="164">
                  <c:v>41073</c:v>
                </c:pt>
                <c:pt idx="165">
                  <c:v>41074</c:v>
                </c:pt>
                <c:pt idx="166">
                  <c:v>41075</c:v>
                </c:pt>
                <c:pt idx="167">
                  <c:v>41076</c:v>
                </c:pt>
                <c:pt idx="168">
                  <c:v>41077</c:v>
                </c:pt>
                <c:pt idx="169">
                  <c:v>41078</c:v>
                </c:pt>
                <c:pt idx="170">
                  <c:v>41079</c:v>
                </c:pt>
                <c:pt idx="171">
                  <c:v>41080</c:v>
                </c:pt>
                <c:pt idx="172">
                  <c:v>41081</c:v>
                </c:pt>
                <c:pt idx="173">
                  <c:v>41082</c:v>
                </c:pt>
                <c:pt idx="174">
                  <c:v>41083</c:v>
                </c:pt>
                <c:pt idx="175">
                  <c:v>41084</c:v>
                </c:pt>
                <c:pt idx="176">
                  <c:v>41085</c:v>
                </c:pt>
                <c:pt idx="177">
                  <c:v>41086</c:v>
                </c:pt>
                <c:pt idx="178">
                  <c:v>41087</c:v>
                </c:pt>
                <c:pt idx="179">
                  <c:v>41088</c:v>
                </c:pt>
                <c:pt idx="180">
                  <c:v>41089</c:v>
                </c:pt>
                <c:pt idx="181">
                  <c:v>41090</c:v>
                </c:pt>
                <c:pt idx="182">
                  <c:v>41091</c:v>
                </c:pt>
                <c:pt idx="183">
                  <c:v>41092</c:v>
                </c:pt>
                <c:pt idx="184">
                  <c:v>41093</c:v>
                </c:pt>
                <c:pt idx="185">
                  <c:v>41094</c:v>
                </c:pt>
                <c:pt idx="186">
                  <c:v>41095</c:v>
                </c:pt>
                <c:pt idx="187">
                  <c:v>41096</c:v>
                </c:pt>
                <c:pt idx="188">
                  <c:v>41097</c:v>
                </c:pt>
                <c:pt idx="189">
                  <c:v>41098</c:v>
                </c:pt>
                <c:pt idx="190">
                  <c:v>41099</c:v>
                </c:pt>
                <c:pt idx="191">
                  <c:v>41100</c:v>
                </c:pt>
                <c:pt idx="192">
                  <c:v>41101</c:v>
                </c:pt>
                <c:pt idx="193">
                  <c:v>41102</c:v>
                </c:pt>
                <c:pt idx="194">
                  <c:v>41103</c:v>
                </c:pt>
                <c:pt idx="195">
                  <c:v>41104</c:v>
                </c:pt>
                <c:pt idx="196">
                  <c:v>41105</c:v>
                </c:pt>
                <c:pt idx="197">
                  <c:v>41106</c:v>
                </c:pt>
                <c:pt idx="198">
                  <c:v>41107</c:v>
                </c:pt>
                <c:pt idx="199">
                  <c:v>41108</c:v>
                </c:pt>
                <c:pt idx="200">
                  <c:v>41109</c:v>
                </c:pt>
                <c:pt idx="201">
                  <c:v>41110</c:v>
                </c:pt>
                <c:pt idx="202">
                  <c:v>41111</c:v>
                </c:pt>
                <c:pt idx="203">
                  <c:v>41112</c:v>
                </c:pt>
                <c:pt idx="204">
                  <c:v>41113</c:v>
                </c:pt>
                <c:pt idx="205">
                  <c:v>41114</c:v>
                </c:pt>
                <c:pt idx="206">
                  <c:v>41115</c:v>
                </c:pt>
                <c:pt idx="207">
                  <c:v>41116</c:v>
                </c:pt>
                <c:pt idx="208">
                  <c:v>41117</c:v>
                </c:pt>
                <c:pt idx="209">
                  <c:v>41118</c:v>
                </c:pt>
                <c:pt idx="210">
                  <c:v>41119</c:v>
                </c:pt>
                <c:pt idx="211">
                  <c:v>41120</c:v>
                </c:pt>
                <c:pt idx="212">
                  <c:v>41121</c:v>
                </c:pt>
              </c:numCache>
            </c:numRef>
          </c:cat>
          <c:val>
            <c:numRef>
              <c:f>'DAILY DATA'!$P$6212:$P$6424</c:f>
              <c:numCache>
                <c:formatCode>#,##0_);[Red]\(#,##0\)</c:formatCode>
                <c:ptCount val="21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12990</c:v>
                </c:pt>
                <c:pt idx="60">
                  <c:v>22762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105">
                  <c:v>658</c:v>
                </c:pt>
                <c:pt idx="106">
                  <c:v>31797</c:v>
                </c:pt>
                <c:pt idx="107">
                  <c:v>43280</c:v>
                </c:pt>
                <c:pt idx="108">
                  <c:v>52505</c:v>
                </c:pt>
                <c:pt idx="109">
                  <c:v>52410</c:v>
                </c:pt>
                <c:pt idx="110">
                  <c:v>43881</c:v>
                </c:pt>
                <c:pt idx="111">
                  <c:v>53418</c:v>
                </c:pt>
                <c:pt idx="112">
                  <c:v>54362</c:v>
                </c:pt>
                <c:pt idx="113">
                  <c:v>53342</c:v>
                </c:pt>
                <c:pt idx="114">
                  <c:v>53305</c:v>
                </c:pt>
                <c:pt idx="115">
                  <c:v>54045</c:v>
                </c:pt>
                <c:pt idx="116">
                  <c:v>54792</c:v>
                </c:pt>
                <c:pt idx="117">
                  <c:v>55846</c:v>
                </c:pt>
                <c:pt idx="118">
                  <c:v>55337</c:v>
                </c:pt>
                <c:pt idx="119">
                  <c:v>53608</c:v>
                </c:pt>
                <c:pt idx="120">
                  <c:v>54356</c:v>
                </c:pt>
                <c:pt idx="121">
                  <c:v>53776</c:v>
                </c:pt>
                <c:pt idx="122">
                  <c:v>53084</c:v>
                </c:pt>
                <c:pt idx="123">
                  <c:v>52233</c:v>
                </c:pt>
                <c:pt idx="124">
                  <c:v>53502</c:v>
                </c:pt>
                <c:pt idx="125">
                  <c:v>52158</c:v>
                </c:pt>
                <c:pt idx="126">
                  <c:v>53156</c:v>
                </c:pt>
                <c:pt idx="127">
                  <c:v>52436</c:v>
                </c:pt>
                <c:pt idx="128">
                  <c:v>52355</c:v>
                </c:pt>
                <c:pt idx="129">
                  <c:v>51341</c:v>
                </c:pt>
                <c:pt idx="130">
                  <c:v>52552</c:v>
                </c:pt>
                <c:pt idx="131">
                  <c:v>52868</c:v>
                </c:pt>
                <c:pt idx="132">
                  <c:v>50399</c:v>
                </c:pt>
                <c:pt idx="133">
                  <c:v>48706</c:v>
                </c:pt>
                <c:pt idx="134">
                  <c:v>50998</c:v>
                </c:pt>
                <c:pt idx="135">
                  <c:v>48932</c:v>
                </c:pt>
                <c:pt idx="136">
                  <c:v>52320</c:v>
                </c:pt>
                <c:pt idx="137">
                  <c:v>51492</c:v>
                </c:pt>
                <c:pt idx="138">
                  <c:v>51515</c:v>
                </c:pt>
                <c:pt idx="139">
                  <c:v>52236</c:v>
                </c:pt>
                <c:pt idx="140">
                  <c:v>51897</c:v>
                </c:pt>
                <c:pt idx="141">
                  <c:v>31297</c:v>
                </c:pt>
                <c:pt idx="142">
                  <c:v>5842</c:v>
                </c:pt>
                <c:pt idx="143">
                  <c:v>45666</c:v>
                </c:pt>
                <c:pt idx="144">
                  <c:v>51646</c:v>
                </c:pt>
                <c:pt idx="145">
                  <c:v>52169</c:v>
                </c:pt>
                <c:pt idx="146">
                  <c:v>51202</c:v>
                </c:pt>
                <c:pt idx="147">
                  <c:v>51130</c:v>
                </c:pt>
                <c:pt idx="148">
                  <c:v>53022</c:v>
                </c:pt>
                <c:pt idx="149">
                  <c:v>52747</c:v>
                </c:pt>
                <c:pt idx="150">
                  <c:v>51266</c:v>
                </c:pt>
                <c:pt idx="151">
                  <c:v>52050</c:v>
                </c:pt>
                <c:pt idx="152">
                  <c:v>50913</c:v>
                </c:pt>
                <c:pt idx="153">
                  <c:v>48385</c:v>
                </c:pt>
                <c:pt idx="154">
                  <c:v>50621</c:v>
                </c:pt>
                <c:pt idx="155">
                  <c:v>50262</c:v>
                </c:pt>
                <c:pt idx="156">
                  <c:v>48218</c:v>
                </c:pt>
                <c:pt idx="157">
                  <c:v>50787</c:v>
                </c:pt>
                <c:pt idx="158">
                  <c:v>51480</c:v>
                </c:pt>
                <c:pt idx="159">
                  <c:v>49480</c:v>
                </c:pt>
                <c:pt idx="160">
                  <c:v>49737</c:v>
                </c:pt>
                <c:pt idx="161">
                  <c:v>51457</c:v>
                </c:pt>
                <c:pt idx="162">
                  <c:v>52783</c:v>
                </c:pt>
                <c:pt idx="163">
                  <c:v>49963</c:v>
                </c:pt>
                <c:pt idx="164">
                  <c:v>40928</c:v>
                </c:pt>
                <c:pt idx="165">
                  <c:v>25874</c:v>
                </c:pt>
                <c:pt idx="166">
                  <c:v>50496</c:v>
                </c:pt>
                <c:pt idx="167">
                  <c:v>51093</c:v>
                </c:pt>
                <c:pt idx="168">
                  <c:v>51342</c:v>
                </c:pt>
                <c:pt idx="169">
                  <c:v>50438</c:v>
                </c:pt>
                <c:pt idx="170">
                  <c:v>50886</c:v>
                </c:pt>
                <c:pt idx="171">
                  <c:v>46617</c:v>
                </c:pt>
                <c:pt idx="172">
                  <c:v>51351</c:v>
                </c:pt>
                <c:pt idx="173">
                  <c:v>50482</c:v>
                </c:pt>
                <c:pt idx="174">
                  <c:v>49698</c:v>
                </c:pt>
                <c:pt idx="175">
                  <c:v>52798</c:v>
                </c:pt>
                <c:pt idx="176">
                  <c:v>49480</c:v>
                </c:pt>
                <c:pt idx="177">
                  <c:v>48076</c:v>
                </c:pt>
                <c:pt idx="178">
                  <c:v>49654</c:v>
                </c:pt>
                <c:pt idx="179">
                  <c:v>52473</c:v>
                </c:pt>
                <c:pt idx="180">
                  <c:v>47273</c:v>
                </c:pt>
                <c:pt idx="181">
                  <c:v>47124</c:v>
                </c:pt>
                <c:pt idx="182">
                  <c:v>48964</c:v>
                </c:pt>
                <c:pt idx="183">
                  <c:v>51146</c:v>
                </c:pt>
                <c:pt idx="184">
                  <c:v>51376</c:v>
                </c:pt>
                <c:pt idx="185">
                  <c:v>52508</c:v>
                </c:pt>
                <c:pt idx="186">
                  <c:v>50182</c:v>
                </c:pt>
                <c:pt idx="187">
                  <c:v>50735</c:v>
                </c:pt>
                <c:pt idx="188">
                  <c:v>51283</c:v>
                </c:pt>
                <c:pt idx="189">
                  <c:v>52278</c:v>
                </c:pt>
                <c:pt idx="190">
                  <c:v>52524</c:v>
                </c:pt>
                <c:pt idx="191">
                  <c:v>42746</c:v>
                </c:pt>
                <c:pt idx="192">
                  <c:v>25240</c:v>
                </c:pt>
                <c:pt idx="193">
                  <c:v>25689</c:v>
                </c:pt>
                <c:pt idx="194">
                  <c:v>15597</c:v>
                </c:pt>
                <c:pt idx="195">
                  <c:v>2922</c:v>
                </c:pt>
                <c:pt idx="196">
                  <c:v>29661</c:v>
                </c:pt>
                <c:pt idx="197">
                  <c:v>49678</c:v>
                </c:pt>
                <c:pt idx="198">
                  <c:v>49690</c:v>
                </c:pt>
                <c:pt idx="199">
                  <c:v>48049</c:v>
                </c:pt>
                <c:pt idx="200">
                  <c:v>48099</c:v>
                </c:pt>
                <c:pt idx="201">
                  <c:v>46071</c:v>
                </c:pt>
                <c:pt idx="202">
                  <c:v>48469</c:v>
                </c:pt>
                <c:pt idx="203">
                  <c:v>50693</c:v>
                </c:pt>
                <c:pt idx="204">
                  <c:v>51655</c:v>
                </c:pt>
                <c:pt idx="205">
                  <c:v>50836</c:v>
                </c:pt>
                <c:pt idx="206">
                  <c:v>51148</c:v>
                </c:pt>
                <c:pt idx="207">
                  <c:v>49495</c:v>
                </c:pt>
                <c:pt idx="208">
                  <c:v>44472</c:v>
                </c:pt>
                <c:pt idx="209">
                  <c:v>49084</c:v>
                </c:pt>
                <c:pt idx="210">
                  <c:v>50367</c:v>
                </c:pt>
                <c:pt idx="211">
                  <c:v>51629</c:v>
                </c:pt>
                <c:pt idx="212">
                  <c:v>50453</c:v>
                </c:pt>
              </c:numCache>
            </c:numRef>
          </c:val>
        </c:ser>
        <c:marker val="1"/>
        <c:axId val="198935296"/>
        <c:axId val="198936832"/>
      </c:lineChart>
      <c:dateAx>
        <c:axId val="198935296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36832"/>
        <c:crosses val="autoZero"/>
        <c:auto val="1"/>
        <c:lblOffset val="100"/>
        <c:minorUnit val="1"/>
      </c:dateAx>
      <c:valAx>
        <c:axId val="198936832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minorGridlines>
          <c:spPr>
            <a:ln w="3175">
              <a:solidFill>
                <a:srgbClr val="000000"/>
              </a:solidFill>
              <a:prstDash val="sysDash"/>
            </a:ln>
          </c:spPr>
        </c:minorGridlines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35296"/>
        <c:crosses val="autoZero"/>
        <c:crossBetween val="midCat"/>
        <c:majorUnit val="50000"/>
        <c:minorUnit val="10000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2777330549336284"/>
          <c:y val="0.93139247968335503"/>
          <c:w val="0.21388669467434779"/>
          <c:h val="5.6604020754090101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42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0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22" r="0.75000000000000522" t="1" header="0.5" footer="0.5"/>
    <c:pageSetup orientation="landscape"/>
  </c:printSettings>
  <c:userShapes r:id="rId1"/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22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2012 Monthly COR and RPE Dths</a:t>
            </a:r>
          </a:p>
        </c:rich>
      </c:tx>
      <c:layout>
        <c:manualLayout>
          <c:xMode val="edge"/>
          <c:yMode val="edge"/>
          <c:x val="0.30449024754258658"/>
          <c:y val="2.7729777021116016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5020432111658341"/>
          <c:y val="0.18890878503028094"/>
          <c:w val="0.83836868362354433"/>
          <c:h val="0.58232432816672453"/>
        </c:manualLayout>
      </c:layout>
      <c:barChart>
        <c:barDir val="col"/>
        <c:grouping val="stacked"/>
        <c:ser>
          <c:idx val="0"/>
          <c:order val="0"/>
          <c:tx>
            <c:strRef>
              <c:f>'MTH STATS &amp; GRAPHS'!$S$18</c:f>
              <c:strCache>
                <c:ptCount val="1"/>
                <c:pt idx="0">
                  <c:v>RPE PLANT</c:v>
                </c:pt>
              </c:strCache>
            </c:strRef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GRAPHS'!$S$20:$S$31</c:f>
              <c:numCache>
                <c:formatCode>#,##0_);[Red]\(#,##0\)</c:formatCode>
                <c:ptCount val="12"/>
                <c:pt idx="0">
                  <c:v>0</c:v>
                </c:pt>
                <c:pt idx="1">
                  <c:v>12990</c:v>
                </c:pt>
                <c:pt idx="2">
                  <c:v>22762</c:v>
                </c:pt>
                <c:pt idx="3">
                  <c:v>766942</c:v>
                </c:pt>
                <c:pt idx="4">
                  <c:v>1535993</c:v>
                </c:pt>
                <c:pt idx="5">
                  <c:v>1470169</c:v>
                </c:pt>
                <c:pt idx="6">
                  <c:v>1392739</c:v>
                </c:pt>
              </c:numCache>
            </c:numRef>
          </c:val>
        </c:ser>
        <c:ser>
          <c:idx val="1"/>
          <c:order val="1"/>
          <c:tx>
            <c:strRef>
              <c:f>'MTH STATS &amp; GRAPHS'!$S$37</c:f>
              <c:strCache>
                <c:ptCount val="1"/>
                <c:pt idx="0">
                  <c:v>COR TOT</c:v>
                </c:pt>
              </c:strCache>
            </c:strRef>
          </c:tx>
          <c:spPr>
            <a:solidFill>
              <a:srgbClr val="0000FF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'MTH STATS &amp; GRAPHS'!$A$39:$A$50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'MTH STATS &amp; GRAPHS'!$S$39:$S$50</c:f>
              <c:numCache>
                <c:formatCode>#,##0_);[Red]\(#,##0\)</c:formatCode>
                <c:ptCount val="12"/>
                <c:pt idx="0">
                  <c:v>2556651.4</c:v>
                </c:pt>
                <c:pt idx="1">
                  <c:v>2178667.4999999995</c:v>
                </c:pt>
                <c:pt idx="2">
                  <c:v>1242393.2000000002</c:v>
                </c:pt>
                <c:pt idx="3">
                  <c:v>1009685.2000000001</c:v>
                </c:pt>
                <c:pt idx="4">
                  <c:v>662801.20000000007</c:v>
                </c:pt>
                <c:pt idx="5">
                  <c:v>602829.1</c:v>
                </c:pt>
                <c:pt idx="6">
                  <c:v>559619.6</c:v>
                </c:pt>
              </c:numCache>
            </c:numRef>
          </c:val>
        </c:ser>
        <c:overlap val="100"/>
        <c:axId val="198961792"/>
        <c:axId val="198984064"/>
      </c:barChart>
      <c:catAx>
        <c:axId val="19896179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9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84064"/>
        <c:crosses val="autoZero"/>
        <c:auto val="1"/>
        <c:lblAlgn val="ctr"/>
        <c:lblOffset val="100"/>
        <c:tickLblSkip val="1"/>
        <c:tickMarkSkip val="1"/>
      </c:catAx>
      <c:valAx>
        <c:axId val="19898406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9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Mth Dths</a:t>
                </a:r>
              </a:p>
            </c:rich>
          </c:tx>
          <c:layout>
            <c:manualLayout>
              <c:xMode val="edge"/>
              <c:yMode val="edge"/>
              <c:x val="1.3061259499425479E-2"/>
              <c:y val="0.37608436783240684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6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896179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45142933113752942"/>
          <c:y val="0.92894601688303124"/>
          <c:w val="0.23591872094419591"/>
          <c:h val="5.892563429571310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515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275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22" r="0.75000000000000522" t="1" header="0.5" footer="0.5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 sz="2475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2012 Daily Dths (COR)</a:t>
            </a:r>
          </a:p>
        </c:rich>
      </c:tx>
      <c:layout>
        <c:manualLayout>
          <c:xMode val="edge"/>
          <c:yMode val="edge"/>
          <c:x val="0.35055038035500141"/>
          <c:y val="2.7397262545973713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7781541066892617"/>
          <c:y val="0.17503831192671471"/>
          <c:w val="0.79424216765453004"/>
          <c:h val="0.65296900710053418"/>
        </c:manualLayout>
      </c:layout>
      <c:lineChart>
        <c:grouping val="standard"/>
        <c:ser>
          <c:idx val="0"/>
          <c:order val="0"/>
          <c:tx>
            <c:strRef>
              <c:f>'DAILY DATA'!$O$2</c:f>
              <c:strCache>
                <c:ptCount val="1"/>
                <c:pt idx="0">
                  <c:v>TOTAL</c:v>
                </c:pt>
              </c:strCache>
            </c:strRef>
          </c:tx>
          <c:cat>
            <c:numRef>
              <c:f>'DAILY DATA'!$A$6212:$A$6424</c:f>
              <c:numCache>
                <c:formatCode>d\-mmm\-yy</c:formatCode>
                <c:ptCount val="213"/>
                <c:pt idx="0">
                  <c:v>40909</c:v>
                </c:pt>
                <c:pt idx="1">
                  <c:v>40910</c:v>
                </c:pt>
                <c:pt idx="2">
                  <c:v>40911</c:v>
                </c:pt>
                <c:pt idx="3">
                  <c:v>40912</c:v>
                </c:pt>
                <c:pt idx="4">
                  <c:v>40913</c:v>
                </c:pt>
                <c:pt idx="5">
                  <c:v>40914</c:v>
                </c:pt>
                <c:pt idx="6">
                  <c:v>40915</c:v>
                </c:pt>
                <c:pt idx="7">
                  <c:v>40916</c:v>
                </c:pt>
                <c:pt idx="8">
                  <c:v>40917</c:v>
                </c:pt>
                <c:pt idx="9">
                  <c:v>40918</c:v>
                </c:pt>
                <c:pt idx="10">
                  <c:v>40919</c:v>
                </c:pt>
                <c:pt idx="11">
                  <c:v>40920</c:v>
                </c:pt>
                <c:pt idx="12">
                  <c:v>40921</c:v>
                </c:pt>
                <c:pt idx="13">
                  <c:v>40922</c:v>
                </c:pt>
                <c:pt idx="14">
                  <c:v>40923</c:v>
                </c:pt>
                <c:pt idx="15">
                  <c:v>40924</c:v>
                </c:pt>
                <c:pt idx="16">
                  <c:v>40925</c:v>
                </c:pt>
                <c:pt idx="17">
                  <c:v>40926</c:v>
                </c:pt>
                <c:pt idx="18">
                  <c:v>40927</c:v>
                </c:pt>
                <c:pt idx="19">
                  <c:v>40928</c:v>
                </c:pt>
                <c:pt idx="20">
                  <c:v>40929</c:v>
                </c:pt>
                <c:pt idx="21">
                  <c:v>40930</c:v>
                </c:pt>
                <c:pt idx="22">
                  <c:v>40931</c:v>
                </c:pt>
                <c:pt idx="23">
                  <c:v>40932</c:v>
                </c:pt>
                <c:pt idx="24">
                  <c:v>40933</c:v>
                </c:pt>
                <c:pt idx="25">
                  <c:v>40934</c:v>
                </c:pt>
                <c:pt idx="26">
                  <c:v>40935</c:v>
                </c:pt>
                <c:pt idx="27">
                  <c:v>40936</c:v>
                </c:pt>
                <c:pt idx="28">
                  <c:v>40937</c:v>
                </c:pt>
                <c:pt idx="29">
                  <c:v>40938</c:v>
                </c:pt>
                <c:pt idx="30">
                  <c:v>40939</c:v>
                </c:pt>
                <c:pt idx="31">
                  <c:v>40940</c:v>
                </c:pt>
                <c:pt idx="32">
                  <c:v>40941</c:v>
                </c:pt>
                <c:pt idx="33">
                  <c:v>40942</c:v>
                </c:pt>
                <c:pt idx="34">
                  <c:v>40943</c:v>
                </c:pt>
                <c:pt idx="35">
                  <c:v>40944</c:v>
                </c:pt>
                <c:pt idx="36">
                  <c:v>40945</c:v>
                </c:pt>
                <c:pt idx="37">
                  <c:v>40946</c:v>
                </c:pt>
                <c:pt idx="38">
                  <c:v>40947</c:v>
                </c:pt>
                <c:pt idx="39">
                  <c:v>40948</c:v>
                </c:pt>
                <c:pt idx="40">
                  <c:v>40949</c:v>
                </c:pt>
                <c:pt idx="41">
                  <c:v>40950</c:v>
                </c:pt>
                <c:pt idx="42">
                  <c:v>40951</c:v>
                </c:pt>
                <c:pt idx="43">
                  <c:v>40952</c:v>
                </c:pt>
                <c:pt idx="44">
                  <c:v>40953</c:v>
                </c:pt>
                <c:pt idx="45">
                  <c:v>40954</c:v>
                </c:pt>
                <c:pt idx="46">
                  <c:v>40955</c:v>
                </c:pt>
                <c:pt idx="47">
                  <c:v>40956</c:v>
                </c:pt>
                <c:pt idx="48">
                  <c:v>40957</c:v>
                </c:pt>
                <c:pt idx="49">
                  <c:v>40958</c:v>
                </c:pt>
                <c:pt idx="50">
                  <c:v>40959</c:v>
                </c:pt>
                <c:pt idx="51">
                  <c:v>40960</c:v>
                </c:pt>
                <c:pt idx="52">
                  <c:v>40961</c:v>
                </c:pt>
                <c:pt idx="53">
                  <c:v>40962</c:v>
                </c:pt>
                <c:pt idx="54">
                  <c:v>40963</c:v>
                </c:pt>
                <c:pt idx="55">
                  <c:v>40964</c:v>
                </c:pt>
                <c:pt idx="56">
                  <c:v>40965</c:v>
                </c:pt>
                <c:pt idx="57">
                  <c:v>40966</c:v>
                </c:pt>
                <c:pt idx="58">
                  <c:v>40967</c:v>
                </c:pt>
                <c:pt idx="59">
                  <c:v>40968</c:v>
                </c:pt>
                <c:pt idx="60">
                  <c:v>40969</c:v>
                </c:pt>
                <c:pt idx="61">
                  <c:v>40970</c:v>
                </c:pt>
                <c:pt idx="62">
                  <c:v>40971</c:v>
                </c:pt>
                <c:pt idx="63">
                  <c:v>40972</c:v>
                </c:pt>
                <c:pt idx="64">
                  <c:v>40973</c:v>
                </c:pt>
                <c:pt idx="65">
                  <c:v>40974</c:v>
                </c:pt>
                <c:pt idx="66">
                  <c:v>40975</c:v>
                </c:pt>
                <c:pt idx="67">
                  <c:v>40976</c:v>
                </c:pt>
                <c:pt idx="68">
                  <c:v>40977</c:v>
                </c:pt>
                <c:pt idx="69">
                  <c:v>40978</c:v>
                </c:pt>
                <c:pt idx="70">
                  <c:v>40979</c:v>
                </c:pt>
                <c:pt idx="71">
                  <c:v>40980</c:v>
                </c:pt>
                <c:pt idx="72">
                  <c:v>40981</c:v>
                </c:pt>
                <c:pt idx="73">
                  <c:v>40982</c:v>
                </c:pt>
                <c:pt idx="74">
                  <c:v>40983</c:v>
                </c:pt>
                <c:pt idx="75">
                  <c:v>40984</c:v>
                </c:pt>
                <c:pt idx="76">
                  <c:v>40985</c:v>
                </c:pt>
                <c:pt idx="77">
                  <c:v>40986</c:v>
                </c:pt>
                <c:pt idx="78">
                  <c:v>40987</c:v>
                </c:pt>
                <c:pt idx="79">
                  <c:v>40988</c:v>
                </c:pt>
                <c:pt idx="80">
                  <c:v>40989</c:v>
                </c:pt>
                <c:pt idx="81">
                  <c:v>40990</c:v>
                </c:pt>
                <c:pt idx="82">
                  <c:v>40991</c:v>
                </c:pt>
                <c:pt idx="83">
                  <c:v>40992</c:v>
                </c:pt>
                <c:pt idx="84">
                  <c:v>40993</c:v>
                </c:pt>
                <c:pt idx="85">
                  <c:v>40994</c:v>
                </c:pt>
                <c:pt idx="86">
                  <c:v>40995</c:v>
                </c:pt>
                <c:pt idx="87">
                  <c:v>40996</c:v>
                </c:pt>
                <c:pt idx="88">
                  <c:v>40997</c:v>
                </c:pt>
                <c:pt idx="89">
                  <c:v>40998</c:v>
                </c:pt>
                <c:pt idx="90">
                  <c:v>40999</c:v>
                </c:pt>
                <c:pt idx="91">
                  <c:v>41000</c:v>
                </c:pt>
                <c:pt idx="92">
                  <c:v>41001</c:v>
                </c:pt>
                <c:pt idx="93">
                  <c:v>41002</c:v>
                </c:pt>
                <c:pt idx="94">
                  <c:v>41003</c:v>
                </c:pt>
                <c:pt idx="95">
                  <c:v>41004</c:v>
                </c:pt>
                <c:pt idx="96">
                  <c:v>41005</c:v>
                </c:pt>
                <c:pt idx="97">
                  <c:v>41006</c:v>
                </c:pt>
                <c:pt idx="98">
                  <c:v>41007</c:v>
                </c:pt>
                <c:pt idx="99">
                  <c:v>41008</c:v>
                </c:pt>
                <c:pt idx="100">
                  <c:v>41009</c:v>
                </c:pt>
                <c:pt idx="101">
                  <c:v>41010</c:v>
                </c:pt>
                <c:pt idx="102">
                  <c:v>41011</c:v>
                </c:pt>
                <c:pt idx="103">
                  <c:v>41012</c:v>
                </c:pt>
                <c:pt idx="104">
                  <c:v>41013</c:v>
                </c:pt>
                <c:pt idx="105">
                  <c:v>41014</c:v>
                </c:pt>
                <c:pt idx="106">
                  <c:v>41015</c:v>
                </c:pt>
                <c:pt idx="107">
                  <c:v>41016</c:v>
                </c:pt>
                <c:pt idx="108">
                  <c:v>41017</c:v>
                </c:pt>
                <c:pt idx="109">
                  <c:v>41018</c:v>
                </c:pt>
                <c:pt idx="110">
                  <c:v>41019</c:v>
                </c:pt>
                <c:pt idx="111">
                  <c:v>41020</c:v>
                </c:pt>
                <c:pt idx="112">
                  <c:v>41021</c:v>
                </c:pt>
                <c:pt idx="113">
                  <c:v>41022</c:v>
                </c:pt>
                <c:pt idx="114">
                  <c:v>41023</c:v>
                </c:pt>
                <c:pt idx="115">
                  <c:v>41024</c:v>
                </c:pt>
                <c:pt idx="116">
                  <c:v>41025</c:v>
                </c:pt>
                <c:pt idx="117">
                  <c:v>41026</c:v>
                </c:pt>
                <c:pt idx="118">
                  <c:v>41027</c:v>
                </c:pt>
                <c:pt idx="119">
                  <c:v>41028</c:v>
                </c:pt>
                <c:pt idx="120">
                  <c:v>41029</c:v>
                </c:pt>
                <c:pt idx="121">
                  <c:v>41030</c:v>
                </c:pt>
                <c:pt idx="122">
                  <c:v>41031</c:v>
                </c:pt>
                <c:pt idx="123">
                  <c:v>41032</c:v>
                </c:pt>
                <c:pt idx="124">
                  <c:v>41033</c:v>
                </c:pt>
                <c:pt idx="125">
                  <c:v>41034</c:v>
                </c:pt>
                <c:pt idx="126">
                  <c:v>41035</c:v>
                </c:pt>
                <c:pt idx="127">
                  <c:v>41036</c:v>
                </c:pt>
                <c:pt idx="128">
                  <c:v>41037</c:v>
                </c:pt>
                <c:pt idx="129">
                  <c:v>41038</c:v>
                </c:pt>
                <c:pt idx="130">
                  <c:v>41039</c:v>
                </c:pt>
                <c:pt idx="131">
                  <c:v>41040</c:v>
                </c:pt>
                <c:pt idx="132">
                  <c:v>41041</c:v>
                </c:pt>
                <c:pt idx="133">
                  <c:v>41042</c:v>
                </c:pt>
                <c:pt idx="134">
                  <c:v>41043</c:v>
                </c:pt>
                <c:pt idx="135">
                  <c:v>41044</c:v>
                </c:pt>
                <c:pt idx="136">
                  <c:v>41045</c:v>
                </c:pt>
                <c:pt idx="137">
                  <c:v>41046</c:v>
                </c:pt>
                <c:pt idx="138">
                  <c:v>41047</c:v>
                </c:pt>
                <c:pt idx="139">
                  <c:v>41048</c:v>
                </c:pt>
                <c:pt idx="140">
                  <c:v>41049</c:v>
                </c:pt>
                <c:pt idx="141">
                  <c:v>41050</c:v>
                </c:pt>
                <c:pt idx="142">
                  <c:v>41051</c:v>
                </c:pt>
                <c:pt idx="143">
                  <c:v>41052</c:v>
                </c:pt>
                <c:pt idx="144">
                  <c:v>41053</c:v>
                </c:pt>
                <c:pt idx="145">
                  <c:v>41054</c:v>
                </c:pt>
                <c:pt idx="146">
                  <c:v>41055</c:v>
                </c:pt>
                <c:pt idx="147">
                  <c:v>41056</c:v>
                </c:pt>
                <c:pt idx="148">
                  <c:v>41057</c:v>
                </c:pt>
                <c:pt idx="149">
                  <c:v>41058</c:v>
                </c:pt>
                <c:pt idx="150">
                  <c:v>41059</c:v>
                </c:pt>
                <c:pt idx="151">
                  <c:v>41060</c:v>
                </c:pt>
                <c:pt idx="152">
                  <c:v>41061</c:v>
                </c:pt>
                <c:pt idx="153">
                  <c:v>41062</c:v>
                </c:pt>
                <c:pt idx="154">
                  <c:v>41063</c:v>
                </c:pt>
                <c:pt idx="155">
                  <c:v>41064</c:v>
                </c:pt>
                <c:pt idx="156">
                  <c:v>41065</c:v>
                </c:pt>
                <c:pt idx="157">
                  <c:v>41066</c:v>
                </c:pt>
                <c:pt idx="158">
                  <c:v>41067</c:v>
                </c:pt>
                <c:pt idx="159">
                  <c:v>41068</c:v>
                </c:pt>
                <c:pt idx="160">
                  <c:v>41069</c:v>
                </c:pt>
                <c:pt idx="161">
                  <c:v>41070</c:v>
                </c:pt>
                <c:pt idx="162">
                  <c:v>41071</c:v>
                </c:pt>
                <c:pt idx="163">
                  <c:v>41072</c:v>
                </c:pt>
                <c:pt idx="164">
                  <c:v>41073</c:v>
                </c:pt>
                <c:pt idx="165">
                  <c:v>41074</c:v>
                </c:pt>
                <c:pt idx="166">
                  <c:v>41075</c:v>
                </c:pt>
                <c:pt idx="167">
                  <c:v>41076</c:v>
                </c:pt>
                <c:pt idx="168">
                  <c:v>41077</c:v>
                </c:pt>
                <c:pt idx="169">
                  <c:v>41078</c:v>
                </c:pt>
                <c:pt idx="170">
                  <c:v>41079</c:v>
                </c:pt>
                <c:pt idx="171">
                  <c:v>41080</c:v>
                </c:pt>
                <c:pt idx="172">
                  <c:v>41081</c:v>
                </c:pt>
                <c:pt idx="173">
                  <c:v>41082</c:v>
                </c:pt>
                <c:pt idx="174">
                  <c:v>41083</c:v>
                </c:pt>
                <c:pt idx="175">
                  <c:v>41084</c:v>
                </c:pt>
                <c:pt idx="176">
                  <c:v>41085</c:v>
                </c:pt>
                <c:pt idx="177">
                  <c:v>41086</c:v>
                </c:pt>
                <c:pt idx="178">
                  <c:v>41087</c:v>
                </c:pt>
                <c:pt idx="179">
                  <c:v>41088</c:v>
                </c:pt>
                <c:pt idx="180">
                  <c:v>41089</c:v>
                </c:pt>
                <c:pt idx="181">
                  <c:v>41090</c:v>
                </c:pt>
                <c:pt idx="182">
                  <c:v>41091</c:v>
                </c:pt>
                <c:pt idx="183">
                  <c:v>41092</c:v>
                </c:pt>
                <c:pt idx="184">
                  <c:v>41093</c:v>
                </c:pt>
                <c:pt idx="185">
                  <c:v>41094</c:v>
                </c:pt>
                <c:pt idx="186">
                  <c:v>41095</c:v>
                </c:pt>
                <c:pt idx="187">
                  <c:v>41096</c:v>
                </c:pt>
                <c:pt idx="188">
                  <c:v>41097</c:v>
                </c:pt>
                <c:pt idx="189">
                  <c:v>41098</c:v>
                </c:pt>
                <c:pt idx="190">
                  <c:v>41099</c:v>
                </c:pt>
                <c:pt idx="191">
                  <c:v>41100</c:v>
                </c:pt>
                <c:pt idx="192">
                  <c:v>41101</c:v>
                </c:pt>
                <c:pt idx="193">
                  <c:v>41102</c:v>
                </c:pt>
                <c:pt idx="194">
                  <c:v>41103</c:v>
                </c:pt>
                <c:pt idx="195">
                  <c:v>41104</c:v>
                </c:pt>
                <c:pt idx="196">
                  <c:v>41105</c:v>
                </c:pt>
                <c:pt idx="197">
                  <c:v>41106</c:v>
                </c:pt>
                <c:pt idx="198">
                  <c:v>41107</c:v>
                </c:pt>
                <c:pt idx="199">
                  <c:v>41108</c:v>
                </c:pt>
                <c:pt idx="200">
                  <c:v>41109</c:v>
                </c:pt>
                <c:pt idx="201">
                  <c:v>41110</c:v>
                </c:pt>
                <c:pt idx="202">
                  <c:v>41111</c:v>
                </c:pt>
                <c:pt idx="203">
                  <c:v>41112</c:v>
                </c:pt>
                <c:pt idx="204">
                  <c:v>41113</c:v>
                </c:pt>
                <c:pt idx="205">
                  <c:v>41114</c:v>
                </c:pt>
                <c:pt idx="206">
                  <c:v>41115</c:v>
                </c:pt>
                <c:pt idx="207">
                  <c:v>41116</c:v>
                </c:pt>
                <c:pt idx="208">
                  <c:v>41117</c:v>
                </c:pt>
                <c:pt idx="209">
                  <c:v>41118</c:v>
                </c:pt>
                <c:pt idx="210">
                  <c:v>41119</c:v>
                </c:pt>
                <c:pt idx="211">
                  <c:v>41120</c:v>
                </c:pt>
                <c:pt idx="212">
                  <c:v>41121</c:v>
                </c:pt>
              </c:numCache>
            </c:numRef>
          </c:cat>
          <c:val>
            <c:numRef>
              <c:f>'DAILY DATA'!$S$6212:$S$6424</c:f>
              <c:numCache>
                <c:formatCode>#,##0_);[Red]\(#,##0\)</c:formatCode>
                <c:ptCount val="213"/>
                <c:pt idx="0">
                  <c:v>55755.199999999997</c:v>
                </c:pt>
                <c:pt idx="1">
                  <c:v>99856.1</c:v>
                </c:pt>
                <c:pt idx="2">
                  <c:v>137485.20000000001</c:v>
                </c:pt>
                <c:pt idx="3">
                  <c:v>110507.09999999999</c:v>
                </c:pt>
                <c:pt idx="4">
                  <c:v>85157.400000000009</c:v>
                </c:pt>
                <c:pt idx="5">
                  <c:v>56937.4</c:v>
                </c:pt>
                <c:pt idx="6">
                  <c:v>51669.200000000004</c:v>
                </c:pt>
                <c:pt idx="7">
                  <c:v>72353.600000000006</c:v>
                </c:pt>
                <c:pt idx="8">
                  <c:v>92214</c:v>
                </c:pt>
                <c:pt idx="9">
                  <c:v>81630.900000000009</c:v>
                </c:pt>
                <c:pt idx="10">
                  <c:v>70814.2</c:v>
                </c:pt>
                <c:pt idx="11">
                  <c:v>60194.2</c:v>
                </c:pt>
                <c:pt idx="12">
                  <c:v>104871.2</c:v>
                </c:pt>
                <c:pt idx="13">
                  <c:v>104405.00000000001</c:v>
                </c:pt>
                <c:pt idx="14">
                  <c:v>117880.7</c:v>
                </c:pt>
                <c:pt idx="15">
                  <c:v>92024</c:v>
                </c:pt>
                <c:pt idx="16">
                  <c:v>53464.899999999994</c:v>
                </c:pt>
                <c:pt idx="17">
                  <c:v>96813.2</c:v>
                </c:pt>
                <c:pt idx="18">
                  <c:v>96163.9</c:v>
                </c:pt>
                <c:pt idx="19">
                  <c:v>98412.900000000009</c:v>
                </c:pt>
                <c:pt idx="20">
                  <c:v>109767</c:v>
                </c:pt>
                <c:pt idx="21">
                  <c:v>112172.5</c:v>
                </c:pt>
                <c:pt idx="22">
                  <c:v>83982.700000000012</c:v>
                </c:pt>
                <c:pt idx="23">
                  <c:v>66431.5</c:v>
                </c:pt>
                <c:pt idx="24">
                  <c:v>71006.8</c:v>
                </c:pt>
                <c:pt idx="25">
                  <c:v>42253.500000000007</c:v>
                </c:pt>
                <c:pt idx="26">
                  <c:v>53544.2</c:v>
                </c:pt>
                <c:pt idx="27">
                  <c:v>68713.7</c:v>
                </c:pt>
                <c:pt idx="28">
                  <c:v>82472.399999999994</c:v>
                </c:pt>
                <c:pt idx="29">
                  <c:v>77283.7</c:v>
                </c:pt>
                <c:pt idx="30">
                  <c:v>50413.100000000006</c:v>
                </c:pt>
                <c:pt idx="31">
                  <c:v>38637.100000000006</c:v>
                </c:pt>
                <c:pt idx="32">
                  <c:v>61170.200000000004</c:v>
                </c:pt>
                <c:pt idx="33">
                  <c:v>74684.399999999994</c:v>
                </c:pt>
                <c:pt idx="34">
                  <c:v>76100.7</c:v>
                </c:pt>
                <c:pt idx="35">
                  <c:v>99289.999999999985</c:v>
                </c:pt>
                <c:pt idx="36">
                  <c:v>80661.2</c:v>
                </c:pt>
                <c:pt idx="37">
                  <c:v>74340.5</c:v>
                </c:pt>
                <c:pt idx="38">
                  <c:v>92299.199999999997</c:v>
                </c:pt>
                <c:pt idx="39">
                  <c:v>89166.2</c:v>
                </c:pt>
                <c:pt idx="40">
                  <c:v>74996.2</c:v>
                </c:pt>
                <c:pt idx="41">
                  <c:v>115530.19999999998</c:v>
                </c:pt>
                <c:pt idx="42">
                  <c:v>123052.6</c:v>
                </c:pt>
                <c:pt idx="43">
                  <c:v>90113.7</c:v>
                </c:pt>
                <c:pt idx="44">
                  <c:v>69567.399999999994</c:v>
                </c:pt>
                <c:pt idx="45">
                  <c:v>63006.100000000006</c:v>
                </c:pt>
                <c:pt idx="46">
                  <c:v>76653.5</c:v>
                </c:pt>
                <c:pt idx="47">
                  <c:v>69505.600000000006</c:v>
                </c:pt>
                <c:pt idx="48">
                  <c:v>59504.200000000004</c:v>
                </c:pt>
                <c:pt idx="49">
                  <c:v>100443.70000000001</c:v>
                </c:pt>
                <c:pt idx="50">
                  <c:v>102936.4</c:v>
                </c:pt>
                <c:pt idx="51">
                  <c:v>77825.099999999991</c:v>
                </c:pt>
                <c:pt idx="52">
                  <c:v>51467.199999999997</c:v>
                </c:pt>
                <c:pt idx="53">
                  <c:v>35248.9</c:v>
                </c:pt>
                <c:pt idx="54">
                  <c:v>43731.3</c:v>
                </c:pt>
                <c:pt idx="55">
                  <c:v>87252.2</c:v>
                </c:pt>
                <c:pt idx="56">
                  <c:v>80366.400000000009</c:v>
                </c:pt>
                <c:pt idx="57">
                  <c:v>61523.7</c:v>
                </c:pt>
                <c:pt idx="58">
                  <c:v>61757.499999999985</c:v>
                </c:pt>
                <c:pt idx="59">
                  <c:v>47836.1</c:v>
                </c:pt>
                <c:pt idx="60">
                  <c:v>41137.600000000006</c:v>
                </c:pt>
                <c:pt idx="61">
                  <c:v>51972.6</c:v>
                </c:pt>
                <c:pt idx="62">
                  <c:v>49610.6</c:v>
                </c:pt>
                <c:pt idx="63">
                  <c:v>80603.600000000006</c:v>
                </c:pt>
                <c:pt idx="64">
                  <c:v>107846.8</c:v>
                </c:pt>
                <c:pt idx="65">
                  <c:v>81119.3</c:v>
                </c:pt>
                <c:pt idx="66">
                  <c:v>44367.6</c:v>
                </c:pt>
                <c:pt idx="67">
                  <c:v>33460.899999999994</c:v>
                </c:pt>
                <c:pt idx="68">
                  <c:v>59821.500000000007</c:v>
                </c:pt>
                <c:pt idx="69">
                  <c:v>66116</c:v>
                </c:pt>
                <c:pt idx="70">
                  <c:v>53312.899999999994</c:v>
                </c:pt>
                <c:pt idx="71">
                  <c:v>32746.399999999998</c:v>
                </c:pt>
                <c:pt idx="72">
                  <c:v>27549.199999999997</c:v>
                </c:pt>
                <c:pt idx="73">
                  <c:v>26568.300000000003</c:v>
                </c:pt>
                <c:pt idx="74">
                  <c:v>25614</c:v>
                </c:pt>
                <c:pt idx="75">
                  <c:v>24886.6</c:v>
                </c:pt>
                <c:pt idx="76">
                  <c:v>24140.3</c:v>
                </c:pt>
                <c:pt idx="77">
                  <c:v>26469.9</c:v>
                </c:pt>
                <c:pt idx="78">
                  <c:v>26104.499999999996</c:v>
                </c:pt>
                <c:pt idx="79">
                  <c:v>25622.300000000003</c:v>
                </c:pt>
                <c:pt idx="80">
                  <c:v>25260.800000000003</c:v>
                </c:pt>
                <c:pt idx="81">
                  <c:v>24140.5</c:v>
                </c:pt>
                <c:pt idx="82">
                  <c:v>22125.9</c:v>
                </c:pt>
                <c:pt idx="83">
                  <c:v>23076.3</c:v>
                </c:pt>
                <c:pt idx="84">
                  <c:v>29534</c:v>
                </c:pt>
                <c:pt idx="85">
                  <c:v>40973.200000000004</c:v>
                </c:pt>
                <c:pt idx="86">
                  <c:v>50289.899999999994</c:v>
                </c:pt>
                <c:pt idx="87">
                  <c:v>27587.3</c:v>
                </c:pt>
                <c:pt idx="88">
                  <c:v>30536.300000000003</c:v>
                </c:pt>
                <c:pt idx="89">
                  <c:v>29499.9</c:v>
                </c:pt>
                <c:pt idx="90">
                  <c:v>30298.2</c:v>
                </c:pt>
                <c:pt idx="91">
                  <c:v>29311.200000000004</c:v>
                </c:pt>
                <c:pt idx="92">
                  <c:v>38504.9</c:v>
                </c:pt>
                <c:pt idx="93">
                  <c:v>28101.5</c:v>
                </c:pt>
                <c:pt idx="94">
                  <c:v>24397.1</c:v>
                </c:pt>
                <c:pt idx="95">
                  <c:v>41942.699999999997</c:v>
                </c:pt>
                <c:pt idx="96">
                  <c:v>43896.899999999994</c:v>
                </c:pt>
                <c:pt idx="97">
                  <c:v>37925.5</c:v>
                </c:pt>
                <c:pt idx="98">
                  <c:v>27109</c:v>
                </c:pt>
                <c:pt idx="99">
                  <c:v>29034.799999999999</c:v>
                </c:pt>
                <c:pt idx="100">
                  <c:v>35122.199999999997</c:v>
                </c:pt>
                <c:pt idx="101">
                  <c:v>55081.9</c:v>
                </c:pt>
                <c:pt idx="102">
                  <c:v>47046.5</c:v>
                </c:pt>
                <c:pt idx="103">
                  <c:v>38343.699999999997</c:v>
                </c:pt>
                <c:pt idx="104">
                  <c:v>24879.599999999999</c:v>
                </c:pt>
                <c:pt idx="105">
                  <c:v>23422.1</c:v>
                </c:pt>
                <c:pt idx="106">
                  <c:v>24358</c:v>
                </c:pt>
                <c:pt idx="107">
                  <c:v>26361.5</c:v>
                </c:pt>
                <c:pt idx="108">
                  <c:v>33577.5</c:v>
                </c:pt>
                <c:pt idx="109">
                  <c:v>28828.199999999997</c:v>
                </c:pt>
                <c:pt idx="110">
                  <c:v>24434.5</c:v>
                </c:pt>
                <c:pt idx="111">
                  <c:v>21898.600000000006</c:v>
                </c:pt>
                <c:pt idx="112">
                  <c:v>41887.899999999994</c:v>
                </c:pt>
                <c:pt idx="113">
                  <c:v>57783.700000000012</c:v>
                </c:pt>
                <c:pt idx="114">
                  <c:v>44899.8</c:v>
                </c:pt>
                <c:pt idx="115">
                  <c:v>29409.600000000006</c:v>
                </c:pt>
                <c:pt idx="116">
                  <c:v>28673.300000000003</c:v>
                </c:pt>
                <c:pt idx="117">
                  <c:v>29156.699999999997</c:v>
                </c:pt>
                <c:pt idx="118">
                  <c:v>39049</c:v>
                </c:pt>
                <c:pt idx="119">
                  <c:v>29834.800000000003</c:v>
                </c:pt>
                <c:pt idx="120">
                  <c:v>25412.5</c:v>
                </c:pt>
                <c:pt idx="121">
                  <c:v>22410.299999999988</c:v>
                </c:pt>
                <c:pt idx="122">
                  <c:v>22544.399999999994</c:v>
                </c:pt>
                <c:pt idx="123">
                  <c:v>21972.100000000006</c:v>
                </c:pt>
                <c:pt idx="124">
                  <c:v>20046.099999999991</c:v>
                </c:pt>
                <c:pt idx="125">
                  <c:v>19907.600000000006</c:v>
                </c:pt>
                <c:pt idx="126">
                  <c:v>22627.100000000006</c:v>
                </c:pt>
                <c:pt idx="127">
                  <c:v>23785.5</c:v>
                </c:pt>
                <c:pt idx="128">
                  <c:v>22019.600000000006</c:v>
                </c:pt>
                <c:pt idx="129">
                  <c:v>25247.199999999997</c:v>
                </c:pt>
                <c:pt idx="130">
                  <c:v>27032.699999999997</c:v>
                </c:pt>
                <c:pt idx="131">
                  <c:v>25587.699999999997</c:v>
                </c:pt>
                <c:pt idx="132">
                  <c:v>20024</c:v>
                </c:pt>
                <c:pt idx="133">
                  <c:v>21155.600000000006</c:v>
                </c:pt>
                <c:pt idx="134">
                  <c:v>22559.199999999997</c:v>
                </c:pt>
                <c:pt idx="135">
                  <c:v>17725</c:v>
                </c:pt>
                <c:pt idx="136">
                  <c:v>14373.399999999994</c:v>
                </c:pt>
                <c:pt idx="137">
                  <c:v>23605.400000000009</c:v>
                </c:pt>
                <c:pt idx="138">
                  <c:v>22901.899999999994</c:v>
                </c:pt>
                <c:pt idx="139">
                  <c:v>20291.5</c:v>
                </c:pt>
                <c:pt idx="140">
                  <c:v>20996.899999999994</c:v>
                </c:pt>
                <c:pt idx="141">
                  <c:v>22765.4</c:v>
                </c:pt>
                <c:pt idx="142">
                  <c:v>22621.200000000001</c:v>
                </c:pt>
                <c:pt idx="143">
                  <c:v>22767.300000000003</c:v>
                </c:pt>
                <c:pt idx="144">
                  <c:v>21590.300000000003</c:v>
                </c:pt>
                <c:pt idx="145">
                  <c:v>20106.100000000006</c:v>
                </c:pt>
                <c:pt idx="146">
                  <c:v>17570.699999999997</c:v>
                </c:pt>
                <c:pt idx="147">
                  <c:v>16882.100000000006</c:v>
                </c:pt>
                <c:pt idx="148">
                  <c:v>18832</c:v>
                </c:pt>
                <c:pt idx="149">
                  <c:v>20354.399999999994</c:v>
                </c:pt>
                <c:pt idx="150">
                  <c:v>21546.300000000003</c:v>
                </c:pt>
                <c:pt idx="151">
                  <c:v>20952.199999999997</c:v>
                </c:pt>
                <c:pt idx="152">
                  <c:v>20359.399999999994</c:v>
                </c:pt>
                <c:pt idx="153">
                  <c:v>19080.600000000006</c:v>
                </c:pt>
                <c:pt idx="154">
                  <c:v>19701.099999999991</c:v>
                </c:pt>
                <c:pt idx="155">
                  <c:v>22662</c:v>
                </c:pt>
                <c:pt idx="156">
                  <c:v>23800.399999999994</c:v>
                </c:pt>
                <c:pt idx="157">
                  <c:v>23027.899999999994</c:v>
                </c:pt>
                <c:pt idx="158">
                  <c:v>22612.5</c:v>
                </c:pt>
                <c:pt idx="159">
                  <c:v>20329.600000000006</c:v>
                </c:pt>
                <c:pt idx="160">
                  <c:v>17812.399999999994</c:v>
                </c:pt>
                <c:pt idx="161">
                  <c:v>18867.700000000012</c:v>
                </c:pt>
                <c:pt idx="162">
                  <c:v>20611.699999999997</c:v>
                </c:pt>
                <c:pt idx="163">
                  <c:v>20879.5</c:v>
                </c:pt>
                <c:pt idx="164">
                  <c:v>21412.6</c:v>
                </c:pt>
                <c:pt idx="165">
                  <c:v>21875.9</c:v>
                </c:pt>
                <c:pt idx="166">
                  <c:v>20682.200000000012</c:v>
                </c:pt>
                <c:pt idx="167">
                  <c:v>18606.400000000009</c:v>
                </c:pt>
                <c:pt idx="168">
                  <c:v>18948.100000000006</c:v>
                </c:pt>
                <c:pt idx="169">
                  <c:v>21171.800000000003</c:v>
                </c:pt>
                <c:pt idx="170">
                  <c:v>20571.700000000012</c:v>
                </c:pt>
                <c:pt idx="171">
                  <c:v>20056.600000000006</c:v>
                </c:pt>
                <c:pt idx="172">
                  <c:v>19811.699999999997</c:v>
                </c:pt>
                <c:pt idx="173">
                  <c:v>19232.800000000003</c:v>
                </c:pt>
                <c:pt idx="174">
                  <c:v>17243.899999999994</c:v>
                </c:pt>
                <c:pt idx="175">
                  <c:v>18232.100000000006</c:v>
                </c:pt>
                <c:pt idx="176">
                  <c:v>21614.300000000003</c:v>
                </c:pt>
                <c:pt idx="177">
                  <c:v>21791.300000000003</c:v>
                </c:pt>
                <c:pt idx="178">
                  <c:v>20175.300000000003</c:v>
                </c:pt>
                <c:pt idx="179">
                  <c:v>19413.5</c:v>
                </c:pt>
                <c:pt idx="180">
                  <c:v>17627</c:v>
                </c:pt>
                <c:pt idx="181">
                  <c:v>14617.099999999999</c:v>
                </c:pt>
                <c:pt idx="182">
                  <c:v>17138.899999999994</c:v>
                </c:pt>
                <c:pt idx="183">
                  <c:v>18748.899999999994</c:v>
                </c:pt>
                <c:pt idx="184">
                  <c:v>16977.399999999994</c:v>
                </c:pt>
                <c:pt idx="185">
                  <c:v>15496.800000000003</c:v>
                </c:pt>
                <c:pt idx="186">
                  <c:v>16419.199999999997</c:v>
                </c:pt>
                <c:pt idx="187">
                  <c:v>16397.300000000003</c:v>
                </c:pt>
                <c:pt idx="188">
                  <c:v>15124.399999999994</c:v>
                </c:pt>
                <c:pt idx="189">
                  <c:v>16151.300000000003</c:v>
                </c:pt>
                <c:pt idx="190">
                  <c:v>17304.799999999988</c:v>
                </c:pt>
                <c:pt idx="191">
                  <c:v>19603.800000000003</c:v>
                </c:pt>
                <c:pt idx="192">
                  <c:v>20143.5</c:v>
                </c:pt>
                <c:pt idx="193">
                  <c:v>20218.300000000003</c:v>
                </c:pt>
                <c:pt idx="194">
                  <c:v>18269.900000000001</c:v>
                </c:pt>
                <c:pt idx="195">
                  <c:v>16373.8</c:v>
                </c:pt>
                <c:pt idx="196">
                  <c:v>17213.199999999997</c:v>
                </c:pt>
                <c:pt idx="197">
                  <c:v>17846</c:v>
                </c:pt>
                <c:pt idx="198">
                  <c:v>17980.600000000006</c:v>
                </c:pt>
                <c:pt idx="199">
                  <c:v>18231.5</c:v>
                </c:pt>
                <c:pt idx="200">
                  <c:v>18426.5</c:v>
                </c:pt>
                <c:pt idx="201">
                  <c:v>17688.399999999994</c:v>
                </c:pt>
                <c:pt idx="202">
                  <c:v>17013.699999999997</c:v>
                </c:pt>
                <c:pt idx="203">
                  <c:v>18230</c:v>
                </c:pt>
                <c:pt idx="204">
                  <c:v>19755.199999999997</c:v>
                </c:pt>
                <c:pt idx="205">
                  <c:v>19814.5</c:v>
                </c:pt>
                <c:pt idx="206">
                  <c:v>19829.600000000006</c:v>
                </c:pt>
                <c:pt idx="207">
                  <c:v>19079.800000000003</c:v>
                </c:pt>
                <c:pt idx="208">
                  <c:v>18541.400000000001</c:v>
                </c:pt>
                <c:pt idx="209">
                  <c:v>16306.199999999997</c:v>
                </c:pt>
                <c:pt idx="210">
                  <c:v>17745.099999999991</c:v>
                </c:pt>
                <c:pt idx="211">
                  <c:v>21217</c:v>
                </c:pt>
                <c:pt idx="212">
                  <c:v>20332.600000000006</c:v>
                </c:pt>
              </c:numCache>
            </c:numRef>
          </c:val>
        </c:ser>
        <c:marker val="1"/>
        <c:axId val="199008640"/>
        <c:axId val="199010176"/>
      </c:lineChart>
      <c:dateAx>
        <c:axId val="199008640"/>
        <c:scaling>
          <c:orientation val="minMax"/>
        </c:scaling>
        <c:axPos val="b"/>
        <c:numFmt formatCode="mmm\-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10176"/>
        <c:crosses val="autoZero"/>
        <c:auto val="1"/>
        <c:lblOffset val="100"/>
        <c:minorUnit val="1"/>
      </c:dateAx>
      <c:valAx>
        <c:axId val="199010176"/>
        <c:scaling>
          <c:orientation val="minMax"/>
          <c:max val="18000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34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Dths</a:t>
                </a:r>
              </a:p>
            </c:rich>
          </c:tx>
          <c:layout>
            <c:manualLayout>
              <c:xMode val="edge"/>
              <c:yMode val="edge"/>
              <c:x val="1.3547844655011467E-2"/>
              <c:y val="0.4140035576121705"/>
            </c:manualLayout>
          </c:layout>
          <c:spPr>
            <a:noFill/>
            <a:ln w="25400">
              <a:noFill/>
            </a:ln>
          </c:spPr>
        </c:title>
        <c:numFmt formatCode="#,##0_);[Red]\(#,##0\)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75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99008640"/>
        <c:crosses val="autoZero"/>
        <c:crossBetween val="midCat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34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522" r="0.75000000000000522" t="1" header="0.5" footer="0.5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layout>
        <c:manualLayout>
          <c:xMode val="edge"/>
          <c:yMode val="edge"/>
          <c:x val="0.42653104076276177"/>
          <c:y val="3.8194444444444448E-2"/>
        </c:manualLayout>
      </c:layout>
      <c:spPr>
        <a:noFill/>
        <a:ln w="25400">
          <a:noFill/>
        </a:ln>
      </c:spPr>
      <c:txPr>
        <a:bodyPr/>
        <a:lstStyle/>
        <a:p>
          <a:pPr>
            <a:defRPr sz="1200" b="0" i="0" u="none" strike="noStrike" baseline="0">
              <a:solidFill>
                <a:srgbClr val="000000"/>
              </a:solidFill>
              <a:latin typeface="Arial Narrow"/>
              <a:ea typeface="Arial Narrow"/>
              <a:cs typeface="Arial Narrow"/>
            </a:defRPr>
          </a:pPr>
          <a:endParaRPr lang="en-US"/>
        </a:p>
      </c:txPr>
    </c:title>
    <c:plotArea>
      <c:layout>
        <c:manualLayout>
          <c:layoutTarget val="inner"/>
          <c:xMode val="edge"/>
          <c:yMode val="edge"/>
          <c:x val="0.15306137701428674"/>
          <c:y val="0.23958414572532274"/>
          <c:w val="0.7897967053937196"/>
          <c:h val="0.44097371749443082"/>
        </c:manualLayout>
      </c:layout>
      <c:lineChart>
        <c:grouping val="standard"/>
        <c:ser>
          <c:idx val="0"/>
          <c:order val="0"/>
          <c:tx>
            <c:strRef>
              <c:f>'ASSET MGMT 2010 DATA'!$E$1</c:f>
              <c:strCache>
                <c:ptCount val="1"/>
                <c:pt idx="0">
                  <c:v>TOTAL DTH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'ASSET MGMT 2010 DATA'!$A$2:$A$1097</c:f>
              <c:numCache>
                <c:formatCode>d\-mmm\-yy</c:formatCode>
                <c:ptCount val="1096"/>
                <c:pt idx="0">
                  <c:v>39264</c:v>
                </c:pt>
                <c:pt idx="1">
                  <c:v>39265</c:v>
                </c:pt>
                <c:pt idx="2">
                  <c:v>39266</c:v>
                </c:pt>
                <c:pt idx="3">
                  <c:v>39267</c:v>
                </c:pt>
                <c:pt idx="4">
                  <c:v>39268</c:v>
                </c:pt>
                <c:pt idx="5">
                  <c:v>39269</c:v>
                </c:pt>
                <c:pt idx="6">
                  <c:v>39270</c:v>
                </c:pt>
                <c:pt idx="7">
                  <c:v>39271</c:v>
                </c:pt>
                <c:pt idx="8">
                  <c:v>39272</c:v>
                </c:pt>
                <c:pt idx="9">
                  <c:v>39273</c:v>
                </c:pt>
                <c:pt idx="10">
                  <c:v>39274</c:v>
                </c:pt>
                <c:pt idx="11">
                  <c:v>39275</c:v>
                </c:pt>
                <c:pt idx="12">
                  <c:v>39276</c:v>
                </c:pt>
                <c:pt idx="13">
                  <c:v>39277</c:v>
                </c:pt>
                <c:pt idx="14">
                  <c:v>39278</c:v>
                </c:pt>
                <c:pt idx="15">
                  <c:v>39279</c:v>
                </c:pt>
                <c:pt idx="16">
                  <c:v>39280</c:v>
                </c:pt>
                <c:pt idx="17">
                  <c:v>39281</c:v>
                </c:pt>
                <c:pt idx="18">
                  <c:v>39282</c:v>
                </c:pt>
                <c:pt idx="19">
                  <c:v>39283</c:v>
                </c:pt>
                <c:pt idx="20">
                  <c:v>39284</c:v>
                </c:pt>
                <c:pt idx="21">
                  <c:v>39285</c:v>
                </c:pt>
                <c:pt idx="22">
                  <c:v>39286</c:v>
                </c:pt>
                <c:pt idx="23">
                  <c:v>39287</c:v>
                </c:pt>
                <c:pt idx="24">
                  <c:v>39288</c:v>
                </c:pt>
                <c:pt idx="25">
                  <c:v>39289</c:v>
                </c:pt>
                <c:pt idx="26">
                  <c:v>39290</c:v>
                </c:pt>
                <c:pt idx="27">
                  <c:v>39291</c:v>
                </c:pt>
                <c:pt idx="28">
                  <c:v>39292</c:v>
                </c:pt>
                <c:pt idx="29">
                  <c:v>39293</c:v>
                </c:pt>
                <c:pt idx="30">
                  <c:v>39294</c:v>
                </c:pt>
                <c:pt idx="31">
                  <c:v>39295</c:v>
                </c:pt>
                <c:pt idx="32">
                  <c:v>39296</c:v>
                </c:pt>
                <c:pt idx="33">
                  <c:v>39297</c:v>
                </c:pt>
                <c:pt idx="34">
                  <c:v>39298</c:v>
                </c:pt>
                <c:pt idx="35">
                  <c:v>39299</c:v>
                </c:pt>
                <c:pt idx="36">
                  <c:v>39300</c:v>
                </c:pt>
                <c:pt idx="37">
                  <c:v>39301</c:v>
                </c:pt>
                <c:pt idx="38">
                  <c:v>39302</c:v>
                </c:pt>
                <c:pt idx="39">
                  <c:v>39303</c:v>
                </c:pt>
                <c:pt idx="40">
                  <c:v>39304</c:v>
                </c:pt>
                <c:pt idx="41">
                  <c:v>39305</c:v>
                </c:pt>
                <c:pt idx="42">
                  <c:v>39306</c:v>
                </c:pt>
                <c:pt idx="43">
                  <c:v>39307</c:v>
                </c:pt>
                <c:pt idx="44">
                  <c:v>39308</c:v>
                </c:pt>
                <c:pt idx="45">
                  <c:v>39309</c:v>
                </c:pt>
                <c:pt idx="46">
                  <c:v>39310</c:v>
                </c:pt>
                <c:pt idx="47">
                  <c:v>39311</c:v>
                </c:pt>
                <c:pt idx="48">
                  <c:v>39312</c:v>
                </c:pt>
                <c:pt idx="49">
                  <c:v>39313</c:v>
                </c:pt>
                <c:pt idx="50">
                  <c:v>39314</c:v>
                </c:pt>
                <c:pt idx="51">
                  <c:v>39315</c:v>
                </c:pt>
                <c:pt idx="52">
                  <c:v>39316</c:v>
                </c:pt>
                <c:pt idx="53">
                  <c:v>39317</c:v>
                </c:pt>
                <c:pt idx="54">
                  <c:v>39318</c:v>
                </c:pt>
                <c:pt idx="55">
                  <c:v>39319</c:v>
                </c:pt>
                <c:pt idx="56">
                  <c:v>39320</c:v>
                </c:pt>
                <c:pt idx="57">
                  <c:v>39321</c:v>
                </c:pt>
                <c:pt idx="58">
                  <c:v>39322</c:v>
                </c:pt>
                <c:pt idx="59">
                  <c:v>39323</c:v>
                </c:pt>
                <c:pt idx="60">
                  <c:v>39324</c:v>
                </c:pt>
                <c:pt idx="61">
                  <c:v>39325</c:v>
                </c:pt>
                <c:pt idx="62">
                  <c:v>39326</c:v>
                </c:pt>
                <c:pt idx="63">
                  <c:v>39327</c:v>
                </c:pt>
                <c:pt idx="64">
                  <c:v>39328</c:v>
                </c:pt>
                <c:pt idx="65">
                  <c:v>39329</c:v>
                </c:pt>
                <c:pt idx="66">
                  <c:v>39330</c:v>
                </c:pt>
                <c:pt idx="67">
                  <c:v>39331</c:v>
                </c:pt>
                <c:pt idx="68">
                  <c:v>39332</c:v>
                </c:pt>
                <c:pt idx="69">
                  <c:v>39333</c:v>
                </c:pt>
                <c:pt idx="70">
                  <c:v>39334</c:v>
                </c:pt>
                <c:pt idx="71">
                  <c:v>39335</c:v>
                </c:pt>
                <c:pt idx="72">
                  <c:v>39336</c:v>
                </c:pt>
                <c:pt idx="73">
                  <c:v>39337</c:v>
                </c:pt>
                <c:pt idx="74">
                  <c:v>39338</c:v>
                </c:pt>
                <c:pt idx="75">
                  <c:v>39339</c:v>
                </c:pt>
                <c:pt idx="76">
                  <c:v>39340</c:v>
                </c:pt>
                <c:pt idx="77">
                  <c:v>39341</c:v>
                </c:pt>
                <c:pt idx="78">
                  <c:v>39342</c:v>
                </c:pt>
                <c:pt idx="79">
                  <c:v>39343</c:v>
                </c:pt>
                <c:pt idx="80">
                  <c:v>39344</c:v>
                </c:pt>
                <c:pt idx="81">
                  <c:v>39345</c:v>
                </c:pt>
                <c:pt idx="82">
                  <c:v>39346</c:v>
                </c:pt>
                <c:pt idx="83">
                  <c:v>39347</c:v>
                </c:pt>
                <c:pt idx="84">
                  <c:v>39348</c:v>
                </c:pt>
                <c:pt idx="85">
                  <c:v>39349</c:v>
                </c:pt>
                <c:pt idx="86">
                  <c:v>39350</c:v>
                </c:pt>
                <c:pt idx="87">
                  <c:v>39351</c:v>
                </c:pt>
                <c:pt idx="88">
                  <c:v>39352</c:v>
                </c:pt>
                <c:pt idx="89">
                  <c:v>39353</c:v>
                </c:pt>
                <c:pt idx="90">
                  <c:v>39354</c:v>
                </c:pt>
                <c:pt idx="91">
                  <c:v>39355</c:v>
                </c:pt>
                <c:pt idx="92">
                  <c:v>39356</c:v>
                </c:pt>
                <c:pt idx="93">
                  <c:v>39357</c:v>
                </c:pt>
                <c:pt idx="94">
                  <c:v>39358</c:v>
                </c:pt>
                <c:pt idx="95">
                  <c:v>39359</c:v>
                </c:pt>
                <c:pt idx="96">
                  <c:v>39360</c:v>
                </c:pt>
                <c:pt idx="97">
                  <c:v>39361</c:v>
                </c:pt>
                <c:pt idx="98">
                  <c:v>39362</c:v>
                </c:pt>
                <c:pt idx="99">
                  <c:v>39363</c:v>
                </c:pt>
                <c:pt idx="100">
                  <c:v>39364</c:v>
                </c:pt>
                <c:pt idx="101">
                  <c:v>39365</c:v>
                </c:pt>
                <c:pt idx="102">
                  <c:v>39366</c:v>
                </c:pt>
                <c:pt idx="103">
                  <c:v>39367</c:v>
                </c:pt>
                <c:pt idx="104">
                  <c:v>39368</c:v>
                </c:pt>
                <c:pt idx="105">
                  <c:v>39369</c:v>
                </c:pt>
                <c:pt idx="106">
                  <c:v>39370</c:v>
                </c:pt>
                <c:pt idx="107">
                  <c:v>39371</c:v>
                </c:pt>
                <c:pt idx="108">
                  <c:v>39372</c:v>
                </c:pt>
                <c:pt idx="109">
                  <c:v>39373</c:v>
                </c:pt>
                <c:pt idx="110">
                  <c:v>39374</c:v>
                </c:pt>
                <c:pt idx="111">
                  <c:v>39375</c:v>
                </c:pt>
                <c:pt idx="112">
                  <c:v>39376</c:v>
                </c:pt>
                <c:pt idx="113">
                  <c:v>39377</c:v>
                </c:pt>
                <c:pt idx="114">
                  <c:v>39378</c:v>
                </c:pt>
                <c:pt idx="115">
                  <c:v>39379</c:v>
                </c:pt>
                <c:pt idx="116">
                  <c:v>39380</c:v>
                </c:pt>
                <c:pt idx="117">
                  <c:v>39381</c:v>
                </c:pt>
                <c:pt idx="118">
                  <c:v>39382</c:v>
                </c:pt>
                <c:pt idx="119">
                  <c:v>39383</c:v>
                </c:pt>
                <c:pt idx="120">
                  <c:v>39384</c:v>
                </c:pt>
                <c:pt idx="121">
                  <c:v>39385</c:v>
                </c:pt>
                <c:pt idx="122">
                  <c:v>39386</c:v>
                </c:pt>
                <c:pt idx="123">
                  <c:v>39387</c:v>
                </c:pt>
                <c:pt idx="124">
                  <c:v>39388</c:v>
                </c:pt>
                <c:pt idx="125">
                  <c:v>39389</c:v>
                </c:pt>
                <c:pt idx="126">
                  <c:v>39390</c:v>
                </c:pt>
                <c:pt idx="127">
                  <c:v>39391</c:v>
                </c:pt>
                <c:pt idx="128">
                  <c:v>39392</c:v>
                </c:pt>
                <c:pt idx="129">
                  <c:v>39393</c:v>
                </c:pt>
                <c:pt idx="130">
                  <c:v>39394</c:v>
                </c:pt>
                <c:pt idx="131">
                  <c:v>39395</c:v>
                </c:pt>
                <c:pt idx="132">
                  <c:v>39396</c:v>
                </c:pt>
                <c:pt idx="133">
                  <c:v>39397</c:v>
                </c:pt>
                <c:pt idx="134">
                  <c:v>39398</c:v>
                </c:pt>
                <c:pt idx="135">
                  <c:v>39399</c:v>
                </c:pt>
                <c:pt idx="136">
                  <c:v>39400</c:v>
                </c:pt>
                <c:pt idx="137">
                  <c:v>39401</c:v>
                </c:pt>
                <c:pt idx="138">
                  <c:v>39402</c:v>
                </c:pt>
                <c:pt idx="139">
                  <c:v>39403</c:v>
                </c:pt>
                <c:pt idx="140">
                  <c:v>39404</c:v>
                </c:pt>
                <c:pt idx="141">
                  <c:v>39405</c:v>
                </c:pt>
                <c:pt idx="142">
                  <c:v>39406</c:v>
                </c:pt>
                <c:pt idx="143">
                  <c:v>39407</c:v>
                </c:pt>
                <c:pt idx="144">
                  <c:v>39408</c:v>
                </c:pt>
                <c:pt idx="145">
                  <c:v>39409</c:v>
                </c:pt>
                <c:pt idx="146">
                  <c:v>39410</c:v>
                </c:pt>
                <c:pt idx="147">
                  <c:v>39411</c:v>
                </c:pt>
                <c:pt idx="148">
                  <c:v>39412</c:v>
                </c:pt>
                <c:pt idx="149">
                  <c:v>39413</c:v>
                </c:pt>
                <c:pt idx="150">
                  <c:v>39414</c:v>
                </c:pt>
                <c:pt idx="151">
                  <c:v>39415</c:v>
                </c:pt>
                <c:pt idx="152">
                  <c:v>39416</c:v>
                </c:pt>
                <c:pt idx="153">
                  <c:v>39417</c:v>
                </c:pt>
                <c:pt idx="154">
                  <c:v>39418</c:v>
                </c:pt>
                <c:pt idx="155">
                  <c:v>39419</c:v>
                </c:pt>
                <c:pt idx="156">
                  <c:v>39420</c:v>
                </c:pt>
                <c:pt idx="157">
                  <c:v>39421</c:v>
                </c:pt>
                <c:pt idx="158">
                  <c:v>39422</c:v>
                </c:pt>
                <c:pt idx="159">
                  <c:v>39423</c:v>
                </c:pt>
                <c:pt idx="160">
                  <c:v>39424</c:v>
                </c:pt>
                <c:pt idx="161">
                  <c:v>39425</c:v>
                </c:pt>
                <c:pt idx="162">
                  <c:v>39426</c:v>
                </c:pt>
                <c:pt idx="163">
                  <c:v>39427</c:v>
                </c:pt>
                <c:pt idx="164">
                  <c:v>39428</c:v>
                </c:pt>
                <c:pt idx="165">
                  <c:v>39429</c:v>
                </c:pt>
                <c:pt idx="166">
                  <c:v>39430</c:v>
                </c:pt>
                <c:pt idx="167">
                  <c:v>39431</c:v>
                </c:pt>
                <c:pt idx="168">
                  <c:v>39432</c:v>
                </c:pt>
                <c:pt idx="169">
                  <c:v>39433</c:v>
                </c:pt>
                <c:pt idx="170">
                  <c:v>39434</c:v>
                </c:pt>
                <c:pt idx="171">
                  <c:v>39435</c:v>
                </c:pt>
                <c:pt idx="172">
                  <c:v>39436</c:v>
                </c:pt>
                <c:pt idx="173">
                  <c:v>39437</c:v>
                </c:pt>
                <c:pt idx="174">
                  <c:v>39438</c:v>
                </c:pt>
                <c:pt idx="175">
                  <c:v>39439</c:v>
                </c:pt>
                <c:pt idx="176">
                  <c:v>39440</c:v>
                </c:pt>
                <c:pt idx="177">
                  <c:v>39441</c:v>
                </c:pt>
                <c:pt idx="178">
                  <c:v>39442</c:v>
                </c:pt>
                <c:pt idx="179">
                  <c:v>39443</c:v>
                </c:pt>
                <c:pt idx="180">
                  <c:v>39444</c:v>
                </c:pt>
                <c:pt idx="181">
                  <c:v>39445</c:v>
                </c:pt>
                <c:pt idx="182">
                  <c:v>39446</c:v>
                </c:pt>
                <c:pt idx="183">
                  <c:v>39447</c:v>
                </c:pt>
                <c:pt idx="184">
                  <c:v>39448</c:v>
                </c:pt>
                <c:pt idx="185">
                  <c:v>39449</c:v>
                </c:pt>
                <c:pt idx="186">
                  <c:v>39450</c:v>
                </c:pt>
                <c:pt idx="187">
                  <c:v>39451</c:v>
                </c:pt>
                <c:pt idx="188">
                  <c:v>39452</c:v>
                </c:pt>
                <c:pt idx="189">
                  <c:v>39453</c:v>
                </c:pt>
                <c:pt idx="190">
                  <c:v>39454</c:v>
                </c:pt>
                <c:pt idx="191">
                  <c:v>39455</c:v>
                </c:pt>
                <c:pt idx="192">
                  <c:v>39456</c:v>
                </c:pt>
                <c:pt idx="193">
                  <c:v>39457</c:v>
                </c:pt>
                <c:pt idx="194">
                  <c:v>39458</c:v>
                </c:pt>
                <c:pt idx="195">
                  <c:v>39459</c:v>
                </c:pt>
                <c:pt idx="196">
                  <c:v>39460</c:v>
                </c:pt>
                <c:pt idx="197">
                  <c:v>39461</c:v>
                </c:pt>
                <c:pt idx="198">
                  <c:v>39462</c:v>
                </c:pt>
                <c:pt idx="199">
                  <c:v>39463</c:v>
                </c:pt>
                <c:pt idx="200">
                  <c:v>39464</c:v>
                </c:pt>
                <c:pt idx="201">
                  <c:v>39465</c:v>
                </c:pt>
                <c:pt idx="202">
                  <c:v>39466</c:v>
                </c:pt>
                <c:pt idx="203">
                  <c:v>39467</c:v>
                </c:pt>
                <c:pt idx="204">
                  <c:v>39468</c:v>
                </c:pt>
                <c:pt idx="205">
                  <c:v>39469</c:v>
                </c:pt>
                <c:pt idx="206">
                  <c:v>39470</c:v>
                </c:pt>
                <c:pt idx="207">
                  <c:v>39471</c:v>
                </c:pt>
                <c:pt idx="208">
                  <c:v>39472</c:v>
                </c:pt>
                <c:pt idx="209">
                  <c:v>39473</c:v>
                </c:pt>
                <c:pt idx="210">
                  <c:v>39474</c:v>
                </c:pt>
                <c:pt idx="211">
                  <c:v>39475</c:v>
                </c:pt>
                <c:pt idx="212">
                  <c:v>39476</c:v>
                </c:pt>
                <c:pt idx="213">
                  <c:v>39477</c:v>
                </c:pt>
                <c:pt idx="214">
                  <c:v>39478</c:v>
                </c:pt>
                <c:pt idx="215">
                  <c:v>39479</c:v>
                </c:pt>
                <c:pt idx="216">
                  <c:v>39480</c:v>
                </c:pt>
                <c:pt idx="217">
                  <c:v>39481</c:v>
                </c:pt>
                <c:pt idx="218">
                  <c:v>39482</c:v>
                </c:pt>
                <c:pt idx="219">
                  <c:v>39483</c:v>
                </c:pt>
                <c:pt idx="220">
                  <c:v>39484</c:v>
                </c:pt>
                <c:pt idx="221">
                  <c:v>39485</c:v>
                </c:pt>
                <c:pt idx="222">
                  <c:v>39486</c:v>
                </c:pt>
                <c:pt idx="223">
                  <c:v>39487</c:v>
                </c:pt>
                <c:pt idx="224">
                  <c:v>39488</c:v>
                </c:pt>
                <c:pt idx="225">
                  <c:v>39489</c:v>
                </c:pt>
                <c:pt idx="226">
                  <c:v>39490</c:v>
                </c:pt>
                <c:pt idx="227">
                  <c:v>39491</c:v>
                </c:pt>
                <c:pt idx="228">
                  <c:v>39492</c:v>
                </c:pt>
                <c:pt idx="229">
                  <c:v>39493</c:v>
                </c:pt>
                <c:pt idx="230">
                  <c:v>39494</c:v>
                </c:pt>
                <c:pt idx="231">
                  <c:v>39495</c:v>
                </c:pt>
                <c:pt idx="232">
                  <c:v>39496</c:v>
                </c:pt>
                <c:pt idx="233">
                  <c:v>39497</c:v>
                </c:pt>
                <c:pt idx="234">
                  <c:v>39498</c:v>
                </c:pt>
                <c:pt idx="235">
                  <c:v>39499</c:v>
                </c:pt>
                <c:pt idx="236">
                  <c:v>39500</c:v>
                </c:pt>
                <c:pt idx="237">
                  <c:v>39501</c:v>
                </c:pt>
                <c:pt idx="238">
                  <c:v>39502</c:v>
                </c:pt>
                <c:pt idx="239">
                  <c:v>39503</c:v>
                </c:pt>
                <c:pt idx="240">
                  <c:v>39504</c:v>
                </c:pt>
                <c:pt idx="241">
                  <c:v>39505</c:v>
                </c:pt>
                <c:pt idx="242">
                  <c:v>39506</c:v>
                </c:pt>
                <c:pt idx="243">
                  <c:v>39507</c:v>
                </c:pt>
                <c:pt idx="244">
                  <c:v>39508</c:v>
                </c:pt>
                <c:pt idx="245">
                  <c:v>39509</c:v>
                </c:pt>
                <c:pt idx="246">
                  <c:v>39510</c:v>
                </c:pt>
                <c:pt idx="247">
                  <c:v>39511</c:v>
                </c:pt>
                <c:pt idx="248">
                  <c:v>39512</c:v>
                </c:pt>
                <c:pt idx="249">
                  <c:v>39513</c:v>
                </c:pt>
                <c:pt idx="250">
                  <c:v>39514</c:v>
                </c:pt>
                <c:pt idx="251">
                  <c:v>39515</c:v>
                </c:pt>
                <c:pt idx="252">
                  <c:v>39516</c:v>
                </c:pt>
                <c:pt idx="253">
                  <c:v>39517</c:v>
                </c:pt>
                <c:pt idx="254">
                  <c:v>39518</c:v>
                </c:pt>
                <c:pt idx="255">
                  <c:v>39519</c:v>
                </c:pt>
                <c:pt idx="256">
                  <c:v>39520</c:v>
                </c:pt>
                <c:pt idx="257">
                  <c:v>39521</c:v>
                </c:pt>
                <c:pt idx="258">
                  <c:v>39522</c:v>
                </c:pt>
                <c:pt idx="259">
                  <c:v>39523</c:v>
                </c:pt>
                <c:pt idx="260">
                  <c:v>39524</c:v>
                </c:pt>
                <c:pt idx="261">
                  <c:v>39525</c:v>
                </c:pt>
                <c:pt idx="262">
                  <c:v>39526</c:v>
                </c:pt>
                <c:pt idx="263">
                  <c:v>39527</c:v>
                </c:pt>
                <c:pt idx="264">
                  <c:v>39528</c:v>
                </c:pt>
                <c:pt idx="265">
                  <c:v>39529</c:v>
                </c:pt>
                <c:pt idx="266">
                  <c:v>39530</c:v>
                </c:pt>
                <c:pt idx="267">
                  <c:v>39531</c:v>
                </c:pt>
                <c:pt idx="268">
                  <c:v>39532</c:v>
                </c:pt>
                <c:pt idx="269">
                  <c:v>39533</c:v>
                </c:pt>
                <c:pt idx="270">
                  <c:v>39534</c:v>
                </c:pt>
                <c:pt idx="271">
                  <c:v>39535</c:v>
                </c:pt>
                <c:pt idx="272">
                  <c:v>39536</c:v>
                </c:pt>
                <c:pt idx="273">
                  <c:v>39537</c:v>
                </c:pt>
                <c:pt idx="274">
                  <c:v>39538</c:v>
                </c:pt>
                <c:pt idx="275">
                  <c:v>39539</c:v>
                </c:pt>
                <c:pt idx="276">
                  <c:v>39540</c:v>
                </c:pt>
                <c:pt idx="277">
                  <c:v>39541</c:v>
                </c:pt>
                <c:pt idx="278">
                  <c:v>39542</c:v>
                </c:pt>
                <c:pt idx="279">
                  <c:v>39543</c:v>
                </c:pt>
                <c:pt idx="280">
                  <c:v>39544</c:v>
                </c:pt>
                <c:pt idx="281">
                  <c:v>39545</c:v>
                </c:pt>
                <c:pt idx="282">
                  <c:v>39546</c:v>
                </c:pt>
                <c:pt idx="283">
                  <c:v>39547</c:v>
                </c:pt>
                <c:pt idx="284">
                  <c:v>39548</c:v>
                </c:pt>
                <c:pt idx="285">
                  <c:v>39549</c:v>
                </c:pt>
                <c:pt idx="286">
                  <c:v>39550</c:v>
                </c:pt>
                <c:pt idx="287">
                  <c:v>39551</c:v>
                </c:pt>
                <c:pt idx="288">
                  <c:v>39552</c:v>
                </c:pt>
                <c:pt idx="289">
                  <c:v>39553</c:v>
                </c:pt>
                <c:pt idx="290">
                  <c:v>39554</c:v>
                </c:pt>
                <c:pt idx="291">
                  <c:v>39555</c:v>
                </c:pt>
                <c:pt idx="292">
                  <c:v>39556</c:v>
                </c:pt>
                <c:pt idx="293">
                  <c:v>39557</c:v>
                </c:pt>
                <c:pt idx="294">
                  <c:v>39558</c:v>
                </c:pt>
                <c:pt idx="295">
                  <c:v>39559</c:v>
                </c:pt>
                <c:pt idx="296">
                  <c:v>39560</c:v>
                </c:pt>
                <c:pt idx="297">
                  <c:v>39561</c:v>
                </c:pt>
                <c:pt idx="298">
                  <c:v>39562</c:v>
                </c:pt>
                <c:pt idx="299">
                  <c:v>39563</c:v>
                </c:pt>
                <c:pt idx="300">
                  <c:v>39564</c:v>
                </c:pt>
                <c:pt idx="301">
                  <c:v>39565</c:v>
                </c:pt>
                <c:pt idx="302">
                  <c:v>39566</c:v>
                </c:pt>
                <c:pt idx="303">
                  <c:v>39567</c:v>
                </c:pt>
                <c:pt idx="304">
                  <c:v>39568</c:v>
                </c:pt>
                <c:pt idx="305">
                  <c:v>39569</c:v>
                </c:pt>
                <c:pt idx="306">
                  <c:v>39570</c:v>
                </c:pt>
                <c:pt idx="307">
                  <c:v>39571</c:v>
                </c:pt>
                <c:pt idx="308">
                  <c:v>39572</c:v>
                </c:pt>
                <c:pt idx="309">
                  <c:v>39573</c:v>
                </c:pt>
                <c:pt idx="310">
                  <c:v>39574</c:v>
                </c:pt>
                <c:pt idx="311">
                  <c:v>39575</c:v>
                </c:pt>
                <c:pt idx="312">
                  <c:v>39576</c:v>
                </c:pt>
                <c:pt idx="313">
                  <c:v>39577</c:v>
                </c:pt>
                <c:pt idx="314">
                  <c:v>39578</c:v>
                </c:pt>
                <c:pt idx="315">
                  <c:v>39579</c:v>
                </c:pt>
                <c:pt idx="316">
                  <c:v>39580</c:v>
                </c:pt>
                <c:pt idx="317">
                  <c:v>39581</c:v>
                </c:pt>
                <c:pt idx="318">
                  <c:v>39582</c:v>
                </c:pt>
                <c:pt idx="319">
                  <c:v>39583</c:v>
                </c:pt>
                <c:pt idx="320">
                  <c:v>39584</c:v>
                </c:pt>
                <c:pt idx="321">
                  <c:v>39585</c:v>
                </c:pt>
                <c:pt idx="322">
                  <c:v>39586</c:v>
                </c:pt>
                <c:pt idx="323">
                  <c:v>39587</c:v>
                </c:pt>
                <c:pt idx="324">
                  <c:v>39588</c:v>
                </c:pt>
                <c:pt idx="325">
                  <c:v>39589</c:v>
                </c:pt>
                <c:pt idx="326">
                  <c:v>39590</c:v>
                </c:pt>
                <c:pt idx="327">
                  <c:v>39591</c:v>
                </c:pt>
                <c:pt idx="328">
                  <c:v>39592</c:v>
                </c:pt>
                <c:pt idx="329">
                  <c:v>39593</c:v>
                </c:pt>
                <c:pt idx="330">
                  <c:v>39594</c:v>
                </c:pt>
                <c:pt idx="331">
                  <c:v>39595</c:v>
                </c:pt>
                <c:pt idx="332">
                  <c:v>39596</c:v>
                </c:pt>
                <c:pt idx="333">
                  <c:v>39597</c:v>
                </c:pt>
                <c:pt idx="334">
                  <c:v>39598</c:v>
                </c:pt>
                <c:pt idx="335">
                  <c:v>39599</c:v>
                </c:pt>
                <c:pt idx="336">
                  <c:v>39600</c:v>
                </c:pt>
                <c:pt idx="337">
                  <c:v>39601</c:v>
                </c:pt>
                <c:pt idx="338">
                  <c:v>39602</c:v>
                </c:pt>
                <c:pt idx="339">
                  <c:v>39603</c:v>
                </c:pt>
                <c:pt idx="340">
                  <c:v>39604</c:v>
                </c:pt>
                <c:pt idx="341">
                  <c:v>39605</c:v>
                </c:pt>
                <c:pt idx="342">
                  <c:v>39606</c:v>
                </c:pt>
                <c:pt idx="343">
                  <c:v>39607</c:v>
                </c:pt>
                <c:pt idx="344">
                  <c:v>39608</c:v>
                </c:pt>
                <c:pt idx="345">
                  <c:v>39609</c:v>
                </c:pt>
                <c:pt idx="346">
                  <c:v>39610</c:v>
                </c:pt>
                <c:pt idx="347">
                  <c:v>39611</c:v>
                </c:pt>
                <c:pt idx="348">
                  <c:v>39612</c:v>
                </c:pt>
                <c:pt idx="349">
                  <c:v>39613</c:v>
                </c:pt>
                <c:pt idx="350">
                  <c:v>39614</c:v>
                </c:pt>
                <c:pt idx="351">
                  <c:v>39615</c:v>
                </c:pt>
                <c:pt idx="352">
                  <c:v>39616</c:v>
                </c:pt>
                <c:pt idx="353">
                  <c:v>39617</c:v>
                </c:pt>
                <c:pt idx="354">
                  <c:v>39618</c:v>
                </c:pt>
                <c:pt idx="355">
                  <c:v>39619</c:v>
                </c:pt>
                <c:pt idx="356">
                  <c:v>39620</c:v>
                </c:pt>
                <c:pt idx="357">
                  <c:v>39621</c:v>
                </c:pt>
                <c:pt idx="358">
                  <c:v>39622</c:v>
                </c:pt>
                <c:pt idx="359">
                  <c:v>39623</c:v>
                </c:pt>
                <c:pt idx="360">
                  <c:v>39624</c:v>
                </c:pt>
                <c:pt idx="361">
                  <c:v>39625</c:v>
                </c:pt>
                <c:pt idx="362">
                  <c:v>39626</c:v>
                </c:pt>
                <c:pt idx="363">
                  <c:v>39627</c:v>
                </c:pt>
                <c:pt idx="364">
                  <c:v>39628</c:v>
                </c:pt>
                <c:pt idx="365">
                  <c:v>39629</c:v>
                </c:pt>
                <c:pt idx="366">
                  <c:v>39630</c:v>
                </c:pt>
                <c:pt idx="367">
                  <c:v>39631</c:v>
                </c:pt>
                <c:pt idx="368">
                  <c:v>39632</c:v>
                </c:pt>
                <c:pt idx="369">
                  <c:v>39633</c:v>
                </c:pt>
                <c:pt idx="370">
                  <c:v>39634</c:v>
                </c:pt>
                <c:pt idx="371">
                  <c:v>39635</c:v>
                </c:pt>
                <c:pt idx="372">
                  <c:v>39636</c:v>
                </c:pt>
                <c:pt idx="373">
                  <c:v>39637</c:v>
                </c:pt>
                <c:pt idx="374">
                  <c:v>39638</c:v>
                </c:pt>
                <c:pt idx="375">
                  <c:v>39639</c:v>
                </c:pt>
                <c:pt idx="376">
                  <c:v>39640</c:v>
                </c:pt>
                <c:pt idx="377">
                  <c:v>39641</c:v>
                </c:pt>
                <c:pt idx="378">
                  <c:v>39642</c:v>
                </c:pt>
                <c:pt idx="379">
                  <c:v>39643</c:v>
                </c:pt>
                <c:pt idx="380">
                  <c:v>39644</c:v>
                </c:pt>
                <c:pt idx="381">
                  <c:v>39645</c:v>
                </c:pt>
                <c:pt idx="382">
                  <c:v>39646</c:v>
                </c:pt>
                <c:pt idx="383">
                  <c:v>39647</c:v>
                </c:pt>
                <c:pt idx="384">
                  <c:v>39648</c:v>
                </c:pt>
                <c:pt idx="385">
                  <c:v>39649</c:v>
                </c:pt>
                <c:pt idx="386">
                  <c:v>39650</c:v>
                </c:pt>
                <c:pt idx="387">
                  <c:v>39651</c:v>
                </c:pt>
                <c:pt idx="388">
                  <c:v>39652</c:v>
                </c:pt>
                <c:pt idx="389">
                  <c:v>39653</c:v>
                </c:pt>
                <c:pt idx="390">
                  <c:v>39654</c:v>
                </c:pt>
                <c:pt idx="391">
                  <c:v>39655</c:v>
                </c:pt>
                <c:pt idx="392">
                  <c:v>39656</c:v>
                </c:pt>
                <c:pt idx="393">
                  <c:v>39657</c:v>
                </c:pt>
                <c:pt idx="394">
                  <c:v>39658</c:v>
                </c:pt>
                <c:pt idx="395">
                  <c:v>39659</c:v>
                </c:pt>
                <c:pt idx="396">
                  <c:v>39660</c:v>
                </c:pt>
                <c:pt idx="397">
                  <c:v>39661</c:v>
                </c:pt>
                <c:pt idx="398">
                  <c:v>39662</c:v>
                </c:pt>
                <c:pt idx="399">
                  <c:v>39663</c:v>
                </c:pt>
                <c:pt idx="400">
                  <c:v>39664</c:v>
                </c:pt>
                <c:pt idx="401">
                  <c:v>39665</c:v>
                </c:pt>
                <c:pt idx="402">
                  <c:v>39666</c:v>
                </c:pt>
                <c:pt idx="403">
                  <c:v>39667</c:v>
                </c:pt>
                <c:pt idx="404">
                  <c:v>39668</c:v>
                </c:pt>
                <c:pt idx="405">
                  <c:v>39669</c:v>
                </c:pt>
                <c:pt idx="406">
                  <c:v>39670</c:v>
                </c:pt>
                <c:pt idx="407">
                  <c:v>39671</c:v>
                </c:pt>
                <c:pt idx="408">
                  <c:v>39672</c:v>
                </c:pt>
                <c:pt idx="409">
                  <c:v>39673</c:v>
                </c:pt>
                <c:pt idx="410">
                  <c:v>39674</c:v>
                </c:pt>
                <c:pt idx="411">
                  <c:v>39675</c:v>
                </c:pt>
                <c:pt idx="412">
                  <c:v>39676</c:v>
                </c:pt>
                <c:pt idx="413">
                  <c:v>39677</c:v>
                </c:pt>
                <c:pt idx="414">
                  <c:v>39678</c:v>
                </c:pt>
                <c:pt idx="415">
                  <c:v>39679</c:v>
                </c:pt>
                <c:pt idx="416">
                  <c:v>39680</c:v>
                </c:pt>
                <c:pt idx="417">
                  <c:v>39681</c:v>
                </c:pt>
                <c:pt idx="418">
                  <c:v>39682</c:v>
                </c:pt>
                <c:pt idx="419">
                  <c:v>39683</c:v>
                </c:pt>
                <c:pt idx="420">
                  <c:v>39684</c:v>
                </c:pt>
                <c:pt idx="421">
                  <c:v>39685</c:v>
                </c:pt>
                <c:pt idx="422">
                  <c:v>39686</c:v>
                </c:pt>
                <c:pt idx="423">
                  <c:v>39687</c:v>
                </c:pt>
                <c:pt idx="424">
                  <c:v>39688</c:v>
                </c:pt>
                <c:pt idx="425">
                  <c:v>39689</c:v>
                </c:pt>
                <c:pt idx="426">
                  <c:v>39690</c:v>
                </c:pt>
                <c:pt idx="427">
                  <c:v>39691</c:v>
                </c:pt>
                <c:pt idx="428">
                  <c:v>39692</c:v>
                </c:pt>
                <c:pt idx="429">
                  <c:v>39693</c:v>
                </c:pt>
                <c:pt idx="430">
                  <c:v>39694</c:v>
                </c:pt>
                <c:pt idx="431">
                  <c:v>39695</c:v>
                </c:pt>
                <c:pt idx="432">
                  <c:v>39696</c:v>
                </c:pt>
                <c:pt idx="433">
                  <c:v>39697</c:v>
                </c:pt>
                <c:pt idx="434">
                  <c:v>39698</c:v>
                </c:pt>
                <c:pt idx="435">
                  <c:v>39699</c:v>
                </c:pt>
                <c:pt idx="436">
                  <c:v>39700</c:v>
                </c:pt>
                <c:pt idx="437">
                  <c:v>39701</c:v>
                </c:pt>
                <c:pt idx="438">
                  <c:v>39702</c:v>
                </c:pt>
                <c:pt idx="439">
                  <c:v>39703</c:v>
                </c:pt>
                <c:pt idx="440">
                  <c:v>39704</c:v>
                </c:pt>
                <c:pt idx="441">
                  <c:v>39705</c:v>
                </c:pt>
                <c:pt idx="442">
                  <c:v>39706</c:v>
                </c:pt>
                <c:pt idx="443">
                  <c:v>39707</c:v>
                </c:pt>
                <c:pt idx="444">
                  <c:v>39708</c:v>
                </c:pt>
                <c:pt idx="445">
                  <c:v>39709</c:v>
                </c:pt>
                <c:pt idx="446">
                  <c:v>39710</c:v>
                </c:pt>
                <c:pt idx="447">
                  <c:v>39711</c:v>
                </c:pt>
                <c:pt idx="448">
                  <c:v>39712</c:v>
                </c:pt>
                <c:pt idx="449">
                  <c:v>39713</c:v>
                </c:pt>
                <c:pt idx="450">
                  <c:v>39714</c:v>
                </c:pt>
                <c:pt idx="451">
                  <c:v>39715</c:v>
                </c:pt>
                <c:pt idx="452">
                  <c:v>39716</c:v>
                </c:pt>
                <c:pt idx="453">
                  <c:v>39717</c:v>
                </c:pt>
                <c:pt idx="454">
                  <c:v>39718</c:v>
                </c:pt>
                <c:pt idx="455">
                  <c:v>39719</c:v>
                </c:pt>
                <c:pt idx="456">
                  <c:v>39720</c:v>
                </c:pt>
                <c:pt idx="457">
                  <c:v>39721</c:v>
                </c:pt>
                <c:pt idx="458">
                  <c:v>39722</c:v>
                </c:pt>
                <c:pt idx="459">
                  <c:v>39723</c:v>
                </c:pt>
                <c:pt idx="460">
                  <c:v>39724</c:v>
                </c:pt>
                <c:pt idx="461">
                  <c:v>39725</c:v>
                </c:pt>
                <c:pt idx="462">
                  <c:v>39726</c:v>
                </c:pt>
                <c:pt idx="463">
                  <c:v>39727</c:v>
                </c:pt>
                <c:pt idx="464">
                  <c:v>39728</c:v>
                </c:pt>
                <c:pt idx="465">
                  <c:v>39729</c:v>
                </c:pt>
                <c:pt idx="466">
                  <c:v>39730</c:v>
                </c:pt>
                <c:pt idx="467">
                  <c:v>39731</c:v>
                </c:pt>
                <c:pt idx="468">
                  <c:v>39732</c:v>
                </c:pt>
                <c:pt idx="469">
                  <c:v>39733</c:v>
                </c:pt>
                <c:pt idx="470">
                  <c:v>39734</c:v>
                </c:pt>
                <c:pt idx="471">
                  <c:v>39735</c:v>
                </c:pt>
                <c:pt idx="472">
                  <c:v>39736</c:v>
                </c:pt>
                <c:pt idx="473">
                  <c:v>39737</c:v>
                </c:pt>
                <c:pt idx="474">
                  <c:v>39738</c:v>
                </c:pt>
                <c:pt idx="475">
                  <c:v>39739</c:v>
                </c:pt>
                <c:pt idx="476">
                  <c:v>39740</c:v>
                </c:pt>
                <c:pt idx="477">
                  <c:v>39741</c:v>
                </c:pt>
                <c:pt idx="478">
                  <c:v>39742</c:v>
                </c:pt>
                <c:pt idx="479">
                  <c:v>39743</c:v>
                </c:pt>
                <c:pt idx="480">
                  <c:v>39744</c:v>
                </c:pt>
                <c:pt idx="481">
                  <c:v>39745</c:v>
                </c:pt>
                <c:pt idx="482">
                  <c:v>39746</c:v>
                </c:pt>
                <c:pt idx="483">
                  <c:v>39747</c:v>
                </c:pt>
                <c:pt idx="484">
                  <c:v>39748</c:v>
                </c:pt>
                <c:pt idx="485">
                  <c:v>39749</c:v>
                </c:pt>
                <c:pt idx="486">
                  <c:v>39750</c:v>
                </c:pt>
                <c:pt idx="487">
                  <c:v>39751</c:v>
                </c:pt>
                <c:pt idx="488">
                  <c:v>39752</c:v>
                </c:pt>
                <c:pt idx="489">
                  <c:v>39753</c:v>
                </c:pt>
                <c:pt idx="490">
                  <c:v>39754</c:v>
                </c:pt>
                <c:pt idx="491">
                  <c:v>39755</c:v>
                </c:pt>
                <c:pt idx="492">
                  <c:v>39756</c:v>
                </c:pt>
                <c:pt idx="493">
                  <c:v>39757</c:v>
                </c:pt>
                <c:pt idx="494">
                  <c:v>39758</c:v>
                </c:pt>
                <c:pt idx="495">
                  <c:v>39759</c:v>
                </c:pt>
                <c:pt idx="496">
                  <c:v>39760</c:v>
                </c:pt>
                <c:pt idx="497">
                  <c:v>39761</c:v>
                </c:pt>
                <c:pt idx="498">
                  <c:v>39762</c:v>
                </c:pt>
                <c:pt idx="499">
                  <c:v>39763</c:v>
                </c:pt>
                <c:pt idx="500">
                  <c:v>39764</c:v>
                </c:pt>
                <c:pt idx="501">
                  <c:v>39765</c:v>
                </c:pt>
                <c:pt idx="502">
                  <c:v>39766</c:v>
                </c:pt>
                <c:pt idx="503">
                  <c:v>39767</c:v>
                </c:pt>
                <c:pt idx="504">
                  <c:v>39768</c:v>
                </c:pt>
                <c:pt idx="505">
                  <c:v>39769</c:v>
                </c:pt>
                <c:pt idx="506">
                  <c:v>39770</c:v>
                </c:pt>
                <c:pt idx="507">
                  <c:v>39771</c:v>
                </c:pt>
                <c:pt idx="508">
                  <c:v>39772</c:v>
                </c:pt>
                <c:pt idx="509">
                  <c:v>39773</c:v>
                </c:pt>
                <c:pt idx="510">
                  <c:v>39774</c:v>
                </c:pt>
                <c:pt idx="511">
                  <c:v>39775</c:v>
                </c:pt>
                <c:pt idx="512">
                  <c:v>39776</c:v>
                </c:pt>
                <c:pt idx="513">
                  <c:v>39777</c:v>
                </c:pt>
                <c:pt idx="514">
                  <c:v>39778</c:v>
                </c:pt>
                <c:pt idx="515">
                  <c:v>39779</c:v>
                </c:pt>
                <c:pt idx="516">
                  <c:v>39780</c:v>
                </c:pt>
                <c:pt idx="517">
                  <c:v>39781</c:v>
                </c:pt>
                <c:pt idx="518">
                  <c:v>39782</c:v>
                </c:pt>
                <c:pt idx="519">
                  <c:v>39783</c:v>
                </c:pt>
                <c:pt idx="520">
                  <c:v>39784</c:v>
                </c:pt>
                <c:pt idx="521">
                  <c:v>39785</c:v>
                </c:pt>
                <c:pt idx="522">
                  <c:v>39786</c:v>
                </c:pt>
                <c:pt idx="523">
                  <c:v>39787</c:v>
                </c:pt>
                <c:pt idx="524">
                  <c:v>39788</c:v>
                </c:pt>
                <c:pt idx="525">
                  <c:v>39789</c:v>
                </c:pt>
                <c:pt idx="526">
                  <c:v>39790</c:v>
                </c:pt>
                <c:pt idx="527">
                  <c:v>39791</c:v>
                </c:pt>
                <c:pt idx="528">
                  <c:v>39792</c:v>
                </c:pt>
                <c:pt idx="529">
                  <c:v>39793</c:v>
                </c:pt>
                <c:pt idx="530">
                  <c:v>39794</c:v>
                </c:pt>
                <c:pt idx="531">
                  <c:v>39795</c:v>
                </c:pt>
                <c:pt idx="532">
                  <c:v>39796</c:v>
                </c:pt>
                <c:pt idx="533">
                  <c:v>39797</c:v>
                </c:pt>
                <c:pt idx="534">
                  <c:v>39798</c:v>
                </c:pt>
                <c:pt idx="535">
                  <c:v>39799</c:v>
                </c:pt>
                <c:pt idx="536">
                  <c:v>39800</c:v>
                </c:pt>
                <c:pt idx="537">
                  <c:v>39801</c:v>
                </c:pt>
                <c:pt idx="538">
                  <c:v>39802</c:v>
                </c:pt>
                <c:pt idx="539">
                  <c:v>39803</c:v>
                </c:pt>
                <c:pt idx="540">
                  <c:v>39804</c:v>
                </c:pt>
                <c:pt idx="541">
                  <c:v>39805</c:v>
                </c:pt>
                <c:pt idx="542">
                  <c:v>39806</c:v>
                </c:pt>
                <c:pt idx="543">
                  <c:v>39807</c:v>
                </c:pt>
                <c:pt idx="544">
                  <c:v>39808</c:v>
                </c:pt>
                <c:pt idx="545">
                  <c:v>39809</c:v>
                </c:pt>
                <c:pt idx="546">
                  <c:v>39810</c:v>
                </c:pt>
                <c:pt idx="547">
                  <c:v>39811</c:v>
                </c:pt>
                <c:pt idx="548">
                  <c:v>39812</c:v>
                </c:pt>
                <c:pt idx="549">
                  <c:v>39813</c:v>
                </c:pt>
                <c:pt idx="550">
                  <c:v>39814</c:v>
                </c:pt>
                <c:pt idx="551">
                  <c:v>39815</c:v>
                </c:pt>
                <c:pt idx="552">
                  <c:v>39816</c:v>
                </c:pt>
                <c:pt idx="553">
                  <c:v>39817</c:v>
                </c:pt>
                <c:pt idx="554">
                  <c:v>39818</c:v>
                </c:pt>
                <c:pt idx="555">
                  <c:v>39819</c:v>
                </c:pt>
                <c:pt idx="556">
                  <c:v>39820</c:v>
                </c:pt>
                <c:pt idx="557">
                  <c:v>39821</c:v>
                </c:pt>
                <c:pt idx="558">
                  <c:v>39822</c:v>
                </c:pt>
                <c:pt idx="559">
                  <c:v>39823</c:v>
                </c:pt>
                <c:pt idx="560">
                  <c:v>39824</c:v>
                </c:pt>
                <c:pt idx="561">
                  <c:v>39825</c:v>
                </c:pt>
                <c:pt idx="562">
                  <c:v>39826</c:v>
                </c:pt>
                <c:pt idx="563">
                  <c:v>39827</c:v>
                </c:pt>
                <c:pt idx="564">
                  <c:v>39828</c:v>
                </c:pt>
                <c:pt idx="565">
                  <c:v>39829</c:v>
                </c:pt>
                <c:pt idx="566">
                  <c:v>39830</c:v>
                </c:pt>
                <c:pt idx="567">
                  <c:v>39831</c:v>
                </c:pt>
                <c:pt idx="568">
                  <c:v>39832</c:v>
                </c:pt>
                <c:pt idx="569">
                  <c:v>39833</c:v>
                </c:pt>
                <c:pt idx="570">
                  <c:v>39834</c:v>
                </c:pt>
                <c:pt idx="571">
                  <c:v>39835</c:v>
                </c:pt>
                <c:pt idx="572">
                  <c:v>39836</c:v>
                </c:pt>
                <c:pt idx="573">
                  <c:v>39837</c:v>
                </c:pt>
                <c:pt idx="574">
                  <c:v>39838</c:v>
                </c:pt>
                <c:pt idx="575">
                  <c:v>39839</c:v>
                </c:pt>
                <c:pt idx="576">
                  <c:v>39840</c:v>
                </c:pt>
                <c:pt idx="577">
                  <c:v>39841</c:v>
                </c:pt>
                <c:pt idx="578">
                  <c:v>39842</c:v>
                </c:pt>
                <c:pt idx="579">
                  <c:v>39843</c:v>
                </c:pt>
                <c:pt idx="580">
                  <c:v>39844</c:v>
                </c:pt>
                <c:pt idx="581">
                  <c:v>39845</c:v>
                </c:pt>
                <c:pt idx="582">
                  <c:v>39846</c:v>
                </c:pt>
                <c:pt idx="583">
                  <c:v>39847</c:v>
                </c:pt>
                <c:pt idx="584">
                  <c:v>39848</c:v>
                </c:pt>
                <c:pt idx="585">
                  <c:v>39849</c:v>
                </c:pt>
                <c:pt idx="586">
                  <c:v>39850</c:v>
                </c:pt>
                <c:pt idx="587">
                  <c:v>39851</c:v>
                </c:pt>
                <c:pt idx="588">
                  <c:v>39852</c:v>
                </c:pt>
                <c:pt idx="589">
                  <c:v>39853</c:v>
                </c:pt>
                <c:pt idx="590">
                  <c:v>39854</c:v>
                </c:pt>
                <c:pt idx="591">
                  <c:v>39855</c:v>
                </c:pt>
                <c:pt idx="592">
                  <c:v>39856</c:v>
                </c:pt>
                <c:pt idx="593">
                  <c:v>39857</c:v>
                </c:pt>
                <c:pt idx="594">
                  <c:v>39858</c:v>
                </c:pt>
                <c:pt idx="595">
                  <c:v>39859</c:v>
                </c:pt>
                <c:pt idx="596">
                  <c:v>39860</c:v>
                </c:pt>
                <c:pt idx="597">
                  <c:v>39861</c:v>
                </c:pt>
                <c:pt idx="598">
                  <c:v>39862</c:v>
                </c:pt>
                <c:pt idx="599">
                  <c:v>39863</c:v>
                </c:pt>
                <c:pt idx="600">
                  <c:v>39864</c:v>
                </c:pt>
                <c:pt idx="601">
                  <c:v>39865</c:v>
                </c:pt>
                <c:pt idx="602">
                  <c:v>39866</c:v>
                </c:pt>
                <c:pt idx="603">
                  <c:v>39867</c:v>
                </c:pt>
                <c:pt idx="604">
                  <c:v>39868</c:v>
                </c:pt>
                <c:pt idx="605">
                  <c:v>39869</c:v>
                </c:pt>
                <c:pt idx="606">
                  <c:v>39870</c:v>
                </c:pt>
                <c:pt idx="607">
                  <c:v>39871</c:v>
                </c:pt>
                <c:pt idx="608">
                  <c:v>39872</c:v>
                </c:pt>
                <c:pt idx="609">
                  <c:v>39873</c:v>
                </c:pt>
                <c:pt idx="610">
                  <c:v>39874</c:v>
                </c:pt>
                <c:pt idx="611">
                  <c:v>39875</c:v>
                </c:pt>
                <c:pt idx="612">
                  <c:v>39876</c:v>
                </c:pt>
                <c:pt idx="613">
                  <c:v>39877</c:v>
                </c:pt>
                <c:pt idx="614">
                  <c:v>39878</c:v>
                </c:pt>
                <c:pt idx="615">
                  <c:v>39879</c:v>
                </c:pt>
                <c:pt idx="616">
                  <c:v>39880</c:v>
                </c:pt>
                <c:pt idx="617">
                  <c:v>39881</c:v>
                </c:pt>
                <c:pt idx="618">
                  <c:v>39882</c:v>
                </c:pt>
                <c:pt idx="619">
                  <c:v>39883</c:v>
                </c:pt>
                <c:pt idx="620">
                  <c:v>39884</c:v>
                </c:pt>
                <c:pt idx="621">
                  <c:v>39885</c:v>
                </c:pt>
                <c:pt idx="622">
                  <c:v>39886</c:v>
                </c:pt>
                <c:pt idx="623">
                  <c:v>39887</c:v>
                </c:pt>
                <c:pt idx="624">
                  <c:v>39888</c:v>
                </c:pt>
                <c:pt idx="625">
                  <c:v>39889</c:v>
                </c:pt>
                <c:pt idx="626">
                  <c:v>39890</c:v>
                </c:pt>
                <c:pt idx="627">
                  <c:v>39891</c:v>
                </c:pt>
                <c:pt idx="628">
                  <c:v>39892</c:v>
                </c:pt>
                <c:pt idx="629">
                  <c:v>39893</c:v>
                </c:pt>
                <c:pt idx="630">
                  <c:v>39894</c:v>
                </c:pt>
                <c:pt idx="631">
                  <c:v>39895</c:v>
                </c:pt>
                <c:pt idx="632">
                  <c:v>39896</c:v>
                </c:pt>
                <c:pt idx="633">
                  <c:v>39897</c:v>
                </c:pt>
                <c:pt idx="634">
                  <c:v>39898</c:v>
                </c:pt>
                <c:pt idx="635">
                  <c:v>39899</c:v>
                </c:pt>
                <c:pt idx="636">
                  <c:v>39900</c:v>
                </c:pt>
                <c:pt idx="637">
                  <c:v>39901</c:v>
                </c:pt>
                <c:pt idx="638">
                  <c:v>39902</c:v>
                </c:pt>
                <c:pt idx="639">
                  <c:v>39903</c:v>
                </c:pt>
                <c:pt idx="640">
                  <c:v>39904</c:v>
                </c:pt>
                <c:pt idx="641">
                  <c:v>39905</c:v>
                </c:pt>
                <c:pt idx="642">
                  <c:v>39906</c:v>
                </c:pt>
                <c:pt idx="643">
                  <c:v>39907</c:v>
                </c:pt>
                <c:pt idx="644">
                  <c:v>39908</c:v>
                </c:pt>
                <c:pt idx="645">
                  <c:v>39909</c:v>
                </c:pt>
                <c:pt idx="646">
                  <c:v>39910</c:v>
                </c:pt>
                <c:pt idx="647">
                  <c:v>39911</c:v>
                </c:pt>
                <c:pt idx="648">
                  <c:v>39912</c:v>
                </c:pt>
                <c:pt idx="649">
                  <c:v>39913</c:v>
                </c:pt>
                <c:pt idx="650">
                  <c:v>39914</c:v>
                </c:pt>
                <c:pt idx="651">
                  <c:v>39915</c:v>
                </c:pt>
                <c:pt idx="652">
                  <c:v>39916</c:v>
                </c:pt>
                <c:pt idx="653">
                  <c:v>39917</c:v>
                </c:pt>
                <c:pt idx="654">
                  <c:v>39918</c:v>
                </c:pt>
                <c:pt idx="655">
                  <c:v>39919</c:v>
                </c:pt>
                <c:pt idx="656">
                  <c:v>39920</c:v>
                </c:pt>
                <c:pt idx="657">
                  <c:v>39921</c:v>
                </c:pt>
                <c:pt idx="658">
                  <c:v>39922</c:v>
                </c:pt>
                <c:pt idx="659">
                  <c:v>39923</c:v>
                </c:pt>
                <c:pt idx="660">
                  <c:v>39924</c:v>
                </c:pt>
                <c:pt idx="661">
                  <c:v>39925</c:v>
                </c:pt>
                <c:pt idx="662">
                  <c:v>39926</c:v>
                </c:pt>
                <c:pt idx="663">
                  <c:v>39927</c:v>
                </c:pt>
                <c:pt idx="664">
                  <c:v>39928</c:v>
                </c:pt>
                <c:pt idx="665">
                  <c:v>39929</c:v>
                </c:pt>
                <c:pt idx="666">
                  <c:v>39930</c:v>
                </c:pt>
                <c:pt idx="667">
                  <c:v>39931</c:v>
                </c:pt>
                <c:pt idx="668">
                  <c:v>39932</c:v>
                </c:pt>
                <c:pt idx="669">
                  <c:v>39933</c:v>
                </c:pt>
                <c:pt idx="670">
                  <c:v>39934</c:v>
                </c:pt>
                <c:pt idx="671">
                  <c:v>39935</c:v>
                </c:pt>
                <c:pt idx="672">
                  <c:v>39936</c:v>
                </c:pt>
                <c:pt idx="673">
                  <c:v>39937</c:v>
                </c:pt>
                <c:pt idx="674">
                  <c:v>39938</c:v>
                </c:pt>
                <c:pt idx="675">
                  <c:v>39939</c:v>
                </c:pt>
                <c:pt idx="676">
                  <c:v>39940</c:v>
                </c:pt>
                <c:pt idx="677">
                  <c:v>39941</c:v>
                </c:pt>
                <c:pt idx="678">
                  <c:v>39942</c:v>
                </c:pt>
                <c:pt idx="679">
                  <c:v>39943</c:v>
                </c:pt>
                <c:pt idx="680">
                  <c:v>39944</c:v>
                </c:pt>
                <c:pt idx="681">
                  <c:v>39945</c:v>
                </c:pt>
                <c:pt idx="682">
                  <c:v>39946</c:v>
                </c:pt>
                <c:pt idx="683">
                  <c:v>39947</c:v>
                </c:pt>
                <c:pt idx="684">
                  <c:v>39948</c:v>
                </c:pt>
                <c:pt idx="685">
                  <c:v>39949</c:v>
                </c:pt>
                <c:pt idx="686">
                  <c:v>39950</c:v>
                </c:pt>
                <c:pt idx="687">
                  <c:v>39951</c:v>
                </c:pt>
                <c:pt idx="688">
                  <c:v>39952</c:v>
                </c:pt>
                <c:pt idx="689">
                  <c:v>39953</c:v>
                </c:pt>
                <c:pt idx="690">
                  <c:v>39954</c:v>
                </c:pt>
                <c:pt idx="691">
                  <c:v>39955</c:v>
                </c:pt>
                <c:pt idx="692">
                  <c:v>39956</c:v>
                </c:pt>
                <c:pt idx="693">
                  <c:v>39957</c:v>
                </c:pt>
                <c:pt idx="694">
                  <c:v>39958</c:v>
                </c:pt>
                <c:pt idx="695">
                  <c:v>39959</c:v>
                </c:pt>
                <c:pt idx="696">
                  <c:v>39960</c:v>
                </c:pt>
                <c:pt idx="697">
                  <c:v>39961</c:v>
                </c:pt>
                <c:pt idx="698">
                  <c:v>39962</c:v>
                </c:pt>
                <c:pt idx="699">
                  <c:v>39963</c:v>
                </c:pt>
                <c:pt idx="700">
                  <c:v>39964</c:v>
                </c:pt>
                <c:pt idx="701">
                  <c:v>39965</c:v>
                </c:pt>
                <c:pt idx="702">
                  <c:v>39966</c:v>
                </c:pt>
                <c:pt idx="703">
                  <c:v>39967</c:v>
                </c:pt>
                <c:pt idx="704">
                  <c:v>39968</c:v>
                </c:pt>
                <c:pt idx="705">
                  <c:v>39969</c:v>
                </c:pt>
                <c:pt idx="706">
                  <c:v>39970</c:v>
                </c:pt>
                <c:pt idx="707">
                  <c:v>39971</c:v>
                </c:pt>
                <c:pt idx="708">
                  <c:v>39972</c:v>
                </c:pt>
                <c:pt idx="709">
                  <c:v>39973</c:v>
                </c:pt>
                <c:pt idx="710">
                  <c:v>39974</c:v>
                </c:pt>
                <c:pt idx="711">
                  <c:v>39975</c:v>
                </c:pt>
                <c:pt idx="712">
                  <c:v>39976</c:v>
                </c:pt>
                <c:pt idx="713">
                  <c:v>39977</c:v>
                </c:pt>
                <c:pt idx="714">
                  <c:v>39978</c:v>
                </c:pt>
                <c:pt idx="715">
                  <c:v>39979</c:v>
                </c:pt>
                <c:pt idx="716">
                  <c:v>39980</c:v>
                </c:pt>
                <c:pt idx="717">
                  <c:v>39981</c:v>
                </c:pt>
                <c:pt idx="718">
                  <c:v>39982</c:v>
                </c:pt>
                <c:pt idx="719">
                  <c:v>39983</c:v>
                </c:pt>
                <c:pt idx="720">
                  <c:v>39984</c:v>
                </c:pt>
                <c:pt idx="721">
                  <c:v>39985</c:v>
                </c:pt>
                <c:pt idx="722">
                  <c:v>39986</c:v>
                </c:pt>
                <c:pt idx="723">
                  <c:v>39987</c:v>
                </c:pt>
                <c:pt idx="724">
                  <c:v>39988</c:v>
                </c:pt>
                <c:pt idx="725">
                  <c:v>39989</c:v>
                </c:pt>
                <c:pt idx="726">
                  <c:v>39990</c:v>
                </c:pt>
                <c:pt idx="727">
                  <c:v>39991</c:v>
                </c:pt>
                <c:pt idx="728">
                  <c:v>39992</c:v>
                </c:pt>
                <c:pt idx="729">
                  <c:v>39993</c:v>
                </c:pt>
                <c:pt idx="730">
                  <c:v>39994</c:v>
                </c:pt>
                <c:pt idx="731">
                  <c:v>39995</c:v>
                </c:pt>
                <c:pt idx="732">
                  <c:v>39996</c:v>
                </c:pt>
                <c:pt idx="733">
                  <c:v>39997</c:v>
                </c:pt>
                <c:pt idx="734">
                  <c:v>39998</c:v>
                </c:pt>
                <c:pt idx="735">
                  <c:v>39999</c:v>
                </c:pt>
                <c:pt idx="736">
                  <c:v>40000</c:v>
                </c:pt>
                <c:pt idx="737">
                  <c:v>40001</c:v>
                </c:pt>
                <c:pt idx="738">
                  <c:v>40002</c:v>
                </c:pt>
                <c:pt idx="739">
                  <c:v>40003</c:v>
                </c:pt>
                <c:pt idx="740">
                  <c:v>40004</c:v>
                </c:pt>
                <c:pt idx="741">
                  <c:v>40005</c:v>
                </c:pt>
                <c:pt idx="742">
                  <c:v>40006</c:v>
                </c:pt>
                <c:pt idx="743">
                  <c:v>40007</c:v>
                </c:pt>
                <c:pt idx="744">
                  <c:v>40008</c:v>
                </c:pt>
                <c:pt idx="745">
                  <c:v>40009</c:v>
                </c:pt>
                <c:pt idx="746">
                  <c:v>40010</c:v>
                </c:pt>
                <c:pt idx="747">
                  <c:v>40011</c:v>
                </c:pt>
                <c:pt idx="748">
                  <c:v>40012</c:v>
                </c:pt>
                <c:pt idx="749">
                  <c:v>40013</c:v>
                </c:pt>
                <c:pt idx="750">
                  <c:v>40014</c:v>
                </c:pt>
                <c:pt idx="751">
                  <c:v>40015</c:v>
                </c:pt>
                <c:pt idx="752">
                  <c:v>40016</c:v>
                </c:pt>
                <c:pt idx="753">
                  <c:v>40017</c:v>
                </c:pt>
                <c:pt idx="754">
                  <c:v>40018</c:v>
                </c:pt>
                <c:pt idx="755">
                  <c:v>40019</c:v>
                </c:pt>
                <c:pt idx="756">
                  <c:v>40020</c:v>
                </c:pt>
                <c:pt idx="757">
                  <c:v>40021</c:v>
                </c:pt>
                <c:pt idx="758">
                  <c:v>40022</c:v>
                </c:pt>
                <c:pt idx="759">
                  <c:v>40023</c:v>
                </c:pt>
                <c:pt idx="760">
                  <c:v>40024</c:v>
                </c:pt>
                <c:pt idx="761">
                  <c:v>40025</c:v>
                </c:pt>
                <c:pt idx="762">
                  <c:v>40026</c:v>
                </c:pt>
                <c:pt idx="763">
                  <c:v>40027</c:v>
                </c:pt>
                <c:pt idx="764">
                  <c:v>40028</c:v>
                </c:pt>
                <c:pt idx="765">
                  <c:v>40029</c:v>
                </c:pt>
                <c:pt idx="766">
                  <c:v>40030</c:v>
                </c:pt>
                <c:pt idx="767">
                  <c:v>40031</c:v>
                </c:pt>
                <c:pt idx="768">
                  <c:v>40032</c:v>
                </c:pt>
                <c:pt idx="769">
                  <c:v>40033</c:v>
                </c:pt>
                <c:pt idx="770">
                  <c:v>40034</c:v>
                </c:pt>
                <c:pt idx="771">
                  <c:v>40035</c:v>
                </c:pt>
                <c:pt idx="772">
                  <c:v>40036</c:v>
                </c:pt>
                <c:pt idx="773">
                  <c:v>40037</c:v>
                </c:pt>
                <c:pt idx="774">
                  <c:v>40038</c:v>
                </c:pt>
                <c:pt idx="775">
                  <c:v>40039</c:v>
                </c:pt>
                <c:pt idx="776">
                  <c:v>40040</c:v>
                </c:pt>
                <c:pt idx="777">
                  <c:v>40041</c:v>
                </c:pt>
                <c:pt idx="778">
                  <c:v>40042</c:v>
                </c:pt>
                <c:pt idx="779">
                  <c:v>40043</c:v>
                </c:pt>
                <c:pt idx="780">
                  <c:v>40044</c:v>
                </c:pt>
                <c:pt idx="781">
                  <c:v>40045</c:v>
                </c:pt>
                <c:pt idx="782">
                  <c:v>40046</c:v>
                </c:pt>
                <c:pt idx="783">
                  <c:v>40047</c:v>
                </c:pt>
                <c:pt idx="784">
                  <c:v>40048</c:v>
                </c:pt>
                <c:pt idx="785">
                  <c:v>40049</c:v>
                </c:pt>
                <c:pt idx="786">
                  <c:v>40050</c:v>
                </c:pt>
                <c:pt idx="787">
                  <c:v>40051</c:v>
                </c:pt>
                <c:pt idx="788">
                  <c:v>40052</c:v>
                </c:pt>
                <c:pt idx="789">
                  <c:v>40053</c:v>
                </c:pt>
                <c:pt idx="790">
                  <c:v>40054</c:v>
                </c:pt>
                <c:pt idx="791">
                  <c:v>40055</c:v>
                </c:pt>
                <c:pt idx="792">
                  <c:v>40056</c:v>
                </c:pt>
                <c:pt idx="793">
                  <c:v>40057</c:v>
                </c:pt>
                <c:pt idx="794">
                  <c:v>40058</c:v>
                </c:pt>
                <c:pt idx="795">
                  <c:v>40059</c:v>
                </c:pt>
                <c:pt idx="796">
                  <c:v>40060</c:v>
                </c:pt>
                <c:pt idx="797">
                  <c:v>40061</c:v>
                </c:pt>
                <c:pt idx="798">
                  <c:v>40062</c:v>
                </c:pt>
                <c:pt idx="799">
                  <c:v>40063</c:v>
                </c:pt>
                <c:pt idx="800">
                  <c:v>40064</c:v>
                </c:pt>
                <c:pt idx="801">
                  <c:v>40065</c:v>
                </c:pt>
                <c:pt idx="802">
                  <c:v>40066</c:v>
                </c:pt>
                <c:pt idx="803">
                  <c:v>40067</c:v>
                </c:pt>
                <c:pt idx="804">
                  <c:v>40068</c:v>
                </c:pt>
                <c:pt idx="805">
                  <c:v>40069</c:v>
                </c:pt>
                <c:pt idx="806">
                  <c:v>40070</c:v>
                </c:pt>
                <c:pt idx="807">
                  <c:v>40071</c:v>
                </c:pt>
                <c:pt idx="808">
                  <c:v>40072</c:v>
                </c:pt>
                <c:pt idx="809">
                  <c:v>40073</c:v>
                </c:pt>
                <c:pt idx="810">
                  <c:v>40074</c:v>
                </c:pt>
                <c:pt idx="811">
                  <c:v>40075</c:v>
                </c:pt>
                <c:pt idx="812">
                  <c:v>40076</c:v>
                </c:pt>
                <c:pt idx="813">
                  <c:v>40077</c:v>
                </c:pt>
                <c:pt idx="814">
                  <c:v>40078</c:v>
                </c:pt>
                <c:pt idx="815">
                  <c:v>40079</c:v>
                </c:pt>
                <c:pt idx="816">
                  <c:v>40080</c:v>
                </c:pt>
                <c:pt idx="817">
                  <c:v>40081</c:v>
                </c:pt>
                <c:pt idx="818">
                  <c:v>40082</c:v>
                </c:pt>
                <c:pt idx="819">
                  <c:v>40083</c:v>
                </c:pt>
                <c:pt idx="820">
                  <c:v>40084</c:v>
                </c:pt>
                <c:pt idx="821">
                  <c:v>40085</c:v>
                </c:pt>
                <c:pt idx="822">
                  <c:v>40086</c:v>
                </c:pt>
                <c:pt idx="823">
                  <c:v>40087</c:v>
                </c:pt>
                <c:pt idx="824">
                  <c:v>40088</c:v>
                </c:pt>
                <c:pt idx="825">
                  <c:v>40089</c:v>
                </c:pt>
                <c:pt idx="826">
                  <c:v>40090</c:v>
                </c:pt>
                <c:pt idx="827">
                  <c:v>40091</c:v>
                </c:pt>
                <c:pt idx="828">
                  <c:v>40092</c:v>
                </c:pt>
                <c:pt idx="829">
                  <c:v>40093</c:v>
                </c:pt>
                <c:pt idx="830">
                  <c:v>40094</c:v>
                </c:pt>
                <c:pt idx="831">
                  <c:v>40095</c:v>
                </c:pt>
                <c:pt idx="832">
                  <c:v>40096</c:v>
                </c:pt>
                <c:pt idx="833">
                  <c:v>40097</c:v>
                </c:pt>
                <c:pt idx="834">
                  <c:v>40098</c:v>
                </c:pt>
                <c:pt idx="835">
                  <c:v>40099</c:v>
                </c:pt>
                <c:pt idx="836">
                  <c:v>40100</c:v>
                </c:pt>
                <c:pt idx="837">
                  <c:v>40101</c:v>
                </c:pt>
                <c:pt idx="838">
                  <c:v>40102</c:v>
                </c:pt>
                <c:pt idx="839">
                  <c:v>40103</c:v>
                </c:pt>
                <c:pt idx="840">
                  <c:v>40104</c:v>
                </c:pt>
                <c:pt idx="841">
                  <c:v>40105</c:v>
                </c:pt>
                <c:pt idx="842">
                  <c:v>40106</c:v>
                </c:pt>
                <c:pt idx="843">
                  <c:v>40107</c:v>
                </c:pt>
                <c:pt idx="844">
                  <c:v>40108</c:v>
                </c:pt>
                <c:pt idx="845">
                  <c:v>40109</c:v>
                </c:pt>
                <c:pt idx="846">
                  <c:v>40110</c:v>
                </c:pt>
                <c:pt idx="847">
                  <c:v>40111</c:v>
                </c:pt>
                <c:pt idx="848">
                  <c:v>40112</c:v>
                </c:pt>
                <c:pt idx="849">
                  <c:v>40113</c:v>
                </c:pt>
                <c:pt idx="850">
                  <c:v>40114</c:v>
                </c:pt>
                <c:pt idx="851">
                  <c:v>40115</c:v>
                </c:pt>
                <c:pt idx="852">
                  <c:v>40116</c:v>
                </c:pt>
                <c:pt idx="853">
                  <c:v>40117</c:v>
                </c:pt>
                <c:pt idx="854">
                  <c:v>40118</c:v>
                </c:pt>
                <c:pt idx="855">
                  <c:v>40119</c:v>
                </c:pt>
                <c:pt idx="856">
                  <c:v>40120</c:v>
                </c:pt>
                <c:pt idx="857">
                  <c:v>40121</c:v>
                </c:pt>
                <c:pt idx="858">
                  <c:v>40122</c:v>
                </c:pt>
                <c:pt idx="859">
                  <c:v>40123</c:v>
                </c:pt>
                <c:pt idx="860">
                  <c:v>40124</c:v>
                </c:pt>
                <c:pt idx="861">
                  <c:v>40125</c:v>
                </c:pt>
                <c:pt idx="862">
                  <c:v>40126</c:v>
                </c:pt>
                <c:pt idx="863">
                  <c:v>40127</c:v>
                </c:pt>
                <c:pt idx="864">
                  <c:v>40128</c:v>
                </c:pt>
                <c:pt idx="865">
                  <c:v>40129</c:v>
                </c:pt>
                <c:pt idx="866">
                  <c:v>40130</c:v>
                </c:pt>
                <c:pt idx="867">
                  <c:v>40131</c:v>
                </c:pt>
                <c:pt idx="868">
                  <c:v>40132</c:v>
                </c:pt>
                <c:pt idx="869">
                  <c:v>40133</c:v>
                </c:pt>
                <c:pt idx="870">
                  <c:v>40134</c:v>
                </c:pt>
                <c:pt idx="871">
                  <c:v>40135</c:v>
                </c:pt>
                <c:pt idx="872">
                  <c:v>40136</c:v>
                </c:pt>
                <c:pt idx="873">
                  <c:v>40137</c:v>
                </c:pt>
                <c:pt idx="874">
                  <c:v>40138</c:v>
                </c:pt>
                <c:pt idx="875">
                  <c:v>40139</c:v>
                </c:pt>
                <c:pt idx="876">
                  <c:v>40140</c:v>
                </c:pt>
                <c:pt idx="877">
                  <c:v>40141</c:v>
                </c:pt>
                <c:pt idx="878">
                  <c:v>40142</c:v>
                </c:pt>
                <c:pt idx="879">
                  <c:v>40143</c:v>
                </c:pt>
                <c:pt idx="880">
                  <c:v>40144</c:v>
                </c:pt>
                <c:pt idx="881">
                  <c:v>40145</c:v>
                </c:pt>
                <c:pt idx="882">
                  <c:v>40146</c:v>
                </c:pt>
                <c:pt idx="883">
                  <c:v>40147</c:v>
                </c:pt>
                <c:pt idx="884">
                  <c:v>40148</c:v>
                </c:pt>
                <c:pt idx="885">
                  <c:v>40149</c:v>
                </c:pt>
                <c:pt idx="886">
                  <c:v>40150</c:v>
                </c:pt>
                <c:pt idx="887">
                  <c:v>40151</c:v>
                </c:pt>
                <c:pt idx="888">
                  <c:v>40152</c:v>
                </c:pt>
                <c:pt idx="889">
                  <c:v>40153</c:v>
                </c:pt>
                <c:pt idx="890">
                  <c:v>40154</c:v>
                </c:pt>
                <c:pt idx="891">
                  <c:v>40155</c:v>
                </c:pt>
                <c:pt idx="892">
                  <c:v>40156</c:v>
                </c:pt>
                <c:pt idx="893">
                  <c:v>40157</c:v>
                </c:pt>
                <c:pt idx="894">
                  <c:v>40158</c:v>
                </c:pt>
                <c:pt idx="895">
                  <c:v>40159</c:v>
                </c:pt>
                <c:pt idx="896">
                  <c:v>40160</c:v>
                </c:pt>
                <c:pt idx="897">
                  <c:v>40161</c:v>
                </c:pt>
                <c:pt idx="898">
                  <c:v>40162</c:v>
                </c:pt>
                <c:pt idx="899">
                  <c:v>40163</c:v>
                </c:pt>
                <c:pt idx="900">
                  <c:v>40164</c:v>
                </c:pt>
                <c:pt idx="901">
                  <c:v>40165</c:v>
                </c:pt>
                <c:pt idx="902">
                  <c:v>40166</c:v>
                </c:pt>
                <c:pt idx="903">
                  <c:v>40167</c:v>
                </c:pt>
                <c:pt idx="904">
                  <c:v>40168</c:v>
                </c:pt>
                <c:pt idx="905">
                  <c:v>40169</c:v>
                </c:pt>
                <c:pt idx="906">
                  <c:v>40170</c:v>
                </c:pt>
                <c:pt idx="907">
                  <c:v>40171</c:v>
                </c:pt>
                <c:pt idx="908">
                  <c:v>40172</c:v>
                </c:pt>
                <c:pt idx="909">
                  <c:v>40173</c:v>
                </c:pt>
                <c:pt idx="910">
                  <c:v>40174</c:v>
                </c:pt>
                <c:pt idx="911">
                  <c:v>40175</c:v>
                </c:pt>
                <c:pt idx="912">
                  <c:v>40176</c:v>
                </c:pt>
                <c:pt idx="913">
                  <c:v>40177</c:v>
                </c:pt>
                <c:pt idx="914">
                  <c:v>40178</c:v>
                </c:pt>
                <c:pt idx="915">
                  <c:v>40179</c:v>
                </c:pt>
                <c:pt idx="916">
                  <c:v>40180</c:v>
                </c:pt>
                <c:pt idx="917">
                  <c:v>40181</c:v>
                </c:pt>
                <c:pt idx="918">
                  <c:v>40182</c:v>
                </c:pt>
                <c:pt idx="919">
                  <c:v>40183</c:v>
                </c:pt>
                <c:pt idx="920">
                  <c:v>40184</c:v>
                </c:pt>
                <c:pt idx="921">
                  <c:v>40185</c:v>
                </c:pt>
                <c:pt idx="922">
                  <c:v>40186</c:v>
                </c:pt>
                <c:pt idx="923">
                  <c:v>40187</c:v>
                </c:pt>
                <c:pt idx="924">
                  <c:v>40188</c:v>
                </c:pt>
                <c:pt idx="925">
                  <c:v>40189</c:v>
                </c:pt>
                <c:pt idx="926">
                  <c:v>40190</c:v>
                </c:pt>
                <c:pt idx="927">
                  <c:v>40191</c:v>
                </c:pt>
                <c:pt idx="928">
                  <c:v>40192</c:v>
                </c:pt>
                <c:pt idx="929">
                  <c:v>40193</c:v>
                </c:pt>
                <c:pt idx="930">
                  <c:v>40194</c:v>
                </c:pt>
                <c:pt idx="931">
                  <c:v>40195</c:v>
                </c:pt>
                <c:pt idx="932">
                  <c:v>40196</c:v>
                </c:pt>
                <c:pt idx="933">
                  <c:v>40197</c:v>
                </c:pt>
                <c:pt idx="934">
                  <c:v>40198</c:v>
                </c:pt>
                <c:pt idx="935">
                  <c:v>40199</c:v>
                </c:pt>
                <c:pt idx="936">
                  <c:v>40200</c:v>
                </c:pt>
                <c:pt idx="937">
                  <c:v>40201</c:v>
                </c:pt>
                <c:pt idx="938">
                  <c:v>40202</c:v>
                </c:pt>
                <c:pt idx="939">
                  <c:v>40203</c:v>
                </c:pt>
                <c:pt idx="940">
                  <c:v>40204</c:v>
                </c:pt>
                <c:pt idx="941">
                  <c:v>40205</c:v>
                </c:pt>
                <c:pt idx="942">
                  <c:v>40206</c:v>
                </c:pt>
                <c:pt idx="943">
                  <c:v>40207</c:v>
                </c:pt>
                <c:pt idx="944">
                  <c:v>40208</c:v>
                </c:pt>
                <c:pt idx="945">
                  <c:v>40209</c:v>
                </c:pt>
                <c:pt idx="946">
                  <c:v>40210</c:v>
                </c:pt>
                <c:pt idx="947">
                  <c:v>40211</c:v>
                </c:pt>
                <c:pt idx="948">
                  <c:v>40212</c:v>
                </c:pt>
                <c:pt idx="949">
                  <c:v>40213</c:v>
                </c:pt>
                <c:pt idx="950">
                  <c:v>40214</c:v>
                </c:pt>
                <c:pt idx="951">
                  <c:v>40215</c:v>
                </c:pt>
                <c:pt idx="952">
                  <c:v>40216</c:v>
                </c:pt>
                <c:pt idx="953">
                  <c:v>40217</c:v>
                </c:pt>
                <c:pt idx="954">
                  <c:v>40218</c:v>
                </c:pt>
                <c:pt idx="955">
                  <c:v>40219</c:v>
                </c:pt>
                <c:pt idx="956">
                  <c:v>40220</c:v>
                </c:pt>
                <c:pt idx="957">
                  <c:v>40221</c:v>
                </c:pt>
                <c:pt idx="958">
                  <c:v>40222</c:v>
                </c:pt>
                <c:pt idx="959">
                  <c:v>40223</c:v>
                </c:pt>
                <c:pt idx="960">
                  <c:v>40224</c:v>
                </c:pt>
                <c:pt idx="961">
                  <c:v>40225</c:v>
                </c:pt>
                <c:pt idx="962">
                  <c:v>40226</c:v>
                </c:pt>
                <c:pt idx="963">
                  <c:v>40227</c:v>
                </c:pt>
                <c:pt idx="964">
                  <c:v>40228</c:v>
                </c:pt>
                <c:pt idx="965">
                  <c:v>40229</c:v>
                </c:pt>
                <c:pt idx="966">
                  <c:v>40230</c:v>
                </c:pt>
                <c:pt idx="967">
                  <c:v>40231</c:v>
                </c:pt>
                <c:pt idx="968">
                  <c:v>40232</c:v>
                </c:pt>
                <c:pt idx="969">
                  <c:v>40233</c:v>
                </c:pt>
                <c:pt idx="970">
                  <c:v>40234</c:v>
                </c:pt>
                <c:pt idx="971">
                  <c:v>40235</c:v>
                </c:pt>
                <c:pt idx="972">
                  <c:v>40236</c:v>
                </c:pt>
                <c:pt idx="973">
                  <c:v>40237</c:v>
                </c:pt>
                <c:pt idx="974">
                  <c:v>40238</c:v>
                </c:pt>
                <c:pt idx="975">
                  <c:v>40239</c:v>
                </c:pt>
                <c:pt idx="976">
                  <c:v>40240</c:v>
                </c:pt>
                <c:pt idx="977">
                  <c:v>40241</c:v>
                </c:pt>
                <c:pt idx="978">
                  <c:v>40242</c:v>
                </c:pt>
                <c:pt idx="979">
                  <c:v>40243</c:v>
                </c:pt>
                <c:pt idx="980">
                  <c:v>40244</c:v>
                </c:pt>
                <c:pt idx="981">
                  <c:v>40245</c:v>
                </c:pt>
                <c:pt idx="982">
                  <c:v>40246</c:v>
                </c:pt>
                <c:pt idx="983">
                  <c:v>40247</c:v>
                </c:pt>
                <c:pt idx="984">
                  <c:v>40248</c:v>
                </c:pt>
                <c:pt idx="985">
                  <c:v>40249</c:v>
                </c:pt>
                <c:pt idx="986">
                  <c:v>40250</c:v>
                </c:pt>
                <c:pt idx="987">
                  <c:v>40251</c:v>
                </c:pt>
                <c:pt idx="988">
                  <c:v>40252</c:v>
                </c:pt>
                <c:pt idx="989">
                  <c:v>40253</c:v>
                </c:pt>
                <c:pt idx="990">
                  <c:v>40254</c:v>
                </c:pt>
                <c:pt idx="991">
                  <c:v>40255</c:v>
                </c:pt>
                <c:pt idx="992">
                  <c:v>40256</c:v>
                </c:pt>
                <c:pt idx="993">
                  <c:v>40257</c:v>
                </c:pt>
                <c:pt idx="994">
                  <c:v>40258</c:v>
                </c:pt>
                <c:pt idx="995">
                  <c:v>40259</c:v>
                </c:pt>
                <c:pt idx="996">
                  <c:v>40260</c:v>
                </c:pt>
                <c:pt idx="997">
                  <c:v>40261</c:v>
                </c:pt>
                <c:pt idx="998">
                  <c:v>40262</c:v>
                </c:pt>
                <c:pt idx="999">
                  <c:v>40263</c:v>
                </c:pt>
                <c:pt idx="1000">
                  <c:v>40264</c:v>
                </c:pt>
                <c:pt idx="1001">
                  <c:v>40265</c:v>
                </c:pt>
                <c:pt idx="1002">
                  <c:v>40266</c:v>
                </c:pt>
                <c:pt idx="1003">
                  <c:v>40267</c:v>
                </c:pt>
                <c:pt idx="1004">
                  <c:v>40268</c:v>
                </c:pt>
                <c:pt idx="1005">
                  <c:v>40269</c:v>
                </c:pt>
                <c:pt idx="1006">
                  <c:v>40270</c:v>
                </c:pt>
                <c:pt idx="1007">
                  <c:v>40271</c:v>
                </c:pt>
                <c:pt idx="1008">
                  <c:v>40272</c:v>
                </c:pt>
                <c:pt idx="1009">
                  <c:v>40273</c:v>
                </c:pt>
                <c:pt idx="1010">
                  <c:v>40274</c:v>
                </c:pt>
                <c:pt idx="1011">
                  <c:v>40275</c:v>
                </c:pt>
                <c:pt idx="1012">
                  <c:v>40276</c:v>
                </c:pt>
                <c:pt idx="1013">
                  <c:v>40277</c:v>
                </c:pt>
                <c:pt idx="1014">
                  <c:v>40278</c:v>
                </c:pt>
                <c:pt idx="1015">
                  <c:v>40279</c:v>
                </c:pt>
                <c:pt idx="1016">
                  <c:v>40280</c:v>
                </c:pt>
                <c:pt idx="1017">
                  <c:v>40281</c:v>
                </c:pt>
                <c:pt idx="1018">
                  <c:v>40282</c:v>
                </c:pt>
                <c:pt idx="1019">
                  <c:v>40283</c:v>
                </c:pt>
                <c:pt idx="1020">
                  <c:v>40284</c:v>
                </c:pt>
                <c:pt idx="1021">
                  <c:v>40285</c:v>
                </c:pt>
                <c:pt idx="1022">
                  <c:v>40286</c:v>
                </c:pt>
                <c:pt idx="1023">
                  <c:v>40287</c:v>
                </c:pt>
                <c:pt idx="1024">
                  <c:v>40288</c:v>
                </c:pt>
                <c:pt idx="1025">
                  <c:v>40289</c:v>
                </c:pt>
                <c:pt idx="1026">
                  <c:v>40290</c:v>
                </c:pt>
                <c:pt idx="1027">
                  <c:v>40291</c:v>
                </c:pt>
                <c:pt idx="1028">
                  <c:v>40292</c:v>
                </c:pt>
                <c:pt idx="1029">
                  <c:v>40293</c:v>
                </c:pt>
                <c:pt idx="1030">
                  <c:v>40294</c:v>
                </c:pt>
                <c:pt idx="1031">
                  <c:v>40295</c:v>
                </c:pt>
                <c:pt idx="1032">
                  <c:v>40296</c:v>
                </c:pt>
                <c:pt idx="1033">
                  <c:v>40297</c:v>
                </c:pt>
                <c:pt idx="1034">
                  <c:v>40298</c:v>
                </c:pt>
                <c:pt idx="1035">
                  <c:v>40299</c:v>
                </c:pt>
                <c:pt idx="1036">
                  <c:v>40300</c:v>
                </c:pt>
                <c:pt idx="1037">
                  <c:v>40301</c:v>
                </c:pt>
                <c:pt idx="1038">
                  <c:v>40302</c:v>
                </c:pt>
                <c:pt idx="1039">
                  <c:v>40303</c:v>
                </c:pt>
                <c:pt idx="1040">
                  <c:v>40304</c:v>
                </c:pt>
                <c:pt idx="1041">
                  <c:v>40305</c:v>
                </c:pt>
                <c:pt idx="1042">
                  <c:v>40306</c:v>
                </c:pt>
                <c:pt idx="1043">
                  <c:v>40307</c:v>
                </c:pt>
                <c:pt idx="1044">
                  <c:v>40308</c:v>
                </c:pt>
                <c:pt idx="1045">
                  <c:v>40309</c:v>
                </c:pt>
                <c:pt idx="1046">
                  <c:v>40310</c:v>
                </c:pt>
                <c:pt idx="1047">
                  <c:v>40311</c:v>
                </c:pt>
                <c:pt idx="1048">
                  <c:v>40312</c:v>
                </c:pt>
                <c:pt idx="1049">
                  <c:v>40313</c:v>
                </c:pt>
                <c:pt idx="1050">
                  <c:v>40314</c:v>
                </c:pt>
                <c:pt idx="1051">
                  <c:v>40315</c:v>
                </c:pt>
                <c:pt idx="1052">
                  <c:v>40316</c:v>
                </c:pt>
                <c:pt idx="1053">
                  <c:v>40317</c:v>
                </c:pt>
                <c:pt idx="1054">
                  <c:v>40318</c:v>
                </c:pt>
                <c:pt idx="1055">
                  <c:v>40319</c:v>
                </c:pt>
                <c:pt idx="1056">
                  <c:v>40320</c:v>
                </c:pt>
                <c:pt idx="1057">
                  <c:v>40321</c:v>
                </c:pt>
                <c:pt idx="1058">
                  <c:v>40322</c:v>
                </c:pt>
                <c:pt idx="1059">
                  <c:v>40323</c:v>
                </c:pt>
                <c:pt idx="1060">
                  <c:v>40324</c:v>
                </c:pt>
                <c:pt idx="1061">
                  <c:v>40325</c:v>
                </c:pt>
                <c:pt idx="1062">
                  <c:v>40326</c:v>
                </c:pt>
                <c:pt idx="1063">
                  <c:v>40327</c:v>
                </c:pt>
                <c:pt idx="1064">
                  <c:v>40328</c:v>
                </c:pt>
                <c:pt idx="1065">
                  <c:v>40329</c:v>
                </c:pt>
                <c:pt idx="1066">
                  <c:v>40330</c:v>
                </c:pt>
                <c:pt idx="1067">
                  <c:v>40331</c:v>
                </c:pt>
                <c:pt idx="1068">
                  <c:v>40332</c:v>
                </c:pt>
                <c:pt idx="1069">
                  <c:v>40333</c:v>
                </c:pt>
                <c:pt idx="1070">
                  <c:v>40334</c:v>
                </c:pt>
                <c:pt idx="1071">
                  <c:v>40335</c:v>
                </c:pt>
                <c:pt idx="1072">
                  <c:v>40336</c:v>
                </c:pt>
                <c:pt idx="1073">
                  <c:v>40337</c:v>
                </c:pt>
                <c:pt idx="1074">
                  <c:v>40338</c:v>
                </c:pt>
                <c:pt idx="1075">
                  <c:v>40339</c:v>
                </c:pt>
                <c:pt idx="1076">
                  <c:v>40340</c:v>
                </c:pt>
                <c:pt idx="1077">
                  <c:v>40341</c:v>
                </c:pt>
                <c:pt idx="1078">
                  <c:v>40342</c:v>
                </c:pt>
                <c:pt idx="1079">
                  <c:v>40343</c:v>
                </c:pt>
                <c:pt idx="1080">
                  <c:v>40344</c:v>
                </c:pt>
                <c:pt idx="1081">
                  <c:v>40345</c:v>
                </c:pt>
                <c:pt idx="1082">
                  <c:v>40346</c:v>
                </c:pt>
                <c:pt idx="1083">
                  <c:v>40347</c:v>
                </c:pt>
                <c:pt idx="1084">
                  <c:v>40348</c:v>
                </c:pt>
                <c:pt idx="1085">
                  <c:v>40349</c:v>
                </c:pt>
                <c:pt idx="1086">
                  <c:v>40350</c:v>
                </c:pt>
                <c:pt idx="1087">
                  <c:v>40351</c:v>
                </c:pt>
                <c:pt idx="1088">
                  <c:v>40352</c:v>
                </c:pt>
                <c:pt idx="1089">
                  <c:v>40353</c:v>
                </c:pt>
                <c:pt idx="1090">
                  <c:v>40354</c:v>
                </c:pt>
                <c:pt idx="1091">
                  <c:v>40355</c:v>
                </c:pt>
                <c:pt idx="1092">
                  <c:v>40356</c:v>
                </c:pt>
                <c:pt idx="1093">
                  <c:v>40357</c:v>
                </c:pt>
                <c:pt idx="1094">
                  <c:v>40358</c:v>
                </c:pt>
                <c:pt idx="1095">
                  <c:v>40359</c:v>
                </c:pt>
              </c:numCache>
            </c:numRef>
          </c:cat>
          <c:val>
            <c:numRef>
              <c:f>'ASSET MGMT 2010 DATA'!$E$2:$E$1097</c:f>
              <c:numCache>
                <c:formatCode>#,##0</c:formatCode>
                <c:ptCount val="1096"/>
                <c:pt idx="0">
                  <c:v>20783</c:v>
                </c:pt>
                <c:pt idx="1">
                  <c:v>22554</c:v>
                </c:pt>
                <c:pt idx="2">
                  <c:v>20904</c:v>
                </c:pt>
                <c:pt idx="3">
                  <c:v>20679</c:v>
                </c:pt>
                <c:pt idx="4">
                  <c:v>22191</c:v>
                </c:pt>
                <c:pt idx="5">
                  <c:v>21243</c:v>
                </c:pt>
                <c:pt idx="6">
                  <c:v>20400</c:v>
                </c:pt>
                <c:pt idx="7">
                  <c:v>21260</c:v>
                </c:pt>
                <c:pt idx="8">
                  <c:v>23706</c:v>
                </c:pt>
                <c:pt idx="9">
                  <c:v>24272</c:v>
                </c:pt>
                <c:pt idx="10">
                  <c:v>23619</c:v>
                </c:pt>
                <c:pt idx="11">
                  <c:v>24833</c:v>
                </c:pt>
                <c:pt idx="12">
                  <c:v>24666</c:v>
                </c:pt>
                <c:pt idx="13">
                  <c:v>22366</c:v>
                </c:pt>
                <c:pt idx="14">
                  <c:v>22749</c:v>
                </c:pt>
                <c:pt idx="15">
                  <c:v>25329</c:v>
                </c:pt>
                <c:pt idx="16">
                  <c:v>25699</c:v>
                </c:pt>
                <c:pt idx="17">
                  <c:v>25181</c:v>
                </c:pt>
                <c:pt idx="18">
                  <c:v>24940</c:v>
                </c:pt>
                <c:pt idx="19">
                  <c:v>24261</c:v>
                </c:pt>
                <c:pt idx="20">
                  <c:v>22764</c:v>
                </c:pt>
                <c:pt idx="21">
                  <c:v>23558</c:v>
                </c:pt>
                <c:pt idx="22">
                  <c:v>26354</c:v>
                </c:pt>
                <c:pt idx="23">
                  <c:v>25896</c:v>
                </c:pt>
                <c:pt idx="24">
                  <c:v>25903</c:v>
                </c:pt>
                <c:pt idx="25">
                  <c:v>25698</c:v>
                </c:pt>
                <c:pt idx="26">
                  <c:v>23658</c:v>
                </c:pt>
                <c:pt idx="27">
                  <c:v>21462</c:v>
                </c:pt>
                <c:pt idx="28">
                  <c:v>23548</c:v>
                </c:pt>
                <c:pt idx="29">
                  <c:v>25986</c:v>
                </c:pt>
                <c:pt idx="30">
                  <c:v>25149</c:v>
                </c:pt>
                <c:pt idx="31">
                  <c:v>25043</c:v>
                </c:pt>
                <c:pt idx="32">
                  <c:v>24311</c:v>
                </c:pt>
                <c:pt idx="33">
                  <c:v>22736</c:v>
                </c:pt>
                <c:pt idx="34">
                  <c:v>20570</c:v>
                </c:pt>
                <c:pt idx="35">
                  <c:v>21572</c:v>
                </c:pt>
                <c:pt idx="36">
                  <c:v>24234</c:v>
                </c:pt>
                <c:pt idx="37">
                  <c:v>24052</c:v>
                </c:pt>
                <c:pt idx="38">
                  <c:v>23840</c:v>
                </c:pt>
                <c:pt idx="39">
                  <c:v>23629</c:v>
                </c:pt>
                <c:pt idx="40">
                  <c:v>22529</c:v>
                </c:pt>
                <c:pt idx="41">
                  <c:v>22217</c:v>
                </c:pt>
                <c:pt idx="42">
                  <c:v>22057</c:v>
                </c:pt>
                <c:pt idx="43">
                  <c:v>24661</c:v>
                </c:pt>
                <c:pt idx="44">
                  <c:v>25023</c:v>
                </c:pt>
                <c:pt idx="45">
                  <c:v>24178</c:v>
                </c:pt>
                <c:pt idx="46">
                  <c:v>24153</c:v>
                </c:pt>
                <c:pt idx="47">
                  <c:v>23660</c:v>
                </c:pt>
                <c:pt idx="48">
                  <c:v>21503</c:v>
                </c:pt>
                <c:pt idx="49">
                  <c:v>22856</c:v>
                </c:pt>
                <c:pt idx="50">
                  <c:v>25374</c:v>
                </c:pt>
                <c:pt idx="51">
                  <c:v>25760</c:v>
                </c:pt>
                <c:pt idx="52">
                  <c:v>26060</c:v>
                </c:pt>
                <c:pt idx="53">
                  <c:v>25657</c:v>
                </c:pt>
                <c:pt idx="54">
                  <c:v>24262</c:v>
                </c:pt>
                <c:pt idx="55">
                  <c:v>22614</c:v>
                </c:pt>
                <c:pt idx="56">
                  <c:v>24155</c:v>
                </c:pt>
                <c:pt idx="57">
                  <c:v>25979</c:v>
                </c:pt>
                <c:pt idx="58">
                  <c:v>25647</c:v>
                </c:pt>
                <c:pt idx="59">
                  <c:v>25356</c:v>
                </c:pt>
                <c:pt idx="60">
                  <c:v>25101</c:v>
                </c:pt>
                <c:pt idx="61">
                  <c:v>22480</c:v>
                </c:pt>
                <c:pt idx="62">
                  <c:v>20651</c:v>
                </c:pt>
                <c:pt idx="63">
                  <c:v>19343</c:v>
                </c:pt>
                <c:pt idx="64">
                  <c:v>21212</c:v>
                </c:pt>
                <c:pt idx="65">
                  <c:v>23678</c:v>
                </c:pt>
                <c:pt idx="66">
                  <c:v>25896</c:v>
                </c:pt>
                <c:pt idx="67">
                  <c:v>25346</c:v>
                </c:pt>
                <c:pt idx="68">
                  <c:v>23520</c:v>
                </c:pt>
                <c:pt idx="69">
                  <c:v>21732</c:v>
                </c:pt>
                <c:pt idx="70">
                  <c:v>24024</c:v>
                </c:pt>
                <c:pt idx="71">
                  <c:v>26184</c:v>
                </c:pt>
                <c:pt idx="72">
                  <c:v>25477</c:v>
                </c:pt>
                <c:pt idx="73">
                  <c:v>26014</c:v>
                </c:pt>
                <c:pt idx="74">
                  <c:v>25001</c:v>
                </c:pt>
                <c:pt idx="75">
                  <c:v>23795</c:v>
                </c:pt>
                <c:pt idx="76">
                  <c:v>23187</c:v>
                </c:pt>
                <c:pt idx="77">
                  <c:v>25820</c:v>
                </c:pt>
                <c:pt idx="78">
                  <c:v>28714</c:v>
                </c:pt>
                <c:pt idx="79">
                  <c:v>26885</c:v>
                </c:pt>
                <c:pt idx="80">
                  <c:v>27446</c:v>
                </c:pt>
                <c:pt idx="81">
                  <c:v>27293</c:v>
                </c:pt>
                <c:pt idx="82">
                  <c:v>23904</c:v>
                </c:pt>
                <c:pt idx="83">
                  <c:v>21543</c:v>
                </c:pt>
                <c:pt idx="84">
                  <c:v>24270</c:v>
                </c:pt>
                <c:pt idx="85">
                  <c:v>26383</c:v>
                </c:pt>
                <c:pt idx="86">
                  <c:v>25486</c:v>
                </c:pt>
                <c:pt idx="87">
                  <c:v>26276</c:v>
                </c:pt>
                <c:pt idx="88">
                  <c:v>26165</c:v>
                </c:pt>
                <c:pt idx="89">
                  <c:v>24707</c:v>
                </c:pt>
                <c:pt idx="90">
                  <c:v>24967</c:v>
                </c:pt>
                <c:pt idx="91">
                  <c:v>26219</c:v>
                </c:pt>
                <c:pt idx="92">
                  <c:v>27291</c:v>
                </c:pt>
                <c:pt idx="93">
                  <c:v>27848</c:v>
                </c:pt>
                <c:pt idx="94">
                  <c:v>26432</c:v>
                </c:pt>
                <c:pt idx="95">
                  <c:v>28525</c:v>
                </c:pt>
                <c:pt idx="96">
                  <c:v>27113</c:v>
                </c:pt>
                <c:pt idx="97">
                  <c:v>24848</c:v>
                </c:pt>
                <c:pt idx="98">
                  <c:v>26046</c:v>
                </c:pt>
                <c:pt idx="99">
                  <c:v>28604</c:v>
                </c:pt>
                <c:pt idx="100">
                  <c:v>28095</c:v>
                </c:pt>
                <c:pt idx="101">
                  <c:v>29504</c:v>
                </c:pt>
                <c:pt idx="102">
                  <c:v>34534</c:v>
                </c:pt>
                <c:pt idx="103">
                  <c:v>31655</c:v>
                </c:pt>
                <c:pt idx="104">
                  <c:v>29552</c:v>
                </c:pt>
                <c:pt idx="105">
                  <c:v>31614</c:v>
                </c:pt>
                <c:pt idx="106">
                  <c:v>31677</c:v>
                </c:pt>
                <c:pt idx="107">
                  <c:v>30801</c:v>
                </c:pt>
                <c:pt idx="108">
                  <c:v>29819</c:v>
                </c:pt>
                <c:pt idx="109">
                  <c:v>29080</c:v>
                </c:pt>
                <c:pt idx="110">
                  <c:v>27260</c:v>
                </c:pt>
                <c:pt idx="111">
                  <c:v>27348</c:v>
                </c:pt>
                <c:pt idx="112">
                  <c:v>27990</c:v>
                </c:pt>
                <c:pt idx="113">
                  <c:v>28084</c:v>
                </c:pt>
                <c:pt idx="114">
                  <c:v>27614</c:v>
                </c:pt>
                <c:pt idx="115">
                  <c:v>30919</c:v>
                </c:pt>
                <c:pt idx="116">
                  <c:v>34863</c:v>
                </c:pt>
                <c:pt idx="117">
                  <c:v>30660</c:v>
                </c:pt>
                <c:pt idx="118">
                  <c:v>30455</c:v>
                </c:pt>
                <c:pt idx="119">
                  <c:v>45877</c:v>
                </c:pt>
                <c:pt idx="120">
                  <c:v>60962</c:v>
                </c:pt>
                <c:pt idx="121">
                  <c:v>54748</c:v>
                </c:pt>
                <c:pt idx="122">
                  <c:v>41096</c:v>
                </c:pt>
                <c:pt idx="123">
                  <c:v>40795</c:v>
                </c:pt>
                <c:pt idx="124">
                  <c:v>50540</c:v>
                </c:pt>
                <c:pt idx="125">
                  <c:v>54681</c:v>
                </c:pt>
                <c:pt idx="126">
                  <c:v>56318</c:v>
                </c:pt>
                <c:pt idx="127">
                  <c:v>49236</c:v>
                </c:pt>
                <c:pt idx="128">
                  <c:v>69674</c:v>
                </c:pt>
                <c:pt idx="129">
                  <c:v>81216</c:v>
                </c:pt>
                <c:pt idx="130">
                  <c:v>81890</c:v>
                </c:pt>
                <c:pt idx="131">
                  <c:v>68456</c:v>
                </c:pt>
                <c:pt idx="132">
                  <c:v>81271</c:v>
                </c:pt>
                <c:pt idx="133">
                  <c:v>68878</c:v>
                </c:pt>
                <c:pt idx="134">
                  <c:v>48195</c:v>
                </c:pt>
                <c:pt idx="135">
                  <c:v>41628</c:v>
                </c:pt>
                <c:pt idx="136">
                  <c:v>35195</c:v>
                </c:pt>
                <c:pt idx="137">
                  <c:v>74584</c:v>
                </c:pt>
                <c:pt idx="138">
                  <c:v>85259</c:v>
                </c:pt>
                <c:pt idx="139">
                  <c:v>73767</c:v>
                </c:pt>
                <c:pt idx="140">
                  <c:v>62191</c:v>
                </c:pt>
                <c:pt idx="141">
                  <c:v>73272</c:v>
                </c:pt>
                <c:pt idx="142">
                  <c:v>49145</c:v>
                </c:pt>
                <c:pt idx="143">
                  <c:v>33740</c:v>
                </c:pt>
                <c:pt idx="144">
                  <c:v>43051</c:v>
                </c:pt>
                <c:pt idx="145">
                  <c:v>85625</c:v>
                </c:pt>
                <c:pt idx="146">
                  <c:v>83437</c:v>
                </c:pt>
                <c:pt idx="147">
                  <c:v>73158</c:v>
                </c:pt>
                <c:pt idx="148">
                  <c:v>47388</c:v>
                </c:pt>
                <c:pt idx="149">
                  <c:v>65992</c:v>
                </c:pt>
                <c:pt idx="150">
                  <c:v>83501</c:v>
                </c:pt>
                <c:pt idx="151">
                  <c:v>78017</c:v>
                </c:pt>
                <c:pt idx="152">
                  <c:v>86635</c:v>
                </c:pt>
                <c:pt idx="153">
                  <c:v>87262</c:v>
                </c:pt>
                <c:pt idx="154">
                  <c:v>69415</c:v>
                </c:pt>
                <c:pt idx="155">
                  <c:v>91933</c:v>
                </c:pt>
                <c:pt idx="156">
                  <c:v>107327</c:v>
                </c:pt>
                <c:pt idx="157">
                  <c:v>118998</c:v>
                </c:pt>
                <c:pt idx="158">
                  <c:v>126522</c:v>
                </c:pt>
                <c:pt idx="159">
                  <c:v>96786</c:v>
                </c:pt>
                <c:pt idx="160">
                  <c:v>71579</c:v>
                </c:pt>
                <c:pt idx="161">
                  <c:v>51471</c:v>
                </c:pt>
                <c:pt idx="162">
                  <c:v>42698</c:v>
                </c:pt>
                <c:pt idx="163">
                  <c:v>53252</c:v>
                </c:pt>
                <c:pt idx="164">
                  <c:v>47875</c:v>
                </c:pt>
                <c:pt idx="165">
                  <c:v>72644</c:v>
                </c:pt>
                <c:pt idx="166">
                  <c:v>84997</c:v>
                </c:pt>
                <c:pt idx="167">
                  <c:v>100102</c:v>
                </c:pt>
                <c:pt idx="168">
                  <c:v>106058</c:v>
                </c:pt>
                <c:pt idx="169">
                  <c:v>118984</c:v>
                </c:pt>
                <c:pt idx="170">
                  <c:v>108040</c:v>
                </c:pt>
                <c:pt idx="171">
                  <c:v>104890</c:v>
                </c:pt>
                <c:pt idx="172">
                  <c:v>98317</c:v>
                </c:pt>
                <c:pt idx="173">
                  <c:v>90324</c:v>
                </c:pt>
                <c:pt idx="174">
                  <c:v>77093</c:v>
                </c:pt>
                <c:pt idx="175">
                  <c:v>62848</c:v>
                </c:pt>
                <c:pt idx="176">
                  <c:v>75017</c:v>
                </c:pt>
                <c:pt idx="177">
                  <c:v>80129</c:v>
                </c:pt>
                <c:pt idx="178">
                  <c:v>101697</c:v>
                </c:pt>
                <c:pt idx="179">
                  <c:v>76734</c:v>
                </c:pt>
                <c:pt idx="180">
                  <c:v>66141</c:v>
                </c:pt>
                <c:pt idx="181">
                  <c:v>64074</c:v>
                </c:pt>
                <c:pt idx="182">
                  <c:v>86563</c:v>
                </c:pt>
                <c:pt idx="183">
                  <c:v>80110</c:v>
                </c:pt>
                <c:pt idx="184">
                  <c:v>99544</c:v>
                </c:pt>
                <c:pt idx="185">
                  <c:v>141476</c:v>
                </c:pt>
                <c:pt idx="186">
                  <c:v>145364</c:v>
                </c:pt>
                <c:pt idx="187">
                  <c:v>120574</c:v>
                </c:pt>
                <c:pt idx="188">
                  <c:v>91958</c:v>
                </c:pt>
                <c:pt idx="189">
                  <c:v>59455</c:v>
                </c:pt>
                <c:pt idx="190">
                  <c:v>44365</c:v>
                </c:pt>
                <c:pt idx="191">
                  <c:v>40237</c:v>
                </c:pt>
                <c:pt idx="192">
                  <c:v>54857</c:v>
                </c:pt>
                <c:pt idx="193">
                  <c:v>70357</c:v>
                </c:pt>
                <c:pt idx="194">
                  <c:v>51224</c:v>
                </c:pt>
                <c:pt idx="195">
                  <c:v>77420</c:v>
                </c:pt>
                <c:pt idx="196">
                  <c:v>90217</c:v>
                </c:pt>
                <c:pt idx="197">
                  <c:v>108525</c:v>
                </c:pt>
                <c:pt idx="198">
                  <c:v>129276</c:v>
                </c:pt>
                <c:pt idx="199">
                  <c:v>112931</c:v>
                </c:pt>
                <c:pt idx="200">
                  <c:v>121023</c:v>
                </c:pt>
                <c:pt idx="201">
                  <c:v>91013</c:v>
                </c:pt>
                <c:pt idx="202">
                  <c:v>117538</c:v>
                </c:pt>
                <c:pt idx="203">
                  <c:v>153622</c:v>
                </c:pt>
                <c:pt idx="204">
                  <c:v>144547</c:v>
                </c:pt>
                <c:pt idx="205">
                  <c:v>113879</c:v>
                </c:pt>
                <c:pt idx="206">
                  <c:v>104526</c:v>
                </c:pt>
                <c:pt idx="207">
                  <c:v>135326</c:v>
                </c:pt>
                <c:pt idx="208">
                  <c:v>132400</c:v>
                </c:pt>
                <c:pt idx="209">
                  <c:v>108811</c:v>
                </c:pt>
                <c:pt idx="210">
                  <c:v>107784</c:v>
                </c:pt>
                <c:pt idx="211">
                  <c:v>98791</c:v>
                </c:pt>
                <c:pt idx="212">
                  <c:v>72737</c:v>
                </c:pt>
                <c:pt idx="213">
                  <c:v>100736</c:v>
                </c:pt>
                <c:pt idx="214">
                  <c:v>107270</c:v>
                </c:pt>
                <c:pt idx="215">
                  <c:v>106142</c:v>
                </c:pt>
                <c:pt idx="216">
                  <c:v>82834</c:v>
                </c:pt>
                <c:pt idx="217">
                  <c:v>68795</c:v>
                </c:pt>
                <c:pt idx="218">
                  <c:v>51218</c:v>
                </c:pt>
                <c:pt idx="219">
                  <c:v>39154</c:v>
                </c:pt>
                <c:pt idx="220">
                  <c:v>39727</c:v>
                </c:pt>
                <c:pt idx="221">
                  <c:v>67150</c:v>
                </c:pt>
                <c:pt idx="222">
                  <c:v>78350</c:v>
                </c:pt>
                <c:pt idx="223">
                  <c:v>62469</c:v>
                </c:pt>
                <c:pt idx="224">
                  <c:v>102348</c:v>
                </c:pt>
                <c:pt idx="225">
                  <c:v>126838</c:v>
                </c:pt>
                <c:pt idx="226">
                  <c:v>123095</c:v>
                </c:pt>
                <c:pt idx="227">
                  <c:v>119175</c:v>
                </c:pt>
                <c:pt idx="228">
                  <c:v>101392</c:v>
                </c:pt>
                <c:pt idx="229">
                  <c:v>68938</c:v>
                </c:pt>
                <c:pt idx="230">
                  <c:v>83868</c:v>
                </c:pt>
                <c:pt idx="231">
                  <c:v>56295</c:v>
                </c:pt>
                <c:pt idx="232">
                  <c:v>62385</c:v>
                </c:pt>
                <c:pt idx="233">
                  <c:v>100832</c:v>
                </c:pt>
                <c:pt idx="234">
                  <c:v>120338</c:v>
                </c:pt>
                <c:pt idx="235">
                  <c:v>126829</c:v>
                </c:pt>
                <c:pt idx="236">
                  <c:v>112108</c:v>
                </c:pt>
                <c:pt idx="237">
                  <c:v>104349</c:v>
                </c:pt>
                <c:pt idx="238">
                  <c:v>96927</c:v>
                </c:pt>
                <c:pt idx="239">
                  <c:v>85246</c:v>
                </c:pt>
                <c:pt idx="240">
                  <c:v>76505</c:v>
                </c:pt>
                <c:pt idx="241">
                  <c:v>120354</c:v>
                </c:pt>
                <c:pt idx="242">
                  <c:v>126461</c:v>
                </c:pt>
                <c:pt idx="243">
                  <c:v>84538</c:v>
                </c:pt>
                <c:pt idx="244">
                  <c:v>80787</c:v>
                </c:pt>
                <c:pt idx="245">
                  <c:v>76996</c:v>
                </c:pt>
                <c:pt idx="246">
                  <c:v>45701</c:v>
                </c:pt>
                <c:pt idx="247">
                  <c:v>43203</c:v>
                </c:pt>
                <c:pt idx="248">
                  <c:v>63057</c:v>
                </c:pt>
                <c:pt idx="249">
                  <c:v>65806</c:v>
                </c:pt>
                <c:pt idx="250">
                  <c:v>66932</c:v>
                </c:pt>
                <c:pt idx="251">
                  <c:v>78543</c:v>
                </c:pt>
                <c:pt idx="252">
                  <c:v>103670</c:v>
                </c:pt>
                <c:pt idx="253">
                  <c:v>73508</c:v>
                </c:pt>
                <c:pt idx="254">
                  <c:v>67067</c:v>
                </c:pt>
                <c:pt idx="255">
                  <c:v>66166</c:v>
                </c:pt>
                <c:pt idx="256">
                  <c:v>47391</c:v>
                </c:pt>
                <c:pt idx="257">
                  <c:v>37388</c:v>
                </c:pt>
                <c:pt idx="258">
                  <c:v>43988</c:v>
                </c:pt>
                <c:pt idx="259">
                  <c:v>72753</c:v>
                </c:pt>
                <c:pt idx="260">
                  <c:v>82414</c:v>
                </c:pt>
                <c:pt idx="261">
                  <c:v>63844</c:v>
                </c:pt>
                <c:pt idx="262">
                  <c:v>40403</c:v>
                </c:pt>
                <c:pt idx="263">
                  <c:v>70958</c:v>
                </c:pt>
                <c:pt idx="264">
                  <c:v>63891</c:v>
                </c:pt>
                <c:pt idx="265">
                  <c:v>60760</c:v>
                </c:pt>
                <c:pt idx="266">
                  <c:v>69470</c:v>
                </c:pt>
                <c:pt idx="267">
                  <c:v>85841</c:v>
                </c:pt>
                <c:pt idx="268">
                  <c:v>70607</c:v>
                </c:pt>
                <c:pt idx="269">
                  <c:v>43597</c:v>
                </c:pt>
                <c:pt idx="270">
                  <c:v>35774</c:v>
                </c:pt>
                <c:pt idx="271">
                  <c:v>39818</c:v>
                </c:pt>
                <c:pt idx="272">
                  <c:v>65537</c:v>
                </c:pt>
                <c:pt idx="273">
                  <c:v>80353</c:v>
                </c:pt>
                <c:pt idx="274">
                  <c:v>56954</c:v>
                </c:pt>
                <c:pt idx="275">
                  <c:v>39286</c:v>
                </c:pt>
                <c:pt idx="276">
                  <c:v>59293</c:v>
                </c:pt>
                <c:pt idx="277">
                  <c:v>79093</c:v>
                </c:pt>
                <c:pt idx="278">
                  <c:v>39499</c:v>
                </c:pt>
                <c:pt idx="279">
                  <c:v>44306</c:v>
                </c:pt>
                <c:pt idx="280">
                  <c:v>71093</c:v>
                </c:pt>
                <c:pt idx="281">
                  <c:v>74826</c:v>
                </c:pt>
                <c:pt idx="282">
                  <c:v>64585</c:v>
                </c:pt>
                <c:pt idx="283">
                  <c:v>41241</c:v>
                </c:pt>
                <c:pt idx="284">
                  <c:v>33781</c:v>
                </c:pt>
                <c:pt idx="285">
                  <c:v>30583</c:v>
                </c:pt>
                <c:pt idx="286">
                  <c:v>31250</c:v>
                </c:pt>
                <c:pt idx="287">
                  <c:v>51355</c:v>
                </c:pt>
                <c:pt idx="288">
                  <c:v>66438</c:v>
                </c:pt>
                <c:pt idx="289">
                  <c:v>65115</c:v>
                </c:pt>
                <c:pt idx="290">
                  <c:v>50652</c:v>
                </c:pt>
                <c:pt idx="291">
                  <c:v>39580</c:v>
                </c:pt>
                <c:pt idx="292">
                  <c:v>31689</c:v>
                </c:pt>
                <c:pt idx="293">
                  <c:v>28056</c:v>
                </c:pt>
                <c:pt idx="294">
                  <c:v>36378</c:v>
                </c:pt>
                <c:pt idx="295">
                  <c:v>41594</c:v>
                </c:pt>
                <c:pt idx="296">
                  <c:v>38054</c:v>
                </c:pt>
                <c:pt idx="297">
                  <c:v>33369</c:v>
                </c:pt>
                <c:pt idx="298">
                  <c:v>30423</c:v>
                </c:pt>
                <c:pt idx="299">
                  <c:v>27109</c:v>
                </c:pt>
                <c:pt idx="300">
                  <c:v>25003</c:v>
                </c:pt>
                <c:pt idx="301">
                  <c:v>31649</c:v>
                </c:pt>
                <c:pt idx="302">
                  <c:v>37210</c:v>
                </c:pt>
                <c:pt idx="303">
                  <c:v>47020</c:v>
                </c:pt>
                <c:pt idx="304">
                  <c:v>44436</c:v>
                </c:pt>
                <c:pt idx="305">
                  <c:v>31667</c:v>
                </c:pt>
                <c:pt idx="306">
                  <c:v>27319</c:v>
                </c:pt>
                <c:pt idx="307">
                  <c:v>24916</c:v>
                </c:pt>
                <c:pt idx="308">
                  <c:v>28012</c:v>
                </c:pt>
                <c:pt idx="309">
                  <c:v>31069</c:v>
                </c:pt>
                <c:pt idx="310">
                  <c:v>30633</c:v>
                </c:pt>
                <c:pt idx="311">
                  <c:v>29143</c:v>
                </c:pt>
                <c:pt idx="312">
                  <c:v>29387</c:v>
                </c:pt>
                <c:pt idx="313">
                  <c:v>28647</c:v>
                </c:pt>
                <c:pt idx="314">
                  <c:v>31727</c:v>
                </c:pt>
                <c:pt idx="315">
                  <c:v>42374</c:v>
                </c:pt>
                <c:pt idx="316">
                  <c:v>58885</c:v>
                </c:pt>
                <c:pt idx="317">
                  <c:v>37357</c:v>
                </c:pt>
                <c:pt idx="318">
                  <c:v>31046</c:v>
                </c:pt>
                <c:pt idx="319">
                  <c:v>28354</c:v>
                </c:pt>
                <c:pt idx="320">
                  <c:v>28283</c:v>
                </c:pt>
                <c:pt idx="321">
                  <c:v>25025</c:v>
                </c:pt>
                <c:pt idx="322">
                  <c:v>28999</c:v>
                </c:pt>
                <c:pt idx="323">
                  <c:v>31793</c:v>
                </c:pt>
                <c:pt idx="324">
                  <c:v>31090</c:v>
                </c:pt>
                <c:pt idx="325">
                  <c:v>32090</c:v>
                </c:pt>
                <c:pt idx="326">
                  <c:v>30296</c:v>
                </c:pt>
                <c:pt idx="327">
                  <c:v>26540</c:v>
                </c:pt>
                <c:pt idx="328">
                  <c:v>25214</c:v>
                </c:pt>
                <c:pt idx="329">
                  <c:v>23736</c:v>
                </c:pt>
                <c:pt idx="330">
                  <c:v>25152</c:v>
                </c:pt>
                <c:pt idx="331">
                  <c:v>26803</c:v>
                </c:pt>
                <c:pt idx="332">
                  <c:v>30459</c:v>
                </c:pt>
                <c:pt idx="333">
                  <c:v>27927</c:v>
                </c:pt>
                <c:pt idx="334">
                  <c:v>24689</c:v>
                </c:pt>
                <c:pt idx="335">
                  <c:v>22373</c:v>
                </c:pt>
                <c:pt idx="336">
                  <c:v>24536</c:v>
                </c:pt>
                <c:pt idx="337">
                  <c:v>26849</c:v>
                </c:pt>
                <c:pt idx="338">
                  <c:v>26498</c:v>
                </c:pt>
                <c:pt idx="339">
                  <c:v>25804</c:v>
                </c:pt>
                <c:pt idx="340">
                  <c:v>25401</c:v>
                </c:pt>
                <c:pt idx="341">
                  <c:v>23114</c:v>
                </c:pt>
                <c:pt idx="342">
                  <c:v>19775</c:v>
                </c:pt>
                <c:pt idx="343">
                  <c:v>21561</c:v>
                </c:pt>
                <c:pt idx="344">
                  <c:v>24082</c:v>
                </c:pt>
                <c:pt idx="345">
                  <c:v>24698</c:v>
                </c:pt>
                <c:pt idx="346">
                  <c:v>24901</c:v>
                </c:pt>
                <c:pt idx="347">
                  <c:v>24481</c:v>
                </c:pt>
                <c:pt idx="348">
                  <c:v>22923</c:v>
                </c:pt>
                <c:pt idx="349">
                  <c:v>20933</c:v>
                </c:pt>
                <c:pt idx="350">
                  <c:v>21816</c:v>
                </c:pt>
                <c:pt idx="351">
                  <c:v>24516</c:v>
                </c:pt>
                <c:pt idx="352">
                  <c:v>25192</c:v>
                </c:pt>
                <c:pt idx="353">
                  <c:v>25638</c:v>
                </c:pt>
                <c:pt idx="354">
                  <c:v>26288</c:v>
                </c:pt>
                <c:pt idx="355">
                  <c:v>23653</c:v>
                </c:pt>
                <c:pt idx="356">
                  <c:v>21147</c:v>
                </c:pt>
                <c:pt idx="357">
                  <c:v>22873</c:v>
                </c:pt>
                <c:pt idx="358">
                  <c:v>24499</c:v>
                </c:pt>
                <c:pt idx="359">
                  <c:v>24231</c:v>
                </c:pt>
                <c:pt idx="360">
                  <c:v>24373</c:v>
                </c:pt>
                <c:pt idx="361">
                  <c:v>23989</c:v>
                </c:pt>
                <c:pt idx="362">
                  <c:v>22538</c:v>
                </c:pt>
                <c:pt idx="363">
                  <c:v>20177</c:v>
                </c:pt>
                <c:pt idx="364">
                  <c:v>20846</c:v>
                </c:pt>
                <c:pt idx="365">
                  <c:v>22376</c:v>
                </c:pt>
                <c:pt idx="366">
                  <c:v>22485</c:v>
                </c:pt>
                <c:pt idx="367">
                  <c:v>21578</c:v>
                </c:pt>
                <c:pt idx="368">
                  <c:v>19780</c:v>
                </c:pt>
                <c:pt idx="369">
                  <c:v>18419</c:v>
                </c:pt>
                <c:pt idx="370">
                  <c:v>19771</c:v>
                </c:pt>
                <c:pt idx="371">
                  <c:v>21576</c:v>
                </c:pt>
                <c:pt idx="372">
                  <c:v>23408</c:v>
                </c:pt>
                <c:pt idx="373">
                  <c:v>23874</c:v>
                </c:pt>
                <c:pt idx="374">
                  <c:v>24276</c:v>
                </c:pt>
                <c:pt idx="375">
                  <c:v>24110</c:v>
                </c:pt>
                <c:pt idx="376">
                  <c:v>22220</c:v>
                </c:pt>
                <c:pt idx="377">
                  <c:v>20353</c:v>
                </c:pt>
                <c:pt idx="378">
                  <c:v>21689</c:v>
                </c:pt>
                <c:pt idx="379">
                  <c:v>24732</c:v>
                </c:pt>
                <c:pt idx="380">
                  <c:v>24440</c:v>
                </c:pt>
                <c:pt idx="381">
                  <c:v>24069</c:v>
                </c:pt>
                <c:pt idx="382">
                  <c:v>23282</c:v>
                </c:pt>
                <c:pt idx="383">
                  <c:v>21472</c:v>
                </c:pt>
                <c:pt idx="384">
                  <c:v>18276</c:v>
                </c:pt>
                <c:pt idx="385">
                  <c:v>19750</c:v>
                </c:pt>
                <c:pt idx="386">
                  <c:v>23045</c:v>
                </c:pt>
                <c:pt idx="387">
                  <c:v>23000</c:v>
                </c:pt>
                <c:pt idx="388">
                  <c:v>23157</c:v>
                </c:pt>
                <c:pt idx="389">
                  <c:v>23255</c:v>
                </c:pt>
                <c:pt idx="390">
                  <c:v>21560</c:v>
                </c:pt>
                <c:pt idx="391">
                  <c:v>19443</c:v>
                </c:pt>
                <c:pt idx="392">
                  <c:v>20789</c:v>
                </c:pt>
                <c:pt idx="393">
                  <c:v>23514</c:v>
                </c:pt>
                <c:pt idx="394">
                  <c:v>23178</c:v>
                </c:pt>
                <c:pt idx="395">
                  <c:v>23307</c:v>
                </c:pt>
                <c:pt idx="396">
                  <c:v>23394</c:v>
                </c:pt>
                <c:pt idx="397">
                  <c:v>20181</c:v>
                </c:pt>
                <c:pt idx="398">
                  <c:v>19551</c:v>
                </c:pt>
                <c:pt idx="399">
                  <c:v>21237</c:v>
                </c:pt>
                <c:pt idx="400">
                  <c:v>23273</c:v>
                </c:pt>
                <c:pt idx="401">
                  <c:v>23245</c:v>
                </c:pt>
                <c:pt idx="402">
                  <c:v>23261</c:v>
                </c:pt>
                <c:pt idx="403">
                  <c:v>23853</c:v>
                </c:pt>
                <c:pt idx="404">
                  <c:v>22329</c:v>
                </c:pt>
                <c:pt idx="405">
                  <c:v>20114</c:v>
                </c:pt>
                <c:pt idx="406">
                  <c:v>21086</c:v>
                </c:pt>
                <c:pt idx="407">
                  <c:v>23353</c:v>
                </c:pt>
                <c:pt idx="408">
                  <c:v>22912</c:v>
                </c:pt>
                <c:pt idx="409">
                  <c:v>23533</c:v>
                </c:pt>
                <c:pt idx="410">
                  <c:v>23366</c:v>
                </c:pt>
                <c:pt idx="411">
                  <c:v>22032</c:v>
                </c:pt>
                <c:pt idx="412">
                  <c:v>20687</c:v>
                </c:pt>
                <c:pt idx="413">
                  <c:v>22083</c:v>
                </c:pt>
                <c:pt idx="414">
                  <c:v>24006</c:v>
                </c:pt>
                <c:pt idx="415">
                  <c:v>23742</c:v>
                </c:pt>
                <c:pt idx="416">
                  <c:v>23833</c:v>
                </c:pt>
                <c:pt idx="417">
                  <c:v>24127</c:v>
                </c:pt>
                <c:pt idx="418">
                  <c:v>22880</c:v>
                </c:pt>
                <c:pt idx="419">
                  <c:v>20667</c:v>
                </c:pt>
                <c:pt idx="420">
                  <c:v>21618</c:v>
                </c:pt>
                <c:pt idx="421">
                  <c:v>23853</c:v>
                </c:pt>
                <c:pt idx="422">
                  <c:v>24895</c:v>
                </c:pt>
                <c:pt idx="423">
                  <c:v>25646</c:v>
                </c:pt>
                <c:pt idx="424">
                  <c:v>23816</c:v>
                </c:pt>
                <c:pt idx="425">
                  <c:v>21896</c:v>
                </c:pt>
                <c:pt idx="426">
                  <c:v>19422</c:v>
                </c:pt>
                <c:pt idx="427">
                  <c:v>19485</c:v>
                </c:pt>
                <c:pt idx="428">
                  <c:v>22006.799999999999</c:v>
                </c:pt>
                <c:pt idx="429">
                  <c:v>24608</c:v>
                </c:pt>
                <c:pt idx="430">
                  <c:v>24639.200000000001</c:v>
                </c:pt>
                <c:pt idx="431">
                  <c:v>24516.2</c:v>
                </c:pt>
                <c:pt idx="432">
                  <c:v>22231.200000000001</c:v>
                </c:pt>
                <c:pt idx="433">
                  <c:v>21188.5</c:v>
                </c:pt>
                <c:pt idx="434">
                  <c:v>22326</c:v>
                </c:pt>
                <c:pt idx="435">
                  <c:v>23787.3</c:v>
                </c:pt>
                <c:pt idx="436">
                  <c:v>24238.7</c:v>
                </c:pt>
                <c:pt idx="437">
                  <c:v>27081.200000000001</c:v>
                </c:pt>
                <c:pt idx="438">
                  <c:v>25331.599999999999</c:v>
                </c:pt>
                <c:pt idx="439">
                  <c:v>22501.4</c:v>
                </c:pt>
                <c:pt idx="440">
                  <c:v>20445.599999999999</c:v>
                </c:pt>
                <c:pt idx="441">
                  <c:v>21850.799999999999</c:v>
                </c:pt>
                <c:pt idx="442">
                  <c:v>24592.3</c:v>
                </c:pt>
                <c:pt idx="443">
                  <c:v>26141</c:v>
                </c:pt>
                <c:pt idx="444">
                  <c:v>26179.8</c:v>
                </c:pt>
                <c:pt idx="445">
                  <c:v>25082.9</c:v>
                </c:pt>
                <c:pt idx="446">
                  <c:v>24373.200000000001</c:v>
                </c:pt>
                <c:pt idx="447">
                  <c:v>22142.2</c:v>
                </c:pt>
                <c:pt idx="448">
                  <c:v>23543.4</c:v>
                </c:pt>
                <c:pt idx="449">
                  <c:v>25078.3</c:v>
                </c:pt>
                <c:pt idx="450">
                  <c:v>26319.4</c:v>
                </c:pt>
                <c:pt idx="451">
                  <c:v>28120.9</c:v>
                </c:pt>
                <c:pt idx="452">
                  <c:v>29760</c:v>
                </c:pt>
                <c:pt idx="453">
                  <c:v>25597.9</c:v>
                </c:pt>
                <c:pt idx="454">
                  <c:v>21846.1</c:v>
                </c:pt>
                <c:pt idx="455">
                  <c:v>23676.2</c:v>
                </c:pt>
                <c:pt idx="456">
                  <c:v>25649.4</c:v>
                </c:pt>
                <c:pt idx="457">
                  <c:v>25933.4</c:v>
                </c:pt>
                <c:pt idx="458">
                  <c:v>27806.7</c:v>
                </c:pt>
                <c:pt idx="459">
                  <c:v>30657.3</c:v>
                </c:pt>
                <c:pt idx="460">
                  <c:v>28295.200000000001</c:v>
                </c:pt>
                <c:pt idx="461">
                  <c:v>25464.3</c:v>
                </c:pt>
                <c:pt idx="462">
                  <c:v>26496.5</c:v>
                </c:pt>
                <c:pt idx="463">
                  <c:v>30289.8</c:v>
                </c:pt>
                <c:pt idx="464">
                  <c:v>32851.199999999997</c:v>
                </c:pt>
                <c:pt idx="465">
                  <c:v>28850.3</c:v>
                </c:pt>
                <c:pt idx="466">
                  <c:v>27240.799999999999</c:v>
                </c:pt>
                <c:pt idx="467">
                  <c:v>25437.9</c:v>
                </c:pt>
                <c:pt idx="468">
                  <c:v>24944.9</c:v>
                </c:pt>
                <c:pt idx="469">
                  <c:v>26871.8</c:v>
                </c:pt>
                <c:pt idx="470">
                  <c:v>29206.3</c:v>
                </c:pt>
                <c:pt idx="471">
                  <c:v>27025.1</c:v>
                </c:pt>
                <c:pt idx="472">
                  <c:v>27109.599999999999</c:v>
                </c:pt>
                <c:pt idx="473">
                  <c:v>28360.1</c:v>
                </c:pt>
                <c:pt idx="474">
                  <c:v>36867.1</c:v>
                </c:pt>
                <c:pt idx="475">
                  <c:v>42383.5</c:v>
                </c:pt>
                <c:pt idx="476">
                  <c:v>54230.2</c:v>
                </c:pt>
                <c:pt idx="477">
                  <c:v>53749.5</c:v>
                </c:pt>
                <c:pt idx="478">
                  <c:v>51131.9</c:v>
                </c:pt>
                <c:pt idx="479">
                  <c:v>63487.6</c:v>
                </c:pt>
                <c:pt idx="480">
                  <c:v>60071.1</c:v>
                </c:pt>
                <c:pt idx="481">
                  <c:v>44490.2</c:v>
                </c:pt>
                <c:pt idx="482">
                  <c:v>35238</c:v>
                </c:pt>
                <c:pt idx="483">
                  <c:v>41080.699999999997</c:v>
                </c:pt>
                <c:pt idx="484">
                  <c:v>72624</c:v>
                </c:pt>
                <c:pt idx="485">
                  <c:v>75160.100000000006</c:v>
                </c:pt>
                <c:pt idx="486">
                  <c:v>73294.2</c:v>
                </c:pt>
                <c:pt idx="487">
                  <c:v>76012.399999999994</c:v>
                </c:pt>
                <c:pt idx="488">
                  <c:v>53075.5</c:v>
                </c:pt>
                <c:pt idx="489">
                  <c:v>44599.8</c:v>
                </c:pt>
                <c:pt idx="490">
                  <c:v>40932.199999999997</c:v>
                </c:pt>
                <c:pt idx="491">
                  <c:v>40332.9</c:v>
                </c:pt>
                <c:pt idx="492">
                  <c:v>43819.9</c:v>
                </c:pt>
                <c:pt idx="493">
                  <c:v>38943.599999999999</c:v>
                </c:pt>
                <c:pt idx="494">
                  <c:v>38573.5</c:v>
                </c:pt>
                <c:pt idx="495">
                  <c:v>31754.5</c:v>
                </c:pt>
                <c:pt idx="496">
                  <c:v>39424.6</c:v>
                </c:pt>
                <c:pt idx="497">
                  <c:v>58307.9</c:v>
                </c:pt>
                <c:pt idx="498">
                  <c:v>73389</c:v>
                </c:pt>
                <c:pt idx="499">
                  <c:v>71024.5</c:v>
                </c:pt>
                <c:pt idx="500">
                  <c:v>67435.100000000006</c:v>
                </c:pt>
                <c:pt idx="501">
                  <c:v>56528.4</c:v>
                </c:pt>
                <c:pt idx="502">
                  <c:v>40479.699999999997</c:v>
                </c:pt>
                <c:pt idx="503">
                  <c:v>39325.699999999997</c:v>
                </c:pt>
                <c:pt idx="504">
                  <c:v>75162.899999999994</c:v>
                </c:pt>
                <c:pt idx="505">
                  <c:v>90292.1</c:v>
                </c:pt>
                <c:pt idx="506">
                  <c:v>111891</c:v>
                </c:pt>
                <c:pt idx="507">
                  <c:v>103485.9</c:v>
                </c:pt>
                <c:pt idx="508">
                  <c:v>87736.7</c:v>
                </c:pt>
                <c:pt idx="509">
                  <c:v>115841.3</c:v>
                </c:pt>
                <c:pt idx="510">
                  <c:v>112056.3</c:v>
                </c:pt>
                <c:pt idx="511">
                  <c:v>105158.9</c:v>
                </c:pt>
                <c:pt idx="512">
                  <c:v>79693</c:v>
                </c:pt>
                <c:pt idx="513">
                  <c:v>92736.7</c:v>
                </c:pt>
                <c:pt idx="514">
                  <c:v>95889.2</c:v>
                </c:pt>
                <c:pt idx="515">
                  <c:v>74025.600000000006</c:v>
                </c:pt>
                <c:pt idx="516">
                  <c:v>71745.100000000006</c:v>
                </c:pt>
                <c:pt idx="517">
                  <c:v>75113</c:v>
                </c:pt>
                <c:pt idx="518">
                  <c:v>79209.100000000006</c:v>
                </c:pt>
                <c:pt idx="519">
                  <c:v>92593.1</c:v>
                </c:pt>
                <c:pt idx="520">
                  <c:v>109672.8</c:v>
                </c:pt>
                <c:pt idx="521">
                  <c:v>94051.3</c:v>
                </c:pt>
                <c:pt idx="522">
                  <c:v>75911.399999999994</c:v>
                </c:pt>
                <c:pt idx="523">
                  <c:v>104051.3</c:v>
                </c:pt>
                <c:pt idx="524">
                  <c:v>107268.6</c:v>
                </c:pt>
                <c:pt idx="525">
                  <c:v>125694.2</c:v>
                </c:pt>
                <c:pt idx="526">
                  <c:v>117335.9</c:v>
                </c:pt>
                <c:pt idx="527">
                  <c:v>56518.5</c:v>
                </c:pt>
                <c:pt idx="528">
                  <c:v>40059.9</c:v>
                </c:pt>
                <c:pt idx="529">
                  <c:v>75234.2</c:v>
                </c:pt>
                <c:pt idx="530">
                  <c:v>95891.3</c:v>
                </c:pt>
                <c:pt idx="531">
                  <c:v>105892.5</c:v>
                </c:pt>
                <c:pt idx="532">
                  <c:v>77073.3</c:v>
                </c:pt>
                <c:pt idx="533">
                  <c:v>47518.6</c:v>
                </c:pt>
                <c:pt idx="534">
                  <c:v>93971.199999999997</c:v>
                </c:pt>
                <c:pt idx="535">
                  <c:v>73035.3</c:v>
                </c:pt>
                <c:pt idx="536">
                  <c:v>76482.100000000006</c:v>
                </c:pt>
                <c:pt idx="537">
                  <c:v>57491.9</c:v>
                </c:pt>
                <c:pt idx="538">
                  <c:v>88191.9</c:v>
                </c:pt>
                <c:pt idx="539">
                  <c:v>112118</c:v>
                </c:pt>
                <c:pt idx="540">
                  <c:v>142581.20000000001</c:v>
                </c:pt>
                <c:pt idx="541">
                  <c:v>116981.9</c:v>
                </c:pt>
                <c:pt idx="542">
                  <c:v>56800.3</c:v>
                </c:pt>
                <c:pt idx="543">
                  <c:v>70335.199999999997</c:v>
                </c:pt>
                <c:pt idx="544">
                  <c:v>82702.3</c:v>
                </c:pt>
                <c:pt idx="545">
                  <c:v>46829.4</c:v>
                </c:pt>
                <c:pt idx="546">
                  <c:v>43777.9</c:v>
                </c:pt>
                <c:pt idx="547">
                  <c:v>69292.3</c:v>
                </c:pt>
                <c:pt idx="548">
                  <c:v>72428.600000000006</c:v>
                </c:pt>
                <c:pt idx="549">
                  <c:v>110501.3</c:v>
                </c:pt>
                <c:pt idx="550">
                  <c:v>118008.2</c:v>
                </c:pt>
                <c:pt idx="551">
                  <c:v>104074</c:v>
                </c:pt>
                <c:pt idx="552">
                  <c:v>89127</c:v>
                </c:pt>
                <c:pt idx="553">
                  <c:v>75691.3</c:v>
                </c:pt>
                <c:pt idx="554">
                  <c:v>75671.199999999997</c:v>
                </c:pt>
                <c:pt idx="555">
                  <c:v>106107.1</c:v>
                </c:pt>
                <c:pt idx="556">
                  <c:v>94379.199999999997</c:v>
                </c:pt>
                <c:pt idx="557">
                  <c:v>107393.5</c:v>
                </c:pt>
                <c:pt idx="558">
                  <c:v>106344.1</c:v>
                </c:pt>
                <c:pt idx="559">
                  <c:v>67955.600000000006</c:v>
                </c:pt>
                <c:pt idx="560">
                  <c:v>91122.4</c:v>
                </c:pt>
                <c:pt idx="561">
                  <c:v>104714</c:v>
                </c:pt>
                <c:pt idx="562">
                  <c:v>117177.1</c:v>
                </c:pt>
                <c:pt idx="563">
                  <c:v>117156.7</c:v>
                </c:pt>
                <c:pt idx="564">
                  <c:v>150714.70000000001</c:v>
                </c:pt>
                <c:pt idx="565">
                  <c:v>171524.7</c:v>
                </c:pt>
                <c:pt idx="566">
                  <c:v>145982</c:v>
                </c:pt>
                <c:pt idx="567">
                  <c:v>117694.2</c:v>
                </c:pt>
                <c:pt idx="568">
                  <c:v>120693.2</c:v>
                </c:pt>
                <c:pt idx="569">
                  <c:v>146974.9</c:v>
                </c:pt>
                <c:pt idx="570">
                  <c:v>139508.9</c:v>
                </c:pt>
                <c:pt idx="571">
                  <c:v>111785.2</c:v>
                </c:pt>
                <c:pt idx="572">
                  <c:v>70696.100000000006</c:v>
                </c:pt>
                <c:pt idx="573">
                  <c:v>106173.5</c:v>
                </c:pt>
                <c:pt idx="574">
                  <c:v>123899.4</c:v>
                </c:pt>
                <c:pt idx="575">
                  <c:v>115628.6</c:v>
                </c:pt>
                <c:pt idx="576">
                  <c:v>123367.5</c:v>
                </c:pt>
                <c:pt idx="577">
                  <c:v>105229.7</c:v>
                </c:pt>
                <c:pt idx="578">
                  <c:v>105429</c:v>
                </c:pt>
                <c:pt idx="579">
                  <c:v>111752.6</c:v>
                </c:pt>
                <c:pt idx="580">
                  <c:v>108482.7</c:v>
                </c:pt>
                <c:pt idx="581">
                  <c:v>70914</c:v>
                </c:pt>
                <c:pt idx="582">
                  <c:v>80521.600000000006</c:v>
                </c:pt>
                <c:pt idx="583">
                  <c:v>116691.9</c:v>
                </c:pt>
                <c:pt idx="584">
                  <c:v>142354.5</c:v>
                </c:pt>
                <c:pt idx="585">
                  <c:v>150431.1</c:v>
                </c:pt>
                <c:pt idx="586">
                  <c:v>107855.9</c:v>
                </c:pt>
                <c:pt idx="587">
                  <c:v>57509.1</c:v>
                </c:pt>
                <c:pt idx="588">
                  <c:v>56813.3</c:v>
                </c:pt>
                <c:pt idx="589">
                  <c:v>70734.5</c:v>
                </c:pt>
                <c:pt idx="590">
                  <c:v>46368.4</c:v>
                </c:pt>
                <c:pt idx="591">
                  <c:v>40117.699999999997</c:v>
                </c:pt>
                <c:pt idx="592">
                  <c:v>57947</c:v>
                </c:pt>
                <c:pt idx="593">
                  <c:v>72160</c:v>
                </c:pt>
                <c:pt idx="594">
                  <c:v>74837.899999999994</c:v>
                </c:pt>
                <c:pt idx="595">
                  <c:v>86892.1</c:v>
                </c:pt>
                <c:pt idx="596">
                  <c:v>114599</c:v>
                </c:pt>
                <c:pt idx="597">
                  <c:v>101386.3</c:v>
                </c:pt>
                <c:pt idx="598">
                  <c:v>84445.7</c:v>
                </c:pt>
                <c:pt idx="599">
                  <c:v>101656.2</c:v>
                </c:pt>
                <c:pt idx="600">
                  <c:v>115245.1</c:v>
                </c:pt>
                <c:pt idx="601">
                  <c:v>89976.7</c:v>
                </c:pt>
                <c:pt idx="602">
                  <c:v>111537.4</c:v>
                </c:pt>
                <c:pt idx="603">
                  <c:v>128535.6</c:v>
                </c:pt>
                <c:pt idx="604">
                  <c:v>118948.8</c:v>
                </c:pt>
                <c:pt idx="605">
                  <c:v>88516.5</c:v>
                </c:pt>
                <c:pt idx="606">
                  <c:v>53685.5</c:v>
                </c:pt>
                <c:pt idx="607">
                  <c:v>46183.8</c:v>
                </c:pt>
                <c:pt idx="608">
                  <c:v>96089.3</c:v>
                </c:pt>
                <c:pt idx="609">
                  <c:v>118225.2</c:v>
                </c:pt>
                <c:pt idx="610">
                  <c:v>146894.79999999999</c:v>
                </c:pt>
                <c:pt idx="611">
                  <c:v>146151.79999999999</c:v>
                </c:pt>
                <c:pt idx="612">
                  <c:v>122851.6</c:v>
                </c:pt>
                <c:pt idx="613">
                  <c:v>81933.399999999994</c:v>
                </c:pt>
                <c:pt idx="614">
                  <c:v>44291.8</c:v>
                </c:pt>
                <c:pt idx="615">
                  <c:v>27272.2</c:v>
                </c:pt>
                <c:pt idx="616">
                  <c:v>27889.7</c:v>
                </c:pt>
                <c:pt idx="617">
                  <c:v>35443.599999999999</c:v>
                </c:pt>
                <c:pt idx="618">
                  <c:v>55646.9</c:v>
                </c:pt>
                <c:pt idx="619">
                  <c:v>40410.9</c:v>
                </c:pt>
                <c:pt idx="620">
                  <c:v>73648.899999999994</c:v>
                </c:pt>
                <c:pt idx="621">
                  <c:v>96087.5</c:v>
                </c:pt>
                <c:pt idx="622">
                  <c:v>87446.3</c:v>
                </c:pt>
                <c:pt idx="623">
                  <c:v>79141</c:v>
                </c:pt>
                <c:pt idx="624">
                  <c:v>75925</c:v>
                </c:pt>
                <c:pt idx="625">
                  <c:v>77665.2</c:v>
                </c:pt>
                <c:pt idx="626">
                  <c:v>50085.4</c:v>
                </c:pt>
                <c:pt idx="627">
                  <c:v>60774.2</c:v>
                </c:pt>
                <c:pt idx="628">
                  <c:v>77590.7</c:v>
                </c:pt>
                <c:pt idx="629">
                  <c:v>74155</c:v>
                </c:pt>
                <c:pt idx="630">
                  <c:v>59840.2</c:v>
                </c:pt>
                <c:pt idx="631">
                  <c:v>74625.100000000006</c:v>
                </c:pt>
                <c:pt idx="632">
                  <c:v>82820</c:v>
                </c:pt>
                <c:pt idx="633">
                  <c:v>79092.600000000006</c:v>
                </c:pt>
                <c:pt idx="634">
                  <c:v>58958.3</c:v>
                </c:pt>
                <c:pt idx="635">
                  <c:v>51300.1</c:v>
                </c:pt>
                <c:pt idx="636">
                  <c:v>44345.8</c:v>
                </c:pt>
                <c:pt idx="637">
                  <c:v>40284</c:v>
                </c:pt>
                <c:pt idx="638">
                  <c:v>53943.8</c:v>
                </c:pt>
                <c:pt idx="639">
                  <c:v>49720.1</c:v>
                </c:pt>
                <c:pt idx="640">
                  <c:v>41681.9</c:v>
                </c:pt>
                <c:pt idx="641">
                  <c:v>36767.199999999997</c:v>
                </c:pt>
                <c:pt idx="642">
                  <c:v>35539.199999999997</c:v>
                </c:pt>
                <c:pt idx="643">
                  <c:v>37879.9</c:v>
                </c:pt>
                <c:pt idx="644">
                  <c:v>28837.4</c:v>
                </c:pt>
                <c:pt idx="645">
                  <c:v>43221</c:v>
                </c:pt>
                <c:pt idx="646">
                  <c:v>75021.3</c:v>
                </c:pt>
                <c:pt idx="647">
                  <c:v>61557.3</c:v>
                </c:pt>
                <c:pt idx="648">
                  <c:v>42141.1</c:v>
                </c:pt>
                <c:pt idx="649">
                  <c:v>26700.3</c:v>
                </c:pt>
                <c:pt idx="650">
                  <c:v>47793.1</c:v>
                </c:pt>
                <c:pt idx="651">
                  <c:v>52714.8</c:v>
                </c:pt>
                <c:pt idx="652">
                  <c:v>52738.5</c:v>
                </c:pt>
                <c:pt idx="653">
                  <c:v>57585.599999999999</c:v>
                </c:pt>
                <c:pt idx="654">
                  <c:v>69953.899999999994</c:v>
                </c:pt>
                <c:pt idx="655">
                  <c:v>51710</c:v>
                </c:pt>
                <c:pt idx="656">
                  <c:v>32560.5</c:v>
                </c:pt>
                <c:pt idx="657">
                  <c:v>24903.3</c:v>
                </c:pt>
                <c:pt idx="658">
                  <c:v>29030.5</c:v>
                </c:pt>
                <c:pt idx="659">
                  <c:v>30066.3</c:v>
                </c:pt>
                <c:pt idx="660">
                  <c:v>33687.5</c:v>
                </c:pt>
                <c:pt idx="661">
                  <c:v>44018.7</c:v>
                </c:pt>
                <c:pt idx="662">
                  <c:v>36927</c:v>
                </c:pt>
                <c:pt idx="663">
                  <c:v>23186.5</c:v>
                </c:pt>
                <c:pt idx="664">
                  <c:v>19514.400000000001</c:v>
                </c:pt>
                <c:pt idx="665">
                  <c:v>21268.9</c:v>
                </c:pt>
                <c:pt idx="666">
                  <c:v>22655.7</c:v>
                </c:pt>
                <c:pt idx="667">
                  <c:v>23883.599999999999</c:v>
                </c:pt>
                <c:pt idx="668">
                  <c:v>27002.3</c:v>
                </c:pt>
                <c:pt idx="669">
                  <c:v>25538.400000000001</c:v>
                </c:pt>
                <c:pt idx="670">
                  <c:v>23061.3</c:v>
                </c:pt>
                <c:pt idx="671">
                  <c:v>23266.7</c:v>
                </c:pt>
                <c:pt idx="672">
                  <c:v>27002.799999999999</c:v>
                </c:pt>
                <c:pt idx="673">
                  <c:v>30387.4</c:v>
                </c:pt>
                <c:pt idx="674">
                  <c:v>34896.400000000001</c:v>
                </c:pt>
                <c:pt idx="675">
                  <c:v>30271.1</c:v>
                </c:pt>
                <c:pt idx="676">
                  <c:v>27528.3</c:v>
                </c:pt>
                <c:pt idx="677">
                  <c:v>23451.1</c:v>
                </c:pt>
                <c:pt idx="678">
                  <c:v>22273.9</c:v>
                </c:pt>
                <c:pt idx="679">
                  <c:v>24939.8</c:v>
                </c:pt>
                <c:pt idx="680">
                  <c:v>33638.400000000001</c:v>
                </c:pt>
                <c:pt idx="681">
                  <c:v>31683.3</c:v>
                </c:pt>
                <c:pt idx="682">
                  <c:v>28171.4</c:v>
                </c:pt>
                <c:pt idx="683">
                  <c:v>25566.2</c:v>
                </c:pt>
                <c:pt idx="684">
                  <c:v>22935</c:v>
                </c:pt>
                <c:pt idx="685">
                  <c:v>21288</c:v>
                </c:pt>
                <c:pt idx="686">
                  <c:v>29210.2</c:v>
                </c:pt>
                <c:pt idx="687">
                  <c:v>34098.400000000001</c:v>
                </c:pt>
                <c:pt idx="688">
                  <c:v>31020.1</c:v>
                </c:pt>
                <c:pt idx="689">
                  <c:v>28575.5</c:v>
                </c:pt>
                <c:pt idx="690">
                  <c:v>24675</c:v>
                </c:pt>
                <c:pt idx="691">
                  <c:v>22004.799999999999</c:v>
                </c:pt>
                <c:pt idx="692">
                  <c:v>19774</c:v>
                </c:pt>
                <c:pt idx="693">
                  <c:v>18409.7</c:v>
                </c:pt>
                <c:pt idx="694">
                  <c:v>20898</c:v>
                </c:pt>
                <c:pt idx="695">
                  <c:v>23209.8</c:v>
                </c:pt>
                <c:pt idx="696">
                  <c:v>22509.5</c:v>
                </c:pt>
                <c:pt idx="697">
                  <c:v>21266.400000000001</c:v>
                </c:pt>
                <c:pt idx="698">
                  <c:v>20244.8</c:v>
                </c:pt>
                <c:pt idx="699">
                  <c:v>18801.7</c:v>
                </c:pt>
                <c:pt idx="700">
                  <c:v>20056.349999999999</c:v>
                </c:pt>
                <c:pt idx="701">
                  <c:v>22315</c:v>
                </c:pt>
                <c:pt idx="702">
                  <c:v>22632</c:v>
                </c:pt>
                <c:pt idx="703">
                  <c:v>22247.9</c:v>
                </c:pt>
                <c:pt idx="704">
                  <c:v>22835.9</c:v>
                </c:pt>
                <c:pt idx="705">
                  <c:v>23470.1</c:v>
                </c:pt>
                <c:pt idx="706">
                  <c:v>22299.3</c:v>
                </c:pt>
                <c:pt idx="707">
                  <c:v>21381.200000000001</c:v>
                </c:pt>
                <c:pt idx="708">
                  <c:v>22612.1</c:v>
                </c:pt>
                <c:pt idx="709">
                  <c:v>23479.9</c:v>
                </c:pt>
                <c:pt idx="710">
                  <c:v>22174.9</c:v>
                </c:pt>
                <c:pt idx="711">
                  <c:v>20977.3</c:v>
                </c:pt>
                <c:pt idx="712">
                  <c:v>19956.8</c:v>
                </c:pt>
                <c:pt idx="713">
                  <c:v>18595.7</c:v>
                </c:pt>
                <c:pt idx="714">
                  <c:v>19502.7</c:v>
                </c:pt>
                <c:pt idx="715">
                  <c:v>22204.6</c:v>
                </c:pt>
                <c:pt idx="716">
                  <c:v>22518.5</c:v>
                </c:pt>
                <c:pt idx="717">
                  <c:v>22889.8</c:v>
                </c:pt>
                <c:pt idx="718">
                  <c:v>21959.5</c:v>
                </c:pt>
                <c:pt idx="719">
                  <c:v>20184.5</c:v>
                </c:pt>
                <c:pt idx="720">
                  <c:v>17967.3</c:v>
                </c:pt>
                <c:pt idx="721">
                  <c:v>19800.3</c:v>
                </c:pt>
                <c:pt idx="722">
                  <c:v>21750.799999999999</c:v>
                </c:pt>
                <c:pt idx="723">
                  <c:v>21794.400000000001</c:v>
                </c:pt>
                <c:pt idx="724">
                  <c:v>21573.4</c:v>
                </c:pt>
                <c:pt idx="725">
                  <c:v>20989.7</c:v>
                </c:pt>
                <c:pt idx="726">
                  <c:v>19623</c:v>
                </c:pt>
                <c:pt idx="727">
                  <c:v>17854.8</c:v>
                </c:pt>
                <c:pt idx="728">
                  <c:v>18461.5</c:v>
                </c:pt>
                <c:pt idx="729">
                  <c:v>18701.5</c:v>
                </c:pt>
                <c:pt idx="730">
                  <c:v>18271.599999999999</c:v>
                </c:pt>
                <c:pt idx="731">
                  <c:v>17950.900000000001</c:v>
                </c:pt>
                <c:pt idx="732">
                  <c:v>17345.3</c:v>
                </c:pt>
                <c:pt idx="733">
                  <c:v>16408.7</c:v>
                </c:pt>
                <c:pt idx="734">
                  <c:v>15115.2</c:v>
                </c:pt>
                <c:pt idx="735">
                  <c:v>18299.599999999999</c:v>
                </c:pt>
                <c:pt idx="736">
                  <c:v>20730.099999999999</c:v>
                </c:pt>
                <c:pt idx="737">
                  <c:v>21040.2</c:v>
                </c:pt>
                <c:pt idx="738">
                  <c:v>20784.5</c:v>
                </c:pt>
                <c:pt idx="739">
                  <c:v>20778.5</c:v>
                </c:pt>
                <c:pt idx="740">
                  <c:v>19786.8</c:v>
                </c:pt>
                <c:pt idx="741">
                  <c:v>18176.5</c:v>
                </c:pt>
                <c:pt idx="742">
                  <c:v>19022.3</c:v>
                </c:pt>
                <c:pt idx="743">
                  <c:v>20838.099999999999</c:v>
                </c:pt>
                <c:pt idx="744">
                  <c:v>21073.8</c:v>
                </c:pt>
                <c:pt idx="745">
                  <c:v>20599.2</c:v>
                </c:pt>
                <c:pt idx="746">
                  <c:v>19962.5</c:v>
                </c:pt>
                <c:pt idx="747">
                  <c:v>18698</c:v>
                </c:pt>
                <c:pt idx="748">
                  <c:v>18033.7</c:v>
                </c:pt>
                <c:pt idx="749">
                  <c:v>18852.7</c:v>
                </c:pt>
                <c:pt idx="750">
                  <c:v>19608.900000000001</c:v>
                </c:pt>
                <c:pt idx="751">
                  <c:v>20031.8</c:v>
                </c:pt>
                <c:pt idx="752">
                  <c:v>20484.099999999999</c:v>
                </c:pt>
                <c:pt idx="753">
                  <c:v>20338.3</c:v>
                </c:pt>
                <c:pt idx="754">
                  <c:v>17866.400000000001</c:v>
                </c:pt>
                <c:pt idx="755">
                  <c:v>15434.3</c:v>
                </c:pt>
                <c:pt idx="756">
                  <c:v>16958</c:v>
                </c:pt>
                <c:pt idx="757">
                  <c:v>18927.599999999999</c:v>
                </c:pt>
                <c:pt idx="758">
                  <c:v>19125.099999999999</c:v>
                </c:pt>
                <c:pt idx="759">
                  <c:v>19982.599999999999</c:v>
                </c:pt>
                <c:pt idx="760">
                  <c:v>19759.400000000001</c:v>
                </c:pt>
                <c:pt idx="761">
                  <c:v>18455.7</c:v>
                </c:pt>
                <c:pt idx="762">
                  <c:v>16683.099999999999</c:v>
                </c:pt>
                <c:pt idx="763">
                  <c:v>18386.2</c:v>
                </c:pt>
                <c:pt idx="764">
                  <c:v>20204.400000000001</c:v>
                </c:pt>
                <c:pt idx="765">
                  <c:v>20527.599999999999</c:v>
                </c:pt>
                <c:pt idx="766">
                  <c:v>20043.5</c:v>
                </c:pt>
                <c:pt idx="767">
                  <c:v>20071.099999999999</c:v>
                </c:pt>
                <c:pt idx="768">
                  <c:v>18464.7</c:v>
                </c:pt>
                <c:pt idx="769">
                  <c:v>17313.099999999999</c:v>
                </c:pt>
                <c:pt idx="770">
                  <c:v>17837.7</c:v>
                </c:pt>
                <c:pt idx="771">
                  <c:v>20180.599999999999</c:v>
                </c:pt>
                <c:pt idx="772">
                  <c:v>20595.8</c:v>
                </c:pt>
                <c:pt idx="773">
                  <c:v>19129.900000000001</c:v>
                </c:pt>
                <c:pt idx="774">
                  <c:v>20525</c:v>
                </c:pt>
                <c:pt idx="775">
                  <c:v>20198.2</c:v>
                </c:pt>
                <c:pt idx="776">
                  <c:v>17429</c:v>
                </c:pt>
                <c:pt idx="777">
                  <c:v>18951.7</c:v>
                </c:pt>
                <c:pt idx="778">
                  <c:v>19898.2</c:v>
                </c:pt>
                <c:pt idx="779">
                  <c:v>20034.8</c:v>
                </c:pt>
                <c:pt idx="780">
                  <c:v>18597.099999999999</c:v>
                </c:pt>
                <c:pt idx="781">
                  <c:v>19385.400000000001</c:v>
                </c:pt>
                <c:pt idx="782">
                  <c:v>19456.8</c:v>
                </c:pt>
                <c:pt idx="783">
                  <c:v>18503.599999999999</c:v>
                </c:pt>
                <c:pt idx="784">
                  <c:v>19605.2</c:v>
                </c:pt>
                <c:pt idx="785">
                  <c:v>19636.2</c:v>
                </c:pt>
                <c:pt idx="786">
                  <c:v>19823.5</c:v>
                </c:pt>
                <c:pt idx="787">
                  <c:v>19245.3</c:v>
                </c:pt>
                <c:pt idx="788">
                  <c:v>18296.900000000001</c:v>
                </c:pt>
                <c:pt idx="789">
                  <c:v>17445.5</c:v>
                </c:pt>
                <c:pt idx="790">
                  <c:v>15410.9</c:v>
                </c:pt>
                <c:pt idx="791">
                  <c:v>17039.599999999999</c:v>
                </c:pt>
                <c:pt idx="792">
                  <c:v>20966.599999999999</c:v>
                </c:pt>
                <c:pt idx="793">
                  <c:v>21516.2</c:v>
                </c:pt>
                <c:pt idx="794">
                  <c:v>20859.2</c:v>
                </c:pt>
                <c:pt idx="795">
                  <c:v>20408.5</c:v>
                </c:pt>
                <c:pt idx="796">
                  <c:v>19158</c:v>
                </c:pt>
                <c:pt idx="797">
                  <c:v>15070.9</c:v>
                </c:pt>
                <c:pt idx="798">
                  <c:v>14735.6</c:v>
                </c:pt>
                <c:pt idx="799">
                  <c:v>17365.099999999999</c:v>
                </c:pt>
                <c:pt idx="800">
                  <c:v>19386.3</c:v>
                </c:pt>
                <c:pt idx="801">
                  <c:v>19559.8</c:v>
                </c:pt>
                <c:pt idx="802">
                  <c:v>22186.2</c:v>
                </c:pt>
                <c:pt idx="803">
                  <c:v>19701.2</c:v>
                </c:pt>
                <c:pt idx="804">
                  <c:v>18744.2</c:v>
                </c:pt>
                <c:pt idx="805">
                  <c:v>19692</c:v>
                </c:pt>
                <c:pt idx="806">
                  <c:v>21586.3</c:v>
                </c:pt>
                <c:pt idx="807">
                  <c:v>20801.900000000001</c:v>
                </c:pt>
                <c:pt idx="808">
                  <c:v>21498.6</c:v>
                </c:pt>
                <c:pt idx="809">
                  <c:v>22249.5</c:v>
                </c:pt>
                <c:pt idx="810">
                  <c:v>20552.8</c:v>
                </c:pt>
                <c:pt idx="811">
                  <c:v>19704.3</c:v>
                </c:pt>
                <c:pt idx="812">
                  <c:v>21227.4</c:v>
                </c:pt>
                <c:pt idx="813">
                  <c:v>21706.9</c:v>
                </c:pt>
                <c:pt idx="814">
                  <c:v>21359.3</c:v>
                </c:pt>
                <c:pt idx="815">
                  <c:v>20846.8</c:v>
                </c:pt>
                <c:pt idx="816">
                  <c:v>20339.400000000001</c:v>
                </c:pt>
                <c:pt idx="817">
                  <c:v>20848.599999999999</c:v>
                </c:pt>
                <c:pt idx="818">
                  <c:v>19673.3</c:v>
                </c:pt>
                <c:pt idx="819">
                  <c:v>20212.099999999999</c:v>
                </c:pt>
                <c:pt idx="820">
                  <c:v>21423.5</c:v>
                </c:pt>
                <c:pt idx="821">
                  <c:v>23038.7</c:v>
                </c:pt>
                <c:pt idx="822">
                  <c:v>23531.8</c:v>
                </c:pt>
                <c:pt idx="823">
                  <c:v>25422.7</c:v>
                </c:pt>
                <c:pt idx="824">
                  <c:v>22235.5</c:v>
                </c:pt>
                <c:pt idx="825">
                  <c:v>20864.7</c:v>
                </c:pt>
                <c:pt idx="826">
                  <c:v>22771.7</c:v>
                </c:pt>
                <c:pt idx="827">
                  <c:v>26462.9</c:v>
                </c:pt>
                <c:pt idx="828">
                  <c:v>25249.3</c:v>
                </c:pt>
                <c:pt idx="829">
                  <c:v>27218.7</c:v>
                </c:pt>
                <c:pt idx="830">
                  <c:v>26889.1</c:v>
                </c:pt>
                <c:pt idx="831">
                  <c:v>22267.7</c:v>
                </c:pt>
                <c:pt idx="832">
                  <c:v>23778.7</c:v>
                </c:pt>
                <c:pt idx="833">
                  <c:v>27583.5</c:v>
                </c:pt>
                <c:pt idx="834">
                  <c:v>38043.4</c:v>
                </c:pt>
                <c:pt idx="835">
                  <c:v>31727.9</c:v>
                </c:pt>
                <c:pt idx="836">
                  <c:v>47659.4</c:v>
                </c:pt>
                <c:pt idx="837">
                  <c:v>52112.800000000003</c:v>
                </c:pt>
                <c:pt idx="838">
                  <c:v>60333.1</c:v>
                </c:pt>
                <c:pt idx="839">
                  <c:v>63856.1</c:v>
                </c:pt>
                <c:pt idx="840">
                  <c:v>66639.7</c:v>
                </c:pt>
                <c:pt idx="841">
                  <c:v>59313.5</c:v>
                </c:pt>
                <c:pt idx="842">
                  <c:v>41323.300000000003</c:v>
                </c:pt>
                <c:pt idx="843">
                  <c:v>32860</c:v>
                </c:pt>
                <c:pt idx="844">
                  <c:v>30285.200000000001</c:v>
                </c:pt>
                <c:pt idx="845">
                  <c:v>24184.400000000001</c:v>
                </c:pt>
                <c:pt idx="846">
                  <c:v>24301.4</c:v>
                </c:pt>
                <c:pt idx="847">
                  <c:v>38451.5</c:v>
                </c:pt>
                <c:pt idx="848">
                  <c:v>38488.6</c:v>
                </c:pt>
                <c:pt idx="849">
                  <c:v>37800.300000000003</c:v>
                </c:pt>
                <c:pt idx="850">
                  <c:v>31184.7</c:v>
                </c:pt>
                <c:pt idx="851">
                  <c:v>36242.699999999997</c:v>
                </c:pt>
                <c:pt idx="852">
                  <c:v>32401.4</c:v>
                </c:pt>
                <c:pt idx="853">
                  <c:v>30452.5</c:v>
                </c:pt>
                <c:pt idx="854">
                  <c:v>48182.3</c:v>
                </c:pt>
                <c:pt idx="855">
                  <c:v>53073.8</c:v>
                </c:pt>
                <c:pt idx="856">
                  <c:v>50582</c:v>
                </c:pt>
                <c:pt idx="857">
                  <c:v>55786</c:v>
                </c:pt>
                <c:pt idx="858">
                  <c:v>54645.3</c:v>
                </c:pt>
                <c:pt idx="859">
                  <c:v>67317</c:v>
                </c:pt>
                <c:pt idx="860">
                  <c:v>49658.2</c:v>
                </c:pt>
                <c:pt idx="861">
                  <c:v>38859.1</c:v>
                </c:pt>
                <c:pt idx="862">
                  <c:v>33150.199999999997</c:v>
                </c:pt>
                <c:pt idx="863">
                  <c:v>36346.699999999997</c:v>
                </c:pt>
                <c:pt idx="864">
                  <c:v>63533.8</c:v>
                </c:pt>
                <c:pt idx="865">
                  <c:v>75657.2</c:v>
                </c:pt>
                <c:pt idx="866">
                  <c:v>56820</c:v>
                </c:pt>
                <c:pt idx="867">
                  <c:v>47925.5</c:v>
                </c:pt>
                <c:pt idx="868">
                  <c:v>41236.800000000003</c:v>
                </c:pt>
                <c:pt idx="869">
                  <c:v>39294.6</c:v>
                </c:pt>
                <c:pt idx="870">
                  <c:v>47902</c:v>
                </c:pt>
                <c:pt idx="871">
                  <c:v>41524.6</c:v>
                </c:pt>
                <c:pt idx="872">
                  <c:v>34558.199999999997</c:v>
                </c:pt>
                <c:pt idx="873">
                  <c:v>47479.7</c:v>
                </c:pt>
                <c:pt idx="874">
                  <c:v>54821.599999999999</c:v>
                </c:pt>
                <c:pt idx="875">
                  <c:v>51502.7</c:v>
                </c:pt>
                <c:pt idx="876">
                  <c:v>57762.400000000001</c:v>
                </c:pt>
                <c:pt idx="877">
                  <c:v>52998.6</c:v>
                </c:pt>
                <c:pt idx="878">
                  <c:v>52078.1</c:v>
                </c:pt>
                <c:pt idx="879">
                  <c:v>49342.9</c:v>
                </c:pt>
                <c:pt idx="880">
                  <c:v>75309.5</c:v>
                </c:pt>
                <c:pt idx="881">
                  <c:v>64827.4</c:v>
                </c:pt>
                <c:pt idx="882">
                  <c:v>40444.300000000003</c:v>
                </c:pt>
                <c:pt idx="883">
                  <c:v>68112.399999999994</c:v>
                </c:pt>
                <c:pt idx="884">
                  <c:v>70569.7</c:v>
                </c:pt>
                <c:pt idx="885">
                  <c:v>52473.8</c:v>
                </c:pt>
                <c:pt idx="886">
                  <c:v>53563.4</c:v>
                </c:pt>
                <c:pt idx="887">
                  <c:v>63917.4</c:v>
                </c:pt>
                <c:pt idx="888">
                  <c:v>98188.2</c:v>
                </c:pt>
                <c:pt idx="889">
                  <c:v>99011.9</c:v>
                </c:pt>
                <c:pt idx="890">
                  <c:v>92661.7</c:v>
                </c:pt>
                <c:pt idx="891">
                  <c:v>89091.1</c:v>
                </c:pt>
                <c:pt idx="892">
                  <c:v>65470.8</c:v>
                </c:pt>
                <c:pt idx="893">
                  <c:v>96364.9</c:v>
                </c:pt>
                <c:pt idx="894">
                  <c:v>118842.8</c:v>
                </c:pt>
                <c:pt idx="895">
                  <c:v>96138.5</c:v>
                </c:pt>
                <c:pt idx="896">
                  <c:v>91720.3</c:v>
                </c:pt>
                <c:pt idx="897">
                  <c:v>70623.899999999994</c:v>
                </c:pt>
                <c:pt idx="898">
                  <c:v>70056.399999999994</c:v>
                </c:pt>
                <c:pt idx="899">
                  <c:v>104032.1</c:v>
                </c:pt>
                <c:pt idx="900">
                  <c:v>109854.3</c:v>
                </c:pt>
                <c:pt idx="901">
                  <c:v>117404.8</c:v>
                </c:pt>
                <c:pt idx="902">
                  <c:v>123900.1</c:v>
                </c:pt>
                <c:pt idx="903">
                  <c:v>119517.1</c:v>
                </c:pt>
                <c:pt idx="904">
                  <c:v>114750.7</c:v>
                </c:pt>
                <c:pt idx="905">
                  <c:v>107358.2</c:v>
                </c:pt>
                <c:pt idx="906">
                  <c:v>106863</c:v>
                </c:pt>
                <c:pt idx="907">
                  <c:v>104582</c:v>
                </c:pt>
                <c:pt idx="908">
                  <c:v>71960.899999999994</c:v>
                </c:pt>
                <c:pt idx="909">
                  <c:v>70261</c:v>
                </c:pt>
                <c:pt idx="910">
                  <c:v>82455</c:v>
                </c:pt>
                <c:pt idx="911">
                  <c:v>107297.8</c:v>
                </c:pt>
                <c:pt idx="912">
                  <c:v>123263.3</c:v>
                </c:pt>
                <c:pt idx="913">
                  <c:v>118293.2</c:v>
                </c:pt>
                <c:pt idx="914">
                  <c:v>94524.800000000003</c:v>
                </c:pt>
                <c:pt idx="915">
                  <c:v>106081.3</c:v>
                </c:pt>
                <c:pt idx="916">
                  <c:v>146135.20000000001</c:v>
                </c:pt>
                <c:pt idx="917">
                  <c:v>145786.1</c:v>
                </c:pt>
                <c:pt idx="918">
                  <c:v>134051.6</c:v>
                </c:pt>
                <c:pt idx="919">
                  <c:v>129945.5</c:v>
                </c:pt>
                <c:pt idx="920">
                  <c:v>123205.1</c:v>
                </c:pt>
                <c:pt idx="921">
                  <c:v>108462.9</c:v>
                </c:pt>
                <c:pt idx="922">
                  <c:v>133959</c:v>
                </c:pt>
                <c:pt idx="923">
                  <c:v>128634.5</c:v>
                </c:pt>
                <c:pt idx="924">
                  <c:v>138809.9</c:v>
                </c:pt>
                <c:pt idx="925">
                  <c:v>119562.4</c:v>
                </c:pt>
                <c:pt idx="926">
                  <c:v>131880</c:v>
                </c:pt>
                <c:pt idx="927">
                  <c:v>113746.5</c:v>
                </c:pt>
                <c:pt idx="928">
                  <c:v>98666.6</c:v>
                </c:pt>
                <c:pt idx="929">
                  <c:v>79681.7</c:v>
                </c:pt>
                <c:pt idx="930">
                  <c:v>68236.2</c:v>
                </c:pt>
                <c:pt idx="931">
                  <c:v>77802.2</c:v>
                </c:pt>
                <c:pt idx="932">
                  <c:v>72955.199999999997</c:v>
                </c:pt>
                <c:pt idx="933">
                  <c:v>65750.5</c:v>
                </c:pt>
                <c:pt idx="934">
                  <c:v>91218.5</c:v>
                </c:pt>
                <c:pt idx="935">
                  <c:v>101749.2</c:v>
                </c:pt>
                <c:pt idx="936">
                  <c:v>103692.5</c:v>
                </c:pt>
                <c:pt idx="937">
                  <c:v>87513</c:v>
                </c:pt>
                <c:pt idx="938">
                  <c:v>56671.7</c:v>
                </c:pt>
                <c:pt idx="939">
                  <c:v>61446.7</c:v>
                </c:pt>
                <c:pt idx="940">
                  <c:v>96689.3</c:v>
                </c:pt>
                <c:pt idx="941">
                  <c:v>97762.5</c:v>
                </c:pt>
                <c:pt idx="942">
                  <c:v>95397.5</c:v>
                </c:pt>
                <c:pt idx="943">
                  <c:v>131711.9</c:v>
                </c:pt>
                <c:pt idx="944">
                  <c:v>156467</c:v>
                </c:pt>
                <c:pt idx="945">
                  <c:v>136218.9</c:v>
                </c:pt>
                <c:pt idx="946">
                  <c:v>118167.3</c:v>
                </c:pt>
                <c:pt idx="947">
                  <c:v>115944.6</c:v>
                </c:pt>
                <c:pt idx="948">
                  <c:v>112593.7</c:v>
                </c:pt>
                <c:pt idx="949">
                  <c:v>107277.7</c:v>
                </c:pt>
                <c:pt idx="950">
                  <c:v>121420.4</c:v>
                </c:pt>
                <c:pt idx="951">
                  <c:v>138270.6</c:v>
                </c:pt>
                <c:pt idx="952">
                  <c:v>131650.20000000001</c:v>
                </c:pt>
                <c:pt idx="953">
                  <c:v>127430.6</c:v>
                </c:pt>
                <c:pt idx="954">
                  <c:v>119203</c:v>
                </c:pt>
                <c:pt idx="955">
                  <c:v>133883.70000000001</c:v>
                </c:pt>
                <c:pt idx="956">
                  <c:v>115342.6</c:v>
                </c:pt>
                <c:pt idx="957">
                  <c:v>111964.6</c:v>
                </c:pt>
                <c:pt idx="958">
                  <c:v>123840.7</c:v>
                </c:pt>
                <c:pt idx="959">
                  <c:v>111368.4</c:v>
                </c:pt>
                <c:pt idx="960">
                  <c:v>115784.5</c:v>
                </c:pt>
                <c:pt idx="961">
                  <c:v>125314.6</c:v>
                </c:pt>
                <c:pt idx="962">
                  <c:v>119622.6</c:v>
                </c:pt>
                <c:pt idx="963">
                  <c:v>101814.7</c:v>
                </c:pt>
                <c:pt idx="964">
                  <c:v>96576.3</c:v>
                </c:pt>
                <c:pt idx="965">
                  <c:v>87391.5</c:v>
                </c:pt>
                <c:pt idx="966">
                  <c:v>76132</c:v>
                </c:pt>
                <c:pt idx="967">
                  <c:v>82661.3</c:v>
                </c:pt>
                <c:pt idx="968">
                  <c:v>85701</c:v>
                </c:pt>
                <c:pt idx="969">
                  <c:v>100505.3</c:v>
                </c:pt>
                <c:pt idx="970">
                  <c:v>111694</c:v>
                </c:pt>
                <c:pt idx="971">
                  <c:v>107443.7</c:v>
                </c:pt>
                <c:pt idx="972">
                  <c:v>92064.2</c:v>
                </c:pt>
                <c:pt idx="973">
                  <c:v>89833.5</c:v>
                </c:pt>
                <c:pt idx="974">
                  <c:v>82396.5</c:v>
                </c:pt>
                <c:pt idx="975">
                  <c:v>103274.4</c:v>
                </c:pt>
                <c:pt idx="976">
                  <c:v>106143.1</c:v>
                </c:pt>
                <c:pt idx="977">
                  <c:v>97562</c:v>
                </c:pt>
                <c:pt idx="978">
                  <c:v>93383.5</c:v>
                </c:pt>
                <c:pt idx="979">
                  <c:v>84583.2</c:v>
                </c:pt>
                <c:pt idx="980">
                  <c:v>72587.399999999994</c:v>
                </c:pt>
                <c:pt idx="981">
                  <c:v>69136.399999999994</c:v>
                </c:pt>
                <c:pt idx="982">
                  <c:v>53241.3</c:v>
                </c:pt>
                <c:pt idx="983">
                  <c:v>41703.4</c:v>
                </c:pt>
                <c:pt idx="984">
                  <c:v>34964.9</c:v>
                </c:pt>
                <c:pt idx="985">
                  <c:v>39576</c:v>
                </c:pt>
                <c:pt idx="986">
                  <c:v>37845.699999999997</c:v>
                </c:pt>
                <c:pt idx="987">
                  <c:v>59298.6</c:v>
                </c:pt>
                <c:pt idx="988">
                  <c:v>68216.399999999994</c:v>
                </c:pt>
                <c:pt idx="989">
                  <c:v>65205.4</c:v>
                </c:pt>
                <c:pt idx="990">
                  <c:v>50417</c:v>
                </c:pt>
                <c:pt idx="991">
                  <c:v>45056.9</c:v>
                </c:pt>
                <c:pt idx="992">
                  <c:v>39077.199999999997</c:v>
                </c:pt>
                <c:pt idx="993">
                  <c:v>29602.6</c:v>
                </c:pt>
                <c:pt idx="994">
                  <c:v>27485.7</c:v>
                </c:pt>
                <c:pt idx="995">
                  <c:v>39923.800000000003</c:v>
                </c:pt>
                <c:pt idx="996">
                  <c:v>53892.6</c:v>
                </c:pt>
                <c:pt idx="997">
                  <c:v>41498.1</c:v>
                </c:pt>
                <c:pt idx="998">
                  <c:v>33140.1</c:v>
                </c:pt>
                <c:pt idx="999">
                  <c:v>76312.600000000006</c:v>
                </c:pt>
                <c:pt idx="1000">
                  <c:v>68352.5</c:v>
                </c:pt>
                <c:pt idx="1001">
                  <c:v>45502.5</c:v>
                </c:pt>
                <c:pt idx="1002">
                  <c:v>49251.3</c:v>
                </c:pt>
                <c:pt idx="1003">
                  <c:v>44793</c:v>
                </c:pt>
                <c:pt idx="1004">
                  <c:v>37603.5</c:v>
                </c:pt>
                <c:pt idx="1005">
                  <c:v>29074.1</c:v>
                </c:pt>
                <c:pt idx="1006">
                  <c:v>26425.4</c:v>
                </c:pt>
                <c:pt idx="1007">
                  <c:v>23547.7</c:v>
                </c:pt>
                <c:pt idx="1008">
                  <c:v>23484.7</c:v>
                </c:pt>
                <c:pt idx="1009">
                  <c:v>23076.2</c:v>
                </c:pt>
                <c:pt idx="1010">
                  <c:v>23201.7</c:v>
                </c:pt>
                <c:pt idx="1011">
                  <c:v>22709.4</c:v>
                </c:pt>
                <c:pt idx="1012">
                  <c:v>24211.1</c:v>
                </c:pt>
                <c:pt idx="1013">
                  <c:v>33474.800000000003</c:v>
                </c:pt>
                <c:pt idx="1014">
                  <c:v>31218.3</c:v>
                </c:pt>
                <c:pt idx="1015">
                  <c:v>24821.1</c:v>
                </c:pt>
                <c:pt idx="1016">
                  <c:v>25698.2</c:v>
                </c:pt>
                <c:pt idx="1017">
                  <c:v>32159.8</c:v>
                </c:pt>
                <c:pt idx="1018">
                  <c:v>40416.699999999997</c:v>
                </c:pt>
                <c:pt idx="1019">
                  <c:v>25962.9</c:v>
                </c:pt>
                <c:pt idx="1020">
                  <c:v>22549.200000000001</c:v>
                </c:pt>
                <c:pt idx="1021">
                  <c:v>30042.2</c:v>
                </c:pt>
                <c:pt idx="1022">
                  <c:v>37316.6</c:v>
                </c:pt>
                <c:pt idx="1023">
                  <c:v>36958.400000000001</c:v>
                </c:pt>
                <c:pt idx="1024">
                  <c:v>31079</c:v>
                </c:pt>
                <c:pt idx="1025">
                  <c:v>38256.800000000003</c:v>
                </c:pt>
                <c:pt idx="1026">
                  <c:v>30576.7</c:v>
                </c:pt>
                <c:pt idx="1027">
                  <c:v>26924.7</c:v>
                </c:pt>
                <c:pt idx="1028">
                  <c:v>27975.200000000001</c:v>
                </c:pt>
                <c:pt idx="1029">
                  <c:v>24189.599999999999</c:v>
                </c:pt>
                <c:pt idx="1030">
                  <c:v>27948.6</c:v>
                </c:pt>
                <c:pt idx="1031">
                  <c:v>35562.199999999997</c:v>
                </c:pt>
                <c:pt idx="1032">
                  <c:v>40407.199999999997</c:v>
                </c:pt>
                <c:pt idx="1033">
                  <c:v>28902.3</c:v>
                </c:pt>
                <c:pt idx="1034">
                  <c:v>22002.5</c:v>
                </c:pt>
                <c:pt idx="1035">
                  <c:v>19497.8</c:v>
                </c:pt>
                <c:pt idx="1036">
                  <c:v>19713.7</c:v>
                </c:pt>
                <c:pt idx="1037">
                  <c:v>21649.4</c:v>
                </c:pt>
                <c:pt idx="1038">
                  <c:v>22529.3</c:v>
                </c:pt>
                <c:pt idx="1039">
                  <c:v>19615.099999999999</c:v>
                </c:pt>
                <c:pt idx="1040">
                  <c:v>21796.6</c:v>
                </c:pt>
                <c:pt idx="1041">
                  <c:v>19864.099999999999</c:v>
                </c:pt>
                <c:pt idx="1042">
                  <c:v>21357</c:v>
                </c:pt>
                <c:pt idx="1043">
                  <c:v>26696.3</c:v>
                </c:pt>
                <c:pt idx="1044">
                  <c:v>28038.7</c:v>
                </c:pt>
                <c:pt idx="1045">
                  <c:v>30565.5</c:v>
                </c:pt>
                <c:pt idx="1046">
                  <c:v>21861.4</c:v>
                </c:pt>
                <c:pt idx="1047">
                  <c:v>23930.6</c:v>
                </c:pt>
                <c:pt idx="1048">
                  <c:v>19847</c:v>
                </c:pt>
                <c:pt idx="1049">
                  <c:v>18358.599999999999</c:v>
                </c:pt>
                <c:pt idx="1050">
                  <c:v>20249.099999999999</c:v>
                </c:pt>
                <c:pt idx="1051">
                  <c:v>30504</c:v>
                </c:pt>
                <c:pt idx="1052">
                  <c:v>30929.1</c:v>
                </c:pt>
                <c:pt idx="1053">
                  <c:v>24766.3</c:v>
                </c:pt>
                <c:pt idx="1054">
                  <c:v>23119.599999999999</c:v>
                </c:pt>
                <c:pt idx="1055">
                  <c:v>21159.200000000001</c:v>
                </c:pt>
                <c:pt idx="1056">
                  <c:v>19908.2</c:v>
                </c:pt>
                <c:pt idx="1057">
                  <c:v>19465.599999999999</c:v>
                </c:pt>
                <c:pt idx="1058">
                  <c:v>20828.8</c:v>
                </c:pt>
                <c:pt idx="1059">
                  <c:v>21305.200000000001</c:v>
                </c:pt>
                <c:pt idx="1060">
                  <c:v>21141.5</c:v>
                </c:pt>
                <c:pt idx="1061">
                  <c:v>20194.900000000001</c:v>
                </c:pt>
                <c:pt idx="1062">
                  <c:v>19262.400000000001</c:v>
                </c:pt>
                <c:pt idx="1063">
                  <c:v>17511.3</c:v>
                </c:pt>
                <c:pt idx="1064">
                  <c:v>16855</c:v>
                </c:pt>
                <c:pt idx="1065">
                  <c:v>18010</c:v>
                </c:pt>
                <c:pt idx="1066">
                  <c:v>20083.2</c:v>
                </c:pt>
                <c:pt idx="1067">
                  <c:v>19905.7</c:v>
                </c:pt>
                <c:pt idx="1068">
                  <c:v>20143.400000000001</c:v>
                </c:pt>
                <c:pt idx="1069">
                  <c:v>19009.400000000001</c:v>
                </c:pt>
                <c:pt idx="1070">
                  <c:v>17305</c:v>
                </c:pt>
                <c:pt idx="1071">
                  <c:v>19000.5</c:v>
                </c:pt>
                <c:pt idx="1072">
                  <c:v>20935.8</c:v>
                </c:pt>
                <c:pt idx="1073">
                  <c:v>21325.8</c:v>
                </c:pt>
                <c:pt idx="1074">
                  <c:v>20673.3</c:v>
                </c:pt>
                <c:pt idx="1075">
                  <c:v>20147.3</c:v>
                </c:pt>
                <c:pt idx="1076">
                  <c:v>19080.7</c:v>
                </c:pt>
                <c:pt idx="1077">
                  <c:v>17111.8</c:v>
                </c:pt>
                <c:pt idx="1078">
                  <c:v>17981.599999999999</c:v>
                </c:pt>
                <c:pt idx="1079">
                  <c:v>19489.8</c:v>
                </c:pt>
                <c:pt idx="1080">
                  <c:v>20785.900000000001</c:v>
                </c:pt>
                <c:pt idx="1081">
                  <c:v>20658.7</c:v>
                </c:pt>
                <c:pt idx="1082">
                  <c:v>20388.099999999999</c:v>
                </c:pt>
                <c:pt idx="1083">
                  <c:v>19525.900000000001</c:v>
                </c:pt>
                <c:pt idx="1084">
                  <c:v>17283.3</c:v>
                </c:pt>
                <c:pt idx="1085">
                  <c:v>17855.900000000001</c:v>
                </c:pt>
                <c:pt idx="1086">
                  <c:v>19661.3</c:v>
                </c:pt>
                <c:pt idx="1087">
                  <c:v>19408.7</c:v>
                </c:pt>
                <c:pt idx="1088">
                  <c:v>19280.7</c:v>
                </c:pt>
                <c:pt idx="1089">
                  <c:v>18930.099999999999</c:v>
                </c:pt>
                <c:pt idx="1090">
                  <c:v>18437.7</c:v>
                </c:pt>
                <c:pt idx="1091">
                  <c:v>16342.1</c:v>
                </c:pt>
                <c:pt idx="1092">
                  <c:v>16878.400000000001</c:v>
                </c:pt>
                <c:pt idx="1093">
                  <c:v>18901.5</c:v>
                </c:pt>
                <c:pt idx="1094">
                  <c:v>19169.900000000001</c:v>
                </c:pt>
                <c:pt idx="1095">
                  <c:v>20299.7</c:v>
                </c:pt>
              </c:numCache>
            </c:numRef>
          </c:val>
        </c:ser>
        <c:marker val="1"/>
        <c:axId val="198932352"/>
        <c:axId val="198933888"/>
      </c:lineChart>
      <c:dateAx>
        <c:axId val="198932352"/>
        <c:scaling>
          <c:orientation val="minMax"/>
        </c:scaling>
        <c:axPos val="b"/>
        <c:numFmt formatCode="m/d/yyyy" sourceLinked="0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98933888"/>
        <c:crosses val="autoZero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19893388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 Narrow"/>
                <a:ea typeface="Arial Narrow"/>
                <a:cs typeface="Arial Narrow"/>
              </a:defRPr>
            </a:pPr>
            <a:endParaRPr lang="en-US"/>
          </a:p>
        </c:txPr>
        <c:crossAx val="19893235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 Narrow"/>
          <a:ea typeface="Arial Narrow"/>
          <a:cs typeface="Arial Narrow"/>
        </a:defRPr>
      </a:pPr>
      <a:endParaRPr lang="en-US"/>
    </a:p>
  </c:txPr>
  <c:printSettings>
    <c:headerFooter alignWithMargins="0"/>
    <c:pageMargins b="1" l="0.750000000000005" r="0.75000000000000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7.xml"/><Relationship Id="rId13" Type="http://schemas.openxmlformats.org/officeDocument/2006/relationships/chart" Target="../charts/chart22.xml"/><Relationship Id="rId3" Type="http://schemas.openxmlformats.org/officeDocument/2006/relationships/chart" Target="../charts/chart12.xml"/><Relationship Id="rId7" Type="http://schemas.openxmlformats.org/officeDocument/2006/relationships/chart" Target="../charts/chart16.xml"/><Relationship Id="rId12" Type="http://schemas.openxmlformats.org/officeDocument/2006/relationships/chart" Target="../charts/chart21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Relationship Id="rId6" Type="http://schemas.openxmlformats.org/officeDocument/2006/relationships/chart" Target="../charts/chart15.xml"/><Relationship Id="rId11" Type="http://schemas.openxmlformats.org/officeDocument/2006/relationships/chart" Target="../charts/chart20.xml"/><Relationship Id="rId5" Type="http://schemas.openxmlformats.org/officeDocument/2006/relationships/chart" Target="../charts/chart14.xml"/><Relationship Id="rId10" Type="http://schemas.openxmlformats.org/officeDocument/2006/relationships/chart" Target="../charts/chart19.xml"/><Relationship Id="rId4" Type="http://schemas.openxmlformats.org/officeDocument/2006/relationships/chart" Target="../charts/chart13.xml"/><Relationship Id="rId9" Type="http://schemas.openxmlformats.org/officeDocument/2006/relationships/chart" Target="../charts/chart18.xml"/><Relationship Id="rId14" Type="http://schemas.openxmlformats.org/officeDocument/2006/relationships/chart" Target="../charts/chart23.xm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chart" Target="../charts/chart31.xml"/><Relationship Id="rId13" Type="http://schemas.openxmlformats.org/officeDocument/2006/relationships/chart" Target="../charts/chart36.xml"/><Relationship Id="rId3" Type="http://schemas.openxmlformats.org/officeDocument/2006/relationships/chart" Target="../charts/chart26.xml"/><Relationship Id="rId7" Type="http://schemas.openxmlformats.org/officeDocument/2006/relationships/chart" Target="../charts/chart30.xml"/><Relationship Id="rId12" Type="http://schemas.openxmlformats.org/officeDocument/2006/relationships/chart" Target="../charts/chart35.xml"/><Relationship Id="rId2" Type="http://schemas.openxmlformats.org/officeDocument/2006/relationships/chart" Target="../charts/chart25.xml"/><Relationship Id="rId1" Type="http://schemas.openxmlformats.org/officeDocument/2006/relationships/chart" Target="../charts/chart24.xml"/><Relationship Id="rId6" Type="http://schemas.openxmlformats.org/officeDocument/2006/relationships/chart" Target="../charts/chart29.xml"/><Relationship Id="rId11" Type="http://schemas.openxmlformats.org/officeDocument/2006/relationships/chart" Target="../charts/chart34.xml"/><Relationship Id="rId5" Type="http://schemas.openxmlformats.org/officeDocument/2006/relationships/chart" Target="../charts/chart28.xml"/><Relationship Id="rId10" Type="http://schemas.openxmlformats.org/officeDocument/2006/relationships/chart" Target="../charts/chart33.xml"/><Relationship Id="rId4" Type="http://schemas.openxmlformats.org/officeDocument/2006/relationships/chart" Target="../charts/chart27.xml"/><Relationship Id="rId9" Type="http://schemas.openxmlformats.org/officeDocument/2006/relationships/chart" Target="../charts/chart32.xml"/><Relationship Id="rId14" Type="http://schemas.openxmlformats.org/officeDocument/2006/relationships/chart" Target="../charts/chart37.xm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chart" Target="../charts/chart45.xml"/><Relationship Id="rId13" Type="http://schemas.openxmlformats.org/officeDocument/2006/relationships/chart" Target="../charts/chart50.xml"/><Relationship Id="rId18" Type="http://schemas.openxmlformats.org/officeDocument/2006/relationships/chart" Target="../charts/chart55.xml"/><Relationship Id="rId3" Type="http://schemas.openxmlformats.org/officeDocument/2006/relationships/chart" Target="../charts/chart40.xml"/><Relationship Id="rId7" Type="http://schemas.openxmlformats.org/officeDocument/2006/relationships/chart" Target="../charts/chart44.xml"/><Relationship Id="rId12" Type="http://schemas.openxmlformats.org/officeDocument/2006/relationships/chart" Target="../charts/chart49.xml"/><Relationship Id="rId17" Type="http://schemas.openxmlformats.org/officeDocument/2006/relationships/chart" Target="../charts/chart54.xml"/><Relationship Id="rId2" Type="http://schemas.openxmlformats.org/officeDocument/2006/relationships/chart" Target="../charts/chart39.xml"/><Relationship Id="rId16" Type="http://schemas.openxmlformats.org/officeDocument/2006/relationships/chart" Target="../charts/chart53.xml"/><Relationship Id="rId20" Type="http://schemas.openxmlformats.org/officeDocument/2006/relationships/chart" Target="../charts/chart57.xml"/><Relationship Id="rId1" Type="http://schemas.openxmlformats.org/officeDocument/2006/relationships/chart" Target="../charts/chart38.xml"/><Relationship Id="rId6" Type="http://schemas.openxmlformats.org/officeDocument/2006/relationships/chart" Target="../charts/chart43.xml"/><Relationship Id="rId11" Type="http://schemas.openxmlformats.org/officeDocument/2006/relationships/chart" Target="../charts/chart48.xml"/><Relationship Id="rId5" Type="http://schemas.openxmlformats.org/officeDocument/2006/relationships/chart" Target="../charts/chart42.xml"/><Relationship Id="rId15" Type="http://schemas.openxmlformats.org/officeDocument/2006/relationships/chart" Target="../charts/chart52.xml"/><Relationship Id="rId10" Type="http://schemas.openxmlformats.org/officeDocument/2006/relationships/chart" Target="../charts/chart47.xml"/><Relationship Id="rId19" Type="http://schemas.openxmlformats.org/officeDocument/2006/relationships/chart" Target="../charts/chart56.xml"/><Relationship Id="rId4" Type="http://schemas.openxmlformats.org/officeDocument/2006/relationships/chart" Target="../charts/chart41.xml"/><Relationship Id="rId9" Type="http://schemas.openxmlformats.org/officeDocument/2006/relationships/chart" Target="../charts/chart46.xml"/><Relationship Id="rId14" Type="http://schemas.openxmlformats.org/officeDocument/2006/relationships/chart" Target="../charts/chart51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570</xdr:row>
      <xdr:rowOff>0</xdr:rowOff>
    </xdr:from>
    <xdr:to>
      <xdr:col>0</xdr:col>
      <xdr:colOff>152400</xdr:colOff>
      <xdr:row>570</xdr:row>
      <xdr:rowOff>152400</xdr:rowOff>
    </xdr:to>
    <xdr:pic>
      <xdr:nvPicPr>
        <xdr:cNvPr id="204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8708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0</xdr:colOff>
      <xdr:row>604</xdr:row>
      <xdr:rowOff>0</xdr:rowOff>
    </xdr:from>
    <xdr:to>
      <xdr:col>0</xdr:col>
      <xdr:colOff>152400</xdr:colOff>
      <xdr:row>604</xdr:row>
      <xdr:rowOff>152400</xdr:rowOff>
    </xdr:to>
    <xdr:pic>
      <xdr:nvPicPr>
        <xdr:cNvPr id="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108708825"/>
          <a:ext cx="152400" cy="1524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25</xdr:row>
      <xdr:rowOff>209550</xdr:rowOff>
    </xdr:from>
    <xdr:to>
      <xdr:col>14</xdr:col>
      <xdr:colOff>1209675</xdr:colOff>
      <xdr:row>44</xdr:row>
      <xdr:rowOff>152400</xdr:rowOff>
    </xdr:to>
    <xdr:graphicFrame macro="">
      <xdr:nvGraphicFramePr>
        <xdr:cNvPr id="8624" name="Chart 20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0</xdr:colOff>
      <xdr:row>26</xdr:row>
      <xdr:rowOff>0</xdr:rowOff>
    </xdr:from>
    <xdr:to>
      <xdr:col>22</xdr:col>
      <xdr:colOff>1828800</xdr:colOff>
      <xdr:row>44</xdr:row>
      <xdr:rowOff>228600</xdr:rowOff>
    </xdr:to>
    <xdr:graphicFrame macro="">
      <xdr:nvGraphicFramePr>
        <xdr:cNvPr id="8625" name="Chart 20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24</xdr:col>
      <xdr:colOff>0</xdr:colOff>
      <xdr:row>26</xdr:row>
      <xdr:rowOff>0</xdr:rowOff>
    </xdr:from>
    <xdr:to>
      <xdr:col>30</xdr:col>
      <xdr:colOff>1847850</xdr:colOff>
      <xdr:row>44</xdr:row>
      <xdr:rowOff>228600</xdr:rowOff>
    </xdr:to>
    <xdr:graphicFrame macro="">
      <xdr:nvGraphicFramePr>
        <xdr:cNvPr id="8626" name="Chart 20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32</xdr:col>
      <xdr:colOff>0</xdr:colOff>
      <xdr:row>26</xdr:row>
      <xdr:rowOff>0</xdr:rowOff>
    </xdr:from>
    <xdr:to>
      <xdr:col>38</xdr:col>
      <xdr:colOff>1828800</xdr:colOff>
      <xdr:row>44</xdr:row>
      <xdr:rowOff>228600</xdr:rowOff>
    </xdr:to>
    <xdr:graphicFrame macro="">
      <xdr:nvGraphicFramePr>
        <xdr:cNvPr id="8627" name="Chart 20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40</xdr:col>
      <xdr:colOff>0</xdr:colOff>
      <xdr:row>26</xdr:row>
      <xdr:rowOff>0</xdr:rowOff>
    </xdr:from>
    <xdr:to>
      <xdr:col>46</xdr:col>
      <xdr:colOff>1905000</xdr:colOff>
      <xdr:row>44</xdr:row>
      <xdr:rowOff>209550</xdr:rowOff>
    </xdr:to>
    <xdr:graphicFrame macro="">
      <xdr:nvGraphicFramePr>
        <xdr:cNvPr id="8628" name="Chart 20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48</xdr:col>
      <xdr:colOff>0</xdr:colOff>
      <xdr:row>26</xdr:row>
      <xdr:rowOff>0</xdr:rowOff>
    </xdr:from>
    <xdr:to>
      <xdr:col>54</xdr:col>
      <xdr:colOff>1847850</xdr:colOff>
      <xdr:row>44</xdr:row>
      <xdr:rowOff>209550</xdr:rowOff>
    </xdr:to>
    <xdr:graphicFrame macro="">
      <xdr:nvGraphicFramePr>
        <xdr:cNvPr id="8629" name="Chart 20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56</xdr:col>
      <xdr:colOff>0</xdr:colOff>
      <xdr:row>26</xdr:row>
      <xdr:rowOff>0</xdr:rowOff>
    </xdr:from>
    <xdr:to>
      <xdr:col>62</xdr:col>
      <xdr:colOff>1809750</xdr:colOff>
      <xdr:row>44</xdr:row>
      <xdr:rowOff>190500</xdr:rowOff>
    </xdr:to>
    <xdr:graphicFrame macro="">
      <xdr:nvGraphicFramePr>
        <xdr:cNvPr id="8630" name="Chart 20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65</xdr:col>
      <xdr:colOff>57150</xdr:colOff>
      <xdr:row>25</xdr:row>
      <xdr:rowOff>247650</xdr:rowOff>
    </xdr:from>
    <xdr:to>
      <xdr:col>74</xdr:col>
      <xdr:colOff>152400</xdr:colOff>
      <xdr:row>45</xdr:row>
      <xdr:rowOff>76200</xdr:rowOff>
    </xdr:to>
    <xdr:graphicFrame macro="">
      <xdr:nvGraphicFramePr>
        <xdr:cNvPr id="8631" name="Chart 20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590550</xdr:colOff>
      <xdr:row>25</xdr:row>
      <xdr:rowOff>171450</xdr:rowOff>
    </xdr:from>
    <xdr:to>
      <xdr:col>6</xdr:col>
      <xdr:colOff>971550</xdr:colOff>
      <xdr:row>44</xdr:row>
      <xdr:rowOff>133350</xdr:rowOff>
    </xdr:to>
    <xdr:graphicFrame macro="">
      <xdr:nvGraphicFramePr>
        <xdr:cNvPr id="8632" name="Chart 20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9525</xdr:colOff>
      <xdr:row>1</xdr:row>
      <xdr:rowOff>0</xdr:rowOff>
    </xdr:from>
    <xdr:to>
      <xdr:col>38</xdr:col>
      <xdr:colOff>590550</xdr:colOff>
      <xdr:row>26</xdr:row>
      <xdr:rowOff>114300</xdr:rowOff>
    </xdr:to>
    <xdr:graphicFrame macro="">
      <xdr:nvGraphicFramePr>
        <xdr:cNvPr id="372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40</xdr:col>
      <xdr:colOff>0</xdr:colOff>
      <xdr:row>1</xdr:row>
      <xdr:rowOff>0</xdr:rowOff>
    </xdr:from>
    <xdr:to>
      <xdr:col>50</xdr:col>
      <xdr:colOff>590550</xdr:colOff>
      <xdr:row>26</xdr:row>
      <xdr:rowOff>104775</xdr:rowOff>
    </xdr:to>
    <xdr:graphicFrame macro="">
      <xdr:nvGraphicFramePr>
        <xdr:cNvPr id="3724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52</xdr:col>
      <xdr:colOff>0</xdr:colOff>
      <xdr:row>1</xdr:row>
      <xdr:rowOff>0</xdr:rowOff>
    </xdr:from>
    <xdr:to>
      <xdr:col>62</xdr:col>
      <xdr:colOff>600075</xdr:colOff>
      <xdr:row>26</xdr:row>
      <xdr:rowOff>114300</xdr:rowOff>
    </xdr:to>
    <xdr:graphicFrame macro="">
      <xdr:nvGraphicFramePr>
        <xdr:cNvPr id="3725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64</xdr:col>
      <xdr:colOff>0</xdr:colOff>
      <xdr:row>1</xdr:row>
      <xdr:rowOff>0</xdr:rowOff>
    </xdr:from>
    <xdr:to>
      <xdr:col>75</xdr:col>
      <xdr:colOff>0</xdr:colOff>
      <xdr:row>26</xdr:row>
      <xdr:rowOff>123825</xdr:rowOff>
    </xdr:to>
    <xdr:graphicFrame macro="">
      <xdr:nvGraphicFramePr>
        <xdr:cNvPr id="3726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0</xdr:colOff>
      <xdr:row>29</xdr:row>
      <xdr:rowOff>0</xdr:rowOff>
    </xdr:from>
    <xdr:to>
      <xdr:col>39</xdr:col>
      <xdr:colOff>9525</xdr:colOff>
      <xdr:row>60</xdr:row>
      <xdr:rowOff>133350</xdr:rowOff>
    </xdr:to>
    <xdr:graphicFrame macro="">
      <xdr:nvGraphicFramePr>
        <xdr:cNvPr id="372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40</xdr:col>
      <xdr:colOff>0</xdr:colOff>
      <xdr:row>29</xdr:row>
      <xdr:rowOff>0</xdr:rowOff>
    </xdr:from>
    <xdr:to>
      <xdr:col>51</xdr:col>
      <xdr:colOff>19050</xdr:colOff>
      <xdr:row>60</xdr:row>
      <xdr:rowOff>142875</xdr:rowOff>
    </xdr:to>
    <xdr:graphicFrame macro="">
      <xdr:nvGraphicFramePr>
        <xdr:cNvPr id="372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52</xdr:col>
      <xdr:colOff>0</xdr:colOff>
      <xdr:row>29</xdr:row>
      <xdr:rowOff>0</xdr:rowOff>
    </xdr:from>
    <xdr:to>
      <xdr:col>63</xdr:col>
      <xdr:colOff>28575</xdr:colOff>
      <xdr:row>60</xdr:row>
      <xdr:rowOff>152400</xdr:rowOff>
    </xdr:to>
    <xdr:graphicFrame macro="">
      <xdr:nvGraphicFramePr>
        <xdr:cNvPr id="372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64</xdr:col>
      <xdr:colOff>0</xdr:colOff>
      <xdr:row>29</xdr:row>
      <xdr:rowOff>0</xdr:rowOff>
    </xdr:from>
    <xdr:to>
      <xdr:col>75</xdr:col>
      <xdr:colOff>38100</xdr:colOff>
      <xdr:row>61</xdr:row>
      <xdr:rowOff>0</xdr:rowOff>
    </xdr:to>
    <xdr:graphicFrame macro="">
      <xdr:nvGraphicFramePr>
        <xdr:cNvPr id="373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0</xdr:colOff>
      <xdr:row>64</xdr:row>
      <xdr:rowOff>0</xdr:rowOff>
    </xdr:from>
    <xdr:to>
      <xdr:col>39</xdr:col>
      <xdr:colOff>19050</xdr:colOff>
      <xdr:row>89</xdr:row>
      <xdr:rowOff>142875</xdr:rowOff>
    </xdr:to>
    <xdr:graphicFrame macro="">
      <xdr:nvGraphicFramePr>
        <xdr:cNvPr id="373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40</xdr:col>
      <xdr:colOff>0</xdr:colOff>
      <xdr:row>64</xdr:row>
      <xdr:rowOff>0</xdr:rowOff>
    </xdr:from>
    <xdr:to>
      <xdr:col>51</xdr:col>
      <xdr:colOff>28575</xdr:colOff>
      <xdr:row>89</xdr:row>
      <xdr:rowOff>152400</xdr:rowOff>
    </xdr:to>
    <xdr:graphicFrame macro="">
      <xdr:nvGraphicFramePr>
        <xdr:cNvPr id="373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52</xdr:col>
      <xdr:colOff>0</xdr:colOff>
      <xdr:row>64</xdr:row>
      <xdr:rowOff>0</xdr:rowOff>
    </xdr:from>
    <xdr:to>
      <xdr:col>63</xdr:col>
      <xdr:colOff>38100</xdr:colOff>
      <xdr:row>90</xdr:row>
      <xdr:rowOff>0</xdr:rowOff>
    </xdr:to>
    <xdr:graphicFrame macro="">
      <xdr:nvGraphicFramePr>
        <xdr:cNvPr id="373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64</xdr:col>
      <xdr:colOff>0</xdr:colOff>
      <xdr:row>64</xdr:row>
      <xdr:rowOff>0</xdr:rowOff>
    </xdr:from>
    <xdr:to>
      <xdr:col>75</xdr:col>
      <xdr:colOff>47625</xdr:colOff>
      <xdr:row>90</xdr:row>
      <xdr:rowOff>9525</xdr:rowOff>
    </xdr:to>
    <xdr:graphicFrame macro="">
      <xdr:nvGraphicFramePr>
        <xdr:cNvPr id="373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</xdr:col>
      <xdr:colOff>47625</xdr:colOff>
      <xdr:row>51</xdr:row>
      <xdr:rowOff>38100</xdr:rowOff>
    </xdr:from>
    <xdr:to>
      <xdr:col>12</xdr:col>
      <xdr:colOff>866775</xdr:colOff>
      <xdr:row>77</xdr:row>
      <xdr:rowOff>152400</xdr:rowOff>
    </xdr:to>
    <xdr:graphicFrame macro="">
      <xdr:nvGraphicFramePr>
        <xdr:cNvPr id="3735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</xdr:col>
      <xdr:colOff>152400</xdr:colOff>
      <xdr:row>79</xdr:row>
      <xdr:rowOff>38100</xdr:rowOff>
    </xdr:from>
    <xdr:to>
      <xdr:col>12</xdr:col>
      <xdr:colOff>695325</xdr:colOff>
      <xdr:row>101</xdr:row>
      <xdr:rowOff>0</xdr:rowOff>
    </xdr:to>
    <xdr:graphicFrame macro="">
      <xdr:nvGraphicFramePr>
        <xdr:cNvPr id="3736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200025</xdr:colOff>
      <xdr:row>36</xdr:row>
      <xdr:rowOff>66675</xdr:rowOff>
    </xdr:from>
    <xdr:to>
      <xdr:col>45</xdr:col>
      <xdr:colOff>552450</xdr:colOff>
      <xdr:row>58</xdr:row>
      <xdr:rowOff>95250</xdr:rowOff>
    </xdr:to>
    <xdr:graphicFrame macro="">
      <xdr:nvGraphicFramePr>
        <xdr:cNvPr id="4784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46</xdr:col>
      <xdr:colOff>514350</xdr:colOff>
      <xdr:row>36</xdr:row>
      <xdr:rowOff>85725</xdr:rowOff>
    </xdr:from>
    <xdr:to>
      <xdr:col>56</xdr:col>
      <xdr:colOff>266700</xdr:colOff>
      <xdr:row>58</xdr:row>
      <xdr:rowOff>123825</xdr:rowOff>
    </xdr:to>
    <xdr:graphicFrame macro="">
      <xdr:nvGraphicFramePr>
        <xdr:cNvPr id="4785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58</xdr:col>
      <xdr:colOff>19050</xdr:colOff>
      <xdr:row>36</xdr:row>
      <xdr:rowOff>9525</xdr:rowOff>
    </xdr:from>
    <xdr:to>
      <xdr:col>67</xdr:col>
      <xdr:colOff>390525</xdr:colOff>
      <xdr:row>58</xdr:row>
      <xdr:rowOff>57150</xdr:rowOff>
    </xdr:to>
    <xdr:graphicFrame macro="">
      <xdr:nvGraphicFramePr>
        <xdr:cNvPr id="4786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69</xdr:col>
      <xdr:colOff>0</xdr:colOff>
      <xdr:row>36</xdr:row>
      <xdr:rowOff>0</xdr:rowOff>
    </xdr:from>
    <xdr:to>
      <xdr:col>78</xdr:col>
      <xdr:colOff>381000</xdr:colOff>
      <xdr:row>58</xdr:row>
      <xdr:rowOff>57150</xdr:rowOff>
    </xdr:to>
    <xdr:graphicFrame macro="">
      <xdr:nvGraphicFramePr>
        <xdr:cNvPr id="4787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36</xdr:col>
      <xdr:colOff>266700</xdr:colOff>
      <xdr:row>61</xdr:row>
      <xdr:rowOff>9525</xdr:rowOff>
    </xdr:from>
    <xdr:to>
      <xdr:col>46</xdr:col>
      <xdr:colOff>19050</xdr:colOff>
      <xdr:row>83</xdr:row>
      <xdr:rowOff>47625</xdr:rowOff>
    </xdr:to>
    <xdr:graphicFrame macro="">
      <xdr:nvGraphicFramePr>
        <xdr:cNvPr id="4788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46</xdr:col>
      <xdr:colOff>514350</xdr:colOff>
      <xdr:row>60</xdr:row>
      <xdr:rowOff>142875</xdr:rowOff>
    </xdr:from>
    <xdr:to>
      <xdr:col>56</xdr:col>
      <xdr:colOff>276225</xdr:colOff>
      <xdr:row>83</xdr:row>
      <xdr:rowOff>28575</xdr:rowOff>
    </xdr:to>
    <xdr:graphicFrame macro="">
      <xdr:nvGraphicFramePr>
        <xdr:cNvPr id="4789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58</xdr:col>
      <xdr:colOff>0</xdr:colOff>
      <xdr:row>61</xdr:row>
      <xdr:rowOff>0</xdr:rowOff>
    </xdr:from>
    <xdr:to>
      <xdr:col>67</xdr:col>
      <xdr:colOff>381000</xdr:colOff>
      <xdr:row>83</xdr:row>
      <xdr:rowOff>57150</xdr:rowOff>
    </xdr:to>
    <xdr:graphicFrame macro="">
      <xdr:nvGraphicFramePr>
        <xdr:cNvPr id="4790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69</xdr:col>
      <xdr:colOff>0</xdr:colOff>
      <xdr:row>61</xdr:row>
      <xdr:rowOff>0</xdr:rowOff>
    </xdr:from>
    <xdr:to>
      <xdr:col>78</xdr:col>
      <xdr:colOff>390525</xdr:colOff>
      <xdr:row>83</xdr:row>
      <xdr:rowOff>66675</xdr:rowOff>
    </xdr:to>
    <xdr:graphicFrame macro="">
      <xdr:nvGraphicFramePr>
        <xdr:cNvPr id="4791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36</xdr:col>
      <xdr:colOff>257175</xdr:colOff>
      <xdr:row>86</xdr:row>
      <xdr:rowOff>76200</xdr:rowOff>
    </xdr:from>
    <xdr:to>
      <xdr:col>45</xdr:col>
      <xdr:colOff>333375</xdr:colOff>
      <xdr:row>108</xdr:row>
      <xdr:rowOff>123825</xdr:rowOff>
    </xdr:to>
    <xdr:graphicFrame macro="">
      <xdr:nvGraphicFramePr>
        <xdr:cNvPr id="4792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47</xdr:col>
      <xdr:colOff>123825</xdr:colOff>
      <xdr:row>86</xdr:row>
      <xdr:rowOff>95250</xdr:rowOff>
    </xdr:from>
    <xdr:to>
      <xdr:col>56</xdr:col>
      <xdr:colOff>504825</xdr:colOff>
      <xdr:row>108</xdr:row>
      <xdr:rowOff>152400</xdr:rowOff>
    </xdr:to>
    <xdr:graphicFrame macro="">
      <xdr:nvGraphicFramePr>
        <xdr:cNvPr id="4793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58</xdr:col>
      <xdr:colOff>9525</xdr:colOff>
      <xdr:row>86</xdr:row>
      <xdr:rowOff>95250</xdr:rowOff>
    </xdr:from>
    <xdr:to>
      <xdr:col>67</xdr:col>
      <xdr:colOff>400050</xdr:colOff>
      <xdr:row>109</xdr:row>
      <xdr:rowOff>0</xdr:rowOff>
    </xdr:to>
    <xdr:graphicFrame macro="">
      <xdr:nvGraphicFramePr>
        <xdr:cNvPr id="4794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69</xdr:col>
      <xdr:colOff>161925</xdr:colOff>
      <xdr:row>86</xdr:row>
      <xdr:rowOff>104775</xdr:rowOff>
    </xdr:from>
    <xdr:to>
      <xdr:col>78</xdr:col>
      <xdr:colOff>561975</xdr:colOff>
      <xdr:row>109</xdr:row>
      <xdr:rowOff>19050</xdr:rowOff>
    </xdr:to>
    <xdr:graphicFrame macro="">
      <xdr:nvGraphicFramePr>
        <xdr:cNvPr id="4795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23</xdr:col>
      <xdr:colOff>781050</xdr:colOff>
      <xdr:row>36</xdr:row>
      <xdr:rowOff>66675</xdr:rowOff>
    </xdr:from>
    <xdr:to>
      <xdr:col>35</xdr:col>
      <xdr:colOff>533400</xdr:colOff>
      <xdr:row>58</xdr:row>
      <xdr:rowOff>152400</xdr:rowOff>
    </xdr:to>
    <xdr:graphicFrame macro="">
      <xdr:nvGraphicFramePr>
        <xdr:cNvPr id="4796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24</xdr:col>
      <xdr:colOff>209550</xdr:colOff>
      <xdr:row>87</xdr:row>
      <xdr:rowOff>19050</xdr:rowOff>
    </xdr:from>
    <xdr:to>
      <xdr:col>33</xdr:col>
      <xdr:colOff>571500</xdr:colOff>
      <xdr:row>107</xdr:row>
      <xdr:rowOff>76200</xdr:rowOff>
    </xdr:to>
    <xdr:graphicFrame macro="">
      <xdr:nvGraphicFramePr>
        <xdr:cNvPr id="4797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50</xdr:row>
      <xdr:rowOff>57150</xdr:rowOff>
    </xdr:from>
    <xdr:to>
      <xdr:col>10</xdr:col>
      <xdr:colOff>533400</xdr:colOff>
      <xdr:row>71</xdr:row>
      <xdr:rowOff>238125</xdr:rowOff>
    </xdr:to>
    <xdr:graphicFrame macro="">
      <xdr:nvGraphicFramePr>
        <xdr:cNvPr id="2994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0</xdr:colOff>
      <xdr:row>1</xdr:row>
      <xdr:rowOff>0</xdr:rowOff>
    </xdr:from>
    <xdr:to>
      <xdr:col>28</xdr:col>
      <xdr:colOff>285750</xdr:colOff>
      <xdr:row>24</xdr:row>
      <xdr:rowOff>38100</xdr:rowOff>
    </xdr:to>
    <xdr:graphicFrame macro="">
      <xdr:nvGraphicFramePr>
        <xdr:cNvPr id="2997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0</xdr:colOff>
      <xdr:row>26</xdr:row>
      <xdr:rowOff>0</xdr:rowOff>
    </xdr:from>
    <xdr:to>
      <xdr:col>28</xdr:col>
      <xdr:colOff>304800</xdr:colOff>
      <xdr:row>46</xdr:row>
      <xdr:rowOff>76200</xdr:rowOff>
    </xdr:to>
    <xdr:graphicFrame macro="">
      <xdr:nvGraphicFramePr>
        <xdr:cNvPr id="2998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30</xdr:col>
      <xdr:colOff>114300</xdr:colOff>
      <xdr:row>1</xdr:row>
      <xdr:rowOff>152400</xdr:rowOff>
    </xdr:from>
    <xdr:to>
      <xdr:col>47</xdr:col>
      <xdr:colOff>514350</xdr:colOff>
      <xdr:row>23</xdr:row>
      <xdr:rowOff>247650</xdr:rowOff>
    </xdr:to>
    <xdr:graphicFrame macro="">
      <xdr:nvGraphicFramePr>
        <xdr:cNvPr id="2999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30</xdr:col>
      <xdr:colOff>0</xdr:colOff>
      <xdr:row>26</xdr:row>
      <xdr:rowOff>0</xdr:rowOff>
    </xdr:from>
    <xdr:to>
      <xdr:col>47</xdr:col>
      <xdr:colOff>400050</xdr:colOff>
      <xdr:row>46</xdr:row>
      <xdr:rowOff>95250</xdr:rowOff>
    </xdr:to>
    <xdr:graphicFrame macro="">
      <xdr:nvGraphicFramePr>
        <xdr:cNvPr id="3000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</xdr:col>
      <xdr:colOff>0</xdr:colOff>
      <xdr:row>49</xdr:row>
      <xdr:rowOff>0</xdr:rowOff>
    </xdr:from>
    <xdr:to>
      <xdr:col>28</xdr:col>
      <xdr:colOff>209550</xdr:colOff>
      <xdr:row>71</xdr:row>
      <xdr:rowOff>247650</xdr:rowOff>
    </xdr:to>
    <xdr:graphicFrame macro="">
      <xdr:nvGraphicFramePr>
        <xdr:cNvPr id="3002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30</xdr:col>
      <xdr:colOff>0</xdr:colOff>
      <xdr:row>49</xdr:row>
      <xdr:rowOff>0</xdr:rowOff>
    </xdr:from>
    <xdr:to>
      <xdr:col>47</xdr:col>
      <xdr:colOff>190500</xdr:colOff>
      <xdr:row>72</xdr:row>
      <xdr:rowOff>114300</xdr:rowOff>
    </xdr:to>
    <xdr:graphicFrame macro="">
      <xdr:nvGraphicFramePr>
        <xdr:cNvPr id="3003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49</xdr:col>
      <xdr:colOff>247650</xdr:colOff>
      <xdr:row>1</xdr:row>
      <xdr:rowOff>247650</xdr:rowOff>
    </xdr:from>
    <xdr:to>
      <xdr:col>69</xdr:col>
      <xdr:colOff>285750</xdr:colOff>
      <xdr:row>24</xdr:row>
      <xdr:rowOff>19050</xdr:rowOff>
    </xdr:to>
    <xdr:graphicFrame macro="">
      <xdr:nvGraphicFramePr>
        <xdr:cNvPr id="3004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49</xdr:col>
      <xdr:colOff>323850</xdr:colOff>
      <xdr:row>26</xdr:row>
      <xdr:rowOff>133350</xdr:rowOff>
    </xdr:from>
    <xdr:to>
      <xdr:col>69</xdr:col>
      <xdr:colOff>228600</xdr:colOff>
      <xdr:row>46</xdr:row>
      <xdr:rowOff>95250</xdr:rowOff>
    </xdr:to>
    <xdr:graphicFrame macro="">
      <xdr:nvGraphicFramePr>
        <xdr:cNvPr id="3005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50</xdr:col>
      <xdr:colOff>0</xdr:colOff>
      <xdr:row>49</xdr:row>
      <xdr:rowOff>0</xdr:rowOff>
    </xdr:from>
    <xdr:to>
      <xdr:col>69</xdr:col>
      <xdr:colOff>38100</xdr:colOff>
      <xdr:row>72</xdr:row>
      <xdr:rowOff>133350</xdr:rowOff>
    </xdr:to>
    <xdr:graphicFrame macro="">
      <xdr:nvGraphicFramePr>
        <xdr:cNvPr id="3006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72</xdr:col>
      <xdr:colOff>381000</xdr:colOff>
      <xdr:row>2</xdr:row>
      <xdr:rowOff>57150</xdr:rowOff>
    </xdr:from>
    <xdr:to>
      <xdr:col>90</xdr:col>
      <xdr:colOff>304800</xdr:colOff>
      <xdr:row>23</xdr:row>
      <xdr:rowOff>0</xdr:rowOff>
    </xdr:to>
    <xdr:graphicFrame macro="">
      <xdr:nvGraphicFramePr>
        <xdr:cNvPr id="3007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73</xdr:col>
      <xdr:colOff>323850</xdr:colOff>
      <xdr:row>26</xdr:row>
      <xdr:rowOff>190500</xdr:rowOff>
    </xdr:from>
    <xdr:to>
      <xdr:col>90</xdr:col>
      <xdr:colOff>266700</xdr:colOff>
      <xdr:row>46</xdr:row>
      <xdr:rowOff>171450</xdr:rowOff>
    </xdr:to>
    <xdr:graphicFrame macro="">
      <xdr:nvGraphicFramePr>
        <xdr:cNvPr id="3008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74</xdr:col>
      <xdr:colOff>0</xdr:colOff>
      <xdr:row>49</xdr:row>
      <xdr:rowOff>0</xdr:rowOff>
    </xdr:from>
    <xdr:to>
      <xdr:col>90</xdr:col>
      <xdr:colOff>152400</xdr:colOff>
      <xdr:row>71</xdr:row>
      <xdr:rowOff>247650</xdr:rowOff>
    </xdr:to>
    <xdr:graphicFrame macro="">
      <xdr:nvGraphicFramePr>
        <xdr:cNvPr id="3009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94</xdr:col>
      <xdr:colOff>266700</xdr:colOff>
      <xdr:row>1</xdr:row>
      <xdr:rowOff>190500</xdr:rowOff>
    </xdr:from>
    <xdr:to>
      <xdr:col>114</xdr:col>
      <xdr:colOff>0</xdr:colOff>
      <xdr:row>22</xdr:row>
      <xdr:rowOff>133350</xdr:rowOff>
    </xdr:to>
    <xdr:graphicFrame macro="">
      <xdr:nvGraphicFramePr>
        <xdr:cNvPr id="3010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94</xdr:col>
      <xdr:colOff>266700</xdr:colOff>
      <xdr:row>26</xdr:row>
      <xdr:rowOff>171450</xdr:rowOff>
    </xdr:from>
    <xdr:to>
      <xdr:col>113</xdr:col>
      <xdr:colOff>342900</xdr:colOff>
      <xdr:row>47</xdr:row>
      <xdr:rowOff>57150</xdr:rowOff>
    </xdr:to>
    <xdr:graphicFrame macro="">
      <xdr:nvGraphicFramePr>
        <xdr:cNvPr id="3011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94</xdr:col>
      <xdr:colOff>419100</xdr:colOff>
      <xdr:row>49</xdr:row>
      <xdr:rowOff>133350</xdr:rowOff>
    </xdr:from>
    <xdr:to>
      <xdr:col>113</xdr:col>
      <xdr:colOff>76200</xdr:colOff>
      <xdr:row>72</xdr:row>
      <xdr:rowOff>247650</xdr:rowOff>
    </xdr:to>
    <xdr:graphicFrame macro="">
      <xdr:nvGraphicFramePr>
        <xdr:cNvPr id="3012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207</xdr:col>
      <xdr:colOff>0</xdr:colOff>
      <xdr:row>5</xdr:row>
      <xdr:rowOff>0</xdr:rowOff>
    </xdr:from>
    <xdr:to>
      <xdr:col>224</xdr:col>
      <xdr:colOff>533400</xdr:colOff>
      <xdr:row>25</xdr:row>
      <xdr:rowOff>209550</xdr:rowOff>
    </xdr:to>
    <xdr:graphicFrame macro="">
      <xdr:nvGraphicFramePr>
        <xdr:cNvPr id="301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117</xdr:col>
      <xdr:colOff>0</xdr:colOff>
      <xdr:row>2</xdr:row>
      <xdr:rowOff>0</xdr:rowOff>
    </xdr:from>
    <xdr:to>
      <xdr:col>136</xdr:col>
      <xdr:colOff>342900</xdr:colOff>
      <xdr:row>22</xdr:row>
      <xdr:rowOff>209550</xdr:rowOff>
    </xdr:to>
    <xdr:graphicFrame macro="">
      <xdr:nvGraphicFramePr>
        <xdr:cNvPr id="19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117</xdr:col>
      <xdr:colOff>0</xdr:colOff>
      <xdr:row>27</xdr:row>
      <xdr:rowOff>0</xdr:rowOff>
    </xdr:from>
    <xdr:to>
      <xdr:col>136</xdr:col>
      <xdr:colOff>76200</xdr:colOff>
      <xdr:row>47</xdr:row>
      <xdr:rowOff>152400</xdr:rowOff>
    </xdr:to>
    <xdr:graphicFrame macro="">
      <xdr:nvGraphicFramePr>
        <xdr:cNvPr id="20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117</xdr:col>
      <xdr:colOff>0</xdr:colOff>
      <xdr:row>49</xdr:row>
      <xdr:rowOff>0</xdr:rowOff>
    </xdr:from>
    <xdr:to>
      <xdr:col>135</xdr:col>
      <xdr:colOff>266700</xdr:colOff>
      <xdr:row>72</xdr:row>
      <xdr:rowOff>114300</xdr:rowOff>
    </xdr:to>
    <xdr:graphicFrame macro="">
      <xdr:nvGraphicFramePr>
        <xdr:cNvPr id="21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0.49926</cdr:x>
      <cdr:y>0.49803</cdr:y>
    </cdr:from>
    <cdr:to>
      <cdr:x>0.5258</cdr:x>
      <cdr:y>0.59667</cdr:y>
    </cdr:to>
    <cdr:sp macro="" textlink="">
      <cdr:nvSpPr>
        <cdr:cNvPr id="112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118635" y="2953791"/>
          <a:ext cx="325116" cy="5843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64008" tIns="54864" rIns="64008" bIns="54864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3275" b="0" i="0" u="none" strike="noStrike" baseline="0">
              <a:solidFill>
                <a:srgbClr val="000000"/>
              </a:solidFill>
              <a:latin typeface="Arial"/>
              <a:cs typeface="Arial"/>
            </a:rPr>
            <a:t>`</a:t>
          </a:r>
        </a:p>
      </cdr:txBody>
    </cdr:sp>
  </cdr:relSizeAnchor>
</c:userShapes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0.50421</cdr:x>
      <cdr:y>0.49484</cdr:y>
    </cdr:from>
    <cdr:to>
      <cdr:x>0.53023</cdr:x>
      <cdr:y>0.59092</cdr:y>
    </cdr:to>
    <cdr:sp macro="" textlink="">
      <cdr:nvSpPr>
        <cdr:cNvPr id="1945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506987" y="2755771"/>
          <a:ext cx="284035" cy="5344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64008" tIns="50292" rIns="64008" bIns="5029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2925" b="0" i="0" u="none" strike="noStrike" baseline="0">
              <a:solidFill>
                <a:srgbClr val="000000"/>
              </a:solidFill>
              <a:latin typeface="Arial"/>
              <a:cs typeface="Arial"/>
            </a:rPr>
            <a:t>`</a:t>
          </a:r>
        </a:p>
      </cdr:txBody>
    </cdr:sp>
  </cdr:relSizeAnchor>
</c:userShapes>
</file>

<file path=xl/drawings/drawing8.xml><?xml version="1.0" encoding="utf-8"?>
<c:userShapes xmlns:c="http://schemas.openxmlformats.org/drawingml/2006/chart">
  <cdr:relSizeAnchor xmlns:cdr="http://schemas.openxmlformats.org/drawingml/2006/chartDrawing">
    <cdr:from>
      <cdr:x>0.5005</cdr:x>
      <cdr:y>0.49484</cdr:y>
    </cdr:from>
    <cdr:to>
      <cdr:x>0.52678</cdr:x>
      <cdr:y>0.59092</cdr:y>
    </cdr:to>
    <cdr:sp macro="" textlink="">
      <cdr:nvSpPr>
        <cdr:cNvPr id="368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81275" y="2755771"/>
          <a:ext cx="314001" cy="5344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64008" tIns="50292" rIns="64008" bIns="5029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3075" b="0" i="0" u="none" strike="noStrike" baseline="0">
              <a:solidFill>
                <a:srgbClr val="000000"/>
              </a:solidFill>
              <a:latin typeface="Arial"/>
              <a:cs typeface="Arial"/>
            </a:rPr>
            <a:t>`</a:t>
          </a:r>
        </a:p>
      </cdr:txBody>
    </cdr:sp>
  </cdr:relSizeAnchor>
</c:userShapes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0.50421</cdr:x>
      <cdr:y>0.49484</cdr:y>
    </cdr:from>
    <cdr:to>
      <cdr:x>0.53023</cdr:x>
      <cdr:y>0.59092</cdr:y>
    </cdr:to>
    <cdr:sp macro="" textlink="">
      <cdr:nvSpPr>
        <cdr:cNvPr id="19457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506987" y="2755771"/>
          <a:ext cx="284035" cy="5344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64008" tIns="50292" rIns="64008" bIns="5029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2925" b="0" i="0" u="none" strike="noStrike" baseline="0">
              <a:solidFill>
                <a:srgbClr val="000000"/>
              </a:solidFill>
              <a:latin typeface="Arial"/>
              <a:cs typeface="Arial"/>
            </a:rPr>
            <a:t>`</a:t>
          </a:r>
        </a:p>
      </cdr:txBody>
    </cdr:sp>
  </cdr:relSizeAnchor>
</c:userShapes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0.5005</cdr:x>
      <cdr:y>0.49484</cdr:y>
    </cdr:from>
    <cdr:to>
      <cdr:x>0.52678</cdr:x>
      <cdr:y>0.59092</cdr:y>
    </cdr:to>
    <cdr:sp macro="" textlink="">
      <cdr:nvSpPr>
        <cdr:cNvPr id="3686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81275" y="2755771"/>
          <a:ext cx="314001" cy="534434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64008" tIns="50292" rIns="64008" bIns="50292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3075" b="0" i="0" u="none" strike="noStrike" baseline="0">
              <a:solidFill>
                <a:srgbClr val="000000"/>
              </a:solidFill>
              <a:latin typeface="Arial"/>
              <a:cs typeface="Arial"/>
            </a:rPr>
            <a:t>`</a:t>
          </a:r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1</xdr:row>
      <xdr:rowOff>123825</xdr:rowOff>
    </xdr:from>
    <xdr:to>
      <xdr:col>12</xdr:col>
      <xdr:colOff>209550</xdr:colOff>
      <xdr:row>12</xdr:row>
      <xdr:rowOff>38100</xdr:rowOff>
    </xdr:to>
    <xdr:graphicFrame macro="">
      <xdr:nvGraphicFramePr>
        <xdr:cNvPr id="2871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636"/>
  <sheetViews>
    <sheetView workbookViewId="0">
      <pane xSplit="1" ySplit="1" topLeftCell="B586" activePane="bottomRight" state="frozen"/>
      <selection pane="topRight" activeCell="B1" sqref="B1"/>
      <selection pane="bottomLeft" activeCell="A2" sqref="A2"/>
      <selection pane="bottomRight" activeCell="E604" sqref="E604:I634"/>
    </sheetView>
  </sheetViews>
  <sheetFormatPr defaultRowHeight="15"/>
  <cols>
    <col min="1" max="1" width="15.5703125" style="78" bestFit="1" customWidth="1"/>
    <col min="2" max="2" width="16" style="77" bestFit="1" customWidth="1"/>
    <col min="3" max="3" width="16" style="79" bestFit="1" customWidth="1"/>
    <col min="4" max="4" width="16" style="77" bestFit="1" customWidth="1"/>
    <col min="5" max="5" width="16.28515625" style="77" bestFit="1" customWidth="1"/>
    <col min="6" max="6" width="16.140625" style="77" bestFit="1" customWidth="1"/>
    <col min="7" max="8" width="16" style="77" bestFit="1" customWidth="1"/>
    <col min="9" max="9" width="16.140625" style="77" bestFit="1" customWidth="1"/>
    <col min="10" max="10" width="18.140625" style="77" bestFit="1" customWidth="1"/>
    <col min="11" max="11" width="10.140625" style="78" bestFit="1" customWidth="1"/>
    <col min="12" max="12" width="13.42578125" style="78" bestFit="1" customWidth="1"/>
    <col min="13" max="14" width="11.42578125" style="78" bestFit="1" customWidth="1"/>
    <col min="15" max="16384" width="9.140625" style="78"/>
  </cols>
  <sheetData>
    <row r="1" spans="1:11" s="87" customFormat="1" ht="15.75">
      <c r="B1" s="88" t="s">
        <v>155</v>
      </c>
      <c r="C1" s="88" t="s">
        <v>156</v>
      </c>
      <c r="D1" s="88" t="s">
        <v>157</v>
      </c>
      <c r="E1" s="88" t="s">
        <v>158</v>
      </c>
      <c r="F1" s="88">
        <v>831038</v>
      </c>
      <c r="G1" s="88">
        <v>831071</v>
      </c>
      <c r="H1" s="88">
        <v>831002</v>
      </c>
      <c r="I1" s="88">
        <v>831080</v>
      </c>
      <c r="J1" s="89"/>
    </row>
    <row r="2" spans="1:11">
      <c r="A2" s="98">
        <v>40544</v>
      </c>
      <c r="B2" s="77">
        <v>9109</v>
      </c>
      <c r="C2" s="77">
        <v>4063.7</v>
      </c>
      <c r="D2" s="77">
        <v>0</v>
      </c>
      <c r="E2" s="77">
        <v>14206.2</v>
      </c>
      <c r="F2" s="77">
        <v>6330.3</v>
      </c>
      <c r="G2" s="77">
        <v>720.2</v>
      </c>
      <c r="H2" s="77">
        <v>0</v>
      </c>
      <c r="I2" s="77">
        <v>3036.7</v>
      </c>
      <c r="J2" s="77">
        <f>SUM(B2:I2)</f>
        <v>37466.1</v>
      </c>
      <c r="K2" s="79"/>
    </row>
    <row r="3" spans="1:11">
      <c r="A3" s="98">
        <v>40545</v>
      </c>
      <c r="B3" s="77">
        <v>13459.2</v>
      </c>
      <c r="C3" s="77">
        <v>11059.2</v>
      </c>
      <c r="D3" s="77">
        <v>4916</v>
      </c>
      <c r="E3" s="77">
        <v>19358.8</v>
      </c>
      <c r="F3" s="77">
        <v>10302.799999999999</v>
      </c>
      <c r="G3" s="77">
        <v>1545.5</v>
      </c>
      <c r="H3" s="77">
        <v>512.29999999999995</v>
      </c>
      <c r="I3" s="77">
        <v>4862.1000000000004</v>
      </c>
      <c r="J3" s="77">
        <f t="shared" ref="J3:J32" si="0">SUM(B3:I3)</f>
        <v>66015.900000000009</v>
      </c>
      <c r="K3" s="79"/>
    </row>
    <row r="4" spans="1:11">
      <c r="A4" s="98">
        <v>40546</v>
      </c>
      <c r="B4" s="77">
        <v>13778.8</v>
      </c>
      <c r="C4" s="77">
        <v>13414.4</v>
      </c>
      <c r="D4" s="77">
        <v>15720.5</v>
      </c>
      <c r="E4" s="77">
        <v>22101.1</v>
      </c>
      <c r="F4" s="77">
        <v>11461</v>
      </c>
      <c r="G4" s="77">
        <v>3162.1</v>
      </c>
      <c r="H4" s="77">
        <v>1182.5999999999999</v>
      </c>
      <c r="I4" s="77">
        <v>6943.8</v>
      </c>
      <c r="J4" s="77">
        <f t="shared" si="0"/>
        <v>87764.3</v>
      </c>
      <c r="K4" s="79"/>
    </row>
    <row r="5" spans="1:11">
      <c r="A5" s="98">
        <v>40547</v>
      </c>
      <c r="B5" s="77">
        <v>13364.4</v>
      </c>
      <c r="C5" s="77">
        <v>13008.4</v>
      </c>
      <c r="D5" s="77">
        <v>15246.1</v>
      </c>
      <c r="E5" s="77">
        <v>21997.4</v>
      </c>
      <c r="F5" s="77">
        <v>11046.3</v>
      </c>
      <c r="G5" s="77">
        <v>2818.1</v>
      </c>
      <c r="H5" s="77">
        <v>865.2</v>
      </c>
      <c r="I5" s="77">
        <v>6630</v>
      </c>
      <c r="J5" s="77">
        <f t="shared" si="0"/>
        <v>84975.900000000009</v>
      </c>
      <c r="K5" s="79"/>
    </row>
    <row r="6" spans="1:11">
      <c r="A6" s="98">
        <v>40548</v>
      </c>
      <c r="B6" s="77">
        <v>12958.1</v>
      </c>
      <c r="C6" s="77">
        <v>12614</v>
      </c>
      <c r="D6" s="77">
        <v>14784.5</v>
      </c>
      <c r="E6" s="77">
        <v>21545.7</v>
      </c>
      <c r="F6" s="77">
        <v>10807.4</v>
      </c>
      <c r="G6" s="77">
        <v>2697.5</v>
      </c>
      <c r="H6" s="77">
        <v>1002.8</v>
      </c>
      <c r="I6" s="77">
        <v>6014.6</v>
      </c>
      <c r="J6" s="77">
        <f t="shared" si="0"/>
        <v>82424.600000000006</v>
      </c>
      <c r="K6" s="79"/>
    </row>
    <row r="7" spans="1:11">
      <c r="A7" s="98">
        <v>40549</v>
      </c>
      <c r="B7" s="77">
        <v>12407.8</v>
      </c>
      <c r="C7" s="77">
        <v>12081.2</v>
      </c>
      <c r="D7" s="77">
        <v>14161.5</v>
      </c>
      <c r="E7" s="77">
        <v>21428.1</v>
      </c>
      <c r="F7" s="77">
        <v>10661.7</v>
      </c>
      <c r="G7" s="77">
        <v>2365.6</v>
      </c>
      <c r="H7" s="77">
        <v>805.8</v>
      </c>
      <c r="I7" s="77">
        <v>5048.6000000000004</v>
      </c>
      <c r="J7" s="77">
        <f t="shared" si="0"/>
        <v>78960.300000000017</v>
      </c>
      <c r="K7" s="79"/>
    </row>
    <row r="8" spans="1:11">
      <c r="A8" s="98">
        <v>40550</v>
      </c>
      <c r="B8" s="77">
        <v>12818.2</v>
      </c>
      <c r="C8" s="77">
        <v>12477.4</v>
      </c>
      <c r="D8" s="77">
        <v>14624.9</v>
      </c>
      <c r="E8" s="77">
        <v>21153.7</v>
      </c>
      <c r="F8" s="77">
        <v>10638.3</v>
      </c>
      <c r="G8" s="77">
        <v>2581.1</v>
      </c>
      <c r="H8" s="77">
        <v>922.3</v>
      </c>
      <c r="I8" s="77">
        <v>6335.8</v>
      </c>
      <c r="J8" s="77">
        <f t="shared" si="0"/>
        <v>81551.700000000012</v>
      </c>
      <c r="K8" s="79"/>
    </row>
    <row r="9" spans="1:11">
      <c r="A9" s="98">
        <v>40551</v>
      </c>
      <c r="B9" s="77">
        <v>16002.5</v>
      </c>
      <c r="C9" s="77">
        <v>15572.1</v>
      </c>
      <c r="D9" s="77">
        <v>18239.8</v>
      </c>
      <c r="E9" s="77">
        <v>22850.799999999999</v>
      </c>
      <c r="F9" s="77">
        <v>11625</v>
      </c>
      <c r="G9" s="77">
        <v>4012.2</v>
      </c>
      <c r="H9" s="77">
        <v>2335.1</v>
      </c>
      <c r="I9" s="77">
        <v>9015.4</v>
      </c>
      <c r="J9" s="77">
        <f t="shared" si="0"/>
        <v>99652.9</v>
      </c>
      <c r="K9" s="79"/>
    </row>
    <row r="10" spans="1:11">
      <c r="A10" s="98">
        <v>40552</v>
      </c>
      <c r="B10" s="77">
        <v>16140.4</v>
      </c>
      <c r="C10" s="77">
        <v>15708.4</v>
      </c>
      <c r="D10" s="77">
        <v>18398.2</v>
      </c>
      <c r="E10" s="77">
        <v>22891.9</v>
      </c>
      <c r="F10" s="77">
        <v>11590.2</v>
      </c>
      <c r="G10" s="77">
        <v>4228.1000000000004</v>
      </c>
      <c r="H10" s="77">
        <v>2296.4</v>
      </c>
      <c r="I10" s="77">
        <v>9393.5</v>
      </c>
      <c r="J10" s="77">
        <f t="shared" si="0"/>
        <v>100647.09999999999</v>
      </c>
      <c r="K10" s="79"/>
    </row>
    <row r="11" spans="1:11">
      <c r="A11" s="98">
        <v>40553</v>
      </c>
      <c r="B11" s="77">
        <v>15072.9</v>
      </c>
      <c r="C11" s="77">
        <v>14666.6</v>
      </c>
      <c r="D11" s="77">
        <v>17179.8</v>
      </c>
      <c r="E11" s="77">
        <v>22703.9</v>
      </c>
      <c r="F11" s="77">
        <v>11372.1</v>
      </c>
      <c r="G11" s="77">
        <v>3695.7</v>
      </c>
      <c r="H11" s="77">
        <v>1711.3</v>
      </c>
      <c r="I11" s="77">
        <v>9078.6</v>
      </c>
      <c r="J11" s="77">
        <f t="shared" si="0"/>
        <v>95480.900000000023</v>
      </c>
      <c r="K11" s="79"/>
    </row>
    <row r="12" spans="1:11">
      <c r="A12" s="98">
        <v>40554</v>
      </c>
      <c r="B12" s="77">
        <v>15198.1</v>
      </c>
      <c r="C12" s="77">
        <v>14789.3</v>
      </c>
      <c r="D12" s="77">
        <v>17325.2</v>
      </c>
      <c r="E12" s="77">
        <v>22939.1</v>
      </c>
      <c r="F12" s="77">
        <v>11503.9</v>
      </c>
      <c r="G12" s="77">
        <v>3691.2</v>
      </c>
      <c r="H12" s="77">
        <v>1749.4</v>
      </c>
      <c r="I12" s="77">
        <v>9179.4</v>
      </c>
      <c r="J12" s="77">
        <f t="shared" si="0"/>
        <v>96375.599999999991</v>
      </c>
      <c r="K12" s="79"/>
    </row>
    <row r="13" spans="1:11">
      <c r="A13" s="98">
        <v>40555</v>
      </c>
      <c r="B13" s="77">
        <v>15387.2</v>
      </c>
      <c r="C13" s="77">
        <v>14973.5</v>
      </c>
      <c r="D13" s="77">
        <v>17540.5</v>
      </c>
      <c r="E13" s="77">
        <v>23093.8</v>
      </c>
      <c r="F13" s="77">
        <v>11529.3</v>
      </c>
      <c r="G13" s="77">
        <v>3772.1</v>
      </c>
      <c r="H13" s="77">
        <v>1760.3</v>
      </c>
      <c r="I13" s="77">
        <v>9292.1</v>
      </c>
      <c r="J13" s="77">
        <f t="shared" si="0"/>
        <v>97348.800000000017</v>
      </c>
      <c r="K13" s="79"/>
    </row>
    <row r="14" spans="1:11">
      <c r="A14" s="98">
        <v>40556</v>
      </c>
      <c r="B14" s="77">
        <v>15514.4</v>
      </c>
      <c r="C14" s="77">
        <v>15099.5</v>
      </c>
      <c r="D14" s="77">
        <v>17688.599999999999</v>
      </c>
      <c r="E14" s="77">
        <v>23098.7</v>
      </c>
      <c r="F14" s="77">
        <v>11526.6</v>
      </c>
      <c r="G14" s="77">
        <v>3935.2</v>
      </c>
      <c r="H14" s="77">
        <v>1889.1</v>
      </c>
      <c r="I14" s="77">
        <v>9624.1</v>
      </c>
      <c r="J14" s="77">
        <f t="shared" si="0"/>
        <v>98376.200000000012</v>
      </c>
      <c r="K14" s="79"/>
    </row>
    <row r="15" spans="1:11">
      <c r="A15" s="98">
        <v>40557</v>
      </c>
      <c r="B15" s="77">
        <v>14660.6</v>
      </c>
      <c r="C15" s="77">
        <v>14266.5</v>
      </c>
      <c r="D15" s="77">
        <v>16714</v>
      </c>
      <c r="E15" s="77">
        <v>22314.2</v>
      </c>
      <c r="F15" s="77">
        <v>11298.1</v>
      </c>
      <c r="G15" s="77">
        <v>3537.4</v>
      </c>
      <c r="H15" s="77">
        <v>1565.9</v>
      </c>
      <c r="I15" s="77">
        <v>7988.4</v>
      </c>
      <c r="J15" s="77">
        <f t="shared" si="0"/>
        <v>92345.099999999991</v>
      </c>
      <c r="K15" s="79"/>
    </row>
    <row r="16" spans="1:11">
      <c r="A16" s="98">
        <v>40558</v>
      </c>
      <c r="B16" s="77">
        <v>11232.6</v>
      </c>
      <c r="C16" s="77">
        <v>10936.6</v>
      </c>
      <c r="D16" s="77">
        <v>12826.2</v>
      </c>
      <c r="E16" s="77">
        <v>20066.5</v>
      </c>
      <c r="F16" s="77">
        <v>9478.5</v>
      </c>
      <c r="G16" s="77">
        <v>1640</v>
      </c>
      <c r="H16" s="77">
        <v>369.4</v>
      </c>
      <c r="I16" s="77">
        <v>4881.5</v>
      </c>
      <c r="J16" s="77">
        <f t="shared" si="0"/>
        <v>71431.299999999988</v>
      </c>
      <c r="K16" s="79"/>
    </row>
    <row r="17" spans="1:11">
      <c r="A17" s="98">
        <v>40559</v>
      </c>
      <c r="B17" s="77">
        <v>13749.6</v>
      </c>
      <c r="C17" s="77">
        <v>13515</v>
      </c>
      <c r="D17" s="77">
        <v>6852.3</v>
      </c>
      <c r="E17" s="77">
        <v>19959.599999999999</v>
      </c>
      <c r="F17" s="77">
        <v>9681.1</v>
      </c>
      <c r="G17" s="77">
        <v>1338.7</v>
      </c>
      <c r="H17" s="77">
        <v>368.4</v>
      </c>
      <c r="I17" s="77">
        <v>4845.8999999999996</v>
      </c>
      <c r="J17" s="77">
        <f t="shared" si="0"/>
        <v>70310.599999999991</v>
      </c>
      <c r="K17" s="79"/>
    </row>
    <row r="18" spans="1:11">
      <c r="A18" s="98">
        <v>40560</v>
      </c>
      <c r="B18" s="77">
        <v>13758.4</v>
      </c>
      <c r="C18" s="77">
        <v>13388.5</v>
      </c>
      <c r="D18" s="77">
        <v>15688.9</v>
      </c>
      <c r="E18" s="77">
        <v>21973.200000000001</v>
      </c>
      <c r="F18" s="77">
        <v>10705.4</v>
      </c>
      <c r="G18" s="77">
        <v>2572</v>
      </c>
      <c r="H18" s="77">
        <v>991</v>
      </c>
      <c r="I18" s="77">
        <v>6685.5</v>
      </c>
      <c r="J18" s="77">
        <f t="shared" si="0"/>
        <v>85762.9</v>
      </c>
      <c r="K18" s="79"/>
    </row>
    <row r="19" spans="1:11">
      <c r="A19" s="98">
        <v>40561</v>
      </c>
      <c r="B19" s="77">
        <v>12009.8</v>
      </c>
      <c r="C19" s="77">
        <v>11693.4</v>
      </c>
      <c r="D19" s="77">
        <v>13708.6</v>
      </c>
      <c r="E19" s="77">
        <v>21056.2</v>
      </c>
      <c r="F19" s="77">
        <v>10155.6</v>
      </c>
      <c r="G19" s="77">
        <v>1946.1</v>
      </c>
      <c r="H19" s="77">
        <v>464.2</v>
      </c>
      <c r="I19" s="77">
        <v>5756.4</v>
      </c>
      <c r="J19" s="77">
        <f t="shared" si="0"/>
        <v>76790.3</v>
      </c>
      <c r="K19" s="79"/>
    </row>
    <row r="20" spans="1:11">
      <c r="A20" s="98">
        <v>40562</v>
      </c>
      <c r="B20" s="77">
        <v>11971.5</v>
      </c>
      <c r="C20" s="77">
        <v>11793.6</v>
      </c>
      <c r="D20" s="77">
        <v>4370.3</v>
      </c>
      <c r="E20" s="77">
        <v>19077.099999999999</v>
      </c>
      <c r="F20" s="77">
        <v>9352.5</v>
      </c>
      <c r="G20" s="77">
        <v>1288.7</v>
      </c>
      <c r="H20" s="77">
        <v>369.8</v>
      </c>
      <c r="I20" s="77">
        <v>4151</v>
      </c>
      <c r="J20" s="77">
        <f t="shared" si="0"/>
        <v>62374.5</v>
      </c>
      <c r="K20" s="79"/>
    </row>
    <row r="21" spans="1:11">
      <c r="A21" s="98">
        <v>40563</v>
      </c>
      <c r="B21" s="77">
        <v>10995.3</v>
      </c>
      <c r="C21" s="77">
        <v>10707.7</v>
      </c>
      <c r="D21" s="77">
        <v>12557.6</v>
      </c>
      <c r="E21" s="77">
        <v>20405.8</v>
      </c>
      <c r="F21" s="77">
        <v>9708.5</v>
      </c>
      <c r="G21" s="77">
        <v>1363.9</v>
      </c>
      <c r="H21" s="77">
        <v>231.2</v>
      </c>
      <c r="I21" s="77">
        <v>4372.8999999999996</v>
      </c>
      <c r="J21" s="77">
        <f t="shared" si="0"/>
        <v>70342.89999999998</v>
      </c>
      <c r="K21" s="79"/>
    </row>
    <row r="22" spans="1:11">
      <c r="A22" s="98">
        <v>40564</v>
      </c>
      <c r="B22" s="77">
        <v>14686.4</v>
      </c>
      <c r="C22" s="77">
        <v>14296.5</v>
      </c>
      <c r="D22" s="77">
        <v>16752.400000000001</v>
      </c>
      <c r="E22" s="77">
        <v>22295.7</v>
      </c>
      <c r="F22" s="77">
        <v>11083.5</v>
      </c>
      <c r="G22" s="77">
        <v>3318.1</v>
      </c>
      <c r="H22" s="77">
        <v>1545.6</v>
      </c>
      <c r="I22" s="77">
        <v>7243.9</v>
      </c>
      <c r="J22" s="77">
        <f t="shared" si="0"/>
        <v>91222.1</v>
      </c>
      <c r="K22" s="79"/>
    </row>
    <row r="23" spans="1:11">
      <c r="A23" s="98">
        <v>40565</v>
      </c>
      <c r="B23" s="77">
        <v>18386.5</v>
      </c>
      <c r="C23" s="77">
        <v>17899.599999999999</v>
      </c>
      <c r="D23" s="77">
        <v>20962.2</v>
      </c>
      <c r="E23" s="77">
        <v>23944.6</v>
      </c>
      <c r="F23" s="77">
        <v>12102.1</v>
      </c>
      <c r="G23" s="77">
        <v>5244.2</v>
      </c>
      <c r="H23" s="77">
        <v>3074.7</v>
      </c>
      <c r="I23" s="77">
        <v>10497</v>
      </c>
      <c r="J23" s="77">
        <f t="shared" si="0"/>
        <v>112110.9</v>
      </c>
      <c r="K23" s="79"/>
    </row>
    <row r="24" spans="1:11">
      <c r="A24" s="98">
        <v>40566</v>
      </c>
      <c r="B24" s="77">
        <v>16708.400000000001</v>
      </c>
      <c r="C24" s="77">
        <v>16264.9</v>
      </c>
      <c r="D24" s="77">
        <v>19051.400000000001</v>
      </c>
      <c r="E24" s="77">
        <v>23248.7</v>
      </c>
      <c r="F24" s="77">
        <v>11742.6</v>
      </c>
      <c r="G24" s="77">
        <v>4061.1</v>
      </c>
      <c r="H24" s="77">
        <v>2211.1999999999998</v>
      </c>
      <c r="I24" s="77">
        <v>9460.7999999999993</v>
      </c>
      <c r="J24" s="77">
        <f t="shared" si="0"/>
        <v>102749.10000000002</v>
      </c>
      <c r="K24" s="79"/>
    </row>
    <row r="25" spans="1:11">
      <c r="A25" s="98">
        <v>40567</v>
      </c>
      <c r="B25" s="77">
        <v>15795.4</v>
      </c>
      <c r="C25" s="77">
        <v>15371.7</v>
      </c>
      <c r="D25" s="77">
        <v>18008.2</v>
      </c>
      <c r="E25" s="77">
        <v>22512.3</v>
      </c>
      <c r="F25" s="77">
        <v>11518.5</v>
      </c>
      <c r="G25" s="77">
        <v>3975.8</v>
      </c>
      <c r="H25" s="77">
        <v>1696.6</v>
      </c>
      <c r="I25" s="77">
        <v>9064.2000000000007</v>
      </c>
      <c r="J25" s="77">
        <f t="shared" si="0"/>
        <v>97942.700000000012</v>
      </c>
      <c r="K25" s="79"/>
    </row>
    <row r="26" spans="1:11">
      <c r="A26" s="98">
        <v>40568</v>
      </c>
      <c r="B26" s="77">
        <v>10628.6</v>
      </c>
      <c r="C26" s="77">
        <v>10349.700000000001</v>
      </c>
      <c r="D26" s="77">
        <v>12138.5</v>
      </c>
      <c r="E26" s="77">
        <v>18672.900000000001</v>
      </c>
      <c r="F26" s="77">
        <v>9549.1</v>
      </c>
      <c r="G26" s="77">
        <v>1210.9000000000001</v>
      </c>
      <c r="H26" s="77">
        <v>185.1</v>
      </c>
      <c r="I26" s="77">
        <v>4641.3999999999996</v>
      </c>
      <c r="J26" s="77">
        <f t="shared" si="0"/>
        <v>67376.2</v>
      </c>
      <c r="K26" s="79"/>
    </row>
    <row r="27" spans="1:11">
      <c r="A27" s="98">
        <v>40569</v>
      </c>
      <c r="B27" s="77">
        <v>13833.5</v>
      </c>
      <c r="C27" s="77">
        <v>13461.9</v>
      </c>
      <c r="D27" s="77">
        <v>15778.4</v>
      </c>
      <c r="E27" s="77">
        <v>20579.8</v>
      </c>
      <c r="F27" s="77">
        <v>11022.5</v>
      </c>
      <c r="G27" s="77">
        <v>2778.7</v>
      </c>
      <c r="H27" s="77">
        <v>803.6</v>
      </c>
      <c r="I27" s="77">
        <v>6703.2</v>
      </c>
      <c r="J27" s="77">
        <f t="shared" si="0"/>
        <v>84961.600000000006</v>
      </c>
      <c r="K27" s="79"/>
    </row>
    <row r="28" spans="1:11">
      <c r="A28" s="98">
        <v>40570</v>
      </c>
      <c r="B28" s="77">
        <v>13985.1</v>
      </c>
      <c r="C28" s="77">
        <v>13610.7</v>
      </c>
      <c r="D28" s="77">
        <v>15950</v>
      </c>
      <c r="E28" s="77">
        <v>20796.3</v>
      </c>
      <c r="F28" s="77">
        <v>11112.5</v>
      </c>
      <c r="G28" s="77">
        <v>2856.3</v>
      </c>
      <c r="H28" s="77">
        <v>819.9</v>
      </c>
      <c r="I28" s="77">
        <v>7112.8</v>
      </c>
      <c r="J28" s="77">
        <f t="shared" si="0"/>
        <v>86243.6</v>
      </c>
      <c r="K28" s="79"/>
    </row>
    <row r="29" spans="1:11">
      <c r="A29" s="98">
        <v>40571</v>
      </c>
      <c r="B29" s="77">
        <v>13719.2</v>
      </c>
      <c r="C29" s="77">
        <v>13354.8</v>
      </c>
      <c r="D29" s="77">
        <v>15654.5</v>
      </c>
      <c r="E29" s="77">
        <v>20183.7</v>
      </c>
      <c r="F29" s="77">
        <v>10756.5</v>
      </c>
      <c r="G29" s="77">
        <v>2625.4</v>
      </c>
      <c r="H29" s="77">
        <v>926.9</v>
      </c>
      <c r="I29" s="77">
        <v>6569.5</v>
      </c>
      <c r="J29" s="77">
        <f t="shared" si="0"/>
        <v>83790.499999999985</v>
      </c>
      <c r="K29" s="79"/>
    </row>
    <row r="30" spans="1:11">
      <c r="A30" s="98">
        <v>40572</v>
      </c>
      <c r="B30" s="77">
        <v>11826.4</v>
      </c>
      <c r="C30" s="77">
        <v>11515.3</v>
      </c>
      <c r="D30" s="77">
        <v>13503.5</v>
      </c>
      <c r="E30" s="77">
        <v>18710</v>
      </c>
      <c r="F30" s="77">
        <v>9826.5</v>
      </c>
      <c r="G30" s="77">
        <v>1825.5</v>
      </c>
      <c r="H30" s="77">
        <v>496.8</v>
      </c>
      <c r="I30" s="77">
        <v>4942</v>
      </c>
      <c r="J30" s="77">
        <f t="shared" si="0"/>
        <v>72646</v>
      </c>
      <c r="K30" s="79"/>
    </row>
    <row r="31" spans="1:11">
      <c r="A31" s="98">
        <v>40573</v>
      </c>
      <c r="B31" s="77">
        <v>13738.1</v>
      </c>
      <c r="C31" s="77">
        <v>13504.9</v>
      </c>
      <c r="D31" s="77">
        <v>6700.5</v>
      </c>
      <c r="E31" s="77">
        <v>18622.8</v>
      </c>
      <c r="F31" s="77">
        <v>9811.6</v>
      </c>
      <c r="G31" s="77">
        <v>1595.2</v>
      </c>
      <c r="H31" s="77">
        <v>319.39999999999998</v>
      </c>
      <c r="I31" s="77">
        <v>5007.2</v>
      </c>
      <c r="J31" s="77">
        <f t="shared" si="0"/>
        <v>69299.7</v>
      </c>
      <c r="K31" s="79"/>
    </row>
    <row r="32" spans="1:11">
      <c r="A32" s="98">
        <v>40574</v>
      </c>
      <c r="B32" s="77">
        <v>14168.8</v>
      </c>
      <c r="C32" s="77">
        <v>13786.8</v>
      </c>
      <c r="D32" s="77">
        <v>16156.1</v>
      </c>
      <c r="E32" s="77">
        <v>21204.7</v>
      </c>
      <c r="F32" s="77">
        <v>11210.2</v>
      </c>
      <c r="G32" s="77">
        <v>3059</v>
      </c>
      <c r="H32" s="77">
        <v>801.8</v>
      </c>
      <c r="I32" s="77">
        <v>7280.8</v>
      </c>
      <c r="J32" s="77">
        <f t="shared" si="0"/>
        <v>87668.2</v>
      </c>
      <c r="K32" s="79"/>
    </row>
    <row r="34" spans="1:10" ht="15.75">
      <c r="B34" s="77">
        <f t="shared" ref="B34:G34" si="1">SUM(B2:B32)</f>
        <v>427065.2</v>
      </c>
      <c r="C34" s="77">
        <f t="shared" si="1"/>
        <v>409245.80000000005</v>
      </c>
      <c r="D34" s="77">
        <f t="shared" si="1"/>
        <v>439199.20000000007</v>
      </c>
      <c r="E34" s="77">
        <f t="shared" si="1"/>
        <v>654993.29999999993</v>
      </c>
      <c r="F34" s="77">
        <f t="shared" si="1"/>
        <v>330510.2</v>
      </c>
      <c r="G34" s="77">
        <f t="shared" si="1"/>
        <v>85461.599999999977</v>
      </c>
      <c r="H34" s="77">
        <f>SUM(H3:H32)</f>
        <v>34274.100000000006</v>
      </c>
      <c r="I34" s="77">
        <f>SUM(I2:I32)</f>
        <v>211659.09999999998</v>
      </c>
      <c r="J34" s="80">
        <f>SUM(J2:J32)</f>
        <v>2592408.5000000009</v>
      </c>
    </row>
    <row r="36" spans="1:10">
      <c r="A36" s="91">
        <v>40575</v>
      </c>
      <c r="B36" s="77">
        <v>11623</v>
      </c>
      <c r="C36" s="79">
        <v>11413.2</v>
      </c>
      <c r="D36" s="77">
        <v>6809.1</v>
      </c>
      <c r="E36" s="77">
        <v>18113.900000000001</v>
      </c>
      <c r="F36" s="77">
        <v>9306.4</v>
      </c>
      <c r="G36" s="77">
        <v>1078.3</v>
      </c>
      <c r="H36" s="77">
        <v>56.2</v>
      </c>
      <c r="I36" s="77">
        <v>4222.7</v>
      </c>
      <c r="J36" s="77">
        <f t="shared" ref="J36:J63" si="2">SUM(B36:I36)</f>
        <v>62622.8</v>
      </c>
    </row>
    <row r="37" spans="1:10">
      <c r="A37" s="91">
        <v>40576</v>
      </c>
      <c r="B37" s="77">
        <v>12524.5</v>
      </c>
      <c r="C37" s="79">
        <v>9206.2000000000007</v>
      </c>
      <c r="D37" s="77">
        <v>4099.8</v>
      </c>
      <c r="E37" s="77">
        <v>17081.400000000001</v>
      </c>
      <c r="F37" s="77">
        <v>8867.7000000000007</v>
      </c>
      <c r="G37" s="77">
        <v>1277</v>
      </c>
      <c r="H37" s="77">
        <v>419.9</v>
      </c>
      <c r="I37" s="77">
        <v>4388.1000000000004</v>
      </c>
      <c r="J37" s="77">
        <f t="shared" si="2"/>
        <v>57864.600000000006</v>
      </c>
    </row>
    <row r="38" spans="1:10">
      <c r="A38" s="91">
        <v>40577</v>
      </c>
      <c r="B38" s="77">
        <v>12774.4</v>
      </c>
      <c r="C38" s="79">
        <v>12435.4</v>
      </c>
      <c r="D38" s="77">
        <v>14576</v>
      </c>
      <c r="E38" s="77">
        <v>20268</v>
      </c>
      <c r="F38" s="77">
        <v>10348.5</v>
      </c>
      <c r="G38" s="77">
        <v>2191.1</v>
      </c>
      <c r="H38" s="77">
        <v>396.2</v>
      </c>
      <c r="I38" s="77">
        <v>5737.3</v>
      </c>
      <c r="J38" s="77">
        <f t="shared" si="2"/>
        <v>78726.900000000009</v>
      </c>
    </row>
    <row r="39" spans="1:10">
      <c r="A39" s="91">
        <v>40578</v>
      </c>
      <c r="B39" s="77">
        <v>11902.4</v>
      </c>
      <c r="C39" s="79">
        <v>11589.5</v>
      </c>
      <c r="D39" s="77">
        <v>13588.7</v>
      </c>
      <c r="E39" s="77">
        <v>19626.099999999999</v>
      </c>
      <c r="F39" s="77">
        <v>9841.4</v>
      </c>
      <c r="G39" s="77">
        <v>1830.7</v>
      </c>
      <c r="H39" s="77">
        <v>147.9</v>
      </c>
      <c r="I39" s="77">
        <v>5353.3</v>
      </c>
      <c r="J39" s="77">
        <f t="shared" si="2"/>
        <v>73880</v>
      </c>
    </row>
    <row r="40" spans="1:10">
      <c r="A40" s="91">
        <v>40579</v>
      </c>
      <c r="B40" s="77">
        <v>11171</v>
      </c>
      <c r="C40" s="79">
        <v>10879.4</v>
      </c>
      <c r="D40" s="77">
        <v>12759.8</v>
      </c>
      <c r="E40" s="77">
        <v>18650.099999999999</v>
      </c>
      <c r="F40" s="77">
        <v>9172.2000000000007</v>
      </c>
      <c r="G40" s="77">
        <v>1466.7</v>
      </c>
      <c r="H40" s="77">
        <v>223.3</v>
      </c>
      <c r="I40" s="77">
        <v>4448.8</v>
      </c>
      <c r="J40" s="77">
        <f t="shared" si="2"/>
        <v>68771.3</v>
      </c>
    </row>
    <row r="41" spans="1:10">
      <c r="A41" s="91">
        <v>40580</v>
      </c>
      <c r="B41" s="77">
        <v>12856.1</v>
      </c>
      <c r="C41" s="79">
        <v>12650.8</v>
      </c>
      <c r="D41" s="77">
        <v>5649.4</v>
      </c>
      <c r="E41" s="77">
        <v>18457.599999999999</v>
      </c>
      <c r="F41" s="77">
        <v>9308.2999999999993</v>
      </c>
      <c r="G41" s="77">
        <v>1321.4</v>
      </c>
      <c r="H41" s="77">
        <v>274</v>
      </c>
      <c r="I41" s="77">
        <v>4494.7</v>
      </c>
      <c r="J41" s="77">
        <f t="shared" si="2"/>
        <v>65012.299999999996</v>
      </c>
    </row>
    <row r="42" spans="1:10">
      <c r="A42" s="91">
        <v>40581</v>
      </c>
      <c r="B42" s="77">
        <v>11700</v>
      </c>
      <c r="C42" s="79">
        <v>11537.2</v>
      </c>
      <c r="D42" s="77">
        <v>3697.9</v>
      </c>
      <c r="E42" s="77">
        <v>17790.099999999999</v>
      </c>
      <c r="F42" s="77">
        <v>9104</v>
      </c>
      <c r="G42" s="77">
        <v>954.5</v>
      </c>
      <c r="H42" s="77">
        <v>41.9</v>
      </c>
      <c r="I42" s="77">
        <v>3833.1</v>
      </c>
      <c r="J42" s="77">
        <f t="shared" si="2"/>
        <v>58658.7</v>
      </c>
    </row>
    <row r="43" spans="1:10">
      <c r="A43" s="91">
        <v>40582</v>
      </c>
      <c r="B43" s="77">
        <v>13875.8</v>
      </c>
      <c r="C43" s="79">
        <v>13538.3</v>
      </c>
      <c r="D43" s="77">
        <v>13713.3</v>
      </c>
      <c r="E43" s="77">
        <v>20783.7</v>
      </c>
      <c r="F43" s="77">
        <v>10436.200000000001</v>
      </c>
      <c r="G43" s="77">
        <v>2379.5</v>
      </c>
      <c r="H43" s="77">
        <v>877.7</v>
      </c>
      <c r="I43" s="77">
        <v>6234.1</v>
      </c>
      <c r="J43" s="77">
        <f t="shared" si="2"/>
        <v>81838.599999999991</v>
      </c>
    </row>
    <row r="44" spans="1:10">
      <c r="A44" s="91">
        <v>40583</v>
      </c>
      <c r="B44" s="77">
        <v>14320.1</v>
      </c>
      <c r="C44" s="79">
        <v>13936.1</v>
      </c>
      <c r="D44" s="77">
        <v>16329.3</v>
      </c>
      <c r="E44" s="77">
        <v>20991.1</v>
      </c>
      <c r="F44" s="77">
        <v>10817.9</v>
      </c>
      <c r="G44" s="77">
        <v>3059.8</v>
      </c>
      <c r="H44" s="77">
        <v>769</v>
      </c>
      <c r="I44" s="77">
        <v>6737.2</v>
      </c>
      <c r="J44" s="77">
        <f t="shared" si="2"/>
        <v>86960.5</v>
      </c>
    </row>
    <row r="45" spans="1:10">
      <c r="A45" s="91">
        <v>40584</v>
      </c>
      <c r="B45" s="77">
        <v>14125</v>
      </c>
      <c r="C45" s="79">
        <v>13750.2</v>
      </c>
      <c r="D45" s="77">
        <v>16110.6</v>
      </c>
      <c r="E45" s="77">
        <v>20907</v>
      </c>
      <c r="F45" s="77">
        <v>10873</v>
      </c>
      <c r="G45" s="77">
        <v>3164.9</v>
      </c>
      <c r="H45" s="77">
        <v>999.7</v>
      </c>
      <c r="I45" s="77">
        <v>7027.3</v>
      </c>
      <c r="J45" s="77">
        <f t="shared" si="2"/>
        <v>86957.7</v>
      </c>
    </row>
    <row r="46" spans="1:10">
      <c r="A46" s="91">
        <v>40585</v>
      </c>
      <c r="B46" s="77">
        <v>12409</v>
      </c>
      <c r="C46" s="79">
        <v>12080</v>
      </c>
      <c r="D46" s="77">
        <v>14162.2</v>
      </c>
      <c r="E46" s="77">
        <v>19806.3</v>
      </c>
      <c r="F46" s="77">
        <v>10095.1</v>
      </c>
      <c r="G46" s="77">
        <v>2088.6999999999998</v>
      </c>
      <c r="H46" s="77">
        <v>1137.8</v>
      </c>
      <c r="I46" s="77">
        <v>5334.3</v>
      </c>
      <c r="J46" s="77">
        <f t="shared" si="2"/>
        <v>77113.400000000009</v>
      </c>
    </row>
    <row r="47" spans="1:10">
      <c r="A47" s="91">
        <v>40586</v>
      </c>
      <c r="B47" s="77">
        <v>13337.8</v>
      </c>
      <c r="C47" s="79">
        <v>13134.7</v>
      </c>
      <c r="D47" s="77">
        <v>5077.6000000000004</v>
      </c>
      <c r="E47" s="77">
        <v>18218.2</v>
      </c>
      <c r="F47" s="77">
        <v>8958.7999999999993</v>
      </c>
      <c r="G47" s="77">
        <v>1144.8</v>
      </c>
      <c r="H47" s="77">
        <v>372.2</v>
      </c>
      <c r="I47" s="77">
        <v>4061.6</v>
      </c>
      <c r="J47" s="77">
        <f t="shared" si="2"/>
        <v>64305.700000000004</v>
      </c>
    </row>
    <row r="48" spans="1:10">
      <c r="A48" s="91">
        <v>40587</v>
      </c>
      <c r="B48" s="77">
        <v>10191.5</v>
      </c>
      <c r="C48" s="79">
        <v>10064.700000000001</v>
      </c>
      <c r="D48" s="77">
        <v>2106.8000000000002</v>
      </c>
      <c r="E48" s="77">
        <v>16281.2</v>
      </c>
      <c r="F48" s="77">
        <v>8309.6</v>
      </c>
      <c r="G48" s="77">
        <v>819.8</v>
      </c>
      <c r="H48" s="77">
        <v>104.9</v>
      </c>
      <c r="I48" s="77">
        <v>3367.2</v>
      </c>
      <c r="J48" s="77">
        <f t="shared" si="2"/>
        <v>51245.7</v>
      </c>
    </row>
    <row r="49" spans="1:10">
      <c r="A49" s="91">
        <v>40588</v>
      </c>
      <c r="B49" s="77">
        <v>12052.6</v>
      </c>
      <c r="C49" s="79">
        <v>4650</v>
      </c>
      <c r="D49" s="77">
        <v>2229.1999999999998</v>
      </c>
      <c r="E49" s="77">
        <v>15833.8</v>
      </c>
      <c r="F49" s="77">
        <v>8023.6</v>
      </c>
      <c r="G49" s="77">
        <v>996.5</v>
      </c>
      <c r="H49" s="77">
        <v>443.7</v>
      </c>
      <c r="I49" s="77">
        <v>3580.7</v>
      </c>
      <c r="J49" s="77">
        <f t="shared" si="2"/>
        <v>47810.099999999991</v>
      </c>
    </row>
    <row r="50" spans="1:10">
      <c r="A50" s="91">
        <v>40589</v>
      </c>
      <c r="B50" s="77">
        <v>12773.4</v>
      </c>
      <c r="C50" s="79">
        <v>12588.7</v>
      </c>
      <c r="D50" s="77">
        <v>4409.2</v>
      </c>
      <c r="E50" s="77">
        <v>18928.7</v>
      </c>
      <c r="F50" s="77">
        <v>9536.5</v>
      </c>
      <c r="G50" s="77">
        <v>1261.7</v>
      </c>
      <c r="H50" s="77">
        <v>1196.7</v>
      </c>
      <c r="I50" s="77">
        <v>4504.8999999999996</v>
      </c>
      <c r="J50" s="77">
        <f t="shared" si="2"/>
        <v>65199.799999999996</v>
      </c>
    </row>
    <row r="51" spans="1:10">
      <c r="A51" s="91">
        <v>40590</v>
      </c>
      <c r="B51" s="77">
        <v>10461.4</v>
      </c>
      <c r="C51" s="79">
        <v>10335.700000000001</v>
      </c>
      <c r="D51" s="77">
        <v>2156.3000000000002</v>
      </c>
      <c r="E51" s="77">
        <v>17077.900000000001</v>
      </c>
      <c r="F51" s="77">
        <v>8754.1</v>
      </c>
      <c r="G51" s="77">
        <v>861.5</v>
      </c>
      <c r="H51" s="77">
        <v>255.7</v>
      </c>
      <c r="I51" s="77">
        <v>3668</v>
      </c>
      <c r="J51" s="77">
        <f t="shared" si="2"/>
        <v>53570.6</v>
      </c>
    </row>
    <row r="52" spans="1:10">
      <c r="A52" s="91">
        <v>40591</v>
      </c>
      <c r="B52" s="77">
        <v>9146.2000000000007</v>
      </c>
      <c r="C52" s="79">
        <v>402.2</v>
      </c>
      <c r="D52" s="77">
        <v>0</v>
      </c>
      <c r="E52" s="77">
        <v>12297.6</v>
      </c>
      <c r="F52" s="77">
        <v>6204.7</v>
      </c>
      <c r="G52" s="77">
        <v>744.8</v>
      </c>
      <c r="H52" s="77">
        <v>3</v>
      </c>
      <c r="I52" s="77">
        <v>2937.1</v>
      </c>
      <c r="J52" s="77">
        <f t="shared" si="2"/>
        <v>31735.599999999999</v>
      </c>
    </row>
    <row r="53" spans="1:10">
      <c r="A53" s="91">
        <v>40592</v>
      </c>
      <c r="B53" s="77">
        <v>8768.5</v>
      </c>
      <c r="C53" s="79">
        <v>0</v>
      </c>
      <c r="D53" s="77">
        <v>0</v>
      </c>
      <c r="E53" s="77">
        <v>10660.7</v>
      </c>
      <c r="F53" s="77">
        <v>5302.6</v>
      </c>
      <c r="G53" s="77">
        <v>728.2</v>
      </c>
      <c r="H53" s="77">
        <v>17.2</v>
      </c>
      <c r="I53" s="77">
        <v>2873.7</v>
      </c>
      <c r="J53" s="77">
        <f t="shared" si="2"/>
        <v>28350.900000000005</v>
      </c>
    </row>
    <row r="54" spans="1:10">
      <c r="A54" s="91">
        <v>40593</v>
      </c>
      <c r="B54" s="77">
        <v>12105.9</v>
      </c>
      <c r="C54" s="79">
        <v>3570.4</v>
      </c>
      <c r="D54" s="77">
        <v>1347.7</v>
      </c>
      <c r="E54" s="77">
        <v>14423.5</v>
      </c>
      <c r="F54" s="77">
        <v>7657.3</v>
      </c>
      <c r="G54" s="77">
        <v>910.6</v>
      </c>
      <c r="H54" s="77">
        <v>761.6</v>
      </c>
      <c r="I54" s="77">
        <v>3165.6</v>
      </c>
      <c r="J54" s="77">
        <f t="shared" si="2"/>
        <v>43942.6</v>
      </c>
    </row>
    <row r="55" spans="1:10">
      <c r="A55" s="91">
        <v>40594</v>
      </c>
      <c r="B55" s="77">
        <v>8852.4</v>
      </c>
      <c r="C55" s="79">
        <v>8768.4</v>
      </c>
      <c r="D55" s="77">
        <v>725.3</v>
      </c>
      <c r="E55" s="77">
        <v>14985.3</v>
      </c>
      <c r="F55" s="77">
        <v>8111.9</v>
      </c>
      <c r="G55" s="77">
        <v>793.7</v>
      </c>
      <c r="H55" s="77">
        <v>457</v>
      </c>
      <c r="I55" s="77">
        <v>3422</v>
      </c>
      <c r="J55" s="77">
        <f t="shared" si="2"/>
        <v>46115.999999999993</v>
      </c>
    </row>
    <row r="56" spans="1:10">
      <c r="A56" s="91">
        <v>40595</v>
      </c>
      <c r="B56" s="77">
        <v>12544</v>
      </c>
      <c r="C56" s="79">
        <v>5394.6</v>
      </c>
      <c r="D56" s="77">
        <v>2598.4</v>
      </c>
      <c r="E56" s="77">
        <v>15929.3</v>
      </c>
      <c r="F56" s="77">
        <v>8543.1</v>
      </c>
      <c r="G56" s="77">
        <v>1113.5</v>
      </c>
      <c r="H56" s="77">
        <v>978.7</v>
      </c>
      <c r="I56" s="77">
        <v>4248.7</v>
      </c>
      <c r="J56" s="77">
        <f t="shared" si="2"/>
        <v>51350.299999999996</v>
      </c>
    </row>
    <row r="57" spans="1:10">
      <c r="A57" s="91">
        <v>40596</v>
      </c>
      <c r="B57" s="77">
        <v>12059.8</v>
      </c>
      <c r="C57" s="79">
        <v>11746.9</v>
      </c>
      <c r="D57" s="77">
        <v>13771.2</v>
      </c>
      <c r="E57" s="77">
        <v>20520.599999999999</v>
      </c>
      <c r="F57" s="77">
        <v>10847.4</v>
      </c>
      <c r="G57" s="77">
        <v>2747.5</v>
      </c>
      <c r="H57" s="77">
        <v>3119.1</v>
      </c>
      <c r="I57" s="77">
        <v>7684.5</v>
      </c>
      <c r="J57" s="77">
        <f t="shared" si="2"/>
        <v>82497</v>
      </c>
    </row>
    <row r="58" spans="1:10">
      <c r="A58" s="91">
        <v>40597</v>
      </c>
      <c r="B58" s="77">
        <v>10913.8</v>
      </c>
      <c r="C58" s="79">
        <v>10630.2</v>
      </c>
      <c r="D58" s="77">
        <v>12462.4</v>
      </c>
      <c r="E58" s="77">
        <v>18602.599999999999</v>
      </c>
      <c r="F58" s="77">
        <v>9596.5</v>
      </c>
      <c r="G58" s="77">
        <v>1429.4</v>
      </c>
      <c r="H58" s="77">
        <v>1963.4</v>
      </c>
      <c r="I58" s="77">
        <v>4655</v>
      </c>
      <c r="J58" s="77">
        <f t="shared" si="2"/>
        <v>70253.3</v>
      </c>
    </row>
    <row r="59" spans="1:10">
      <c r="A59" s="91">
        <v>40598</v>
      </c>
      <c r="B59" s="77">
        <v>10157.299999999999</v>
      </c>
      <c r="C59" s="79">
        <v>9953.9</v>
      </c>
      <c r="D59" s="77">
        <v>7653.4</v>
      </c>
      <c r="E59" s="77">
        <v>15847.8</v>
      </c>
      <c r="F59" s="77">
        <v>8432.9</v>
      </c>
      <c r="G59" s="77">
        <v>802.6</v>
      </c>
      <c r="H59" s="77">
        <v>548.70000000000005</v>
      </c>
      <c r="I59" s="77">
        <v>3369.1</v>
      </c>
      <c r="J59" s="77">
        <f t="shared" si="2"/>
        <v>56765.69999999999</v>
      </c>
    </row>
    <row r="60" spans="1:10">
      <c r="A60" s="91">
        <v>40599</v>
      </c>
      <c r="B60" s="77">
        <v>11655.1</v>
      </c>
      <c r="C60" s="79">
        <v>11496</v>
      </c>
      <c r="D60" s="77">
        <v>3351.3</v>
      </c>
      <c r="E60" s="77">
        <v>15084</v>
      </c>
      <c r="F60" s="77">
        <v>8214.2000000000007</v>
      </c>
      <c r="G60" s="77">
        <v>1009.9</v>
      </c>
      <c r="H60" s="77">
        <v>1014.7</v>
      </c>
      <c r="I60" s="77">
        <v>3089.7</v>
      </c>
      <c r="J60" s="77">
        <f t="shared" si="2"/>
        <v>54914.899999999987</v>
      </c>
    </row>
    <row r="61" spans="1:10">
      <c r="A61" s="91">
        <v>40600</v>
      </c>
      <c r="B61" s="77">
        <v>8844.2999999999993</v>
      </c>
      <c r="C61" s="79">
        <v>8622.7000000000007</v>
      </c>
      <c r="D61" s="77">
        <v>10115.299999999999</v>
      </c>
      <c r="E61" s="77">
        <v>15337.7</v>
      </c>
      <c r="F61" s="77">
        <v>8243.1</v>
      </c>
      <c r="G61" s="77">
        <v>801.1</v>
      </c>
      <c r="H61" s="77">
        <v>617.4</v>
      </c>
      <c r="I61" s="77">
        <v>3500.3</v>
      </c>
      <c r="J61" s="77">
        <f t="shared" si="2"/>
        <v>56081.9</v>
      </c>
    </row>
    <row r="62" spans="1:10">
      <c r="A62" s="91">
        <v>40601</v>
      </c>
      <c r="B62" s="77">
        <v>5654.4</v>
      </c>
      <c r="C62" s="79">
        <v>5524.9</v>
      </c>
      <c r="D62" s="77">
        <v>6511.3</v>
      </c>
      <c r="E62" s="77">
        <v>12153.8</v>
      </c>
      <c r="F62" s="77">
        <v>6498</v>
      </c>
      <c r="G62" s="77">
        <v>756.5</v>
      </c>
      <c r="H62" s="77">
        <v>13.8</v>
      </c>
      <c r="I62" s="77">
        <v>3095.9</v>
      </c>
      <c r="J62" s="77">
        <f t="shared" si="2"/>
        <v>40208.6</v>
      </c>
    </row>
    <row r="63" spans="1:10">
      <c r="A63" s="91">
        <v>40602</v>
      </c>
      <c r="B63" s="77">
        <v>7524.5</v>
      </c>
      <c r="C63" s="79">
        <v>7399.6</v>
      </c>
      <c r="D63" s="77">
        <v>4576.2</v>
      </c>
      <c r="E63" s="77">
        <v>13241.5</v>
      </c>
      <c r="F63" s="77">
        <v>7139.1</v>
      </c>
      <c r="G63" s="77">
        <v>851.1</v>
      </c>
      <c r="H63" s="77">
        <v>517.1</v>
      </c>
      <c r="I63" s="77">
        <v>3268.4</v>
      </c>
      <c r="J63" s="77">
        <f t="shared" si="2"/>
        <v>44517.5</v>
      </c>
    </row>
    <row r="65" spans="1:12">
      <c r="B65" s="77">
        <f t="shared" ref="B65:J65" si="3">SUM(B36:B63)</f>
        <v>316324.19999999995</v>
      </c>
      <c r="C65" s="79">
        <f t="shared" si="3"/>
        <v>267299.90000000002</v>
      </c>
      <c r="D65" s="77">
        <f t="shared" si="3"/>
        <v>200587.69999999998</v>
      </c>
      <c r="E65" s="77">
        <f t="shared" si="3"/>
        <v>477899.5</v>
      </c>
      <c r="F65" s="77">
        <f t="shared" si="3"/>
        <v>246544.10000000003</v>
      </c>
      <c r="G65" s="77">
        <f t="shared" si="3"/>
        <v>38585.799999999996</v>
      </c>
      <c r="H65" s="79">
        <f t="shared" si="3"/>
        <v>17728.5</v>
      </c>
      <c r="I65" s="77">
        <f t="shared" si="3"/>
        <v>122303.29999999999</v>
      </c>
      <c r="J65" s="77">
        <f t="shared" si="3"/>
        <v>1687273</v>
      </c>
    </row>
    <row r="67" spans="1:12">
      <c r="A67" s="91">
        <v>40603</v>
      </c>
      <c r="B67" s="77">
        <v>13108.6</v>
      </c>
      <c r="C67" s="79">
        <v>12897</v>
      </c>
      <c r="D67" s="77">
        <v>5835</v>
      </c>
      <c r="E67" s="77">
        <v>17387.7</v>
      </c>
      <c r="F67" s="77">
        <v>9318.2000000000007</v>
      </c>
      <c r="G67" s="77">
        <v>1181.7</v>
      </c>
      <c r="H67" s="77">
        <v>1574.2</v>
      </c>
      <c r="I67" s="77">
        <v>3018.6</v>
      </c>
      <c r="J67" s="77">
        <f t="shared" ref="J67:J97" si="4">SUM(B67:I67)</f>
        <v>64320.999999999993</v>
      </c>
      <c r="L67" s="79"/>
    </row>
    <row r="68" spans="1:12">
      <c r="A68" s="91">
        <v>40604</v>
      </c>
      <c r="B68" s="77">
        <v>12017</v>
      </c>
      <c r="C68" s="79">
        <v>11829.9</v>
      </c>
      <c r="D68" s="77">
        <v>4991.8</v>
      </c>
      <c r="E68" s="77">
        <v>15753.6</v>
      </c>
      <c r="F68" s="77">
        <v>8714.4</v>
      </c>
      <c r="G68" s="77">
        <v>1196.7</v>
      </c>
      <c r="H68" s="77">
        <v>963.3</v>
      </c>
      <c r="I68" s="77">
        <v>2899.5</v>
      </c>
      <c r="J68" s="77">
        <f t="shared" si="4"/>
        <v>58366.200000000004</v>
      </c>
      <c r="L68" s="79"/>
    </row>
    <row r="69" spans="1:12">
      <c r="A69" s="91">
        <v>40605</v>
      </c>
      <c r="B69" s="77">
        <v>12757</v>
      </c>
      <c r="C69" s="79">
        <v>12417.5</v>
      </c>
      <c r="D69" s="77">
        <v>14551.4</v>
      </c>
      <c r="E69" s="77">
        <v>18766.599999999999</v>
      </c>
      <c r="F69" s="77">
        <v>10198</v>
      </c>
      <c r="G69" s="77">
        <v>1648.6</v>
      </c>
      <c r="H69" s="77">
        <v>2318.6999999999998</v>
      </c>
      <c r="I69" s="77">
        <v>4370.3999999999996</v>
      </c>
      <c r="J69" s="77">
        <f t="shared" si="4"/>
        <v>77028.2</v>
      </c>
      <c r="L69" s="79"/>
    </row>
    <row r="70" spans="1:12">
      <c r="A70" s="91">
        <v>40606</v>
      </c>
      <c r="B70" s="77">
        <v>13495.7</v>
      </c>
      <c r="C70" s="79">
        <v>13293.5</v>
      </c>
      <c r="D70" s="77">
        <v>4733.3</v>
      </c>
      <c r="E70" s="77">
        <v>15342.5</v>
      </c>
      <c r="F70" s="77">
        <v>9640.6</v>
      </c>
      <c r="G70" s="77">
        <v>779.7</v>
      </c>
      <c r="H70" s="77">
        <v>651</v>
      </c>
      <c r="I70" s="77">
        <v>3186.8</v>
      </c>
      <c r="J70" s="77">
        <f t="shared" si="4"/>
        <v>61123.1</v>
      </c>
      <c r="L70" s="79"/>
    </row>
    <row r="71" spans="1:12">
      <c r="A71" s="91">
        <v>40607</v>
      </c>
      <c r="B71" s="77">
        <v>9718.9</v>
      </c>
      <c r="C71" s="79">
        <v>5861.7</v>
      </c>
      <c r="D71" s="77">
        <v>579.29999999999995</v>
      </c>
      <c r="E71" s="77">
        <v>10975.9</v>
      </c>
      <c r="F71" s="77">
        <v>5570.8</v>
      </c>
      <c r="G71" s="77">
        <v>762.1</v>
      </c>
      <c r="H71" s="77">
        <v>2.5</v>
      </c>
      <c r="I71" s="77">
        <v>2612.9</v>
      </c>
      <c r="J71" s="77">
        <f t="shared" si="4"/>
        <v>36084.1</v>
      </c>
      <c r="L71" s="79"/>
    </row>
    <row r="72" spans="1:12">
      <c r="A72" s="91">
        <v>40608</v>
      </c>
      <c r="B72" s="77">
        <v>11854.1</v>
      </c>
      <c r="C72" s="79">
        <v>11682.4</v>
      </c>
      <c r="D72" s="77">
        <v>4006.8</v>
      </c>
      <c r="E72" s="77">
        <v>14639.4</v>
      </c>
      <c r="F72" s="77">
        <v>8729.2999999999993</v>
      </c>
      <c r="G72" s="77">
        <v>997.8</v>
      </c>
      <c r="H72" s="77">
        <v>837.5</v>
      </c>
      <c r="I72" s="77">
        <v>3475</v>
      </c>
      <c r="J72" s="77">
        <f t="shared" si="4"/>
        <v>56222.3</v>
      </c>
      <c r="L72" s="79"/>
    </row>
    <row r="73" spans="1:12">
      <c r="A73" s="91">
        <v>40609</v>
      </c>
      <c r="B73" s="77">
        <v>11815</v>
      </c>
      <c r="C73" s="79">
        <v>11503.1</v>
      </c>
      <c r="D73" s="77">
        <v>13479.2</v>
      </c>
      <c r="E73" s="77">
        <v>17823.2</v>
      </c>
      <c r="F73" s="77">
        <v>11116.8</v>
      </c>
      <c r="G73" s="77">
        <v>1199.4000000000001</v>
      </c>
      <c r="H73" s="77">
        <v>1611.5</v>
      </c>
      <c r="I73" s="77">
        <v>4563.2</v>
      </c>
      <c r="J73" s="77">
        <f t="shared" si="4"/>
        <v>73111.399999999994</v>
      </c>
      <c r="L73" s="79"/>
    </row>
    <row r="74" spans="1:12">
      <c r="A74" s="91">
        <v>40610</v>
      </c>
      <c r="B74" s="77">
        <v>11240.2</v>
      </c>
      <c r="C74" s="79">
        <v>10944.6</v>
      </c>
      <c r="D74" s="77">
        <v>12826.7</v>
      </c>
      <c r="E74" s="77">
        <v>16951.5</v>
      </c>
      <c r="F74" s="77">
        <v>10511.9</v>
      </c>
      <c r="G74" s="77">
        <v>947.7</v>
      </c>
      <c r="H74" s="77">
        <v>1161.0999999999999</v>
      </c>
      <c r="I74" s="77">
        <v>3917</v>
      </c>
      <c r="J74" s="77">
        <f t="shared" si="4"/>
        <v>68500.7</v>
      </c>
      <c r="L74" s="79"/>
    </row>
    <row r="75" spans="1:12">
      <c r="A75" s="91">
        <v>40611</v>
      </c>
      <c r="B75" s="77">
        <v>10089</v>
      </c>
      <c r="C75" s="79">
        <v>9825.9</v>
      </c>
      <c r="D75" s="77">
        <v>11516.9</v>
      </c>
      <c r="E75" s="77">
        <v>15767.1</v>
      </c>
      <c r="F75" s="77">
        <v>8877.4</v>
      </c>
      <c r="G75" s="77">
        <v>741.4</v>
      </c>
      <c r="H75" s="77">
        <v>478.6</v>
      </c>
      <c r="I75" s="77">
        <v>3375.8</v>
      </c>
      <c r="J75" s="77">
        <f t="shared" si="4"/>
        <v>60672.100000000006</v>
      </c>
      <c r="L75" s="79"/>
    </row>
    <row r="76" spans="1:12">
      <c r="A76" s="91">
        <v>40612</v>
      </c>
      <c r="B76" s="77">
        <v>12067.5</v>
      </c>
      <c r="C76" s="79">
        <v>11899.5</v>
      </c>
      <c r="D76" s="77">
        <v>3672.2</v>
      </c>
      <c r="E76" s="77">
        <v>14752.5</v>
      </c>
      <c r="F76" s="77">
        <v>8444.7000000000007</v>
      </c>
      <c r="G76" s="77">
        <v>795.3</v>
      </c>
      <c r="H76" s="77">
        <v>487.2</v>
      </c>
      <c r="I76" s="77">
        <v>1094.5</v>
      </c>
      <c r="J76" s="77">
        <f t="shared" si="4"/>
        <v>53213.399999999994</v>
      </c>
      <c r="L76" s="79"/>
    </row>
    <row r="77" spans="1:12">
      <c r="A77" s="91">
        <v>40613</v>
      </c>
      <c r="B77" s="77">
        <v>11998.7</v>
      </c>
      <c r="C77" s="79">
        <v>11680.5</v>
      </c>
      <c r="D77" s="77">
        <v>13688.6</v>
      </c>
      <c r="E77" s="77">
        <v>17198.5</v>
      </c>
      <c r="F77" s="77">
        <v>10749.8</v>
      </c>
      <c r="G77" s="77">
        <v>980.9</v>
      </c>
      <c r="H77" s="77">
        <v>1574.3</v>
      </c>
      <c r="I77" s="77">
        <v>4887.6000000000004</v>
      </c>
      <c r="J77" s="77">
        <f t="shared" si="4"/>
        <v>72758.900000000009</v>
      </c>
      <c r="L77" s="79"/>
    </row>
    <row r="78" spans="1:12">
      <c r="A78" s="91">
        <v>40614</v>
      </c>
      <c r="B78" s="77">
        <v>10281</v>
      </c>
      <c r="C78" s="79">
        <v>10150.700000000001</v>
      </c>
      <c r="D78" s="77">
        <v>2175.5</v>
      </c>
      <c r="E78" s="77">
        <v>12359.9</v>
      </c>
      <c r="F78" s="77">
        <v>6683.3</v>
      </c>
      <c r="G78" s="77">
        <v>733.2</v>
      </c>
      <c r="H78" s="77">
        <v>205</v>
      </c>
      <c r="I78" s="77">
        <v>2958.1</v>
      </c>
      <c r="J78" s="77">
        <f t="shared" si="4"/>
        <v>45546.7</v>
      </c>
      <c r="L78" s="79"/>
    </row>
    <row r="79" spans="1:12">
      <c r="A79" s="91">
        <v>40615</v>
      </c>
      <c r="B79" s="77">
        <v>12376.4</v>
      </c>
      <c r="C79" s="79">
        <v>6415</v>
      </c>
      <c r="D79" s="77">
        <v>2498.6999999999998</v>
      </c>
      <c r="E79" s="77">
        <v>12992.3</v>
      </c>
      <c r="F79" s="77">
        <v>7155.8</v>
      </c>
      <c r="G79" s="77">
        <v>803.5</v>
      </c>
      <c r="H79" s="77">
        <v>402.6</v>
      </c>
      <c r="I79" s="77">
        <v>3243.3</v>
      </c>
      <c r="J79" s="77">
        <f t="shared" si="4"/>
        <v>45887.600000000006</v>
      </c>
      <c r="L79" s="79"/>
    </row>
    <row r="80" spans="1:12">
      <c r="A80" s="91">
        <v>40616</v>
      </c>
      <c r="B80" s="77">
        <v>10741.1</v>
      </c>
      <c r="C80" s="79">
        <v>10460.5</v>
      </c>
      <c r="D80" s="77">
        <v>12260.2</v>
      </c>
      <c r="E80" s="77">
        <v>16156</v>
      </c>
      <c r="F80" s="77">
        <v>9519.2999999999993</v>
      </c>
      <c r="G80" s="77">
        <v>798.3</v>
      </c>
      <c r="H80" s="77">
        <v>875.4</v>
      </c>
      <c r="I80" s="77">
        <v>3740.3</v>
      </c>
      <c r="J80" s="77">
        <f t="shared" si="4"/>
        <v>64551.100000000013</v>
      </c>
      <c r="L80" s="79"/>
    </row>
    <row r="81" spans="1:12">
      <c r="A81" s="91">
        <v>40617</v>
      </c>
      <c r="B81" s="77">
        <v>10789.8</v>
      </c>
      <c r="C81" s="79">
        <v>10509.7</v>
      </c>
      <c r="D81" s="77">
        <v>12316.6</v>
      </c>
      <c r="E81" s="77">
        <v>16395.400000000001</v>
      </c>
      <c r="F81" s="77">
        <v>9528.2000000000007</v>
      </c>
      <c r="G81" s="77">
        <v>769.5</v>
      </c>
      <c r="H81" s="77">
        <v>817.6</v>
      </c>
      <c r="I81" s="77">
        <v>3300.2</v>
      </c>
      <c r="J81" s="77">
        <f t="shared" si="4"/>
        <v>64426.999999999993</v>
      </c>
      <c r="L81" s="79"/>
    </row>
    <row r="82" spans="1:12">
      <c r="A82" s="91">
        <v>40618</v>
      </c>
      <c r="B82" s="77">
        <v>11130.6</v>
      </c>
      <c r="C82" s="79">
        <v>10973.7</v>
      </c>
      <c r="D82" s="77">
        <v>3886.3</v>
      </c>
      <c r="E82" s="77">
        <v>14316.6</v>
      </c>
      <c r="F82" s="77">
        <v>7709.8</v>
      </c>
      <c r="G82" s="77">
        <v>770.3</v>
      </c>
      <c r="H82" s="77">
        <v>472.3</v>
      </c>
      <c r="I82" s="77">
        <v>3197.8</v>
      </c>
      <c r="J82" s="77">
        <f t="shared" si="4"/>
        <v>52457.400000000016</v>
      </c>
      <c r="L82" s="79"/>
    </row>
    <row r="83" spans="1:12">
      <c r="A83" s="91">
        <v>40619</v>
      </c>
      <c r="B83" s="77">
        <v>12192.2</v>
      </c>
      <c r="C83" s="79">
        <v>4488.3</v>
      </c>
      <c r="D83" s="77">
        <v>592.5</v>
      </c>
      <c r="E83" s="77">
        <v>12331</v>
      </c>
      <c r="F83" s="77">
        <v>7293.5</v>
      </c>
      <c r="G83" s="77">
        <v>753.2</v>
      </c>
      <c r="H83" s="77">
        <v>32.5</v>
      </c>
      <c r="I83" s="77">
        <v>3044.2</v>
      </c>
      <c r="J83" s="77">
        <f t="shared" si="4"/>
        <v>40727.399999999994</v>
      </c>
      <c r="L83" s="79"/>
    </row>
    <row r="84" spans="1:12">
      <c r="A84" s="91">
        <v>40620</v>
      </c>
      <c r="B84" s="77">
        <v>9503</v>
      </c>
      <c r="C84" s="79">
        <v>683.2</v>
      </c>
      <c r="D84" s="77">
        <v>0</v>
      </c>
      <c r="E84" s="77">
        <v>9104.1</v>
      </c>
      <c r="F84" s="77">
        <v>3984.5</v>
      </c>
      <c r="G84" s="77">
        <v>742.9</v>
      </c>
      <c r="H84" s="77">
        <v>0</v>
      </c>
      <c r="I84" s="77">
        <v>2599.1999999999998</v>
      </c>
      <c r="J84" s="77">
        <f t="shared" si="4"/>
        <v>26616.900000000005</v>
      </c>
      <c r="L84" s="79"/>
    </row>
    <row r="85" spans="1:12">
      <c r="A85" s="91">
        <v>40621</v>
      </c>
      <c r="B85" s="77">
        <v>12489.1</v>
      </c>
      <c r="C85" s="79">
        <v>2592.3000000000002</v>
      </c>
      <c r="D85" s="77">
        <v>1104.7</v>
      </c>
      <c r="E85" s="77">
        <v>11309.7</v>
      </c>
      <c r="F85" s="77">
        <v>6480.9</v>
      </c>
      <c r="G85" s="77">
        <v>739.5</v>
      </c>
      <c r="H85" s="77">
        <v>152.5</v>
      </c>
      <c r="I85" s="77">
        <v>3205.9</v>
      </c>
      <c r="J85" s="77">
        <f t="shared" si="4"/>
        <v>38074.600000000006</v>
      </c>
      <c r="L85" s="79"/>
    </row>
    <row r="86" spans="1:12">
      <c r="A86" s="91">
        <v>40622</v>
      </c>
      <c r="B86" s="77">
        <v>11164.5</v>
      </c>
      <c r="C86" s="79">
        <v>11011.2</v>
      </c>
      <c r="D86" s="77">
        <v>3629.5</v>
      </c>
      <c r="E86" s="77">
        <v>13896.3</v>
      </c>
      <c r="F86" s="77">
        <v>8800.2000000000007</v>
      </c>
      <c r="G86" s="77">
        <v>705.2</v>
      </c>
      <c r="H86" s="77">
        <v>351.7</v>
      </c>
      <c r="I86" s="77">
        <v>3498.7</v>
      </c>
      <c r="J86" s="77">
        <f t="shared" si="4"/>
        <v>53057.299999999988</v>
      </c>
      <c r="L86" s="79"/>
    </row>
    <row r="87" spans="1:12">
      <c r="A87" s="91">
        <v>40623</v>
      </c>
      <c r="B87" s="77">
        <v>10098.5</v>
      </c>
      <c r="C87" s="79">
        <v>2658.9</v>
      </c>
      <c r="D87" s="77">
        <v>697.2</v>
      </c>
      <c r="E87" s="77">
        <v>10718.5</v>
      </c>
      <c r="F87" s="77">
        <v>5657</v>
      </c>
      <c r="G87" s="77">
        <v>745.1</v>
      </c>
      <c r="H87" s="77">
        <v>11.3</v>
      </c>
      <c r="I87" s="77">
        <v>2905.6</v>
      </c>
      <c r="J87" s="77">
        <f t="shared" si="4"/>
        <v>33492.1</v>
      </c>
      <c r="L87" s="79"/>
    </row>
    <row r="88" spans="1:12">
      <c r="A88" s="91">
        <v>40624</v>
      </c>
      <c r="B88" s="77">
        <v>11361.6</v>
      </c>
      <c r="C88" s="79">
        <v>3382.8</v>
      </c>
      <c r="D88" s="77">
        <v>0</v>
      </c>
      <c r="E88" s="77">
        <v>11462.6</v>
      </c>
      <c r="F88" s="77">
        <v>6597.4</v>
      </c>
      <c r="G88" s="77">
        <v>749.6</v>
      </c>
      <c r="H88" s="77">
        <v>45.7</v>
      </c>
      <c r="I88" s="77">
        <v>3064.3</v>
      </c>
      <c r="J88" s="77">
        <f t="shared" si="4"/>
        <v>36664</v>
      </c>
      <c r="L88" s="79"/>
    </row>
    <row r="89" spans="1:12">
      <c r="A89" s="91">
        <v>40625</v>
      </c>
      <c r="B89" s="77">
        <v>11776.8</v>
      </c>
      <c r="C89" s="79">
        <v>4455.8</v>
      </c>
      <c r="D89" s="77">
        <v>0</v>
      </c>
      <c r="E89" s="77">
        <v>10969.2</v>
      </c>
      <c r="F89" s="77">
        <v>6946.3</v>
      </c>
      <c r="G89" s="77">
        <v>727.8</v>
      </c>
      <c r="H89" s="77">
        <v>32.1</v>
      </c>
      <c r="I89" s="77">
        <v>2850.7</v>
      </c>
      <c r="J89" s="77">
        <f t="shared" si="4"/>
        <v>37758.699999999997</v>
      </c>
      <c r="L89" s="79"/>
    </row>
    <row r="90" spans="1:12">
      <c r="A90" s="91">
        <v>40626</v>
      </c>
      <c r="B90" s="77">
        <v>12908</v>
      </c>
      <c r="C90" s="79">
        <v>12741.9</v>
      </c>
      <c r="D90" s="77">
        <v>3044</v>
      </c>
      <c r="E90" s="77">
        <v>14472.4</v>
      </c>
      <c r="F90" s="77">
        <v>9177</v>
      </c>
      <c r="G90" s="77">
        <v>845.7</v>
      </c>
      <c r="H90" s="77">
        <v>802.7</v>
      </c>
      <c r="I90" s="77">
        <v>3699.7</v>
      </c>
      <c r="J90" s="77">
        <f t="shared" si="4"/>
        <v>57691.399999999994</v>
      </c>
      <c r="L90" s="79"/>
    </row>
    <row r="91" spans="1:12">
      <c r="A91" s="91">
        <v>40627</v>
      </c>
      <c r="B91" s="77">
        <v>11431.3</v>
      </c>
      <c r="C91" s="79">
        <v>11287.7</v>
      </c>
      <c r="D91" s="77">
        <v>2917.1</v>
      </c>
      <c r="E91" s="77">
        <v>14265.6</v>
      </c>
      <c r="F91" s="77">
        <v>8877.2999999999993</v>
      </c>
      <c r="G91" s="77">
        <v>778.9</v>
      </c>
      <c r="H91" s="77">
        <v>754.6</v>
      </c>
      <c r="I91" s="77">
        <v>3602.4</v>
      </c>
      <c r="J91" s="77">
        <f t="shared" si="4"/>
        <v>53914.9</v>
      </c>
      <c r="L91" s="79"/>
    </row>
    <row r="92" spans="1:12">
      <c r="A92" s="91">
        <v>40628</v>
      </c>
      <c r="B92" s="77">
        <v>12406.5</v>
      </c>
      <c r="C92" s="79">
        <v>12238.8</v>
      </c>
      <c r="D92" s="77">
        <v>3801.9</v>
      </c>
      <c r="E92" s="77">
        <v>15177.1</v>
      </c>
      <c r="F92" s="77">
        <v>9557.2000000000007</v>
      </c>
      <c r="G92" s="77">
        <v>953.3</v>
      </c>
      <c r="H92" s="77">
        <v>1498.5</v>
      </c>
      <c r="I92" s="77">
        <v>3902.5</v>
      </c>
      <c r="J92" s="77">
        <f t="shared" si="4"/>
        <v>59535.8</v>
      </c>
      <c r="L92" s="79"/>
    </row>
    <row r="93" spans="1:12">
      <c r="A93" s="91">
        <v>40629</v>
      </c>
      <c r="B93" s="77">
        <v>11929.5</v>
      </c>
      <c r="C93" s="79">
        <v>11621.2</v>
      </c>
      <c r="D93" s="77">
        <v>13622.3</v>
      </c>
      <c r="E93" s="77">
        <v>17539.900000000001</v>
      </c>
      <c r="F93" s="77">
        <v>12252.6</v>
      </c>
      <c r="G93" s="77">
        <v>1860</v>
      </c>
      <c r="H93" s="77">
        <v>2844.6</v>
      </c>
      <c r="I93" s="77">
        <v>5810.4</v>
      </c>
      <c r="J93" s="77">
        <f t="shared" si="4"/>
        <v>77480.5</v>
      </c>
      <c r="L93" s="79"/>
    </row>
    <row r="94" spans="1:12">
      <c r="A94" s="91">
        <v>40630</v>
      </c>
      <c r="B94" s="77">
        <v>11014.5</v>
      </c>
      <c r="C94" s="79">
        <v>10730.7</v>
      </c>
      <c r="D94" s="77">
        <v>12577.8</v>
      </c>
      <c r="E94" s="77">
        <v>17623.099999999999</v>
      </c>
      <c r="F94" s="77">
        <v>12131.5</v>
      </c>
      <c r="G94" s="77">
        <v>1510.6</v>
      </c>
      <c r="H94" s="77">
        <v>2172.1</v>
      </c>
      <c r="I94" s="77">
        <v>5579.6</v>
      </c>
      <c r="J94" s="77">
        <f t="shared" si="4"/>
        <v>73339.900000000009</v>
      </c>
      <c r="L94" s="79"/>
    </row>
    <row r="95" spans="1:12">
      <c r="A95" s="91">
        <v>40631</v>
      </c>
      <c r="B95" s="77">
        <v>10966</v>
      </c>
      <c r="C95" s="79">
        <v>10824.6</v>
      </c>
      <c r="D95" s="77">
        <v>3074.9</v>
      </c>
      <c r="E95" s="77">
        <v>14871.2</v>
      </c>
      <c r="F95" s="77">
        <v>9381.7999999999993</v>
      </c>
      <c r="G95" s="77">
        <v>790</v>
      </c>
      <c r="H95" s="77">
        <v>505.1</v>
      </c>
      <c r="I95" s="77">
        <v>3823.5</v>
      </c>
      <c r="J95" s="77">
        <f t="shared" si="4"/>
        <v>54237.1</v>
      </c>
      <c r="L95" s="79"/>
    </row>
    <row r="96" spans="1:12">
      <c r="A96" s="91">
        <v>40632</v>
      </c>
      <c r="B96" s="77">
        <v>10054.200000000001</v>
      </c>
      <c r="C96" s="79">
        <v>9801.9</v>
      </c>
      <c r="D96" s="77">
        <v>11495.9</v>
      </c>
      <c r="E96" s="77">
        <v>17039.400000000001</v>
      </c>
      <c r="F96" s="77">
        <v>11340.4</v>
      </c>
      <c r="G96" s="77">
        <v>868.4</v>
      </c>
      <c r="H96" s="77">
        <v>1599.2</v>
      </c>
      <c r="I96" s="77">
        <v>4286.8</v>
      </c>
      <c r="J96" s="77">
        <f t="shared" si="4"/>
        <v>66486.2</v>
      </c>
      <c r="L96" s="79"/>
    </row>
    <row r="97" spans="1:12">
      <c r="A97" s="91">
        <v>40633</v>
      </c>
      <c r="B97" s="77">
        <v>9964.7999999999993</v>
      </c>
      <c r="C97" s="79">
        <v>9715.4</v>
      </c>
      <c r="D97" s="77">
        <v>11393.1</v>
      </c>
      <c r="E97" s="77">
        <v>18335.8</v>
      </c>
      <c r="F97" s="77">
        <v>11069.6</v>
      </c>
      <c r="G97" s="77">
        <v>909.8</v>
      </c>
      <c r="H97" s="77">
        <v>1444.8</v>
      </c>
      <c r="I97" s="77">
        <v>4386.7</v>
      </c>
      <c r="J97" s="77">
        <f t="shared" si="4"/>
        <v>67220</v>
      </c>
      <c r="L97" s="79"/>
    </row>
    <row r="98" spans="1:12">
      <c r="A98" s="91"/>
    </row>
    <row r="99" spans="1:12" ht="15.75">
      <c r="A99" s="91"/>
      <c r="B99" s="77">
        <f t="shared" ref="B99:G99" si="5">SUM(B67:B97)</f>
        <v>354741.10000000003</v>
      </c>
      <c r="C99" s="77">
        <f t="shared" si="5"/>
        <v>290579.90000000008</v>
      </c>
      <c r="D99" s="77">
        <f t="shared" si="5"/>
        <v>190969.39999999997</v>
      </c>
      <c r="E99" s="77">
        <f t="shared" si="5"/>
        <v>456694.59999999992</v>
      </c>
      <c r="F99" s="77">
        <f t="shared" si="5"/>
        <v>272015.49999999994</v>
      </c>
      <c r="G99" s="77">
        <f t="shared" si="5"/>
        <v>28786.1</v>
      </c>
      <c r="H99" s="77">
        <f>SUM(H68:H97)</f>
        <v>25106</v>
      </c>
      <c r="I99" s="77">
        <f>SUM(I67:I97)</f>
        <v>110101.2</v>
      </c>
      <c r="J99" s="80">
        <f>SUM(J67:J97)</f>
        <v>1730568</v>
      </c>
    </row>
    <row r="100" spans="1:12">
      <c r="A100" s="91"/>
    </row>
    <row r="101" spans="1:12">
      <c r="A101" s="91">
        <v>40634</v>
      </c>
      <c r="B101" s="77">
        <v>9193.5</v>
      </c>
      <c r="C101" s="79">
        <v>8964.2999999999993</v>
      </c>
      <c r="D101" s="77">
        <v>10518.8</v>
      </c>
      <c r="E101" s="77">
        <v>17491.099999999999</v>
      </c>
      <c r="F101" s="77">
        <v>10679.2</v>
      </c>
      <c r="G101" s="77">
        <v>865.6</v>
      </c>
      <c r="H101" s="77">
        <v>1427.3</v>
      </c>
      <c r="I101" s="77">
        <v>3960.1</v>
      </c>
      <c r="J101" s="77">
        <f t="shared" ref="J101:J130" si="6">SUM(B101:I101)</f>
        <v>63099.899999999994</v>
      </c>
      <c r="K101" s="79"/>
    </row>
    <row r="102" spans="1:12">
      <c r="A102" s="91">
        <v>40635</v>
      </c>
      <c r="B102" s="77">
        <v>11212.4</v>
      </c>
      <c r="C102" s="79">
        <v>11088.6</v>
      </c>
      <c r="D102" s="77">
        <v>1732.5</v>
      </c>
      <c r="E102" s="77">
        <v>15574.4</v>
      </c>
      <c r="F102" s="77">
        <v>8599.2999999999993</v>
      </c>
      <c r="G102" s="77">
        <v>799.2</v>
      </c>
      <c r="H102" s="77">
        <v>746</v>
      </c>
      <c r="I102" s="77">
        <v>3547.7</v>
      </c>
      <c r="J102" s="77">
        <f t="shared" si="6"/>
        <v>53300.099999999991</v>
      </c>
      <c r="K102" s="79"/>
    </row>
    <row r="103" spans="1:12">
      <c r="A103" s="91">
        <v>40636</v>
      </c>
      <c r="B103" s="77">
        <v>11138.7</v>
      </c>
      <c r="C103" s="79">
        <v>4016.2</v>
      </c>
      <c r="D103" s="77">
        <v>224.6</v>
      </c>
      <c r="E103" s="77">
        <v>13689</v>
      </c>
      <c r="F103" s="77">
        <v>6677.4</v>
      </c>
      <c r="G103" s="77">
        <v>746.9</v>
      </c>
      <c r="H103" s="77">
        <v>95.3</v>
      </c>
      <c r="I103" s="77">
        <v>3168.2</v>
      </c>
      <c r="J103" s="77">
        <f t="shared" si="6"/>
        <v>39756.300000000003</v>
      </c>
      <c r="K103" s="79"/>
    </row>
    <row r="104" spans="1:12">
      <c r="A104" s="91">
        <v>40637</v>
      </c>
      <c r="B104" s="77">
        <v>6736.4</v>
      </c>
      <c r="C104" s="79">
        <v>0</v>
      </c>
      <c r="D104" s="77">
        <v>0</v>
      </c>
      <c r="E104" s="77">
        <v>11050.2</v>
      </c>
      <c r="F104" s="77">
        <v>3364.2</v>
      </c>
      <c r="G104" s="77">
        <v>726.9</v>
      </c>
      <c r="H104" s="77">
        <v>0</v>
      </c>
      <c r="I104" s="77">
        <v>2789.2</v>
      </c>
      <c r="J104" s="77">
        <f t="shared" si="6"/>
        <v>24666.9</v>
      </c>
      <c r="K104" s="79"/>
    </row>
    <row r="105" spans="1:12">
      <c r="A105" s="91">
        <v>40638</v>
      </c>
      <c r="B105" s="77">
        <v>12149.6</v>
      </c>
      <c r="C105" s="79">
        <v>2974.5</v>
      </c>
      <c r="D105" s="77">
        <v>1342.4</v>
      </c>
      <c r="E105" s="77">
        <v>9375.2999999999993</v>
      </c>
      <c r="F105" s="77">
        <v>9011</v>
      </c>
      <c r="G105" s="77">
        <v>917.8</v>
      </c>
      <c r="H105" s="77">
        <v>382.9</v>
      </c>
      <c r="I105" s="77">
        <v>3417.4</v>
      </c>
      <c r="J105" s="77">
        <f t="shared" si="6"/>
        <v>39570.900000000009</v>
      </c>
      <c r="K105" s="79"/>
    </row>
    <row r="106" spans="1:12">
      <c r="A106" s="91">
        <v>40639</v>
      </c>
      <c r="B106" s="77">
        <v>10323.9</v>
      </c>
      <c r="C106" s="79">
        <v>3076</v>
      </c>
      <c r="D106" s="77">
        <v>0</v>
      </c>
      <c r="E106" s="77">
        <v>7750.3</v>
      </c>
      <c r="F106" s="77">
        <v>7519.2</v>
      </c>
      <c r="G106" s="77">
        <v>775.9</v>
      </c>
      <c r="H106" s="77">
        <v>38.799999999999997</v>
      </c>
      <c r="I106" s="77">
        <v>2973.3</v>
      </c>
      <c r="J106" s="77">
        <f t="shared" si="6"/>
        <v>32457.4</v>
      </c>
      <c r="K106" s="79"/>
    </row>
    <row r="107" spans="1:12">
      <c r="A107" s="91">
        <v>40640</v>
      </c>
      <c r="B107" s="77">
        <v>9232.2000000000007</v>
      </c>
      <c r="C107" s="79">
        <v>1351.3</v>
      </c>
      <c r="D107" s="77">
        <v>0</v>
      </c>
      <c r="E107" s="77">
        <v>6318.1</v>
      </c>
      <c r="F107" s="77">
        <v>6588.3</v>
      </c>
      <c r="G107" s="77">
        <v>760.9</v>
      </c>
      <c r="H107" s="77">
        <v>6.8</v>
      </c>
      <c r="I107" s="77">
        <v>2935.6</v>
      </c>
      <c r="J107" s="77">
        <f t="shared" si="6"/>
        <v>27193.199999999997</v>
      </c>
      <c r="K107" s="79"/>
    </row>
    <row r="108" spans="1:12">
      <c r="A108" s="91">
        <v>40641</v>
      </c>
      <c r="B108" s="77">
        <v>8514.7999999999993</v>
      </c>
      <c r="C108" s="79">
        <v>8451.9</v>
      </c>
      <c r="D108" s="77">
        <v>0</v>
      </c>
      <c r="E108" s="77">
        <v>8070.1</v>
      </c>
      <c r="F108" s="77">
        <v>8226.4</v>
      </c>
      <c r="G108" s="77">
        <v>736.3</v>
      </c>
      <c r="H108" s="77">
        <v>182.6</v>
      </c>
      <c r="I108" s="77">
        <v>3013.7</v>
      </c>
      <c r="J108" s="77">
        <f t="shared" si="6"/>
        <v>37195.799999999996</v>
      </c>
      <c r="K108" s="79"/>
    </row>
    <row r="109" spans="1:12">
      <c r="A109" s="91">
        <v>40642</v>
      </c>
      <c r="B109" s="77">
        <v>8665.4</v>
      </c>
      <c r="C109" s="79">
        <v>8597.5</v>
      </c>
      <c r="D109" s="77">
        <v>0</v>
      </c>
      <c r="E109" s="77">
        <v>7493.4</v>
      </c>
      <c r="F109" s="77">
        <v>7451.5</v>
      </c>
      <c r="G109" s="77">
        <v>731.4</v>
      </c>
      <c r="H109" s="77">
        <v>151.80000000000001</v>
      </c>
      <c r="I109" s="77">
        <v>3047.3</v>
      </c>
      <c r="J109" s="77">
        <f t="shared" si="6"/>
        <v>36138.30000000001</v>
      </c>
      <c r="K109" s="79"/>
    </row>
    <row r="110" spans="1:12">
      <c r="A110" s="91">
        <v>40643</v>
      </c>
      <c r="B110" s="77">
        <v>8719.2999999999993</v>
      </c>
      <c r="C110" s="79">
        <v>1234.0999999999999</v>
      </c>
      <c r="D110" s="77">
        <v>0</v>
      </c>
      <c r="E110" s="77">
        <v>5036.8</v>
      </c>
      <c r="F110" s="77">
        <v>5422.7</v>
      </c>
      <c r="G110" s="77">
        <v>747.6</v>
      </c>
      <c r="H110" s="77">
        <v>1.1000000000000001</v>
      </c>
      <c r="I110" s="77">
        <v>2806.5</v>
      </c>
      <c r="J110" s="77">
        <f t="shared" si="6"/>
        <v>23968.1</v>
      </c>
      <c r="K110" s="79"/>
    </row>
    <row r="111" spans="1:12">
      <c r="A111" s="91">
        <v>40644</v>
      </c>
      <c r="B111" s="77">
        <v>10077</v>
      </c>
      <c r="C111" s="79">
        <v>3166.6</v>
      </c>
      <c r="D111" s="77">
        <v>0</v>
      </c>
      <c r="E111" s="77">
        <v>5489.1</v>
      </c>
      <c r="F111" s="77">
        <v>5777.1</v>
      </c>
      <c r="G111" s="77">
        <v>760.3</v>
      </c>
      <c r="I111" s="77">
        <v>2664.1</v>
      </c>
      <c r="J111" s="77">
        <f t="shared" si="6"/>
        <v>27934.2</v>
      </c>
      <c r="K111" s="79"/>
    </row>
    <row r="112" spans="1:12">
      <c r="A112" s="91">
        <v>40645</v>
      </c>
      <c r="B112" s="77">
        <v>9063.4</v>
      </c>
      <c r="C112" s="79">
        <v>5407.4</v>
      </c>
      <c r="D112" s="77">
        <v>0</v>
      </c>
      <c r="E112" s="77">
        <v>6008.2</v>
      </c>
      <c r="F112" s="77">
        <v>6353.3</v>
      </c>
      <c r="G112" s="77">
        <v>777.7</v>
      </c>
      <c r="I112" s="77">
        <v>2550.6</v>
      </c>
      <c r="J112" s="77">
        <f t="shared" si="6"/>
        <v>30160.6</v>
      </c>
      <c r="K112" s="79"/>
    </row>
    <row r="113" spans="1:11">
      <c r="A113" s="91">
        <v>40646</v>
      </c>
      <c r="B113" s="77">
        <v>8812.4</v>
      </c>
      <c r="C113" s="79">
        <v>8727.9</v>
      </c>
      <c r="D113" s="77">
        <v>1262.9000000000001</v>
      </c>
      <c r="E113" s="77">
        <v>6531.7</v>
      </c>
      <c r="F113" s="77">
        <v>7468</v>
      </c>
      <c r="G113" s="77">
        <v>761.3</v>
      </c>
      <c r="H113" s="77">
        <v>70.8</v>
      </c>
      <c r="I113" s="77">
        <v>2562.8000000000002</v>
      </c>
      <c r="J113" s="77">
        <f t="shared" si="6"/>
        <v>36197.80000000001</v>
      </c>
      <c r="K113" s="79"/>
    </row>
    <row r="114" spans="1:11">
      <c r="A114" s="91">
        <v>40647</v>
      </c>
      <c r="B114" s="77">
        <v>9708.2000000000007</v>
      </c>
      <c r="C114" s="79">
        <v>7257</v>
      </c>
      <c r="D114" s="77">
        <v>0</v>
      </c>
      <c r="E114" s="77">
        <v>5594.5</v>
      </c>
      <c r="F114" s="77">
        <v>6734.3</v>
      </c>
      <c r="G114" s="77">
        <v>751.1</v>
      </c>
      <c r="H114" s="77">
        <v>20.8</v>
      </c>
      <c r="I114" s="77">
        <v>2709</v>
      </c>
      <c r="J114" s="77">
        <f t="shared" si="6"/>
        <v>32774.899999999994</v>
      </c>
      <c r="K114" s="79"/>
    </row>
    <row r="115" spans="1:11">
      <c r="A115" s="91">
        <v>40648</v>
      </c>
      <c r="B115" s="77">
        <v>9143</v>
      </c>
      <c r="C115" s="79">
        <v>5550.1</v>
      </c>
      <c r="D115" s="77">
        <v>0</v>
      </c>
      <c r="E115" s="77">
        <v>4934.2</v>
      </c>
      <c r="F115" s="77">
        <v>5929.8</v>
      </c>
      <c r="G115" s="77">
        <v>695.4</v>
      </c>
      <c r="I115" s="77">
        <v>2754.4</v>
      </c>
      <c r="J115" s="77">
        <f t="shared" si="6"/>
        <v>29006.9</v>
      </c>
      <c r="K115" s="79"/>
    </row>
    <row r="116" spans="1:11">
      <c r="A116" s="91">
        <v>40649</v>
      </c>
      <c r="B116" s="77">
        <v>9956.9</v>
      </c>
      <c r="C116" s="79">
        <v>6697.4</v>
      </c>
      <c r="D116" s="77">
        <v>0</v>
      </c>
      <c r="E116" s="77">
        <v>5271.1</v>
      </c>
      <c r="F116" s="77">
        <v>5748.1</v>
      </c>
      <c r="G116" s="77">
        <v>682.5</v>
      </c>
      <c r="I116" s="77">
        <v>2936</v>
      </c>
      <c r="J116" s="77">
        <f t="shared" si="6"/>
        <v>31292</v>
      </c>
      <c r="K116" s="79"/>
    </row>
    <row r="117" spans="1:11">
      <c r="A117" s="91">
        <v>40650</v>
      </c>
      <c r="B117" s="77">
        <v>9574.2000000000007</v>
      </c>
      <c r="C117" s="79">
        <v>6027.7</v>
      </c>
      <c r="D117" s="77">
        <v>0</v>
      </c>
      <c r="E117" s="77">
        <v>5139.2</v>
      </c>
      <c r="F117" s="77">
        <v>5876.1</v>
      </c>
      <c r="G117" s="77">
        <v>711.7</v>
      </c>
      <c r="I117" s="77">
        <v>2779</v>
      </c>
      <c r="J117" s="77">
        <f t="shared" si="6"/>
        <v>30107.900000000005</v>
      </c>
      <c r="K117" s="79"/>
    </row>
    <row r="118" spans="1:11">
      <c r="A118" s="91">
        <v>40651</v>
      </c>
      <c r="B118" s="77">
        <v>9911</v>
      </c>
      <c r="C118" s="79">
        <v>3119.1</v>
      </c>
      <c r="D118" s="77">
        <v>0</v>
      </c>
      <c r="E118" s="77">
        <v>4578.8</v>
      </c>
      <c r="F118" s="77">
        <v>5342.8</v>
      </c>
      <c r="G118" s="77">
        <v>731.7</v>
      </c>
      <c r="I118" s="77">
        <v>2468.9</v>
      </c>
      <c r="J118" s="77">
        <f t="shared" si="6"/>
        <v>26152.300000000003</v>
      </c>
      <c r="K118" s="79"/>
    </row>
    <row r="119" spans="1:11">
      <c r="A119" s="91">
        <v>40652</v>
      </c>
      <c r="B119" s="77">
        <v>9855.1</v>
      </c>
      <c r="C119" s="79">
        <v>129.6</v>
      </c>
      <c r="D119" s="77">
        <v>0</v>
      </c>
      <c r="E119" s="77">
        <v>4908.8999999999996</v>
      </c>
      <c r="F119" s="77">
        <v>5874.2</v>
      </c>
      <c r="G119" s="77">
        <v>763.6</v>
      </c>
      <c r="H119" s="77">
        <v>128.69999999999999</v>
      </c>
      <c r="I119" s="77">
        <v>2397.1999999999998</v>
      </c>
      <c r="J119" s="77">
        <f t="shared" si="6"/>
        <v>24057.3</v>
      </c>
      <c r="K119" s="79"/>
    </row>
    <row r="120" spans="1:11">
      <c r="A120" s="91">
        <v>40653</v>
      </c>
      <c r="B120" s="77">
        <v>10353.9</v>
      </c>
      <c r="C120" s="79">
        <v>0</v>
      </c>
      <c r="D120" s="77">
        <v>0</v>
      </c>
      <c r="E120" s="77">
        <v>4890</v>
      </c>
      <c r="F120" s="77">
        <v>5865.8</v>
      </c>
      <c r="G120" s="77">
        <v>764.5</v>
      </c>
      <c r="I120" s="77">
        <v>2379.1</v>
      </c>
      <c r="J120" s="77">
        <f t="shared" si="6"/>
        <v>24253.3</v>
      </c>
      <c r="K120" s="79"/>
    </row>
    <row r="121" spans="1:11">
      <c r="A121" s="91">
        <v>40654</v>
      </c>
      <c r="B121" s="77">
        <v>12636.6</v>
      </c>
      <c r="C121" s="79">
        <v>1878.2</v>
      </c>
      <c r="D121" s="77">
        <v>0</v>
      </c>
      <c r="E121" s="77">
        <v>5774.6</v>
      </c>
      <c r="F121" s="77">
        <v>6886.4</v>
      </c>
      <c r="G121" s="77">
        <v>703</v>
      </c>
      <c r="I121" s="77">
        <v>2710</v>
      </c>
      <c r="J121" s="77">
        <f t="shared" si="6"/>
        <v>30588.800000000003</v>
      </c>
      <c r="K121" s="79"/>
    </row>
    <row r="122" spans="1:11">
      <c r="A122" s="91">
        <v>40655</v>
      </c>
      <c r="B122" s="77">
        <v>10967.1</v>
      </c>
      <c r="C122" s="79">
        <v>10875</v>
      </c>
      <c r="D122" s="77">
        <v>0</v>
      </c>
      <c r="E122" s="77">
        <v>7184.9</v>
      </c>
      <c r="F122" s="77">
        <v>7796.8</v>
      </c>
      <c r="G122" s="77">
        <v>739.7</v>
      </c>
      <c r="I122" s="77">
        <v>3014.9</v>
      </c>
      <c r="J122" s="77">
        <f t="shared" si="6"/>
        <v>40578.400000000001</v>
      </c>
      <c r="K122" s="79"/>
    </row>
    <row r="123" spans="1:11">
      <c r="A123" s="91">
        <v>40656</v>
      </c>
      <c r="B123" s="77">
        <v>9576.7000000000007</v>
      </c>
      <c r="C123" s="79">
        <v>2048.4</v>
      </c>
      <c r="D123" s="77">
        <v>0</v>
      </c>
      <c r="E123" s="77">
        <v>4599.7</v>
      </c>
      <c r="F123" s="77">
        <v>5016.3999999999996</v>
      </c>
      <c r="G123" s="77">
        <v>746.2</v>
      </c>
      <c r="I123" s="77">
        <v>2581</v>
      </c>
      <c r="J123" s="77">
        <f t="shared" si="6"/>
        <v>24568.399999999998</v>
      </c>
      <c r="K123" s="79"/>
    </row>
    <row r="124" spans="1:11">
      <c r="A124" s="91">
        <v>40657</v>
      </c>
      <c r="B124" s="77">
        <v>9079.4</v>
      </c>
      <c r="C124" s="79">
        <v>0</v>
      </c>
      <c r="D124" s="77">
        <v>0</v>
      </c>
      <c r="E124" s="77">
        <v>4064.9</v>
      </c>
      <c r="F124" s="77">
        <v>4713.1000000000004</v>
      </c>
      <c r="G124" s="77">
        <v>729.9</v>
      </c>
      <c r="I124" s="77">
        <v>17444.8</v>
      </c>
      <c r="J124" s="77">
        <f t="shared" si="6"/>
        <v>36032.100000000006</v>
      </c>
      <c r="K124" s="79"/>
    </row>
    <row r="125" spans="1:11">
      <c r="A125" s="91">
        <v>40658</v>
      </c>
      <c r="B125" s="77">
        <v>9562.7999999999993</v>
      </c>
      <c r="C125" s="79">
        <v>0</v>
      </c>
      <c r="D125" s="77">
        <v>0</v>
      </c>
      <c r="E125" s="77">
        <v>4477</v>
      </c>
      <c r="F125" s="77">
        <v>5330.3</v>
      </c>
      <c r="G125" s="77">
        <v>729.6</v>
      </c>
      <c r="I125" s="77">
        <v>46061.1</v>
      </c>
      <c r="J125" s="77">
        <f t="shared" si="6"/>
        <v>66160.799999999988</v>
      </c>
      <c r="K125" s="79"/>
    </row>
    <row r="126" spans="1:11">
      <c r="A126" s="91">
        <v>40659</v>
      </c>
      <c r="B126" s="77">
        <v>9237.7000000000007</v>
      </c>
      <c r="C126" s="79">
        <v>489.9</v>
      </c>
      <c r="D126" s="77">
        <v>0</v>
      </c>
      <c r="E126" s="77">
        <v>4715.6000000000004</v>
      </c>
      <c r="F126" s="77">
        <v>5622.5</v>
      </c>
      <c r="G126" s="77">
        <v>726.3</v>
      </c>
      <c r="I126" s="77">
        <v>50463.4</v>
      </c>
      <c r="J126" s="77">
        <f t="shared" si="6"/>
        <v>71255.399999999994</v>
      </c>
      <c r="K126" s="79"/>
    </row>
    <row r="127" spans="1:11">
      <c r="A127" s="91">
        <v>40660</v>
      </c>
      <c r="B127" s="77">
        <v>9367.5</v>
      </c>
      <c r="C127" s="79">
        <v>0</v>
      </c>
      <c r="D127" s="77">
        <v>0</v>
      </c>
      <c r="E127" s="77">
        <v>4569.1000000000004</v>
      </c>
      <c r="F127" s="77">
        <v>5568.9</v>
      </c>
      <c r="G127" s="77">
        <v>744</v>
      </c>
      <c r="I127" s="77">
        <v>52428.1</v>
      </c>
      <c r="J127" s="77">
        <f t="shared" si="6"/>
        <v>72677.600000000006</v>
      </c>
      <c r="K127" s="79"/>
    </row>
    <row r="128" spans="1:11">
      <c r="A128" s="91">
        <v>40661</v>
      </c>
      <c r="B128" s="77">
        <v>10276.1</v>
      </c>
      <c r="C128" s="79">
        <v>0</v>
      </c>
      <c r="D128" s="77">
        <v>0</v>
      </c>
      <c r="E128" s="77">
        <v>4910.8999999999996</v>
      </c>
      <c r="F128" s="77">
        <v>5757.5</v>
      </c>
      <c r="G128" s="77">
        <v>740.1</v>
      </c>
      <c r="I128" s="77">
        <v>37637.1</v>
      </c>
      <c r="J128" s="77">
        <f t="shared" si="6"/>
        <v>59321.7</v>
      </c>
      <c r="K128" s="79"/>
    </row>
    <row r="129" spans="1:12">
      <c r="A129" s="91">
        <v>40662</v>
      </c>
      <c r="B129" s="77">
        <v>10852.2</v>
      </c>
      <c r="C129" s="79">
        <v>0</v>
      </c>
      <c r="D129" s="77">
        <v>0</v>
      </c>
      <c r="E129" s="77">
        <v>4855.1000000000004</v>
      </c>
      <c r="F129" s="77">
        <v>5848.2</v>
      </c>
      <c r="G129" s="77">
        <v>748.8</v>
      </c>
      <c r="I129" s="77">
        <v>2709.4</v>
      </c>
      <c r="J129" s="77">
        <f t="shared" si="6"/>
        <v>25013.7</v>
      </c>
      <c r="K129" s="79"/>
    </row>
    <row r="130" spans="1:12">
      <c r="A130" s="91">
        <v>40663</v>
      </c>
      <c r="B130" s="77">
        <v>10993.8</v>
      </c>
      <c r="C130" s="79">
        <v>0</v>
      </c>
      <c r="D130" s="77">
        <v>0</v>
      </c>
      <c r="E130" s="77">
        <v>4692.2</v>
      </c>
      <c r="F130" s="77">
        <v>5485.9</v>
      </c>
      <c r="G130" s="77">
        <v>736.2</v>
      </c>
      <c r="I130" s="77">
        <v>2674.4</v>
      </c>
      <c r="J130" s="77">
        <f t="shared" si="6"/>
        <v>24582.500000000004</v>
      </c>
      <c r="K130" s="79"/>
    </row>
    <row r="131" spans="1:12">
      <c r="A131" s="91"/>
    </row>
    <row r="132" spans="1:12" ht="15.75">
      <c r="B132" s="77">
        <f>SUM(B101:B130)</f>
        <v>294891.19999999995</v>
      </c>
      <c r="C132" s="77">
        <f t="shared" ref="C132:J132" si="7">SUM(C101:C130)</f>
        <v>111128.7</v>
      </c>
      <c r="D132" s="77">
        <f t="shared" si="7"/>
        <v>15081.199999999999</v>
      </c>
      <c r="E132" s="77">
        <f t="shared" si="7"/>
        <v>205038.40000000002</v>
      </c>
      <c r="F132" s="77">
        <f t="shared" si="7"/>
        <v>192534.69999999998</v>
      </c>
      <c r="G132" s="77">
        <f t="shared" si="7"/>
        <v>22552.1</v>
      </c>
      <c r="H132" s="77">
        <f t="shared" si="7"/>
        <v>3252.900000000001</v>
      </c>
      <c r="I132" s="77">
        <f t="shared" si="7"/>
        <v>275584.30000000005</v>
      </c>
      <c r="J132" s="90">
        <f t="shared" si="7"/>
        <v>1120063.5</v>
      </c>
    </row>
    <row r="134" spans="1:12">
      <c r="A134" s="91">
        <v>40664</v>
      </c>
      <c r="B134" s="77">
        <v>10527.3</v>
      </c>
      <c r="C134" s="79">
        <v>1128</v>
      </c>
      <c r="E134" s="77">
        <v>5016.5</v>
      </c>
      <c r="F134" s="77">
        <v>5900.5</v>
      </c>
      <c r="G134" s="77">
        <v>738.7</v>
      </c>
      <c r="H134" s="77">
        <v>0</v>
      </c>
      <c r="I134" s="77">
        <v>2641.1</v>
      </c>
      <c r="J134" s="77">
        <f t="shared" ref="J134:J164" si="8">SUM(B134:I134)</f>
        <v>25952.1</v>
      </c>
      <c r="L134" s="79"/>
    </row>
    <row r="135" spans="1:12">
      <c r="A135" s="91">
        <v>40665</v>
      </c>
      <c r="B135" s="77">
        <v>9149.7000000000007</v>
      </c>
      <c r="C135" s="79">
        <v>611</v>
      </c>
      <c r="E135" s="77">
        <v>4673.3999999999996</v>
      </c>
      <c r="F135" s="77">
        <v>5605.3</v>
      </c>
      <c r="G135" s="77">
        <v>748.1</v>
      </c>
      <c r="H135" s="77">
        <v>0</v>
      </c>
      <c r="I135" s="77">
        <v>13334</v>
      </c>
      <c r="J135" s="77">
        <f t="shared" si="8"/>
        <v>34121.5</v>
      </c>
      <c r="L135" s="79"/>
    </row>
    <row r="136" spans="1:12">
      <c r="A136" s="91">
        <v>40666</v>
      </c>
      <c r="B136" s="77">
        <v>9188.7999999999993</v>
      </c>
      <c r="C136" s="79">
        <v>981.8</v>
      </c>
      <c r="E136" s="77">
        <v>4851.7</v>
      </c>
      <c r="F136" s="77">
        <v>5736.2</v>
      </c>
      <c r="G136" s="77">
        <v>742.4</v>
      </c>
      <c r="H136" s="77">
        <v>0</v>
      </c>
      <c r="I136" s="77">
        <v>30960.9</v>
      </c>
      <c r="J136" s="77">
        <f t="shared" si="8"/>
        <v>52461.8</v>
      </c>
      <c r="L136" s="79"/>
    </row>
    <row r="137" spans="1:12">
      <c r="A137" s="91">
        <v>40667</v>
      </c>
      <c r="B137" s="77">
        <v>11681.3</v>
      </c>
      <c r="C137" s="79">
        <v>4421.1000000000004</v>
      </c>
      <c r="E137" s="77">
        <v>6365.4</v>
      </c>
      <c r="F137" s="77">
        <v>7561.1</v>
      </c>
      <c r="G137" s="77">
        <v>749.8</v>
      </c>
      <c r="H137" s="77">
        <v>0</v>
      </c>
      <c r="I137" s="77">
        <v>2722.8</v>
      </c>
      <c r="J137" s="77">
        <f t="shared" si="8"/>
        <v>33501.5</v>
      </c>
      <c r="L137" s="79"/>
    </row>
    <row r="138" spans="1:12">
      <c r="A138" s="91">
        <v>40668</v>
      </c>
      <c r="B138" s="77">
        <v>11134.5</v>
      </c>
      <c r="C138" s="79">
        <v>3747</v>
      </c>
      <c r="E138" s="77">
        <v>5776.1</v>
      </c>
      <c r="F138" s="77">
        <v>7003.4</v>
      </c>
      <c r="G138" s="77">
        <v>748.6</v>
      </c>
      <c r="H138" s="77">
        <v>0</v>
      </c>
      <c r="I138" s="77">
        <v>2673.7</v>
      </c>
      <c r="J138" s="77">
        <f t="shared" si="8"/>
        <v>31083.3</v>
      </c>
      <c r="L138" s="79"/>
    </row>
    <row r="139" spans="1:12">
      <c r="A139" s="91">
        <v>40669</v>
      </c>
      <c r="B139" s="77">
        <v>10385.700000000001</v>
      </c>
      <c r="C139" s="79">
        <v>2299</v>
      </c>
      <c r="E139" s="77">
        <v>5134.3999999999996</v>
      </c>
      <c r="F139" s="77">
        <v>6020.3</v>
      </c>
      <c r="G139" s="77">
        <v>718.6</v>
      </c>
      <c r="H139" s="77">
        <v>0</v>
      </c>
      <c r="I139" s="77">
        <v>1436.6</v>
      </c>
      <c r="J139" s="77">
        <f t="shared" si="8"/>
        <v>25994.599999999995</v>
      </c>
      <c r="L139" s="79"/>
    </row>
    <row r="140" spans="1:12">
      <c r="A140" s="91">
        <v>40670</v>
      </c>
      <c r="B140" s="77">
        <v>9258.9</v>
      </c>
      <c r="C140" s="79">
        <v>858.2</v>
      </c>
      <c r="E140" s="77">
        <v>4308.3</v>
      </c>
      <c r="F140" s="77">
        <v>4799.2</v>
      </c>
      <c r="G140" s="77">
        <v>734.9</v>
      </c>
      <c r="H140" s="77">
        <v>0</v>
      </c>
      <c r="I140" s="77">
        <v>1323</v>
      </c>
      <c r="J140" s="77">
        <f t="shared" si="8"/>
        <v>21282.500000000004</v>
      </c>
      <c r="L140" s="79"/>
    </row>
    <row r="141" spans="1:12">
      <c r="A141" s="91">
        <v>40671</v>
      </c>
      <c r="B141" s="77">
        <v>9746.6</v>
      </c>
      <c r="C141" s="79">
        <v>1065.8</v>
      </c>
      <c r="E141" s="77">
        <v>4730</v>
      </c>
      <c r="F141" s="77">
        <v>5475</v>
      </c>
      <c r="G141" s="77">
        <v>739.1</v>
      </c>
      <c r="H141" s="77">
        <v>0</v>
      </c>
      <c r="I141" s="77">
        <v>1418.5</v>
      </c>
      <c r="J141" s="77">
        <f t="shared" si="8"/>
        <v>23175</v>
      </c>
      <c r="L141" s="79"/>
    </row>
    <row r="142" spans="1:12">
      <c r="A142" s="91">
        <v>40672</v>
      </c>
      <c r="B142" s="77">
        <v>9457</v>
      </c>
      <c r="C142" s="79">
        <v>1736.7</v>
      </c>
      <c r="E142" s="77">
        <v>5026.1000000000004</v>
      </c>
      <c r="F142" s="77">
        <v>6180.7</v>
      </c>
      <c r="G142" s="77">
        <v>744.8</v>
      </c>
      <c r="H142" s="77">
        <v>0</v>
      </c>
      <c r="I142" s="77">
        <v>2304.6999999999998</v>
      </c>
      <c r="J142" s="77">
        <f t="shared" si="8"/>
        <v>25450</v>
      </c>
      <c r="L142" s="79"/>
    </row>
    <row r="143" spans="1:12">
      <c r="A143" s="91">
        <v>40673</v>
      </c>
      <c r="B143" s="77">
        <v>9030</v>
      </c>
      <c r="C143" s="79">
        <v>1771.6</v>
      </c>
      <c r="E143" s="77">
        <v>4871</v>
      </c>
      <c r="F143" s="77">
        <v>6067.5</v>
      </c>
      <c r="G143" s="77">
        <v>762.1</v>
      </c>
      <c r="H143" s="77">
        <v>0</v>
      </c>
      <c r="I143" s="77">
        <v>2550.9</v>
      </c>
      <c r="J143" s="77">
        <f t="shared" si="8"/>
        <v>25053.1</v>
      </c>
      <c r="L143" s="79"/>
    </row>
    <row r="144" spans="1:12">
      <c r="A144" s="91">
        <v>40674</v>
      </c>
      <c r="B144" s="77">
        <v>9442.2999999999993</v>
      </c>
      <c r="C144" s="79">
        <v>2022.1</v>
      </c>
      <c r="E144" s="77">
        <v>5129.6000000000004</v>
      </c>
      <c r="F144" s="77">
        <v>6285.6</v>
      </c>
      <c r="G144" s="77">
        <v>744.2</v>
      </c>
      <c r="H144" s="77">
        <v>0</v>
      </c>
      <c r="I144" s="77">
        <v>2445.6</v>
      </c>
      <c r="J144" s="77">
        <f t="shared" si="8"/>
        <v>26069.399999999998</v>
      </c>
      <c r="L144" s="79"/>
    </row>
    <row r="145" spans="1:12">
      <c r="A145" s="91">
        <v>40675</v>
      </c>
      <c r="B145" s="77">
        <v>9684.6</v>
      </c>
      <c r="C145" s="79">
        <v>1062.7</v>
      </c>
      <c r="E145" s="77">
        <v>4878.8999999999996</v>
      </c>
      <c r="F145" s="77">
        <v>5968.6</v>
      </c>
      <c r="G145" s="77">
        <v>764.2</v>
      </c>
      <c r="H145" s="77">
        <v>0</v>
      </c>
      <c r="I145" s="77">
        <v>2429.6999999999998</v>
      </c>
      <c r="J145" s="77">
        <f t="shared" si="8"/>
        <v>24788.700000000004</v>
      </c>
      <c r="L145" s="79"/>
    </row>
    <row r="146" spans="1:12">
      <c r="A146" s="91">
        <v>40676</v>
      </c>
      <c r="B146" s="77">
        <v>10471.6</v>
      </c>
      <c r="E146" s="77">
        <v>4737.2</v>
      </c>
      <c r="F146" s="77">
        <v>5787.6</v>
      </c>
      <c r="G146" s="77">
        <v>766.2</v>
      </c>
      <c r="H146" s="77">
        <v>0</v>
      </c>
      <c r="I146" s="77">
        <v>2577.6999999999998</v>
      </c>
      <c r="J146" s="77">
        <f t="shared" si="8"/>
        <v>24340.300000000003</v>
      </c>
      <c r="L146" s="79"/>
    </row>
    <row r="147" spans="1:12">
      <c r="A147" s="91">
        <v>40677</v>
      </c>
      <c r="B147" s="77">
        <v>9509</v>
      </c>
      <c r="E147" s="77">
        <v>4306.5</v>
      </c>
      <c r="F147" s="77">
        <v>4908.7</v>
      </c>
      <c r="G147" s="77">
        <v>721.2</v>
      </c>
      <c r="H147" s="77">
        <v>0</v>
      </c>
      <c r="I147" s="77">
        <v>2488.3000000000002</v>
      </c>
      <c r="J147" s="77">
        <f t="shared" si="8"/>
        <v>21933.7</v>
      </c>
      <c r="L147" s="79"/>
    </row>
    <row r="148" spans="1:12">
      <c r="A148" s="91">
        <v>40678</v>
      </c>
      <c r="B148" s="77">
        <v>9704</v>
      </c>
      <c r="E148" s="77">
        <v>4463.6000000000004</v>
      </c>
      <c r="F148" s="77">
        <v>5265</v>
      </c>
      <c r="G148" s="77">
        <v>724.8</v>
      </c>
      <c r="H148" s="77">
        <v>0</v>
      </c>
      <c r="I148" s="77">
        <v>2514.6</v>
      </c>
      <c r="J148" s="77">
        <f t="shared" si="8"/>
        <v>22671.999999999996</v>
      </c>
      <c r="L148" s="79"/>
    </row>
    <row r="149" spans="1:12">
      <c r="A149" s="91">
        <v>40679</v>
      </c>
      <c r="B149" s="77">
        <v>10043.4</v>
      </c>
      <c r="E149" s="77">
        <v>4743.3</v>
      </c>
      <c r="F149" s="77">
        <v>5655.5</v>
      </c>
      <c r="G149" s="77">
        <v>730.7</v>
      </c>
      <c r="H149" s="77">
        <v>0</v>
      </c>
      <c r="I149" s="77">
        <v>2492.1</v>
      </c>
      <c r="J149" s="77">
        <f t="shared" si="8"/>
        <v>23665</v>
      </c>
      <c r="L149" s="79"/>
    </row>
    <row r="150" spans="1:12">
      <c r="A150" s="91">
        <v>40680</v>
      </c>
      <c r="B150" s="77">
        <v>10543</v>
      </c>
      <c r="E150" s="77">
        <v>4905.7</v>
      </c>
      <c r="F150" s="77">
        <v>5922.3</v>
      </c>
      <c r="G150" s="77">
        <v>763.7</v>
      </c>
      <c r="H150" s="77">
        <v>0</v>
      </c>
      <c r="I150" s="77">
        <v>3072.6</v>
      </c>
      <c r="J150" s="77">
        <f t="shared" si="8"/>
        <v>25207.3</v>
      </c>
      <c r="L150" s="79"/>
    </row>
    <row r="151" spans="1:12">
      <c r="A151" s="91">
        <v>40681</v>
      </c>
      <c r="B151" s="77">
        <v>10506.2</v>
      </c>
      <c r="E151" s="77">
        <v>4856.1000000000004</v>
      </c>
      <c r="F151" s="77">
        <v>5883.9</v>
      </c>
      <c r="G151" s="77">
        <v>735.6</v>
      </c>
      <c r="H151" s="77">
        <v>0</v>
      </c>
      <c r="I151" s="77">
        <v>2543.5</v>
      </c>
      <c r="J151" s="77">
        <f t="shared" si="8"/>
        <v>24525.3</v>
      </c>
      <c r="L151" s="79"/>
    </row>
    <row r="152" spans="1:12">
      <c r="A152" s="91">
        <v>40682</v>
      </c>
      <c r="B152" s="77">
        <v>10236.1</v>
      </c>
      <c r="E152" s="77">
        <v>4817.2</v>
      </c>
      <c r="F152" s="77">
        <v>5734.3</v>
      </c>
      <c r="G152" s="77">
        <v>732.2</v>
      </c>
      <c r="H152" s="77">
        <v>0</v>
      </c>
      <c r="I152" s="77">
        <v>2504.3000000000002</v>
      </c>
      <c r="J152" s="77">
        <f t="shared" si="8"/>
        <v>24024.1</v>
      </c>
      <c r="L152" s="79"/>
    </row>
    <row r="153" spans="1:12">
      <c r="A153" s="91">
        <v>40683</v>
      </c>
      <c r="B153" s="77">
        <v>9419.4</v>
      </c>
      <c r="E153" s="77">
        <v>4483.2</v>
      </c>
      <c r="F153" s="77">
        <v>5333.2</v>
      </c>
      <c r="G153" s="77">
        <v>738.2</v>
      </c>
      <c r="H153" s="77">
        <v>0</v>
      </c>
      <c r="I153" s="77">
        <v>2807.4</v>
      </c>
      <c r="J153" s="77">
        <f t="shared" si="8"/>
        <v>22781.4</v>
      </c>
      <c r="L153" s="79"/>
    </row>
    <row r="154" spans="1:12">
      <c r="A154" s="91">
        <v>40684</v>
      </c>
      <c r="B154" s="77">
        <v>8447.2999999999993</v>
      </c>
      <c r="E154" s="77">
        <v>4063.3</v>
      </c>
      <c r="F154" s="77">
        <v>4631.8</v>
      </c>
      <c r="G154" s="77">
        <v>709.5</v>
      </c>
      <c r="H154" s="77">
        <v>0</v>
      </c>
      <c r="I154" s="77">
        <v>2772.8</v>
      </c>
      <c r="J154" s="77">
        <f t="shared" si="8"/>
        <v>20624.699999999997</v>
      </c>
      <c r="L154" s="79"/>
    </row>
    <row r="155" spans="1:12">
      <c r="A155" s="91">
        <v>40685</v>
      </c>
      <c r="B155" s="77">
        <v>8522.2999999999993</v>
      </c>
      <c r="E155" s="77">
        <v>4281.2</v>
      </c>
      <c r="F155" s="77">
        <v>4892.8999999999996</v>
      </c>
      <c r="G155" s="77">
        <v>685.5</v>
      </c>
      <c r="H155" s="77">
        <v>0</v>
      </c>
      <c r="I155" s="77">
        <v>11886.2</v>
      </c>
      <c r="J155" s="77">
        <f t="shared" si="8"/>
        <v>30268.100000000002</v>
      </c>
      <c r="L155" s="79"/>
    </row>
    <row r="156" spans="1:12">
      <c r="A156" s="91">
        <v>40686</v>
      </c>
      <c r="B156" s="77">
        <v>8914.2999999999993</v>
      </c>
      <c r="E156" s="77">
        <v>4597.8</v>
      </c>
      <c r="F156" s="77">
        <v>5437.2</v>
      </c>
      <c r="G156" s="77">
        <v>681.4</v>
      </c>
      <c r="H156" s="77">
        <v>0</v>
      </c>
      <c r="I156" s="77">
        <v>51742.7</v>
      </c>
      <c r="J156" s="77">
        <f t="shared" si="8"/>
        <v>71373.399999999994</v>
      </c>
      <c r="L156" s="79"/>
    </row>
    <row r="157" spans="1:12">
      <c r="A157" s="91">
        <v>40687</v>
      </c>
      <c r="B157" s="77">
        <v>8992.9</v>
      </c>
      <c r="E157" s="77">
        <v>4647.5</v>
      </c>
      <c r="F157" s="77">
        <v>5531.8</v>
      </c>
      <c r="G157" s="77">
        <v>728.3</v>
      </c>
      <c r="H157" s="77">
        <v>0</v>
      </c>
      <c r="I157" s="77">
        <v>50653.4</v>
      </c>
      <c r="J157" s="77">
        <f t="shared" si="8"/>
        <v>70553.899999999994</v>
      </c>
      <c r="L157" s="79"/>
    </row>
    <row r="158" spans="1:12">
      <c r="A158" s="91">
        <v>40688</v>
      </c>
      <c r="B158" s="77">
        <v>8681</v>
      </c>
      <c r="E158" s="77">
        <v>4518.7</v>
      </c>
      <c r="F158" s="77">
        <v>5391.7</v>
      </c>
      <c r="G158" s="77">
        <v>675.4</v>
      </c>
      <c r="H158" s="77">
        <v>0</v>
      </c>
      <c r="I158" s="77">
        <v>49184.5</v>
      </c>
      <c r="J158" s="77">
        <f t="shared" si="8"/>
        <v>68451.3</v>
      </c>
      <c r="L158" s="79"/>
    </row>
    <row r="159" spans="1:12">
      <c r="A159" s="91">
        <v>40689</v>
      </c>
      <c r="B159" s="77">
        <v>8638.1</v>
      </c>
      <c r="E159" s="77">
        <v>3855.4</v>
      </c>
      <c r="F159" s="77">
        <v>5383.5</v>
      </c>
      <c r="G159" s="77">
        <v>757.3</v>
      </c>
      <c r="H159" s="77">
        <v>0</v>
      </c>
      <c r="I159" s="77">
        <v>50589.4</v>
      </c>
      <c r="J159" s="77">
        <f t="shared" si="8"/>
        <v>69223.7</v>
      </c>
      <c r="L159" s="79"/>
    </row>
    <row r="160" spans="1:12">
      <c r="A160" s="91">
        <v>40690</v>
      </c>
      <c r="B160" s="77">
        <v>8372.5</v>
      </c>
      <c r="E160" s="77">
        <v>3643.6</v>
      </c>
      <c r="F160" s="77">
        <v>5099.6000000000004</v>
      </c>
      <c r="G160" s="77">
        <v>750.2</v>
      </c>
      <c r="H160" s="77">
        <v>0</v>
      </c>
      <c r="I160" s="77">
        <v>26477.8</v>
      </c>
      <c r="J160" s="77">
        <f t="shared" si="8"/>
        <v>44343.7</v>
      </c>
      <c r="L160" s="79"/>
    </row>
    <row r="161" spans="1:12">
      <c r="A161" s="91">
        <v>40691</v>
      </c>
      <c r="B161" s="77">
        <v>7796.1</v>
      </c>
      <c r="E161" s="77">
        <v>3395.4</v>
      </c>
      <c r="F161" s="77">
        <v>4376.5</v>
      </c>
      <c r="G161" s="77">
        <v>731.4</v>
      </c>
      <c r="H161" s="77">
        <v>0</v>
      </c>
      <c r="I161" s="77">
        <v>1154.3</v>
      </c>
      <c r="J161" s="77">
        <f t="shared" si="8"/>
        <v>17453.7</v>
      </c>
      <c r="L161" s="79"/>
    </row>
    <row r="162" spans="1:12">
      <c r="A162" s="91">
        <v>40692</v>
      </c>
      <c r="B162" s="77">
        <v>7209</v>
      </c>
      <c r="E162" s="77">
        <v>3298.2</v>
      </c>
      <c r="F162" s="77">
        <v>4119.8</v>
      </c>
      <c r="G162" s="77">
        <v>728.4</v>
      </c>
      <c r="H162" s="77">
        <v>0</v>
      </c>
      <c r="I162" s="77">
        <v>5903.4</v>
      </c>
      <c r="J162" s="77">
        <f t="shared" si="8"/>
        <v>21258.799999999999</v>
      </c>
      <c r="L162" s="79"/>
    </row>
    <row r="163" spans="1:12">
      <c r="A163" s="91">
        <v>40693</v>
      </c>
      <c r="B163" s="77">
        <v>7651</v>
      </c>
      <c r="E163" s="77">
        <v>3521.2</v>
      </c>
      <c r="F163" s="77">
        <v>4612.7</v>
      </c>
      <c r="G163" s="77">
        <v>772.9</v>
      </c>
      <c r="H163" s="77">
        <v>0</v>
      </c>
      <c r="I163" s="77">
        <v>50584.1</v>
      </c>
      <c r="J163" s="77">
        <f t="shared" si="8"/>
        <v>67141.899999999994</v>
      </c>
      <c r="L163" s="79"/>
    </row>
    <row r="164" spans="1:12">
      <c r="A164" s="91">
        <v>40694</v>
      </c>
      <c r="B164" s="77">
        <v>8213.5</v>
      </c>
      <c r="E164" s="77">
        <v>3683.9</v>
      </c>
      <c r="F164" s="77">
        <v>5318.5</v>
      </c>
      <c r="G164" s="77">
        <v>746.7</v>
      </c>
      <c r="H164" s="77">
        <v>0</v>
      </c>
      <c r="I164" s="77">
        <v>52142.5</v>
      </c>
      <c r="J164" s="77">
        <f t="shared" si="8"/>
        <v>70105.100000000006</v>
      </c>
      <c r="L164" s="79"/>
    </row>
    <row r="166" spans="1:12" ht="15.75">
      <c r="B166" s="77">
        <f>SUM(B134:B164)</f>
        <v>290557.39999999997</v>
      </c>
      <c r="C166" s="79">
        <f>SUM(C134:C164)</f>
        <v>21705</v>
      </c>
      <c r="D166" s="77">
        <f t="shared" ref="D166:I166" si="9">SUM(D134:D164)</f>
        <v>0</v>
      </c>
      <c r="E166" s="77">
        <f t="shared" si="9"/>
        <v>141580.40000000002</v>
      </c>
      <c r="F166" s="77">
        <f t="shared" si="9"/>
        <v>171889.90000000002</v>
      </c>
      <c r="G166" s="77">
        <f t="shared" si="9"/>
        <v>22815.100000000009</v>
      </c>
      <c r="I166" s="77">
        <f t="shared" si="9"/>
        <v>440333.1</v>
      </c>
      <c r="J166" s="90">
        <f>SUM(J134:J164)</f>
        <v>1088880.8999999999</v>
      </c>
    </row>
    <row r="168" spans="1:12">
      <c r="A168" s="91">
        <v>40695</v>
      </c>
      <c r="B168" s="77">
        <v>8472.1</v>
      </c>
      <c r="C168" s="77">
        <v>0</v>
      </c>
      <c r="D168" s="77">
        <v>0</v>
      </c>
      <c r="E168" s="77">
        <v>3694.3</v>
      </c>
      <c r="F168" s="77">
        <v>5460.4</v>
      </c>
      <c r="G168" s="77">
        <v>714.4</v>
      </c>
      <c r="I168" s="77">
        <v>46075.6</v>
      </c>
      <c r="J168" s="77">
        <f t="shared" ref="J168:J197" si="10">SUM(B168:I168)</f>
        <v>64416.800000000003</v>
      </c>
    </row>
    <row r="169" spans="1:12">
      <c r="A169" s="91">
        <v>40696</v>
      </c>
      <c r="B169" s="77">
        <v>8801.4</v>
      </c>
      <c r="C169" s="77">
        <v>0</v>
      </c>
      <c r="D169" s="77">
        <v>0</v>
      </c>
      <c r="E169" s="77">
        <v>3764.2</v>
      </c>
      <c r="F169" s="77">
        <v>5533.3</v>
      </c>
      <c r="G169" s="77">
        <v>721.7</v>
      </c>
      <c r="I169" s="77">
        <v>17721.900000000001</v>
      </c>
      <c r="J169" s="77">
        <f t="shared" si="10"/>
        <v>36542.5</v>
      </c>
    </row>
    <row r="170" spans="1:12">
      <c r="A170" s="91">
        <v>40697</v>
      </c>
      <c r="B170" s="77">
        <v>8567.2000000000007</v>
      </c>
      <c r="C170" s="77">
        <v>0</v>
      </c>
      <c r="D170" s="77">
        <v>0</v>
      </c>
      <c r="E170" s="77">
        <v>3599.2</v>
      </c>
      <c r="F170" s="77">
        <v>5344.4</v>
      </c>
      <c r="G170" s="77">
        <v>757.1</v>
      </c>
      <c r="I170" s="77">
        <v>2417.9</v>
      </c>
      <c r="J170" s="77">
        <f t="shared" si="10"/>
        <v>20685.800000000003</v>
      </c>
    </row>
    <row r="171" spans="1:12">
      <c r="A171" s="91">
        <v>40698</v>
      </c>
      <c r="B171" s="77">
        <v>7353.4</v>
      </c>
      <c r="C171" s="77">
        <v>0</v>
      </c>
      <c r="D171" s="77">
        <v>0</v>
      </c>
      <c r="E171" s="77">
        <v>3211.1</v>
      </c>
      <c r="F171" s="77">
        <v>4337.2</v>
      </c>
      <c r="G171" s="77">
        <v>765.7</v>
      </c>
      <c r="I171" s="77">
        <v>2341.1</v>
      </c>
      <c r="J171" s="77">
        <f t="shared" si="10"/>
        <v>18008.5</v>
      </c>
    </row>
    <row r="172" spans="1:12">
      <c r="A172" s="91">
        <v>40699</v>
      </c>
      <c r="B172" s="77">
        <v>7909.7</v>
      </c>
      <c r="C172" s="77">
        <v>0</v>
      </c>
      <c r="D172" s="77">
        <v>0</v>
      </c>
      <c r="E172" s="77">
        <v>3567.5</v>
      </c>
      <c r="F172" s="77">
        <v>4946.3999999999996</v>
      </c>
      <c r="G172" s="77">
        <v>760.3</v>
      </c>
      <c r="I172" s="77">
        <v>2390.6999999999998</v>
      </c>
      <c r="J172" s="77">
        <f t="shared" si="10"/>
        <v>19574.599999999999</v>
      </c>
    </row>
    <row r="173" spans="1:12">
      <c r="A173" s="91">
        <v>40700</v>
      </c>
      <c r="B173" s="77">
        <v>8704</v>
      </c>
      <c r="C173" s="77">
        <v>0</v>
      </c>
      <c r="D173" s="77">
        <v>0</v>
      </c>
      <c r="E173" s="77">
        <v>3795.2</v>
      </c>
      <c r="F173" s="77">
        <v>5552.4</v>
      </c>
      <c r="G173" s="77">
        <v>743</v>
      </c>
      <c r="I173" s="77">
        <v>12419.7</v>
      </c>
      <c r="J173" s="77">
        <f t="shared" si="10"/>
        <v>31214.3</v>
      </c>
    </row>
    <row r="174" spans="1:12">
      <c r="A174" s="91">
        <v>40701</v>
      </c>
      <c r="B174" s="77">
        <v>8468.5</v>
      </c>
      <c r="C174" s="77">
        <v>0</v>
      </c>
      <c r="D174" s="77">
        <v>0</v>
      </c>
      <c r="E174" s="77">
        <v>3735.8</v>
      </c>
      <c r="F174" s="77">
        <v>5405.9</v>
      </c>
      <c r="G174" s="77">
        <v>740.7</v>
      </c>
      <c r="I174" s="77">
        <v>49815.1</v>
      </c>
      <c r="J174" s="77">
        <f t="shared" si="10"/>
        <v>68166</v>
      </c>
    </row>
    <row r="175" spans="1:12">
      <c r="A175" s="91">
        <v>40702</v>
      </c>
      <c r="B175" s="77">
        <v>8174.8</v>
      </c>
      <c r="C175" s="77">
        <v>0</v>
      </c>
      <c r="D175" s="77">
        <v>0</v>
      </c>
      <c r="E175" s="77">
        <v>3677.6</v>
      </c>
      <c r="F175" s="77">
        <v>5364.5</v>
      </c>
      <c r="G175" s="77">
        <v>758.1</v>
      </c>
      <c r="I175" s="77">
        <v>51710.1</v>
      </c>
      <c r="J175" s="77">
        <f t="shared" si="10"/>
        <v>69685.100000000006</v>
      </c>
    </row>
    <row r="176" spans="1:12">
      <c r="A176" s="91">
        <v>40703</v>
      </c>
      <c r="B176" s="77">
        <v>7982.1</v>
      </c>
      <c r="C176" s="77">
        <v>0</v>
      </c>
      <c r="D176" s="77">
        <v>0</v>
      </c>
      <c r="E176" s="77">
        <v>3709.1</v>
      </c>
      <c r="F176" s="77">
        <v>5214.5</v>
      </c>
      <c r="G176" s="77">
        <v>746.4</v>
      </c>
      <c r="I176" s="77">
        <v>51349.8</v>
      </c>
      <c r="J176" s="77">
        <f t="shared" si="10"/>
        <v>69001.900000000009</v>
      </c>
    </row>
    <row r="177" spans="1:10">
      <c r="A177" s="91">
        <v>40704</v>
      </c>
      <c r="B177" s="77">
        <v>7447.4</v>
      </c>
      <c r="C177" s="77">
        <v>0</v>
      </c>
      <c r="D177" s="77">
        <v>0</v>
      </c>
      <c r="E177" s="77">
        <v>3465.5</v>
      </c>
      <c r="F177" s="77">
        <v>4866.3999999999996</v>
      </c>
      <c r="G177" s="77">
        <v>763</v>
      </c>
      <c r="I177" s="77">
        <v>31289.7</v>
      </c>
      <c r="J177" s="77">
        <f t="shared" si="10"/>
        <v>47832</v>
      </c>
    </row>
    <row r="178" spans="1:10">
      <c r="A178" s="91">
        <v>40705</v>
      </c>
      <c r="B178" s="77">
        <v>6996.1</v>
      </c>
      <c r="C178" s="77">
        <v>0</v>
      </c>
      <c r="D178" s="77">
        <v>0</v>
      </c>
      <c r="E178" s="77">
        <v>3246.5</v>
      </c>
      <c r="F178" s="77">
        <v>4282.3</v>
      </c>
      <c r="G178" s="77">
        <v>701.2</v>
      </c>
      <c r="I178" s="77">
        <v>2359.6</v>
      </c>
      <c r="J178" s="77">
        <f t="shared" si="10"/>
        <v>17585.7</v>
      </c>
    </row>
    <row r="179" spans="1:10">
      <c r="A179" s="91">
        <v>40706</v>
      </c>
      <c r="B179" s="77">
        <v>7599.5</v>
      </c>
      <c r="C179" s="77">
        <v>0</v>
      </c>
      <c r="D179" s="77">
        <v>0</v>
      </c>
      <c r="E179" s="77">
        <v>3549</v>
      </c>
      <c r="F179" s="77">
        <v>4855.3</v>
      </c>
      <c r="G179" s="77">
        <v>714.6</v>
      </c>
      <c r="I179" s="77">
        <v>2434.1</v>
      </c>
      <c r="J179" s="77">
        <f t="shared" si="10"/>
        <v>19152.499999999996</v>
      </c>
    </row>
    <row r="180" spans="1:10">
      <c r="A180" s="91">
        <v>40707</v>
      </c>
      <c r="B180" s="77">
        <v>8503.1</v>
      </c>
      <c r="C180" s="77">
        <v>0</v>
      </c>
      <c r="D180" s="77">
        <v>0</v>
      </c>
      <c r="E180" s="77">
        <v>3997</v>
      </c>
      <c r="F180" s="77">
        <v>5735.9</v>
      </c>
      <c r="G180" s="77">
        <v>745</v>
      </c>
      <c r="I180" s="77">
        <v>2412.5</v>
      </c>
      <c r="J180" s="77">
        <f t="shared" si="10"/>
        <v>21393.5</v>
      </c>
    </row>
    <row r="181" spans="1:10">
      <c r="A181" s="91">
        <v>40708</v>
      </c>
      <c r="B181" s="77">
        <v>8652.9</v>
      </c>
      <c r="C181" s="77">
        <v>0</v>
      </c>
      <c r="D181" s="77">
        <v>0</v>
      </c>
      <c r="E181" s="77">
        <v>4014</v>
      </c>
      <c r="F181" s="77">
        <v>5748.1</v>
      </c>
      <c r="G181" s="77">
        <v>776.8</v>
      </c>
      <c r="H181" s="77">
        <v>2.6</v>
      </c>
      <c r="I181" s="77">
        <v>2547.8000000000002</v>
      </c>
      <c r="J181" s="77">
        <f t="shared" si="10"/>
        <v>21742.199999999997</v>
      </c>
    </row>
    <row r="182" spans="1:10">
      <c r="A182" s="91">
        <v>40709</v>
      </c>
      <c r="B182" s="77">
        <v>8685.7000000000007</v>
      </c>
      <c r="C182" s="77">
        <v>0</v>
      </c>
      <c r="D182" s="77">
        <v>0</v>
      </c>
      <c r="E182" s="77">
        <v>3992.8</v>
      </c>
      <c r="F182" s="77">
        <v>5862.5</v>
      </c>
      <c r="G182" s="77">
        <v>736.8</v>
      </c>
      <c r="H182" s="77">
        <v>17.3</v>
      </c>
      <c r="I182" s="77">
        <v>2324</v>
      </c>
      <c r="J182" s="77">
        <f t="shared" si="10"/>
        <v>21619.1</v>
      </c>
    </row>
    <row r="183" spans="1:10">
      <c r="A183" s="91">
        <v>40710</v>
      </c>
      <c r="B183" s="77">
        <v>8296.7999999999993</v>
      </c>
      <c r="C183" s="77">
        <v>0</v>
      </c>
      <c r="D183" s="77">
        <v>0</v>
      </c>
      <c r="E183" s="77">
        <v>3974.5</v>
      </c>
      <c r="F183" s="77">
        <v>5871.2</v>
      </c>
      <c r="G183" s="77">
        <v>712.8</v>
      </c>
      <c r="H183" s="77">
        <v>9.6999999999999993</v>
      </c>
      <c r="I183" s="77">
        <v>1070.3</v>
      </c>
      <c r="J183" s="77">
        <f t="shared" si="10"/>
        <v>19935.3</v>
      </c>
    </row>
    <row r="184" spans="1:10">
      <c r="A184" s="91">
        <v>40711</v>
      </c>
      <c r="B184" s="77">
        <v>7410.4</v>
      </c>
      <c r="C184" s="77">
        <v>0</v>
      </c>
      <c r="D184" s="77">
        <v>0</v>
      </c>
      <c r="E184" s="77">
        <v>3657.6</v>
      </c>
      <c r="F184" s="77">
        <v>5297.2</v>
      </c>
      <c r="G184" s="77">
        <v>752.1</v>
      </c>
      <c r="H184" s="77">
        <v>11.6</v>
      </c>
      <c r="I184" s="77">
        <v>7232.3</v>
      </c>
      <c r="J184" s="77">
        <f t="shared" si="10"/>
        <v>24361.199999999997</v>
      </c>
    </row>
    <row r="185" spans="1:10">
      <c r="A185" s="91">
        <v>40712</v>
      </c>
      <c r="B185" s="77">
        <v>6259.5</v>
      </c>
      <c r="C185" s="77">
        <v>0</v>
      </c>
      <c r="D185" s="77">
        <v>0</v>
      </c>
      <c r="E185" s="77">
        <v>3238.5</v>
      </c>
      <c r="F185" s="77">
        <v>4221.6000000000004</v>
      </c>
      <c r="G185" s="77">
        <v>712.1</v>
      </c>
      <c r="I185" s="77">
        <v>48813.2</v>
      </c>
      <c r="J185" s="77">
        <f t="shared" si="10"/>
        <v>63244.899999999994</v>
      </c>
    </row>
    <row r="186" spans="1:10">
      <c r="A186" s="91">
        <v>40713</v>
      </c>
      <c r="B186" s="77">
        <v>6838.8</v>
      </c>
      <c r="C186" s="77">
        <v>0</v>
      </c>
      <c r="D186" s="77">
        <v>0</v>
      </c>
      <c r="E186" s="77">
        <v>3551.3</v>
      </c>
      <c r="F186" s="77">
        <v>4919.7</v>
      </c>
      <c r="G186" s="77">
        <v>727.7</v>
      </c>
      <c r="I186" s="77">
        <v>47343.6</v>
      </c>
      <c r="J186" s="77">
        <f t="shared" si="10"/>
        <v>63381.1</v>
      </c>
    </row>
    <row r="187" spans="1:10">
      <c r="A187" s="91">
        <v>40714</v>
      </c>
      <c r="B187" s="77">
        <v>7981</v>
      </c>
      <c r="C187" s="77">
        <v>0</v>
      </c>
      <c r="D187" s="77">
        <v>0</v>
      </c>
      <c r="E187" s="77">
        <v>4047</v>
      </c>
      <c r="F187" s="77">
        <v>5912.3</v>
      </c>
      <c r="G187" s="77">
        <v>731.3</v>
      </c>
      <c r="I187" s="77">
        <v>49165.1</v>
      </c>
      <c r="J187" s="77">
        <f t="shared" si="10"/>
        <v>67836.7</v>
      </c>
    </row>
    <row r="188" spans="1:10">
      <c r="A188" s="91">
        <v>40715</v>
      </c>
      <c r="B188" s="77">
        <v>7717.4</v>
      </c>
      <c r="C188" s="77">
        <v>0</v>
      </c>
      <c r="D188" s="77">
        <v>0</v>
      </c>
      <c r="E188" s="77">
        <v>3922.4</v>
      </c>
      <c r="F188" s="77">
        <v>5644.1</v>
      </c>
      <c r="G188" s="77">
        <v>720.3</v>
      </c>
      <c r="I188" s="77">
        <v>51497.2</v>
      </c>
      <c r="J188" s="77">
        <f t="shared" si="10"/>
        <v>69501.399999999994</v>
      </c>
    </row>
    <row r="189" spans="1:10">
      <c r="A189" s="91">
        <v>40716</v>
      </c>
      <c r="B189" s="77">
        <v>7629.3</v>
      </c>
      <c r="C189" s="77">
        <v>0</v>
      </c>
      <c r="D189" s="77">
        <v>0</v>
      </c>
      <c r="E189" s="77">
        <v>3924.7</v>
      </c>
      <c r="F189" s="77">
        <v>5591.2</v>
      </c>
      <c r="G189" s="77">
        <v>681.7</v>
      </c>
      <c r="I189" s="77">
        <v>52614.7</v>
      </c>
      <c r="J189" s="77">
        <f t="shared" si="10"/>
        <v>70441.600000000006</v>
      </c>
    </row>
    <row r="190" spans="1:10">
      <c r="A190" s="91">
        <v>40717</v>
      </c>
      <c r="B190" s="77">
        <v>7689.9</v>
      </c>
      <c r="C190" s="77">
        <v>0</v>
      </c>
      <c r="D190" s="77">
        <v>0</v>
      </c>
      <c r="E190" s="77">
        <v>3945.3</v>
      </c>
      <c r="F190" s="77">
        <v>5725.8</v>
      </c>
      <c r="G190" s="77">
        <v>717.6</v>
      </c>
      <c r="I190" s="77">
        <v>49397.8</v>
      </c>
      <c r="J190" s="77">
        <f t="shared" si="10"/>
        <v>67476.399999999994</v>
      </c>
    </row>
    <row r="191" spans="1:10">
      <c r="A191" s="91">
        <v>40718</v>
      </c>
      <c r="B191" s="77">
        <v>7111.5</v>
      </c>
      <c r="C191" s="77">
        <v>0</v>
      </c>
      <c r="D191" s="77">
        <v>0</v>
      </c>
      <c r="E191" s="77">
        <v>3653.3</v>
      </c>
      <c r="F191" s="77">
        <v>5304.5</v>
      </c>
      <c r="G191" s="77">
        <v>740.5</v>
      </c>
      <c r="I191" s="77">
        <v>29921.9</v>
      </c>
      <c r="J191" s="77">
        <f t="shared" si="10"/>
        <v>46731.7</v>
      </c>
    </row>
    <row r="192" spans="1:10">
      <c r="A192" s="91">
        <v>40719</v>
      </c>
      <c r="B192" s="77">
        <v>6574.7</v>
      </c>
      <c r="C192" s="77">
        <v>0</v>
      </c>
      <c r="D192" s="77">
        <v>0</v>
      </c>
      <c r="E192" s="77">
        <v>3389.4</v>
      </c>
      <c r="F192" s="77">
        <v>4607.6000000000004</v>
      </c>
      <c r="G192" s="77">
        <v>707.9</v>
      </c>
      <c r="I192" s="77">
        <v>2227.6999999999998</v>
      </c>
      <c r="J192" s="77">
        <f t="shared" si="10"/>
        <v>17507.3</v>
      </c>
    </row>
    <row r="193" spans="1:10">
      <c r="A193" s="91">
        <v>40720</v>
      </c>
      <c r="B193" s="77">
        <v>6924.6</v>
      </c>
      <c r="C193" s="77">
        <v>0</v>
      </c>
      <c r="D193" s="77">
        <v>0</v>
      </c>
      <c r="E193" s="77">
        <v>3549.2</v>
      </c>
      <c r="F193" s="77">
        <v>5010</v>
      </c>
      <c r="G193" s="77">
        <v>689.1</v>
      </c>
      <c r="I193" s="77">
        <v>8840</v>
      </c>
      <c r="J193" s="77">
        <f t="shared" si="10"/>
        <v>25012.9</v>
      </c>
    </row>
    <row r="194" spans="1:10">
      <c r="A194" s="91">
        <v>40721</v>
      </c>
      <c r="B194" s="77">
        <v>7901.2</v>
      </c>
      <c r="C194" s="77">
        <v>0</v>
      </c>
      <c r="D194" s="77">
        <v>0</v>
      </c>
      <c r="E194" s="77">
        <v>3892.6</v>
      </c>
      <c r="F194" s="77">
        <v>5612.1</v>
      </c>
      <c r="G194" s="77">
        <v>738</v>
      </c>
      <c r="H194" s="77">
        <v>0.4</v>
      </c>
      <c r="I194" s="77">
        <v>25980.799999999999</v>
      </c>
      <c r="J194" s="77">
        <f t="shared" si="10"/>
        <v>44125.100000000006</v>
      </c>
    </row>
    <row r="195" spans="1:10">
      <c r="A195" s="91">
        <v>40722</v>
      </c>
      <c r="B195" s="77">
        <v>7926.3</v>
      </c>
      <c r="C195" s="77">
        <v>0</v>
      </c>
      <c r="D195" s="77">
        <v>0</v>
      </c>
      <c r="E195" s="77">
        <v>3732.4</v>
      </c>
      <c r="F195" s="77">
        <v>5473.6</v>
      </c>
      <c r="G195" s="77">
        <v>764.1</v>
      </c>
      <c r="I195" s="77">
        <v>34764.400000000001</v>
      </c>
      <c r="J195" s="77">
        <f t="shared" si="10"/>
        <v>52660.800000000003</v>
      </c>
    </row>
    <row r="196" spans="1:10">
      <c r="A196" s="91">
        <v>40723</v>
      </c>
      <c r="B196" s="77">
        <v>8119.5</v>
      </c>
      <c r="C196" s="77">
        <v>0</v>
      </c>
      <c r="D196" s="77">
        <v>0</v>
      </c>
      <c r="E196" s="77">
        <v>3802.4</v>
      </c>
      <c r="F196" s="77">
        <v>5540.6</v>
      </c>
      <c r="G196" s="77">
        <v>740.3</v>
      </c>
      <c r="I196" s="77">
        <v>2139.4</v>
      </c>
      <c r="J196" s="77">
        <f t="shared" si="10"/>
        <v>20342.2</v>
      </c>
    </row>
    <row r="197" spans="1:10">
      <c r="A197" s="91">
        <v>40724</v>
      </c>
      <c r="B197" s="77">
        <v>8035.8</v>
      </c>
      <c r="C197" s="77">
        <v>0</v>
      </c>
      <c r="D197" s="77">
        <v>0</v>
      </c>
      <c r="E197" s="77">
        <v>3754.3</v>
      </c>
      <c r="F197" s="77">
        <v>5473.3</v>
      </c>
      <c r="G197" s="77">
        <v>731.3</v>
      </c>
      <c r="I197" s="77">
        <v>9009.6</v>
      </c>
      <c r="J197" s="77">
        <f t="shared" si="10"/>
        <v>27004.300000000003</v>
      </c>
    </row>
    <row r="198" spans="1:10">
      <c r="A198" s="91"/>
    </row>
    <row r="199" spans="1:10" ht="15.75">
      <c r="A199" s="91"/>
      <c r="B199" s="77">
        <f>SUM(B168:B197)</f>
        <v>234734.59999999998</v>
      </c>
      <c r="C199" s="77">
        <f t="shared" ref="C199:J199" si="11">SUM(C168:C197)</f>
        <v>0</v>
      </c>
      <c r="D199" s="77">
        <f t="shared" si="11"/>
        <v>0</v>
      </c>
      <c r="E199" s="77">
        <f t="shared" si="11"/>
        <v>111053.69999999998</v>
      </c>
      <c r="F199" s="77">
        <f t="shared" si="11"/>
        <v>158714.30000000002</v>
      </c>
      <c r="G199" s="77">
        <f t="shared" si="11"/>
        <v>22011.599999999995</v>
      </c>
      <c r="H199" s="77">
        <f t="shared" si="11"/>
        <v>41.6</v>
      </c>
      <c r="I199" s="77">
        <f t="shared" si="11"/>
        <v>699627.6</v>
      </c>
      <c r="J199" s="90">
        <f t="shared" si="11"/>
        <v>1226183.3999999999</v>
      </c>
    </row>
    <row r="200" spans="1:10">
      <c r="A200" s="91"/>
    </row>
    <row r="201" spans="1:10">
      <c r="A201" s="91">
        <v>40725</v>
      </c>
      <c r="B201" s="77">
        <v>7321.8</v>
      </c>
      <c r="C201" s="77">
        <v>0</v>
      </c>
      <c r="D201" s="77">
        <v>0</v>
      </c>
      <c r="E201" s="77">
        <v>3433.3</v>
      </c>
      <c r="F201" s="77">
        <v>4914.8999999999996</v>
      </c>
      <c r="G201" s="77">
        <v>747.3</v>
      </c>
      <c r="I201" s="77">
        <v>48069</v>
      </c>
      <c r="J201" s="77">
        <f t="shared" ref="J201:J231" si="12">SUM(B201:I201)</f>
        <v>64486.3</v>
      </c>
    </row>
    <row r="202" spans="1:10">
      <c r="A202" s="91">
        <v>40726</v>
      </c>
      <c r="B202" s="77">
        <v>6296.2</v>
      </c>
      <c r="C202" s="77">
        <v>0</v>
      </c>
      <c r="D202" s="77">
        <v>0</v>
      </c>
      <c r="E202" s="77">
        <v>3178.3</v>
      </c>
      <c r="F202" s="77">
        <v>4194.3</v>
      </c>
      <c r="G202" s="77">
        <v>725.6</v>
      </c>
      <c r="I202" s="77">
        <v>49721.7</v>
      </c>
      <c r="J202" s="77">
        <f t="shared" si="12"/>
        <v>64116.1</v>
      </c>
    </row>
    <row r="203" spans="1:10">
      <c r="A203" s="91">
        <v>40727</v>
      </c>
      <c r="B203" s="77">
        <v>5593</v>
      </c>
      <c r="C203" s="77">
        <v>0</v>
      </c>
      <c r="D203" s="77">
        <v>0</v>
      </c>
      <c r="E203" s="77">
        <v>3063.2</v>
      </c>
      <c r="F203" s="77">
        <v>4003.4</v>
      </c>
      <c r="G203" s="77">
        <v>718.7</v>
      </c>
      <c r="I203" s="77">
        <v>48901.8</v>
      </c>
      <c r="J203" s="77">
        <f t="shared" si="12"/>
        <v>62280.100000000006</v>
      </c>
    </row>
    <row r="204" spans="1:10">
      <c r="A204" s="91">
        <v>40728</v>
      </c>
      <c r="B204" s="77">
        <v>6204.4</v>
      </c>
      <c r="C204" s="77">
        <v>0</v>
      </c>
      <c r="D204" s="77">
        <v>0</v>
      </c>
      <c r="E204" s="77">
        <v>3331.1</v>
      </c>
      <c r="F204" s="77">
        <v>4582</v>
      </c>
      <c r="G204" s="77">
        <v>696.9</v>
      </c>
      <c r="I204" s="77">
        <v>47469.7</v>
      </c>
      <c r="J204" s="77">
        <f t="shared" si="12"/>
        <v>62284.1</v>
      </c>
    </row>
    <row r="205" spans="1:10">
      <c r="A205" s="91">
        <v>40729</v>
      </c>
      <c r="B205" s="77">
        <v>7493.4</v>
      </c>
      <c r="C205" s="77">
        <v>0</v>
      </c>
      <c r="D205" s="77">
        <v>0</v>
      </c>
      <c r="E205" s="77">
        <v>3590.5</v>
      </c>
      <c r="F205" s="77">
        <v>5511.2</v>
      </c>
      <c r="G205" s="77">
        <v>701.9</v>
      </c>
      <c r="I205" s="77">
        <v>51478.6</v>
      </c>
      <c r="J205" s="77">
        <f t="shared" si="12"/>
        <v>68775.600000000006</v>
      </c>
    </row>
    <row r="206" spans="1:10">
      <c r="A206" s="91">
        <v>40730</v>
      </c>
      <c r="B206" s="77">
        <v>7740</v>
      </c>
      <c r="C206" s="77">
        <v>0</v>
      </c>
      <c r="D206" s="77">
        <v>0</v>
      </c>
      <c r="E206" s="77">
        <v>3597.5</v>
      </c>
      <c r="F206" s="77">
        <v>5689</v>
      </c>
      <c r="G206" s="77">
        <v>761.7</v>
      </c>
      <c r="H206" s="77">
        <v>0.1</v>
      </c>
      <c r="I206" s="77">
        <v>50129.5</v>
      </c>
      <c r="J206" s="77">
        <f t="shared" si="12"/>
        <v>67917.8</v>
      </c>
    </row>
    <row r="207" spans="1:10">
      <c r="A207" s="91">
        <v>40731</v>
      </c>
      <c r="B207" s="77">
        <v>7536.9</v>
      </c>
      <c r="C207" s="77">
        <v>0</v>
      </c>
      <c r="D207" s="77">
        <v>0</v>
      </c>
      <c r="E207" s="77">
        <v>3539.7</v>
      </c>
      <c r="F207" s="77">
        <v>5541.6</v>
      </c>
      <c r="G207" s="77">
        <v>754.5</v>
      </c>
      <c r="H207" s="77">
        <v>0.3</v>
      </c>
      <c r="I207" s="77">
        <v>29143.8</v>
      </c>
      <c r="J207" s="77">
        <f t="shared" si="12"/>
        <v>46516.799999999996</v>
      </c>
    </row>
    <row r="208" spans="1:10">
      <c r="A208" s="91">
        <v>40732</v>
      </c>
      <c r="B208" s="77">
        <v>7084.6</v>
      </c>
      <c r="C208" s="77">
        <v>0</v>
      </c>
      <c r="D208" s="77">
        <v>0</v>
      </c>
      <c r="E208" s="77">
        <v>3454.4</v>
      </c>
      <c r="F208" s="77">
        <v>5264</v>
      </c>
      <c r="G208" s="77">
        <v>748.8</v>
      </c>
      <c r="I208" s="77">
        <v>2034.7</v>
      </c>
      <c r="J208" s="77">
        <f t="shared" si="12"/>
        <v>18586.5</v>
      </c>
    </row>
    <row r="209" spans="1:10">
      <c r="A209" s="91">
        <v>40733</v>
      </c>
      <c r="B209" s="77">
        <v>6431.7</v>
      </c>
      <c r="C209" s="77">
        <v>0</v>
      </c>
      <c r="D209" s="77">
        <v>0</v>
      </c>
      <c r="E209" s="77">
        <v>3352.6</v>
      </c>
      <c r="F209" s="77">
        <v>4471.5</v>
      </c>
      <c r="G209" s="77">
        <v>714</v>
      </c>
      <c r="I209" s="77">
        <v>6243.7</v>
      </c>
      <c r="J209" s="77">
        <f t="shared" si="12"/>
        <v>21213.5</v>
      </c>
    </row>
    <row r="210" spans="1:10">
      <c r="A210" s="91">
        <v>40734</v>
      </c>
      <c r="B210" s="77">
        <v>6687.3</v>
      </c>
      <c r="C210" s="77">
        <v>0</v>
      </c>
      <c r="D210" s="77">
        <v>0</v>
      </c>
      <c r="E210" s="77">
        <v>3519.2</v>
      </c>
      <c r="F210" s="77">
        <v>4949.7</v>
      </c>
      <c r="G210" s="77">
        <v>720.9</v>
      </c>
      <c r="I210" s="77">
        <v>52126.1</v>
      </c>
      <c r="J210" s="77">
        <f t="shared" si="12"/>
        <v>68003.199999999997</v>
      </c>
    </row>
    <row r="211" spans="1:10">
      <c r="A211" s="91">
        <v>40735</v>
      </c>
      <c r="B211" s="77">
        <v>7409.5</v>
      </c>
      <c r="C211" s="77">
        <v>0</v>
      </c>
      <c r="D211" s="77">
        <v>0</v>
      </c>
      <c r="E211" s="77">
        <v>3748.7</v>
      </c>
      <c r="F211" s="77">
        <v>5695.4</v>
      </c>
      <c r="G211" s="77">
        <v>744.6</v>
      </c>
      <c r="I211" s="77">
        <v>52330.8</v>
      </c>
      <c r="J211" s="77">
        <f t="shared" si="12"/>
        <v>69929</v>
      </c>
    </row>
    <row r="212" spans="1:10">
      <c r="A212" s="91">
        <v>40736</v>
      </c>
      <c r="B212" s="77">
        <v>7369.2</v>
      </c>
      <c r="C212" s="77">
        <v>0</v>
      </c>
      <c r="D212" s="77">
        <v>0</v>
      </c>
      <c r="E212" s="77">
        <v>3748.2</v>
      </c>
      <c r="F212" s="77">
        <v>5628</v>
      </c>
      <c r="G212" s="77">
        <v>674.2</v>
      </c>
      <c r="I212" s="77">
        <v>52957.1</v>
      </c>
      <c r="J212" s="77">
        <f t="shared" si="12"/>
        <v>70376.7</v>
      </c>
    </row>
    <row r="213" spans="1:10">
      <c r="A213" s="91">
        <v>40737</v>
      </c>
      <c r="B213" s="77">
        <v>7569.8</v>
      </c>
      <c r="C213" s="77">
        <v>0</v>
      </c>
      <c r="D213" s="77">
        <v>0</v>
      </c>
      <c r="E213" s="77">
        <v>3794.9</v>
      </c>
      <c r="F213" s="77">
        <v>5758.8</v>
      </c>
      <c r="G213" s="77">
        <v>730.9</v>
      </c>
      <c r="I213" s="77">
        <v>33126.300000000003</v>
      </c>
      <c r="J213" s="77">
        <f t="shared" si="12"/>
        <v>50980.700000000004</v>
      </c>
    </row>
    <row r="214" spans="1:10">
      <c r="A214" s="91">
        <v>40738</v>
      </c>
      <c r="B214" s="77">
        <v>7745.6</v>
      </c>
      <c r="C214" s="77">
        <v>0</v>
      </c>
      <c r="D214" s="77">
        <v>0</v>
      </c>
      <c r="E214" s="77">
        <v>3853.8</v>
      </c>
      <c r="F214" s="77">
        <v>5862.4</v>
      </c>
      <c r="G214" s="77">
        <v>722.6</v>
      </c>
      <c r="I214" s="77">
        <v>2324.9</v>
      </c>
      <c r="J214" s="77">
        <f t="shared" si="12"/>
        <v>20509.300000000003</v>
      </c>
    </row>
    <row r="215" spans="1:10">
      <c r="A215" s="91">
        <v>40739</v>
      </c>
      <c r="B215" s="77">
        <v>7168.1</v>
      </c>
      <c r="C215" s="77">
        <v>0</v>
      </c>
      <c r="D215" s="77">
        <v>0</v>
      </c>
      <c r="E215" s="77">
        <v>3545.3</v>
      </c>
      <c r="F215" s="77">
        <v>5355.2</v>
      </c>
      <c r="G215" s="77">
        <v>733.2</v>
      </c>
      <c r="I215" s="77">
        <v>2527.1</v>
      </c>
      <c r="J215" s="77">
        <f t="shared" si="12"/>
        <v>19328.900000000001</v>
      </c>
    </row>
    <row r="216" spans="1:10">
      <c r="A216" s="91">
        <v>40740</v>
      </c>
      <c r="B216" s="77">
        <v>6449.1</v>
      </c>
      <c r="C216" s="77">
        <v>0</v>
      </c>
      <c r="D216" s="77">
        <v>0</v>
      </c>
      <c r="E216" s="77">
        <v>3284.4</v>
      </c>
      <c r="F216" s="77">
        <v>4859.1000000000004</v>
      </c>
      <c r="G216" s="77">
        <v>692.5</v>
      </c>
      <c r="I216" s="77">
        <v>2399.6</v>
      </c>
      <c r="J216" s="77">
        <f t="shared" si="12"/>
        <v>17684.7</v>
      </c>
    </row>
    <row r="217" spans="1:10">
      <c r="A217" s="91">
        <v>40741</v>
      </c>
      <c r="B217" s="77">
        <v>6897.1</v>
      </c>
      <c r="C217" s="77">
        <v>0</v>
      </c>
      <c r="D217" s="77">
        <v>0</v>
      </c>
      <c r="E217" s="77">
        <v>3574.2</v>
      </c>
      <c r="F217" s="77">
        <v>5245.8</v>
      </c>
      <c r="G217" s="77">
        <v>678.4</v>
      </c>
      <c r="I217" s="77">
        <v>6859.4</v>
      </c>
      <c r="J217" s="77">
        <f t="shared" si="12"/>
        <v>23254.9</v>
      </c>
    </row>
    <row r="218" spans="1:10">
      <c r="A218" s="91">
        <v>40742</v>
      </c>
      <c r="B218" s="77">
        <v>7531.5</v>
      </c>
      <c r="C218" s="77">
        <v>0</v>
      </c>
      <c r="D218" s="77">
        <v>0</v>
      </c>
      <c r="E218" s="77">
        <v>3783.8</v>
      </c>
      <c r="F218" s="77">
        <v>5726</v>
      </c>
      <c r="G218" s="77">
        <v>709.4</v>
      </c>
      <c r="I218" s="77">
        <v>52053.3</v>
      </c>
      <c r="J218" s="77">
        <f t="shared" si="12"/>
        <v>69804</v>
      </c>
    </row>
    <row r="219" spans="1:10">
      <c r="A219" s="91">
        <v>40743</v>
      </c>
      <c r="B219" s="77">
        <v>7404.8</v>
      </c>
      <c r="C219" s="77">
        <v>0</v>
      </c>
      <c r="D219" s="77">
        <v>0</v>
      </c>
      <c r="E219" s="77">
        <v>3730.2</v>
      </c>
      <c r="F219" s="77">
        <v>5676.3</v>
      </c>
      <c r="G219" s="77">
        <v>734.4</v>
      </c>
      <c r="I219" s="77">
        <v>39893</v>
      </c>
      <c r="J219" s="77">
        <f t="shared" si="12"/>
        <v>57438.7</v>
      </c>
    </row>
    <row r="220" spans="1:10">
      <c r="A220" s="91">
        <v>40744</v>
      </c>
      <c r="B220" s="77">
        <v>7228.3</v>
      </c>
      <c r="C220" s="77">
        <v>0</v>
      </c>
      <c r="D220" s="77">
        <v>0</v>
      </c>
      <c r="E220" s="77">
        <v>3729.3</v>
      </c>
      <c r="F220" s="77">
        <v>5587.5</v>
      </c>
      <c r="G220" s="77">
        <v>713.8</v>
      </c>
      <c r="I220" s="77">
        <v>51726.8</v>
      </c>
      <c r="J220" s="77">
        <f t="shared" si="12"/>
        <v>68985.7</v>
      </c>
    </row>
    <row r="221" spans="1:10">
      <c r="A221" s="91">
        <v>40745</v>
      </c>
      <c r="B221" s="77">
        <v>6841.5</v>
      </c>
      <c r="C221" s="77">
        <v>0</v>
      </c>
      <c r="D221" s="77">
        <v>0</v>
      </c>
      <c r="E221" s="77">
        <v>3633.5</v>
      </c>
      <c r="F221" s="77">
        <v>5354.7</v>
      </c>
      <c r="G221" s="77">
        <v>692.2</v>
      </c>
      <c r="I221" s="77">
        <v>52658.9</v>
      </c>
      <c r="J221" s="77">
        <f t="shared" si="12"/>
        <v>69180.800000000003</v>
      </c>
    </row>
    <row r="222" spans="1:10">
      <c r="A222" s="91">
        <v>40746</v>
      </c>
      <c r="B222" s="77">
        <v>6349.2</v>
      </c>
      <c r="C222" s="77">
        <v>0</v>
      </c>
      <c r="D222" s="77">
        <v>0</v>
      </c>
      <c r="E222" s="77">
        <v>3355</v>
      </c>
      <c r="F222" s="77">
        <v>5051.3</v>
      </c>
      <c r="G222" s="77">
        <v>711.6</v>
      </c>
      <c r="I222" s="77">
        <v>52321.9</v>
      </c>
      <c r="J222" s="77">
        <f t="shared" si="12"/>
        <v>67789</v>
      </c>
    </row>
    <row r="223" spans="1:10">
      <c r="A223" s="91">
        <v>40747</v>
      </c>
      <c r="B223" s="77">
        <v>5740.6</v>
      </c>
      <c r="C223" s="77">
        <v>0</v>
      </c>
      <c r="D223" s="77">
        <v>0</v>
      </c>
      <c r="E223" s="77">
        <v>3102.6</v>
      </c>
      <c r="F223" s="77">
        <v>4393.2</v>
      </c>
      <c r="G223" s="77">
        <v>724.5</v>
      </c>
      <c r="I223" s="77">
        <v>51586.6</v>
      </c>
      <c r="J223" s="77">
        <f t="shared" si="12"/>
        <v>65547.5</v>
      </c>
    </row>
    <row r="224" spans="1:10">
      <c r="A224" s="91">
        <v>40748</v>
      </c>
      <c r="B224" s="77">
        <v>6092.6</v>
      </c>
      <c r="C224" s="77">
        <v>0</v>
      </c>
      <c r="D224" s="77">
        <v>0</v>
      </c>
      <c r="E224" s="77">
        <v>3321</v>
      </c>
      <c r="F224" s="77">
        <v>4838</v>
      </c>
      <c r="G224" s="77">
        <v>717.9</v>
      </c>
      <c r="I224" s="77">
        <v>52100.5</v>
      </c>
      <c r="J224" s="77">
        <f t="shared" si="12"/>
        <v>67070</v>
      </c>
    </row>
    <row r="225" spans="1:10">
      <c r="A225" s="91">
        <v>40749</v>
      </c>
      <c r="B225" s="77">
        <v>7003.5</v>
      </c>
      <c r="C225" s="77">
        <v>0</v>
      </c>
      <c r="D225" s="77">
        <v>0</v>
      </c>
      <c r="E225" s="77">
        <v>3639.2</v>
      </c>
      <c r="F225" s="77">
        <v>5724.7</v>
      </c>
      <c r="G225" s="77">
        <v>751.3</v>
      </c>
      <c r="I225" s="77">
        <v>50200</v>
      </c>
      <c r="J225" s="77">
        <f t="shared" si="12"/>
        <v>67318.7</v>
      </c>
    </row>
    <row r="226" spans="1:10">
      <c r="A226" s="91">
        <v>40750</v>
      </c>
      <c r="B226" s="77">
        <v>7088.6</v>
      </c>
      <c r="C226" s="77">
        <v>0</v>
      </c>
      <c r="D226" s="77">
        <v>0</v>
      </c>
      <c r="E226" s="77">
        <v>3673.5</v>
      </c>
      <c r="F226" s="77">
        <v>5710.5</v>
      </c>
      <c r="G226" s="77">
        <v>740.2</v>
      </c>
      <c r="I226" s="77">
        <v>51927.7</v>
      </c>
      <c r="J226" s="77">
        <f t="shared" si="12"/>
        <v>69140.5</v>
      </c>
    </row>
    <row r="227" spans="1:10">
      <c r="A227" s="91">
        <v>40751</v>
      </c>
      <c r="B227" s="77">
        <v>7211.5</v>
      </c>
      <c r="C227" s="77">
        <v>0</v>
      </c>
      <c r="D227" s="77">
        <v>0</v>
      </c>
      <c r="E227" s="77">
        <v>3688.2</v>
      </c>
      <c r="F227" s="77">
        <v>5624.2</v>
      </c>
      <c r="G227" s="77">
        <v>717.6</v>
      </c>
      <c r="I227" s="77">
        <v>51427</v>
      </c>
      <c r="J227" s="77">
        <f t="shared" si="12"/>
        <v>68668.5</v>
      </c>
    </row>
    <row r="228" spans="1:10">
      <c r="A228" s="91">
        <v>40752</v>
      </c>
      <c r="B228" s="77">
        <v>7144.8</v>
      </c>
      <c r="C228" s="77">
        <v>0</v>
      </c>
      <c r="D228" s="77">
        <v>0</v>
      </c>
      <c r="E228" s="77">
        <v>3639.7</v>
      </c>
      <c r="F228" s="77">
        <v>5429.4</v>
      </c>
      <c r="G228" s="77">
        <v>726.2</v>
      </c>
      <c r="I228" s="77">
        <v>52148.9</v>
      </c>
      <c r="J228" s="77">
        <f t="shared" si="12"/>
        <v>69089</v>
      </c>
    </row>
    <row r="229" spans="1:10">
      <c r="A229" s="91">
        <v>40753</v>
      </c>
      <c r="B229" s="77">
        <v>6567.2</v>
      </c>
      <c r="C229" s="77">
        <v>0</v>
      </c>
      <c r="D229" s="77">
        <v>0</v>
      </c>
      <c r="E229" s="77">
        <v>3371.9</v>
      </c>
      <c r="F229" s="77">
        <v>5032.7</v>
      </c>
      <c r="G229" s="77">
        <v>718.6</v>
      </c>
      <c r="I229" s="77">
        <v>52372.3</v>
      </c>
      <c r="J229" s="77">
        <f t="shared" si="12"/>
        <v>68062.7</v>
      </c>
    </row>
    <row r="230" spans="1:10">
      <c r="A230" s="91">
        <v>40754</v>
      </c>
      <c r="B230" s="77">
        <v>5843.3</v>
      </c>
      <c r="C230" s="77">
        <v>0</v>
      </c>
      <c r="D230" s="77">
        <v>0</v>
      </c>
      <c r="E230" s="77">
        <v>3065</v>
      </c>
      <c r="F230" s="77">
        <v>4192.3</v>
      </c>
      <c r="G230" s="77">
        <v>745.3</v>
      </c>
      <c r="I230" s="77">
        <v>49695.3</v>
      </c>
      <c r="J230" s="77">
        <f t="shared" si="12"/>
        <v>63541.2</v>
      </c>
    </row>
    <row r="231" spans="1:10">
      <c r="A231" s="91">
        <v>40755</v>
      </c>
      <c r="B231" s="77">
        <v>6393.4</v>
      </c>
      <c r="C231" s="77">
        <v>0</v>
      </c>
      <c r="D231" s="77">
        <v>0</v>
      </c>
      <c r="E231" s="77">
        <v>3402.6</v>
      </c>
      <c r="F231" s="77">
        <v>4823.8999999999996</v>
      </c>
      <c r="G231" s="77">
        <v>748.7</v>
      </c>
      <c r="I231" s="77">
        <v>52719.199999999997</v>
      </c>
      <c r="J231" s="77">
        <f t="shared" si="12"/>
        <v>68087.8</v>
      </c>
    </row>
    <row r="232" spans="1:10">
      <c r="A232" s="91"/>
    </row>
    <row r="233" spans="1:10" ht="15.75">
      <c r="B233" s="77">
        <f t="shared" ref="B233:G233" si="13">SUM(B201:B231)</f>
        <v>213438.50000000003</v>
      </c>
      <c r="C233" s="77">
        <f t="shared" si="13"/>
        <v>0</v>
      </c>
      <c r="D233" s="77">
        <f t="shared" si="13"/>
        <v>0</v>
      </c>
      <c r="E233" s="77">
        <f t="shared" si="13"/>
        <v>108744.8</v>
      </c>
      <c r="F233" s="77">
        <f t="shared" si="13"/>
        <v>160691</v>
      </c>
      <c r="G233" s="77">
        <f t="shared" si="13"/>
        <v>22418.399999999998</v>
      </c>
      <c r="H233" s="77">
        <f>SUM(H202:H231)</f>
        <v>0.4</v>
      </c>
      <c r="I233" s="77">
        <f>SUM(I201:I231)</f>
        <v>1250675.2</v>
      </c>
      <c r="J233" s="90">
        <f>SUM(J202:J231)</f>
        <v>1691481.9999999998</v>
      </c>
    </row>
    <row r="235" spans="1:10">
      <c r="A235" s="91">
        <v>40756</v>
      </c>
      <c r="B235" s="77">
        <v>7258.5</v>
      </c>
      <c r="C235" s="77">
        <v>0</v>
      </c>
      <c r="D235" s="77">
        <v>0</v>
      </c>
      <c r="E235" s="77">
        <v>3710.3</v>
      </c>
      <c r="F235" s="77">
        <v>5717.2</v>
      </c>
      <c r="G235" s="77">
        <v>682.6</v>
      </c>
      <c r="I235" s="77">
        <v>51526</v>
      </c>
      <c r="J235" s="77">
        <f t="shared" ref="J235:J265" si="14">SUM(B235:I235)</f>
        <v>68894.600000000006</v>
      </c>
    </row>
    <row r="236" spans="1:10">
      <c r="A236" s="91">
        <v>40757</v>
      </c>
      <c r="B236" s="77">
        <v>7276</v>
      </c>
      <c r="C236" s="77">
        <v>0</v>
      </c>
      <c r="D236" s="77">
        <v>0</v>
      </c>
      <c r="E236" s="77">
        <v>3698.2</v>
      </c>
      <c r="F236" s="77">
        <v>5678.5</v>
      </c>
      <c r="G236" s="77">
        <v>701.1</v>
      </c>
      <c r="I236" s="77">
        <v>52813.2</v>
      </c>
      <c r="J236" s="77">
        <f t="shared" si="14"/>
        <v>70167</v>
      </c>
    </row>
    <row r="237" spans="1:10">
      <c r="A237" s="91">
        <v>40758</v>
      </c>
      <c r="B237" s="77">
        <v>7484.6</v>
      </c>
      <c r="C237" s="77">
        <v>0</v>
      </c>
      <c r="D237" s="77">
        <v>0</v>
      </c>
      <c r="E237" s="77">
        <v>3776.8</v>
      </c>
      <c r="F237" s="77">
        <v>5722.9</v>
      </c>
      <c r="G237" s="77">
        <v>706.1</v>
      </c>
      <c r="I237" s="77">
        <v>51389.8</v>
      </c>
      <c r="J237" s="77">
        <f t="shared" si="14"/>
        <v>69080.200000000012</v>
      </c>
    </row>
    <row r="238" spans="1:10">
      <c r="A238" s="91">
        <v>40759</v>
      </c>
      <c r="B238" s="77">
        <v>7404.4</v>
      </c>
      <c r="C238" s="77">
        <v>0</v>
      </c>
      <c r="D238" s="77">
        <v>0</v>
      </c>
      <c r="E238" s="77">
        <v>3721.4</v>
      </c>
      <c r="F238" s="77">
        <v>5784</v>
      </c>
      <c r="G238" s="77">
        <v>726.1</v>
      </c>
      <c r="I238" s="77">
        <v>52159.6</v>
      </c>
      <c r="J238" s="77">
        <f t="shared" si="14"/>
        <v>69795.5</v>
      </c>
    </row>
    <row r="239" spans="1:10">
      <c r="A239" s="91">
        <v>40760</v>
      </c>
      <c r="B239" s="77">
        <v>6999.7</v>
      </c>
      <c r="C239" s="77">
        <v>0</v>
      </c>
      <c r="D239" s="77">
        <v>0</v>
      </c>
      <c r="E239" s="77">
        <v>3542.4</v>
      </c>
      <c r="F239" s="77">
        <v>5468.7</v>
      </c>
      <c r="G239" s="77">
        <v>717.6</v>
      </c>
      <c r="I239" s="77">
        <v>30561.5</v>
      </c>
      <c r="J239" s="77">
        <f t="shared" si="14"/>
        <v>47289.899999999994</v>
      </c>
    </row>
    <row r="240" spans="1:10">
      <c r="A240" s="91">
        <v>40761</v>
      </c>
      <c r="B240" s="77">
        <v>6194.7</v>
      </c>
      <c r="C240" s="77">
        <v>0</v>
      </c>
      <c r="D240" s="77">
        <v>0</v>
      </c>
      <c r="E240" s="77">
        <v>3261.2</v>
      </c>
      <c r="F240" s="77">
        <v>4821</v>
      </c>
      <c r="G240" s="77">
        <v>708.7</v>
      </c>
      <c r="I240" s="77">
        <v>2313.1999999999998</v>
      </c>
      <c r="J240" s="77">
        <f t="shared" si="14"/>
        <v>17298.8</v>
      </c>
    </row>
    <row r="241" spans="1:10">
      <c r="A241" s="91">
        <v>40762</v>
      </c>
      <c r="B241" s="77">
        <v>6479.4</v>
      </c>
      <c r="C241" s="77">
        <v>0</v>
      </c>
      <c r="D241" s="77">
        <v>0</v>
      </c>
      <c r="E241" s="77">
        <v>3413.6</v>
      </c>
      <c r="F241" s="77">
        <v>5196</v>
      </c>
      <c r="G241" s="77">
        <v>712.8</v>
      </c>
      <c r="I241" s="77">
        <v>14040.6</v>
      </c>
      <c r="J241" s="77">
        <f t="shared" si="14"/>
        <v>29842.400000000001</v>
      </c>
    </row>
    <row r="242" spans="1:10">
      <c r="A242" s="91">
        <v>40763</v>
      </c>
      <c r="B242" s="77">
        <v>7388.5</v>
      </c>
      <c r="C242" s="77">
        <v>0</v>
      </c>
      <c r="D242" s="77">
        <v>0</v>
      </c>
      <c r="E242" s="77">
        <v>3730.8</v>
      </c>
      <c r="F242" s="77">
        <v>5836</v>
      </c>
      <c r="G242" s="77">
        <v>735.6</v>
      </c>
      <c r="I242" s="77">
        <v>52300.4</v>
      </c>
      <c r="J242" s="77">
        <f t="shared" si="14"/>
        <v>69991.3</v>
      </c>
    </row>
    <row r="243" spans="1:10">
      <c r="A243" s="91">
        <v>40764</v>
      </c>
      <c r="B243" s="77">
        <v>7269.5</v>
      </c>
      <c r="C243" s="77">
        <v>62.4</v>
      </c>
      <c r="D243" s="77">
        <v>0</v>
      </c>
      <c r="E243" s="77">
        <v>3745.7</v>
      </c>
      <c r="F243" s="77">
        <v>5736.8</v>
      </c>
      <c r="G243" s="77">
        <v>718.5</v>
      </c>
      <c r="I243" s="77">
        <v>51927.9</v>
      </c>
      <c r="J243" s="77">
        <f t="shared" si="14"/>
        <v>69460.800000000003</v>
      </c>
    </row>
    <row r="244" spans="1:10">
      <c r="A244" s="91">
        <v>40765</v>
      </c>
      <c r="B244" s="77">
        <v>7521.9</v>
      </c>
      <c r="C244" s="77">
        <v>0</v>
      </c>
      <c r="D244" s="77">
        <v>0</v>
      </c>
      <c r="E244" s="77">
        <v>3806.6</v>
      </c>
      <c r="F244" s="77">
        <v>5938.6</v>
      </c>
      <c r="G244" s="77">
        <v>661</v>
      </c>
      <c r="I244" s="77">
        <v>31352.7</v>
      </c>
      <c r="J244" s="77">
        <f t="shared" si="14"/>
        <v>49280.800000000003</v>
      </c>
    </row>
    <row r="245" spans="1:10">
      <c r="A245" s="91">
        <v>40766</v>
      </c>
      <c r="B245" s="77">
        <v>7500.3</v>
      </c>
      <c r="C245" s="77">
        <v>0</v>
      </c>
      <c r="D245" s="77">
        <v>0</v>
      </c>
      <c r="E245" s="77">
        <v>3727.2</v>
      </c>
      <c r="F245" s="77">
        <v>5881</v>
      </c>
      <c r="G245" s="77">
        <v>700.5</v>
      </c>
      <c r="H245" s="77">
        <v>0.6</v>
      </c>
      <c r="I245" s="77">
        <v>2115.8000000000002</v>
      </c>
      <c r="J245" s="77">
        <f t="shared" si="14"/>
        <v>19925.399999999998</v>
      </c>
    </row>
    <row r="246" spans="1:10">
      <c r="A246" s="91">
        <v>40767</v>
      </c>
      <c r="B246" s="77">
        <v>6877.3</v>
      </c>
      <c r="C246" s="77">
        <v>0</v>
      </c>
      <c r="D246" s="77">
        <v>0</v>
      </c>
      <c r="E246" s="77">
        <v>3564.3</v>
      </c>
      <c r="F246" s="77">
        <v>5510.2</v>
      </c>
      <c r="G246" s="77">
        <v>687.9</v>
      </c>
      <c r="I246" s="77">
        <v>2245.1999999999998</v>
      </c>
      <c r="J246" s="77">
        <f t="shared" si="14"/>
        <v>18884.900000000001</v>
      </c>
    </row>
    <row r="247" spans="1:10">
      <c r="A247" s="91">
        <v>40768</v>
      </c>
      <c r="B247" s="77">
        <v>6356.9</v>
      </c>
      <c r="C247" s="77">
        <v>0</v>
      </c>
      <c r="D247" s="77">
        <v>0</v>
      </c>
      <c r="E247" s="77">
        <v>3301.7</v>
      </c>
      <c r="F247" s="77">
        <v>4954.2</v>
      </c>
      <c r="G247" s="77">
        <v>696.7</v>
      </c>
      <c r="I247" s="77">
        <v>1315.1</v>
      </c>
      <c r="J247" s="77">
        <f t="shared" si="14"/>
        <v>16624.599999999999</v>
      </c>
    </row>
    <row r="248" spans="1:10">
      <c r="A248" s="91">
        <v>40769</v>
      </c>
      <c r="B248" s="77">
        <v>6674.7</v>
      </c>
      <c r="C248" s="77">
        <v>103.2</v>
      </c>
      <c r="D248" s="77">
        <v>8.1</v>
      </c>
      <c r="E248" s="77">
        <v>3478.1</v>
      </c>
      <c r="F248" s="77">
        <v>5259.6</v>
      </c>
      <c r="G248" s="77">
        <v>702.9</v>
      </c>
      <c r="I248" s="77">
        <v>2101.3000000000002</v>
      </c>
      <c r="J248" s="77">
        <f t="shared" si="14"/>
        <v>18327.900000000001</v>
      </c>
    </row>
    <row r="249" spans="1:10">
      <c r="A249" s="91">
        <v>40770</v>
      </c>
      <c r="B249" s="77">
        <v>7809.7</v>
      </c>
      <c r="C249" s="77">
        <v>0</v>
      </c>
      <c r="D249" s="77">
        <v>0</v>
      </c>
      <c r="E249" s="77">
        <v>3776.3</v>
      </c>
      <c r="F249" s="77">
        <v>5893.4</v>
      </c>
      <c r="G249" s="77">
        <v>725.3</v>
      </c>
      <c r="I249" s="77">
        <v>2375.6999999999998</v>
      </c>
      <c r="J249" s="77">
        <f t="shared" si="14"/>
        <v>20580.400000000001</v>
      </c>
    </row>
    <row r="250" spans="1:10">
      <c r="A250" s="91">
        <v>40771</v>
      </c>
      <c r="B250" s="77">
        <v>7583.6</v>
      </c>
      <c r="C250" s="77">
        <v>38.4</v>
      </c>
      <c r="D250" s="77">
        <v>0</v>
      </c>
      <c r="E250" s="77">
        <v>3746.1</v>
      </c>
      <c r="F250" s="77">
        <v>5864.8</v>
      </c>
      <c r="G250" s="77">
        <v>712.8</v>
      </c>
      <c r="H250" s="77">
        <v>0.9</v>
      </c>
      <c r="I250" s="77">
        <v>8963.7000000000007</v>
      </c>
      <c r="J250" s="77">
        <f t="shared" si="14"/>
        <v>26910.300000000003</v>
      </c>
    </row>
    <row r="251" spans="1:10">
      <c r="A251" s="91">
        <v>40772</v>
      </c>
      <c r="B251" s="77">
        <v>7558.2</v>
      </c>
      <c r="C251" s="77">
        <v>0</v>
      </c>
      <c r="D251" s="77">
        <v>0</v>
      </c>
      <c r="E251" s="77">
        <v>3731.8</v>
      </c>
      <c r="F251" s="77">
        <v>5569.1</v>
      </c>
      <c r="G251" s="77">
        <v>694.8</v>
      </c>
      <c r="H251" s="77">
        <v>1.4</v>
      </c>
      <c r="I251" s="77">
        <v>53169</v>
      </c>
      <c r="J251" s="77">
        <f t="shared" si="14"/>
        <v>70724.3</v>
      </c>
    </row>
    <row r="252" spans="1:10">
      <c r="A252" s="91">
        <v>40773</v>
      </c>
      <c r="B252" s="77">
        <v>7596.5</v>
      </c>
      <c r="C252" s="77">
        <v>0</v>
      </c>
      <c r="D252" s="77">
        <v>0</v>
      </c>
      <c r="E252" s="77">
        <v>3793.8</v>
      </c>
      <c r="F252" s="77">
        <v>5757</v>
      </c>
      <c r="G252" s="77">
        <v>679</v>
      </c>
      <c r="I252" s="77">
        <v>52819.7</v>
      </c>
      <c r="J252" s="77">
        <f t="shared" si="14"/>
        <v>70646</v>
      </c>
    </row>
    <row r="253" spans="1:10">
      <c r="A253" s="91">
        <v>40774</v>
      </c>
      <c r="B253" s="77">
        <v>7134.9</v>
      </c>
      <c r="C253" s="77">
        <v>0</v>
      </c>
      <c r="D253" s="77">
        <v>0</v>
      </c>
      <c r="E253" s="77">
        <v>3497.6</v>
      </c>
      <c r="F253" s="77">
        <v>5479</v>
      </c>
      <c r="G253" s="77">
        <v>682.5</v>
      </c>
      <c r="I253" s="77">
        <v>34043.699999999997</v>
      </c>
      <c r="J253" s="77">
        <f t="shared" si="14"/>
        <v>50837.7</v>
      </c>
    </row>
    <row r="254" spans="1:10">
      <c r="A254" s="91">
        <v>40775</v>
      </c>
      <c r="B254" s="77">
        <v>6485</v>
      </c>
      <c r="C254" s="77">
        <v>0</v>
      </c>
      <c r="D254" s="77">
        <v>0</v>
      </c>
      <c r="E254" s="77">
        <v>3240.3</v>
      </c>
      <c r="F254" s="77">
        <v>4838.8</v>
      </c>
      <c r="G254" s="77">
        <v>693.7</v>
      </c>
      <c r="I254" s="77">
        <v>2368.3000000000002</v>
      </c>
      <c r="J254" s="77">
        <f t="shared" si="14"/>
        <v>17626.099999999999</v>
      </c>
    </row>
    <row r="255" spans="1:10">
      <c r="A255" s="91">
        <v>40776</v>
      </c>
      <c r="B255" s="77">
        <v>6906.6</v>
      </c>
      <c r="C255" s="77">
        <v>0</v>
      </c>
      <c r="D255" s="77">
        <v>0</v>
      </c>
      <c r="E255" s="77">
        <v>3497</v>
      </c>
      <c r="F255" s="77">
        <v>5265.2</v>
      </c>
      <c r="G255" s="77">
        <v>656.3</v>
      </c>
      <c r="I255" s="77">
        <v>10770</v>
      </c>
      <c r="J255" s="77">
        <f t="shared" si="14"/>
        <v>27095.1</v>
      </c>
    </row>
    <row r="256" spans="1:10">
      <c r="A256" s="91">
        <v>40777</v>
      </c>
      <c r="B256" s="77">
        <v>7729.4</v>
      </c>
      <c r="C256" s="77">
        <v>0</v>
      </c>
      <c r="D256" s="77">
        <v>0</v>
      </c>
      <c r="E256" s="77">
        <v>3815</v>
      </c>
      <c r="F256" s="77">
        <v>6045.6</v>
      </c>
      <c r="G256" s="77">
        <v>670</v>
      </c>
      <c r="I256" s="77">
        <v>51913.4</v>
      </c>
      <c r="J256" s="77">
        <f t="shared" si="14"/>
        <v>70173.399999999994</v>
      </c>
    </row>
    <row r="257" spans="1:11">
      <c r="A257" s="91">
        <v>40778</v>
      </c>
      <c r="B257" s="77">
        <v>7783.1</v>
      </c>
      <c r="C257" s="77">
        <v>0</v>
      </c>
      <c r="D257" s="77">
        <v>0</v>
      </c>
      <c r="E257" s="77">
        <v>3798.2</v>
      </c>
      <c r="F257" s="77">
        <v>6123.2</v>
      </c>
      <c r="G257" s="77">
        <v>733.6</v>
      </c>
      <c r="I257" s="77">
        <v>54199.3</v>
      </c>
      <c r="J257" s="77">
        <f t="shared" si="14"/>
        <v>72637.399999999994</v>
      </c>
    </row>
    <row r="258" spans="1:11">
      <c r="A258" s="91">
        <v>40779</v>
      </c>
      <c r="B258" s="77">
        <v>8216</v>
      </c>
      <c r="C258" s="77">
        <v>0</v>
      </c>
      <c r="D258" s="77">
        <v>0</v>
      </c>
      <c r="E258" s="77">
        <v>2906.2</v>
      </c>
      <c r="F258" s="77">
        <v>6161.4</v>
      </c>
      <c r="G258" s="77">
        <v>710</v>
      </c>
      <c r="I258" s="77">
        <v>52755.5</v>
      </c>
      <c r="J258" s="77">
        <f t="shared" si="14"/>
        <v>70749.100000000006</v>
      </c>
    </row>
    <row r="259" spans="1:11">
      <c r="A259" s="91">
        <v>40780</v>
      </c>
      <c r="B259" s="77">
        <v>8194.2000000000007</v>
      </c>
      <c r="C259" s="77">
        <v>0</v>
      </c>
      <c r="D259" s="77">
        <v>0</v>
      </c>
      <c r="E259" s="77">
        <v>2766.9</v>
      </c>
      <c r="F259" s="77">
        <v>6150.6</v>
      </c>
      <c r="G259" s="77">
        <v>727.3</v>
      </c>
      <c r="I259" s="77">
        <v>51024.4</v>
      </c>
      <c r="J259" s="77">
        <f t="shared" si="14"/>
        <v>68863.399999999994</v>
      </c>
    </row>
    <row r="260" spans="1:11">
      <c r="A260" s="91">
        <v>40781</v>
      </c>
      <c r="B260" s="77">
        <v>7655.9</v>
      </c>
      <c r="C260" s="77">
        <v>0</v>
      </c>
      <c r="D260" s="77">
        <v>0</v>
      </c>
      <c r="E260" s="77">
        <v>2295.4</v>
      </c>
      <c r="F260" s="77">
        <v>5671.4</v>
      </c>
      <c r="G260" s="77">
        <v>742.3</v>
      </c>
      <c r="I260" s="77">
        <v>52854.5</v>
      </c>
      <c r="J260" s="77">
        <f t="shared" si="14"/>
        <v>69219.5</v>
      </c>
    </row>
    <row r="261" spans="1:11">
      <c r="A261" s="91">
        <v>40782</v>
      </c>
      <c r="B261" s="77">
        <v>7872.7</v>
      </c>
      <c r="C261" s="77">
        <v>0</v>
      </c>
      <c r="D261" s="77">
        <v>0</v>
      </c>
      <c r="E261" s="77">
        <v>2200</v>
      </c>
      <c r="F261" s="77">
        <v>4758.8999999999996</v>
      </c>
      <c r="G261" s="77">
        <v>747.6</v>
      </c>
      <c r="I261" s="77">
        <v>47448.1</v>
      </c>
      <c r="J261" s="77">
        <f t="shared" si="14"/>
        <v>63027.3</v>
      </c>
    </row>
    <row r="262" spans="1:11">
      <c r="A262" s="91">
        <v>40783</v>
      </c>
      <c r="B262" s="77">
        <v>9556.7000000000007</v>
      </c>
      <c r="C262" s="77">
        <v>0</v>
      </c>
      <c r="D262" s="77">
        <v>0</v>
      </c>
      <c r="E262" s="77">
        <v>2884.7</v>
      </c>
      <c r="F262" s="77">
        <v>5311.7</v>
      </c>
      <c r="G262" s="77">
        <v>723.5</v>
      </c>
      <c r="I262" s="77">
        <v>48969.2</v>
      </c>
      <c r="J262" s="77">
        <f t="shared" si="14"/>
        <v>67445.8</v>
      </c>
    </row>
    <row r="263" spans="1:11">
      <c r="A263" s="91">
        <v>40784</v>
      </c>
      <c r="B263" s="77">
        <v>10648.8</v>
      </c>
      <c r="C263" s="77">
        <v>0</v>
      </c>
      <c r="D263" s="77">
        <v>0</v>
      </c>
      <c r="E263" s="77">
        <v>3358.9</v>
      </c>
      <c r="F263" s="77">
        <v>6486.2</v>
      </c>
      <c r="G263" s="77">
        <v>703</v>
      </c>
      <c r="I263" s="77">
        <v>50529</v>
      </c>
      <c r="J263" s="77">
        <f t="shared" si="14"/>
        <v>71725.899999999994</v>
      </c>
    </row>
    <row r="264" spans="1:11">
      <c r="A264" s="91">
        <v>40785</v>
      </c>
      <c r="B264" s="77">
        <v>10555.2</v>
      </c>
      <c r="C264" s="77">
        <v>0</v>
      </c>
      <c r="D264" s="77">
        <v>0</v>
      </c>
      <c r="E264" s="77">
        <v>3216.8</v>
      </c>
      <c r="F264" s="77">
        <v>6402.1</v>
      </c>
      <c r="G264" s="77">
        <v>704.4</v>
      </c>
      <c r="I264" s="77">
        <v>52342.7</v>
      </c>
      <c r="J264" s="77">
        <f t="shared" si="14"/>
        <v>73221.2</v>
      </c>
    </row>
    <row r="265" spans="1:11">
      <c r="A265" s="91">
        <v>40786</v>
      </c>
      <c r="B265" s="77">
        <v>10162.4</v>
      </c>
      <c r="C265" s="77">
        <v>0</v>
      </c>
      <c r="D265" s="77">
        <v>0</v>
      </c>
      <c r="E265" s="77">
        <v>3210.5</v>
      </c>
      <c r="F265" s="77">
        <v>6395.3</v>
      </c>
      <c r="G265" s="77">
        <v>683.3</v>
      </c>
      <c r="I265" s="77">
        <v>53235</v>
      </c>
      <c r="J265" s="77">
        <f t="shared" si="14"/>
        <v>73686.5</v>
      </c>
    </row>
    <row r="266" spans="1:11">
      <c r="A266" s="91"/>
    </row>
    <row r="267" spans="1:11" ht="15.75">
      <c r="B267" s="77">
        <f t="shared" ref="B267:G267" si="15">SUM(B235:B265)</f>
        <v>238135.30000000002</v>
      </c>
      <c r="C267" s="77">
        <f t="shared" si="15"/>
        <v>204</v>
      </c>
      <c r="D267" s="77">
        <f t="shared" si="15"/>
        <v>8.1</v>
      </c>
      <c r="E267" s="77">
        <f t="shared" si="15"/>
        <v>106213.79999999999</v>
      </c>
      <c r="F267" s="77">
        <f t="shared" si="15"/>
        <v>175678.40000000002</v>
      </c>
      <c r="G267" s="77">
        <f t="shared" si="15"/>
        <v>21847.499999999996</v>
      </c>
      <c r="H267" s="77">
        <f>SUM(H236:H265)</f>
        <v>2.9</v>
      </c>
      <c r="I267" s="77">
        <f>SUM(I235:I265)</f>
        <v>1077943.5</v>
      </c>
      <c r="J267" s="90">
        <f>SUM(J236:J265)</f>
        <v>1551138.9</v>
      </c>
    </row>
    <row r="269" spans="1:11">
      <c r="A269" s="91">
        <v>40787</v>
      </c>
      <c r="B269" s="77">
        <v>9300.1</v>
      </c>
      <c r="C269" s="77">
        <v>0</v>
      </c>
      <c r="D269" s="77">
        <v>0</v>
      </c>
      <c r="E269" s="77">
        <v>2956.7</v>
      </c>
      <c r="F269" s="77">
        <v>6345.5</v>
      </c>
      <c r="G269" s="77">
        <v>736.9</v>
      </c>
      <c r="H269" s="77">
        <v>0</v>
      </c>
      <c r="I269" s="77">
        <v>53595.5</v>
      </c>
      <c r="J269" s="77">
        <f t="shared" ref="J269:J298" si="16">SUM(B269:I269)</f>
        <v>72934.7</v>
      </c>
      <c r="K269" s="79"/>
    </row>
    <row r="270" spans="1:11">
      <c r="A270" s="91">
        <v>40788</v>
      </c>
      <c r="B270" s="77">
        <v>8570.2999999999993</v>
      </c>
      <c r="C270" s="77">
        <v>0</v>
      </c>
      <c r="D270" s="77">
        <v>0</v>
      </c>
      <c r="E270" s="77">
        <v>2679</v>
      </c>
      <c r="F270" s="77">
        <v>5833</v>
      </c>
      <c r="G270" s="77">
        <v>730.8</v>
      </c>
      <c r="H270" s="77">
        <v>0</v>
      </c>
      <c r="I270" s="77">
        <v>52036.9</v>
      </c>
      <c r="J270" s="77">
        <f t="shared" si="16"/>
        <v>69850</v>
      </c>
      <c r="K270" s="79"/>
    </row>
    <row r="271" spans="1:11">
      <c r="A271" s="91">
        <v>40789</v>
      </c>
      <c r="B271" s="77">
        <v>7409.1</v>
      </c>
      <c r="C271" s="77">
        <v>0</v>
      </c>
      <c r="D271" s="77">
        <v>0</v>
      </c>
      <c r="E271" s="77">
        <v>2155</v>
      </c>
      <c r="F271" s="77">
        <v>4900.6000000000004</v>
      </c>
      <c r="G271" s="77">
        <v>727.4</v>
      </c>
      <c r="H271" s="77">
        <v>0</v>
      </c>
      <c r="I271" s="77">
        <v>53050.3</v>
      </c>
      <c r="J271" s="77">
        <f t="shared" si="16"/>
        <v>68242.400000000009</v>
      </c>
      <c r="K271" s="79"/>
    </row>
    <row r="272" spans="1:11">
      <c r="A272" s="91">
        <v>40790</v>
      </c>
      <c r="B272" s="77">
        <v>6853.1</v>
      </c>
      <c r="C272" s="77">
        <v>0</v>
      </c>
      <c r="D272" s="77">
        <v>0</v>
      </c>
      <c r="E272" s="77">
        <v>2006.9</v>
      </c>
      <c r="F272" s="77">
        <v>4728.6000000000004</v>
      </c>
      <c r="G272" s="77">
        <v>702.7</v>
      </c>
      <c r="H272" s="77">
        <v>0</v>
      </c>
      <c r="I272" s="77">
        <v>34537.300000000003</v>
      </c>
      <c r="J272" s="77">
        <f t="shared" si="16"/>
        <v>48828.600000000006</v>
      </c>
      <c r="K272" s="79"/>
    </row>
    <row r="273" spans="1:11">
      <c r="A273" s="91">
        <v>40791</v>
      </c>
      <c r="B273" s="77">
        <v>7920.5</v>
      </c>
      <c r="C273" s="77">
        <v>0</v>
      </c>
      <c r="D273" s="77">
        <v>0</v>
      </c>
      <c r="E273" s="77">
        <v>2339.6999999999998</v>
      </c>
      <c r="F273" s="77">
        <v>5462.5</v>
      </c>
      <c r="G273" s="77">
        <v>730.4</v>
      </c>
      <c r="H273" s="77">
        <v>0</v>
      </c>
      <c r="I273" s="77">
        <v>2482.1999999999998</v>
      </c>
      <c r="J273" s="77">
        <f t="shared" si="16"/>
        <v>18935.300000000003</v>
      </c>
      <c r="K273" s="79"/>
    </row>
    <row r="274" spans="1:11">
      <c r="A274" s="91">
        <v>40792</v>
      </c>
      <c r="B274" s="77">
        <v>8865.4</v>
      </c>
      <c r="C274" s="77">
        <v>0</v>
      </c>
      <c r="D274" s="77">
        <v>0</v>
      </c>
      <c r="E274" s="77">
        <v>2781.9</v>
      </c>
      <c r="F274" s="77">
        <v>6332.5</v>
      </c>
      <c r="G274" s="77">
        <v>737.5</v>
      </c>
      <c r="H274" s="77">
        <v>0</v>
      </c>
      <c r="I274" s="77">
        <v>2578</v>
      </c>
      <c r="J274" s="77">
        <f t="shared" si="16"/>
        <v>21295.3</v>
      </c>
      <c r="K274" s="79"/>
    </row>
    <row r="275" spans="1:11">
      <c r="A275" s="91">
        <v>40793</v>
      </c>
      <c r="B275" s="77">
        <v>8842</v>
      </c>
      <c r="C275" s="77">
        <v>0</v>
      </c>
      <c r="D275" s="77">
        <v>0</v>
      </c>
      <c r="E275" s="77">
        <v>2733.2</v>
      </c>
      <c r="F275" s="77">
        <v>6252.5</v>
      </c>
      <c r="G275" s="77">
        <v>756.8</v>
      </c>
      <c r="H275" s="77">
        <v>0</v>
      </c>
      <c r="I275" s="77">
        <v>15350.5</v>
      </c>
      <c r="J275" s="77">
        <f t="shared" si="16"/>
        <v>33935</v>
      </c>
      <c r="K275" s="79"/>
    </row>
    <row r="276" spans="1:11">
      <c r="A276" s="91">
        <v>40794</v>
      </c>
      <c r="B276" s="77">
        <v>8675.9</v>
      </c>
      <c r="C276" s="77">
        <v>0</v>
      </c>
      <c r="D276" s="77">
        <v>0</v>
      </c>
      <c r="E276" s="77">
        <v>2682.7</v>
      </c>
      <c r="F276" s="77">
        <v>6232.7</v>
      </c>
      <c r="G276" s="77">
        <v>704</v>
      </c>
      <c r="H276" s="77">
        <v>0</v>
      </c>
      <c r="I276" s="77">
        <v>52997.4</v>
      </c>
      <c r="J276" s="77">
        <f t="shared" si="16"/>
        <v>71292.7</v>
      </c>
      <c r="K276" s="79"/>
    </row>
    <row r="277" spans="1:11">
      <c r="A277" s="91">
        <v>40795</v>
      </c>
      <c r="B277" s="77">
        <v>8414</v>
      </c>
      <c r="C277" s="77">
        <v>0</v>
      </c>
      <c r="D277" s="77">
        <v>0</v>
      </c>
      <c r="E277" s="77">
        <v>2564.4</v>
      </c>
      <c r="F277" s="77">
        <v>5933.7</v>
      </c>
      <c r="G277" s="77">
        <v>686.6</v>
      </c>
      <c r="H277" s="77">
        <v>0</v>
      </c>
      <c r="I277" s="77">
        <v>31695.9</v>
      </c>
      <c r="J277" s="77">
        <f t="shared" si="16"/>
        <v>49294.6</v>
      </c>
      <c r="K277" s="79"/>
    </row>
    <row r="278" spans="1:11">
      <c r="A278" s="91">
        <v>40796</v>
      </c>
      <c r="B278" s="77">
        <v>7777.8</v>
      </c>
      <c r="C278" s="77">
        <v>0</v>
      </c>
      <c r="D278" s="77">
        <v>0</v>
      </c>
      <c r="E278" s="77">
        <v>2214.6</v>
      </c>
      <c r="F278" s="77">
        <v>5372.9</v>
      </c>
      <c r="G278" s="77">
        <v>703.4</v>
      </c>
      <c r="H278" s="77">
        <v>0</v>
      </c>
      <c r="I278" s="77">
        <v>2334.1999999999998</v>
      </c>
      <c r="J278" s="77">
        <f t="shared" si="16"/>
        <v>18402.899999999998</v>
      </c>
      <c r="K278" s="79"/>
    </row>
    <row r="279" spans="1:11">
      <c r="A279" s="91">
        <v>40797</v>
      </c>
      <c r="B279" s="77">
        <v>8142.1</v>
      </c>
      <c r="C279" s="77">
        <v>0</v>
      </c>
      <c r="D279" s="77">
        <v>0</v>
      </c>
      <c r="E279" s="77">
        <v>2409.8000000000002</v>
      </c>
      <c r="F279" s="77">
        <v>5706.4</v>
      </c>
      <c r="G279" s="77">
        <v>735.1</v>
      </c>
      <c r="H279" s="77">
        <v>0</v>
      </c>
      <c r="I279" s="77">
        <v>14551.7</v>
      </c>
      <c r="J279" s="77">
        <f t="shared" si="16"/>
        <v>31545.100000000002</v>
      </c>
      <c r="K279" s="79"/>
    </row>
    <row r="280" spans="1:11">
      <c r="A280" s="91">
        <v>40798</v>
      </c>
      <c r="B280" s="77">
        <v>9041.6</v>
      </c>
      <c r="C280" s="77">
        <v>0</v>
      </c>
      <c r="D280" s="77">
        <v>0</v>
      </c>
      <c r="E280" s="77">
        <v>2962.7</v>
      </c>
      <c r="F280" s="77">
        <v>6293</v>
      </c>
      <c r="G280" s="77">
        <v>645.70000000000005</v>
      </c>
      <c r="H280" s="77">
        <v>0</v>
      </c>
      <c r="I280" s="77">
        <v>53636.9</v>
      </c>
      <c r="J280" s="77">
        <f t="shared" si="16"/>
        <v>72579.899999999994</v>
      </c>
      <c r="K280" s="79"/>
    </row>
    <row r="281" spans="1:11">
      <c r="A281" s="91">
        <v>40799</v>
      </c>
      <c r="B281" s="77">
        <v>8870.6</v>
      </c>
      <c r="C281" s="77">
        <v>0</v>
      </c>
      <c r="D281" s="77">
        <v>0</v>
      </c>
      <c r="E281" s="77">
        <v>2790.4</v>
      </c>
      <c r="F281" s="77">
        <v>6085.6</v>
      </c>
      <c r="G281" s="77">
        <v>662.5</v>
      </c>
      <c r="H281" s="77">
        <v>0</v>
      </c>
      <c r="I281" s="77">
        <v>54289.1</v>
      </c>
      <c r="J281" s="77">
        <f t="shared" si="16"/>
        <v>72698.2</v>
      </c>
      <c r="K281" s="79"/>
    </row>
    <row r="282" spans="1:11">
      <c r="A282" s="91">
        <v>40800</v>
      </c>
      <c r="B282" s="77">
        <v>8625.6</v>
      </c>
      <c r="C282" s="77">
        <v>0</v>
      </c>
      <c r="D282" s="77">
        <v>0</v>
      </c>
      <c r="E282" s="77">
        <v>2758</v>
      </c>
      <c r="F282" s="77">
        <v>6303.2</v>
      </c>
      <c r="G282" s="77">
        <v>682.7</v>
      </c>
      <c r="H282" s="77">
        <v>0</v>
      </c>
      <c r="I282" s="77">
        <v>53550</v>
      </c>
      <c r="J282" s="77">
        <f t="shared" si="16"/>
        <v>71919.5</v>
      </c>
      <c r="K282" s="79"/>
    </row>
    <row r="283" spans="1:11">
      <c r="A283" s="91">
        <v>40801</v>
      </c>
      <c r="B283" s="77">
        <v>9485</v>
      </c>
      <c r="C283" s="77">
        <v>848.2</v>
      </c>
      <c r="D283" s="77">
        <v>0</v>
      </c>
      <c r="E283" s="77">
        <v>3645.1</v>
      </c>
      <c r="F283" s="77">
        <v>6781.1</v>
      </c>
      <c r="G283" s="77">
        <v>737.8</v>
      </c>
      <c r="H283" s="77">
        <v>0</v>
      </c>
      <c r="I283" s="77">
        <v>29435.7</v>
      </c>
      <c r="J283" s="77">
        <f t="shared" si="16"/>
        <v>50932.9</v>
      </c>
      <c r="K283" s="79"/>
    </row>
    <row r="284" spans="1:11">
      <c r="A284" s="91">
        <v>40802</v>
      </c>
      <c r="B284" s="77">
        <v>9250.2999999999993</v>
      </c>
      <c r="C284" s="77">
        <v>1234.3</v>
      </c>
      <c r="D284" s="77">
        <v>0</v>
      </c>
      <c r="E284" s="77">
        <v>3556.3</v>
      </c>
      <c r="F284" s="77">
        <v>6455.4</v>
      </c>
      <c r="G284" s="77">
        <v>741.7</v>
      </c>
      <c r="H284" s="77">
        <v>0</v>
      </c>
      <c r="I284" s="77">
        <v>2363.9</v>
      </c>
      <c r="J284" s="77">
        <f t="shared" si="16"/>
        <v>23601.899999999998</v>
      </c>
      <c r="K284" s="79"/>
    </row>
    <row r="285" spans="1:11">
      <c r="A285" s="91">
        <v>40803</v>
      </c>
      <c r="B285" s="77">
        <v>11034.9</v>
      </c>
      <c r="C285" s="77">
        <v>0</v>
      </c>
      <c r="D285" s="77">
        <v>0</v>
      </c>
      <c r="E285" s="77">
        <v>3524.7</v>
      </c>
      <c r="F285" s="77">
        <v>6375.1</v>
      </c>
      <c r="G285" s="77">
        <v>726.9</v>
      </c>
      <c r="H285" s="77">
        <v>0</v>
      </c>
      <c r="I285" s="77">
        <v>2637.5</v>
      </c>
      <c r="J285" s="77">
        <f t="shared" si="16"/>
        <v>24299.1</v>
      </c>
      <c r="K285" s="79"/>
    </row>
    <row r="286" spans="1:11">
      <c r="A286" s="91">
        <v>40804</v>
      </c>
      <c r="B286" s="77">
        <v>10454</v>
      </c>
      <c r="C286" s="77">
        <v>924.5</v>
      </c>
      <c r="D286" s="77">
        <v>0</v>
      </c>
      <c r="E286" s="77">
        <v>3842.3</v>
      </c>
      <c r="F286" s="77">
        <v>6525.7</v>
      </c>
      <c r="G286" s="77">
        <v>699.2</v>
      </c>
      <c r="H286" s="77">
        <v>0</v>
      </c>
      <c r="I286" s="77">
        <v>2728.3</v>
      </c>
      <c r="J286" s="77">
        <f t="shared" si="16"/>
        <v>25174</v>
      </c>
      <c r="K286" s="79"/>
    </row>
    <row r="287" spans="1:11">
      <c r="A287" s="91">
        <v>40805</v>
      </c>
      <c r="B287" s="77">
        <v>9453.5</v>
      </c>
      <c r="C287" s="77">
        <v>1107.3</v>
      </c>
      <c r="D287" s="77">
        <v>0</v>
      </c>
      <c r="E287" s="77">
        <v>3989.6</v>
      </c>
      <c r="F287" s="77">
        <v>6716.1</v>
      </c>
      <c r="G287" s="77">
        <v>720.1</v>
      </c>
      <c r="H287" s="77">
        <v>6.7</v>
      </c>
      <c r="I287" s="77">
        <v>15565.9</v>
      </c>
      <c r="J287" s="77">
        <f t="shared" si="16"/>
        <v>37559.199999999997</v>
      </c>
      <c r="K287" s="79"/>
    </row>
    <row r="288" spans="1:11">
      <c r="A288" s="91">
        <v>40806</v>
      </c>
      <c r="B288" s="77">
        <v>10488.9</v>
      </c>
      <c r="C288" s="77">
        <v>0</v>
      </c>
      <c r="D288" s="77">
        <v>0</v>
      </c>
      <c r="E288" s="77">
        <v>4074.9</v>
      </c>
      <c r="F288" s="77">
        <v>6679.9</v>
      </c>
      <c r="G288" s="77">
        <v>716.2</v>
      </c>
      <c r="H288" s="77">
        <v>0</v>
      </c>
      <c r="I288" s="77">
        <v>34103.300000000003</v>
      </c>
      <c r="J288" s="77">
        <f t="shared" si="16"/>
        <v>56063.199999999997</v>
      </c>
      <c r="K288" s="79"/>
    </row>
    <row r="289" spans="1:15">
      <c r="A289" s="91">
        <v>40807</v>
      </c>
      <c r="B289" s="77">
        <v>10235.200000000001</v>
      </c>
      <c r="C289" s="77">
        <v>0</v>
      </c>
      <c r="D289" s="77">
        <v>0</v>
      </c>
      <c r="E289" s="77">
        <v>3990.7</v>
      </c>
      <c r="F289" s="77">
        <v>6547.4</v>
      </c>
      <c r="G289" s="77">
        <v>733.3</v>
      </c>
      <c r="H289" s="77">
        <v>0</v>
      </c>
      <c r="I289" s="77">
        <v>2470.5</v>
      </c>
      <c r="J289" s="77">
        <f t="shared" si="16"/>
        <v>23977.100000000002</v>
      </c>
      <c r="K289" s="79"/>
    </row>
    <row r="290" spans="1:15">
      <c r="A290" s="91">
        <v>40808</v>
      </c>
      <c r="B290" s="77">
        <v>10013.299999999999</v>
      </c>
      <c r="C290" s="77">
        <v>0</v>
      </c>
      <c r="D290" s="77">
        <v>0</v>
      </c>
      <c r="E290" s="77">
        <v>3959.5</v>
      </c>
      <c r="F290" s="77">
        <v>6411.4</v>
      </c>
      <c r="G290" s="77">
        <v>737.5</v>
      </c>
      <c r="H290" s="77">
        <v>0</v>
      </c>
      <c r="I290" s="77">
        <v>2435</v>
      </c>
      <c r="J290" s="77">
        <f t="shared" si="16"/>
        <v>23556.699999999997</v>
      </c>
      <c r="K290" s="79"/>
    </row>
    <row r="291" spans="1:15">
      <c r="A291" s="91">
        <v>40809</v>
      </c>
      <c r="B291" s="77">
        <v>9322.7999999999993</v>
      </c>
      <c r="C291" s="77">
        <v>0</v>
      </c>
      <c r="D291" s="77">
        <v>0</v>
      </c>
      <c r="E291" s="77">
        <v>3272.8</v>
      </c>
      <c r="F291" s="77">
        <v>6028.9</v>
      </c>
      <c r="G291" s="77">
        <v>744.1</v>
      </c>
      <c r="H291" s="77">
        <v>0</v>
      </c>
      <c r="I291" s="77">
        <v>2498.1999999999998</v>
      </c>
      <c r="J291" s="77">
        <f t="shared" si="16"/>
        <v>21866.799999999999</v>
      </c>
      <c r="K291" s="79"/>
    </row>
    <row r="292" spans="1:15">
      <c r="A292" s="91">
        <v>40810</v>
      </c>
      <c r="B292" s="77">
        <v>8906.5</v>
      </c>
      <c r="C292" s="77">
        <v>0</v>
      </c>
      <c r="D292" s="77">
        <v>0</v>
      </c>
      <c r="E292" s="77">
        <v>2993</v>
      </c>
      <c r="F292" s="77">
        <v>5583.6</v>
      </c>
      <c r="G292" s="77">
        <v>739.2</v>
      </c>
      <c r="H292" s="77">
        <v>0</v>
      </c>
      <c r="I292" s="77">
        <v>2500.6999999999998</v>
      </c>
      <c r="J292" s="77">
        <f t="shared" si="16"/>
        <v>20723</v>
      </c>
      <c r="K292" s="79"/>
    </row>
    <row r="293" spans="1:15">
      <c r="A293" s="91">
        <v>40811</v>
      </c>
      <c r="B293" s="77">
        <v>9457.1</v>
      </c>
      <c r="C293" s="77">
        <v>0</v>
      </c>
      <c r="D293" s="77">
        <v>0</v>
      </c>
      <c r="E293" s="77">
        <v>3537</v>
      </c>
      <c r="F293" s="77">
        <v>6017.9</v>
      </c>
      <c r="G293" s="77">
        <v>732.7</v>
      </c>
      <c r="H293" s="77">
        <v>0</v>
      </c>
      <c r="I293" s="77">
        <v>2499.6999999999998</v>
      </c>
      <c r="J293" s="77">
        <f t="shared" si="16"/>
        <v>22244.400000000001</v>
      </c>
      <c r="K293" s="79"/>
    </row>
    <row r="294" spans="1:15">
      <c r="A294" s="91">
        <v>40812</v>
      </c>
      <c r="B294" s="77">
        <v>10108.200000000001</v>
      </c>
      <c r="C294" s="77">
        <v>0</v>
      </c>
      <c r="D294" s="77">
        <v>0</v>
      </c>
      <c r="E294" s="77">
        <v>3804.1</v>
      </c>
      <c r="F294" s="77">
        <v>6598.9</v>
      </c>
      <c r="G294" s="77">
        <v>753.6</v>
      </c>
      <c r="H294" s="77">
        <v>0</v>
      </c>
      <c r="I294" s="77">
        <v>2304.6999999999998</v>
      </c>
      <c r="J294" s="77">
        <f t="shared" si="16"/>
        <v>23569.5</v>
      </c>
      <c r="K294" s="79"/>
    </row>
    <row r="295" spans="1:15">
      <c r="A295" s="91">
        <v>40813</v>
      </c>
      <c r="B295" s="77">
        <v>10151.6</v>
      </c>
      <c r="C295" s="77">
        <v>0</v>
      </c>
      <c r="D295" s="77">
        <v>0</v>
      </c>
      <c r="E295" s="77">
        <v>3678.3</v>
      </c>
      <c r="F295" s="77">
        <v>6640.1</v>
      </c>
      <c r="G295" s="77">
        <v>749.2</v>
      </c>
      <c r="H295" s="77">
        <v>0</v>
      </c>
      <c r="I295" s="77">
        <v>2072</v>
      </c>
      <c r="J295" s="77">
        <f t="shared" si="16"/>
        <v>23291.200000000001</v>
      </c>
      <c r="K295" s="79"/>
    </row>
    <row r="296" spans="1:15">
      <c r="A296" s="91">
        <v>40814</v>
      </c>
      <c r="B296" s="77">
        <v>9767.2999999999993</v>
      </c>
      <c r="C296" s="77">
        <v>0</v>
      </c>
      <c r="D296" s="77">
        <v>0</v>
      </c>
      <c r="E296" s="77">
        <v>3069.3</v>
      </c>
      <c r="F296" s="77">
        <v>6490.2</v>
      </c>
      <c r="G296" s="77">
        <v>743.6</v>
      </c>
      <c r="H296" s="77">
        <v>0</v>
      </c>
      <c r="I296" s="77">
        <v>2209.6</v>
      </c>
      <c r="J296" s="77">
        <f t="shared" si="16"/>
        <v>22279.999999999996</v>
      </c>
      <c r="K296" s="79"/>
    </row>
    <row r="297" spans="1:15">
      <c r="A297" s="91">
        <v>40815</v>
      </c>
      <c r="B297" s="77">
        <v>9904</v>
      </c>
      <c r="C297" s="77">
        <v>0</v>
      </c>
      <c r="D297" s="77">
        <v>0</v>
      </c>
      <c r="E297" s="77">
        <v>3041.9</v>
      </c>
      <c r="F297" s="77">
        <v>6395.6</v>
      </c>
      <c r="G297" s="77">
        <v>738.9</v>
      </c>
      <c r="H297" s="77">
        <v>0</v>
      </c>
      <c r="I297" s="77">
        <v>2314.8000000000002</v>
      </c>
      <c r="J297" s="77">
        <f t="shared" si="16"/>
        <v>22395.200000000001</v>
      </c>
      <c r="K297" s="79"/>
    </row>
    <row r="298" spans="1:15">
      <c r="A298" s="91">
        <v>40816</v>
      </c>
      <c r="B298" s="77">
        <v>9499.2000000000007</v>
      </c>
      <c r="C298" s="77">
        <v>0</v>
      </c>
      <c r="D298" s="77">
        <v>0</v>
      </c>
      <c r="E298" s="77">
        <v>2665.2</v>
      </c>
      <c r="F298" s="77">
        <v>6141.8</v>
      </c>
      <c r="G298" s="77">
        <v>715.8</v>
      </c>
      <c r="H298" s="77">
        <v>0</v>
      </c>
      <c r="I298" s="77">
        <v>2577.1999999999998</v>
      </c>
      <c r="J298" s="77">
        <f t="shared" si="16"/>
        <v>21599.200000000001</v>
      </c>
      <c r="K298" s="79"/>
    </row>
    <row r="299" spans="1:15">
      <c r="A299" s="91"/>
    </row>
    <row r="300" spans="1:15" ht="15.75">
      <c r="B300" s="77">
        <f t="shared" ref="B300:G300" si="17">SUM(B269:B298)</f>
        <v>274839.90000000002</v>
      </c>
      <c r="C300" s="77">
        <f t="shared" si="17"/>
        <v>4114.3</v>
      </c>
      <c r="D300" s="77">
        <f t="shared" si="17"/>
        <v>0</v>
      </c>
      <c r="E300" s="77">
        <f t="shared" si="17"/>
        <v>92679.700000000012</v>
      </c>
      <c r="F300" s="77">
        <f t="shared" si="17"/>
        <v>184171.8</v>
      </c>
      <c r="G300" s="77">
        <f t="shared" si="17"/>
        <v>21672.300000000003</v>
      </c>
      <c r="H300" s="77">
        <f>SUM(H270:H298)</f>
        <v>6.7</v>
      </c>
      <c r="I300" s="77">
        <f>SUM(I269:I298)</f>
        <v>587402.89999999991</v>
      </c>
      <c r="J300" s="90">
        <f>SUM(J270:J298)</f>
        <v>1091952.8999999999</v>
      </c>
    </row>
    <row r="302" spans="1:15">
      <c r="A302" s="91">
        <v>40817</v>
      </c>
      <c r="B302" s="77">
        <v>11367.8</v>
      </c>
      <c r="C302" s="77">
        <v>704.8</v>
      </c>
      <c r="D302" s="77">
        <v>0</v>
      </c>
      <c r="E302" s="77">
        <v>3033.9</v>
      </c>
      <c r="F302" s="77">
        <v>9344.7000000000007</v>
      </c>
      <c r="G302" s="77">
        <v>726.2</v>
      </c>
      <c r="H302" s="77">
        <v>0</v>
      </c>
      <c r="I302" s="77">
        <v>2599.6999999999998</v>
      </c>
      <c r="J302" s="77">
        <f t="shared" ref="J302:J332" si="18">SUM(B302:I302)</f>
        <v>27777.1</v>
      </c>
      <c r="L302" s="78">
        <v>11367.8</v>
      </c>
      <c r="M302" s="78">
        <v>704.8</v>
      </c>
      <c r="N302" s="78">
        <v>0</v>
      </c>
      <c r="O302" s="78">
        <f>SUM(L302:N302)</f>
        <v>12072.599999999999</v>
      </c>
    </row>
    <row r="303" spans="1:15">
      <c r="A303" s="91">
        <v>40818</v>
      </c>
      <c r="B303" s="77">
        <v>9311.4</v>
      </c>
      <c r="C303" s="77">
        <v>9250</v>
      </c>
      <c r="D303" s="77">
        <v>0</v>
      </c>
      <c r="E303" s="77">
        <v>4071.9</v>
      </c>
      <c r="F303" s="77">
        <v>7744.7</v>
      </c>
      <c r="G303" s="77">
        <v>735.6</v>
      </c>
      <c r="H303" s="77">
        <v>0</v>
      </c>
      <c r="I303" s="77">
        <v>2512.8000000000002</v>
      </c>
      <c r="J303" s="77">
        <f t="shared" si="18"/>
        <v>33626.400000000001</v>
      </c>
      <c r="L303" s="78">
        <v>9311.4</v>
      </c>
      <c r="M303" s="78">
        <v>9250</v>
      </c>
      <c r="N303" s="78">
        <v>0</v>
      </c>
      <c r="O303" s="78">
        <f t="shared" ref="O303:O332" si="19">SUM(L303:N303)</f>
        <v>18561.400000000001</v>
      </c>
    </row>
    <row r="304" spans="1:15">
      <c r="A304" s="91">
        <v>40819</v>
      </c>
      <c r="B304" s="77">
        <v>10199.799999999999</v>
      </c>
      <c r="C304" s="77">
        <v>10123.6</v>
      </c>
      <c r="D304" s="77">
        <v>0</v>
      </c>
      <c r="E304" s="77">
        <v>4565</v>
      </c>
      <c r="F304" s="77">
        <v>8275.2999999999993</v>
      </c>
      <c r="G304" s="77">
        <v>759.9</v>
      </c>
      <c r="H304" s="77">
        <v>0</v>
      </c>
      <c r="I304" s="77">
        <v>1512</v>
      </c>
      <c r="J304" s="77">
        <f t="shared" si="18"/>
        <v>35435.599999999999</v>
      </c>
      <c r="L304" s="78">
        <v>10199.799999999999</v>
      </c>
      <c r="M304" s="78">
        <v>10123.6</v>
      </c>
      <c r="N304" s="78">
        <v>0</v>
      </c>
      <c r="O304" s="78">
        <f t="shared" si="19"/>
        <v>20323.400000000001</v>
      </c>
    </row>
    <row r="305" spans="1:15">
      <c r="A305" s="91">
        <v>40820</v>
      </c>
      <c r="B305" s="77">
        <v>11176.7</v>
      </c>
      <c r="C305" s="77">
        <v>3864.3</v>
      </c>
      <c r="D305" s="77">
        <v>0</v>
      </c>
      <c r="E305" s="77">
        <v>3647.9</v>
      </c>
      <c r="F305" s="77">
        <v>7216.9</v>
      </c>
      <c r="G305" s="77">
        <v>773.4</v>
      </c>
      <c r="H305" s="77">
        <v>0</v>
      </c>
      <c r="I305" s="77">
        <v>1386.9</v>
      </c>
      <c r="J305" s="77">
        <f t="shared" si="18"/>
        <v>28066.100000000006</v>
      </c>
      <c r="L305" s="78">
        <v>11176.7</v>
      </c>
      <c r="M305" s="78">
        <v>3864.3</v>
      </c>
      <c r="N305" s="78">
        <v>0</v>
      </c>
      <c r="O305" s="78">
        <f t="shared" si="19"/>
        <v>15041</v>
      </c>
    </row>
    <row r="306" spans="1:15">
      <c r="A306" s="91">
        <v>40821</v>
      </c>
      <c r="B306" s="77">
        <v>10014.1</v>
      </c>
      <c r="C306" s="77">
        <v>3127.4</v>
      </c>
      <c r="D306" s="77">
        <v>0</v>
      </c>
      <c r="E306" s="77">
        <v>3475.4</v>
      </c>
      <c r="F306" s="77">
        <v>6866.5</v>
      </c>
      <c r="G306" s="77">
        <v>736.7</v>
      </c>
      <c r="H306" s="77">
        <v>0</v>
      </c>
      <c r="I306" s="77">
        <v>1335.3</v>
      </c>
      <c r="J306" s="77">
        <f t="shared" si="18"/>
        <v>25555.4</v>
      </c>
      <c r="L306" s="78">
        <v>10014.1</v>
      </c>
      <c r="M306" s="78">
        <v>3127.4</v>
      </c>
      <c r="N306" s="78">
        <v>0</v>
      </c>
      <c r="O306" s="78">
        <f t="shared" si="19"/>
        <v>13141.5</v>
      </c>
    </row>
    <row r="307" spans="1:15">
      <c r="A307" s="91">
        <v>40822</v>
      </c>
      <c r="B307" s="77">
        <v>10875.9</v>
      </c>
      <c r="C307" s="77">
        <v>3636.6</v>
      </c>
      <c r="D307" s="77">
        <v>0</v>
      </c>
      <c r="E307" s="77">
        <v>3794.1</v>
      </c>
      <c r="F307" s="77">
        <v>7128.8</v>
      </c>
      <c r="G307" s="77">
        <v>719.6</v>
      </c>
      <c r="H307" s="77">
        <v>0</v>
      </c>
      <c r="I307" s="77">
        <v>1346.1</v>
      </c>
      <c r="J307" s="77">
        <f t="shared" si="18"/>
        <v>27501.099999999995</v>
      </c>
      <c r="L307" s="78">
        <v>10875.9</v>
      </c>
      <c r="M307" s="78">
        <v>3636.6</v>
      </c>
      <c r="N307" s="78">
        <v>0</v>
      </c>
      <c r="O307" s="78">
        <f t="shared" si="19"/>
        <v>14512.5</v>
      </c>
    </row>
    <row r="308" spans="1:15">
      <c r="A308" s="91">
        <v>40823</v>
      </c>
      <c r="B308" s="77">
        <v>10396.799999999999</v>
      </c>
      <c r="C308" s="77">
        <v>2791.8</v>
      </c>
      <c r="D308" s="77">
        <v>0</v>
      </c>
      <c r="E308" s="77">
        <v>3354</v>
      </c>
      <c r="F308" s="77">
        <v>6594.2</v>
      </c>
      <c r="G308" s="77">
        <v>647</v>
      </c>
      <c r="H308" s="77">
        <v>0</v>
      </c>
      <c r="I308" s="77">
        <v>1344</v>
      </c>
      <c r="J308" s="77">
        <f t="shared" si="18"/>
        <v>25127.8</v>
      </c>
      <c r="L308" s="78">
        <v>10396.799999999999</v>
      </c>
      <c r="M308" s="78">
        <v>2791.8</v>
      </c>
      <c r="N308" s="78">
        <v>0</v>
      </c>
      <c r="O308" s="78">
        <f t="shared" si="19"/>
        <v>13188.599999999999</v>
      </c>
    </row>
    <row r="309" spans="1:15">
      <c r="A309" s="91">
        <v>40824</v>
      </c>
      <c r="B309" s="77">
        <v>10440.799999999999</v>
      </c>
      <c r="C309" s="77">
        <v>2380.4</v>
      </c>
      <c r="D309" s="77">
        <v>0</v>
      </c>
      <c r="E309" s="77">
        <v>3094</v>
      </c>
      <c r="F309" s="77">
        <v>6384.8</v>
      </c>
      <c r="G309" s="77">
        <v>654.70000000000005</v>
      </c>
      <c r="H309" s="77">
        <v>0</v>
      </c>
      <c r="I309" s="77">
        <v>1324.8</v>
      </c>
      <c r="J309" s="77">
        <f t="shared" si="18"/>
        <v>24279.5</v>
      </c>
      <c r="L309" s="78">
        <v>10440.799999999999</v>
      </c>
      <c r="M309" s="78">
        <v>2380.4</v>
      </c>
      <c r="N309" s="78">
        <v>0</v>
      </c>
      <c r="O309" s="78">
        <f t="shared" si="19"/>
        <v>12821.199999999999</v>
      </c>
    </row>
    <row r="310" spans="1:15">
      <c r="A310" s="91">
        <v>40825</v>
      </c>
      <c r="B310" s="77">
        <v>9740.7000000000007</v>
      </c>
      <c r="C310" s="77">
        <v>2112.8000000000002</v>
      </c>
      <c r="D310" s="77">
        <v>0</v>
      </c>
      <c r="E310" s="77">
        <v>2964</v>
      </c>
      <c r="F310" s="77">
        <v>6402.9</v>
      </c>
      <c r="G310" s="77">
        <v>739</v>
      </c>
      <c r="H310" s="77">
        <v>0</v>
      </c>
      <c r="I310" s="77">
        <v>1313.2</v>
      </c>
      <c r="J310" s="77">
        <f t="shared" si="18"/>
        <v>23272.600000000002</v>
      </c>
      <c r="L310" s="78">
        <v>9740.7000000000007</v>
      </c>
      <c r="M310" s="78">
        <v>2112.8000000000002</v>
      </c>
      <c r="N310" s="78">
        <v>0</v>
      </c>
      <c r="O310" s="78">
        <f t="shared" si="19"/>
        <v>11853.5</v>
      </c>
    </row>
    <row r="311" spans="1:15">
      <c r="A311" s="91">
        <v>40826</v>
      </c>
      <c r="B311" s="77">
        <v>9037.1</v>
      </c>
      <c r="C311" s="77">
        <v>2504.6999999999998</v>
      </c>
      <c r="D311" s="77">
        <v>0</v>
      </c>
      <c r="E311" s="77">
        <v>3079.3</v>
      </c>
      <c r="F311" s="77">
        <v>6648.2</v>
      </c>
      <c r="G311" s="77">
        <v>700.2</v>
      </c>
      <c r="H311" s="77">
        <v>0</v>
      </c>
      <c r="I311" s="77">
        <v>1301.7</v>
      </c>
      <c r="J311" s="77">
        <f t="shared" si="18"/>
        <v>23271.200000000001</v>
      </c>
      <c r="L311" s="78">
        <v>9037.1</v>
      </c>
      <c r="M311" s="78">
        <v>2504.6999999999998</v>
      </c>
      <c r="N311" s="78">
        <v>0</v>
      </c>
      <c r="O311" s="78">
        <f t="shared" si="19"/>
        <v>11541.8</v>
      </c>
    </row>
    <row r="312" spans="1:15">
      <c r="A312" s="91">
        <v>40827</v>
      </c>
      <c r="B312" s="77">
        <v>9832.2000000000007</v>
      </c>
      <c r="C312" s="77">
        <v>1488.8</v>
      </c>
      <c r="D312" s="77">
        <v>0</v>
      </c>
      <c r="E312" s="77">
        <v>3081.4</v>
      </c>
      <c r="F312" s="77">
        <v>6762.7</v>
      </c>
      <c r="G312" s="77">
        <v>745.5</v>
      </c>
      <c r="H312" s="77">
        <v>0</v>
      </c>
      <c r="I312" s="77">
        <v>1330</v>
      </c>
      <c r="J312" s="77">
        <f t="shared" si="18"/>
        <v>23240.6</v>
      </c>
      <c r="L312" s="78">
        <v>9832.2000000000007</v>
      </c>
      <c r="M312" s="78">
        <v>1488.8</v>
      </c>
      <c r="N312" s="78">
        <v>0</v>
      </c>
      <c r="O312" s="78">
        <f t="shared" si="19"/>
        <v>11321</v>
      </c>
    </row>
    <row r="313" spans="1:15">
      <c r="A313" s="91">
        <v>40828</v>
      </c>
      <c r="B313" s="77">
        <v>10399.299999999999</v>
      </c>
      <c r="C313" s="77">
        <v>0</v>
      </c>
      <c r="D313" s="77">
        <v>0</v>
      </c>
      <c r="E313" s="77">
        <v>2741.3</v>
      </c>
      <c r="F313" s="77">
        <v>6191.1</v>
      </c>
      <c r="G313" s="77">
        <v>740</v>
      </c>
      <c r="H313" s="77">
        <v>0</v>
      </c>
      <c r="I313" s="77">
        <v>3343.8</v>
      </c>
      <c r="J313" s="77">
        <f t="shared" si="18"/>
        <v>23415.499999999996</v>
      </c>
      <c r="L313" s="78">
        <v>10399.299999999999</v>
      </c>
      <c r="M313" s="78">
        <v>0</v>
      </c>
      <c r="N313" s="78">
        <v>0</v>
      </c>
      <c r="O313" s="78">
        <f t="shared" si="19"/>
        <v>10399.299999999999</v>
      </c>
    </row>
    <row r="314" spans="1:15">
      <c r="A314" s="91">
        <v>40829</v>
      </c>
      <c r="B314" s="77">
        <v>9843.1</v>
      </c>
      <c r="C314" s="77">
        <v>0</v>
      </c>
      <c r="D314" s="77">
        <v>0</v>
      </c>
      <c r="E314" s="77">
        <v>2696.6</v>
      </c>
      <c r="F314" s="77">
        <v>6375.8</v>
      </c>
      <c r="G314" s="77">
        <v>719.8</v>
      </c>
      <c r="H314" s="77">
        <v>0</v>
      </c>
      <c r="I314" s="77">
        <v>3070.2</v>
      </c>
      <c r="J314" s="77">
        <f t="shared" si="18"/>
        <v>22705.5</v>
      </c>
      <c r="L314" s="78">
        <v>9843.1</v>
      </c>
      <c r="M314" s="78">
        <v>0</v>
      </c>
      <c r="N314" s="78">
        <v>0</v>
      </c>
      <c r="O314" s="78">
        <f t="shared" si="19"/>
        <v>9843.1</v>
      </c>
    </row>
    <row r="315" spans="1:15">
      <c r="A315" s="91">
        <v>40830</v>
      </c>
      <c r="B315" s="77">
        <v>11254.2</v>
      </c>
      <c r="C315" s="77">
        <v>778.6</v>
      </c>
      <c r="D315" s="77">
        <v>0</v>
      </c>
      <c r="E315" s="77">
        <v>3121.4</v>
      </c>
      <c r="F315" s="77">
        <v>6943.5</v>
      </c>
      <c r="G315" s="77">
        <v>698.4</v>
      </c>
      <c r="H315" s="77">
        <v>0</v>
      </c>
      <c r="I315" s="77">
        <v>2755.2</v>
      </c>
      <c r="J315" s="77">
        <f t="shared" si="18"/>
        <v>25551.300000000003</v>
      </c>
      <c r="L315" s="78">
        <v>11254.2</v>
      </c>
      <c r="M315" s="78">
        <v>778.6</v>
      </c>
      <c r="N315" s="78">
        <v>0</v>
      </c>
      <c r="O315" s="78">
        <f t="shared" si="19"/>
        <v>12032.800000000001</v>
      </c>
    </row>
    <row r="316" spans="1:15">
      <c r="A316" s="91">
        <v>40831</v>
      </c>
      <c r="B316" s="77">
        <v>10659.6</v>
      </c>
      <c r="C316" s="77">
        <v>2668.5</v>
      </c>
      <c r="D316" s="77">
        <v>0</v>
      </c>
      <c r="E316" s="77">
        <v>3212.3</v>
      </c>
      <c r="F316" s="77">
        <v>6607.2</v>
      </c>
      <c r="G316" s="77">
        <v>686</v>
      </c>
      <c r="H316" s="77">
        <v>0</v>
      </c>
      <c r="I316" s="77">
        <v>2768.3</v>
      </c>
      <c r="J316" s="77">
        <f t="shared" si="18"/>
        <v>26601.9</v>
      </c>
      <c r="L316" s="78">
        <v>10659.6</v>
      </c>
      <c r="M316" s="78">
        <v>2668.5</v>
      </c>
      <c r="N316" s="78">
        <v>0</v>
      </c>
      <c r="O316" s="78">
        <f t="shared" si="19"/>
        <v>13328.1</v>
      </c>
    </row>
    <row r="317" spans="1:15">
      <c r="A317" s="91">
        <v>40832</v>
      </c>
      <c r="B317" s="77">
        <v>9560.4</v>
      </c>
      <c r="C317" s="77">
        <v>2339.9</v>
      </c>
      <c r="D317" s="77">
        <v>0</v>
      </c>
      <c r="E317" s="77">
        <v>3056.5</v>
      </c>
      <c r="F317" s="77">
        <v>6317.5</v>
      </c>
      <c r="G317" s="77">
        <v>680.7</v>
      </c>
      <c r="H317" s="77">
        <v>0</v>
      </c>
      <c r="I317" s="77">
        <v>2383.8000000000002</v>
      </c>
      <c r="J317" s="77">
        <f t="shared" si="18"/>
        <v>24338.799999999999</v>
      </c>
      <c r="L317" s="78">
        <v>9560.4</v>
      </c>
      <c r="M317" s="78">
        <v>2339.9</v>
      </c>
      <c r="N317" s="78">
        <v>0</v>
      </c>
      <c r="O317" s="78">
        <f t="shared" si="19"/>
        <v>11900.3</v>
      </c>
    </row>
    <row r="318" spans="1:15">
      <c r="A318" s="91">
        <v>40833</v>
      </c>
      <c r="B318" s="77">
        <v>9170.9</v>
      </c>
      <c r="C318" s="77">
        <v>2171.9</v>
      </c>
      <c r="D318" s="77">
        <v>0</v>
      </c>
      <c r="E318" s="77">
        <v>3118.9</v>
      </c>
      <c r="F318" s="77">
        <v>6707.3</v>
      </c>
      <c r="G318" s="77">
        <v>708.1</v>
      </c>
      <c r="H318" s="77">
        <v>0</v>
      </c>
      <c r="I318" s="77">
        <v>2847.2</v>
      </c>
      <c r="J318" s="77">
        <f t="shared" si="18"/>
        <v>24724.3</v>
      </c>
      <c r="L318" s="78">
        <v>9170.9</v>
      </c>
      <c r="M318" s="78">
        <v>2171.9</v>
      </c>
      <c r="N318" s="78">
        <v>0</v>
      </c>
      <c r="O318" s="78">
        <f t="shared" si="19"/>
        <v>11342.8</v>
      </c>
    </row>
    <row r="319" spans="1:15">
      <c r="A319" s="91">
        <v>40834</v>
      </c>
      <c r="B319" s="77">
        <v>9792.4</v>
      </c>
      <c r="C319" s="77">
        <v>1022.4</v>
      </c>
      <c r="D319" s="77">
        <v>0</v>
      </c>
      <c r="E319" s="77">
        <v>2991.2</v>
      </c>
      <c r="F319" s="77">
        <v>6552.2</v>
      </c>
      <c r="G319" s="77">
        <v>739.6</v>
      </c>
      <c r="H319" s="77">
        <v>0</v>
      </c>
      <c r="I319" s="77">
        <v>2563.6</v>
      </c>
      <c r="J319" s="77">
        <f t="shared" si="18"/>
        <v>23661.399999999998</v>
      </c>
      <c r="L319" s="78">
        <v>9792.4</v>
      </c>
      <c r="M319" s="78">
        <v>1022.4</v>
      </c>
      <c r="N319" s="78">
        <v>0</v>
      </c>
      <c r="O319" s="78">
        <f t="shared" si="19"/>
        <v>10814.8</v>
      </c>
    </row>
    <row r="320" spans="1:15">
      <c r="A320" s="91">
        <v>40835</v>
      </c>
      <c r="B320" s="77">
        <v>11179.3</v>
      </c>
      <c r="C320" s="77">
        <v>1468</v>
      </c>
      <c r="D320" s="77">
        <v>0</v>
      </c>
      <c r="E320" s="77">
        <v>3428.3</v>
      </c>
      <c r="F320" s="77">
        <v>7137</v>
      </c>
      <c r="G320" s="77">
        <v>723.6</v>
      </c>
      <c r="H320" s="77">
        <v>0</v>
      </c>
      <c r="I320" s="77">
        <v>2155</v>
      </c>
      <c r="J320" s="77">
        <f t="shared" si="18"/>
        <v>26091.199999999997</v>
      </c>
      <c r="L320" s="78">
        <v>11179.3</v>
      </c>
      <c r="M320" s="78">
        <v>1468</v>
      </c>
      <c r="N320" s="78">
        <v>0</v>
      </c>
      <c r="O320" s="78">
        <f t="shared" si="19"/>
        <v>12647.3</v>
      </c>
    </row>
    <row r="321" spans="1:15">
      <c r="A321" s="91">
        <v>40836</v>
      </c>
      <c r="B321" s="77">
        <v>9517.6</v>
      </c>
      <c r="C321" s="77">
        <v>9436.4</v>
      </c>
      <c r="D321" s="77">
        <v>1265.9000000000001</v>
      </c>
      <c r="E321" s="77">
        <v>4699.6000000000004</v>
      </c>
      <c r="F321" s="77">
        <v>8579.7000000000007</v>
      </c>
      <c r="G321" s="77">
        <v>767.2</v>
      </c>
      <c r="H321" s="77">
        <v>0</v>
      </c>
      <c r="I321" s="77">
        <v>15845.8</v>
      </c>
      <c r="J321" s="77">
        <f t="shared" si="18"/>
        <v>50112.2</v>
      </c>
      <c r="L321" s="78">
        <v>9517.6</v>
      </c>
      <c r="M321" s="78">
        <v>9436.4</v>
      </c>
      <c r="N321" s="78">
        <v>1265.9000000000001</v>
      </c>
      <c r="O321" s="78">
        <f t="shared" si="19"/>
        <v>20219.900000000001</v>
      </c>
    </row>
    <row r="322" spans="1:15">
      <c r="A322" s="91">
        <v>40837</v>
      </c>
      <c r="B322" s="77">
        <v>8455.2999999999993</v>
      </c>
      <c r="C322" s="77">
        <v>8401.7999999999993</v>
      </c>
      <c r="D322" s="77">
        <v>489.1</v>
      </c>
      <c r="E322" s="77">
        <v>3966.6</v>
      </c>
      <c r="F322" s="77">
        <v>7491.4</v>
      </c>
      <c r="G322" s="77">
        <v>669</v>
      </c>
      <c r="H322" s="77">
        <v>0</v>
      </c>
      <c r="I322" s="77">
        <v>56232.1</v>
      </c>
      <c r="J322" s="77">
        <f t="shared" si="18"/>
        <v>85705.299999999988</v>
      </c>
      <c r="L322" s="78">
        <v>8455.2999999999993</v>
      </c>
      <c r="M322" s="78">
        <v>8401.7999999999993</v>
      </c>
      <c r="N322" s="78">
        <v>489.1</v>
      </c>
      <c r="O322" s="78">
        <f t="shared" si="19"/>
        <v>17346.199999999997</v>
      </c>
    </row>
    <row r="323" spans="1:15">
      <c r="A323" s="91">
        <v>40838</v>
      </c>
      <c r="B323" s="77">
        <v>9726.9</v>
      </c>
      <c r="C323" s="77">
        <v>9650.5</v>
      </c>
      <c r="D323" s="77">
        <v>813.4</v>
      </c>
      <c r="E323" s="77">
        <v>4226.8999999999996</v>
      </c>
      <c r="F323" s="77">
        <v>7752.2</v>
      </c>
      <c r="G323" s="77">
        <v>727.9</v>
      </c>
      <c r="H323" s="77">
        <v>0</v>
      </c>
      <c r="I323" s="77">
        <v>57434.1</v>
      </c>
      <c r="J323" s="77">
        <f t="shared" si="18"/>
        <v>90331.9</v>
      </c>
      <c r="L323" s="78">
        <v>9726.9</v>
      </c>
      <c r="M323" s="78">
        <v>9650.5</v>
      </c>
      <c r="N323" s="78">
        <v>813.4</v>
      </c>
      <c r="O323" s="78">
        <f t="shared" si="19"/>
        <v>20190.800000000003</v>
      </c>
    </row>
    <row r="324" spans="1:15">
      <c r="A324" s="91">
        <v>40839</v>
      </c>
      <c r="B324" s="77">
        <v>8886.2000000000007</v>
      </c>
      <c r="C324" s="77">
        <v>8806.6</v>
      </c>
      <c r="D324" s="77">
        <v>1783</v>
      </c>
      <c r="E324" s="77">
        <v>4328.1000000000004</v>
      </c>
      <c r="F324" s="77">
        <v>7839.1</v>
      </c>
      <c r="G324" s="77">
        <v>711.6</v>
      </c>
      <c r="H324" s="77">
        <v>0</v>
      </c>
      <c r="I324" s="77">
        <v>55829.599999999999</v>
      </c>
      <c r="J324" s="77">
        <f t="shared" si="18"/>
        <v>88184.2</v>
      </c>
      <c r="L324" s="78">
        <v>8886.2000000000007</v>
      </c>
      <c r="M324" s="78">
        <v>8806.6</v>
      </c>
      <c r="N324" s="78">
        <v>1783</v>
      </c>
      <c r="O324" s="78">
        <f t="shared" si="19"/>
        <v>19475.800000000003</v>
      </c>
    </row>
    <row r="325" spans="1:15">
      <c r="A325" s="91">
        <v>40840</v>
      </c>
      <c r="B325" s="77">
        <v>8476.2999999999993</v>
      </c>
      <c r="C325" s="77">
        <v>8408.1</v>
      </c>
      <c r="D325" s="77">
        <v>1442.3</v>
      </c>
      <c r="E325" s="77">
        <v>4243.1000000000004</v>
      </c>
      <c r="F325" s="77">
        <v>7834.8</v>
      </c>
      <c r="G325" s="77">
        <v>717.5</v>
      </c>
      <c r="H325" s="77">
        <v>0</v>
      </c>
      <c r="I325" s="77">
        <v>24621.200000000001</v>
      </c>
      <c r="J325" s="77">
        <f t="shared" si="18"/>
        <v>55743.3</v>
      </c>
      <c r="L325" s="78">
        <v>8476.2999999999993</v>
      </c>
      <c r="M325" s="78">
        <v>8408.1</v>
      </c>
      <c r="N325" s="78">
        <v>1442.3</v>
      </c>
      <c r="O325" s="78">
        <f t="shared" si="19"/>
        <v>18326.7</v>
      </c>
    </row>
    <row r="326" spans="1:15">
      <c r="A326" s="91">
        <v>40841</v>
      </c>
      <c r="B326" s="77">
        <v>9850.2999999999993</v>
      </c>
      <c r="C326" s="77">
        <v>9751.1</v>
      </c>
      <c r="D326" s="77">
        <v>1590.2</v>
      </c>
      <c r="E326" s="77">
        <v>4403.6000000000004</v>
      </c>
      <c r="F326" s="77">
        <v>8060.7</v>
      </c>
      <c r="G326" s="77">
        <v>724.8</v>
      </c>
      <c r="H326" s="77">
        <v>0</v>
      </c>
      <c r="I326" s="77">
        <v>459</v>
      </c>
      <c r="J326" s="77">
        <f t="shared" si="18"/>
        <v>34839.700000000004</v>
      </c>
      <c r="L326" s="78">
        <v>9850.2999999999993</v>
      </c>
      <c r="M326" s="78">
        <v>9751.1</v>
      </c>
      <c r="N326" s="78">
        <v>1590.2</v>
      </c>
      <c r="O326" s="78">
        <f t="shared" si="19"/>
        <v>21191.600000000002</v>
      </c>
    </row>
    <row r="327" spans="1:15">
      <c r="A327" s="91">
        <v>40842</v>
      </c>
      <c r="B327" s="77">
        <v>9364.2000000000007</v>
      </c>
      <c r="C327" s="77">
        <v>6324.6</v>
      </c>
      <c r="D327" s="77">
        <v>141.30000000000001</v>
      </c>
      <c r="E327" s="77">
        <v>3346.1</v>
      </c>
      <c r="F327" s="77">
        <v>6919.5</v>
      </c>
      <c r="G327" s="77">
        <v>712.2</v>
      </c>
      <c r="H327" s="77">
        <v>0</v>
      </c>
      <c r="I327" s="77">
        <v>269.10000000000002</v>
      </c>
      <c r="J327" s="77">
        <f t="shared" si="18"/>
        <v>27077</v>
      </c>
      <c r="L327" s="78">
        <v>9364.2000000000007</v>
      </c>
      <c r="M327" s="78">
        <v>6324.6</v>
      </c>
      <c r="N327" s="78">
        <v>141.30000000000001</v>
      </c>
      <c r="O327" s="78">
        <f t="shared" si="19"/>
        <v>15830.1</v>
      </c>
    </row>
    <row r="328" spans="1:15">
      <c r="A328" s="91">
        <v>40843</v>
      </c>
      <c r="B328" s="77">
        <v>8476.7000000000007</v>
      </c>
      <c r="C328" s="77">
        <v>8406.2999999999993</v>
      </c>
      <c r="D328" s="77">
        <v>1264.9000000000001</v>
      </c>
      <c r="E328" s="77">
        <v>3856.5</v>
      </c>
      <c r="F328" s="77">
        <v>7532.2</v>
      </c>
      <c r="G328" s="77">
        <v>748.6</v>
      </c>
      <c r="H328" s="77">
        <v>0</v>
      </c>
      <c r="I328" s="77">
        <v>339.6</v>
      </c>
      <c r="J328" s="77">
        <f t="shared" si="18"/>
        <v>30624.799999999999</v>
      </c>
      <c r="L328" s="78">
        <v>8476.7000000000007</v>
      </c>
      <c r="M328" s="78">
        <v>8406.2999999999993</v>
      </c>
      <c r="N328" s="78">
        <v>1264.9000000000001</v>
      </c>
      <c r="O328" s="78">
        <f t="shared" si="19"/>
        <v>18147.900000000001</v>
      </c>
    </row>
    <row r="329" spans="1:15">
      <c r="A329" s="91">
        <v>40844</v>
      </c>
      <c r="B329" s="77">
        <v>12101.8</v>
      </c>
      <c r="C329" s="77">
        <v>11807.5</v>
      </c>
      <c r="D329" s="77">
        <v>13784.8</v>
      </c>
      <c r="E329" s="77">
        <v>5944.7</v>
      </c>
      <c r="F329" s="77">
        <v>10374.299999999999</v>
      </c>
      <c r="G329" s="77">
        <v>967.6</v>
      </c>
      <c r="H329" s="77">
        <v>0</v>
      </c>
      <c r="I329" s="77">
        <v>1771.8</v>
      </c>
      <c r="J329" s="77">
        <f t="shared" si="18"/>
        <v>56752.499999999993</v>
      </c>
      <c r="L329" s="78">
        <v>12101.8</v>
      </c>
      <c r="M329" s="78">
        <v>11807.5</v>
      </c>
      <c r="N329" s="78">
        <v>13784.8</v>
      </c>
      <c r="O329" s="78">
        <f t="shared" si="19"/>
        <v>37694.1</v>
      </c>
    </row>
    <row r="330" spans="1:15">
      <c r="A330" s="91">
        <v>40845</v>
      </c>
      <c r="B330" s="77">
        <v>15455.5</v>
      </c>
      <c r="C330" s="77">
        <v>15064.3</v>
      </c>
      <c r="D330" s="77">
        <v>17579.7</v>
      </c>
      <c r="E330" s="77">
        <v>7070.1</v>
      </c>
      <c r="F330" s="77">
        <v>11920.7</v>
      </c>
      <c r="G330" s="77">
        <v>2110.1</v>
      </c>
      <c r="H330" s="77">
        <v>0</v>
      </c>
      <c r="I330" s="77">
        <v>7203.8</v>
      </c>
      <c r="J330" s="77">
        <f t="shared" si="18"/>
        <v>76404.200000000012</v>
      </c>
      <c r="L330" s="78">
        <v>15455.5</v>
      </c>
      <c r="M330" s="78">
        <v>15064.3</v>
      </c>
      <c r="N330" s="78">
        <v>17579.7</v>
      </c>
      <c r="O330" s="78">
        <f t="shared" si="19"/>
        <v>48099.5</v>
      </c>
    </row>
    <row r="331" spans="1:15">
      <c r="A331" s="91">
        <v>40846</v>
      </c>
      <c r="B331" s="77">
        <v>13864.6</v>
      </c>
      <c r="C331" s="77">
        <v>13516.5</v>
      </c>
      <c r="D331" s="77">
        <v>15772.3</v>
      </c>
      <c r="E331" s="77">
        <v>6673.5</v>
      </c>
      <c r="F331" s="77">
        <v>11232.8</v>
      </c>
      <c r="G331" s="77">
        <v>1813</v>
      </c>
      <c r="H331" s="77">
        <v>0</v>
      </c>
      <c r="I331" s="77">
        <v>5205.2</v>
      </c>
      <c r="J331" s="77">
        <f t="shared" si="18"/>
        <v>68077.899999999994</v>
      </c>
      <c r="L331" s="78">
        <v>13864.6</v>
      </c>
      <c r="M331" s="78">
        <v>13516.5</v>
      </c>
      <c r="N331" s="78">
        <v>15772.3</v>
      </c>
      <c r="O331" s="78">
        <f t="shared" si="19"/>
        <v>43153.399999999994</v>
      </c>
    </row>
    <row r="332" spans="1:15">
      <c r="A332" s="91">
        <v>40847</v>
      </c>
      <c r="B332" s="77">
        <v>11999.3</v>
      </c>
      <c r="C332" s="77">
        <v>11702.1</v>
      </c>
      <c r="D332" s="77">
        <v>13653.7</v>
      </c>
      <c r="E332" s="77">
        <v>6404.6</v>
      </c>
      <c r="F332" s="77">
        <v>10559</v>
      </c>
      <c r="G332" s="77">
        <v>1311.6</v>
      </c>
      <c r="H332" s="77">
        <v>0</v>
      </c>
      <c r="I332" s="77">
        <v>2976.9</v>
      </c>
      <c r="J332" s="77">
        <f t="shared" si="18"/>
        <v>58607.200000000004</v>
      </c>
      <c r="L332" s="78">
        <v>11999.3</v>
      </c>
      <c r="M332" s="78">
        <v>11702.1</v>
      </c>
      <c r="N332" s="78">
        <v>13653.7</v>
      </c>
      <c r="O332" s="78">
        <f t="shared" si="19"/>
        <v>37355.100000000006</v>
      </c>
    </row>
    <row r="333" spans="1:15">
      <c r="A333" s="91"/>
    </row>
    <row r="334" spans="1:15" ht="15.75">
      <c r="B334" s="77">
        <f t="shared" ref="B334:F334" si="20">SUM(B302:B332)</f>
        <v>320427.19999999995</v>
      </c>
      <c r="C334" s="77">
        <f t="shared" si="20"/>
        <v>173710.30000000002</v>
      </c>
      <c r="D334" s="77">
        <f t="shared" si="20"/>
        <v>69580.600000000006</v>
      </c>
      <c r="E334" s="77">
        <f>SUM(E302:E332)</f>
        <v>121690.80000000005</v>
      </c>
      <c r="F334" s="77">
        <f t="shared" si="20"/>
        <v>238297.7</v>
      </c>
      <c r="G334" s="77">
        <f>SUM(G302:G332)</f>
        <v>25615.099999999995</v>
      </c>
      <c r="H334" s="77">
        <f>SUM(H303:H332)</f>
        <v>0</v>
      </c>
      <c r="I334" s="77">
        <f>SUM(I302:I332)</f>
        <v>267381.80000000005</v>
      </c>
      <c r="J334" s="90">
        <f>SUM(J302:J332)</f>
        <v>1216703.5</v>
      </c>
      <c r="L334" s="77">
        <f>SUM(L302:L332)</f>
        <v>320427.19999999995</v>
      </c>
      <c r="M334" s="77">
        <f>SUM(M302:M332)</f>
        <v>173710.30000000002</v>
      </c>
      <c r="N334" s="77">
        <f>SUM(N302:N332)</f>
        <v>69580.600000000006</v>
      </c>
    </row>
    <row r="336" spans="1:15">
      <c r="A336" s="91">
        <v>40848</v>
      </c>
      <c r="B336" s="77">
        <v>11950.7</v>
      </c>
      <c r="C336" s="77">
        <v>11656.1</v>
      </c>
      <c r="D336" s="77">
        <v>13605.5</v>
      </c>
      <c r="E336" s="77">
        <v>6473.3</v>
      </c>
      <c r="F336" s="77">
        <v>10768.7</v>
      </c>
      <c r="G336" s="77">
        <v>1225.5999999999999</v>
      </c>
      <c r="H336" s="77">
        <v>0</v>
      </c>
      <c r="I336" s="77">
        <v>3157.6</v>
      </c>
      <c r="J336" s="77">
        <f t="shared" ref="J336:J365" si="21">SUM(B336:I336)</f>
        <v>58837.5</v>
      </c>
      <c r="L336" s="78">
        <v>11950.7</v>
      </c>
      <c r="M336" s="78">
        <v>11656.1</v>
      </c>
      <c r="N336" s="78">
        <v>13605.5</v>
      </c>
      <c r="O336" s="78">
        <f>SUM(L336:N336)</f>
        <v>37212.300000000003</v>
      </c>
    </row>
    <row r="337" spans="1:15">
      <c r="A337" s="91">
        <v>40849</v>
      </c>
      <c r="B337" s="77">
        <v>13456.1</v>
      </c>
      <c r="C337" s="77">
        <v>13223.1</v>
      </c>
      <c r="D337" s="77">
        <v>8010.2</v>
      </c>
      <c r="E337" s="77">
        <v>6267.3</v>
      </c>
      <c r="F337" s="77">
        <v>10228.5</v>
      </c>
      <c r="G337" s="77">
        <v>1048</v>
      </c>
      <c r="H337" s="77">
        <v>0</v>
      </c>
      <c r="I337" s="77">
        <v>2425.5</v>
      </c>
      <c r="J337" s="77">
        <f t="shared" si="21"/>
        <v>54658.700000000004</v>
      </c>
      <c r="L337" s="78">
        <v>13456.1</v>
      </c>
      <c r="M337" s="78">
        <v>13223.1</v>
      </c>
      <c r="N337" s="78">
        <v>8010.2</v>
      </c>
      <c r="O337" s="78">
        <f t="shared" ref="O337:O365" si="22">SUM(L337:N337)</f>
        <v>34689.4</v>
      </c>
    </row>
    <row r="338" spans="1:15">
      <c r="A338" s="91">
        <v>40850</v>
      </c>
      <c r="B338" s="77">
        <v>12583.6</v>
      </c>
      <c r="C338" s="77">
        <v>12403.2</v>
      </c>
      <c r="D338" s="77">
        <v>4686.8999999999996</v>
      </c>
      <c r="E338" s="77">
        <v>5820.1</v>
      </c>
      <c r="F338" s="77">
        <v>9337.2999999999993</v>
      </c>
      <c r="G338" s="77">
        <v>825.5</v>
      </c>
      <c r="H338" s="77">
        <v>0</v>
      </c>
      <c r="I338" s="77">
        <v>1061.2</v>
      </c>
      <c r="J338" s="77">
        <f t="shared" si="21"/>
        <v>46717.8</v>
      </c>
      <c r="L338" s="78">
        <v>12583.6</v>
      </c>
      <c r="M338" s="78">
        <v>12403.2</v>
      </c>
      <c r="N338" s="78">
        <v>4686.8999999999996</v>
      </c>
      <c r="O338" s="78">
        <f t="shared" si="22"/>
        <v>29673.700000000004</v>
      </c>
    </row>
    <row r="339" spans="1:15">
      <c r="A339" s="91">
        <v>40851</v>
      </c>
      <c r="B339" s="77">
        <v>12139.8</v>
      </c>
      <c r="C339" s="77">
        <v>11836.4</v>
      </c>
      <c r="D339" s="77">
        <v>13820</v>
      </c>
      <c r="E339" s="77">
        <v>6586.8</v>
      </c>
      <c r="F339" s="77">
        <v>10725.8</v>
      </c>
      <c r="G339" s="77">
        <v>1250.2</v>
      </c>
      <c r="H339" s="77">
        <v>0</v>
      </c>
      <c r="I339" s="77">
        <v>2789</v>
      </c>
      <c r="J339" s="77">
        <f t="shared" si="21"/>
        <v>59148</v>
      </c>
      <c r="L339" s="78">
        <v>12139.8</v>
      </c>
      <c r="M339" s="78">
        <v>11836.4</v>
      </c>
      <c r="N339" s="78">
        <v>13820</v>
      </c>
      <c r="O339" s="78">
        <f t="shared" si="22"/>
        <v>37796.199999999997</v>
      </c>
    </row>
    <row r="340" spans="1:15">
      <c r="A340" s="91">
        <v>40852</v>
      </c>
      <c r="B340" s="77">
        <v>13033.6</v>
      </c>
      <c r="C340" s="77">
        <v>12703.8</v>
      </c>
      <c r="D340" s="77">
        <v>14827.9</v>
      </c>
      <c r="E340" s="77">
        <v>6745.6</v>
      </c>
      <c r="F340" s="77">
        <v>10893.3</v>
      </c>
      <c r="G340" s="77">
        <v>1614.6</v>
      </c>
      <c r="H340" s="77">
        <v>0</v>
      </c>
      <c r="I340" s="77">
        <v>2619.9</v>
      </c>
      <c r="J340" s="77">
        <f t="shared" si="21"/>
        <v>62438.7</v>
      </c>
      <c r="L340" s="78">
        <v>13033.6</v>
      </c>
      <c r="M340" s="78">
        <v>12703.8</v>
      </c>
      <c r="N340" s="78">
        <v>14827.9</v>
      </c>
      <c r="O340" s="78">
        <f t="shared" si="22"/>
        <v>40565.300000000003</v>
      </c>
    </row>
    <row r="341" spans="1:15">
      <c r="A341" s="91">
        <v>40853</v>
      </c>
      <c r="B341" s="77">
        <v>13084.4</v>
      </c>
      <c r="C341" s="77">
        <v>12867.3</v>
      </c>
      <c r="D341" s="77">
        <v>7099.2</v>
      </c>
      <c r="E341" s="77">
        <v>6108.5</v>
      </c>
      <c r="F341" s="77">
        <v>9419.5</v>
      </c>
      <c r="G341" s="77">
        <v>1087.8</v>
      </c>
      <c r="H341" s="77">
        <v>0</v>
      </c>
      <c r="I341" s="77">
        <v>1682.7</v>
      </c>
      <c r="J341" s="77">
        <f t="shared" si="21"/>
        <v>51349.399999999994</v>
      </c>
      <c r="L341" s="78">
        <v>13084.4</v>
      </c>
      <c r="M341" s="78">
        <v>12867.3</v>
      </c>
      <c r="N341" s="78">
        <v>7099.2</v>
      </c>
      <c r="O341" s="78">
        <f t="shared" si="22"/>
        <v>33050.899999999994</v>
      </c>
    </row>
    <row r="342" spans="1:15">
      <c r="A342" s="91">
        <v>40854</v>
      </c>
      <c r="B342" s="77">
        <v>12878.4</v>
      </c>
      <c r="C342" s="77">
        <v>12678.3</v>
      </c>
      <c r="D342" s="77">
        <v>5984.2</v>
      </c>
      <c r="E342" s="77">
        <v>6114.2</v>
      </c>
      <c r="F342" s="77">
        <v>9570.9</v>
      </c>
      <c r="G342" s="77">
        <v>1038.3</v>
      </c>
      <c r="H342" s="77">
        <v>0</v>
      </c>
      <c r="I342" s="77">
        <v>1819.1</v>
      </c>
      <c r="J342" s="77">
        <f t="shared" si="21"/>
        <v>50083.4</v>
      </c>
      <c r="L342" s="78">
        <v>12878.4</v>
      </c>
      <c r="M342" s="78">
        <v>12678.3</v>
      </c>
      <c r="N342" s="78">
        <v>5984.2</v>
      </c>
      <c r="O342" s="78">
        <f t="shared" si="22"/>
        <v>31540.899999999998</v>
      </c>
    </row>
    <row r="343" spans="1:15">
      <c r="A343" s="91">
        <v>40855</v>
      </c>
      <c r="B343" s="77">
        <v>12991</v>
      </c>
      <c r="C343" s="77">
        <v>12785.8</v>
      </c>
      <c r="D343" s="77">
        <v>6351.7</v>
      </c>
      <c r="E343" s="77">
        <v>6231.3</v>
      </c>
      <c r="F343" s="77">
        <v>9710.9</v>
      </c>
      <c r="G343" s="77">
        <v>1002.9</v>
      </c>
      <c r="H343" s="77">
        <v>0</v>
      </c>
      <c r="I343" s="77">
        <v>1697</v>
      </c>
      <c r="J343" s="77">
        <f t="shared" si="21"/>
        <v>50770.600000000006</v>
      </c>
      <c r="L343" s="78">
        <v>12991</v>
      </c>
      <c r="M343" s="78">
        <v>12785.8</v>
      </c>
      <c r="N343" s="78">
        <v>6351.7</v>
      </c>
      <c r="O343" s="78">
        <f t="shared" si="22"/>
        <v>32128.5</v>
      </c>
    </row>
    <row r="344" spans="1:15">
      <c r="A344" s="91">
        <v>40856</v>
      </c>
      <c r="B344" s="77">
        <v>12042.9</v>
      </c>
      <c r="C344" s="77">
        <v>11871.2</v>
      </c>
      <c r="D344" s="77">
        <v>4541.5</v>
      </c>
      <c r="E344" s="77">
        <v>5796.4</v>
      </c>
      <c r="F344" s="77">
        <v>9035.5</v>
      </c>
      <c r="G344" s="77">
        <v>879.8</v>
      </c>
      <c r="H344" s="77">
        <v>0</v>
      </c>
      <c r="I344" s="77">
        <v>1057.2</v>
      </c>
      <c r="J344" s="77">
        <f t="shared" si="21"/>
        <v>45224.5</v>
      </c>
      <c r="L344" s="78">
        <v>12042.9</v>
      </c>
      <c r="M344" s="78">
        <v>11871.2</v>
      </c>
      <c r="N344" s="78">
        <v>4541.5</v>
      </c>
      <c r="O344" s="78">
        <f t="shared" si="22"/>
        <v>28455.599999999999</v>
      </c>
    </row>
    <row r="345" spans="1:15">
      <c r="A345" s="91">
        <v>40857</v>
      </c>
      <c r="B345" s="77">
        <v>12772</v>
      </c>
      <c r="C345" s="77">
        <v>12500.2</v>
      </c>
      <c r="D345" s="77">
        <v>11180.4</v>
      </c>
      <c r="E345" s="77">
        <v>6334.8</v>
      </c>
      <c r="F345" s="77">
        <v>10613.6</v>
      </c>
      <c r="G345" s="77">
        <v>1402.9</v>
      </c>
      <c r="H345" s="77">
        <v>0</v>
      </c>
      <c r="I345" s="77">
        <v>3160.5</v>
      </c>
      <c r="J345" s="77">
        <f t="shared" si="21"/>
        <v>57964.4</v>
      </c>
      <c r="L345" s="78">
        <v>12772</v>
      </c>
      <c r="M345" s="78">
        <v>12500.2</v>
      </c>
      <c r="N345" s="78">
        <v>11180.4</v>
      </c>
      <c r="O345" s="78">
        <f t="shared" si="22"/>
        <v>36452.6</v>
      </c>
    </row>
    <row r="346" spans="1:15">
      <c r="A346" s="91">
        <v>40858</v>
      </c>
      <c r="B346" s="77">
        <v>15087.5</v>
      </c>
      <c r="C346" s="77">
        <v>14702.8</v>
      </c>
      <c r="D346" s="77">
        <v>17159.3</v>
      </c>
      <c r="E346" s="77">
        <v>7766.7</v>
      </c>
      <c r="F346" s="77">
        <v>12682</v>
      </c>
      <c r="G346" s="77">
        <v>2324.9</v>
      </c>
      <c r="H346" s="77">
        <v>0</v>
      </c>
      <c r="I346" s="77">
        <v>6883</v>
      </c>
      <c r="J346" s="77">
        <f t="shared" si="21"/>
        <v>76606.199999999983</v>
      </c>
      <c r="L346" s="78">
        <v>15087.5</v>
      </c>
      <c r="M346" s="78">
        <v>14702.8</v>
      </c>
      <c r="N346" s="78">
        <v>17159.3</v>
      </c>
      <c r="O346" s="78">
        <f t="shared" si="22"/>
        <v>46949.599999999999</v>
      </c>
    </row>
    <row r="347" spans="1:15">
      <c r="A347" s="91">
        <v>40859</v>
      </c>
      <c r="B347" s="77">
        <v>10908.2</v>
      </c>
      <c r="C347" s="77">
        <v>10639.9</v>
      </c>
      <c r="D347" s="77">
        <v>12417.6</v>
      </c>
      <c r="E347" s="77">
        <v>6257.3</v>
      </c>
      <c r="F347" s="77">
        <v>9455.5</v>
      </c>
      <c r="G347" s="77">
        <v>1114</v>
      </c>
      <c r="H347" s="77">
        <v>0</v>
      </c>
      <c r="I347" s="77">
        <v>1341.2</v>
      </c>
      <c r="J347" s="77">
        <f>SUM(B347:I347)</f>
        <v>52133.7</v>
      </c>
      <c r="L347" s="78">
        <v>10908.2</v>
      </c>
      <c r="M347" s="78">
        <v>10639.9</v>
      </c>
      <c r="N347" s="78">
        <v>12417.6</v>
      </c>
      <c r="O347" s="78">
        <f t="shared" si="22"/>
        <v>33965.699999999997</v>
      </c>
    </row>
    <row r="348" spans="1:15">
      <c r="A348" s="91">
        <v>40860</v>
      </c>
      <c r="B348" s="77">
        <v>9837.4</v>
      </c>
      <c r="C348" s="77">
        <v>9661.2000000000007</v>
      </c>
      <c r="D348" s="77">
        <v>6811.4</v>
      </c>
      <c r="E348" s="77">
        <v>5458</v>
      </c>
      <c r="F348" s="77">
        <v>8213.7000000000007</v>
      </c>
      <c r="G348" s="77">
        <v>735.7</v>
      </c>
      <c r="H348" s="77">
        <v>0</v>
      </c>
      <c r="I348" s="77">
        <v>252.1</v>
      </c>
      <c r="J348" s="77">
        <f>SUM(B348:I348)</f>
        <v>40969.499999999993</v>
      </c>
      <c r="L348" s="78">
        <v>9837.4</v>
      </c>
      <c r="M348" s="78">
        <v>9661.2000000000007</v>
      </c>
      <c r="N348" s="78">
        <v>6811.4</v>
      </c>
      <c r="O348" s="78">
        <f t="shared" si="22"/>
        <v>26310</v>
      </c>
    </row>
    <row r="349" spans="1:15">
      <c r="A349" s="91">
        <v>40861</v>
      </c>
      <c r="B349" s="77">
        <v>9697.2999999999993</v>
      </c>
      <c r="C349" s="77">
        <v>7086.4</v>
      </c>
      <c r="D349" s="77">
        <v>213.1</v>
      </c>
      <c r="E349" s="77">
        <v>4144.7</v>
      </c>
      <c r="F349" s="77">
        <v>6953.7</v>
      </c>
      <c r="G349" s="77">
        <v>695.2</v>
      </c>
      <c r="H349" s="77">
        <v>0</v>
      </c>
      <c r="I349" s="77">
        <v>107.2</v>
      </c>
      <c r="J349" s="77">
        <f>SUM(B349:I349)</f>
        <v>28897.599999999999</v>
      </c>
      <c r="L349" s="78">
        <v>9697.2999999999993</v>
      </c>
      <c r="M349" s="78">
        <v>7086.4</v>
      </c>
      <c r="N349" s="78">
        <v>213.1</v>
      </c>
      <c r="O349" s="78">
        <f t="shared" si="22"/>
        <v>16996.799999999996</v>
      </c>
    </row>
    <row r="350" spans="1:15">
      <c r="A350" s="91">
        <v>40862</v>
      </c>
      <c r="B350" s="77">
        <v>8578.7000000000007</v>
      </c>
      <c r="C350" s="77">
        <v>8526.2000000000007</v>
      </c>
      <c r="D350" s="77">
        <v>0</v>
      </c>
      <c r="E350" s="77">
        <v>4148.6000000000004</v>
      </c>
      <c r="F350" s="77">
        <v>7386.9</v>
      </c>
      <c r="G350" s="77">
        <v>703.7</v>
      </c>
      <c r="H350" s="77">
        <v>0</v>
      </c>
      <c r="I350" s="77">
        <v>91.2</v>
      </c>
      <c r="J350" s="77">
        <f>SUM(B350:I350)</f>
        <v>29435.300000000003</v>
      </c>
      <c r="L350" s="78">
        <v>8578.7000000000007</v>
      </c>
      <c r="M350" s="78">
        <v>8526.2000000000007</v>
      </c>
      <c r="N350" s="78">
        <v>0</v>
      </c>
      <c r="O350" s="78">
        <f t="shared" si="22"/>
        <v>17104.900000000001</v>
      </c>
    </row>
    <row r="351" spans="1:15">
      <c r="A351" s="91">
        <v>40863</v>
      </c>
      <c r="B351" s="77">
        <v>10203</v>
      </c>
      <c r="C351" s="77">
        <v>10097.5</v>
      </c>
      <c r="D351" s="77">
        <v>2023.8</v>
      </c>
      <c r="E351" s="77">
        <v>5193.6000000000004</v>
      </c>
      <c r="F351" s="77">
        <v>8237.7999999999993</v>
      </c>
      <c r="G351" s="77">
        <v>788.7</v>
      </c>
      <c r="H351" s="77">
        <v>0</v>
      </c>
      <c r="I351" s="77">
        <v>0</v>
      </c>
      <c r="J351" s="77">
        <f t="shared" si="21"/>
        <v>36544.399999999994</v>
      </c>
      <c r="L351" s="78">
        <v>10203</v>
      </c>
      <c r="M351" s="78">
        <v>10097.5</v>
      </c>
      <c r="N351" s="78">
        <v>2023.8</v>
      </c>
      <c r="O351" s="78">
        <f t="shared" si="22"/>
        <v>22324.3</v>
      </c>
    </row>
    <row r="352" spans="1:15">
      <c r="A352" s="91">
        <v>40864</v>
      </c>
      <c r="B352" s="77">
        <v>17685.2</v>
      </c>
      <c r="C352" s="77">
        <v>17231.7</v>
      </c>
      <c r="D352" s="77">
        <v>20110.599999999999</v>
      </c>
      <c r="E352" s="77">
        <v>9589.9</v>
      </c>
      <c r="F352" s="77">
        <v>14154.5</v>
      </c>
      <c r="G352" s="77">
        <v>2572.1999999999998</v>
      </c>
      <c r="H352" s="77">
        <v>0</v>
      </c>
      <c r="I352" s="77">
        <v>0</v>
      </c>
      <c r="J352" s="77">
        <f t="shared" si="21"/>
        <v>81344.099999999991</v>
      </c>
      <c r="L352" s="78">
        <v>17685.2</v>
      </c>
      <c r="M352" s="78">
        <v>17231.7</v>
      </c>
      <c r="N352" s="78">
        <v>20110.599999999999</v>
      </c>
      <c r="O352" s="78">
        <f t="shared" si="22"/>
        <v>55027.5</v>
      </c>
    </row>
    <row r="353" spans="1:15">
      <c r="A353" s="91">
        <v>40865</v>
      </c>
      <c r="B353" s="77">
        <v>17696.900000000001</v>
      </c>
      <c r="C353" s="77">
        <v>17243.400000000001</v>
      </c>
      <c r="D353" s="77">
        <v>20122.3</v>
      </c>
      <c r="E353" s="77">
        <v>9662.6</v>
      </c>
      <c r="F353" s="77">
        <v>13990.1</v>
      </c>
      <c r="G353" s="77">
        <v>2965.7</v>
      </c>
      <c r="H353" s="77">
        <v>0</v>
      </c>
      <c r="I353" s="77">
        <v>0</v>
      </c>
      <c r="J353" s="77">
        <f t="shared" si="21"/>
        <v>81681</v>
      </c>
      <c r="L353" s="78">
        <v>17696.900000000001</v>
      </c>
      <c r="M353" s="78">
        <v>17243.400000000001</v>
      </c>
      <c r="N353" s="78">
        <v>20122.3</v>
      </c>
      <c r="O353" s="78">
        <f t="shared" si="22"/>
        <v>55062.600000000006</v>
      </c>
    </row>
    <row r="354" spans="1:15">
      <c r="A354" s="91">
        <v>40866</v>
      </c>
      <c r="B354" s="77">
        <v>12237.3</v>
      </c>
      <c r="C354" s="77">
        <v>11930.9</v>
      </c>
      <c r="D354" s="77">
        <v>13922.1</v>
      </c>
      <c r="E354" s="77">
        <v>6855.5</v>
      </c>
      <c r="F354" s="77">
        <v>10166.9</v>
      </c>
      <c r="G354" s="77">
        <v>1621.7</v>
      </c>
      <c r="H354" s="77">
        <v>0</v>
      </c>
      <c r="I354" s="77">
        <v>0</v>
      </c>
      <c r="J354" s="77">
        <f t="shared" si="21"/>
        <v>56734.399999999994</v>
      </c>
      <c r="L354" s="78">
        <v>12237.3</v>
      </c>
      <c r="M354" s="78">
        <v>11930.9</v>
      </c>
      <c r="N354" s="78">
        <v>13922.1</v>
      </c>
      <c r="O354" s="78">
        <f t="shared" si="22"/>
        <v>38090.299999999996</v>
      </c>
    </row>
    <row r="355" spans="1:15">
      <c r="A355" s="91">
        <v>40867</v>
      </c>
      <c r="B355" s="77">
        <v>9278.9</v>
      </c>
      <c r="C355" s="77">
        <v>9198.2999999999993</v>
      </c>
      <c r="D355" s="77">
        <v>889.7</v>
      </c>
      <c r="E355" s="77">
        <v>4367.8999999999996</v>
      </c>
      <c r="F355" s="77">
        <v>7210.3</v>
      </c>
      <c r="G355" s="77">
        <v>734.8</v>
      </c>
      <c r="H355" s="77">
        <v>0</v>
      </c>
      <c r="I355" s="77">
        <v>0</v>
      </c>
      <c r="J355" s="77">
        <f t="shared" si="21"/>
        <v>31679.899999999994</v>
      </c>
      <c r="L355" s="78">
        <v>9278.9</v>
      </c>
      <c r="M355" s="78">
        <v>9198.2999999999993</v>
      </c>
      <c r="N355" s="78">
        <v>889.7</v>
      </c>
      <c r="O355" s="78">
        <f t="shared" si="22"/>
        <v>19366.899999999998</v>
      </c>
    </row>
    <row r="356" spans="1:15">
      <c r="A356" s="91">
        <v>40868</v>
      </c>
      <c r="B356" s="77">
        <v>9095.2999999999993</v>
      </c>
      <c r="C356" s="77">
        <v>9036</v>
      </c>
      <c r="D356" s="77">
        <v>0</v>
      </c>
      <c r="E356" s="77">
        <v>4848.3999999999996</v>
      </c>
      <c r="F356" s="77">
        <v>7807</v>
      </c>
      <c r="G356" s="77">
        <v>378.1</v>
      </c>
      <c r="H356" s="77">
        <v>0</v>
      </c>
      <c r="I356" s="77">
        <v>0</v>
      </c>
      <c r="J356" s="77">
        <f t="shared" si="21"/>
        <v>31164.799999999996</v>
      </c>
      <c r="L356" s="78">
        <v>9095.2999999999993</v>
      </c>
      <c r="M356" s="78">
        <v>9036</v>
      </c>
      <c r="N356" s="78">
        <v>0</v>
      </c>
      <c r="O356" s="78">
        <f t="shared" si="22"/>
        <v>18131.3</v>
      </c>
    </row>
    <row r="357" spans="1:15">
      <c r="A357" s="91">
        <v>40869</v>
      </c>
      <c r="B357" s="77">
        <v>10586.7</v>
      </c>
      <c r="C357" s="77">
        <v>7675.9</v>
      </c>
      <c r="D357" s="77">
        <v>0</v>
      </c>
      <c r="E357" s="77">
        <v>4583</v>
      </c>
      <c r="F357" s="77">
        <v>7670.3</v>
      </c>
      <c r="G357" s="77">
        <v>744.1</v>
      </c>
      <c r="H357" s="77">
        <v>0.1</v>
      </c>
      <c r="I357" s="77">
        <v>0</v>
      </c>
      <c r="J357" s="77">
        <f t="shared" si="21"/>
        <v>31260.099999999995</v>
      </c>
      <c r="L357" s="78">
        <v>10586.7</v>
      </c>
      <c r="M357" s="78">
        <v>7675.9</v>
      </c>
      <c r="N357" s="78">
        <v>0</v>
      </c>
      <c r="O357" s="78">
        <f t="shared" si="22"/>
        <v>18262.599999999999</v>
      </c>
    </row>
    <row r="358" spans="1:15">
      <c r="A358" s="91">
        <v>40870</v>
      </c>
      <c r="B358" s="77">
        <v>13123.9</v>
      </c>
      <c r="C358" s="77">
        <v>12948</v>
      </c>
      <c r="D358" s="77">
        <v>3804.5</v>
      </c>
      <c r="E358" s="77">
        <v>6270.7</v>
      </c>
      <c r="F358" s="77">
        <v>9097.4</v>
      </c>
      <c r="G358" s="77">
        <v>1272.8</v>
      </c>
      <c r="H358" s="77">
        <v>0</v>
      </c>
      <c r="I358" s="77">
        <v>0</v>
      </c>
      <c r="J358" s="77">
        <f t="shared" si="21"/>
        <v>46517.3</v>
      </c>
      <c r="L358" s="78">
        <v>13123.9</v>
      </c>
      <c r="M358" s="78">
        <v>12948</v>
      </c>
      <c r="N358" s="78">
        <v>3804.5</v>
      </c>
      <c r="O358" s="78">
        <f t="shared" si="22"/>
        <v>29876.400000000001</v>
      </c>
    </row>
    <row r="359" spans="1:15">
      <c r="A359" s="91">
        <v>40871</v>
      </c>
      <c r="B359" s="77">
        <v>13141.8</v>
      </c>
      <c r="C359" s="77">
        <v>12922.1</v>
      </c>
      <c r="D359" s="77">
        <v>7252.5</v>
      </c>
      <c r="E359" s="77">
        <v>6184.5</v>
      </c>
      <c r="F359" s="77">
        <v>8919.9</v>
      </c>
      <c r="G359" s="77">
        <v>1648.6</v>
      </c>
      <c r="H359" s="77">
        <v>0</v>
      </c>
      <c r="I359" s="77">
        <v>0</v>
      </c>
      <c r="J359" s="77">
        <f t="shared" si="21"/>
        <v>50069.4</v>
      </c>
      <c r="L359" s="78">
        <v>13141.8</v>
      </c>
      <c r="M359" s="78">
        <v>12922.1</v>
      </c>
      <c r="N359" s="78">
        <v>7252.5</v>
      </c>
      <c r="O359" s="78">
        <f t="shared" si="22"/>
        <v>33316.400000000001</v>
      </c>
    </row>
    <row r="360" spans="1:15">
      <c r="A360" s="91">
        <v>40872</v>
      </c>
      <c r="B360" s="77">
        <v>12583.9</v>
      </c>
      <c r="C360" s="77">
        <v>12397.4</v>
      </c>
      <c r="D360" s="77">
        <v>5095.2</v>
      </c>
      <c r="E360" s="77">
        <v>5744.2</v>
      </c>
      <c r="F360" s="77">
        <v>8379.9</v>
      </c>
      <c r="G360" s="77">
        <v>1292.0999999999999</v>
      </c>
      <c r="H360" s="77">
        <v>0</v>
      </c>
      <c r="I360" s="77">
        <v>0</v>
      </c>
      <c r="J360" s="77">
        <f t="shared" si="21"/>
        <v>45492.7</v>
      </c>
      <c r="L360" s="78">
        <v>12583.9</v>
      </c>
      <c r="M360" s="78">
        <v>12397.4</v>
      </c>
      <c r="N360" s="78">
        <v>5095.2</v>
      </c>
      <c r="O360" s="78">
        <f t="shared" si="22"/>
        <v>30076.5</v>
      </c>
    </row>
    <row r="361" spans="1:15">
      <c r="A361" s="91">
        <v>40873</v>
      </c>
      <c r="B361" s="77">
        <v>10566.7</v>
      </c>
      <c r="C361" s="77">
        <v>10462.299999999999</v>
      </c>
      <c r="D361" s="77">
        <v>1071</v>
      </c>
      <c r="E361" s="77">
        <v>4899.1000000000004</v>
      </c>
      <c r="F361" s="77">
        <v>7077.7</v>
      </c>
      <c r="G361" s="77">
        <v>909.6</v>
      </c>
      <c r="H361" s="77">
        <v>0</v>
      </c>
      <c r="I361" s="77">
        <v>0</v>
      </c>
      <c r="J361" s="77">
        <f t="shared" si="21"/>
        <v>34986.399999999994</v>
      </c>
      <c r="L361" s="78">
        <v>10566.7</v>
      </c>
      <c r="M361" s="78">
        <v>10462.299999999999</v>
      </c>
      <c r="N361" s="78">
        <v>1071</v>
      </c>
      <c r="O361" s="78">
        <f t="shared" si="22"/>
        <v>22100</v>
      </c>
    </row>
    <row r="362" spans="1:15">
      <c r="A362" s="91">
        <v>40874</v>
      </c>
      <c r="B362" s="77">
        <v>8503.9</v>
      </c>
      <c r="C362" s="77">
        <v>8444.7999999999993</v>
      </c>
      <c r="D362" s="77">
        <v>0</v>
      </c>
      <c r="E362" s="77">
        <v>4274.7</v>
      </c>
      <c r="F362" s="77">
        <v>6738.4</v>
      </c>
      <c r="G362" s="77">
        <v>758.3</v>
      </c>
      <c r="H362" s="77">
        <v>0</v>
      </c>
      <c r="I362" s="77">
        <v>0</v>
      </c>
      <c r="J362" s="77">
        <f t="shared" si="21"/>
        <v>28720.099999999995</v>
      </c>
      <c r="L362" s="78">
        <v>8503.9</v>
      </c>
      <c r="M362" s="78">
        <v>8444.7999999999993</v>
      </c>
      <c r="N362" s="78">
        <v>0</v>
      </c>
      <c r="O362" s="78">
        <f t="shared" si="22"/>
        <v>16948.699999999997</v>
      </c>
    </row>
    <row r="363" spans="1:15">
      <c r="A363" s="91">
        <v>40875</v>
      </c>
      <c r="B363" s="77">
        <v>9593.2999999999993</v>
      </c>
      <c r="C363" s="77">
        <v>6638.9</v>
      </c>
      <c r="D363" s="77">
        <v>0</v>
      </c>
      <c r="E363" s="77">
        <v>4528.8999999999996</v>
      </c>
      <c r="F363" s="77">
        <v>7166.1</v>
      </c>
      <c r="G363" s="77">
        <v>737.4</v>
      </c>
      <c r="H363" s="77">
        <v>0</v>
      </c>
      <c r="I363" s="77">
        <v>0</v>
      </c>
      <c r="J363" s="77">
        <f t="shared" si="21"/>
        <v>28664.6</v>
      </c>
      <c r="L363" s="78">
        <v>9593.2999999999993</v>
      </c>
      <c r="M363" s="78">
        <v>6638.9</v>
      </c>
      <c r="N363" s="78">
        <v>0</v>
      </c>
      <c r="O363" s="78">
        <f t="shared" si="22"/>
        <v>16232.199999999999</v>
      </c>
    </row>
    <row r="364" spans="1:15">
      <c r="A364" s="91">
        <v>40876</v>
      </c>
      <c r="B364" s="77">
        <v>13698.7</v>
      </c>
      <c r="C364" s="77">
        <v>13432.3</v>
      </c>
      <c r="D364" s="77">
        <v>9598.1</v>
      </c>
      <c r="E364" s="77">
        <v>8166.8</v>
      </c>
      <c r="F364" s="77">
        <v>11151.4</v>
      </c>
      <c r="G364" s="77">
        <v>1748.4</v>
      </c>
      <c r="H364" s="77">
        <v>0</v>
      </c>
      <c r="I364" s="77">
        <v>0</v>
      </c>
      <c r="J364" s="77">
        <f t="shared" si="21"/>
        <v>57795.700000000004</v>
      </c>
      <c r="L364" s="78">
        <v>13698.7</v>
      </c>
      <c r="M364" s="78">
        <v>13432.3</v>
      </c>
      <c r="N364" s="78">
        <v>9598.1</v>
      </c>
      <c r="O364" s="78">
        <f t="shared" si="22"/>
        <v>36729.1</v>
      </c>
    </row>
    <row r="365" spans="1:15">
      <c r="A365" s="91">
        <v>40877</v>
      </c>
      <c r="B365" s="77">
        <v>14918.4</v>
      </c>
      <c r="C365" s="77">
        <v>14533.9</v>
      </c>
      <c r="D365" s="77">
        <v>16968.2</v>
      </c>
      <c r="E365" s="77">
        <v>14029.5</v>
      </c>
      <c r="F365" s="77">
        <v>13739.6</v>
      </c>
      <c r="G365" s="77">
        <v>2484</v>
      </c>
      <c r="H365" s="77">
        <v>0</v>
      </c>
      <c r="I365" s="77">
        <v>0</v>
      </c>
      <c r="J365" s="77">
        <f t="shared" si="21"/>
        <v>76673.600000000006</v>
      </c>
      <c r="L365" s="78">
        <v>14918.4</v>
      </c>
      <c r="M365" s="78">
        <v>14533.9</v>
      </c>
      <c r="N365" s="78">
        <v>16968.2</v>
      </c>
      <c r="O365" s="78">
        <f t="shared" si="22"/>
        <v>46420.5</v>
      </c>
    </row>
    <row r="366" spans="1:15">
      <c r="A366" s="91"/>
      <c r="C366" s="77"/>
    </row>
    <row r="367" spans="1:15" ht="15.75">
      <c r="B367" s="77">
        <f t="shared" ref="B367:D367" si="23">SUM(B336:B366)</f>
        <v>363955.50000000006</v>
      </c>
      <c r="C367" s="77">
        <f t="shared" si="23"/>
        <v>349335.3</v>
      </c>
      <c r="D367" s="77">
        <f t="shared" si="23"/>
        <v>227566.90000000002</v>
      </c>
      <c r="E367" s="77">
        <f>SUM(E336:E366)</f>
        <v>189452.90000000002</v>
      </c>
      <c r="F367" s="77">
        <f t="shared" ref="F367" si="24">SUM(F336:F366)</f>
        <v>286503.09999999992</v>
      </c>
      <c r="G367" s="77">
        <f>SUM(G336:G366)</f>
        <v>37605.599999999991</v>
      </c>
      <c r="H367" s="77">
        <f>SUM(H337:H366)</f>
        <v>0.1</v>
      </c>
      <c r="I367" s="77">
        <f>SUM(I336:I365)</f>
        <v>30144.400000000001</v>
      </c>
      <c r="J367" s="90">
        <f>SUM(J336:J366)</f>
        <v>1484563.8</v>
      </c>
      <c r="L367" s="77">
        <f>SUM(L336:L366)</f>
        <v>363955.50000000006</v>
      </c>
      <c r="M367" s="77">
        <f>SUM(M336:M366)</f>
        <v>349335.3</v>
      </c>
      <c r="N367" s="77">
        <f>SUM(N336:N366)</f>
        <v>227566.90000000002</v>
      </c>
    </row>
    <row r="369" spans="1:15">
      <c r="A369" s="91">
        <v>40878</v>
      </c>
      <c r="B369" s="77">
        <v>12865.6</v>
      </c>
      <c r="C369" s="77">
        <v>12543.2</v>
      </c>
      <c r="D369" s="77">
        <v>14644.9</v>
      </c>
      <c r="E369" s="77">
        <v>14311.7</v>
      </c>
      <c r="F369" s="77">
        <v>12801</v>
      </c>
      <c r="G369" s="77">
        <v>2907</v>
      </c>
      <c r="H369" s="77">
        <v>0</v>
      </c>
      <c r="I369" s="77">
        <v>0</v>
      </c>
      <c r="J369" s="77">
        <f t="shared" ref="J369:J379" si="25">SUM(B369:I369)</f>
        <v>70073.400000000009</v>
      </c>
      <c r="L369" s="79">
        <f>SUM(B369:D369)</f>
        <v>40053.700000000004</v>
      </c>
      <c r="O369" s="78">
        <f>SUM(L369:N369)</f>
        <v>40053.700000000004</v>
      </c>
    </row>
    <row r="370" spans="1:15">
      <c r="A370" s="91">
        <v>40879</v>
      </c>
      <c r="B370" s="77">
        <v>10753.2</v>
      </c>
      <c r="C370" s="77">
        <v>10486.2</v>
      </c>
      <c r="D370" s="77">
        <v>12248.8</v>
      </c>
      <c r="E370" s="77">
        <v>13221.5</v>
      </c>
      <c r="F370" s="77">
        <v>11124.3</v>
      </c>
      <c r="G370" s="77">
        <v>1462.9</v>
      </c>
      <c r="H370" s="77">
        <v>0</v>
      </c>
      <c r="I370" s="77">
        <v>0</v>
      </c>
      <c r="J370" s="77">
        <f t="shared" si="25"/>
        <v>59296.9</v>
      </c>
      <c r="L370" s="79">
        <f t="shared" ref="L370:L399" si="26">SUM(B370:D370)</f>
        <v>33488.199999999997</v>
      </c>
      <c r="O370" s="78">
        <f t="shared" ref="O370:O398" si="27">SUM(L370:N370)</f>
        <v>33488.199999999997</v>
      </c>
    </row>
    <row r="371" spans="1:15">
      <c r="A371" s="91">
        <v>40880</v>
      </c>
      <c r="B371" s="77">
        <v>11157.2</v>
      </c>
      <c r="C371" s="77">
        <v>10882.1</v>
      </c>
      <c r="D371" s="77">
        <v>12711</v>
      </c>
      <c r="E371" s="77">
        <v>12908.8</v>
      </c>
      <c r="F371" s="77">
        <v>11137.5</v>
      </c>
      <c r="G371" s="77">
        <v>1558.8</v>
      </c>
      <c r="H371" s="77">
        <v>0</v>
      </c>
      <c r="I371" s="77">
        <v>0</v>
      </c>
      <c r="J371" s="77">
        <f t="shared" si="25"/>
        <v>60355.400000000009</v>
      </c>
      <c r="L371" s="79">
        <f t="shared" si="26"/>
        <v>34750.300000000003</v>
      </c>
      <c r="O371" s="78">
        <f t="shared" si="27"/>
        <v>34750.300000000003</v>
      </c>
    </row>
    <row r="372" spans="1:15">
      <c r="A372" s="91">
        <v>40881</v>
      </c>
      <c r="B372" s="77">
        <v>9791.5</v>
      </c>
      <c r="C372" s="77">
        <v>9551.6</v>
      </c>
      <c r="D372" s="77">
        <v>11163.6</v>
      </c>
      <c r="E372" s="77">
        <v>12080.8</v>
      </c>
      <c r="F372" s="77">
        <v>10101.200000000001</v>
      </c>
      <c r="G372" s="77">
        <v>1186.3</v>
      </c>
      <c r="H372" s="77">
        <v>0</v>
      </c>
      <c r="I372" s="77">
        <v>0</v>
      </c>
      <c r="J372" s="77">
        <f t="shared" si="25"/>
        <v>53875</v>
      </c>
      <c r="L372" s="79">
        <f t="shared" si="26"/>
        <v>30506.699999999997</v>
      </c>
      <c r="O372" s="78">
        <f t="shared" si="27"/>
        <v>30506.699999999997</v>
      </c>
    </row>
    <row r="373" spans="1:15">
      <c r="A373" s="91">
        <v>40882</v>
      </c>
      <c r="B373" s="77">
        <v>9113.6</v>
      </c>
      <c r="C373" s="77">
        <v>9020.5</v>
      </c>
      <c r="D373" s="77">
        <v>1234.8</v>
      </c>
      <c r="E373" s="77">
        <v>9160.5</v>
      </c>
      <c r="F373" s="77">
        <v>8006.2</v>
      </c>
      <c r="G373" s="77">
        <v>779.9</v>
      </c>
      <c r="H373" s="77">
        <v>0</v>
      </c>
      <c r="I373" s="77">
        <v>7.8</v>
      </c>
      <c r="J373" s="77">
        <f t="shared" si="25"/>
        <v>37323.300000000003</v>
      </c>
      <c r="L373" s="79">
        <f t="shared" si="26"/>
        <v>19368.899999999998</v>
      </c>
      <c r="O373" s="78">
        <f t="shared" si="27"/>
        <v>19368.899999999998</v>
      </c>
    </row>
    <row r="374" spans="1:15">
      <c r="A374" s="91">
        <v>40883</v>
      </c>
      <c r="B374" s="77">
        <v>9286.4</v>
      </c>
      <c r="C374" s="77">
        <v>1453.9</v>
      </c>
      <c r="D374" s="77">
        <v>0</v>
      </c>
      <c r="E374" s="77">
        <v>7409.7</v>
      </c>
      <c r="F374" s="77">
        <v>6979.9</v>
      </c>
      <c r="G374" s="77">
        <v>742.5</v>
      </c>
      <c r="H374" s="77">
        <v>0</v>
      </c>
      <c r="I374" s="77">
        <v>4522.7</v>
      </c>
      <c r="J374" s="77">
        <f t="shared" si="25"/>
        <v>30395.100000000002</v>
      </c>
      <c r="L374" s="79">
        <f t="shared" si="26"/>
        <v>10740.3</v>
      </c>
      <c r="O374" s="78">
        <f t="shared" si="27"/>
        <v>10740.3</v>
      </c>
    </row>
    <row r="375" spans="1:15">
      <c r="A375" s="91">
        <v>40884</v>
      </c>
      <c r="B375" s="77">
        <v>12792.5</v>
      </c>
      <c r="C375" s="77">
        <v>7397.7</v>
      </c>
      <c r="D375" s="77">
        <v>2704.5</v>
      </c>
      <c r="E375" s="77">
        <v>9548.2999999999993</v>
      </c>
      <c r="F375" s="77">
        <v>9412</v>
      </c>
      <c r="G375" s="77">
        <v>1017.5</v>
      </c>
      <c r="H375" s="77">
        <v>0</v>
      </c>
      <c r="I375" s="77">
        <v>2210.6</v>
      </c>
      <c r="J375" s="77">
        <f t="shared" si="25"/>
        <v>45083.1</v>
      </c>
      <c r="L375" s="79">
        <f t="shared" si="26"/>
        <v>22894.7</v>
      </c>
      <c r="O375" s="78">
        <f t="shared" si="27"/>
        <v>22894.7</v>
      </c>
    </row>
    <row r="376" spans="1:15">
      <c r="A376" s="91">
        <v>40885</v>
      </c>
      <c r="B376" s="77">
        <v>11931.9</v>
      </c>
      <c r="C376" s="77">
        <v>11636.8</v>
      </c>
      <c r="D376" s="77">
        <v>13588.9</v>
      </c>
      <c r="E376" s="77">
        <v>13224.6</v>
      </c>
      <c r="F376" s="77">
        <v>12605.9</v>
      </c>
      <c r="G376" s="77">
        <v>1973.8</v>
      </c>
      <c r="H376" s="77">
        <v>0</v>
      </c>
      <c r="I376" s="77">
        <v>10562.2</v>
      </c>
      <c r="J376" s="77">
        <f t="shared" si="25"/>
        <v>75524.100000000006</v>
      </c>
      <c r="L376" s="79">
        <f t="shared" si="26"/>
        <v>37157.599999999999</v>
      </c>
      <c r="O376" s="78">
        <f t="shared" si="27"/>
        <v>37157.599999999999</v>
      </c>
    </row>
    <row r="377" spans="1:15">
      <c r="A377" s="91">
        <v>40886</v>
      </c>
      <c r="B377" s="77">
        <v>11229.1</v>
      </c>
      <c r="C377" s="77">
        <v>10951.5</v>
      </c>
      <c r="D377" s="77">
        <v>12787.9</v>
      </c>
      <c r="E377" s="77">
        <v>12178.4</v>
      </c>
      <c r="F377" s="77">
        <v>11571.3</v>
      </c>
      <c r="G377" s="77">
        <v>1487</v>
      </c>
      <c r="H377" s="77">
        <v>0</v>
      </c>
      <c r="I377" s="77">
        <v>2720.1</v>
      </c>
      <c r="J377" s="77">
        <f t="shared" si="25"/>
        <v>62925.299999999996</v>
      </c>
      <c r="L377" s="79">
        <f t="shared" si="26"/>
        <v>34968.5</v>
      </c>
      <c r="O377" s="78">
        <f t="shared" si="27"/>
        <v>34968.5</v>
      </c>
    </row>
    <row r="378" spans="1:15">
      <c r="A378" s="91">
        <v>40887</v>
      </c>
      <c r="B378" s="77">
        <v>12459.9</v>
      </c>
      <c r="C378" s="77">
        <v>12146.3</v>
      </c>
      <c r="D378" s="77">
        <v>14185.6</v>
      </c>
      <c r="E378" s="77">
        <v>12594.2</v>
      </c>
      <c r="F378" s="77">
        <v>13155.2</v>
      </c>
      <c r="G378" s="77">
        <v>1935.6</v>
      </c>
      <c r="H378" s="77">
        <v>0</v>
      </c>
      <c r="I378" s="77">
        <v>2717.4</v>
      </c>
      <c r="J378" s="77">
        <f t="shared" si="25"/>
        <v>69194.2</v>
      </c>
      <c r="L378" s="79">
        <f t="shared" si="26"/>
        <v>38791.799999999996</v>
      </c>
      <c r="O378" s="78">
        <f t="shared" si="27"/>
        <v>38791.799999999996</v>
      </c>
    </row>
    <row r="379" spans="1:15">
      <c r="A379" s="91">
        <v>40888</v>
      </c>
      <c r="B379" s="77">
        <v>14267.1</v>
      </c>
      <c r="C379" s="77">
        <v>13904.8</v>
      </c>
      <c r="D379" s="77">
        <v>16235.5</v>
      </c>
      <c r="E379" s="77">
        <v>14004.5</v>
      </c>
      <c r="F379" s="77">
        <v>14464.8</v>
      </c>
      <c r="G379" s="77">
        <v>2551.6999999999998</v>
      </c>
      <c r="H379" s="77">
        <v>0</v>
      </c>
      <c r="I379" s="77">
        <v>3043.1</v>
      </c>
      <c r="J379" s="77">
        <f t="shared" si="25"/>
        <v>78471.5</v>
      </c>
      <c r="L379" s="79">
        <f t="shared" si="26"/>
        <v>44407.4</v>
      </c>
      <c r="O379" s="78">
        <f t="shared" si="27"/>
        <v>44407.4</v>
      </c>
    </row>
    <row r="380" spans="1:15">
      <c r="A380" s="91">
        <v>40889</v>
      </c>
      <c r="B380" s="77">
        <v>14666</v>
      </c>
      <c r="C380" s="77">
        <v>14288.1</v>
      </c>
      <c r="D380" s="77">
        <v>16684.5</v>
      </c>
      <c r="E380" s="77">
        <v>10787.5</v>
      </c>
      <c r="F380" s="77">
        <v>8344.7000000000007</v>
      </c>
      <c r="G380" s="77">
        <v>2150.1</v>
      </c>
      <c r="H380" s="77">
        <v>0</v>
      </c>
      <c r="I380" s="77">
        <v>2305.1</v>
      </c>
      <c r="J380" s="77">
        <f>SUM(B380:I380)</f>
        <v>69226.000000000015</v>
      </c>
      <c r="L380" s="79">
        <f t="shared" si="26"/>
        <v>45638.6</v>
      </c>
      <c r="O380" s="78">
        <f t="shared" si="27"/>
        <v>45638.6</v>
      </c>
    </row>
    <row r="381" spans="1:15">
      <c r="A381" s="91">
        <v>40890</v>
      </c>
      <c r="B381" s="77">
        <v>11862.7</v>
      </c>
      <c r="C381" s="77">
        <v>11558.8</v>
      </c>
      <c r="D381" s="77">
        <v>13500.7</v>
      </c>
      <c r="E381" s="77">
        <v>8549</v>
      </c>
      <c r="F381" s="77">
        <v>6303.6</v>
      </c>
      <c r="G381" s="77">
        <v>1342.1</v>
      </c>
      <c r="H381" s="77">
        <v>0</v>
      </c>
      <c r="I381" s="77">
        <v>7429.1</v>
      </c>
      <c r="J381" s="77">
        <f>SUM(B381:I381)</f>
        <v>60545.999999999993</v>
      </c>
      <c r="L381" s="79">
        <f t="shared" si="26"/>
        <v>36922.199999999997</v>
      </c>
      <c r="O381" s="78">
        <f t="shared" si="27"/>
        <v>36922.199999999997</v>
      </c>
    </row>
    <row r="382" spans="1:15">
      <c r="A382" s="91">
        <v>40891</v>
      </c>
      <c r="B382" s="77">
        <v>10448.200000000001</v>
      </c>
      <c r="C382" s="77">
        <v>10182.5</v>
      </c>
      <c r="D382" s="77">
        <v>11889.9</v>
      </c>
      <c r="E382" s="77">
        <v>7443.2</v>
      </c>
      <c r="F382" s="77">
        <v>4890.3999999999996</v>
      </c>
      <c r="G382" s="77">
        <v>887.5</v>
      </c>
      <c r="H382" s="77">
        <v>0</v>
      </c>
      <c r="I382" s="77">
        <v>7812</v>
      </c>
      <c r="J382" s="77">
        <f>SUM(B382:I382)</f>
        <v>53553.7</v>
      </c>
      <c r="L382" s="79">
        <f t="shared" si="26"/>
        <v>32520.6</v>
      </c>
      <c r="O382" s="78">
        <f t="shared" si="27"/>
        <v>32520.6</v>
      </c>
    </row>
    <row r="383" spans="1:15">
      <c r="A383" s="91">
        <v>40892</v>
      </c>
      <c r="B383" s="77">
        <v>10730.2</v>
      </c>
      <c r="C383" s="77">
        <v>10608.3</v>
      </c>
      <c r="D383" s="77">
        <v>1040.3</v>
      </c>
      <c r="E383" s="77">
        <v>5622.4</v>
      </c>
      <c r="F383" s="77">
        <v>3810.2</v>
      </c>
      <c r="G383" s="77">
        <v>721.4</v>
      </c>
      <c r="H383" s="77">
        <v>0</v>
      </c>
      <c r="I383" s="77">
        <v>12746.2</v>
      </c>
      <c r="J383" s="77">
        <f>SUM(B383:I383)</f>
        <v>45279</v>
      </c>
      <c r="L383" s="79">
        <f t="shared" si="26"/>
        <v>22378.799999999999</v>
      </c>
      <c r="O383" s="78">
        <f t="shared" si="27"/>
        <v>22378.799999999999</v>
      </c>
    </row>
    <row r="384" spans="1:15">
      <c r="A384" s="91">
        <v>40893</v>
      </c>
      <c r="B384" s="77">
        <v>14544.3</v>
      </c>
      <c r="C384" s="77">
        <v>14357.8</v>
      </c>
      <c r="D384" s="77">
        <v>3354.2</v>
      </c>
      <c r="E384" s="77">
        <v>8411.4</v>
      </c>
      <c r="F384" s="77">
        <v>7327.2</v>
      </c>
      <c r="G384" s="77">
        <v>1000.3</v>
      </c>
      <c r="H384" s="77">
        <v>0</v>
      </c>
      <c r="I384" s="77">
        <v>39728.1</v>
      </c>
      <c r="J384" s="77">
        <f t="shared" ref="J384:J398" si="28">SUM(B384:I384)</f>
        <v>88723.299999999988</v>
      </c>
      <c r="L384" s="79">
        <f t="shared" si="26"/>
        <v>32256.3</v>
      </c>
      <c r="O384" s="78">
        <f t="shared" si="27"/>
        <v>32256.3</v>
      </c>
    </row>
    <row r="385" spans="1:15">
      <c r="A385" s="91">
        <v>40894</v>
      </c>
      <c r="B385" s="77">
        <v>13549.4</v>
      </c>
      <c r="C385" s="77">
        <v>13201.4</v>
      </c>
      <c r="D385" s="77">
        <v>15419.7</v>
      </c>
      <c r="E385" s="77">
        <v>9930.7999999999993</v>
      </c>
      <c r="F385" s="77">
        <v>9198.5</v>
      </c>
      <c r="G385" s="77">
        <v>1996.9</v>
      </c>
      <c r="H385" s="77">
        <v>0</v>
      </c>
      <c r="I385" s="77">
        <v>44630.7</v>
      </c>
      <c r="J385" s="77">
        <f t="shared" si="28"/>
        <v>107927.4</v>
      </c>
      <c r="L385" s="79">
        <f t="shared" si="26"/>
        <v>42170.5</v>
      </c>
      <c r="O385" s="78">
        <f t="shared" si="27"/>
        <v>42170.5</v>
      </c>
    </row>
    <row r="386" spans="1:15">
      <c r="A386" s="91">
        <v>40895</v>
      </c>
      <c r="B386" s="77">
        <v>13949.1</v>
      </c>
      <c r="C386" s="77">
        <v>13589.3</v>
      </c>
      <c r="D386" s="77">
        <v>15871.6</v>
      </c>
      <c r="E386" s="77">
        <v>10793.5</v>
      </c>
      <c r="F386" s="77">
        <v>9844.7999999999993</v>
      </c>
      <c r="G386" s="77">
        <v>2263.1</v>
      </c>
      <c r="H386" s="77">
        <v>0</v>
      </c>
      <c r="I386" s="77">
        <v>52214.9</v>
      </c>
      <c r="J386" s="77">
        <f t="shared" si="28"/>
        <v>118526.30000000002</v>
      </c>
      <c r="L386" s="79">
        <f t="shared" si="26"/>
        <v>43410</v>
      </c>
      <c r="O386" s="78">
        <f t="shared" si="27"/>
        <v>43410</v>
      </c>
    </row>
    <row r="387" spans="1:15">
      <c r="A387" s="91">
        <v>40896</v>
      </c>
      <c r="B387" s="77">
        <v>10445.799999999999</v>
      </c>
      <c r="C387" s="77">
        <v>10179.200000000001</v>
      </c>
      <c r="D387" s="77">
        <v>11885.4</v>
      </c>
      <c r="E387" s="77">
        <v>8829.9</v>
      </c>
      <c r="F387" s="77">
        <v>7038.9</v>
      </c>
      <c r="G387" s="77">
        <v>1083</v>
      </c>
      <c r="H387" s="77">
        <v>0</v>
      </c>
      <c r="I387" s="77">
        <v>52993.3</v>
      </c>
      <c r="J387" s="77">
        <f t="shared" si="28"/>
        <v>102455.5</v>
      </c>
      <c r="L387" s="79">
        <f t="shared" si="26"/>
        <v>32510.400000000001</v>
      </c>
      <c r="O387" s="78">
        <f t="shared" si="27"/>
        <v>32510.400000000001</v>
      </c>
    </row>
    <row r="388" spans="1:15">
      <c r="A388" s="91">
        <v>40897</v>
      </c>
      <c r="B388" s="77">
        <v>9039.5</v>
      </c>
      <c r="C388" s="77">
        <v>8807.6</v>
      </c>
      <c r="D388" s="77">
        <v>10294.700000000001</v>
      </c>
      <c r="E388" s="77">
        <v>6775.9</v>
      </c>
      <c r="F388" s="77">
        <v>4618.2</v>
      </c>
      <c r="G388" s="77">
        <v>712.8</v>
      </c>
      <c r="H388" s="77">
        <v>0</v>
      </c>
      <c r="I388" s="77">
        <v>59871.8</v>
      </c>
      <c r="J388" s="77">
        <f t="shared" si="28"/>
        <v>100120.5</v>
      </c>
      <c r="L388" s="79">
        <f t="shared" si="26"/>
        <v>28141.8</v>
      </c>
      <c r="O388" s="78">
        <f t="shared" si="27"/>
        <v>28141.8</v>
      </c>
    </row>
    <row r="389" spans="1:15">
      <c r="A389" s="91">
        <v>40898</v>
      </c>
      <c r="B389" s="77">
        <v>9997.6</v>
      </c>
      <c r="C389" s="77">
        <v>9874.7999999999993</v>
      </c>
      <c r="D389" s="77">
        <v>1687.4</v>
      </c>
      <c r="E389" s="77">
        <v>4468</v>
      </c>
      <c r="F389" s="77">
        <v>2488.9</v>
      </c>
      <c r="G389" s="77">
        <v>716.7</v>
      </c>
      <c r="H389" s="77">
        <v>0</v>
      </c>
      <c r="I389" s="77">
        <v>56873.8</v>
      </c>
      <c r="J389" s="77">
        <f t="shared" si="28"/>
        <v>86107.200000000012</v>
      </c>
      <c r="L389" s="79">
        <f t="shared" si="26"/>
        <v>21559.800000000003</v>
      </c>
      <c r="O389" s="78">
        <f t="shared" si="27"/>
        <v>21559.800000000003</v>
      </c>
    </row>
    <row r="390" spans="1:15">
      <c r="A390" s="91">
        <v>40899</v>
      </c>
      <c r="B390" s="77">
        <v>9892.7000000000007</v>
      </c>
      <c r="C390" s="77">
        <v>9795.7000000000007</v>
      </c>
      <c r="D390" s="77">
        <v>0</v>
      </c>
      <c r="E390" s="77">
        <v>3479.9</v>
      </c>
      <c r="F390" s="77">
        <v>1922.6</v>
      </c>
      <c r="G390" s="77">
        <v>712.5</v>
      </c>
      <c r="H390" s="77">
        <v>0</v>
      </c>
      <c r="I390" s="77">
        <v>55323.4</v>
      </c>
      <c r="J390" s="77">
        <f t="shared" si="28"/>
        <v>81126.8</v>
      </c>
      <c r="L390" s="79">
        <f t="shared" si="26"/>
        <v>19688.400000000001</v>
      </c>
      <c r="O390" s="78">
        <f t="shared" si="27"/>
        <v>19688.400000000001</v>
      </c>
    </row>
    <row r="391" spans="1:15">
      <c r="A391" s="91">
        <v>40900</v>
      </c>
      <c r="B391" s="77">
        <v>12189.6</v>
      </c>
      <c r="C391" s="77">
        <v>12050.6</v>
      </c>
      <c r="D391" s="77">
        <v>996.7</v>
      </c>
      <c r="E391" s="77">
        <v>5119.6000000000004</v>
      </c>
      <c r="F391" s="77">
        <v>4096.3999999999996</v>
      </c>
      <c r="G391" s="77">
        <v>719.8</v>
      </c>
      <c r="H391" s="77">
        <v>0</v>
      </c>
      <c r="I391" s="77">
        <v>25651.200000000001</v>
      </c>
      <c r="J391" s="77">
        <f t="shared" si="28"/>
        <v>60823.900000000009</v>
      </c>
      <c r="L391" s="79">
        <f t="shared" si="26"/>
        <v>25236.9</v>
      </c>
      <c r="O391" s="78">
        <f t="shared" si="27"/>
        <v>25236.9</v>
      </c>
    </row>
    <row r="392" spans="1:15">
      <c r="A392" s="91">
        <v>40901</v>
      </c>
      <c r="B392" s="77">
        <v>11081.3</v>
      </c>
      <c r="C392" s="77">
        <v>10796.8</v>
      </c>
      <c r="D392" s="77">
        <v>12617.3</v>
      </c>
      <c r="E392" s="77">
        <v>7923.6</v>
      </c>
      <c r="F392" s="77">
        <v>7010</v>
      </c>
      <c r="G392" s="77">
        <v>1072.3</v>
      </c>
      <c r="H392" s="77">
        <v>0</v>
      </c>
      <c r="I392" s="77">
        <v>6129</v>
      </c>
      <c r="J392" s="77">
        <f t="shared" si="28"/>
        <v>56630.299999999996</v>
      </c>
      <c r="L392" s="79">
        <f t="shared" si="26"/>
        <v>34495.399999999994</v>
      </c>
      <c r="O392" s="78">
        <f t="shared" si="27"/>
        <v>34495.399999999994</v>
      </c>
    </row>
    <row r="393" spans="1:15">
      <c r="A393" s="91">
        <v>40902</v>
      </c>
      <c r="B393" s="77">
        <v>10663.5</v>
      </c>
      <c r="C393" s="77">
        <v>10390.6</v>
      </c>
      <c r="D393" s="77">
        <v>12138.8</v>
      </c>
      <c r="E393" s="77">
        <v>7572.5</v>
      </c>
      <c r="F393" s="77">
        <v>6314.5</v>
      </c>
      <c r="G393" s="77">
        <v>986.7</v>
      </c>
      <c r="H393" s="77">
        <v>0</v>
      </c>
      <c r="I393" s="77">
        <v>6128.2</v>
      </c>
      <c r="J393" s="77">
        <f t="shared" si="28"/>
        <v>54194.799999999988</v>
      </c>
      <c r="L393" s="79">
        <f t="shared" si="26"/>
        <v>33192.899999999994</v>
      </c>
      <c r="O393" s="78">
        <f t="shared" si="27"/>
        <v>33192.899999999994</v>
      </c>
    </row>
    <row r="394" spans="1:15">
      <c r="A394" s="91">
        <v>40903</v>
      </c>
      <c r="B394" s="77">
        <v>11098.6</v>
      </c>
      <c r="C394" s="77">
        <v>10815</v>
      </c>
      <c r="D394" s="77">
        <v>12634.3</v>
      </c>
      <c r="E394" s="77">
        <v>8167.5</v>
      </c>
      <c r="F394" s="77">
        <v>7256.5</v>
      </c>
      <c r="G394" s="77">
        <v>1126</v>
      </c>
      <c r="H394" s="77">
        <v>0</v>
      </c>
      <c r="I394" s="77">
        <v>6692.2</v>
      </c>
      <c r="J394" s="77">
        <f t="shared" si="28"/>
        <v>57790.099999999991</v>
      </c>
      <c r="L394" s="79">
        <f t="shared" si="26"/>
        <v>34547.899999999994</v>
      </c>
      <c r="O394" s="78">
        <f t="shared" si="27"/>
        <v>34547.899999999994</v>
      </c>
    </row>
    <row r="395" spans="1:15">
      <c r="A395" s="91">
        <v>40904</v>
      </c>
      <c r="B395" s="77">
        <v>10832.6</v>
      </c>
      <c r="C395" s="77">
        <v>10555.5</v>
      </c>
      <c r="D395" s="77">
        <v>12328.7</v>
      </c>
      <c r="E395" s="77">
        <v>7928.6</v>
      </c>
      <c r="F395" s="77">
        <v>7143.9</v>
      </c>
      <c r="G395" s="77">
        <v>1003.7</v>
      </c>
      <c r="H395" s="77">
        <v>48.2</v>
      </c>
      <c r="I395" s="77">
        <v>6492.8</v>
      </c>
      <c r="J395" s="77">
        <f t="shared" si="28"/>
        <v>56334</v>
      </c>
      <c r="L395" s="79">
        <f t="shared" si="26"/>
        <v>33716.800000000003</v>
      </c>
      <c r="O395" s="78">
        <f t="shared" si="27"/>
        <v>33716.800000000003</v>
      </c>
    </row>
    <row r="396" spans="1:15">
      <c r="A396" s="91">
        <v>40905</v>
      </c>
      <c r="B396" s="77">
        <v>12559.8</v>
      </c>
      <c r="C396" s="77">
        <v>12237</v>
      </c>
      <c r="D396" s="77">
        <v>14296.1</v>
      </c>
      <c r="E396" s="77">
        <v>9551.2000000000007</v>
      </c>
      <c r="F396" s="77">
        <v>8929.6</v>
      </c>
      <c r="G396" s="77">
        <v>1519.4</v>
      </c>
      <c r="H396" s="77">
        <v>194.7</v>
      </c>
      <c r="I396" s="77">
        <v>8408.5</v>
      </c>
      <c r="J396" s="77">
        <f t="shared" si="28"/>
        <v>67696.3</v>
      </c>
      <c r="L396" s="79">
        <f t="shared" si="26"/>
        <v>39092.9</v>
      </c>
      <c r="O396" s="78">
        <f t="shared" si="27"/>
        <v>39092.9</v>
      </c>
    </row>
    <row r="397" spans="1:15">
      <c r="A397" s="91">
        <v>40906</v>
      </c>
      <c r="B397" s="77">
        <v>12576.7</v>
      </c>
      <c r="C397" s="77">
        <v>12251.5</v>
      </c>
      <c r="D397" s="77">
        <v>14309.7</v>
      </c>
      <c r="E397" s="77">
        <v>9412.9</v>
      </c>
      <c r="F397" s="77">
        <v>8417.7999999999993</v>
      </c>
      <c r="G397" s="77">
        <v>1512.5</v>
      </c>
      <c r="H397" s="77">
        <v>1.6</v>
      </c>
      <c r="I397" s="77">
        <v>8776.5</v>
      </c>
      <c r="J397" s="77">
        <f t="shared" si="28"/>
        <v>67259.200000000012</v>
      </c>
      <c r="L397" s="79">
        <f t="shared" si="26"/>
        <v>39137.9</v>
      </c>
      <c r="O397" s="78">
        <f t="shared" si="27"/>
        <v>39137.9</v>
      </c>
    </row>
    <row r="398" spans="1:15">
      <c r="A398" s="91">
        <v>40907</v>
      </c>
      <c r="B398" s="77">
        <v>8975.9</v>
      </c>
      <c r="C398" s="77">
        <v>8738.1</v>
      </c>
      <c r="D398" s="77">
        <v>10218</v>
      </c>
      <c r="E398" s="77">
        <v>6705.5</v>
      </c>
      <c r="F398" s="77">
        <v>4319.2</v>
      </c>
      <c r="G398" s="77">
        <v>768.4</v>
      </c>
      <c r="H398" s="77">
        <v>0</v>
      </c>
      <c r="I398" s="77">
        <v>5308.1</v>
      </c>
      <c r="J398" s="77">
        <f t="shared" si="28"/>
        <v>45033.2</v>
      </c>
      <c r="L398" s="79">
        <f t="shared" si="26"/>
        <v>27932</v>
      </c>
      <c r="O398" s="78">
        <f t="shared" si="27"/>
        <v>27932</v>
      </c>
    </row>
    <row r="399" spans="1:15">
      <c r="A399" s="91">
        <v>40908</v>
      </c>
      <c r="B399" s="77">
        <v>12611.5</v>
      </c>
      <c r="C399" s="77">
        <v>12430.8</v>
      </c>
      <c r="D399" s="77">
        <v>3946</v>
      </c>
      <c r="E399" s="77">
        <v>6996.9</v>
      </c>
      <c r="F399" s="77">
        <v>4722.8</v>
      </c>
      <c r="G399" s="77">
        <v>826.1</v>
      </c>
      <c r="H399" s="77">
        <v>0</v>
      </c>
      <c r="I399" s="77">
        <v>5124.5</v>
      </c>
      <c r="J399" s="77">
        <f t="shared" ref="J399" si="29">SUM(B399:I399)</f>
        <v>46658.6</v>
      </c>
      <c r="L399" s="79">
        <f t="shared" si="26"/>
        <v>28988.3</v>
      </c>
      <c r="O399" s="78">
        <f t="shared" ref="O399" si="30">SUM(L399:N399)</f>
        <v>28988.3</v>
      </c>
    </row>
    <row r="400" spans="1:15">
      <c r="A400" s="91"/>
    </row>
    <row r="401" spans="1:15" ht="15.75">
      <c r="B401" s="77">
        <f t="shared" ref="B401:D401" si="31">SUM(B369:B399)</f>
        <v>357363</v>
      </c>
      <c r="C401" s="77">
        <f t="shared" si="31"/>
        <v>336683.99999999994</v>
      </c>
      <c r="D401" s="77">
        <f t="shared" si="31"/>
        <v>306619.5</v>
      </c>
      <c r="E401" s="77">
        <f>SUM(E369:E399)</f>
        <v>285112.80000000005</v>
      </c>
      <c r="F401" s="77">
        <f t="shared" ref="F401" si="32">SUM(F369:F399)</f>
        <v>245358</v>
      </c>
      <c r="G401" s="77">
        <f>SUM(G369:G399)</f>
        <v>40724.299999999996</v>
      </c>
      <c r="H401" s="77">
        <f>SUM(H370:H399)</f>
        <v>244.49999999999997</v>
      </c>
      <c r="I401" s="77">
        <f>SUM(I369:I399)</f>
        <v>496423.3</v>
      </c>
      <c r="J401" s="90">
        <f>SUM(J369:J399)</f>
        <v>2068529.4</v>
      </c>
      <c r="L401" s="77">
        <f>SUM(L369:L399)</f>
        <v>1000666.5000000003</v>
      </c>
      <c r="M401" s="77">
        <f>SUM(M369:M399)</f>
        <v>0</v>
      </c>
      <c r="N401" s="77">
        <f>SUM(N369:N399)</f>
        <v>0</v>
      </c>
    </row>
    <row r="403" spans="1:15">
      <c r="A403" s="91">
        <v>40909</v>
      </c>
      <c r="B403" s="77">
        <v>12033.8</v>
      </c>
      <c r="C403" s="77">
        <v>11852.3</v>
      </c>
      <c r="D403" s="77">
        <v>4438.1000000000004</v>
      </c>
      <c r="E403" s="77">
        <v>6783.4</v>
      </c>
      <c r="F403" s="77">
        <v>4184.5</v>
      </c>
      <c r="G403" s="77">
        <v>855.7</v>
      </c>
      <c r="H403" s="77">
        <v>0</v>
      </c>
      <c r="I403" s="77">
        <v>4885.3999999999996</v>
      </c>
      <c r="J403" s="77">
        <f t="shared" ref="J403:J433" si="33">SUM(B403:I403)</f>
        <v>45033.2</v>
      </c>
      <c r="L403" s="78">
        <v>12033.8</v>
      </c>
      <c r="M403" s="78">
        <v>11852.3</v>
      </c>
      <c r="N403" s="78">
        <v>4438.1000000000004</v>
      </c>
      <c r="O403" s="78">
        <f>SUM(L403:N403)</f>
        <v>28324.199999999997</v>
      </c>
    </row>
    <row r="404" spans="1:15">
      <c r="A404" s="91">
        <v>40910</v>
      </c>
      <c r="B404" s="77">
        <v>14238.1</v>
      </c>
      <c r="C404" s="77">
        <v>13874.4</v>
      </c>
      <c r="D404" s="77">
        <v>16204.8</v>
      </c>
      <c r="E404" s="77">
        <v>11615.8</v>
      </c>
      <c r="F404" s="77">
        <v>10495.2</v>
      </c>
      <c r="G404" s="77">
        <v>2009.2</v>
      </c>
      <c r="H404" s="77">
        <v>230.8</v>
      </c>
      <c r="I404" s="77">
        <v>10563.8</v>
      </c>
      <c r="J404" s="77">
        <f t="shared" si="33"/>
        <v>79232.100000000006</v>
      </c>
      <c r="L404" s="78">
        <v>14238.1</v>
      </c>
      <c r="M404" s="78">
        <v>13874.4</v>
      </c>
      <c r="N404" s="78">
        <v>16204.8</v>
      </c>
      <c r="O404" s="78">
        <f t="shared" ref="O404:O433" si="34">SUM(L404:N404)</f>
        <v>44317.3</v>
      </c>
    </row>
    <row r="405" spans="1:15">
      <c r="A405" s="91">
        <v>40911</v>
      </c>
      <c r="B405" s="77">
        <v>18326.5</v>
      </c>
      <c r="C405" s="77">
        <v>17861.7</v>
      </c>
      <c r="D405" s="77">
        <v>20852.900000000001</v>
      </c>
      <c r="E405" s="77">
        <v>14967</v>
      </c>
      <c r="F405" s="77">
        <v>15434.4</v>
      </c>
      <c r="G405" s="77">
        <v>3868.6</v>
      </c>
      <c r="H405" s="77">
        <v>967.7</v>
      </c>
      <c r="I405" s="77">
        <v>18014.400000000001</v>
      </c>
      <c r="J405" s="77">
        <f t="shared" si="33"/>
        <v>110293.20000000001</v>
      </c>
      <c r="L405" s="78">
        <v>18326.5</v>
      </c>
      <c r="M405" s="78">
        <v>17861.7</v>
      </c>
      <c r="N405" s="78">
        <v>20852.900000000001</v>
      </c>
      <c r="O405" s="78">
        <f t="shared" si="34"/>
        <v>57041.1</v>
      </c>
    </row>
    <row r="406" spans="1:15">
      <c r="A406" s="91">
        <v>40912</v>
      </c>
      <c r="B406" s="77">
        <v>15347.4</v>
      </c>
      <c r="C406" s="77">
        <v>14949.6</v>
      </c>
      <c r="D406" s="77">
        <v>17453.3</v>
      </c>
      <c r="E406" s="77">
        <v>12567.8</v>
      </c>
      <c r="F406" s="77">
        <v>12077.7</v>
      </c>
      <c r="G406" s="77">
        <v>2756.2</v>
      </c>
      <c r="H406" s="77">
        <v>131.19999999999999</v>
      </c>
      <c r="I406" s="77">
        <v>13908.9</v>
      </c>
      <c r="J406" s="77">
        <f t="shared" si="33"/>
        <v>89192.099999999991</v>
      </c>
      <c r="L406" s="78">
        <v>15347.4</v>
      </c>
      <c r="M406" s="78">
        <v>14949.6</v>
      </c>
      <c r="N406" s="78">
        <v>17453.3</v>
      </c>
      <c r="O406" s="78">
        <f t="shared" si="34"/>
        <v>47750.3</v>
      </c>
    </row>
    <row r="407" spans="1:15">
      <c r="A407" s="91">
        <v>40913</v>
      </c>
      <c r="B407" s="77">
        <v>12361.1</v>
      </c>
      <c r="C407" s="77">
        <v>12039.2</v>
      </c>
      <c r="D407" s="77">
        <v>14064.5</v>
      </c>
      <c r="E407" s="77">
        <v>10324.6</v>
      </c>
      <c r="F407" s="77">
        <v>8917.4</v>
      </c>
      <c r="G407" s="77">
        <v>1432</v>
      </c>
      <c r="H407" s="77">
        <v>0</v>
      </c>
      <c r="I407" s="77">
        <v>9849.6</v>
      </c>
      <c r="J407" s="77">
        <f t="shared" si="33"/>
        <v>68988.400000000009</v>
      </c>
      <c r="L407" s="78">
        <v>12361.1</v>
      </c>
      <c r="M407" s="78">
        <v>12039.2</v>
      </c>
      <c r="N407" s="78">
        <v>14064.5</v>
      </c>
      <c r="O407" s="78">
        <f t="shared" si="34"/>
        <v>38464.800000000003</v>
      </c>
    </row>
    <row r="408" spans="1:15">
      <c r="A408" s="91">
        <v>40914</v>
      </c>
      <c r="B408" s="77">
        <v>12133.1</v>
      </c>
      <c r="C408" s="77">
        <v>11953.1</v>
      </c>
      <c r="D408" s="77">
        <v>3863</v>
      </c>
      <c r="E408" s="77">
        <v>7221.7</v>
      </c>
      <c r="F408" s="77">
        <v>4874.3999999999996</v>
      </c>
      <c r="G408" s="77">
        <v>783.9</v>
      </c>
      <c r="H408" s="77">
        <v>0</v>
      </c>
      <c r="I408" s="77">
        <v>6235.2</v>
      </c>
      <c r="J408" s="77">
        <f t="shared" si="33"/>
        <v>47064.4</v>
      </c>
      <c r="L408" s="78">
        <v>12133.1</v>
      </c>
      <c r="M408" s="78">
        <v>11953.1</v>
      </c>
      <c r="N408" s="78">
        <v>3863</v>
      </c>
      <c r="O408" s="78">
        <f t="shared" si="34"/>
        <v>27949.200000000001</v>
      </c>
    </row>
    <row r="409" spans="1:15">
      <c r="A409" s="91">
        <v>40915</v>
      </c>
      <c r="B409" s="77">
        <v>11868.7</v>
      </c>
      <c r="C409" s="77">
        <v>11700.9</v>
      </c>
      <c r="D409" s="77">
        <v>3452.7</v>
      </c>
      <c r="E409" s="77">
        <v>6273.6</v>
      </c>
      <c r="F409" s="77">
        <v>3891.3</v>
      </c>
      <c r="G409" s="77">
        <v>798.2</v>
      </c>
      <c r="H409" s="77">
        <v>0</v>
      </c>
      <c r="I409" s="77">
        <v>5368.8</v>
      </c>
      <c r="J409" s="77">
        <f t="shared" si="33"/>
        <v>43354.200000000004</v>
      </c>
      <c r="L409" s="78">
        <v>11868.7</v>
      </c>
      <c r="M409" s="78">
        <v>11700.9</v>
      </c>
      <c r="N409" s="78">
        <v>3452.7</v>
      </c>
      <c r="O409" s="78">
        <f t="shared" si="34"/>
        <v>27022.3</v>
      </c>
    </row>
    <row r="410" spans="1:15">
      <c r="A410" s="91">
        <v>40916</v>
      </c>
      <c r="B410" s="77">
        <v>11098.5</v>
      </c>
      <c r="C410" s="77">
        <v>10813.6</v>
      </c>
      <c r="D410" s="77">
        <v>12634.6</v>
      </c>
      <c r="E410" s="77">
        <v>8640.2999999999993</v>
      </c>
      <c r="F410" s="77">
        <v>7170.2</v>
      </c>
      <c r="G410" s="77">
        <v>950.6</v>
      </c>
      <c r="H410" s="77">
        <v>0.3</v>
      </c>
      <c r="I410" s="77">
        <v>7238.5</v>
      </c>
      <c r="J410" s="77">
        <f t="shared" si="33"/>
        <v>58546.6</v>
      </c>
      <c r="L410" s="78">
        <v>11098.5</v>
      </c>
      <c r="M410" s="78">
        <v>10813.6</v>
      </c>
      <c r="N410" s="78">
        <v>12634.6</v>
      </c>
      <c r="O410" s="78">
        <f t="shared" si="34"/>
        <v>34546.699999999997</v>
      </c>
    </row>
    <row r="411" spans="1:15">
      <c r="A411" s="91">
        <v>40917</v>
      </c>
      <c r="B411" s="77">
        <v>13429.8</v>
      </c>
      <c r="C411" s="77">
        <v>13082</v>
      </c>
      <c r="D411" s="77">
        <v>15282.8</v>
      </c>
      <c r="E411" s="77">
        <v>10866.3</v>
      </c>
      <c r="F411" s="77">
        <v>9771.2999999999993</v>
      </c>
      <c r="G411" s="77">
        <v>1504.5</v>
      </c>
      <c r="H411" s="77">
        <v>0</v>
      </c>
      <c r="I411" s="77">
        <v>9757.2999999999993</v>
      </c>
      <c r="J411" s="77">
        <f t="shared" si="33"/>
        <v>73694</v>
      </c>
      <c r="L411" s="78">
        <v>13429.8</v>
      </c>
      <c r="M411" s="78">
        <v>13082</v>
      </c>
      <c r="N411" s="78">
        <v>15282.8</v>
      </c>
      <c r="O411" s="78">
        <f t="shared" si="34"/>
        <v>41794.6</v>
      </c>
    </row>
    <row r="412" spans="1:15">
      <c r="A412" s="91">
        <v>40918</v>
      </c>
      <c r="B412" s="77">
        <v>12352.3</v>
      </c>
      <c r="C412" s="77">
        <v>12033.5</v>
      </c>
      <c r="D412" s="77">
        <v>14055.6</v>
      </c>
      <c r="E412" s="77">
        <v>9963.2000000000007</v>
      </c>
      <c r="F412" s="77">
        <v>8550.7000000000007</v>
      </c>
      <c r="G412" s="77">
        <v>1190.9000000000001</v>
      </c>
      <c r="H412" s="77">
        <v>6.6</v>
      </c>
      <c r="I412" s="77">
        <v>9594.1</v>
      </c>
      <c r="J412" s="77">
        <f t="shared" si="33"/>
        <v>67746.900000000009</v>
      </c>
      <c r="L412" s="78">
        <v>12352.3</v>
      </c>
      <c r="M412" s="78">
        <v>12033.5</v>
      </c>
      <c r="N412" s="78">
        <v>14055.6</v>
      </c>
      <c r="O412" s="78">
        <f t="shared" si="34"/>
        <v>38441.4</v>
      </c>
    </row>
    <row r="413" spans="1:15">
      <c r="A413" s="91">
        <v>40919</v>
      </c>
      <c r="B413" s="77">
        <v>11184</v>
      </c>
      <c r="C413" s="77">
        <v>10893.8</v>
      </c>
      <c r="D413" s="77">
        <v>12721.2</v>
      </c>
      <c r="E413" s="77">
        <v>8820.1</v>
      </c>
      <c r="F413" s="77">
        <v>7376</v>
      </c>
      <c r="G413" s="77">
        <v>999.4</v>
      </c>
      <c r="H413" s="77">
        <v>0</v>
      </c>
      <c r="I413" s="77">
        <v>8648.7000000000007</v>
      </c>
      <c r="J413" s="77">
        <f t="shared" si="33"/>
        <v>60643.199999999997</v>
      </c>
      <c r="L413" s="78">
        <v>11184</v>
      </c>
      <c r="M413" s="78">
        <v>10893.8</v>
      </c>
      <c r="N413" s="78">
        <v>12721.2</v>
      </c>
      <c r="O413" s="78">
        <f t="shared" si="34"/>
        <v>34799</v>
      </c>
    </row>
    <row r="414" spans="1:15">
      <c r="A414" s="91">
        <v>40920</v>
      </c>
      <c r="B414" s="77">
        <v>12684.7</v>
      </c>
      <c r="C414" s="77">
        <v>12481.7</v>
      </c>
      <c r="D414" s="77">
        <v>5376.4</v>
      </c>
      <c r="E414" s="77">
        <v>7884.7</v>
      </c>
      <c r="F414" s="77">
        <v>5289.1</v>
      </c>
      <c r="G414" s="77">
        <v>957.4</v>
      </c>
      <c r="H414" s="77">
        <v>0</v>
      </c>
      <c r="I414" s="77">
        <v>7535.2</v>
      </c>
      <c r="J414" s="77">
        <f t="shared" si="33"/>
        <v>52209.2</v>
      </c>
      <c r="L414" s="78">
        <v>12684.7</v>
      </c>
      <c r="M414" s="78">
        <v>12481.7</v>
      </c>
      <c r="N414" s="78">
        <v>5376.4</v>
      </c>
      <c r="O414" s="78">
        <f t="shared" si="34"/>
        <v>30542.800000000003</v>
      </c>
    </row>
    <row r="415" spans="1:15">
      <c r="A415" s="91">
        <v>40921</v>
      </c>
      <c r="B415" s="77">
        <v>15241.2</v>
      </c>
      <c r="C415" s="77">
        <v>14847.3</v>
      </c>
      <c r="D415" s="77">
        <v>17340.3</v>
      </c>
      <c r="E415" s="77">
        <v>12205.6</v>
      </c>
      <c r="F415" s="77">
        <v>11001.6</v>
      </c>
      <c r="G415" s="77">
        <v>2297.6999999999998</v>
      </c>
      <c r="H415" s="77">
        <v>88.9</v>
      </c>
      <c r="I415" s="77">
        <v>12910.6</v>
      </c>
      <c r="J415" s="77">
        <f t="shared" si="33"/>
        <v>85933.2</v>
      </c>
      <c r="L415" s="78">
        <v>15241.2</v>
      </c>
      <c r="M415" s="78">
        <v>14847.3</v>
      </c>
      <c r="N415" s="78">
        <v>17340.3</v>
      </c>
      <c r="O415" s="78">
        <f t="shared" si="34"/>
        <v>47428.800000000003</v>
      </c>
    </row>
    <row r="416" spans="1:15">
      <c r="A416" s="91">
        <v>40922</v>
      </c>
      <c r="B416" s="77">
        <v>15459.9</v>
      </c>
      <c r="C416" s="77">
        <v>15060.7</v>
      </c>
      <c r="D416" s="77">
        <v>17589.2</v>
      </c>
      <c r="E416" s="77">
        <v>11763.1</v>
      </c>
      <c r="F416" s="77">
        <v>10270.4</v>
      </c>
      <c r="G416" s="77">
        <v>2326.6</v>
      </c>
      <c r="H416" s="77">
        <v>101</v>
      </c>
      <c r="I416" s="77">
        <v>13191.1</v>
      </c>
      <c r="J416" s="77">
        <f t="shared" si="33"/>
        <v>85762.000000000015</v>
      </c>
      <c r="L416" s="78">
        <v>15459.9</v>
      </c>
      <c r="M416" s="78">
        <v>15060.7</v>
      </c>
      <c r="N416" s="78">
        <v>17589.2</v>
      </c>
      <c r="O416" s="78">
        <f t="shared" si="34"/>
        <v>48109.8</v>
      </c>
    </row>
    <row r="417" spans="1:15">
      <c r="A417" s="91">
        <v>40923</v>
      </c>
      <c r="B417" s="77">
        <v>16882.3</v>
      </c>
      <c r="C417" s="77">
        <v>16448.7</v>
      </c>
      <c r="D417" s="77">
        <v>19208.400000000001</v>
      </c>
      <c r="E417" s="77">
        <v>13058.4</v>
      </c>
      <c r="F417" s="77">
        <v>12122.8</v>
      </c>
      <c r="G417" s="77">
        <v>3040</v>
      </c>
      <c r="H417" s="77">
        <v>260.89999999999998</v>
      </c>
      <c r="I417" s="77">
        <v>15471.2</v>
      </c>
      <c r="J417" s="77">
        <f t="shared" si="33"/>
        <v>96492.7</v>
      </c>
      <c r="L417" s="78">
        <v>16882.3</v>
      </c>
      <c r="M417" s="78">
        <v>16448.7</v>
      </c>
      <c r="N417" s="78">
        <v>19208.400000000001</v>
      </c>
      <c r="O417" s="78">
        <f t="shared" si="34"/>
        <v>52539.4</v>
      </c>
    </row>
    <row r="418" spans="1:15">
      <c r="A418" s="91">
        <v>40924</v>
      </c>
      <c r="B418" s="77">
        <v>13506.2</v>
      </c>
      <c r="C418" s="77">
        <v>13153.2</v>
      </c>
      <c r="D418" s="77">
        <v>15357.4</v>
      </c>
      <c r="E418" s="77">
        <v>10942</v>
      </c>
      <c r="F418" s="77">
        <v>9875</v>
      </c>
      <c r="G418" s="77">
        <v>1816.2</v>
      </c>
      <c r="H418" s="77">
        <v>19.899999999999999</v>
      </c>
      <c r="I418" s="77">
        <v>12568.1</v>
      </c>
      <c r="J418" s="77">
        <f t="shared" si="33"/>
        <v>77238</v>
      </c>
      <c r="L418" s="78">
        <v>13506.2</v>
      </c>
      <c r="M418" s="78">
        <v>13153.2</v>
      </c>
      <c r="N418" s="78">
        <v>15357.4</v>
      </c>
      <c r="O418" s="78">
        <f t="shared" si="34"/>
        <v>42016.800000000003</v>
      </c>
    </row>
    <row r="419" spans="1:15">
      <c r="A419" s="91">
        <v>40925</v>
      </c>
      <c r="B419" s="77">
        <v>10395.9</v>
      </c>
      <c r="C419" s="77">
        <v>10182.799999999999</v>
      </c>
      <c r="D419" s="77">
        <v>7346.8</v>
      </c>
      <c r="E419" s="77">
        <v>7043.6</v>
      </c>
      <c r="F419" s="77">
        <v>4630.6000000000004</v>
      </c>
      <c r="G419" s="77">
        <v>726.7</v>
      </c>
      <c r="H419" s="77">
        <v>0</v>
      </c>
      <c r="I419" s="77">
        <v>7745.5</v>
      </c>
      <c r="J419" s="77">
        <f t="shared" si="33"/>
        <v>48071.899999999994</v>
      </c>
      <c r="L419" s="78">
        <v>10395.9</v>
      </c>
      <c r="M419" s="78">
        <v>10182.799999999999</v>
      </c>
      <c r="N419" s="78">
        <v>7346.8</v>
      </c>
      <c r="O419" s="78">
        <f t="shared" si="34"/>
        <v>27925.499999999996</v>
      </c>
    </row>
    <row r="420" spans="1:15">
      <c r="A420" s="91">
        <v>40926</v>
      </c>
      <c r="B420" s="77">
        <v>14135.9</v>
      </c>
      <c r="C420" s="77">
        <v>13771.4</v>
      </c>
      <c r="D420" s="77">
        <v>16086.4</v>
      </c>
      <c r="E420" s="77">
        <v>11752.5</v>
      </c>
      <c r="F420" s="77">
        <v>10570</v>
      </c>
      <c r="G420" s="77">
        <v>1952.3</v>
      </c>
      <c r="H420" s="77">
        <v>134.19999999999999</v>
      </c>
      <c r="I420" s="77">
        <v>12405.5</v>
      </c>
      <c r="J420" s="77">
        <f t="shared" si="33"/>
        <v>80808.2</v>
      </c>
      <c r="L420" s="78">
        <v>14135.9</v>
      </c>
      <c r="M420" s="78">
        <v>13771.4</v>
      </c>
      <c r="N420" s="78">
        <v>16086.4</v>
      </c>
      <c r="O420" s="78">
        <f t="shared" si="34"/>
        <v>43993.7</v>
      </c>
    </row>
    <row r="421" spans="1:15">
      <c r="A421" s="91">
        <v>40927</v>
      </c>
      <c r="B421" s="77">
        <v>13872.7</v>
      </c>
      <c r="C421" s="77">
        <v>13512.7</v>
      </c>
      <c r="D421" s="77">
        <v>15782.2</v>
      </c>
      <c r="E421" s="77">
        <v>11487.2</v>
      </c>
      <c r="F421" s="77">
        <v>10585.8</v>
      </c>
      <c r="G421" s="77">
        <v>1968.7</v>
      </c>
      <c r="H421" s="77">
        <v>1159.9000000000001</v>
      </c>
      <c r="I421" s="77">
        <v>12807.7</v>
      </c>
      <c r="J421" s="77">
        <f t="shared" si="33"/>
        <v>81176.899999999994</v>
      </c>
      <c r="L421" s="78">
        <v>13872.7</v>
      </c>
      <c r="M421" s="78">
        <v>13512.7</v>
      </c>
      <c r="N421" s="78">
        <v>15782.2</v>
      </c>
      <c r="O421" s="78">
        <f t="shared" si="34"/>
        <v>43167.600000000006</v>
      </c>
    </row>
    <row r="422" spans="1:15">
      <c r="A422" s="91">
        <v>40928</v>
      </c>
      <c r="B422" s="77">
        <v>14161.5</v>
      </c>
      <c r="C422" s="77">
        <v>13793.1</v>
      </c>
      <c r="D422" s="77">
        <v>16109.2</v>
      </c>
      <c r="E422" s="77">
        <v>11416.7</v>
      </c>
      <c r="F422" s="77">
        <v>10442.6</v>
      </c>
      <c r="G422" s="77">
        <v>1959.5</v>
      </c>
      <c r="H422" s="77">
        <v>1908.7</v>
      </c>
      <c r="I422" s="77">
        <v>13035.6</v>
      </c>
      <c r="J422" s="77">
        <f t="shared" si="33"/>
        <v>82826.900000000009</v>
      </c>
      <c r="L422" s="78">
        <v>14161.5</v>
      </c>
      <c r="M422" s="78">
        <v>13793.1</v>
      </c>
      <c r="N422" s="78">
        <v>16109.2</v>
      </c>
      <c r="O422" s="78">
        <f t="shared" si="34"/>
        <v>44063.8</v>
      </c>
    </row>
    <row r="423" spans="1:15">
      <c r="A423" s="91">
        <v>40929</v>
      </c>
      <c r="B423" s="77">
        <v>15591.4</v>
      </c>
      <c r="C423" s="77">
        <v>15183.7</v>
      </c>
      <c r="D423" s="77">
        <v>17732.400000000001</v>
      </c>
      <c r="E423" s="77">
        <v>12294.5</v>
      </c>
      <c r="F423" s="77">
        <v>11225.7</v>
      </c>
      <c r="G423" s="77">
        <v>2596.8000000000002</v>
      </c>
      <c r="H423" s="77">
        <v>2293.9</v>
      </c>
      <c r="I423" s="77">
        <v>14104.6</v>
      </c>
      <c r="J423" s="77">
        <f t="shared" si="33"/>
        <v>91023</v>
      </c>
      <c r="L423" s="78">
        <v>15591.4</v>
      </c>
      <c r="M423" s="78">
        <v>15183.7</v>
      </c>
      <c r="N423" s="78">
        <v>17732.400000000001</v>
      </c>
      <c r="O423" s="78">
        <f t="shared" si="34"/>
        <v>48507.5</v>
      </c>
    </row>
    <row r="424" spans="1:15">
      <c r="A424" s="91">
        <v>40930</v>
      </c>
      <c r="B424" s="77">
        <v>15700.8</v>
      </c>
      <c r="C424" s="77">
        <v>15291.5</v>
      </c>
      <c r="D424" s="77">
        <v>17858.7</v>
      </c>
      <c r="E424" s="77">
        <v>12555.1</v>
      </c>
      <c r="F424" s="77">
        <v>11930.2</v>
      </c>
      <c r="G424" s="77">
        <v>2722.5</v>
      </c>
      <c r="H424" s="77">
        <v>2485.1999999999998</v>
      </c>
      <c r="I424" s="77">
        <v>14739.5</v>
      </c>
      <c r="J424" s="77">
        <f t="shared" si="33"/>
        <v>93283.5</v>
      </c>
      <c r="L424" s="78">
        <v>15700.8</v>
      </c>
      <c r="M424" s="78">
        <v>15291.5</v>
      </c>
      <c r="N424" s="78">
        <v>17858.7</v>
      </c>
      <c r="O424" s="78">
        <f t="shared" si="34"/>
        <v>48851</v>
      </c>
    </row>
    <row r="425" spans="1:15">
      <c r="A425" s="91">
        <v>40931</v>
      </c>
      <c r="B425" s="77">
        <v>13152.5</v>
      </c>
      <c r="C425" s="77">
        <v>12807</v>
      </c>
      <c r="D425" s="77">
        <v>14955.9</v>
      </c>
      <c r="E425" s="77">
        <v>10035.700000000001</v>
      </c>
      <c r="F425" s="77">
        <v>10142.9</v>
      </c>
      <c r="G425" s="77">
        <v>1388.3</v>
      </c>
      <c r="H425" s="77">
        <v>1165.5999999999999</v>
      </c>
      <c r="I425" s="77">
        <v>14627.8</v>
      </c>
      <c r="J425" s="77">
        <f t="shared" si="33"/>
        <v>78275.700000000012</v>
      </c>
      <c r="L425" s="78">
        <v>13152.5</v>
      </c>
      <c r="M425" s="78">
        <v>12807</v>
      </c>
      <c r="N425" s="78">
        <v>14955.9</v>
      </c>
      <c r="O425" s="78">
        <f t="shared" si="34"/>
        <v>40915.4</v>
      </c>
    </row>
    <row r="426" spans="1:15">
      <c r="A426" s="91">
        <v>40932</v>
      </c>
      <c r="B426" s="77">
        <v>13570.8</v>
      </c>
      <c r="C426" s="77">
        <v>13312.2</v>
      </c>
      <c r="D426" s="77">
        <v>8861.1</v>
      </c>
      <c r="E426" s="77">
        <v>8352.1</v>
      </c>
      <c r="F426" s="77">
        <v>7840.4</v>
      </c>
      <c r="G426" s="77">
        <v>1014</v>
      </c>
      <c r="H426" s="77">
        <v>0.6</v>
      </c>
      <c r="I426" s="77">
        <v>13480.3</v>
      </c>
      <c r="J426" s="77">
        <f t="shared" si="33"/>
        <v>66431.5</v>
      </c>
      <c r="L426" s="78">
        <v>13570.8</v>
      </c>
      <c r="M426" s="78">
        <v>13312.2</v>
      </c>
      <c r="N426" s="78">
        <v>8861.1</v>
      </c>
      <c r="O426" s="78">
        <f t="shared" si="34"/>
        <v>35744.1</v>
      </c>
    </row>
    <row r="427" spans="1:15">
      <c r="A427" s="91">
        <v>40933</v>
      </c>
      <c r="B427" s="77">
        <v>12134.7</v>
      </c>
      <c r="C427" s="77">
        <v>11817.3</v>
      </c>
      <c r="D427" s="77">
        <v>13802.8</v>
      </c>
      <c r="E427" s="77">
        <v>9070.4</v>
      </c>
      <c r="F427" s="77">
        <v>7233.6</v>
      </c>
      <c r="G427" s="77">
        <v>893.2</v>
      </c>
      <c r="H427" s="77">
        <v>0</v>
      </c>
      <c r="I427" s="77">
        <v>14887.8</v>
      </c>
      <c r="J427" s="77">
        <f t="shared" si="33"/>
        <v>69839.8</v>
      </c>
      <c r="L427" s="78">
        <v>12134.7</v>
      </c>
      <c r="M427" s="78">
        <v>11817.3</v>
      </c>
      <c r="N427" s="78">
        <v>13802.8</v>
      </c>
      <c r="O427" s="78">
        <f t="shared" si="34"/>
        <v>37754.800000000003</v>
      </c>
    </row>
    <row r="428" spans="1:15">
      <c r="A428" s="91">
        <v>40934</v>
      </c>
      <c r="B428" s="77">
        <v>11359.6</v>
      </c>
      <c r="C428" s="77">
        <v>11210.8</v>
      </c>
      <c r="D428" s="77">
        <v>2486.8000000000002</v>
      </c>
      <c r="E428" s="77">
        <v>7450.2</v>
      </c>
      <c r="F428" s="77">
        <v>6238.8</v>
      </c>
      <c r="G428" s="77">
        <v>720.8</v>
      </c>
      <c r="H428" s="77">
        <v>0</v>
      </c>
      <c r="I428" s="77">
        <v>1040.5</v>
      </c>
      <c r="J428" s="77">
        <f t="shared" si="33"/>
        <v>40507.500000000007</v>
      </c>
      <c r="L428" s="78">
        <v>11359.6</v>
      </c>
      <c r="M428" s="78">
        <v>11210.8</v>
      </c>
      <c r="N428" s="78">
        <v>2486.8000000000002</v>
      </c>
      <c r="O428" s="78">
        <f t="shared" si="34"/>
        <v>25057.200000000001</v>
      </c>
    </row>
    <row r="429" spans="1:15">
      <c r="A429" s="91">
        <v>40935</v>
      </c>
      <c r="B429" s="77">
        <v>13460.2</v>
      </c>
      <c r="C429" s="77">
        <v>13265.2</v>
      </c>
      <c r="D429" s="77">
        <v>4455.5</v>
      </c>
      <c r="E429" s="77">
        <v>3333.4</v>
      </c>
      <c r="F429" s="77">
        <v>7371.4</v>
      </c>
      <c r="G429" s="77">
        <v>954.2</v>
      </c>
      <c r="H429" s="77">
        <v>0.1</v>
      </c>
      <c r="I429" s="77">
        <v>6986.2</v>
      </c>
      <c r="J429" s="77">
        <f t="shared" si="33"/>
        <v>49826.2</v>
      </c>
      <c r="L429" s="78">
        <v>13460.2</v>
      </c>
      <c r="M429" s="78">
        <v>13265.2</v>
      </c>
      <c r="N429" s="78">
        <v>4455.5</v>
      </c>
      <c r="O429" s="78">
        <f t="shared" si="34"/>
        <v>31180.9</v>
      </c>
    </row>
    <row r="430" spans="1:15">
      <c r="A430" s="91">
        <v>40936</v>
      </c>
      <c r="B430" s="77">
        <v>12226.8</v>
      </c>
      <c r="C430" s="77">
        <v>11910.1</v>
      </c>
      <c r="D430" s="77">
        <v>13913.5</v>
      </c>
      <c r="E430" s="77">
        <v>4634.5</v>
      </c>
      <c r="F430" s="77">
        <v>8587.9</v>
      </c>
      <c r="G430" s="77">
        <v>1245.0999999999999</v>
      </c>
      <c r="H430" s="77">
        <v>0.1</v>
      </c>
      <c r="I430" s="77">
        <v>10808.7</v>
      </c>
      <c r="J430" s="77">
        <f t="shared" si="33"/>
        <v>63326.7</v>
      </c>
      <c r="L430" s="78">
        <v>12226.8</v>
      </c>
      <c r="M430" s="78">
        <v>11910.1</v>
      </c>
      <c r="N430" s="78">
        <v>13913.5</v>
      </c>
      <c r="O430" s="78">
        <f t="shared" si="34"/>
        <v>38050.400000000001</v>
      </c>
    </row>
    <row r="431" spans="1:15">
      <c r="A431" s="91">
        <v>40937</v>
      </c>
      <c r="B431" s="77">
        <v>13565</v>
      </c>
      <c r="C431" s="77">
        <v>13213</v>
      </c>
      <c r="D431" s="77">
        <v>15434.4</v>
      </c>
      <c r="E431" s="77">
        <v>6039.8</v>
      </c>
      <c r="F431" s="77">
        <v>10064.6</v>
      </c>
      <c r="G431" s="77">
        <v>1732.7</v>
      </c>
      <c r="H431" s="77">
        <v>19.100000000000001</v>
      </c>
      <c r="I431" s="77">
        <v>14234.8</v>
      </c>
      <c r="J431" s="77">
        <f t="shared" si="33"/>
        <v>74303.399999999994</v>
      </c>
      <c r="L431" s="78">
        <v>13565</v>
      </c>
      <c r="M431" s="78">
        <v>13213</v>
      </c>
      <c r="N431" s="78">
        <v>15434.4</v>
      </c>
      <c r="O431" s="78">
        <f t="shared" si="34"/>
        <v>42212.4</v>
      </c>
    </row>
    <row r="432" spans="1:15">
      <c r="A432" s="91">
        <v>40938</v>
      </c>
      <c r="B432" s="77">
        <v>12472</v>
      </c>
      <c r="C432" s="77">
        <v>12147.6</v>
      </c>
      <c r="D432" s="77">
        <v>14189.6</v>
      </c>
      <c r="E432" s="77">
        <v>5862.9</v>
      </c>
      <c r="F432" s="77">
        <v>9822.5</v>
      </c>
      <c r="G432" s="77">
        <v>1531.1</v>
      </c>
      <c r="H432" s="77">
        <v>0</v>
      </c>
      <c r="I432" s="77">
        <v>11981</v>
      </c>
      <c r="J432" s="77">
        <f t="shared" si="33"/>
        <v>68006.7</v>
      </c>
      <c r="L432" s="78">
        <v>12472</v>
      </c>
      <c r="M432" s="78">
        <v>12147.6</v>
      </c>
      <c r="N432" s="78">
        <v>14189.6</v>
      </c>
      <c r="O432" s="78">
        <f t="shared" si="34"/>
        <v>38809.199999999997</v>
      </c>
    </row>
    <row r="433" spans="1:15">
      <c r="A433" s="91">
        <v>40939</v>
      </c>
      <c r="B433" s="77">
        <v>9557.1</v>
      </c>
      <c r="C433" s="77">
        <v>9308.7000000000007</v>
      </c>
      <c r="D433" s="77">
        <v>10871.6</v>
      </c>
      <c r="E433" s="77">
        <v>3095.5</v>
      </c>
      <c r="F433" s="77">
        <v>7522.8</v>
      </c>
      <c r="G433" s="77">
        <v>738.9</v>
      </c>
      <c r="H433" s="77">
        <v>0</v>
      </c>
      <c r="I433" s="77">
        <v>6382.5</v>
      </c>
      <c r="J433" s="77">
        <f t="shared" si="33"/>
        <v>47477.100000000006</v>
      </c>
      <c r="L433" s="78">
        <v>9557.1</v>
      </c>
      <c r="M433" s="78">
        <v>9308.7000000000007</v>
      </c>
      <c r="N433" s="78">
        <v>10871.6</v>
      </c>
      <c r="O433" s="78">
        <f t="shared" si="34"/>
        <v>29737.4</v>
      </c>
    </row>
    <row r="434" spans="1:15">
      <c r="A434" s="91"/>
    </row>
    <row r="435" spans="1:15" ht="15.75">
      <c r="A435" s="91"/>
      <c r="B435" s="77">
        <f t="shared" ref="B435:F435" si="35">SUM(B403:B433)</f>
        <v>413504.5</v>
      </c>
      <c r="C435" s="77">
        <f t="shared" si="35"/>
        <v>403772.8</v>
      </c>
      <c r="D435" s="77">
        <f t="shared" si="35"/>
        <v>399782.1</v>
      </c>
      <c r="E435" s="77">
        <f t="shared" si="35"/>
        <v>288321.70000000007</v>
      </c>
      <c r="F435" s="77">
        <f t="shared" si="35"/>
        <v>275511.8</v>
      </c>
      <c r="G435" s="77">
        <f>SUM(G403:G433)</f>
        <v>49731.9</v>
      </c>
      <c r="H435" s="77">
        <f t="shared" ref="H435:I435" si="36">SUM(H403:H433)</f>
        <v>10974.700000000003</v>
      </c>
      <c r="I435" s="77">
        <f t="shared" si="36"/>
        <v>335008.90000000002</v>
      </c>
      <c r="J435" s="77">
        <f>SUM(J404:J433)</f>
        <v>2131575.1999999993</v>
      </c>
      <c r="K435" s="77">
        <f>SUM(K403:K433)</f>
        <v>0</v>
      </c>
      <c r="L435" s="90">
        <f>SUM(L403:L433)</f>
        <v>413504.5</v>
      </c>
      <c r="M435" s="90">
        <f>SUM(M403:M433)</f>
        <v>403772.8</v>
      </c>
      <c r="N435" s="77">
        <f>SUM(N403:N433)</f>
        <v>399782.1</v>
      </c>
    </row>
    <row r="436" spans="1:15">
      <c r="A436" s="91"/>
    </row>
    <row r="437" spans="1:15">
      <c r="A437" s="91">
        <v>40940</v>
      </c>
      <c r="B437" s="77">
        <v>11692</v>
      </c>
      <c r="C437" s="77">
        <v>11564.2</v>
      </c>
      <c r="D437" s="77">
        <v>1114.7</v>
      </c>
      <c r="E437" s="77">
        <v>1722.5</v>
      </c>
      <c r="F437" s="77">
        <v>5718.3</v>
      </c>
      <c r="G437" s="77">
        <v>762.4</v>
      </c>
      <c r="H437" s="77">
        <v>0</v>
      </c>
      <c r="I437" s="77">
        <v>4125</v>
      </c>
      <c r="J437" s="77">
        <f t="shared" ref="J437:J465" si="37">SUM(B437:I437)</f>
        <v>36699.100000000006</v>
      </c>
      <c r="L437" s="79">
        <f>SUM(B437:D437)</f>
        <v>24370.9</v>
      </c>
      <c r="N437" s="79"/>
    </row>
    <row r="438" spans="1:15">
      <c r="A438" s="91">
        <v>40941</v>
      </c>
      <c r="B438" s="77">
        <v>14348.4</v>
      </c>
      <c r="C438" s="77">
        <v>14146.5</v>
      </c>
      <c r="D438" s="77">
        <v>4430</v>
      </c>
      <c r="E438" s="77">
        <v>4059.6</v>
      </c>
      <c r="F438" s="77">
        <v>8519.7999999999993</v>
      </c>
      <c r="G438" s="77">
        <v>1015.1</v>
      </c>
      <c r="H438" s="77">
        <v>0</v>
      </c>
      <c r="I438" s="77">
        <v>7049.8</v>
      </c>
      <c r="J438" s="77">
        <f t="shared" si="37"/>
        <v>53569.200000000004</v>
      </c>
      <c r="L438" s="79">
        <f t="shared" ref="L438:L465" si="38">SUM(B438:D438)</f>
        <v>32924.9</v>
      </c>
    </row>
    <row r="439" spans="1:15">
      <c r="A439" s="91">
        <v>40942</v>
      </c>
      <c r="B439" s="77">
        <v>12221.8</v>
      </c>
      <c r="C439" s="77">
        <v>11906.4</v>
      </c>
      <c r="D439" s="77">
        <v>13908.1</v>
      </c>
      <c r="E439" s="77">
        <v>5517.1</v>
      </c>
      <c r="F439" s="77">
        <v>9568.2000000000007</v>
      </c>
      <c r="G439" s="77">
        <v>1214.5999999999999</v>
      </c>
      <c r="H439" s="77">
        <v>0</v>
      </c>
      <c r="I439" s="77">
        <v>9532.2000000000007</v>
      </c>
      <c r="J439" s="77">
        <f t="shared" si="37"/>
        <v>63868.399999999994</v>
      </c>
      <c r="L439" s="79">
        <f t="shared" si="38"/>
        <v>38036.299999999996</v>
      </c>
    </row>
    <row r="440" spans="1:15">
      <c r="A440" s="91">
        <v>40943</v>
      </c>
      <c r="B440" s="77">
        <v>12549</v>
      </c>
      <c r="C440" s="77">
        <v>12221.1</v>
      </c>
      <c r="D440" s="77">
        <v>14277.5</v>
      </c>
      <c r="E440" s="77">
        <v>5336.8</v>
      </c>
      <c r="F440" s="77">
        <v>9188.2999999999993</v>
      </c>
      <c r="G440" s="77">
        <v>1241.3</v>
      </c>
      <c r="H440" s="77">
        <v>0</v>
      </c>
      <c r="I440" s="77">
        <v>9837.7000000000007</v>
      </c>
      <c r="J440" s="77">
        <f t="shared" si="37"/>
        <v>64651.7</v>
      </c>
      <c r="L440" s="79">
        <f t="shared" si="38"/>
        <v>39047.599999999999</v>
      </c>
    </row>
    <row r="441" spans="1:15">
      <c r="A441" s="91">
        <v>40944</v>
      </c>
      <c r="B441" s="77">
        <v>15076.5</v>
      </c>
      <c r="C441" s="77">
        <v>14686.2</v>
      </c>
      <c r="D441" s="77">
        <v>17153.8</v>
      </c>
      <c r="E441" s="77">
        <v>7327.6</v>
      </c>
      <c r="F441" s="77">
        <v>11395.9</v>
      </c>
      <c r="G441" s="77">
        <v>2383.4</v>
      </c>
      <c r="H441" s="77">
        <v>102.9</v>
      </c>
      <c r="I441" s="77">
        <v>14624.7</v>
      </c>
      <c r="J441" s="77">
        <f t="shared" si="37"/>
        <v>82750.999999999985</v>
      </c>
      <c r="L441" s="79">
        <f t="shared" si="38"/>
        <v>46916.5</v>
      </c>
    </row>
    <row r="442" spans="1:15">
      <c r="A442" s="91">
        <v>40945</v>
      </c>
      <c r="B442" s="77">
        <v>12984.6</v>
      </c>
      <c r="C442" s="77">
        <v>12646.6</v>
      </c>
      <c r="D442" s="77">
        <v>14773.1</v>
      </c>
      <c r="E442" s="77">
        <v>6343.7</v>
      </c>
      <c r="F442" s="77">
        <v>7880.9</v>
      </c>
      <c r="G442" s="77">
        <v>1725.7</v>
      </c>
      <c r="H442" s="77">
        <v>1.6</v>
      </c>
      <c r="I442" s="77">
        <v>12212</v>
      </c>
      <c r="J442" s="77">
        <f t="shared" si="37"/>
        <v>68568.2</v>
      </c>
      <c r="L442" s="79">
        <f t="shared" si="38"/>
        <v>40404.300000000003</v>
      </c>
    </row>
    <row r="443" spans="1:15">
      <c r="A443" s="91">
        <v>40946</v>
      </c>
      <c r="B443" s="77">
        <v>12062.8</v>
      </c>
      <c r="C443" s="77">
        <v>11746.2</v>
      </c>
      <c r="D443" s="77">
        <v>13723.7</v>
      </c>
      <c r="E443" s="77">
        <v>5629.5</v>
      </c>
      <c r="F443" s="77">
        <v>9429.5</v>
      </c>
      <c r="G443" s="77">
        <v>1242.0999999999999</v>
      </c>
      <c r="H443" s="77">
        <v>0</v>
      </c>
      <c r="I443" s="77">
        <v>10539.7</v>
      </c>
      <c r="J443" s="77">
        <f t="shared" si="37"/>
        <v>64373.5</v>
      </c>
      <c r="L443" s="79">
        <f t="shared" si="38"/>
        <v>37532.699999999997</v>
      </c>
    </row>
    <row r="444" spans="1:15">
      <c r="A444" s="91">
        <v>40947</v>
      </c>
      <c r="B444" s="77">
        <v>14155.2</v>
      </c>
      <c r="C444" s="77">
        <v>13785</v>
      </c>
      <c r="D444" s="77">
        <v>16108.5</v>
      </c>
      <c r="E444" s="77">
        <v>7167.5</v>
      </c>
      <c r="F444" s="77">
        <v>11149.7</v>
      </c>
      <c r="G444" s="77">
        <v>2012.9</v>
      </c>
      <c r="H444" s="77">
        <v>8.6999999999999993</v>
      </c>
      <c r="I444" s="77">
        <v>14240.7</v>
      </c>
      <c r="J444" s="77">
        <f t="shared" si="37"/>
        <v>78628.2</v>
      </c>
      <c r="L444" s="79">
        <f t="shared" si="38"/>
        <v>44048.7</v>
      </c>
    </row>
    <row r="445" spans="1:15">
      <c r="A445" s="91">
        <v>40948</v>
      </c>
      <c r="B445" s="77">
        <v>13587</v>
      </c>
      <c r="C445" s="77">
        <v>13232.2</v>
      </c>
      <c r="D445" s="77">
        <v>15459.2</v>
      </c>
      <c r="E445" s="77">
        <v>6961.9</v>
      </c>
      <c r="F445" s="77">
        <v>10664.6</v>
      </c>
      <c r="G445" s="77">
        <v>1913.6</v>
      </c>
      <c r="H445" s="77">
        <v>12.3</v>
      </c>
      <c r="I445" s="77">
        <v>13582.4</v>
      </c>
      <c r="J445" s="77">
        <f t="shared" si="37"/>
        <v>75413.2</v>
      </c>
      <c r="L445" s="79">
        <f t="shared" si="38"/>
        <v>42278.400000000001</v>
      </c>
    </row>
    <row r="446" spans="1:15">
      <c r="A446" s="91">
        <v>40949</v>
      </c>
      <c r="B446" s="77">
        <v>12148.3</v>
      </c>
      <c r="C446" s="77">
        <v>11829.5</v>
      </c>
      <c r="D446" s="77">
        <v>13819.3</v>
      </c>
      <c r="E446" s="77">
        <v>5568.6</v>
      </c>
      <c r="F446" s="77">
        <v>9107.1</v>
      </c>
      <c r="G446" s="77">
        <v>1257.0999999999999</v>
      </c>
      <c r="H446" s="77">
        <v>0</v>
      </c>
      <c r="I446" s="77">
        <v>10661.3</v>
      </c>
      <c r="J446" s="77">
        <f t="shared" si="37"/>
        <v>64391.199999999997</v>
      </c>
      <c r="L446" s="79">
        <f t="shared" si="38"/>
        <v>37797.1</v>
      </c>
    </row>
    <row r="447" spans="1:15">
      <c r="A447" s="91">
        <v>40950</v>
      </c>
      <c r="B447" s="77">
        <v>16732.099999999999</v>
      </c>
      <c r="C447" s="77">
        <v>16299.3</v>
      </c>
      <c r="D447" s="77">
        <v>19035</v>
      </c>
      <c r="E447" s="77">
        <v>8548.5</v>
      </c>
      <c r="F447" s="77">
        <v>13262.7</v>
      </c>
      <c r="G447" s="77">
        <v>3281</v>
      </c>
      <c r="H447" s="77">
        <v>217.7</v>
      </c>
      <c r="I447" s="77">
        <v>18361.900000000001</v>
      </c>
      <c r="J447" s="77">
        <f t="shared" si="37"/>
        <v>95738.199999999983</v>
      </c>
      <c r="L447" s="79">
        <f t="shared" si="38"/>
        <v>52066.399999999994</v>
      </c>
    </row>
    <row r="448" spans="1:15">
      <c r="A448" s="91">
        <v>40951</v>
      </c>
      <c r="B448" s="77">
        <v>17500</v>
      </c>
      <c r="C448" s="77">
        <v>17049.7</v>
      </c>
      <c r="D448" s="77">
        <v>19906.7</v>
      </c>
      <c r="E448" s="77">
        <v>8866</v>
      </c>
      <c r="F448" s="77">
        <v>14236.8</v>
      </c>
      <c r="G448" s="77">
        <v>3874.4</v>
      </c>
      <c r="H448" s="77">
        <v>347.1</v>
      </c>
      <c r="I448" s="77">
        <v>20292.900000000001</v>
      </c>
      <c r="J448" s="77">
        <f t="shared" si="37"/>
        <v>102073.60000000001</v>
      </c>
      <c r="L448" s="79">
        <f t="shared" si="38"/>
        <v>54456.399999999994</v>
      </c>
    </row>
    <row r="449" spans="1:12">
      <c r="A449" s="91">
        <v>40952</v>
      </c>
      <c r="B449" s="77">
        <v>13717.4</v>
      </c>
      <c r="C449" s="77">
        <v>13354.6</v>
      </c>
      <c r="D449" s="77">
        <v>15598.5</v>
      </c>
      <c r="E449" s="77">
        <v>6736.1</v>
      </c>
      <c r="F449" s="77">
        <v>11217.2</v>
      </c>
      <c r="G449" s="77">
        <v>2040.3</v>
      </c>
      <c r="H449" s="77">
        <v>1.7</v>
      </c>
      <c r="I449" s="77">
        <v>13406.9</v>
      </c>
      <c r="J449" s="77">
        <f t="shared" si="37"/>
        <v>76072.7</v>
      </c>
      <c r="L449" s="79">
        <f t="shared" si="38"/>
        <v>42670.5</v>
      </c>
    </row>
    <row r="450" spans="1:12">
      <c r="A450" s="91">
        <v>40953</v>
      </c>
      <c r="B450" s="77">
        <v>11569.5</v>
      </c>
      <c r="C450" s="77">
        <v>11262.8</v>
      </c>
      <c r="D450" s="77">
        <v>13162.9</v>
      </c>
      <c r="E450" s="77">
        <v>5014.5</v>
      </c>
      <c r="F450" s="77">
        <v>8462.7000000000007</v>
      </c>
      <c r="G450" s="77">
        <v>1106.3</v>
      </c>
      <c r="H450" s="77">
        <v>0</v>
      </c>
      <c r="I450" s="77">
        <v>9663.7000000000007</v>
      </c>
      <c r="J450" s="77">
        <f t="shared" si="37"/>
        <v>60242.399999999994</v>
      </c>
      <c r="L450" s="79">
        <f t="shared" si="38"/>
        <v>35995.199999999997</v>
      </c>
    </row>
    <row r="451" spans="1:12">
      <c r="A451" s="91">
        <v>40954</v>
      </c>
      <c r="B451" s="77">
        <v>10776.1</v>
      </c>
      <c r="C451" s="77">
        <v>10491.8</v>
      </c>
      <c r="D451" s="77">
        <v>12262.2</v>
      </c>
      <c r="E451" s="77">
        <v>4426.6000000000004</v>
      </c>
      <c r="F451" s="77">
        <v>7542.9</v>
      </c>
      <c r="G451" s="77">
        <v>881.9</v>
      </c>
      <c r="H451" s="77">
        <v>0</v>
      </c>
      <c r="I451" s="77">
        <v>8308.6</v>
      </c>
      <c r="J451" s="77">
        <f t="shared" si="37"/>
        <v>54690.100000000006</v>
      </c>
      <c r="L451" s="79">
        <f t="shared" si="38"/>
        <v>33530.100000000006</v>
      </c>
    </row>
    <row r="452" spans="1:12">
      <c r="A452" s="91">
        <v>40955</v>
      </c>
      <c r="B452" s="77">
        <v>12440.4</v>
      </c>
      <c r="C452" s="77">
        <v>12113.7</v>
      </c>
      <c r="D452" s="77">
        <v>14156.7</v>
      </c>
      <c r="E452" s="77">
        <v>5598.7</v>
      </c>
      <c r="F452" s="77">
        <v>8881.2999999999993</v>
      </c>
      <c r="G452" s="77">
        <v>1134.5</v>
      </c>
      <c r="H452" s="77">
        <v>0</v>
      </c>
      <c r="I452" s="77">
        <v>10198.200000000001</v>
      </c>
      <c r="J452" s="77">
        <f t="shared" si="37"/>
        <v>64523.5</v>
      </c>
      <c r="L452" s="79">
        <f t="shared" si="38"/>
        <v>38710.800000000003</v>
      </c>
    </row>
    <row r="453" spans="1:12">
      <c r="A453" s="91">
        <v>40956</v>
      </c>
      <c r="B453" s="77">
        <v>11684.2</v>
      </c>
      <c r="C453" s="77">
        <v>11377.7</v>
      </c>
      <c r="D453" s="77">
        <v>13296.9</v>
      </c>
      <c r="E453" s="77">
        <v>4780.8</v>
      </c>
      <c r="F453" s="77">
        <v>8260.9</v>
      </c>
      <c r="G453" s="77">
        <v>1081.7</v>
      </c>
      <c r="H453" s="77">
        <v>0</v>
      </c>
      <c r="I453" s="77">
        <v>8970.4</v>
      </c>
      <c r="J453" s="77">
        <f t="shared" si="37"/>
        <v>59452.600000000006</v>
      </c>
      <c r="L453" s="79">
        <f t="shared" si="38"/>
        <v>36358.800000000003</v>
      </c>
    </row>
    <row r="454" spans="1:12">
      <c r="A454" s="91">
        <v>40957</v>
      </c>
      <c r="B454" s="77">
        <v>10637.6</v>
      </c>
      <c r="C454" s="77">
        <v>10356.6</v>
      </c>
      <c r="D454" s="77">
        <v>12103.4</v>
      </c>
      <c r="E454" s="77">
        <v>3668.8</v>
      </c>
      <c r="F454" s="77">
        <v>6809.8</v>
      </c>
      <c r="G454" s="77">
        <v>936.1</v>
      </c>
      <c r="H454" s="77">
        <v>0</v>
      </c>
      <c r="I454" s="77">
        <v>7543.9</v>
      </c>
      <c r="J454" s="77">
        <f t="shared" si="37"/>
        <v>52056.200000000004</v>
      </c>
      <c r="L454" s="79">
        <f t="shared" si="38"/>
        <v>33097.599999999999</v>
      </c>
    </row>
    <row r="455" spans="1:12">
      <c r="A455" s="91">
        <v>40958</v>
      </c>
      <c r="B455" s="77">
        <v>15328.5</v>
      </c>
      <c r="C455" s="77">
        <v>14926.6</v>
      </c>
      <c r="D455" s="77">
        <v>17434.2</v>
      </c>
      <c r="E455" s="77">
        <v>7461.1</v>
      </c>
      <c r="F455" s="77">
        <v>10890.7</v>
      </c>
      <c r="G455" s="77">
        <v>2437.1</v>
      </c>
      <c r="H455" s="77">
        <v>0</v>
      </c>
      <c r="I455" s="77">
        <v>14757.5</v>
      </c>
      <c r="J455" s="77">
        <f t="shared" si="37"/>
        <v>83235.700000000012</v>
      </c>
      <c r="L455" s="79">
        <f t="shared" si="38"/>
        <v>47689.3</v>
      </c>
    </row>
    <row r="456" spans="1:12">
      <c r="A456" s="91">
        <v>40959</v>
      </c>
      <c r="B456" s="77">
        <v>15415.6</v>
      </c>
      <c r="C456" s="77">
        <v>15012.9</v>
      </c>
      <c r="D456" s="77">
        <v>17535.3</v>
      </c>
      <c r="E456" s="77">
        <v>7834.8</v>
      </c>
      <c r="F456" s="77">
        <v>11318.5</v>
      </c>
      <c r="G456" s="77">
        <v>2636.4</v>
      </c>
      <c r="H456" s="77">
        <v>8.5</v>
      </c>
      <c r="I456" s="77">
        <v>16178.4</v>
      </c>
      <c r="J456" s="77">
        <f t="shared" si="37"/>
        <v>85940.4</v>
      </c>
      <c r="L456" s="79">
        <f t="shared" si="38"/>
        <v>47963.8</v>
      </c>
    </row>
    <row r="457" spans="1:12">
      <c r="A457" s="91">
        <v>40960</v>
      </c>
      <c r="B457" s="77">
        <v>12439.2</v>
      </c>
      <c r="C457" s="77">
        <v>12108.3</v>
      </c>
      <c r="D457" s="77">
        <v>14147.7</v>
      </c>
      <c r="E457" s="77">
        <v>5627.7</v>
      </c>
      <c r="F457" s="77">
        <v>9640.7999999999993</v>
      </c>
      <c r="G457" s="77">
        <v>1367</v>
      </c>
      <c r="H457" s="77">
        <v>0</v>
      </c>
      <c r="I457" s="77">
        <v>10915.4</v>
      </c>
      <c r="J457" s="77">
        <f t="shared" si="37"/>
        <v>66246.099999999991</v>
      </c>
      <c r="L457" s="79">
        <f t="shared" si="38"/>
        <v>38695.199999999997</v>
      </c>
    </row>
    <row r="458" spans="1:12">
      <c r="A458" s="91">
        <v>40961</v>
      </c>
      <c r="B458" s="77">
        <v>9632.9</v>
      </c>
      <c r="C458" s="77">
        <v>9377.2000000000007</v>
      </c>
      <c r="D458" s="77">
        <v>10959.5</v>
      </c>
      <c r="E458" s="77">
        <v>2645.3</v>
      </c>
      <c r="F458" s="77">
        <v>6635.6</v>
      </c>
      <c r="G458" s="77">
        <v>763</v>
      </c>
      <c r="H458" s="77">
        <v>0</v>
      </c>
      <c r="I458" s="77">
        <v>7093.7</v>
      </c>
      <c r="J458" s="77">
        <f t="shared" si="37"/>
        <v>47107.199999999997</v>
      </c>
      <c r="L458" s="79">
        <f t="shared" si="38"/>
        <v>29969.599999999999</v>
      </c>
    </row>
    <row r="459" spans="1:12">
      <c r="A459" s="91">
        <v>40962</v>
      </c>
      <c r="B459" s="77">
        <v>10635.1</v>
      </c>
      <c r="C459" s="77">
        <v>10515.8</v>
      </c>
      <c r="D459" s="77">
        <v>828.7</v>
      </c>
      <c r="E459" s="77">
        <v>1336.9</v>
      </c>
      <c r="F459" s="77">
        <v>4673.7</v>
      </c>
      <c r="G459" s="77">
        <v>689.5</v>
      </c>
      <c r="H459" s="77">
        <v>0</v>
      </c>
      <c r="I459" s="77">
        <v>4543.2</v>
      </c>
      <c r="J459" s="77">
        <f t="shared" si="37"/>
        <v>33222.9</v>
      </c>
      <c r="L459" s="79">
        <f t="shared" si="38"/>
        <v>21979.600000000002</v>
      </c>
    </row>
    <row r="460" spans="1:12">
      <c r="A460" s="91">
        <v>40963</v>
      </c>
      <c r="B460" s="77">
        <v>11813</v>
      </c>
      <c r="C460" s="77">
        <v>11660</v>
      </c>
      <c r="D460" s="77">
        <v>2446.3000000000002</v>
      </c>
      <c r="E460" s="77">
        <v>3357.4</v>
      </c>
      <c r="F460" s="77">
        <v>5554.2</v>
      </c>
      <c r="G460" s="77">
        <v>903.6</v>
      </c>
      <c r="H460" s="77">
        <v>0</v>
      </c>
      <c r="I460" s="77">
        <v>3850.8</v>
      </c>
      <c r="J460" s="77">
        <f t="shared" si="37"/>
        <v>39585.300000000003</v>
      </c>
      <c r="L460" s="79">
        <f t="shared" si="38"/>
        <v>25919.3</v>
      </c>
    </row>
    <row r="461" spans="1:12">
      <c r="A461" s="91">
        <v>40964</v>
      </c>
      <c r="B461" s="77">
        <v>14088.9</v>
      </c>
      <c r="C461" s="77">
        <v>13716.3</v>
      </c>
      <c r="D461" s="77">
        <v>16019.6</v>
      </c>
      <c r="E461" s="77">
        <v>9210.9</v>
      </c>
      <c r="F461" s="77">
        <v>11847.4</v>
      </c>
      <c r="G461" s="77">
        <v>2149.1999999999998</v>
      </c>
      <c r="H461" s="77">
        <v>0.2</v>
      </c>
      <c r="I461" s="77">
        <v>7478.7</v>
      </c>
      <c r="J461" s="77">
        <f t="shared" si="37"/>
        <v>74511.199999999997</v>
      </c>
      <c r="L461" s="79">
        <f t="shared" si="38"/>
        <v>43824.799999999996</v>
      </c>
    </row>
    <row r="462" spans="1:12">
      <c r="A462" s="91">
        <v>40965</v>
      </c>
      <c r="B462" s="77">
        <v>12910.8</v>
      </c>
      <c r="C462" s="77">
        <v>12571.1</v>
      </c>
      <c r="D462" s="77">
        <v>14678.7</v>
      </c>
      <c r="E462" s="77">
        <v>8568.2000000000007</v>
      </c>
      <c r="F462" s="77">
        <v>11339.9</v>
      </c>
      <c r="G462" s="77">
        <v>1808</v>
      </c>
      <c r="H462" s="77">
        <v>0</v>
      </c>
      <c r="I462" s="77">
        <v>7462.7</v>
      </c>
      <c r="J462" s="77">
        <f t="shared" si="37"/>
        <v>69339.400000000009</v>
      </c>
      <c r="L462" s="79">
        <f t="shared" si="38"/>
        <v>40160.600000000006</v>
      </c>
    </row>
    <row r="463" spans="1:12">
      <c r="A463" s="91">
        <v>40966</v>
      </c>
      <c r="B463" s="77">
        <v>10615.6</v>
      </c>
      <c r="C463" s="77">
        <v>10338</v>
      </c>
      <c r="D463" s="77">
        <v>12075.4</v>
      </c>
      <c r="E463" s="77">
        <v>6298.6</v>
      </c>
      <c r="F463" s="77">
        <v>9324.1</v>
      </c>
      <c r="G463" s="77">
        <v>973.6</v>
      </c>
      <c r="H463" s="77">
        <v>0</v>
      </c>
      <c r="I463" s="77">
        <v>5780.4</v>
      </c>
      <c r="J463" s="77">
        <f t="shared" si="37"/>
        <v>55405.7</v>
      </c>
      <c r="L463" s="79">
        <f t="shared" si="38"/>
        <v>33029</v>
      </c>
    </row>
    <row r="464" spans="1:12">
      <c r="A464" s="91">
        <v>40967</v>
      </c>
      <c r="B464" s="77">
        <v>10628.4</v>
      </c>
      <c r="C464" s="77">
        <v>10351.4</v>
      </c>
      <c r="D464" s="77">
        <v>12090.3</v>
      </c>
      <c r="E464" s="77">
        <v>6147.2</v>
      </c>
      <c r="F464" s="77">
        <v>9430.7999999999993</v>
      </c>
      <c r="G464" s="77">
        <v>943.2</v>
      </c>
      <c r="H464" s="77">
        <v>0</v>
      </c>
      <c r="I464" s="77">
        <v>5562.2</v>
      </c>
      <c r="J464" s="77">
        <f t="shared" si="37"/>
        <v>55153.499999999985</v>
      </c>
      <c r="L464" s="79">
        <f t="shared" si="38"/>
        <v>33070.1</v>
      </c>
    </row>
    <row r="465" spans="1:12">
      <c r="A465" s="91">
        <v>40968</v>
      </c>
      <c r="B465" s="77">
        <v>10883</v>
      </c>
      <c r="C465" s="77">
        <v>10686.8</v>
      </c>
      <c r="D465" s="77">
        <v>6232</v>
      </c>
      <c r="E465" s="77">
        <v>3869.5</v>
      </c>
      <c r="F465" s="77">
        <v>7333.4</v>
      </c>
      <c r="G465" s="77">
        <v>805.4</v>
      </c>
      <c r="H465" s="77">
        <v>0</v>
      </c>
      <c r="I465" s="77">
        <v>17311</v>
      </c>
      <c r="J465" s="77">
        <f t="shared" si="37"/>
        <v>57121.1</v>
      </c>
      <c r="L465" s="79">
        <f t="shared" si="38"/>
        <v>27801.8</v>
      </c>
    </row>
    <row r="466" spans="1:12">
      <c r="A466" s="91"/>
      <c r="C466" s="77"/>
    </row>
    <row r="467" spans="1:12">
      <c r="A467" s="91"/>
      <c r="B467" s="77">
        <f t="shared" ref="B467:I467" si="39">SUM(B437:B466)</f>
        <v>370273.9</v>
      </c>
      <c r="C467" s="77">
        <f t="shared" si="39"/>
        <v>361334.5</v>
      </c>
      <c r="D467" s="77">
        <f t="shared" si="39"/>
        <v>368737.90000000008</v>
      </c>
      <c r="E467" s="77">
        <f t="shared" si="39"/>
        <v>165632.40000000005</v>
      </c>
      <c r="F467" s="77">
        <f t="shared" si="39"/>
        <v>269285.7</v>
      </c>
      <c r="G467" s="77">
        <f t="shared" si="39"/>
        <v>44580.399999999994</v>
      </c>
      <c r="H467" s="77">
        <f t="shared" si="39"/>
        <v>700.7</v>
      </c>
      <c r="I467" s="77">
        <f t="shared" si="39"/>
        <v>304086.00000000006</v>
      </c>
      <c r="J467" s="77">
        <f>SUM(J438:J466)</f>
        <v>1847932.3999999997</v>
      </c>
    </row>
    <row r="469" spans="1:12">
      <c r="A469" s="91">
        <v>40969</v>
      </c>
      <c r="B469" s="77">
        <v>10715.6</v>
      </c>
      <c r="C469" s="77">
        <v>10583.5</v>
      </c>
      <c r="D469" s="77">
        <v>1990.4</v>
      </c>
      <c r="E469" s="77">
        <v>5807.8</v>
      </c>
      <c r="F469" s="77">
        <v>7542.7</v>
      </c>
      <c r="G469" s="77">
        <v>777.8</v>
      </c>
      <c r="I469" s="77">
        <v>24333.8</v>
      </c>
      <c r="J469" s="77">
        <f t="shared" ref="J469:J499" si="40">SUM(B469:I469)</f>
        <v>61751.600000000006</v>
      </c>
      <c r="K469" s="79">
        <f>SUM(B469:D469)</f>
        <v>23289.5</v>
      </c>
    </row>
    <row r="470" spans="1:12">
      <c r="A470" s="91">
        <v>40970</v>
      </c>
      <c r="B470" s="77">
        <v>8865.9</v>
      </c>
      <c r="C470" s="77">
        <v>8639.6</v>
      </c>
      <c r="D470" s="77">
        <v>10089.9</v>
      </c>
      <c r="E470" s="77">
        <v>8864.4</v>
      </c>
      <c r="F470" s="77">
        <v>9515.2000000000007</v>
      </c>
      <c r="G470" s="77">
        <v>744.5</v>
      </c>
      <c r="I470" s="77">
        <v>2477.1</v>
      </c>
      <c r="J470" s="77">
        <f t="shared" si="40"/>
        <v>49196.6</v>
      </c>
      <c r="K470" s="79">
        <f t="shared" ref="K470:K499" si="41">SUM(B470:D470)</f>
        <v>27595.4</v>
      </c>
    </row>
    <row r="471" spans="1:12">
      <c r="A471" s="91">
        <v>40971</v>
      </c>
      <c r="B471" s="77">
        <v>11902.1</v>
      </c>
      <c r="C471" s="77">
        <v>11741.9</v>
      </c>
      <c r="D471" s="77">
        <v>3146.8</v>
      </c>
      <c r="E471" s="77">
        <v>7941.9</v>
      </c>
      <c r="F471" s="77">
        <v>8890.1</v>
      </c>
      <c r="G471" s="77">
        <v>854.3</v>
      </c>
      <c r="I471" s="77">
        <v>2429.5</v>
      </c>
      <c r="J471" s="77">
        <f t="shared" si="40"/>
        <v>46906.6</v>
      </c>
      <c r="K471" s="79">
        <f t="shared" si="41"/>
        <v>26790.799999999999</v>
      </c>
    </row>
    <row r="472" spans="1:12">
      <c r="A472" s="91">
        <v>40972</v>
      </c>
      <c r="B472" s="77">
        <v>12521.2</v>
      </c>
      <c r="C472" s="77">
        <v>12192.1</v>
      </c>
      <c r="D472" s="77">
        <v>14241.8</v>
      </c>
      <c r="E472" s="77">
        <v>12995.3</v>
      </c>
      <c r="F472" s="77">
        <v>13309.4</v>
      </c>
      <c r="G472" s="77">
        <v>1966.3</v>
      </c>
      <c r="I472" s="77">
        <v>5129.5</v>
      </c>
      <c r="J472" s="77">
        <f t="shared" si="40"/>
        <v>72355.600000000006</v>
      </c>
      <c r="K472" s="79">
        <f t="shared" si="41"/>
        <v>38955.100000000006</v>
      </c>
    </row>
    <row r="473" spans="1:12">
      <c r="A473" s="91">
        <v>40973</v>
      </c>
      <c r="B473" s="77">
        <v>15511.2</v>
      </c>
      <c r="C473" s="77">
        <v>15107.1</v>
      </c>
      <c r="D473" s="77">
        <v>17641.400000000001</v>
      </c>
      <c r="E473" s="77">
        <v>16273.1</v>
      </c>
      <c r="F473" s="77">
        <v>16359.8</v>
      </c>
      <c r="G473" s="77">
        <v>3332.2</v>
      </c>
      <c r="H473" s="77">
        <v>48.3</v>
      </c>
      <c r="I473" s="77">
        <v>9839.7000000000007</v>
      </c>
      <c r="J473" s="77">
        <f t="shared" si="40"/>
        <v>94112.8</v>
      </c>
      <c r="K473" s="79">
        <f t="shared" si="41"/>
        <v>48259.700000000004</v>
      </c>
    </row>
    <row r="474" spans="1:12">
      <c r="A474" s="91">
        <v>40974</v>
      </c>
      <c r="B474" s="77">
        <v>12117.2</v>
      </c>
      <c r="C474" s="77">
        <v>11799.9</v>
      </c>
      <c r="D474" s="77">
        <v>13780.6</v>
      </c>
      <c r="E474" s="77">
        <v>13603.1</v>
      </c>
      <c r="F474" s="77">
        <v>13807.2</v>
      </c>
      <c r="G474" s="77">
        <v>2160.1</v>
      </c>
      <c r="I474" s="77">
        <v>7054.2</v>
      </c>
      <c r="J474" s="77">
        <f t="shared" si="40"/>
        <v>74322.3</v>
      </c>
      <c r="K474" s="79">
        <f t="shared" si="41"/>
        <v>37697.699999999997</v>
      </c>
    </row>
    <row r="475" spans="1:12">
      <c r="A475" s="91">
        <v>40975</v>
      </c>
      <c r="B475" s="77">
        <v>10808</v>
      </c>
      <c r="C475" s="77">
        <v>10687.3</v>
      </c>
      <c r="D475" s="77">
        <v>1236.8</v>
      </c>
      <c r="E475" s="77">
        <v>7405</v>
      </c>
      <c r="F475" s="77">
        <v>8583.7999999999993</v>
      </c>
      <c r="G475" s="77">
        <v>756.8</v>
      </c>
      <c r="I475" s="77">
        <v>3166.9</v>
      </c>
      <c r="J475" s="77">
        <f t="shared" si="40"/>
        <v>42644.6</v>
      </c>
      <c r="K475" s="79">
        <f t="shared" si="41"/>
        <v>22732.1</v>
      </c>
    </row>
    <row r="476" spans="1:12">
      <c r="A476" s="91">
        <v>40976</v>
      </c>
      <c r="B476" s="77">
        <v>9382.5</v>
      </c>
      <c r="C476" s="77">
        <v>9294.6</v>
      </c>
      <c r="D476" s="77">
        <v>0</v>
      </c>
      <c r="E476" s="77">
        <v>4485</v>
      </c>
      <c r="F476" s="77">
        <v>6156.1</v>
      </c>
      <c r="G476" s="77">
        <v>743.1</v>
      </c>
      <c r="I476" s="77">
        <v>1915.6</v>
      </c>
      <c r="J476" s="77">
        <f t="shared" si="40"/>
        <v>31976.899999999994</v>
      </c>
      <c r="K476" s="79">
        <f t="shared" si="41"/>
        <v>18677.099999999999</v>
      </c>
    </row>
    <row r="477" spans="1:12">
      <c r="A477" s="91">
        <v>40977</v>
      </c>
      <c r="B477" s="77">
        <v>13338.2</v>
      </c>
      <c r="C477" s="77">
        <v>13155.6</v>
      </c>
      <c r="D477" s="77">
        <v>3800.6</v>
      </c>
      <c r="E477" s="77">
        <v>9849.7000000000007</v>
      </c>
      <c r="F477" s="77">
        <v>10605.2</v>
      </c>
      <c r="G477" s="77">
        <v>1095.9000000000001</v>
      </c>
      <c r="I477" s="77">
        <v>3578.3</v>
      </c>
      <c r="J477" s="77">
        <f t="shared" si="40"/>
        <v>55423.500000000007</v>
      </c>
      <c r="K477" s="79">
        <f t="shared" si="41"/>
        <v>30294.400000000001</v>
      </c>
    </row>
    <row r="478" spans="1:12">
      <c r="A478" s="91">
        <v>40978</v>
      </c>
      <c r="B478" s="77">
        <v>10747.4</v>
      </c>
      <c r="C478" s="77">
        <v>10469.799999999999</v>
      </c>
      <c r="D478" s="77">
        <v>12226.1</v>
      </c>
      <c r="E478" s="77">
        <v>9838.1</v>
      </c>
      <c r="F478" s="77">
        <v>10979.3</v>
      </c>
      <c r="G478" s="77">
        <v>1567</v>
      </c>
      <c r="H478" s="77">
        <v>0.1</v>
      </c>
      <c r="I478" s="77">
        <v>4478.2</v>
      </c>
      <c r="J478" s="77">
        <f t="shared" si="40"/>
        <v>60305.999999999993</v>
      </c>
      <c r="K478" s="79">
        <f t="shared" si="41"/>
        <v>33443.299999999996</v>
      </c>
    </row>
    <row r="479" spans="1:12">
      <c r="A479" s="91">
        <v>40979</v>
      </c>
      <c r="B479" s="77">
        <v>11727.5</v>
      </c>
      <c r="C479" s="77">
        <v>11553.7</v>
      </c>
      <c r="D479" s="77">
        <v>4424.3</v>
      </c>
      <c r="E479" s="77">
        <v>8475.2000000000007</v>
      </c>
      <c r="F479" s="77">
        <v>9470.2000000000007</v>
      </c>
      <c r="G479" s="77">
        <v>982.1</v>
      </c>
      <c r="I479" s="77">
        <v>3555.9</v>
      </c>
      <c r="J479" s="77">
        <f t="shared" si="40"/>
        <v>50188.899999999994</v>
      </c>
      <c r="K479" s="79">
        <f t="shared" si="41"/>
        <v>27705.5</v>
      </c>
    </row>
    <row r="480" spans="1:12">
      <c r="A480" s="91">
        <v>40980</v>
      </c>
      <c r="B480" s="77">
        <v>9185.7000000000007</v>
      </c>
      <c r="C480" s="77">
        <v>9094.2000000000007</v>
      </c>
      <c r="D480" s="77">
        <v>537.6</v>
      </c>
      <c r="E480" s="77">
        <v>4206.6000000000004</v>
      </c>
      <c r="F480" s="77">
        <v>7108</v>
      </c>
      <c r="G480" s="77">
        <v>744.1</v>
      </c>
      <c r="I480" s="77">
        <v>1658.2</v>
      </c>
      <c r="J480" s="77">
        <f t="shared" si="40"/>
        <v>32534.399999999998</v>
      </c>
      <c r="K480" s="79">
        <f t="shared" si="41"/>
        <v>18817.5</v>
      </c>
    </row>
    <row r="481" spans="1:11">
      <c r="A481" s="91">
        <v>40981</v>
      </c>
      <c r="B481" s="77">
        <v>9755</v>
      </c>
      <c r="C481" s="77">
        <v>2618.5</v>
      </c>
      <c r="E481" s="77">
        <v>5806.3</v>
      </c>
      <c r="F481" s="77">
        <v>8670.2000000000007</v>
      </c>
      <c r="G481" s="77">
        <v>685.1</v>
      </c>
      <c r="I481" s="77">
        <v>14.1</v>
      </c>
      <c r="J481" s="77">
        <f t="shared" si="40"/>
        <v>27549.199999999997</v>
      </c>
      <c r="K481" s="79">
        <f t="shared" si="41"/>
        <v>12373.5</v>
      </c>
    </row>
    <row r="482" spans="1:11">
      <c r="A482" s="91">
        <v>40982</v>
      </c>
      <c r="B482" s="77">
        <v>9477.7000000000007</v>
      </c>
      <c r="C482" s="77">
        <v>2246.6</v>
      </c>
      <c r="E482" s="77">
        <v>5639.5</v>
      </c>
      <c r="F482" s="77">
        <v>8530.4</v>
      </c>
      <c r="G482" s="77">
        <v>674.1</v>
      </c>
      <c r="J482" s="77">
        <f t="shared" si="40"/>
        <v>26568.300000000003</v>
      </c>
      <c r="K482" s="79">
        <f t="shared" si="41"/>
        <v>11724.300000000001</v>
      </c>
    </row>
    <row r="483" spans="1:11">
      <c r="A483" s="91">
        <v>40983</v>
      </c>
      <c r="B483" s="77">
        <v>10233.1</v>
      </c>
      <c r="C483" s="77">
        <v>1414.9</v>
      </c>
      <c r="E483" s="77">
        <v>5600.1</v>
      </c>
      <c r="F483" s="77">
        <v>7685.9</v>
      </c>
      <c r="G483" s="77">
        <v>680</v>
      </c>
      <c r="J483" s="77">
        <f t="shared" si="40"/>
        <v>25614</v>
      </c>
      <c r="K483" s="79">
        <f t="shared" si="41"/>
        <v>11648</v>
      </c>
    </row>
    <row r="484" spans="1:11">
      <c r="A484" s="91">
        <v>40984</v>
      </c>
      <c r="B484" s="77">
        <v>10198.700000000001</v>
      </c>
      <c r="C484" s="77">
        <v>1456.1</v>
      </c>
      <c r="E484" s="77">
        <v>5213.7</v>
      </c>
      <c r="F484" s="77">
        <v>7274.6</v>
      </c>
      <c r="G484" s="77">
        <v>743.5</v>
      </c>
      <c r="J484" s="77">
        <f t="shared" si="40"/>
        <v>24886.6</v>
      </c>
      <c r="K484" s="79">
        <f t="shared" si="41"/>
        <v>11654.800000000001</v>
      </c>
    </row>
    <row r="485" spans="1:11">
      <c r="A485" s="91">
        <v>40985</v>
      </c>
      <c r="B485" s="77">
        <v>11311.4</v>
      </c>
      <c r="C485" s="77">
        <v>177.6</v>
      </c>
      <c r="E485" s="77">
        <v>5099.7</v>
      </c>
      <c r="F485" s="77">
        <v>6803.5</v>
      </c>
      <c r="G485" s="77">
        <v>748.1</v>
      </c>
      <c r="J485" s="77">
        <f t="shared" si="40"/>
        <v>24140.3</v>
      </c>
      <c r="K485" s="79">
        <f t="shared" si="41"/>
        <v>11489</v>
      </c>
    </row>
    <row r="486" spans="1:11">
      <c r="A486" s="91">
        <v>40986</v>
      </c>
      <c r="B486" s="77">
        <v>9924</v>
      </c>
      <c r="C486" s="77">
        <v>2601.6</v>
      </c>
      <c r="E486" s="77">
        <v>5628.1</v>
      </c>
      <c r="F486" s="77">
        <v>7576.2</v>
      </c>
      <c r="G486" s="77">
        <v>740</v>
      </c>
      <c r="J486" s="77">
        <f t="shared" si="40"/>
        <v>26469.9</v>
      </c>
      <c r="K486" s="79">
        <f t="shared" si="41"/>
        <v>12525.6</v>
      </c>
    </row>
    <row r="487" spans="1:11">
      <c r="A487" s="91">
        <v>40987</v>
      </c>
      <c r="B487" s="77">
        <v>9656.6</v>
      </c>
      <c r="C487" s="77">
        <v>2301.6999999999998</v>
      </c>
      <c r="E487" s="77">
        <v>5632.5</v>
      </c>
      <c r="F487" s="77">
        <v>7791.9</v>
      </c>
      <c r="G487" s="77">
        <v>721.8</v>
      </c>
      <c r="J487" s="77">
        <f t="shared" si="40"/>
        <v>26104.499999999996</v>
      </c>
      <c r="K487" s="79">
        <f t="shared" si="41"/>
        <v>11958.3</v>
      </c>
    </row>
    <row r="488" spans="1:11">
      <c r="A488" s="91">
        <v>40988</v>
      </c>
      <c r="B488" s="77">
        <v>10332.200000000001</v>
      </c>
      <c r="C488" s="77">
        <v>2332</v>
      </c>
      <c r="E488" s="77">
        <v>6086.1</v>
      </c>
      <c r="F488" s="77">
        <v>6157.7</v>
      </c>
      <c r="G488" s="77">
        <v>714.3</v>
      </c>
      <c r="J488" s="77">
        <f t="shared" si="40"/>
        <v>25622.300000000003</v>
      </c>
      <c r="K488" s="79">
        <f t="shared" si="41"/>
        <v>12664.2</v>
      </c>
    </row>
    <row r="489" spans="1:11">
      <c r="A489" s="91">
        <v>40989</v>
      </c>
      <c r="B489" s="77">
        <v>10019.200000000001</v>
      </c>
      <c r="C489" s="77">
        <v>2214.4</v>
      </c>
      <c r="E489" s="77">
        <v>6014.3</v>
      </c>
      <c r="F489" s="77">
        <v>6308.7</v>
      </c>
      <c r="G489" s="77">
        <v>704.2</v>
      </c>
      <c r="J489" s="77">
        <f t="shared" si="40"/>
        <v>25260.800000000003</v>
      </c>
      <c r="K489" s="79">
        <f t="shared" si="41"/>
        <v>12233.6</v>
      </c>
    </row>
    <row r="490" spans="1:11">
      <c r="A490" s="91">
        <v>40990</v>
      </c>
      <c r="B490" s="77">
        <v>9542.2999999999993</v>
      </c>
      <c r="C490" s="77">
        <v>2013.8</v>
      </c>
      <c r="E490" s="77">
        <v>5716.7</v>
      </c>
      <c r="F490" s="77">
        <v>6200</v>
      </c>
      <c r="G490" s="77">
        <v>667.7</v>
      </c>
      <c r="J490" s="77">
        <f t="shared" si="40"/>
        <v>24140.5</v>
      </c>
      <c r="K490" s="79">
        <f t="shared" si="41"/>
        <v>11556.099999999999</v>
      </c>
    </row>
    <row r="491" spans="1:11">
      <c r="A491" s="91">
        <v>40991</v>
      </c>
      <c r="B491" s="77">
        <v>9943.2000000000007</v>
      </c>
      <c r="C491" s="77">
        <v>660.2</v>
      </c>
      <c r="E491" s="77">
        <v>5225.5</v>
      </c>
      <c r="F491" s="77">
        <v>5570.5</v>
      </c>
      <c r="G491" s="77">
        <v>726.5</v>
      </c>
      <c r="J491" s="77">
        <f t="shared" si="40"/>
        <v>22125.9</v>
      </c>
      <c r="K491" s="79">
        <f t="shared" si="41"/>
        <v>10603.400000000001</v>
      </c>
    </row>
    <row r="492" spans="1:11">
      <c r="A492" s="91">
        <v>40992</v>
      </c>
      <c r="B492" s="77">
        <v>11680.5</v>
      </c>
      <c r="C492" s="77">
        <v>0</v>
      </c>
      <c r="E492" s="77">
        <v>5357</v>
      </c>
      <c r="F492" s="77">
        <v>5305.3</v>
      </c>
      <c r="G492" s="77">
        <v>733.5</v>
      </c>
      <c r="J492" s="77">
        <f t="shared" si="40"/>
        <v>23076.3</v>
      </c>
      <c r="K492" s="79">
        <f t="shared" si="41"/>
        <v>11680.5</v>
      </c>
    </row>
    <row r="493" spans="1:11">
      <c r="A493" s="91">
        <v>40993</v>
      </c>
      <c r="B493" s="77">
        <v>9423.7999999999993</v>
      </c>
      <c r="C493" s="77">
        <v>5795.1</v>
      </c>
      <c r="E493" s="77">
        <v>6845.5</v>
      </c>
      <c r="F493" s="77">
        <v>6724</v>
      </c>
      <c r="G493" s="77">
        <v>745.6</v>
      </c>
      <c r="J493" s="77">
        <f t="shared" si="40"/>
        <v>29534</v>
      </c>
      <c r="K493" s="79">
        <f t="shared" si="41"/>
        <v>15218.9</v>
      </c>
    </row>
    <row r="494" spans="1:11">
      <c r="A494" s="91">
        <v>40994</v>
      </c>
      <c r="B494" s="77">
        <v>10522.2</v>
      </c>
      <c r="C494" s="77">
        <v>8110.2</v>
      </c>
      <c r="D494" s="77">
        <v>2567</v>
      </c>
      <c r="E494" s="77">
        <v>9093.7000000000007</v>
      </c>
      <c r="F494" s="77">
        <v>8904.1</v>
      </c>
      <c r="G494" s="77">
        <v>905.6</v>
      </c>
      <c r="H494" s="77">
        <v>3.3</v>
      </c>
      <c r="I494" s="77">
        <v>867.1</v>
      </c>
      <c r="J494" s="77">
        <f t="shared" si="40"/>
        <v>40973.200000000004</v>
      </c>
      <c r="K494" s="79">
        <f t="shared" si="41"/>
        <v>21199.4</v>
      </c>
    </row>
    <row r="495" spans="1:11">
      <c r="A495" s="91">
        <v>40995</v>
      </c>
      <c r="B495" s="77">
        <v>11867.1</v>
      </c>
      <c r="C495" s="77">
        <v>11694.9</v>
      </c>
      <c r="D495" s="77">
        <v>4471.2</v>
      </c>
      <c r="E495" s="77">
        <v>10363</v>
      </c>
      <c r="F495" s="77">
        <v>10425.200000000001</v>
      </c>
      <c r="G495" s="77">
        <v>844.1</v>
      </c>
      <c r="I495" s="77">
        <v>624.4</v>
      </c>
      <c r="J495" s="77">
        <f t="shared" si="40"/>
        <v>50289.899999999994</v>
      </c>
      <c r="K495" s="79">
        <f t="shared" si="41"/>
        <v>28033.200000000001</v>
      </c>
    </row>
    <row r="496" spans="1:11">
      <c r="A496" s="91">
        <v>40996</v>
      </c>
      <c r="B496" s="77">
        <v>10342.700000000001</v>
      </c>
      <c r="C496" s="77">
        <v>3214.7</v>
      </c>
      <c r="D496" s="77">
        <v>447.1</v>
      </c>
      <c r="E496" s="77">
        <v>6302</v>
      </c>
      <c r="F496" s="77">
        <v>6533.7</v>
      </c>
      <c r="G496" s="77">
        <v>747.1</v>
      </c>
      <c r="J496" s="77">
        <f t="shared" si="40"/>
        <v>27587.3</v>
      </c>
      <c r="K496" s="79">
        <f t="shared" si="41"/>
        <v>14004.500000000002</v>
      </c>
    </row>
    <row r="497" spans="1:12">
      <c r="A497" s="91">
        <v>40997</v>
      </c>
      <c r="B497" s="77">
        <v>11828.2</v>
      </c>
      <c r="C497" s="77">
        <v>4209</v>
      </c>
      <c r="E497" s="77">
        <v>6884.7</v>
      </c>
      <c r="F497" s="77">
        <v>6810.6</v>
      </c>
      <c r="G497" s="77">
        <v>745.9</v>
      </c>
      <c r="I497" s="77">
        <v>57.9</v>
      </c>
      <c r="J497" s="77">
        <f t="shared" si="40"/>
        <v>30536.300000000003</v>
      </c>
      <c r="K497" s="79">
        <f t="shared" si="41"/>
        <v>16037.2</v>
      </c>
    </row>
    <row r="498" spans="1:12">
      <c r="A498" s="91">
        <v>40998</v>
      </c>
      <c r="B498" s="77">
        <v>8960.9</v>
      </c>
      <c r="C498" s="77">
        <v>6674.1</v>
      </c>
      <c r="E498" s="77">
        <v>6355</v>
      </c>
      <c r="F498" s="77">
        <v>6798.2</v>
      </c>
      <c r="G498" s="77">
        <v>711.7</v>
      </c>
      <c r="J498" s="77">
        <f t="shared" si="40"/>
        <v>29499.9</v>
      </c>
      <c r="K498" s="79">
        <f t="shared" si="41"/>
        <v>15635</v>
      </c>
    </row>
    <row r="499" spans="1:12">
      <c r="A499" s="91">
        <v>40999</v>
      </c>
      <c r="B499" s="77">
        <v>8473.7000000000007</v>
      </c>
      <c r="C499" s="77">
        <v>8409.7999999999993</v>
      </c>
      <c r="E499" s="77">
        <v>6324.6</v>
      </c>
      <c r="F499" s="77">
        <v>6325.4</v>
      </c>
      <c r="G499" s="77">
        <v>764.7</v>
      </c>
      <c r="J499" s="77">
        <f t="shared" si="40"/>
        <v>30298.2</v>
      </c>
      <c r="K499" s="79">
        <f t="shared" si="41"/>
        <v>16883.5</v>
      </c>
    </row>
    <row r="500" spans="1:12">
      <c r="A500" s="91"/>
    </row>
    <row r="501" spans="1:12">
      <c r="A501" s="91"/>
      <c r="B501" s="77">
        <f t="shared" ref="B501:F501" si="42">SUM(B469:B499)</f>
        <v>330315.00000000012</v>
      </c>
      <c r="C501" s="77">
        <f>SUM(C469:C499)</f>
        <v>202464.50000000006</v>
      </c>
      <c r="D501" s="77">
        <f t="shared" si="42"/>
        <v>90601.60000000002</v>
      </c>
      <c r="E501" s="77">
        <f t="shared" si="42"/>
        <v>228933.20000000007</v>
      </c>
      <c r="F501" s="77">
        <f t="shared" si="42"/>
        <v>258723.10000000006</v>
      </c>
      <c r="G501" s="77">
        <f>SUM(G469:G499)</f>
        <v>29727.699999999993</v>
      </c>
      <c r="H501" s="77">
        <f t="shared" ref="H501:I501" si="43">SUM(H469:H499)</f>
        <v>51.699999999999996</v>
      </c>
      <c r="I501" s="77">
        <f t="shared" si="43"/>
        <v>71180.39999999998</v>
      </c>
      <c r="J501" s="77">
        <f>SUM(J470:J499)</f>
        <v>1150245.6000000001</v>
      </c>
    </row>
    <row r="503" spans="1:12">
      <c r="A503" s="91">
        <v>41000</v>
      </c>
      <c r="B503" s="77">
        <v>9417.7000000000007</v>
      </c>
      <c r="C503" s="77">
        <v>5947.2</v>
      </c>
      <c r="D503" s="77">
        <v>0</v>
      </c>
      <c r="E503" s="77">
        <v>6215.4</v>
      </c>
      <c r="F503" s="77">
        <v>6378.2</v>
      </c>
      <c r="G503" s="77">
        <v>742.7</v>
      </c>
      <c r="H503" s="77">
        <v>0</v>
      </c>
      <c r="I503" s="77">
        <v>0</v>
      </c>
      <c r="J503" s="77">
        <f t="shared" ref="J503:J532" si="44">SUM(B503:I503)</f>
        <v>28701.200000000004</v>
      </c>
      <c r="K503" s="79">
        <f>SUM(B503:D503)</f>
        <v>15364.900000000001</v>
      </c>
      <c r="L503" s="107"/>
    </row>
    <row r="504" spans="1:12">
      <c r="A504" s="91">
        <v>41001</v>
      </c>
      <c r="B504" s="77">
        <v>6603.8</v>
      </c>
      <c r="C504" s="77">
        <v>1332.4</v>
      </c>
      <c r="D504" s="77">
        <v>0</v>
      </c>
      <c r="E504" s="77">
        <v>8047.7</v>
      </c>
      <c r="F504" s="77">
        <v>7864.7</v>
      </c>
      <c r="G504" s="77">
        <v>784.3</v>
      </c>
      <c r="H504" s="77">
        <v>0</v>
      </c>
      <c r="I504" s="77">
        <v>0</v>
      </c>
      <c r="J504" s="77">
        <f t="shared" si="44"/>
        <v>24632.9</v>
      </c>
      <c r="K504" s="79">
        <f t="shared" ref="K504:K532" si="45">SUM(B504:D504)</f>
        <v>7936.2000000000007</v>
      </c>
      <c r="L504" s="107"/>
    </row>
    <row r="505" spans="1:12">
      <c r="A505" s="91">
        <v>41002</v>
      </c>
      <c r="B505" s="77">
        <v>3096</v>
      </c>
      <c r="C505" s="77">
        <v>0</v>
      </c>
      <c r="D505" s="77">
        <v>0</v>
      </c>
      <c r="E505" s="77">
        <v>6375.7</v>
      </c>
      <c r="F505" s="77">
        <v>6829.9</v>
      </c>
      <c r="G505" s="77">
        <v>700.9</v>
      </c>
      <c r="H505" s="77">
        <v>0</v>
      </c>
      <c r="I505" s="77">
        <v>0</v>
      </c>
      <c r="J505" s="77">
        <f t="shared" si="44"/>
        <v>17002.5</v>
      </c>
      <c r="K505" s="79">
        <f t="shared" si="45"/>
        <v>3096</v>
      </c>
      <c r="L505" s="107"/>
    </row>
    <row r="506" spans="1:12">
      <c r="A506" s="91">
        <v>41003</v>
      </c>
      <c r="B506" s="77">
        <v>1712.4</v>
      </c>
      <c r="C506" s="77">
        <v>0</v>
      </c>
      <c r="D506" s="77">
        <v>0</v>
      </c>
      <c r="E506" s="77">
        <v>5633.4</v>
      </c>
      <c r="F506" s="77">
        <v>5873.2</v>
      </c>
      <c r="G506" s="77">
        <v>741.1</v>
      </c>
      <c r="H506" s="77">
        <v>0</v>
      </c>
      <c r="I506" s="77">
        <v>0</v>
      </c>
      <c r="J506" s="77">
        <f t="shared" si="44"/>
        <v>13960.1</v>
      </c>
      <c r="K506" s="79">
        <f t="shared" si="45"/>
        <v>1712.4</v>
      </c>
      <c r="L506" s="107"/>
    </row>
    <row r="507" spans="1:12">
      <c r="A507" s="91">
        <v>41004</v>
      </c>
      <c r="B507" s="77">
        <v>8017.4</v>
      </c>
      <c r="C507" s="77">
        <v>1408.3</v>
      </c>
      <c r="D507" s="77">
        <v>0</v>
      </c>
      <c r="E507" s="77">
        <v>8398.2999999999993</v>
      </c>
      <c r="F507" s="77">
        <v>7960.7</v>
      </c>
      <c r="G507" s="77">
        <v>724</v>
      </c>
      <c r="H507" s="77">
        <v>0</v>
      </c>
      <c r="I507" s="77">
        <v>0</v>
      </c>
      <c r="J507" s="77">
        <f t="shared" si="44"/>
        <v>26508.7</v>
      </c>
      <c r="K507" s="79">
        <f t="shared" si="45"/>
        <v>9425.6999999999989</v>
      </c>
      <c r="L507" s="107"/>
    </row>
    <row r="508" spans="1:12">
      <c r="A508" s="91">
        <v>41005</v>
      </c>
      <c r="B508" s="77">
        <v>8826.2000000000007</v>
      </c>
      <c r="C508" s="77">
        <v>2163.1999999999998</v>
      </c>
      <c r="D508" s="77">
        <v>0</v>
      </c>
      <c r="E508" s="77">
        <v>8519.7999999999993</v>
      </c>
      <c r="F508" s="77">
        <v>7898.9</v>
      </c>
      <c r="G508" s="77">
        <v>769.8</v>
      </c>
      <c r="H508" s="77">
        <v>0</v>
      </c>
      <c r="I508" s="77">
        <v>0</v>
      </c>
      <c r="J508" s="77">
        <f t="shared" si="44"/>
        <v>28177.899999999998</v>
      </c>
      <c r="K508" s="79">
        <f t="shared" si="45"/>
        <v>10989.400000000001</v>
      </c>
      <c r="L508" s="107"/>
    </row>
    <row r="509" spans="1:12">
      <c r="A509" s="91">
        <v>41006</v>
      </c>
      <c r="B509" s="77">
        <v>6941</v>
      </c>
      <c r="C509" s="77">
        <v>1342.7</v>
      </c>
      <c r="D509" s="77">
        <v>0</v>
      </c>
      <c r="E509" s="77">
        <v>7468.2</v>
      </c>
      <c r="F509" s="77">
        <v>7280.8</v>
      </c>
      <c r="G509" s="77">
        <v>753.8</v>
      </c>
      <c r="H509" s="77">
        <v>0</v>
      </c>
      <c r="I509" s="77">
        <v>0</v>
      </c>
      <c r="J509" s="77">
        <f t="shared" si="44"/>
        <v>23786.5</v>
      </c>
      <c r="K509" s="79">
        <f t="shared" si="45"/>
        <v>8283.7000000000007</v>
      </c>
      <c r="L509" s="107"/>
    </row>
    <row r="510" spans="1:12">
      <c r="A510" s="91">
        <v>41007</v>
      </c>
      <c r="B510" s="77">
        <v>3029.9</v>
      </c>
      <c r="C510" s="77">
        <v>0.2</v>
      </c>
      <c r="D510" s="77">
        <v>0</v>
      </c>
      <c r="E510" s="77">
        <v>5697.4</v>
      </c>
      <c r="F510" s="77">
        <v>6151.1</v>
      </c>
      <c r="G510" s="77">
        <v>759.4</v>
      </c>
      <c r="H510" s="77">
        <v>0</v>
      </c>
      <c r="I510" s="77">
        <v>0</v>
      </c>
      <c r="J510" s="77">
        <f t="shared" si="44"/>
        <v>15638</v>
      </c>
      <c r="K510" s="79">
        <f t="shared" si="45"/>
        <v>3030.1</v>
      </c>
      <c r="L510" s="107"/>
    </row>
    <row r="511" spans="1:12">
      <c r="A511" s="91">
        <v>41008</v>
      </c>
      <c r="B511" s="77">
        <v>3570.9</v>
      </c>
      <c r="C511" s="77">
        <v>0</v>
      </c>
      <c r="D511" s="77">
        <v>0</v>
      </c>
      <c r="E511" s="77">
        <v>6283.4</v>
      </c>
      <c r="F511" s="77">
        <v>6556.2</v>
      </c>
      <c r="G511" s="77">
        <v>730.3</v>
      </c>
      <c r="H511" s="77">
        <v>0</v>
      </c>
      <c r="I511" s="77">
        <v>0</v>
      </c>
      <c r="J511" s="77">
        <f t="shared" si="44"/>
        <v>17140.8</v>
      </c>
      <c r="K511" s="79">
        <f t="shared" si="45"/>
        <v>3570.9</v>
      </c>
      <c r="L511" s="107"/>
    </row>
    <row r="512" spans="1:12">
      <c r="A512" s="91">
        <v>41009</v>
      </c>
      <c r="B512" s="77">
        <v>4950.1000000000004</v>
      </c>
      <c r="C512" s="77">
        <v>1218.7</v>
      </c>
      <c r="D512" s="77">
        <v>0</v>
      </c>
      <c r="E512" s="77">
        <v>7448.7</v>
      </c>
      <c r="F512" s="77">
        <v>7489.1</v>
      </c>
      <c r="G512" s="77">
        <v>761.6</v>
      </c>
      <c r="H512" s="77">
        <v>0</v>
      </c>
      <c r="I512" s="77">
        <v>0</v>
      </c>
      <c r="J512" s="77">
        <f t="shared" si="44"/>
        <v>21868.199999999997</v>
      </c>
      <c r="K512" s="79">
        <f t="shared" si="45"/>
        <v>6168.8</v>
      </c>
      <c r="L512" s="107"/>
    </row>
    <row r="513" spans="1:12">
      <c r="A513" s="91">
        <v>41010</v>
      </c>
      <c r="B513" s="77">
        <v>11848.9</v>
      </c>
      <c r="C513" s="77">
        <v>3771.1</v>
      </c>
      <c r="D513" s="77">
        <v>0</v>
      </c>
      <c r="E513" s="77">
        <v>10601</v>
      </c>
      <c r="F513" s="77">
        <v>9566.9</v>
      </c>
      <c r="G513" s="77">
        <v>906</v>
      </c>
      <c r="H513" s="77">
        <v>0</v>
      </c>
      <c r="I513" s="77">
        <v>0</v>
      </c>
      <c r="J513" s="77">
        <f t="shared" si="44"/>
        <v>36693.9</v>
      </c>
      <c r="K513" s="79">
        <f t="shared" si="45"/>
        <v>15620</v>
      </c>
      <c r="L513" s="107"/>
    </row>
    <row r="514" spans="1:12">
      <c r="A514" s="91">
        <v>41011</v>
      </c>
      <c r="B514" s="77">
        <v>9485</v>
      </c>
      <c r="C514" s="77">
        <v>2127.3000000000002</v>
      </c>
      <c r="D514" s="77">
        <v>0</v>
      </c>
      <c r="E514" s="77">
        <v>10421.9</v>
      </c>
      <c r="F514" s="77">
        <v>8654.2999999999993</v>
      </c>
      <c r="G514" s="77">
        <v>772</v>
      </c>
      <c r="H514" s="77">
        <v>0</v>
      </c>
      <c r="I514" s="77">
        <v>0</v>
      </c>
      <c r="J514" s="77">
        <f t="shared" si="44"/>
        <v>31460.499999999996</v>
      </c>
      <c r="K514" s="79">
        <f t="shared" si="45"/>
        <v>11612.3</v>
      </c>
      <c r="L514" s="107"/>
    </row>
    <row r="515" spans="1:12">
      <c r="A515" s="91">
        <v>41012</v>
      </c>
      <c r="B515" s="77">
        <v>8262.2000000000007</v>
      </c>
      <c r="C515" s="77">
        <v>1046.4000000000001</v>
      </c>
      <c r="D515" s="77">
        <v>0</v>
      </c>
      <c r="E515" s="77">
        <v>9016.6</v>
      </c>
      <c r="F515" s="77">
        <v>7591.8</v>
      </c>
      <c r="G515" s="77">
        <v>727.7</v>
      </c>
      <c r="H515" s="77">
        <v>0</v>
      </c>
      <c r="I515" s="77">
        <v>0</v>
      </c>
      <c r="J515" s="77">
        <f t="shared" si="44"/>
        <v>26644.7</v>
      </c>
      <c r="K515" s="79">
        <f t="shared" si="45"/>
        <v>9308.6</v>
      </c>
      <c r="L515" s="107"/>
    </row>
    <row r="516" spans="1:12">
      <c r="A516" s="91">
        <v>41013</v>
      </c>
      <c r="B516" s="77">
        <v>3616.6</v>
      </c>
      <c r="C516" s="77">
        <v>0</v>
      </c>
      <c r="D516" s="77">
        <v>0</v>
      </c>
      <c r="E516" s="77">
        <v>6160.4</v>
      </c>
      <c r="F516" s="77">
        <v>6126</v>
      </c>
      <c r="G516" s="77">
        <v>752.6</v>
      </c>
      <c r="H516" s="77">
        <v>0</v>
      </c>
      <c r="I516" s="77">
        <v>0</v>
      </c>
      <c r="J516" s="77">
        <f t="shared" si="44"/>
        <v>16655.599999999999</v>
      </c>
      <c r="K516" s="79">
        <f t="shared" si="45"/>
        <v>3616.6</v>
      </c>
      <c r="L516" s="107"/>
    </row>
    <row r="517" spans="1:12">
      <c r="A517" s="91">
        <v>41014</v>
      </c>
      <c r="B517" s="77">
        <v>3426.7</v>
      </c>
      <c r="C517" s="77">
        <v>0</v>
      </c>
      <c r="D517" s="77">
        <v>0</v>
      </c>
      <c r="E517" s="77">
        <v>6427.3</v>
      </c>
      <c r="F517" s="77">
        <v>5400.7</v>
      </c>
      <c r="G517" s="77">
        <v>760.9</v>
      </c>
      <c r="H517" s="77">
        <v>0</v>
      </c>
      <c r="I517" s="77">
        <v>640.5</v>
      </c>
      <c r="J517" s="77">
        <f t="shared" si="44"/>
        <v>16656.099999999999</v>
      </c>
      <c r="K517" s="79">
        <f t="shared" si="45"/>
        <v>3426.7</v>
      </c>
      <c r="L517" s="107"/>
    </row>
    <row r="518" spans="1:12">
      <c r="A518" s="91">
        <v>41015</v>
      </c>
      <c r="B518" s="77">
        <v>10171</v>
      </c>
      <c r="C518" s="77">
        <v>865.4</v>
      </c>
      <c r="D518" s="77">
        <v>0</v>
      </c>
      <c r="E518" s="77">
        <v>6820.7</v>
      </c>
      <c r="F518" s="77">
        <v>5861.5</v>
      </c>
      <c r="G518" s="77">
        <v>722.9</v>
      </c>
      <c r="H518" s="77">
        <v>0</v>
      </c>
      <c r="I518" s="77">
        <v>31713.5</v>
      </c>
      <c r="J518" s="77">
        <f t="shared" si="44"/>
        <v>56155</v>
      </c>
      <c r="K518" s="79">
        <f t="shared" si="45"/>
        <v>11036.4</v>
      </c>
      <c r="L518" s="107"/>
    </row>
    <row r="519" spans="1:12">
      <c r="A519" s="91">
        <v>41016</v>
      </c>
      <c r="B519" s="77">
        <v>10322.200000000001</v>
      </c>
      <c r="C519" s="77">
        <v>2802.8</v>
      </c>
      <c r="D519" s="77">
        <v>0</v>
      </c>
      <c r="E519" s="77">
        <v>6939.3</v>
      </c>
      <c r="F519" s="77">
        <v>5742.4</v>
      </c>
      <c r="G519" s="77">
        <v>732.5</v>
      </c>
      <c r="H519" s="77">
        <v>0</v>
      </c>
      <c r="I519" s="77">
        <v>43102.3</v>
      </c>
      <c r="J519" s="77">
        <f t="shared" si="44"/>
        <v>69641.5</v>
      </c>
      <c r="K519" s="79">
        <f t="shared" si="45"/>
        <v>13125</v>
      </c>
      <c r="L519" s="107"/>
    </row>
    <row r="520" spans="1:12">
      <c r="A520" s="91">
        <v>41017</v>
      </c>
      <c r="B520" s="77">
        <v>9153.2000000000007</v>
      </c>
      <c r="C520" s="77">
        <v>9082.1</v>
      </c>
      <c r="D520" s="77">
        <v>0</v>
      </c>
      <c r="E520" s="77">
        <v>8242.5</v>
      </c>
      <c r="F520" s="77">
        <v>6640.9</v>
      </c>
      <c r="G520" s="77">
        <v>740.1</v>
      </c>
      <c r="H520" s="77">
        <v>0</v>
      </c>
      <c r="I520" s="77">
        <v>52223.7</v>
      </c>
      <c r="J520" s="77">
        <f t="shared" si="44"/>
        <v>86082.5</v>
      </c>
      <c r="K520" s="79">
        <f t="shared" si="45"/>
        <v>18235.300000000003</v>
      </c>
      <c r="L520" s="107"/>
    </row>
    <row r="521" spans="1:12">
      <c r="A521" s="91">
        <v>41018</v>
      </c>
      <c r="B521" s="77">
        <v>9205.9</v>
      </c>
      <c r="C521" s="77">
        <v>5723.1</v>
      </c>
      <c r="D521" s="77">
        <v>0</v>
      </c>
      <c r="E521" s="77">
        <v>7271.7</v>
      </c>
      <c r="F521" s="77">
        <v>6169.3</v>
      </c>
      <c r="G521" s="77">
        <v>712.8</v>
      </c>
      <c r="H521" s="77">
        <v>0</v>
      </c>
      <c r="I521" s="77">
        <v>52155.4</v>
      </c>
      <c r="J521" s="77">
        <f t="shared" si="44"/>
        <v>81238.2</v>
      </c>
      <c r="K521" s="79">
        <f t="shared" si="45"/>
        <v>14929</v>
      </c>
      <c r="L521" s="107"/>
    </row>
    <row r="522" spans="1:12">
      <c r="A522" s="91">
        <v>41019</v>
      </c>
      <c r="B522" s="77">
        <v>9018.9</v>
      </c>
      <c r="C522" s="77">
        <v>3533.3</v>
      </c>
      <c r="D522" s="77">
        <v>0</v>
      </c>
      <c r="E522" s="77">
        <v>6143.4</v>
      </c>
      <c r="F522" s="77">
        <v>5308.7</v>
      </c>
      <c r="G522" s="77">
        <v>742.9</v>
      </c>
      <c r="H522" s="77">
        <v>0</v>
      </c>
      <c r="I522" s="77">
        <v>43568.3</v>
      </c>
      <c r="J522" s="77">
        <f t="shared" si="44"/>
        <v>68315.5</v>
      </c>
      <c r="K522" s="79">
        <f t="shared" si="45"/>
        <v>12552.2</v>
      </c>
      <c r="L522" s="107"/>
    </row>
    <row r="523" spans="1:12">
      <c r="A523" s="91">
        <v>41020</v>
      </c>
      <c r="B523" s="77">
        <v>11448.4</v>
      </c>
      <c r="C523" s="77">
        <v>574.20000000000005</v>
      </c>
      <c r="D523" s="77">
        <v>0</v>
      </c>
      <c r="E523" s="77">
        <v>5154.8999999999996</v>
      </c>
      <c r="F523" s="77">
        <v>4576.3</v>
      </c>
      <c r="G523" s="77">
        <v>754</v>
      </c>
      <c r="H523" s="77">
        <v>0</v>
      </c>
      <c r="I523" s="77">
        <v>52808.800000000003</v>
      </c>
      <c r="J523" s="77">
        <f t="shared" si="44"/>
        <v>75316.600000000006</v>
      </c>
      <c r="K523" s="79">
        <f t="shared" si="45"/>
        <v>12022.6</v>
      </c>
      <c r="L523" s="107"/>
    </row>
    <row r="524" spans="1:12">
      <c r="A524" s="91">
        <v>41021</v>
      </c>
      <c r="B524" s="77">
        <v>11982.7</v>
      </c>
      <c r="C524" s="77">
        <v>11837</v>
      </c>
      <c r="D524" s="77">
        <v>2019.2</v>
      </c>
      <c r="E524" s="77">
        <v>8194.5</v>
      </c>
      <c r="F524" s="77">
        <v>7635.8</v>
      </c>
      <c r="G524" s="77">
        <v>744.2</v>
      </c>
      <c r="H524" s="77">
        <v>0</v>
      </c>
      <c r="I524" s="77">
        <v>53836.5</v>
      </c>
      <c r="J524" s="77">
        <f t="shared" si="44"/>
        <v>96249.9</v>
      </c>
      <c r="K524" s="79">
        <f t="shared" si="45"/>
        <v>25838.9</v>
      </c>
      <c r="L524" s="107"/>
    </row>
    <row r="525" spans="1:12">
      <c r="A525" s="91">
        <v>41022</v>
      </c>
      <c r="B525" s="77">
        <v>11119.5</v>
      </c>
      <c r="C525" s="77">
        <v>10836</v>
      </c>
      <c r="D525" s="77">
        <v>12656</v>
      </c>
      <c r="E525" s="77">
        <v>10261.6</v>
      </c>
      <c r="F525" s="77">
        <v>9896.9</v>
      </c>
      <c r="G525" s="77">
        <v>946.3</v>
      </c>
      <c r="H525" s="77">
        <v>0.1</v>
      </c>
      <c r="I525" s="77">
        <v>55409.3</v>
      </c>
      <c r="J525" s="77">
        <f t="shared" si="44"/>
        <v>111125.70000000001</v>
      </c>
      <c r="K525" s="79">
        <f t="shared" si="45"/>
        <v>34611.5</v>
      </c>
      <c r="L525" s="107"/>
    </row>
    <row r="526" spans="1:12">
      <c r="A526" s="91">
        <v>41023</v>
      </c>
      <c r="B526" s="77">
        <v>11277.2</v>
      </c>
      <c r="C526" s="77">
        <v>11114.5</v>
      </c>
      <c r="D526" s="77">
        <v>4245.6000000000004</v>
      </c>
      <c r="E526" s="77">
        <v>8488.9</v>
      </c>
      <c r="F526" s="77">
        <v>8621.7999999999993</v>
      </c>
      <c r="G526" s="77">
        <v>787.4</v>
      </c>
      <c r="H526" s="77">
        <v>0</v>
      </c>
      <c r="I526" s="77">
        <v>53669.4</v>
      </c>
      <c r="J526" s="77">
        <f t="shared" si="44"/>
        <v>98204.800000000003</v>
      </c>
      <c r="K526" s="79">
        <f t="shared" si="45"/>
        <v>26637.300000000003</v>
      </c>
      <c r="L526" s="107"/>
    </row>
    <row r="527" spans="1:12">
      <c r="A527" s="91">
        <v>41024</v>
      </c>
      <c r="B527" s="77">
        <v>5183.8999999999996</v>
      </c>
      <c r="C527" s="77">
        <v>5074.8999999999996</v>
      </c>
      <c r="D527" s="77">
        <v>5935.9</v>
      </c>
      <c r="E527" s="77">
        <v>6259.3</v>
      </c>
      <c r="F527" s="77">
        <v>6964.8</v>
      </c>
      <c r="G527" s="77">
        <v>747.3</v>
      </c>
      <c r="H527" s="77">
        <v>0</v>
      </c>
      <c r="I527" s="77">
        <v>53288.5</v>
      </c>
      <c r="J527" s="77">
        <f t="shared" si="44"/>
        <v>83454.600000000006</v>
      </c>
      <c r="K527" s="79">
        <f t="shared" si="45"/>
        <v>16194.699999999999</v>
      </c>
      <c r="L527" s="107"/>
    </row>
    <row r="528" spans="1:12">
      <c r="A528" s="91">
        <v>41025</v>
      </c>
      <c r="B528" s="77">
        <v>9418.4</v>
      </c>
      <c r="C528" s="77">
        <v>6197.1</v>
      </c>
      <c r="D528" s="77">
        <v>202.6</v>
      </c>
      <c r="E528" s="77">
        <v>6095.6</v>
      </c>
      <c r="F528" s="77">
        <v>6986.5</v>
      </c>
      <c r="G528" s="77">
        <v>730.2</v>
      </c>
      <c r="H528" s="77">
        <v>0</v>
      </c>
      <c r="I528" s="77">
        <v>53834.9</v>
      </c>
      <c r="J528" s="77">
        <f t="shared" si="44"/>
        <v>83465.3</v>
      </c>
      <c r="K528" s="79">
        <f t="shared" si="45"/>
        <v>15818.1</v>
      </c>
      <c r="L528" s="107"/>
    </row>
    <row r="529" spans="1:12">
      <c r="A529" s="91">
        <v>41026</v>
      </c>
      <c r="B529" s="77">
        <v>8423.2999999999993</v>
      </c>
      <c r="C529" s="77">
        <v>8351.5</v>
      </c>
      <c r="D529" s="77">
        <v>0</v>
      </c>
      <c r="E529" s="77">
        <v>5997.6</v>
      </c>
      <c r="F529" s="77">
        <v>6614.3</v>
      </c>
      <c r="G529" s="77">
        <v>728</v>
      </c>
      <c r="H529" s="77">
        <v>0</v>
      </c>
      <c r="I529" s="77">
        <v>54888</v>
      </c>
      <c r="J529" s="77">
        <f t="shared" si="44"/>
        <v>85002.7</v>
      </c>
      <c r="K529" s="79">
        <f t="shared" si="45"/>
        <v>16774.8</v>
      </c>
      <c r="L529" s="107"/>
    </row>
    <row r="530" spans="1:12">
      <c r="A530" s="91">
        <v>41027</v>
      </c>
      <c r="B530" s="77">
        <v>12415.1</v>
      </c>
      <c r="C530" s="77">
        <v>12294.9</v>
      </c>
      <c r="D530" s="77">
        <v>0</v>
      </c>
      <c r="E530" s="77">
        <v>7224.8</v>
      </c>
      <c r="F530" s="77">
        <v>7349.5</v>
      </c>
      <c r="G530" s="77">
        <v>729.9</v>
      </c>
      <c r="H530" s="77">
        <v>0</v>
      </c>
      <c r="I530" s="77">
        <v>54371.8</v>
      </c>
      <c r="J530" s="77">
        <f t="shared" si="44"/>
        <v>94386</v>
      </c>
      <c r="K530" s="79">
        <f t="shared" si="45"/>
        <v>24710</v>
      </c>
      <c r="L530" s="107"/>
    </row>
    <row r="531" spans="1:12">
      <c r="A531" s="91">
        <v>41028</v>
      </c>
      <c r="B531" s="77">
        <v>8784.2999999999993</v>
      </c>
      <c r="C531" s="77">
        <v>8707.7000000000007</v>
      </c>
      <c r="D531" s="77">
        <v>0</v>
      </c>
      <c r="E531" s="77">
        <v>5950</v>
      </c>
      <c r="F531" s="77">
        <v>6340.2</v>
      </c>
      <c r="G531" s="77">
        <v>730.7</v>
      </c>
      <c r="H531" s="77">
        <v>0</v>
      </c>
      <c r="I531" s="77">
        <v>52929.9</v>
      </c>
      <c r="J531" s="77">
        <f t="shared" si="44"/>
        <v>83442.8</v>
      </c>
      <c r="K531" s="79">
        <f t="shared" si="45"/>
        <v>17492</v>
      </c>
      <c r="L531" s="107"/>
    </row>
    <row r="532" spans="1:12">
      <c r="A532" s="91">
        <v>41029</v>
      </c>
      <c r="B532" s="77">
        <v>8495.7999999999993</v>
      </c>
      <c r="C532" s="77">
        <v>4775</v>
      </c>
      <c r="D532" s="77">
        <v>0</v>
      </c>
      <c r="E532" s="77">
        <v>5764.9</v>
      </c>
      <c r="F532" s="77">
        <v>6534.8</v>
      </c>
      <c r="G532" s="77">
        <v>749.5</v>
      </c>
      <c r="H532" s="77">
        <v>0</v>
      </c>
      <c r="I532" s="77">
        <v>53448.5</v>
      </c>
      <c r="J532" s="77">
        <f t="shared" si="44"/>
        <v>79768.5</v>
      </c>
      <c r="K532" s="79">
        <f t="shared" si="45"/>
        <v>13270.8</v>
      </c>
      <c r="L532" s="107"/>
    </row>
    <row r="533" spans="1:12">
      <c r="A533" s="91"/>
      <c r="C533" s="77"/>
      <c r="K533" s="79"/>
    </row>
    <row r="534" spans="1:12">
      <c r="A534" s="91"/>
      <c r="B534" s="108">
        <f>SUM(B503:B532)</f>
        <v>239224.59999999998</v>
      </c>
      <c r="C534" s="108">
        <f t="shared" ref="C534:F534" si="46">SUM(C503:C532)</f>
        <v>122126.99999999999</v>
      </c>
      <c r="D534" s="108">
        <f t="shared" si="46"/>
        <v>25059.300000000003</v>
      </c>
      <c r="E534" s="108">
        <f t="shared" si="46"/>
        <v>217524.9</v>
      </c>
      <c r="F534" s="108">
        <f t="shared" si="46"/>
        <v>208866.19999999992</v>
      </c>
      <c r="G534" s="108">
        <f>SUM(G503:G533)</f>
        <v>22685.800000000003</v>
      </c>
      <c r="H534" s="108">
        <f t="shared" ref="H534:I534" si="47">SUM(H503:H533)</f>
        <v>0.1</v>
      </c>
      <c r="I534" s="108">
        <f t="shared" si="47"/>
        <v>761889.3</v>
      </c>
      <c r="J534" s="77">
        <f>SUM(J503:J532)</f>
        <v>1597377.2</v>
      </c>
      <c r="L534" s="77"/>
    </row>
    <row r="536" spans="1:12">
      <c r="A536" s="91">
        <v>41030</v>
      </c>
      <c r="B536" s="77">
        <v>9620.7999999999993</v>
      </c>
      <c r="C536" s="79">
        <v>2140.5</v>
      </c>
      <c r="D536" s="77">
        <v>0</v>
      </c>
      <c r="E536" s="77">
        <v>5226.8999999999996</v>
      </c>
      <c r="F536" s="77">
        <v>5713.6</v>
      </c>
      <c r="G536" s="77">
        <v>723</v>
      </c>
      <c r="H536" s="77">
        <v>0</v>
      </c>
      <c r="I536" s="77">
        <v>52761.5</v>
      </c>
      <c r="J536" s="77">
        <f t="shared" ref="J536" si="48">SUM(B536:I536)</f>
        <v>76186.299999999988</v>
      </c>
      <c r="K536" s="79">
        <f>SUM(B536:D536)</f>
        <v>11761.3</v>
      </c>
    </row>
    <row r="537" spans="1:12">
      <c r="A537" s="91">
        <v>41031</v>
      </c>
      <c r="B537" s="77">
        <v>9532</v>
      </c>
      <c r="C537" s="79">
        <v>2143.6999999999998</v>
      </c>
      <c r="D537" s="77">
        <v>0</v>
      </c>
      <c r="E537" s="77">
        <v>5303.5</v>
      </c>
      <c r="F537" s="77">
        <v>5643.2</v>
      </c>
      <c r="G537" s="77">
        <v>741.6</v>
      </c>
      <c r="H537" s="77">
        <v>0</v>
      </c>
      <c r="I537" s="77">
        <v>52264.4</v>
      </c>
      <c r="J537" s="77">
        <f t="shared" ref="J537:J566" si="49">SUM(B537:I537)</f>
        <v>75628.399999999994</v>
      </c>
      <c r="K537" s="79">
        <f t="shared" ref="K537:K566" si="50">SUM(B537:D537)</f>
        <v>11675.7</v>
      </c>
    </row>
    <row r="538" spans="1:12">
      <c r="A538" s="91">
        <v>41032</v>
      </c>
      <c r="B538" s="77">
        <v>10127.1</v>
      </c>
      <c r="C538" s="79">
        <v>1302.0999999999999</v>
      </c>
      <c r="D538" s="77">
        <v>0</v>
      </c>
      <c r="E538" s="77">
        <v>5092.1000000000004</v>
      </c>
      <c r="F538" s="77">
        <v>5545.3</v>
      </c>
      <c r="G538" s="77">
        <v>663.3</v>
      </c>
      <c r="H538" s="77">
        <v>0</v>
      </c>
      <c r="I538" s="77">
        <v>51475.199999999997</v>
      </c>
      <c r="J538" s="77">
        <f t="shared" si="49"/>
        <v>74205.100000000006</v>
      </c>
      <c r="K538" s="79">
        <f t="shared" si="50"/>
        <v>11429.2</v>
      </c>
    </row>
    <row r="539" spans="1:12">
      <c r="A539" s="91">
        <v>41033</v>
      </c>
      <c r="B539" s="77">
        <v>9676.1</v>
      </c>
      <c r="C539" s="79">
        <v>570</v>
      </c>
      <c r="D539" s="77">
        <v>3.4</v>
      </c>
      <c r="E539" s="77">
        <v>4703.6000000000004</v>
      </c>
      <c r="F539" s="77">
        <v>5245.5</v>
      </c>
      <c r="G539" s="77">
        <v>735.8</v>
      </c>
      <c r="H539" s="77">
        <v>0</v>
      </c>
      <c r="I539" s="77">
        <v>52613.7</v>
      </c>
      <c r="J539" s="77">
        <f t="shared" si="49"/>
        <v>73548.099999999991</v>
      </c>
      <c r="K539" s="79">
        <f t="shared" si="50"/>
        <v>10249.5</v>
      </c>
    </row>
    <row r="540" spans="1:12">
      <c r="A540" s="91">
        <v>41034</v>
      </c>
      <c r="B540" s="77">
        <v>10585.8</v>
      </c>
      <c r="C540" s="79">
        <v>0</v>
      </c>
      <c r="D540" s="77">
        <v>0</v>
      </c>
      <c r="E540" s="77">
        <v>4727.8</v>
      </c>
      <c r="F540" s="77">
        <v>4568.3999999999996</v>
      </c>
      <c r="G540" s="77">
        <v>746.1</v>
      </c>
      <c r="H540" s="77">
        <v>0</v>
      </c>
      <c r="I540" s="77">
        <v>51437.5</v>
      </c>
      <c r="J540" s="77">
        <f t="shared" si="49"/>
        <v>72065.600000000006</v>
      </c>
      <c r="K540" s="79">
        <f t="shared" si="50"/>
        <v>10585.8</v>
      </c>
    </row>
    <row r="541" spans="1:12">
      <c r="A541" s="91">
        <v>41035</v>
      </c>
      <c r="B541" s="77">
        <v>11053.2</v>
      </c>
      <c r="C541" s="79">
        <v>1000</v>
      </c>
      <c r="D541" s="77">
        <v>0</v>
      </c>
      <c r="E541" s="77">
        <v>5334.5</v>
      </c>
      <c r="F541" s="77">
        <v>5034.6000000000004</v>
      </c>
      <c r="G541" s="77">
        <v>727.3</v>
      </c>
      <c r="H541" s="77">
        <v>0</v>
      </c>
      <c r="I541" s="77">
        <v>52633.5</v>
      </c>
      <c r="J541" s="77">
        <f t="shared" si="49"/>
        <v>75783.100000000006</v>
      </c>
      <c r="K541" s="79">
        <f t="shared" si="50"/>
        <v>12053.2</v>
      </c>
    </row>
    <row r="542" spans="1:12">
      <c r="A542" s="91">
        <v>41036</v>
      </c>
      <c r="B542" s="77">
        <v>9591.2000000000007</v>
      </c>
      <c r="C542" s="79">
        <v>2110.8000000000002</v>
      </c>
      <c r="D542" s="77">
        <v>0</v>
      </c>
      <c r="E542" s="77">
        <v>5737</v>
      </c>
      <c r="F542" s="77">
        <v>5934.3</v>
      </c>
      <c r="G542" s="77">
        <v>689.5</v>
      </c>
      <c r="H542" s="77">
        <v>0</v>
      </c>
      <c r="I542" s="77">
        <v>52158.7</v>
      </c>
      <c r="J542" s="77">
        <f t="shared" si="49"/>
        <v>76221.5</v>
      </c>
      <c r="K542" s="79">
        <f t="shared" si="50"/>
        <v>11702</v>
      </c>
    </row>
    <row r="543" spans="1:12">
      <c r="A543" s="91">
        <v>41037</v>
      </c>
      <c r="B543" s="77">
        <v>10434.299999999999</v>
      </c>
      <c r="C543" s="79">
        <v>41.3</v>
      </c>
      <c r="D543" s="77">
        <v>0</v>
      </c>
      <c r="E543" s="77">
        <v>5204.8999999999996</v>
      </c>
      <c r="F543" s="77">
        <v>6038.7</v>
      </c>
      <c r="G543" s="77">
        <v>677.5</v>
      </c>
      <c r="H543" s="77">
        <v>0</v>
      </c>
      <c r="I543" s="77">
        <v>51977.9</v>
      </c>
      <c r="J543" s="77">
        <f t="shared" si="49"/>
        <v>74374.600000000006</v>
      </c>
      <c r="K543" s="79">
        <f t="shared" si="50"/>
        <v>10475.599999999999</v>
      </c>
    </row>
    <row r="544" spans="1:12">
      <c r="A544" s="91">
        <v>41038</v>
      </c>
      <c r="B544" s="77">
        <v>11222.1</v>
      </c>
      <c r="C544" s="79">
        <v>1254.8</v>
      </c>
      <c r="D544" s="77">
        <v>0</v>
      </c>
      <c r="E544" s="77">
        <v>5804.7</v>
      </c>
      <c r="F544" s="77">
        <v>6530.5</v>
      </c>
      <c r="G544" s="77">
        <v>702.8</v>
      </c>
      <c r="H544" s="77">
        <v>0</v>
      </c>
      <c r="I544" s="77">
        <v>51073.3</v>
      </c>
      <c r="J544" s="77">
        <f t="shared" si="49"/>
        <v>76588.2</v>
      </c>
      <c r="K544" s="79">
        <f t="shared" si="50"/>
        <v>12476.9</v>
      </c>
    </row>
    <row r="545" spans="1:11">
      <c r="A545" s="91">
        <v>41039</v>
      </c>
      <c r="B545" s="77">
        <v>10898.5</v>
      </c>
      <c r="C545" s="79">
        <v>3040.6</v>
      </c>
      <c r="D545" s="77">
        <v>0</v>
      </c>
      <c r="E545" s="77">
        <v>6060.1</v>
      </c>
      <c r="F545" s="77">
        <v>6596.3</v>
      </c>
      <c r="G545" s="77">
        <v>682</v>
      </c>
      <c r="H545" s="77">
        <v>0</v>
      </c>
      <c r="I545" s="77">
        <v>52307.199999999997</v>
      </c>
      <c r="J545" s="77">
        <f t="shared" si="49"/>
        <v>79584.7</v>
      </c>
      <c r="K545" s="79">
        <f t="shared" si="50"/>
        <v>13939.1</v>
      </c>
    </row>
    <row r="546" spans="1:11">
      <c r="A546" s="91">
        <v>41040</v>
      </c>
      <c r="B546" s="77">
        <v>11425.1</v>
      </c>
      <c r="C546" s="79">
        <v>1770.3</v>
      </c>
      <c r="D546" s="77">
        <v>0</v>
      </c>
      <c r="E546" s="77">
        <v>5616.5</v>
      </c>
      <c r="F546" s="77">
        <v>6344.4</v>
      </c>
      <c r="G546" s="77">
        <v>712.7</v>
      </c>
      <c r="H546" s="77">
        <v>0</v>
      </c>
      <c r="I546" s="77">
        <v>52586.7</v>
      </c>
      <c r="J546" s="77">
        <f t="shared" si="49"/>
        <v>78455.7</v>
      </c>
      <c r="K546" s="79">
        <f t="shared" si="50"/>
        <v>13195.4</v>
      </c>
    </row>
    <row r="547" spans="1:11">
      <c r="A547" s="91">
        <v>41041</v>
      </c>
      <c r="B547" s="77">
        <v>10454.4</v>
      </c>
      <c r="C547" s="79">
        <v>0</v>
      </c>
      <c r="D547" s="77">
        <v>0</v>
      </c>
      <c r="E547" s="77">
        <v>4597.3999999999996</v>
      </c>
      <c r="F547" s="77">
        <v>4851.8</v>
      </c>
      <c r="G547" s="77">
        <v>744.3</v>
      </c>
      <c r="H547" s="77">
        <v>0</v>
      </c>
      <c r="I547" s="77">
        <v>49775.1</v>
      </c>
      <c r="J547" s="77">
        <f t="shared" si="49"/>
        <v>70423</v>
      </c>
      <c r="K547" s="79">
        <f t="shared" si="50"/>
        <v>10454.4</v>
      </c>
    </row>
    <row r="548" spans="1:11">
      <c r="A548" s="91">
        <v>41042</v>
      </c>
      <c r="B548" s="77">
        <v>10632.7</v>
      </c>
      <c r="C548" s="79">
        <v>0</v>
      </c>
      <c r="D548" s="77">
        <v>0</v>
      </c>
      <c r="E548" s="77">
        <v>4891.2</v>
      </c>
      <c r="F548" s="77">
        <v>5167.3</v>
      </c>
      <c r="G548" s="77">
        <v>705.9</v>
      </c>
      <c r="H548" s="77">
        <v>0</v>
      </c>
      <c r="I548" s="77">
        <v>48464.5</v>
      </c>
      <c r="J548" s="77">
        <f t="shared" si="49"/>
        <v>69861.600000000006</v>
      </c>
      <c r="K548" s="79">
        <f t="shared" si="50"/>
        <v>10632.7</v>
      </c>
    </row>
    <row r="549" spans="1:11">
      <c r="A549" s="91">
        <v>41043</v>
      </c>
      <c r="B549" s="77">
        <v>10561.4</v>
      </c>
      <c r="C549" s="79">
        <v>469.5</v>
      </c>
      <c r="D549" s="77">
        <v>0</v>
      </c>
      <c r="E549" s="77">
        <v>5177.6000000000004</v>
      </c>
      <c r="F549" s="77">
        <v>5915.4</v>
      </c>
      <c r="G549" s="77">
        <v>715.1</v>
      </c>
      <c r="H549" s="77">
        <v>0</v>
      </c>
      <c r="I549" s="77">
        <v>50718.2</v>
      </c>
      <c r="J549" s="77">
        <f t="shared" si="49"/>
        <v>73557.2</v>
      </c>
      <c r="K549" s="79">
        <f t="shared" si="50"/>
        <v>11030.9</v>
      </c>
    </row>
    <row r="550" spans="1:11">
      <c r="A550" s="91">
        <v>41044</v>
      </c>
      <c r="B550" s="77">
        <v>10870.9</v>
      </c>
      <c r="C550" s="79">
        <v>43.2</v>
      </c>
      <c r="D550" s="77">
        <v>0</v>
      </c>
      <c r="E550" s="77">
        <v>5243</v>
      </c>
      <c r="F550" s="77">
        <v>5593.8</v>
      </c>
      <c r="G550" s="77">
        <v>691.5</v>
      </c>
      <c r="H550" s="77">
        <v>0</v>
      </c>
      <c r="I550" s="77">
        <v>44214.6</v>
      </c>
      <c r="J550" s="77">
        <f t="shared" si="49"/>
        <v>66657</v>
      </c>
      <c r="K550" s="79">
        <f t="shared" si="50"/>
        <v>10914.1</v>
      </c>
    </row>
    <row r="551" spans="1:11">
      <c r="A551" s="91">
        <v>41045</v>
      </c>
      <c r="B551" s="77">
        <v>10813.1</v>
      </c>
      <c r="C551" s="79">
        <v>0</v>
      </c>
      <c r="D551" s="77">
        <v>0</v>
      </c>
      <c r="E551" s="77">
        <v>5442.3</v>
      </c>
      <c r="F551" s="77">
        <v>5705.8</v>
      </c>
      <c r="G551" s="77">
        <v>730.2</v>
      </c>
      <c r="H551" s="77">
        <v>0</v>
      </c>
      <c r="I551" s="77">
        <v>44002</v>
      </c>
      <c r="J551" s="77">
        <f t="shared" si="49"/>
        <v>66693.399999999994</v>
      </c>
      <c r="K551" s="79">
        <f t="shared" si="50"/>
        <v>10813.1</v>
      </c>
    </row>
    <row r="552" spans="1:11">
      <c r="A552" s="91">
        <v>41046</v>
      </c>
      <c r="B552" s="77">
        <v>10657.9</v>
      </c>
      <c r="C552" s="79">
        <v>904</v>
      </c>
      <c r="D552" s="77">
        <v>0</v>
      </c>
      <c r="E552" s="77">
        <v>5750.1</v>
      </c>
      <c r="F552" s="77">
        <v>5840.9</v>
      </c>
      <c r="G552" s="77">
        <v>738.2</v>
      </c>
      <c r="H552" s="77">
        <v>0</v>
      </c>
      <c r="I552" s="77">
        <v>51206.3</v>
      </c>
      <c r="J552" s="77">
        <f t="shared" si="49"/>
        <v>75097.400000000009</v>
      </c>
      <c r="K552" s="79">
        <f t="shared" si="50"/>
        <v>11561.9</v>
      </c>
    </row>
    <row r="553" spans="1:11">
      <c r="A553" s="91">
        <v>41047</v>
      </c>
      <c r="B553" s="77">
        <v>10153.299999999999</v>
      </c>
      <c r="C553" s="79">
        <v>1225.5</v>
      </c>
      <c r="D553" s="77">
        <v>0</v>
      </c>
      <c r="E553" s="77">
        <v>5400.8</v>
      </c>
      <c r="F553" s="77">
        <v>5705</v>
      </c>
      <c r="G553" s="77">
        <v>712.4</v>
      </c>
      <c r="H553" s="77">
        <v>0</v>
      </c>
      <c r="I553" s="77">
        <v>51219.9</v>
      </c>
      <c r="J553" s="77">
        <f t="shared" si="49"/>
        <v>74416.899999999994</v>
      </c>
      <c r="K553" s="79">
        <f t="shared" si="50"/>
        <v>11378.8</v>
      </c>
    </row>
    <row r="554" spans="1:11">
      <c r="A554" s="91">
        <v>41048</v>
      </c>
      <c r="B554" s="77">
        <v>10438.200000000001</v>
      </c>
      <c r="C554" s="79">
        <v>0</v>
      </c>
      <c r="D554" s="77">
        <v>0</v>
      </c>
      <c r="E554" s="77">
        <v>4622.1000000000004</v>
      </c>
      <c r="F554" s="77">
        <v>4774.3</v>
      </c>
      <c r="G554" s="77">
        <v>714.8</v>
      </c>
      <c r="H554" s="77">
        <v>0.1</v>
      </c>
      <c r="I554" s="77">
        <v>51978</v>
      </c>
      <c r="J554" s="77">
        <f t="shared" si="49"/>
        <v>72527.5</v>
      </c>
      <c r="K554" s="79">
        <f t="shared" si="50"/>
        <v>10438.200000000001</v>
      </c>
    </row>
    <row r="555" spans="1:11">
      <c r="A555" s="91">
        <v>41049</v>
      </c>
      <c r="B555" s="77">
        <v>10484</v>
      </c>
      <c r="C555" s="79">
        <v>0</v>
      </c>
      <c r="D555" s="77">
        <v>0</v>
      </c>
      <c r="E555" s="77">
        <v>4840.7</v>
      </c>
      <c r="F555" s="77">
        <v>5270.4</v>
      </c>
      <c r="G555" s="77">
        <v>688.6</v>
      </c>
      <c r="H555" s="77">
        <v>0</v>
      </c>
      <c r="I555" s="77">
        <v>51610.2</v>
      </c>
      <c r="J555" s="77">
        <f t="shared" si="49"/>
        <v>72893.899999999994</v>
      </c>
      <c r="K555" s="79">
        <f t="shared" si="50"/>
        <v>10484</v>
      </c>
    </row>
    <row r="556" spans="1:11">
      <c r="A556" s="91">
        <v>41050</v>
      </c>
      <c r="B556" s="77">
        <v>10914.9</v>
      </c>
      <c r="C556" s="79">
        <v>0</v>
      </c>
      <c r="D556" s="77">
        <v>0</v>
      </c>
      <c r="E556" s="77">
        <v>5285.1</v>
      </c>
      <c r="F556" s="77">
        <v>6017.7</v>
      </c>
      <c r="G556" s="77">
        <v>660.4</v>
      </c>
      <c r="H556" s="77">
        <v>0</v>
      </c>
      <c r="I556" s="77">
        <v>31184.3</v>
      </c>
      <c r="J556" s="77">
        <f t="shared" si="49"/>
        <v>54062.400000000001</v>
      </c>
      <c r="K556" s="79">
        <f t="shared" si="50"/>
        <v>10914.9</v>
      </c>
    </row>
    <row r="557" spans="1:11">
      <c r="A557" s="91">
        <v>41051</v>
      </c>
      <c r="B557" s="77">
        <v>10849.4</v>
      </c>
      <c r="C557" s="79">
        <v>0</v>
      </c>
      <c r="D557" s="77">
        <v>0</v>
      </c>
      <c r="E557" s="77">
        <v>5440.8</v>
      </c>
      <c r="F557" s="77">
        <v>5720</v>
      </c>
      <c r="G557" s="77">
        <v>681.2</v>
      </c>
      <c r="H557" s="77">
        <v>0</v>
      </c>
      <c r="I557" s="77">
        <v>5771.8</v>
      </c>
      <c r="J557" s="77">
        <f t="shared" si="49"/>
        <v>28463.200000000001</v>
      </c>
      <c r="K557" s="79">
        <f t="shared" si="50"/>
        <v>10849.4</v>
      </c>
    </row>
    <row r="558" spans="1:11">
      <c r="A558" s="91">
        <v>41052</v>
      </c>
      <c r="B558" s="77">
        <v>11060</v>
      </c>
      <c r="C558" s="79">
        <v>0</v>
      </c>
      <c r="D558" s="77">
        <v>0</v>
      </c>
      <c r="E558" s="77">
        <v>5507.5</v>
      </c>
      <c r="F558" s="77">
        <v>5707.8</v>
      </c>
      <c r="G558" s="77">
        <v>712</v>
      </c>
      <c r="H558" s="77">
        <v>0</v>
      </c>
      <c r="I558" s="77">
        <v>45446</v>
      </c>
      <c r="J558" s="77">
        <f t="shared" si="49"/>
        <v>68433.3</v>
      </c>
      <c r="K558" s="79">
        <f t="shared" si="50"/>
        <v>11060</v>
      </c>
    </row>
    <row r="559" spans="1:11">
      <c r="A559" s="91">
        <v>41053</v>
      </c>
      <c r="B559" s="77">
        <v>10556.2</v>
      </c>
      <c r="C559" s="79">
        <v>0</v>
      </c>
      <c r="D559" s="77">
        <v>0</v>
      </c>
      <c r="E559" s="77">
        <v>5089.8999999999996</v>
      </c>
      <c r="F559" s="77">
        <v>5597.7</v>
      </c>
      <c r="G559" s="77">
        <v>716.2</v>
      </c>
      <c r="H559" s="77">
        <v>0</v>
      </c>
      <c r="I559" s="77">
        <v>51276.3</v>
      </c>
      <c r="J559" s="77">
        <f t="shared" si="49"/>
        <v>73236.3</v>
      </c>
      <c r="K559" s="79">
        <f t="shared" si="50"/>
        <v>10556.2</v>
      </c>
    </row>
    <row r="560" spans="1:11">
      <c r="A560" s="91">
        <v>41054</v>
      </c>
      <c r="B560" s="77">
        <v>9878</v>
      </c>
      <c r="C560" s="79">
        <v>0</v>
      </c>
      <c r="D560" s="77">
        <v>0</v>
      </c>
      <c r="E560" s="77">
        <v>4752.3999999999996</v>
      </c>
      <c r="F560" s="77">
        <v>5327.1</v>
      </c>
      <c r="G560" s="77">
        <v>696.4</v>
      </c>
      <c r="H560" s="77">
        <v>0</v>
      </c>
      <c r="I560" s="77">
        <v>51621.2</v>
      </c>
      <c r="J560" s="77">
        <f t="shared" si="49"/>
        <v>72275.100000000006</v>
      </c>
      <c r="K560" s="79">
        <f t="shared" si="50"/>
        <v>9878</v>
      </c>
    </row>
    <row r="561" spans="1:11">
      <c r="A561" s="91">
        <v>41055</v>
      </c>
      <c r="B561" s="77">
        <v>9021.6</v>
      </c>
      <c r="C561" s="79">
        <v>0</v>
      </c>
      <c r="D561" s="77">
        <v>0</v>
      </c>
      <c r="E561" s="77">
        <v>4128.8999999999996</v>
      </c>
      <c r="F561" s="77">
        <v>4341.5</v>
      </c>
      <c r="G561" s="77">
        <v>761.7</v>
      </c>
      <c r="H561" s="77">
        <v>0</v>
      </c>
      <c r="I561" s="77">
        <v>50519</v>
      </c>
      <c r="J561" s="77">
        <f t="shared" si="49"/>
        <v>68772.7</v>
      </c>
      <c r="K561" s="79">
        <f t="shared" si="50"/>
        <v>9021.6</v>
      </c>
    </row>
    <row r="562" spans="1:11">
      <c r="A562" s="91">
        <v>41056</v>
      </c>
      <c r="B562" s="77">
        <v>8666.1</v>
      </c>
      <c r="C562" s="79">
        <v>0</v>
      </c>
      <c r="D562" s="77">
        <v>0</v>
      </c>
      <c r="E562" s="77">
        <v>4078.4</v>
      </c>
      <c r="F562" s="77">
        <v>3936.4</v>
      </c>
      <c r="G562" s="77">
        <v>748.4</v>
      </c>
      <c r="H562" s="77">
        <v>0</v>
      </c>
      <c r="I562" s="77">
        <v>50582.8</v>
      </c>
      <c r="J562" s="77">
        <f t="shared" si="49"/>
        <v>68012.100000000006</v>
      </c>
      <c r="K562" s="79">
        <f t="shared" si="50"/>
        <v>8666.1</v>
      </c>
    </row>
    <row r="563" spans="1:11">
      <c r="A563" s="91">
        <v>41057</v>
      </c>
      <c r="B563" s="77">
        <v>9427.9</v>
      </c>
      <c r="C563" s="79">
        <v>0</v>
      </c>
      <c r="D563" s="77">
        <v>0</v>
      </c>
      <c r="E563" s="77">
        <v>4590.5</v>
      </c>
      <c r="F563" s="77">
        <v>4735.1000000000004</v>
      </c>
      <c r="G563" s="77">
        <v>702.5</v>
      </c>
      <c r="H563" s="77">
        <v>0</v>
      </c>
      <c r="I563" s="77">
        <v>52398</v>
      </c>
      <c r="J563" s="77">
        <f t="shared" si="49"/>
        <v>71854</v>
      </c>
      <c r="K563" s="79">
        <f t="shared" si="50"/>
        <v>9427.9</v>
      </c>
    </row>
    <row r="564" spans="1:11">
      <c r="A564" s="91">
        <v>41058</v>
      </c>
      <c r="B564" s="77">
        <v>9738.1</v>
      </c>
      <c r="C564" s="79">
        <v>0</v>
      </c>
      <c r="D564" s="77">
        <v>0</v>
      </c>
      <c r="E564" s="77">
        <v>4933.8</v>
      </c>
      <c r="F564" s="77">
        <v>5668.5</v>
      </c>
      <c r="G564" s="77">
        <v>713.3</v>
      </c>
      <c r="H564" s="77">
        <v>0</v>
      </c>
      <c r="I564" s="77">
        <v>52047.7</v>
      </c>
      <c r="J564" s="77">
        <f t="shared" si="49"/>
        <v>73101.399999999994</v>
      </c>
      <c r="K564" s="79">
        <f t="shared" si="50"/>
        <v>9738.1</v>
      </c>
    </row>
    <row r="565" spans="1:11">
      <c r="A565" s="91">
        <v>41059</v>
      </c>
      <c r="B565" s="77">
        <v>10241.4</v>
      </c>
      <c r="C565" s="79">
        <v>0</v>
      </c>
      <c r="D565" s="77">
        <v>0</v>
      </c>
      <c r="E565" s="77">
        <v>5252.2</v>
      </c>
      <c r="F565" s="77">
        <v>5677.9</v>
      </c>
      <c r="G565" s="77">
        <v>705.8</v>
      </c>
      <c r="H565" s="77">
        <v>0</v>
      </c>
      <c r="I565" s="77">
        <v>50935</v>
      </c>
      <c r="J565" s="77">
        <f t="shared" si="49"/>
        <v>72812.3</v>
      </c>
      <c r="K565" s="79">
        <f t="shared" si="50"/>
        <v>10241.4</v>
      </c>
    </row>
    <row r="566" spans="1:11">
      <c r="A566" s="91">
        <v>41060</v>
      </c>
      <c r="B566" s="77">
        <v>9951.7000000000007</v>
      </c>
      <c r="C566" s="79">
        <v>0</v>
      </c>
      <c r="D566" s="77">
        <v>0</v>
      </c>
      <c r="E566" s="77">
        <v>5108.7</v>
      </c>
      <c r="F566" s="77">
        <v>5491.2</v>
      </c>
      <c r="G566" s="77">
        <v>677.1</v>
      </c>
      <c r="H566" s="77">
        <v>0</v>
      </c>
      <c r="I566" s="77">
        <v>51773.5</v>
      </c>
      <c r="J566" s="77">
        <f t="shared" si="49"/>
        <v>73002.2</v>
      </c>
      <c r="K566" s="79">
        <f t="shared" si="50"/>
        <v>9951.7000000000007</v>
      </c>
    </row>
    <row r="568" spans="1:11">
      <c r="B568" s="77">
        <f t="shared" ref="B568:G568" si="51">SUM(B536:B566)</f>
        <v>319537.39999999997</v>
      </c>
      <c r="C568" s="77">
        <f t="shared" si="51"/>
        <v>18016.299999999996</v>
      </c>
      <c r="D568" s="77">
        <f t="shared" si="51"/>
        <v>3.4</v>
      </c>
      <c r="E568" s="77">
        <f t="shared" si="51"/>
        <v>158945.00000000003</v>
      </c>
      <c r="F568" s="77">
        <f t="shared" si="51"/>
        <v>170240.40000000002</v>
      </c>
      <c r="G568" s="77">
        <f t="shared" si="51"/>
        <v>22017.600000000002</v>
      </c>
      <c r="H568" s="77">
        <f t="shared" ref="H568:I568" si="52">SUM(H536:H566)</f>
        <v>0.1</v>
      </c>
      <c r="I568" s="77">
        <f t="shared" si="52"/>
        <v>1510034</v>
      </c>
    </row>
    <row r="570" spans="1:11">
      <c r="A570" s="91">
        <v>41061</v>
      </c>
      <c r="B570" s="77">
        <v>9894.7999999999993</v>
      </c>
      <c r="C570" s="77">
        <v>0</v>
      </c>
      <c r="D570" s="77">
        <v>0</v>
      </c>
      <c r="E570" s="77">
        <v>4895.7</v>
      </c>
      <c r="F570" s="77">
        <v>5124.7</v>
      </c>
      <c r="G570" s="77">
        <v>723.2</v>
      </c>
      <c r="H570" s="77">
        <v>0</v>
      </c>
      <c r="I570" s="77">
        <v>50634</v>
      </c>
      <c r="J570" s="77">
        <f t="shared" ref="J570:J599" si="53">SUM(B570:I570)</f>
        <v>71272.399999999994</v>
      </c>
      <c r="K570" s="79">
        <f>SUM(B570:D570)</f>
        <v>9894.7999999999993</v>
      </c>
    </row>
    <row r="571" spans="1:11">
      <c r="A571" s="91">
        <v>41062</v>
      </c>
      <c r="B571" s="77">
        <v>9579.4</v>
      </c>
      <c r="C571" s="77">
        <v>0</v>
      </c>
      <c r="D571" s="77">
        <v>0</v>
      </c>
      <c r="E571" s="77">
        <v>4478.1000000000004</v>
      </c>
      <c r="F571" s="77">
        <v>4545.3</v>
      </c>
      <c r="G571" s="77">
        <v>758.8</v>
      </c>
      <c r="H571" s="77">
        <v>0</v>
      </c>
      <c r="I571" s="77">
        <v>48104</v>
      </c>
      <c r="J571" s="77">
        <f t="shared" si="53"/>
        <v>67465.600000000006</v>
      </c>
      <c r="K571" s="79">
        <f t="shared" ref="K571:K599" si="54">SUM(B571:D571)</f>
        <v>9579.4</v>
      </c>
    </row>
    <row r="572" spans="1:11">
      <c r="A572" s="91">
        <v>41063</v>
      </c>
      <c r="B572" s="77">
        <v>9785.2999999999993</v>
      </c>
      <c r="C572" s="77">
        <v>0</v>
      </c>
      <c r="D572" s="77">
        <v>0</v>
      </c>
      <c r="E572" s="77">
        <v>4654.8</v>
      </c>
      <c r="F572" s="77">
        <v>4884.8</v>
      </c>
      <c r="G572" s="77">
        <v>747</v>
      </c>
      <c r="H572" s="77">
        <v>0</v>
      </c>
      <c r="I572" s="77">
        <v>50250.2</v>
      </c>
      <c r="J572" s="77">
        <f t="shared" si="53"/>
        <v>70322.099999999991</v>
      </c>
      <c r="K572" s="79">
        <f t="shared" si="54"/>
        <v>9785.2999999999993</v>
      </c>
    </row>
    <row r="573" spans="1:11">
      <c r="A573" s="91">
        <v>41064</v>
      </c>
      <c r="B573" s="77">
        <v>10421.799999999999</v>
      </c>
      <c r="C573" s="77">
        <v>769.2</v>
      </c>
      <c r="D573" s="77">
        <v>0</v>
      </c>
      <c r="E573" s="77">
        <v>5578.5</v>
      </c>
      <c r="F573" s="77">
        <v>5564.2</v>
      </c>
      <c r="G573" s="77">
        <v>665.5</v>
      </c>
      <c r="H573" s="77">
        <v>0</v>
      </c>
      <c r="I573" s="77">
        <v>49924.800000000003</v>
      </c>
      <c r="J573" s="77">
        <f t="shared" si="53"/>
        <v>72924</v>
      </c>
      <c r="K573" s="79">
        <f t="shared" si="54"/>
        <v>11191</v>
      </c>
    </row>
    <row r="574" spans="1:11">
      <c r="A574" s="91">
        <v>41065</v>
      </c>
      <c r="B574" s="77">
        <v>10284.6</v>
      </c>
      <c r="C574" s="77">
        <v>1615.1</v>
      </c>
      <c r="D574" s="77">
        <v>0</v>
      </c>
      <c r="E574" s="77">
        <v>5791.5</v>
      </c>
      <c r="F574" s="77">
        <v>5672.9</v>
      </c>
      <c r="G574" s="77">
        <v>700.7</v>
      </c>
      <c r="H574" s="77">
        <v>0</v>
      </c>
      <c r="I574" s="77">
        <v>47953.599999999999</v>
      </c>
      <c r="J574" s="77">
        <f t="shared" si="53"/>
        <v>72018.399999999994</v>
      </c>
      <c r="K574" s="79">
        <f t="shared" si="54"/>
        <v>11899.7</v>
      </c>
    </row>
    <row r="575" spans="1:11">
      <c r="A575" s="91">
        <v>41066</v>
      </c>
      <c r="B575" s="77">
        <v>11144.9</v>
      </c>
      <c r="C575" s="77">
        <v>0</v>
      </c>
      <c r="D575" s="77">
        <v>0</v>
      </c>
      <c r="E575" s="77">
        <v>5654.4</v>
      </c>
      <c r="F575" s="77">
        <v>5748.5</v>
      </c>
      <c r="G575" s="77">
        <v>744.8</v>
      </c>
      <c r="H575" s="77">
        <v>0</v>
      </c>
      <c r="I575" s="77">
        <v>50522.3</v>
      </c>
      <c r="J575" s="77">
        <f t="shared" si="53"/>
        <v>73814.899999999994</v>
      </c>
      <c r="K575" s="79">
        <f t="shared" si="54"/>
        <v>11144.9</v>
      </c>
    </row>
    <row r="576" spans="1:11">
      <c r="A576" s="91">
        <v>41067</v>
      </c>
      <c r="B576" s="77">
        <v>10866.2</v>
      </c>
      <c r="C576" s="77">
        <v>0</v>
      </c>
      <c r="D576" s="77">
        <v>0</v>
      </c>
      <c r="E576" s="77">
        <v>5612.6</v>
      </c>
      <c r="F576" s="77">
        <v>5713.7</v>
      </c>
      <c r="G576" s="77">
        <v>660.8</v>
      </c>
      <c r="H576" s="77">
        <v>0</v>
      </c>
      <c r="I576" s="77">
        <v>51239.199999999997</v>
      </c>
      <c r="J576" s="77">
        <f t="shared" si="53"/>
        <v>74092.5</v>
      </c>
      <c r="K576" s="79">
        <f t="shared" si="54"/>
        <v>10866.2</v>
      </c>
    </row>
    <row r="577" spans="1:11">
      <c r="A577" s="91">
        <v>41068</v>
      </c>
      <c r="B577" s="77">
        <v>9896.2000000000007</v>
      </c>
      <c r="C577" s="77">
        <v>0</v>
      </c>
      <c r="D577" s="77">
        <v>0</v>
      </c>
      <c r="E577" s="77">
        <v>5020.8999999999996</v>
      </c>
      <c r="F577" s="77">
        <v>5017.7</v>
      </c>
      <c r="G577" s="77">
        <v>655.9</v>
      </c>
      <c r="H577" s="77">
        <v>0</v>
      </c>
      <c r="I577" s="77">
        <v>49218.9</v>
      </c>
      <c r="J577" s="77">
        <f t="shared" si="53"/>
        <v>69809.600000000006</v>
      </c>
      <c r="K577" s="79">
        <f t="shared" si="54"/>
        <v>9896.2000000000007</v>
      </c>
    </row>
    <row r="578" spans="1:11">
      <c r="A578" s="91">
        <v>41069</v>
      </c>
      <c r="B578" s="77">
        <v>9140.2000000000007</v>
      </c>
      <c r="C578" s="77">
        <v>0</v>
      </c>
      <c r="D578" s="77">
        <v>0</v>
      </c>
      <c r="E578" s="77">
        <v>4331.3</v>
      </c>
      <c r="F578" s="77">
        <v>3866.8</v>
      </c>
      <c r="G578" s="77">
        <v>701.4</v>
      </c>
      <c r="H578" s="77">
        <v>0</v>
      </c>
      <c r="I578" s="77">
        <v>49509.7</v>
      </c>
      <c r="J578" s="77">
        <f t="shared" si="53"/>
        <v>67549.399999999994</v>
      </c>
      <c r="K578" s="79">
        <f t="shared" si="54"/>
        <v>9140.2000000000007</v>
      </c>
    </row>
    <row r="579" spans="1:11">
      <c r="A579" s="91">
        <v>41070</v>
      </c>
      <c r="B579" s="77">
        <v>9132</v>
      </c>
      <c r="C579" s="77">
        <v>0</v>
      </c>
      <c r="D579" s="77">
        <v>0</v>
      </c>
      <c r="E579" s="77">
        <v>4835.8</v>
      </c>
      <c r="F579" s="77">
        <v>4513.1000000000004</v>
      </c>
      <c r="G579" s="77">
        <v>678.4</v>
      </c>
      <c r="H579" s="77">
        <v>0</v>
      </c>
      <c r="I579" s="77">
        <v>51165.4</v>
      </c>
      <c r="J579" s="77">
        <f t="shared" si="53"/>
        <v>70324.700000000012</v>
      </c>
      <c r="K579" s="79">
        <f t="shared" si="54"/>
        <v>9132</v>
      </c>
    </row>
    <row r="580" spans="1:11">
      <c r="A580" s="91">
        <v>41071</v>
      </c>
      <c r="B580" s="77">
        <v>9754.9</v>
      </c>
      <c r="C580" s="77">
        <v>0</v>
      </c>
      <c r="D580" s="77">
        <v>0</v>
      </c>
      <c r="E580" s="77">
        <v>5099.5</v>
      </c>
      <c r="F580" s="77">
        <v>5372.4</v>
      </c>
      <c r="G580" s="77">
        <v>657.4</v>
      </c>
      <c r="H580" s="77">
        <v>0</v>
      </c>
      <c r="I580" s="77">
        <v>52510.5</v>
      </c>
      <c r="J580" s="77">
        <f t="shared" si="53"/>
        <v>73394.7</v>
      </c>
      <c r="K580" s="79">
        <f t="shared" si="54"/>
        <v>9754.9</v>
      </c>
    </row>
    <row r="581" spans="1:11">
      <c r="A581" s="91">
        <v>41072</v>
      </c>
      <c r="B581" s="77">
        <v>10014.4</v>
      </c>
      <c r="C581" s="77">
        <v>0</v>
      </c>
      <c r="D581" s="77">
        <v>0</v>
      </c>
      <c r="E581" s="77">
        <v>5004</v>
      </c>
      <c r="F581" s="77">
        <v>5469.7</v>
      </c>
      <c r="G581" s="77">
        <v>628.70000000000005</v>
      </c>
      <c r="H581" s="77">
        <v>0</v>
      </c>
      <c r="I581" s="77">
        <v>49725.7</v>
      </c>
      <c r="J581" s="77">
        <f t="shared" si="53"/>
        <v>70842.5</v>
      </c>
      <c r="K581" s="79">
        <f t="shared" si="54"/>
        <v>10014.4</v>
      </c>
    </row>
    <row r="582" spans="1:11">
      <c r="A582" s="91">
        <v>41073</v>
      </c>
      <c r="B582" s="77">
        <v>10182.9</v>
      </c>
      <c r="C582" s="77">
        <v>0</v>
      </c>
      <c r="D582" s="77">
        <v>0</v>
      </c>
      <c r="E582" s="77">
        <v>5204.3</v>
      </c>
      <c r="F582" s="77">
        <v>5536.8</v>
      </c>
      <c r="G582" s="77">
        <v>620</v>
      </c>
      <c r="H582" s="77">
        <v>0</v>
      </c>
      <c r="I582" s="77">
        <v>40796.6</v>
      </c>
      <c r="J582" s="77">
        <f t="shared" si="53"/>
        <v>62340.6</v>
      </c>
      <c r="K582" s="79">
        <f t="shared" si="54"/>
        <v>10182.9</v>
      </c>
    </row>
    <row r="583" spans="1:11">
      <c r="A583" s="91">
        <v>41074</v>
      </c>
      <c r="B583" s="77">
        <v>10507.9</v>
      </c>
      <c r="C583" s="77">
        <v>0</v>
      </c>
      <c r="D583" s="77">
        <v>0</v>
      </c>
      <c r="E583" s="77">
        <v>5415</v>
      </c>
      <c r="F583" s="77">
        <v>5378.8</v>
      </c>
      <c r="G583" s="77">
        <v>702.3</v>
      </c>
      <c r="H583" s="77">
        <v>0</v>
      </c>
      <c r="I583" s="77">
        <v>25745.9</v>
      </c>
      <c r="J583" s="77">
        <f t="shared" si="53"/>
        <v>47749.9</v>
      </c>
      <c r="K583" s="79">
        <f t="shared" si="54"/>
        <v>10507.9</v>
      </c>
    </row>
    <row r="584" spans="1:11">
      <c r="A584" s="91">
        <v>41075</v>
      </c>
      <c r="B584" s="77">
        <v>10129.5</v>
      </c>
      <c r="C584" s="77">
        <v>0</v>
      </c>
      <c r="D584" s="77">
        <v>0</v>
      </c>
      <c r="E584" s="77">
        <v>4982.5</v>
      </c>
      <c r="F584" s="77">
        <v>5114.8999999999996</v>
      </c>
      <c r="G584" s="77">
        <v>729.5</v>
      </c>
      <c r="H584" s="77">
        <v>0</v>
      </c>
      <c r="I584" s="77">
        <v>50221.8</v>
      </c>
      <c r="J584" s="77">
        <f t="shared" si="53"/>
        <v>71178.200000000012</v>
      </c>
      <c r="K584" s="79">
        <f t="shared" si="54"/>
        <v>10129.5</v>
      </c>
    </row>
    <row r="585" spans="1:11">
      <c r="A585" s="91">
        <v>41076</v>
      </c>
      <c r="B585" s="77">
        <v>9394.7000000000007</v>
      </c>
      <c r="C585" s="77">
        <v>0</v>
      </c>
      <c r="D585" s="77">
        <v>0</v>
      </c>
      <c r="E585" s="77">
        <v>4451.6000000000004</v>
      </c>
      <c r="F585" s="77">
        <v>4242</v>
      </c>
      <c r="G585" s="77">
        <v>772.7</v>
      </c>
      <c r="H585" s="77">
        <v>0</v>
      </c>
      <c r="I585" s="77">
        <v>50838.400000000001</v>
      </c>
      <c r="J585" s="77">
        <f t="shared" si="53"/>
        <v>69699.400000000009</v>
      </c>
      <c r="K585" s="79">
        <f t="shared" si="54"/>
        <v>9394.7000000000007</v>
      </c>
    </row>
    <row r="586" spans="1:11">
      <c r="A586" s="91">
        <v>41077</v>
      </c>
      <c r="B586" s="77">
        <v>9444.2999999999993</v>
      </c>
      <c r="C586" s="77">
        <v>0</v>
      </c>
      <c r="D586" s="77">
        <v>0</v>
      </c>
      <c r="E586" s="77">
        <v>4277.2</v>
      </c>
      <c r="F586" s="77">
        <v>4842.1000000000004</v>
      </c>
      <c r="G586" s="77">
        <v>731</v>
      </c>
      <c r="H586" s="77">
        <v>0</v>
      </c>
      <c r="I586" s="77">
        <v>50995.5</v>
      </c>
      <c r="J586" s="77">
        <f t="shared" si="53"/>
        <v>70290.100000000006</v>
      </c>
      <c r="K586" s="79">
        <f t="shared" si="54"/>
        <v>9444.2999999999993</v>
      </c>
    </row>
    <row r="587" spans="1:11">
      <c r="A587" s="91">
        <v>41078</v>
      </c>
      <c r="B587" s="77">
        <v>10317.799999999999</v>
      </c>
      <c r="C587" s="77">
        <v>0</v>
      </c>
      <c r="D587" s="77">
        <v>0</v>
      </c>
      <c r="E587" s="77">
        <v>5123</v>
      </c>
      <c r="F587" s="77">
        <v>5260.2</v>
      </c>
      <c r="G587" s="77">
        <v>746.4</v>
      </c>
      <c r="H587" s="77">
        <v>0</v>
      </c>
      <c r="I587" s="77">
        <v>50162.400000000001</v>
      </c>
      <c r="J587" s="77">
        <f t="shared" si="53"/>
        <v>71609.8</v>
      </c>
      <c r="K587" s="79">
        <f t="shared" si="54"/>
        <v>10317.799999999999</v>
      </c>
    </row>
    <row r="588" spans="1:11">
      <c r="A588" s="91">
        <v>41079</v>
      </c>
      <c r="B588" s="77">
        <v>9708.2000000000007</v>
      </c>
      <c r="C588" s="77">
        <v>0</v>
      </c>
      <c r="D588" s="77">
        <v>0</v>
      </c>
      <c r="E588" s="77">
        <v>5096.8999999999996</v>
      </c>
      <c r="F588" s="77">
        <v>5300.1</v>
      </c>
      <c r="G588" s="77">
        <v>732.7</v>
      </c>
      <c r="H588" s="77">
        <v>0</v>
      </c>
      <c r="I588" s="77">
        <v>50619.8</v>
      </c>
      <c r="J588" s="77">
        <f t="shared" si="53"/>
        <v>71457.700000000012</v>
      </c>
      <c r="K588" s="79">
        <f t="shared" si="54"/>
        <v>9708.2000000000007</v>
      </c>
    </row>
    <row r="589" spans="1:11">
      <c r="A589" s="91">
        <v>41080</v>
      </c>
      <c r="B589" s="77">
        <v>9311.7999999999993</v>
      </c>
      <c r="C589" s="77">
        <v>0</v>
      </c>
      <c r="D589" s="77">
        <v>0</v>
      </c>
      <c r="E589" s="77">
        <v>5075.8999999999996</v>
      </c>
      <c r="F589" s="77">
        <v>5222.8999999999996</v>
      </c>
      <c r="G589" s="77">
        <v>710.9</v>
      </c>
      <c r="H589" s="77">
        <v>0</v>
      </c>
      <c r="I589" s="77">
        <v>46352.1</v>
      </c>
      <c r="J589" s="77">
        <f t="shared" si="53"/>
        <v>66673.600000000006</v>
      </c>
      <c r="K589" s="79">
        <f t="shared" si="54"/>
        <v>9311.7999999999993</v>
      </c>
    </row>
    <row r="590" spans="1:11">
      <c r="A590" s="91">
        <v>41081</v>
      </c>
      <c r="B590" s="77">
        <v>9122.9</v>
      </c>
      <c r="C590" s="77">
        <v>0</v>
      </c>
      <c r="D590" s="77">
        <v>0</v>
      </c>
      <c r="E590" s="77">
        <v>5163.2</v>
      </c>
      <c r="F590" s="77">
        <v>5086.8999999999996</v>
      </c>
      <c r="G590" s="77">
        <v>712.3</v>
      </c>
      <c r="H590" s="77">
        <v>0</v>
      </c>
      <c r="I590" s="77">
        <v>51077.4</v>
      </c>
      <c r="J590" s="77">
        <f t="shared" si="53"/>
        <v>71162.7</v>
      </c>
      <c r="K590" s="79">
        <f t="shared" si="54"/>
        <v>9122.9</v>
      </c>
    </row>
    <row r="591" spans="1:11">
      <c r="A591" s="91">
        <v>41082</v>
      </c>
      <c r="B591" s="77">
        <v>9079.1</v>
      </c>
      <c r="C591" s="77">
        <v>0</v>
      </c>
      <c r="D591" s="77">
        <v>0</v>
      </c>
      <c r="E591" s="77">
        <v>4680.8999999999996</v>
      </c>
      <c r="F591" s="77">
        <v>5031.1000000000004</v>
      </c>
      <c r="G591" s="77">
        <v>719.2</v>
      </c>
      <c r="H591" s="77">
        <v>0</v>
      </c>
      <c r="I591" s="77">
        <v>50204.5</v>
      </c>
      <c r="J591" s="77">
        <f t="shared" si="53"/>
        <v>69714.8</v>
      </c>
      <c r="K591" s="79">
        <f t="shared" si="54"/>
        <v>9079.1</v>
      </c>
    </row>
    <row r="592" spans="1:11">
      <c r="A592" s="91">
        <v>41083</v>
      </c>
      <c r="B592" s="77">
        <v>8527</v>
      </c>
      <c r="C592" s="77">
        <v>0</v>
      </c>
      <c r="D592" s="77">
        <v>0</v>
      </c>
      <c r="E592" s="77">
        <v>4087.4</v>
      </c>
      <c r="F592" s="77">
        <v>4236.8</v>
      </c>
      <c r="G592" s="77">
        <v>706.3</v>
      </c>
      <c r="H592" s="77">
        <v>0</v>
      </c>
      <c r="I592" s="77">
        <v>49384.4</v>
      </c>
      <c r="J592" s="77">
        <f t="shared" si="53"/>
        <v>66941.899999999994</v>
      </c>
      <c r="K592" s="79">
        <f t="shared" si="54"/>
        <v>8527</v>
      </c>
    </row>
    <row r="593" spans="1:11">
      <c r="A593" s="91">
        <v>41084</v>
      </c>
      <c r="B593" s="77">
        <v>8798.7000000000007</v>
      </c>
      <c r="C593" s="77">
        <v>0</v>
      </c>
      <c r="D593" s="77">
        <v>0</v>
      </c>
      <c r="E593" s="77">
        <v>4412.7</v>
      </c>
      <c r="F593" s="77">
        <v>4549.6000000000004</v>
      </c>
      <c r="G593" s="77">
        <v>724.4</v>
      </c>
      <c r="H593" s="77">
        <v>0</v>
      </c>
      <c r="I593" s="77">
        <v>52544.7</v>
      </c>
      <c r="J593" s="77">
        <f t="shared" si="53"/>
        <v>71030.100000000006</v>
      </c>
      <c r="K593" s="79">
        <f t="shared" si="54"/>
        <v>8798.7000000000007</v>
      </c>
    </row>
    <row r="594" spans="1:11">
      <c r="A594" s="91">
        <v>41085</v>
      </c>
      <c r="B594" s="77">
        <v>10388</v>
      </c>
      <c r="C594" s="77">
        <v>0</v>
      </c>
      <c r="D594" s="77">
        <v>0</v>
      </c>
      <c r="E594" s="77">
        <v>5231.3</v>
      </c>
      <c r="F594" s="77">
        <v>5530.6</v>
      </c>
      <c r="G594" s="77">
        <v>695.9</v>
      </c>
      <c r="H594" s="77">
        <v>0</v>
      </c>
      <c r="I594" s="77">
        <v>49248.5</v>
      </c>
      <c r="J594" s="77">
        <f t="shared" si="53"/>
        <v>71094.3</v>
      </c>
      <c r="K594" s="79">
        <f t="shared" si="54"/>
        <v>10388</v>
      </c>
    </row>
    <row r="595" spans="1:11">
      <c r="A595" s="91">
        <v>41086</v>
      </c>
      <c r="B595" s="77">
        <v>10497.8</v>
      </c>
      <c r="C595" s="77">
        <v>0</v>
      </c>
      <c r="D595" s="77">
        <v>0</v>
      </c>
      <c r="E595" s="77">
        <v>5234.6000000000004</v>
      </c>
      <c r="F595" s="77">
        <v>5685.8</v>
      </c>
      <c r="G595" s="77">
        <v>671.7</v>
      </c>
      <c r="H595" s="77">
        <v>0</v>
      </c>
      <c r="I595" s="77">
        <v>47775.4</v>
      </c>
      <c r="J595" s="77">
        <f t="shared" si="53"/>
        <v>69865.3</v>
      </c>
      <c r="K595" s="79">
        <f t="shared" si="54"/>
        <v>10497.8</v>
      </c>
    </row>
    <row r="596" spans="1:11">
      <c r="A596" s="91">
        <v>41087</v>
      </c>
      <c r="B596" s="77">
        <v>9533.2999999999993</v>
      </c>
      <c r="C596" s="77">
        <v>0</v>
      </c>
      <c r="D596" s="77">
        <v>0</v>
      </c>
      <c r="E596" s="77">
        <v>4744</v>
      </c>
      <c r="F596" s="77">
        <v>5480.7</v>
      </c>
      <c r="G596" s="77">
        <v>679.4</v>
      </c>
      <c r="H596" s="77">
        <v>0</v>
      </c>
      <c r="I596" s="77">
        <v>49390.9</v>
      </c>
      <c r="J596" s="77">
        <f t="shared" si="53"/>
        <v>69828.3</v>
      </c>
      <c r="K596" s="79">
        <f t="shared" si="54"/>
        <v>9533.2999999999993</v>
      </c>
    </row>
    <row r="597" spans="1:11">
      <c r="A597" s="91">
        <v>41088</v>
      </c>
      <c r="B597" s="77">
        <v>9107.9</v>
      </c>
      <c r="C597" s="77">
        <v>0</v>
      </c>
      <c r="D597" s="77">
        <v>0</v>
      </c>
      <c r="E597" s="77">
        <v>4529</v>
      </c>
      <c r="F597" s="77">
        <v>5300.3</v>
      </c>
      <c r="G597" s="77">
        <v>743.3</v>
      </c>
      <c r="H597" s="77">
        <v>0</v>
      </c>
      <c r="I597" s="77">
        <v>52206</v>
      </c>
      <c r="J597" s="77">
        <f t="shared" si="53"/>
        <v>71886.5</v>
      </c>
      <c r="K597" s="79">
        <f t="shared" si="54"/>
        <v>9107.9</v>
      </c>
    </row>
    <row r="598" spans="1:11">
      <c r="A598" s="91">
        <v>41089</v>
      </c>
      <c r="B598" s="77">
        <v>8127.2</v>
      </c>
      <c r="C598" s="77">
        <v>0</v>
      </c>
      <c r="D598" s="77">
        <v>0</v>
      </c>
      <c r="E598" s="77">
        <v>4199.7</v>
      </c>
      <c r="F598" s="77">
        <v>4833.5</v>
      </c>
      <c r="G598" s="77">
        <v>736.6</v>
      </c>
      <c r="H598" s="77">
        <v>0</v>
      </c>
      <c r="I598" s="77">
        <v>47003</v>
      </c>
      <c r="J598" s="77">
        <f t="shared" si="53"/>
        <v>64900</v>
      </c>
      <c r="K598" s="79">
        <f t="shared" si="54"/>
        <v>8127.2</v>
      </c>
    </row>
    <row r="599" spans="1:11">
      <c r="A599" s="91">
        <v>41090</v>
      </c>
      <c r="B599" s="77">
        <v>6976.5</v>
      </c>
      <c r="C599" s="77">
        <v>0</v>
      </c>
      <c r="D599" s="77">
        <v>0</v>
      </c>
      <c r="E599" s="77">
        <v>3747.4</v>
      </c>
      <c r="F599" s="77">
        <v>4297.8</v>
      </c>
      <c r="G599" s="77">
        <v>660.8</v>
      </c>
      <c r="H599" s="77">
        <v>0</v>
      </c>
      <c r="I599" s="77">
        <v>46050.6</v>
      </c>
      <c r="J599" s="77">
        <f t="shared" si="53"/>
        <v>61733.1</v>
      </c>
      <c r="K599" s="79">
        <f t="shared" si="54"/>
        <v>6976.5</v>
      </c>
    </row>
    <row r="600" spans="1:11">
      <c r="A600" s="91"/>
      <c r="K600" s="79"/>
    </row>
    <row r="602" spans="1:11">
      <c r="B602" s="77">
        <f t="shared" ref="B602:J602" si="55">SUM(B570:B600)</f>
        <v>289070.2</v>
      </c>
      <c r="C602" s="77">
        <f t="shared" si="55"/>
        <v>2384.3000000000002</v>
      </c>
      <c r="D602" s="77">
        <f t="shared" si="55"/>
        <v>0</v>
      </c>
      <c r="E602" s="77">
        <f t="shared" si="55"/>
        <v>146613.69999999998</v>
      </c>
      <c r="F602" s="77">
        <f t="shared" si="55"/>
        <v>152424.69999999998</v>
      </c>
      <c r="G602" s="77">
        <f t="shared" si="55"/>
        <v>21118</v>
      </c>
      <c r="H602" s="77">
        <f t="shared" si="55"/>
        <v>0</v>
      </c>
      <c r="I602" s="77">
        <f t="shared" si="55"/>
        <v>1461376.2</v>
      </c>
      <c r="J602" s="77">
        <f t="shared" si="55"/>
        <v>2072987.1000000003</v>
      </c>
    </row>
    <row r="604" spans="1:11">
      <c r="A604" s="91">
        <v>41091</v>
      </c>
      <c r="B604" s="77">
        <v>8168</v>
      </c>
      <c r="C604" s="77">
        <v>0</v>
      </c>
      <c r="D604" s="77">
        <v>0</v>
      </c>
      <c r="E604" s="77">
        <v>3984.3</v>
      </c>
      <c r="F604" s="77">
        <v>4688.7</v>
      </c>
      <c r="G604" s="77">
        <v>671.4</v>
      </c>
      <c r="H604" s="77">
        <v>0</v>
      </c>
      <c r="I604" s="77">
        <v>48589.5</v>
      </c>
      <c r="J604" s="77">
        <f t="shared" ref="J604:J631" si="56">SUM(B604:I604)</f>
        <v>66101.899999999994</v>
      </c>
      <c r="K604" s="79">
        <f>SUM(B604:D604)</f>
        <v>8168</v>
      </c>
    </row>
    <row r="605" spans="1:11">
      <c r="A605" s="91">
        <v>41092</v>
      </c>
      <c r="B605" s="77">
        <v>8852.6</v>
      </c>
      <c r="C605" s="77">
        <v>0</v>
      </c>
      <c r="D605" s="77">
        <v>0</v>
      </c>
      <c r="E605" s="77">
        <v>4352.5</v>
      </c>
      <c r="F605" s="77">
        <v>5225.8999999999996</v>
      </c>
      <c r="G605" s="77">
        <v>671.4</v>
      </c>
      <c r="H605" s="77">
        <v>0</v>
      </c>
      <c r="I605" s="77">
        <v>50792.5</v>
      </c>
      <c r="J605" s="77">
        <f t="shared" si="56"/>
        <v>69894.899999999994</v>
      </c>
      <c r="K605" s="79">
        <f t="shared" ref="K605:K634" si="57">SUM(B605:D605)</f>
        <v>8852.6</v>
      </c>
    </row>
    <row r="606" spans="1:11">
      <c r="A606" s="91">
        <v>41093</v>
      </c>
      <c r="B606" s="77">
        <v>8205.6</v>
      </c>
      <c r="C606" s="77">
        <v>0</v>
      </c>
      <c r="D606" s="77">
        <v>0</v>
      </c>
      <c r="E606" s="77">
        <v>4023.1</v>
      </c>
      <c r="F606" s="77">
        <v>4457.3999999999996</v>
      </c>
      <c r="G606" s="77">
        <v>668.8</v>
      </c>
      <c r="H606" s="77">
        <v>0</v>
      </c>
      <c r="I606" s="77">
        <v>50998.5</v>
      </c>
      <c r="J606" s="77">
        <f t="shared" si="56"/>
        <v>68353.399999999994</v>
      </c>
      <c r="K606" s="79">
        <f t="shared" si="57"/>
        <v>8205.6</v>
      </c>
    </row>
    <row r="607" spans="1:11">
      <c r="A607" s="91">
        <v>41094</v>
      </c>
      <c r="B607" s="77">
        <v>7869.2</v>
      </c>
      <c r="C607" s="77">
        <v>0</v>
      </c>
      <c r="D607" s="77">
        <v>0</v>
      </c>
      <c r="E607" s="77">
        <v>3705.9</v>
      </c>
      <c r="F607" s="77">
        <v>3712.5</v>
      </c>
      <c r="G607" s="77">
        <v>698.7</v>
      </c>
      <c r="H607" s="77">
        <v>0</v>
      </c>
      <c r="I607" s="77">
        <v>52018.5</v>
      </c>
      <c r="J607" s="77">
        <f t="shared" si="56"/>
        <v>68004.800000000003</v>
      </c>
      <c r="K607" s="79">
        <f t="shared" si="57"/>
        <v>7869.2</v>
      </c>
    </row>
    <row r="608" spans="1:11">
      <c r="A608" s="91">
        <v>41095</v>
      </c>
      <c r="B608" s="77">
        <v>8105.2</v>
      </c>
      <c r="C608" s="77">
        <v>0</v>
      </c>
      <c r="D608" s="77">
        <v>0</v>
      </c>
      <c r="E608" s="77">
        <v>3935.7</v>
      </c>
      <c r="F608" s="77">
        <v>4112</v>
      </c>
      <c r="G608" s="77">
        <v>698.7</v>
      </c>
      <c r="H608" s="77">
        <v>0</v>
      </c>
      <c r="I608" s="77">
        <v>49749.599999999999</v>
      </c>
      <c r="J608" s="77">
        <f t="shared" si="56"/>
        <v>66601.2</v>
      </c>
      <c r="K608" s="79">
        <f t="shared" si="57"/>
        <v>8105.2</v>
      </c>
    </row>
    <row r="609" spans="1:11">
      <c r="A609" s="91">
        <v>41096</v>
      </c>
      <c r="B609" s="77">
        <v>8157.1</v>
      </c>
      <c r="C609" s="77">
        <v>0</v>
      </c>
      <c r="D609" s="77">
        <v>0</v>
      </c>
      <c r="E609" s="77">
        <v>3882.5</v>
      </c>
      <c r="F609" s="77">
        <v>4032</v>
      </c>
      <c r="G609" s="77">
        <v>713.8</v>
      </c>
      <c r="H609" s="77">
        <v>0</v>
      </c>
      <c r="I609" s="77">
        <v>50346.9</v>
      </c>
      <c r="J609" s="77">
        <f t="shared" si="56"/>
        <v>67132.3</v>
      </c>
      <c r="K609" s="79">
        <f t="shared" si="57"/>
        <v>8157.1</v>
      </c>
    </row>
    <row r="610" spans="1:11">
      <c r="A610" s="91">
        <v>41097</v>
      </c>
      <c r="B610" s="77">
        <v>7781.3</v>
      </c>
      <c r="C610" s="77">
        <v>0</v>
      </c>
      <c r="D610" s="77">
        <v>0</v>
      </c>
      <c r="E610" s="77">
        <v>3464.3</v>
      </c>
      <c r="F610" s="77">
        <v>3538.9</v>
      </c>
      <c r="G610" s="77">
        <v>720.8</v>
      </c>
      <c r="H610" s="77">
        <v>0</v>
      </c>
      <c r="I610" s="77">
        <v>50902.1</v>
      </c>
      <c r="J610" s="77">
        <f t="shared" si="56"/>
        <v>66407.399999999994</v>
      </c>
      <c r="K610" s="79">
        <f t="shared" si="57"/>
        <v>7781.3</v>
      </c>
    </row>
    <row r="611" spans="1:11">
      <c r="A611" s="91">
        <v>41098</v>
      </c>
      <c r="B611" s="77">
        <v>7887.1</v>
      </c>
      <c r="C611" s="77">
        <v>0</v>
      </c>
      <c r="D611" s="77">
        <v>0</v>
      </c>
      <c r="E611" s="77">
        <v>3855.5</v>
      </c>
      <c r="F611" s="77">
        <v>4085.2</v>
      </c>
      <c r="G611" s="77">
        <v>702.2</v>
      </c>
      <c r="H611" s="77">
        <v>0</v>
      </c>
      <c r="I611" s="77">
        <v>51899.3</v>
      </c>
      <c r="J611" s="77">
        <f t="shared" si="56"/>
        <v>68429.3</v>
      </c>
      <c r="K611" s="79">
        <f t="shared" si="57"/>
        <v>7887.1</v>
      </c>
    </row>
    <row r="612" spans="1:11">
      <c r="A612" s="91">
        <v>41099</v>
      </c>
      <c r="B612" s="77">
        <v>8660.9</v>
      </c>
      <c r="C612" s="77">
        <v>0</v>
      </c>
      <c r="D612" s="77">
        <v>0</v>
      </c>
      <c r="E612" s="77">
        <v>4411.1000000000004</v>
      </c>
      <c r="F612" s="77">
        <v>5366.3</v>
      </c>
      <c r="G612" s="77">
        <v>709.3</v>
      </c>
      <c r="H612" s="77">
        <v>0</v>
      </c>
      <c r="I612" s="77">
        <v>50681.2</v>
      </c>
      <c r="J612" s="77">
        <f>SUM(B612:I612)</f>
        <v>69828.799999999988</v>
      </c>
      <c r="K612" s="79">
        <f t="shared" si="57"/>
        <v>8660.9</v>
      </c>
    </row>
    <row r="613" spans="1:11">
      <c r="A613" s="91">
        <v>41100</v>
      </c>
      <c r="B613" s="77">
        <v>8975.4</v>
      </c>
      <c r="C613" s="77">
        <v>0</v>
      </c>
      <c r="D613" s="77">
        <v>0</v>
      </c>
      <c r="E613" s="77">
        <v>4665.8999999999996</v>
      </c>
      <c r="F613" s="77">
        <v>5494.9</v>
      </c>
      <c r="G613" s="77">
        <v>690.2</v>
      </c>
      <c r="H613" s="77">
        <v>0</v>
      </c>
      <c r="I613" s="77">
        <v>42523.4</v>
      </c>
      <c r="J613" s="77">
        <f>SUM(B613:I613)</f>
        <v>62349.8</v>
      </c>
      <c r="K613" s="79">
        <f t="shared" si="57"/>
        <v>8975.4</v>
      </c>
    </row>
    <row r="614" spans="1:11">
      <c r="A614" s="91">
        <v>41101</v>
      </c>
      <c r="B614" s="77">
        <v>9080.6</v>
      </c>
      <c r="C614" s="77">
        <v>0</v>
      </c>
      <c r="D614" s="77">
        <v>0</v>
      </c>
      <c r="E614" s="77">
        <v>4857.3999999999996</v>
      </c>
      <c r="F614" s="77">
        <v>5653.3</v>
      </c>
      <c r="G614" s="77">
        <v>714.2</v>
      </c>
      <c r="H614" s="77">
        <v>0</v>
      </c>
      <c r="I614" s="77">
        <v>25078</v>
      </c>
      <c r="J614" s="77">
        <f>SUM(B614:I614)</f>
        <v>45383.5</v>
      </c>
      <c r="K614" s="79">
        <f>SUM(B614:D614)</f>
        <v>9080.6</v>
      </c>
    </row>
    <row r="615" spans="1:11">
      <c r="A615" s="91">
        <v>41102</v>
      </c>
      <c r="B615" s="77">
        <v>9191</v>
      </c>
      <c r="C615" s="77">
        <v>0</v>
      </c>
      <c r="D615" s="77">
        <v>0</v>
      </c>
      <c r="E615" s="77">
        <v>4897</v>
      </c>
      <c r="F615" s="77">
        <v>5605.5</v>
      </c>
      <c r="G615" s="77">
        <v>698.3</v>
      </c>
      <c r="H615" s="77">
        <v>0</v>
      </c>
      <c r="I615" s="77">
        <v>25515.5</v>
      </c>
      <c r="J615" s="77">
        <f t="shared" si="56"/>
        <v>45907.3</v>
      </c>
      <c r="K615" s="79">
        <f t="shared" si="57"/>
        <v>9191</v>
      </c>
    </row>
    <row r="616" spans="1:11">
      <c r="A616" s="91">
        <v>41103</v>
      </c>
      <c r="B616" s="77">
        <v>8428.6</v>
      </c>
      <c r="C616" s="77">
        <v>0</v>
      </c>
      <c r="D616" s="77">
        <v>0</v>
      </c>
      <c r="E616" s="77">
        <v>4352.8</v>
      </c>
      <c r="F616" s="77">
        <v>4838.3</v>
      </c>
      <c r="G616" s="77">
        <v>712.8</v>
      </c>
      <c r="H616" s="77">
        <v>0</v>
      </c>
      <c r="I616" s="77">
        <v>15534.4</v>
      </c>
      <c r="J616" s="77">
        <f t="shared" si="56"/>
        <v>33866.9</v>
      </c>
      <c r="K616" s="79">
        <f t="shared" si="57"/>
        <v>8428.6</v>
      </c>
    </row>
    <row r="617" spans="1:11">
      <c r="A617" s="91">
        <v>41104</v>
      </c>
      <c r="B617" s="77">
        <v>8094</v>
      </c>
      <c r="C617" s="77">
        <v>0</v>
      </c>
      <c r="D617" s="77">
        <v>0</v>
      </c>
      <c r="E617" s="77">
        <v>3869.2</v>
      </c>
      <c r="F617" s="77">
        <v>3739.1</v>
      </c>
      <c r="G617" s="77">
        <v>701.4</v>
      </c>
      <c r="H617" s="77">
        <v>0</v>
      </c>
      <c r="I617" s="77">
        <v>2892.1</v>
      </c>
      <c r="J617" s="77">
        <f t="shared" si="56"/>
        <v>19295.8</v>
      </c>
      <c r="K617" s="79">
        <f t="shared" si="57"/>
        <v>8094</v>
      </c>
    </row>
    <row r="618" spans="1:11">
      <c r="A618" s="91">
        <v>41105</v>
      </c>
      <c r="B618" s="77">
        <v>8448.9</v>
      </c>
      <c r="C618" s="77">
        <v>0</v>
      </c>
      <c r="D618" s="77">
        <v>0</v>
      </c>
      <c r="E618" s="77">
        <v>4069.8</v>
      </c>
      <c r="F618" s="77">
        <v>4154.2</v>
      </c>
      <c r="G618" s="77">
        <v>694.5</v>
      </c>
      <c r="H618" s="77">
        <v>0</v>
      </c>
      <c r="I618" s="77">
        <v>29506.799999999999</v>
      </c>
      <c r="J618" s="77">
        <f t="shared" si="56"/>
        <v>46874.2</v>
      </c>
      <c r="K618" s="79">
        <f t="shared" si="57"/>
        <v>8448.9</v>
      </c>
    </row>
    <row r="619" spans="1:11">
      <c r="A619" s="91">
        <v>41106</v>
      </c>
      <c r="B619" s="77">
        <v>8583.7000000000007</v>
      </c>
      <c r="C619" s="77">
        <v>0</v>
      </c>
      <c r="D619" s="77">
        <v>0</v>
      </c>
      <c r="E619" s="77">
        <v>4493.1000000000004</v>
      </c>
      <c r="F619" s="77">
        <v>4412.8</v>
      </c>
      <c r="G619" s="77">
        <v>671.7</v>
      </c>
      <c r="H619" s="77">
        <v>0</v>
      </c>
      <c r="I619" s="77">
        <v>49362.7</v>
      </c>
      <c r="J619" s="77">
        <f t="shared" si="56"/>
        <v>67524</v>
      </c>
      <c r="K619" s="79">
        <f t="shared" si="57"/>
        <v>8583.7000000000007</v>
      </c>
    </row>
    <row r="620" spans="1:11">
      <c r="A620" s="91">
        <v>41107</v>
      </c>
      <c r="B620" s="77">
        <v>7712.1</v>
      </c>
      <c r="C620" s="77">
        <v>125.4</v>
      </c>
      <c r="D620" s="77">
        <v>0</v>
      </c>
      <c r="E620" s="77">
        <v>4567.6000000000004</v>
      </c>
      <c r="F620" s="77">
        <v>4484.1000000000004</v>
      </c>
      <c r="G620" s="77">
        <v>723.7</v>
      </c>
      <c r="H620" s="77">
        <v>0</v>
      </c>
      <c r="I620" s="77">
        <v>50057.7</v>
      </c>
      <c r="J620" s="77">
        <f t="shared" si="56"/>
        <v>67670.600000000006</v>
      </c>
      <c r="K620" s="79">
        <f t="shared" si="57"/>
        <v>7837.5</v>
      </c>
    </row>
    <row r="621" spans="1:11">
      <c r="A621" s="91">
        <v>41108</v>
      </c>
      <c r="B621" s="77">
        <v>8598.1</v>
      </c>
      <c r="C621" s="77">
        <v>0</v>
      </c>
      <c r="D621" s="77">
        <v>0</v>
      </c>
      <c r="E621" s="77">
        <v>4652.8999999999996</v>
      </c>
      <c r="F621" s="77">
        <v>4552.8</v>
      </c>
      <c r="G621" s="77">
        <v>716.1</v>
      </c>
      <c r="H621" s="77">
        <v>0</v>
      </c>
      <c r="I621" s="77">
        <v>47760.6</v>
      </c>
      <c r="J621" s="77">
        <f t="shared" si="56"/>
        <v>66280.5</v>
      </c>
      <c r="K621" s="79">
        <f t="shared" si="57"/>
        <v>8598.1</v>
      </c>
    </row>
    <row r="622" spans="1:11">
      <c r="A622" s="91">
        <v>41109</v>
      </c>
      <c r="B622" s="77">
        <v>8609.7000000000007</v>
      </c>
      <c r="C622" s="77">
        <v>0</v>
      </c>
      <c r="D622" s="77">
        <v>0</v>
      </c>
      <c r="E622" s="77">
        <v>4693.3</v>
      </c>
      <c r="F622" s="77">
        <v>4676.7</v>
      </c>
      <c r="G622" s="77">
        <v>717.6</v>
      </c>
      <c r="H622" s="77">
        <v>0</v>
      </c>
      <c r="I622" s="77">
        <v>47828.2</v>
      </c>
      <c r="J622" s="77">
        <f t="shared" si="56"/>
        <v>66525.5</v>
      </c>
      <c r="K622" s="79">
        <f t="shared" si="57"/>
        <v>8609.7000000000007</v>
      </c>
    </row>
    <row r="623" spans="1:11">
      <c r="A623" s="91">
        <v>41110</v>
      </c>
      <c r="B623" s="77">
        <v>8568.2999999999993</v>
      </c>
      <c r="C623" s="77">
        <v>0</v>
      </c>
      <c r="D623" s="77">
        <v>0</v>
      </c>
      <c r="E623" s="77">
        <v>4311.5</v>
      </c>
      <c r="F623" s="77">
        <v>4366.8999999999996</v>
      </c>
      <c r="G623" s="77">
        <v>744</v>
      </c>
      <c r="H623" s="77">
        <v>0</v>
      </c>
      <c r="I623" s="77">
        <v>45768.7</v>
      </c>
      <c r="J623" s="77">
        <f t="shared" si="56"/>
        <v>63759.399999999994</v>
      </c>
      <c r="K623" s="79">
        <f t="shared" si="57"/>
        <v>8568.2999999999993</v>
      </c>
    </row>
    <row r="624" spans="1:11">
      <c r="A624" s="91">
        <v>41111</v>
      </c>
      <c r="B624" s="77">
        <v>8526.2000000000007</v>
      </c>
      <c r="C624" s="77">
        <v>0</v>
      </c>
      <c r="D624" s="77">
        <v>0</v>
      </c>
      <c r="E624" s="77">
        <v>4106.8999999999996</v>
      </c>
      <c r="F624" s="77">
        <v>3958.5</v>
      </c>
      <c r="G624" s="77">
        <v>711.7</v>
      </c>
      <c r="H624" s="77">
        <v>0</v>
      </c>
      <c r="I624" s="77">
        <v>48179.4</v>
      </c>
      <c r="J624" s="77">
        <f t="shared" si="56"/>
        <v>65482.7</v>
      </c>
      <c r="K624" s="79">
        <f t="shared" si="57"/>
        <v>8526.2000000000007</v>
      </c>
    </row>
    <row r="625" spans="1:11">
      <c r="A625" s="91">
        <v>41112</v>
      </c>
      <c r="B625" s="77">
        <v>8792</v>
      </c>
      <c r="C625" s="77">
        <v>0</v>
      </c>
      <c r="D625" s="77">
        <v>0</v>
      </c>
      <c r="E625" s="77">
        <v>4460.3</v>
      </c>
      <c r="F625" s="77">
        <v>4559.3</v>
      </c>
      <c r="G625" s="77">
        <v>681</v>
      </c>
      <c r="H625" s="77">
        <v>0</v>
      </c>
      <c r="I625" s="77">
        <v>50430.400000000001</v>
      </c>
      <c r="J625" s="77">
        <f t="shared" si="56"/>
        <v>68923</v>
      </c>
      <c r="K625" s="79">
        <f t="shared" si="57"/>
        <v>8792</v>
      </c>
    </row>
    <row r="626" spans="1:11">
      <c r="A626" s="91">
        <v>41113</v>
      </c>
      <c r="B626" s="77">
        <v>8911.7000000000007</v>
      </c>
      <c r="C626" s="77">
        <v>0</v>
      </c>
      <c r="D626" s="77">
        <v>0</v>
      </c>
      <c r="E626" s="77">
        <v>5004.8</v>
      </c>
      <c r="F626" s="77">
        <v>5343.2</v>
      </c>
      <c r="G626" s="77">
        <v>736.9</v>
      </c>
      <c r="H626" s="77">
        <v>0</v>
      </c>
      <c r="I626" s="77">
        <v>51413.599999999999</v>
      </c>
      <c r="J626" s="77">
        <f t="shared" si="56"/>
        <v>71410.2</v>
      </c>
      <c r="K626" s="79">
        <f t="shared" si="57"/>
        <v>8911.7000000000007</v>
      </c>
    </row>
    <row r="627" spans="1:11">
      <c r="A627" s="91">
        <v>41114</v>
      </c>
      <c r="B627" s="77">
        <v>9007.4</v>
      </c>
      <c r="C627" s="77">
        <v>0</v>
      </c>
      <c r="D627" s="77">
        <v>0</v>
      </c>
      <c r="E627" s="77">
        <v>5022.1000000000004</v>
      </c>
      <c r="F627" s="77">
        <v>5325.3</v>
      </c>
      <c r="G627" s="77">
        <v>721.3</v>
      </c>
      <c r="H627" s="77">
        <v>0</v>
      </c>
      <c r="I627" s="77">
        <v>50574.400000000001</v>
      </c>
      <c r="J627" s="77">
        <f t="shared" si="56"/>
        <v>70650.5</v>
      </c>
      <c r="K627" s="79">
        <f t="shared" si="57"/>
        <v>9007.4</v>
      </c>
    </row>
    <row r="628" spans="1:11">
      <c r="A628" s="91">
        <v>41115</v>
      </c>
      <c r="B628" s="77">
        <v>8905.4</v>
      </c>
      <c r="C628" s="77">
        <v>0</v>
      </c>
      <c r="D628" s="77">
        <v>0</v>
      </c>
      <c r="E628" s="77">
        <v>5101.1000000000004</v>
      </c>
      <c r="F628" s="77">
        <v>5359.9</v>
      </c>
      <c r="G628" s="77">
        <v>703.8</v>
      </c>
      <c r="H628" s="77">
        <v>0</v>
      </c>
      <c r="I628" s="77">
        <v>50903.4</v>
      </c>
      <c r="J628" s="77">
        <f t="shared" si="56"/>
        <v>70973.600000000006</v>
      </c>
      <c r="K628" s="79">
        <f t="shared" si="57"/>
        <v>8905.4</v>
      </c>
    </row>
    <row r="629" spans="1:11">
      <c r="A629" s="91">
        <v>41116</v>
      </c>
      <c r="B629" s="77">
        <v>8752.6</v>
      </c>
      <c r="C629" s="77">
        <v>0</v>
      </c>
      <c r="D629" s="77">
        <v>0</v>
      </c>
      <c r="E629" s="77">
        <v>5067.3</v>
      </c>
      <c r="F629" s="77">
        <v>4886.5</v>
      </c>
      <c r="G629" s="77">
        <v>678.1</v>
      </c>
      <c r="H629" s="77">
        <v>0</v>
      </c>
      <c r="I629" s="77">
        <v>49190.3</v>
      </c>
      <c r="J629" s="77">
        <f t="shared" si="56"/>
        <v>68574.8</v>
      </c>
      <c r="K629" s="79">
        <f t="shared" si="57"/>
        <v>8752.6</v>
      </c>
    </row>
    <row r="630" spans="1:11">
      <c r="A630" s="91">
        <v>41117</v>
      </c>
      <c r="B630" s="77">
        <v>8473.4</v>
      </c>
      <c r="C630" s="77">
        <v>0</v>
      </c>
      <c r="D630" s="77">
        <v>0</v>
      </c>
      <c r="E630" s="77">
        <v>4642.7</v>
      </c>
      <c r="F630" s="77">
        <v>4951.5</v>
      </c>
      <c r="G630" s="77">
        <v>709</v>
      </c>
      <c r="H630" s="77">
        <v>0</v>
      </c>
      <c r="I630" s="77">
        <v>44236.800000000003</v>
      </c>
      <c r="J630" s="77">
        <f t="shared" si="56"/>
        <v>63013.4</v>
      </c>
      <c r="K630" s="79">
        <f t="shared" si="57"/>
        <v>8473.4</v>
      </c>
    </row>
    <row r="631" spans="1:11">
      <c r="A631" s="91">
        <v>41118</v>
      </c>
      <c r="B631" s="77">
        <v>7622.4</v>
      </c>
      <c r="C631" s="77">
        <v>0</v>
      </c>
      <c r="D631" s="77">
        <v>0</v>
      </c>
      <c r="E631" s="77">
        <v>4106.3</v>
      </c>
      <c r="F631" s="77">
        <v>4172.8</v>
      </c>
      <c r="G631" s="77">
        <v>682.1</v>
      </c>
      <c r="H631" s="77">
        <v>0</v>
      </c>
      <c r="I631" s="77">
        <v>48806.6</v>
      </c>
      <c r="J631" s="77">
        <f t="shared" si="56"/>
        <v>65390.2</v>
      </c>
      <c r="K631" s="79">
        <f t="shared" si="57"/>
        <v>7622.4</v>
      </c>
    </row>
    <row r="632" spans="1:11">
      <c r="A632" s="91">
        <v>41119</v>
      </c>
      <c r="B632" s="77">
        <v>8101.5</v>
      </c>
      <c r="C632" s="77">
        <v>0</v>
      </c>
      <c r="D632" s="77">
        <v>0</v>
      </c>
      <c r="E632" s="77">
        <v>4540.3</v>
      </c>
      <c r="F632" s="77">
        <v>4732.3999999999996</v>
      </c>
      <c r="G632" s="77">
        <v>675.2</v>
      </c>
      <c r="H632" s="77">
        <v>0</v>
      </c>
      <c r="I632" s="77">
        <v>50062.7</v>
      </c>
      <c r="J632" s="77">
        <f>SUM(B632:I632)</f>
        <v>68112.099999999991</v>
      </c>
      <c r="K632" s="79">
        <f t="shared" si="57"/>
        <v>8101.5</v>
      </c>
    </row>
    <row r="633" spans="1:11">
      <c r="A633" s="91">
        <v>41120</v>
      </c>
      <c r="B633" s="77">
        <v>8797.4</v>
      </c>
      <c r="C633" s="77">
        <v>0</v>
      </c>
      <c r="D633" s="77">
        <v>0</v>
      </c>
      <c r="E633" s="77">
        <v>5253.6</v>
      </c>
      <c r="F633" s="77">
        <v>6746.6</v>
      </c>
      <c r="G633" s="77">
        <v>669.8</v>
      </c>
      <c r="H633" s="77">
        <v>0</v>
      </c>
      <c r="I633" s="77">
        <v>51378.6</v>
      </c>
      <c r="J633" s="77">
        <f>SUM(B633:I633)</f>
        <v>72846</v>
      </c>
      <c r="K633" s="79">
        <f t="shared" si="57"/>
        <v>8797.4</v>
      </c>
    </row>
    <row r="634" spans="1:11">
      <c r="A634" s="91">
        <v>41121</v>
      </c>
      <c r="B634" s="77">
        <v>8867.2000000000007</v>
      </c>
      <c r="C634" s="77">
        <v>0</v>
      </c>
      <c r="D634" s="77">
        <v>0</v>
      </c>
      <c r="E634" s="77">
        <v>5390.4</v>
      </c>
      <c r="F634" s="77">
        <v>5703.4</v>
      </c>
      <c r="G634" s="77">
        <v>651.9</v>
      </c>
      <c r="H634" s="77">
        <v>0</v>
      </c>
      <c r="I634" s="77">
        <v>50172.7</v>
      </c>
      <c r="J634" s="77">
        <f>SUM(B634:I634)</f>
        <v>70785.600000000006</v>
      </c>
      <c r="K634" s="79">
        <f t="shared" si="57"/>
        <v>8867.2000000000007</v>
      </c>
    </row>
    <row r="636" spans="1:11">
      <c r="B636" s="77">
        <f t="shared" ref="B636:J636" si="58">SUM(B604:B634)</f>
        <v>262734.59999999998</v>
      </c>
      <c r="C636" s="77">
        <f t="shared" si="58"/>
        <v>125.4</v>
      </c>
      <c r="D636" s="77">
        <f t="shared" si="58"/>
        <v>0</v>
      </c>
      <c r="E636" s="77">
        <f t="shared" si="58"/>
        <v>137741.20000000001</v>
      </c>
      <c r="F636" s="77">
        <f t="shared" si="58"/>
        <v>146936.90000000002</v>
      </c>
      <c r="G636" s="77">
        <f>SUM(G604:G634)</f>
        <v>21660.399999999998</v>
      </c>
      <c r="H636" s="77">
        <f t="shared" si="58"/>
        <v>0</v>
      </c>
      <c r="I636" s="77">
        <f>SUM(I604:I634)</f>
        <v>1383155.1</v>
      </c>
      <c r="J636" s="77">
        <f t="shared" si="58"/>
        <v>1952353.6</v>
      </c>
    </row>
  </sheetData>
  <phoneticPr fontId="7" type="noConversion"/>
  <pageMargins left="0.75" right="0.75" top="1" bottom="1" header="0.5" footer="0.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BQ115"/>
  <sheetViews>
    <sheetView zoomScale="50" workbookViewId="0">
      <pane xSplit="1" ySplit="4" topLeftCell="BB5" activePane="bottomRight" state="frozen"/>
      <selection pane="topRight" activeCell="B1" sqref="B1"/>
      <selection pane="bottomLeft" activeCell="A3" sqref="A3"/>
      <selection pane="bottomRight" activeCell="BN20" sqref="BN20"/>
    </sheetView>
  </sheetViews>
  <sheetFormatPr defaultRowHeight="20.25"/>
  <cols>
    <col min="1" max="1" width="42.42578125" style="41" bestFit="1" customWidth="1"/>
    <col min="2" max="2" width="13" style="41" bestFit="1" customWidth="1"/>
    <col min="3" max="3" width="11.85546875" style="41" bestFit="1" customWidth="1"/>
    <col min="4" max="4" width="8.140625" style="41" bestFit="1" customWidth="1"/>
    <col min="5" max="5" width="21.28515625" style="41" bestFit="1" customWidth="1"/>
    <col min="6" max="6" width="15.85546875" style="41" bestFit="1" customWidth="1"/>
    <col min="7" max="7" width="18.140625" style="41" customWidth="1"/>
    <col min="8" max="8" width="5.7109375" style="41" customWidth="1"/>
    <col min="9" max="9" width="11.85546875" style="41" bestFit="1" customWidth="1"/>
    <col min="10" max="10" width="13" style="41" bestFit="1" customWidth="1"/>
    <col min="11" max="11" width="11.85546875" style="41" bestFit="1" customWidth="1"/>
    <col min="12" max="12" width="8.140625" style="41" bestFit="1" customWidth="1"/>
    <col min="13" max="13" width="21.28515625" style="41" bestFit="1" customWidth="1"/>
    <col min="14" max="14" width="15.85546875" style="41" bestFit="1" customWidth="1"/>
    <col min="15" max="15" width="18.140625" style="41" customWidth="1"/>
    <col min="16" max="16" width="5.7109375" style="41" customWidth="1"/>
    <col min="17" max="17" width="16.5703125" style="41" customWidth="1"/>
    <col min="18" max="18" width="13" style="41" bestFit="1" customWidth="1"/>
    <col min="19" max="19" width="11.85546875" style="41" bestFit="1" customWidth="1"/>
    <col min="20" max="20" width="8.140625" style="41" bestFit="1" customWidth="1"/>
    <col min="21" max="21" width="21.28515625" style="41" bestFit="1" customWidth="1"/>
    <col min="22" max="22" width="15.85546875" style="41" bestFit="1" customWidth="1"/>
    <col min="23" max="23" width="18.140625" style="41" bestFit="1" customWidth="1"/>
    <col min="24" max="24" width="5.7109375" style="41" customWidth="1"/>
    <col min="25" max="25" width="17.42578125" style="41" customWidth="1"/>
    <col min="26" max="27" width="13" style="9" bestFit="1" customWidth="1"/>
    <col min="28" max="28" width="8.140625" style="40" bestFit="1" customWidth="1"/>
    <col min="29" max="29" width="21.28515625" style="9" bestFit="1" customWidth="1"/>
    <col min="30" max="30" width="15.85546875" style="9" bestFit="1" customWidth="1"/>
    <col min="31" max="31" width="18.140625" style="9" bestFit="1" customWidth="1"/>
    <col min="32" max="32" width="5.7109375" style="9" customWidth="1"/>
    <col min="33" max="33" width="16.7109375" style="27" bestFit="1" customWidth="1"/>
    <col min="34" max="34" width="13" style="27" bestFit="1" customWidth="1"/>
    <col min="35" max="35" width="11.85546875" style="27" bestFit="1" customWidth="1"/>
    <col min="36" max="36" width="8.140625" style="27" customWidth="1"/>
    <col min="37" max="37" width="21.28515625" style="27" bestFit="1" customWidth="1"/>
    <col min="38" max="38" width="15.85546875" style="27" bestFit="1" customWidth="1"/>
    <col min="39" max="39" width="18.140625" style="27" bestFit="1" customWidth="1"/>
    <col min="40" max="40" width="5.7109375" style="27" customWidth="1"/>
    <col min="41" max="41" width="11.5703125" style="27" bestFit="1" customWidth="1"/>
    <col min="42" max="42" width="13" style="27" bestFit="1" customWidth="1"/>
    <col min="43" max="43" width="11.85546875" style="27" bestFit="1" customWidth="1"/>
    <col min="44" max="44" width="8.140625" style="27" customWidth="1"/>
    <col min="45" max="45" width="21.28515625" style="27" bestFit="1" customWidth="1"/>
    <col min="46" max="46" width="15.85546875" style="27" bestFit="1" customWidth="1"/>
    <col min="47" max="47" width="18.140625" style="27" bestFit="1" customWidth="1"/>
    <col min="48" max="48" width="5.7109375" style="27" customWidth="1"/>
    <col min="49" max="49" width="11.5703125" style="27" bestFit="1" customWidth="1"/>
    <col min="50" max="50" width="13" style="27" bestFit="1" customWidth="1"/>
    <col min="51" max="51" width="11.85546875" style="27" bestFit="1" customWidth="1"/>
    <col min="52" max="52" width="8.140625" style="27" bestFit="1" customWidth="1"/>
    <col min="53" max="53" width="21.28515625" style="27" bestFit="1" customWidth="1"/>
    <col min="54" max="54" width="15.85546875" style="27" bestFit="1" customWidth="1"/>
    <col min="55" max="55" width="18.140625" style="27" bestFit="1" customWidth="1"/>
    <col min="56" max="56" width="5.7109375" style="27" customWidth="1"/>
    <col min="57" max="57" width="12.140625" style="27" bestFit="1" customWidth="1"/>
    <col min="58" max="58" width="13" style="27" bestFit="1" customWidth="1"/>
    <col min="59" max="59" width="11.85546875" style="27" bestFit="1" customWidth="1"/>
    <col min="60" max="60" width="8.140625" style="27" bestFit="1" customWidth="1"/>
    <col min="61" max="61" width="21.28515625" style="27" bestFit="1" customWidth="1"/>
    <col min="62" max="62" width="15.85546875" style="13" bestFit="1" customWidth="1"/>
    <col min="63" max="63" width="18.140625" style="27" bestFit="1" customWidth="1"/>
    <col min="64" max="64" width="5.7109375" style="27" customWidth="1"/>
    <col min="65" max="65" width="17.5703125" style="27" bestFit="1" customWidth="1"/>
    <col min="66" max="66" width="12.140625" style="27" bestFit="1" customWidth="1"/>
    <col min="67" max="67" width="21.5703125" style="27" bestFit="1" customWidth="1"/>
    <col min="68" max="68" width="20.140625" style="27" customWidth="1"/>
    <col min="69" max="69" width="24.7109375" style="27" bestFit="1" customWidth="1"/>
    <col min="70" max="16384" width="9.140625" style="27"/>
  </cols>
  <sheetData>
    <row r="1" spans="1:69">
      <c r="A1" s="47" t="s">
        <v>129</v>
      </c>
      <c r="B1" s="9">
        <v>55</v>
      </c>
      <c r="F1" s="47" t="s">
        <v>111</v>
      </c>
      <c r="G1" s="47"/>
      <c r="N1" s="47" t="s">
        <v>111</v>
      </c>
      <c r="V1" s="47" t="s">
        <v>111</v>
      </c>
      <c r="AD1" s="47" t="s">
        <v>111</v>
      </c>
      <c r="AL1" s="47" t="s">
        <v>111</v>
      </c>
      <c r="AT1" s="47" t="s">
        <v>111</v>
      </c>
      <c r="BB1" s="47" t="s">
        <v>111</v>
      </c>
      <c r="BJ1" s="47" t="s">
        <v>111</v>
      </c>
      <c r="BM1" s="3" t="s">
        <v>132</v>
      </c>
    </row>
    <row r="2" spans="1:69">
      <c r="E2" s="27"/>
      <c r="F2" s="10">
        <v>204</v>
      </c>
      <c r="G2" s="10"/>
      <c r="N2" s="48">
        <v>442</v>
      </c>
      <c r="V2" s="48">
        <v>745</v>
      </c>
      <c r="AD2" s="48">
        <v>836</v>
      </c>
      <c r="AL2" s="48">
        <v>675</v>
      </c>
      <c r="AT2" s="48">
        <v>524</v>
      </c>
      <c r="BB2" s="48">
        <v>247</v>
      </c>
      <c r="BJ2" s="48">
        <v>78</v>
      </c>
      <c r="BM2" s="9">
        <f>SUM(F2,N2,V2,AD2,AL2,AT2,BB2,BJ2)</f>
        <v>3751</v>
      </c>
    </row>
    <row r="3" spans="1:69">
      <c r="E3" s="47"/>
      <c r="F3" s="10"/>
      <c r="G3" s="10"/>
    </row>
    <row r="4" spans="1:69">
      <c r="B4" s="3" t="s">
        <v>96</v>
      </c>
      <c r="C4" s="3" t="s">
        <v>97</v>
      </c>
      <c r="D4" s="39" t="s">
        <v>98</v>
      </c>
      <c r="E4" s="3" t="s">
        <v>130</v>
      </c>
      <c r="F4" s="3" t="s">
        <v>101</v>
      </c>
      <c r="G4" s="3" t="s">
        <v>131</v>
      </c>
      <c r="H4" s="3"/>
      <c r="J4" s="3" t="s">
        <v>96</v>
      </c>
      <c r="K4" s="3" t="s">
        <v>97</v>
      </c>
      <c r="L4" s="39" t="s">
        <v>98</v>
      </c>
      <c r="M4" s="3" t="s">
        <v>130</v>
      </c>
      <c r="N4" s="3" t="s">
        <v>101</v>
      </c>
      <c r="O4" s="3" t="s">
        <v>131</v>
      </c>
      <c r="R4" s="3" t="s">
        <v>96</v>
      </c>
      <c r="S4" s="3" t="s">
        <v>97</v>
      </c>
      <c r="T4" s="39" t="s">
        <v>98</v>
      </c>
      <c r="U4" s="3" t="s">
        <v>130</v>
      </c>
      <c r="V4" s="3" t="s">
        <v>101</v>
      </c>
      <c r="W4" s="3" t="s">
        <v>131</v>
      </c>
      <c r="X4" s="3"/>
      <c r="Z4" s="3" t="s">
        <v>96</v>
      </c>
      <c r="AA4" s="3" t="s">
        <v>97</v>
      </c>
      <c r="AB4" s="39" t="s">
        <v>98</v>
      </c>
      <c r="AC4" s="3" t="s">
        <v>130</v>
      </c>
      <c r="AD4" s="3" t="s">
        <v>101</v>
      </c>
      <c r="AE4" s="3" t="s">
        <v>131</v>
      </c>
      <c r="AF4" s="3"/>
      <c r="AH4" s="3" t="s">
        <v>96</v>
      </c>
      <c r="AI4" s="3" t="s">
        <v>97</v>
      </c>
      <c r="AJ4" s="39" t="s">
        <v>98</v>
      </c>
      <c r="AK4" s="3" t="s">
        <v>130</v>
      </c>
      <c r="AL4" s="3" t="s">
        <v>101</v>
      </c>
      <c r="AM4" s="3" t="s">
        <v>131</v>
      </c>
      <c r="AN4" s="3"/>
      <c r="AP4" s="3" t="s">
        <v>96</v>
      </c>
      <c r="AQ4" s="3" t="s">
        <v>97</v>
      </c>
      <c r="AR4" s="39" t="s">
        <v>98</v>
      </c>
      <c r="AS4" s="3" t="s">
        <v>130</v>
      </c>
      <c r="AT4" s="3" t="s">
        <v>101</v>
      </c>
      <c r="AU4" s="3" t="s">
        <v>131</v>
      </c>
      <c r="AV4" s="3"/>
      <c r="AX4" s="3" t="s">
        <v>96</v>
      </c>
      <c r="AY4" s="3" t="s">
        <v>97</v>
      </c>
      <c r="AZ4" s="39" t="s">
        <v>98</v>
      </c>
      <c r="BA4" s="3" t="s">
        <v>130</v>
      </c>
      <c r="BB4" s="3" t="s">
        <v>101</v>
      </c>
      <c r="BC4" s="3" t="s">
        <v>131</v>
      </c>
      <c r="BD4" s="3"/>
      <c r="BF4" s="3" t="s">
        <v>96</v>
      </c>
      <c r="BG4" s="3" t="s">
        <v>97</v>
      </c>
      <c r="BH4" s="39" t="s">
        <v>98</v>
      </c>
      <c r="BI4" s="3" t="s">
        <v>130</v>
      </c>
      <c r="BJ4" s="3" t="s">
        <v>101</v>
      </c>
      <c r="BK4" s="3" t="s">
        <v>131</v>
      </c>
      <c r="BL4" s="3"/>
      <c r="BM4" s="3" t="s">
        <v>132</v>
      </c>
      <c r="BO4" s="6" t="s">
        <v>114</v>
      </c>
      <c r="BP4" s="6" t="s">
        <v>112</v>
      </c>
      <c r="BQ4" s="3" t="s">
        <v>108</v>
      </c>
    </row>
    <row r="5" spans="1:69">
      <c r="A5" s="42">
        <v>34973</v>
      </c>
      <c r="B5" s="9">
        <v>27908.995012519219</v>
      </c>
      <c r="C5" s="9">
        <v>1208.0818762534611</v>
      </c>
      <c r="D5" s="40">
        <v>0.72561918459854591</v>
      </c>
      <c r="E5" s="9">
        <f t="shared" ref="E5:E21" si="0">B5+(C5*$B$1)</f>
        <v>94353.498206459568</v>
      </c>
      <c r="F5" s="21">
        <v>189</v>
      </c>
      <c r="G5" s="9">
        <f>(C5*F5)/31</f>
        <v>7365.4024068356175</v>
      </c>
      <c r="H5" s="9"/>
      <c r="I5" s="41">
        <v>35004</v>
      </c>
      <c r="J5" s="9">
        <v>33093.533901977848</v>
      </c>
      <c r="K5" s="9">
        <v>2108.1212193015335</v>
      </c>
      <c r="L5" s="40">
        <v>0.86978597817396885</v>
      </c>
      <c r="M5" s="9">
        <f>J5+(K5*$B$1)</f>
        <v>149040.20096356218</v>
      </c>
      <c r="N5" s="9">
        <v>629</v>
      </c>
      <c r="O5" s="9">
        <f>(K5*N5)/30</f>
        <v>44200.274898022151</v>
      </c>
      <c r="Q5" s="41">
        <v>35034</v>
      </c>
      <c r="R5" s="9">
        <v>27424.81864649932</v>
      </c>
      <c r="S5" s="9">
        <v>2521.6065408833192</v>
      </c>
      <c r="T5" s="40">
        <v>0.88167485806695467</v>
      </c>
      <c r="U5" s="9">
        <f>R5+(S5*$B$1)</f>
        <v>166113.17839508189</v>
      </c>
      <c r="V5" s="9">
        <v>904</v>
      </c>
      <c r="W5" s="9">
        <f>(S5*V5)/31</f>
        <v>73533.300418016792</v>
      </c>
      <c r="X5" s="9"/>
      <c r="Y5" s="41">
        <v>35065</v>
      </c>
      <c r="Z5" s="9">
        <v>45655.318048103873</v>
      </c>
      <c r="AA5" s="9">
        <v>2052.4913069347117</v>
      </c>
      <c r="AB5" s="40">
        <v>0.93981510002053592</v>
      </c>
      <c r="AC5" s="51">
        <f>Z5+(AA5*$B$1)</f>
        <v>158542.33992951302</v>
      </c>
      <c r="AD5" s="9">
        <v>953</v>
      </c>
      <c r="AE5" s="9">
        <f>(AA5*AD5)/31</f>
        <v>63097.555338992912</v>
      </c>
      <c r="AG5" s="41">
        <v>35096</v>
      </c>
      <c r="AH5" s="9">
        <v>34808.650538934002</v>
      </c>
      <c r="AI5" s="9">
        <v>2505.4361776263327</v>
      </c>
      <c r="AJ5" s="12">
        <v>0.96606199963788475</v>
      </c>
      <c r="AK5" s="9">
        <f>AH5+(AI5*$B$1)</f>
        <v>172607.64030838228</v>
      </c>
      <c r="AL5" s="9">
        <v>779</v>
      </c>
      <c r="AM5" s="9">
        <f>(AI5*AL5)/28</f>
        <v>69704.813656104045</v>
      </c>
      <c r="AN5" s="9"/>
      <c r="AO5" s="41">
        <v>35125</v>
      </c>
      <c r="AP5" s="9">
        <v>31479.863977642097</v>
      </c>
      <c r="AQ5" s="9">
        <v>2285.7302689503585</v>
      </c>
      <c r="AR5" s="40">
        <v>0.90338053412754882</v>
      </c>
      <c r="AS5" s="9">
        <f>AP5+(AQ5*$B$1)</f>
        <v>157195.02876991182</v>
      </c>
      <c r="AT5" s="9">
        <v>683</v>
      </c>
      <c r="AU5" s="9">
        <f>(AQ5*AT5)/31</f>
        <v>50359.799151390158</v>
      </c>
      <c r="AV5" s="9"/>
      <c r="AW5" s="41">
        <v>35156</v>
      </c>
      <c r="AX5" s="9">
        <v>30730.762345765845</v>
      </c>
      <c r="AY5" s="9">
        <v>1952.7706823202543</v>
      </c>
      <c r="AZ5" s="40">
        <v>0.84320134227062027</v>
      </c>
      <c r="BA5" s="9">
        <f>AX5+(AY5*$B$1)</f>
        <v>138133.14987337982</v>
      </c>
      <c r="BB5" s="9">
        <v>253</v>
      </c>
      <c r="BC5" s="9">
        <f>(AY5*BB5)/30</f>
        <v>16468.36608756748</v>
      </c>
      <c r="BE5" s="41">
        <v>35186</v>
      </c>
      <c r="BF5" s="9">
        <v>26751.820595505611</v>
      </c>
      <c r="BG5" s="9">
        <v>1226.2605280898892</v>
      </c>
      <c r="BH5" s="40">
        <v>0.61234241441194692</v>
      </c>
      <c r="BI5" s="9">
        <f>BF5+(BG5*$B$1)</f>
        <v>94196.149640449526</v>
      </c>
      <c r="BJ5" s="9">
        <v>126</v>
      </c>
      <c r="BK5" s="9">
        <f>(BG5*BJ5)/31</f>
        <v>4984.1556948169691</v>
      </c>
      <c r="BL5" s="9"/>
      <c r="BM5" s="9">
        <f>SUM(F5,N5,V5,AD5,AL5,AT5,BB5,BJ5)</f>
        <v>4516</v>
      </c>
      <c r="BN5" s="50" t="s">
        <v>117</v>
      </c>
      <c r="BO5" s="9">
        <f>MAX(B5,J5,R5,Z5,AH5,AP5,AX5,BF5)</f>
        <v>45655.318048103873</v>
      </c>
      <c r="BP5" s="9">
        <f>MAX(C5,K5,S5,AA5,AI5,AQ5,AY5,BG5)</f>
        <v>2521.6065408833192</v>
      </c>
      <c r="BQ5" s="9">
        <f t="shared" ref="BQ5:BQ17" si="1">MAX(E5,M5,U5,AC5,AK5,AS5,BA5,BI5)</f>
        <v>172607.64030838228</v>
      </c>
    </row>
    <row r="6" spans="1:69">
      <c r="A6" s="41">
        <v>35339</v>
      </c>
      <c r="B6" s="9">
        <v>32715.485016508403</v>
      </c>
      <c r="C6" s="9">
        <v>1100.3189976631957</v>
      </c>
      <c r="D6" s="40">
        <v>0.7862875231298595</v>
      </c>
      <c r="E6" s="9">
        <f t="shared" si="0"/>
        <v>93233.029887984158</v>
      </c>
      <c r="F6" s="21">
        <v>219</v>
      </c>
      <c r="G6" s="9">
        <f t="shared" ref="G6:G21" si="2">(C6*F6)/31</f>
        <v>7773.2213060722534</v>
      </c>
      <c r="H6" s="9"/>
      <c r="I6" s="41">
        <v>35370</v>
      </c>
      <c r="J6" s="9">
        <v>29295.851858343529</v>
      </c>
      <c r="K6" s="9">
        <v>2376.0081520265676</v>
      </c>
      <c r="L6" s="40">
        <v>0.89553222154445167</v>
      </c>
      <c r="M6" s="9">
        <f t="shared" ref="M6:M16" si="3">J6+(K6*$B$1)</f>
        <v>159976.30021980475</v>
      </c>
      <c r="N6" s="9">
        <v>666</v>
      </c>
      <c r="O6" s="9">
        <f t="shared" ref="O6:O21" si="4">(K6*N6)/30</f>
        <v>52747.380974989806</v>
      </c>
      <c r="Q6" s="41">
        <v>35400</v>
      </c>
      <c r="R6" s="9">
        <v>30485.872447277012</v>
      </c>
      <c r="S6" s="9">
        <v>2420.9402556377545</v>
      </c>
      <c r="T6" s="40">
        <v>0.85219419352927739</v>
      </c>
      <c r="U6" s="51">
        <f t="shared" ref="U6:U17" si="5">R6+(S6*$B$1)</f>
        <v>163637.5865073535</v>
      </c>
      <c r="V6" s="9">
        <v>689</v>
      </c>
      <c r="W6" s="9">
        <f t="shared" ref="W6:W21" si="6">(S6*V6)/31</f>
        <v>53807.34955272299</v>
      </c>
      <c r="X6" s="9"/>
      <c r="Y6" s="41">
        <v>35431</v>
      </c>
      <c r="Z6" s="9">
        <v>31595.989261160183</v>
      </c>
      <c r="AA6" s="9">
        <v>2570.7588077146547</v>
      </c>
      <c r="AB6" s="40">
        <v>0.94920633627092998</v>
      </c>
      <c r="AC6" s="9">
        <f t="shared" ref="AC6:AC18" si="7">Z6+(AA6*$B$1)</f>
        <v>172987.72368546622</v>
      </c>
      <c r="AD6" s="9">
        <v>869</v>
      </c>
      <c r="AE6" s="9">
        <f t="shared" ref="AE6:AE21" si="8">(AA6*AD6)/31</f>
        <v>72064.174319484999</v>
      </c>
      <c r="AG6" s="41">
        <v>35462</v>
      </c>
      <c r="AH6" s="9">
        <v>34351.357963070368</v>
      </c>
      <c r="AI6" s="9">
        <v>2451.9318085663331</v>
      </c>
      <c r="AJ6" s="40">
        <v>0.91690108919871793</v>
      </c>
      <c r="AK6" s="9">
        <f t="shared" ref="AK6:AK18" si="9">AH6+(AI6*$B$1)</f>
        <v>169207.60743421869</v>
      </c>
      <c r="AL6" s="9">
        <v>611</v>
      </c>
      <c r="AM6" s="9">
        <f t="shared" ref="AM6:AM21" si="10">(AI6*AL6)/28</f>
        <v>53504.654822643912</v>
      </c>
      <c r="AN6" s="9"/>
      <c r="AO6" s="41">
        <v>35490</v>
      </c>
      <c r="AP6" s="9">
        <v>31538.327288801513</v>
      </c>
      <c r="AQ6" s="9">
        <v>2263.3743457760343</v>
      </c>
      <c r="AR6" s="40">
        <v>0.89719727221149204</v>
      </c>
      <c r="AS6" s="21">
        <f t="shared" ref="AS6:AS18" si="11">AP6+(AQ6*$B$1)</f>
        <v>156023.91630648338</v>
      </c>
      <c r="AT6" s="9">
        <v>486</v>
      </c>
      <c r="AU6" s="9">
        <f t="shared" ref="AU6:AU21" si="12">(AQ6*AT6)/31</f>
        <v>35483.868775714604</v>
      </c>
      <c r="AW6" s="41">
        <v>35521</v>
      </c>
      <c r="AX6" s="9">
        <v>29332.608105817471</v>
      </c>
      <c r="AY6" s="9">
        <v>2175.3681549134171</v>
      </c>
      <c r="AZ6" s="40">
        <v>0.90823555467529948</v>
      </c>
      <c r="BA6" s="9">
        <f t="shared" ref="BA6:BA18" si="13">AX6+(AY6*$B$1)</f>
        <v>148977.85662605541</v>
      </c>
      <c r="BB6" s="9">
        <v>341</v>
      </c>
      <c r="BC6" s="9">
        <f t="shared" ref="BC6:BC21" si="14">(AY6*BB6)/30</f>
        <v>24726.68469418251</v>
      </c>
      <c r="BE6" s="41">
        <v>35551</v>
      </c>
      <c r="BF6" s="9">
        <v>29118.381622401506</v>
      </c>
      <c r="BG6" s="9">
        <v>919.21316971765089</v>
      </c>
      <c r="BH6" s="40">
        <v>0.44012973979013237</v>
      </c>
      <c r="BI6" s="9">
        <f t="shared" ref="BI6:BI16" si="15">BF6+(BG6*$B$1)</f>
        <v>79675.105956872299</v>
      </c>
      <c r="BJ6" s="9">
        <v>122</v>
      </c>
      <c r="BK6" s="9">
        <f t="shared" ref="BK6:BK21" si="16">(BG6*BJ6)/31</f>
        <v>3617.5486034049486</v>
      </c>
      <c r="BM6" s="9">
        <f t="shared" ref="BM6:BM21" si="17">SUM(F6,N6,V6,AD6,AL6,AT6,BB6,BJ6)</f>
        <v>4003</v>
      </c>
      <c r="BN6" s="50" t="s">
        <v>118</v>
      </c>
      <c r="BO6" s="9">
        <f t="shared" ref="BO6:BO17" si="18">MAX(B6,J6,R6,Z6,AH6,AP6,AX6,BF6)</f>
        <v>34351.357963070368</v>
      </c>
      <c r="BP6" s="9">
        <f t="shared" ref="BP6:BP17" si="19">MAX(C6,K6,S6,AA6,AI6,AQ6,AY6,BG6)</f>
        <v>2570.7588077146547</v>
      </c>
      <c r="BQ6" s="9">
        <f t="shared" si="1"/>
        <v>172987.72368546622</v>
      </c>
    </row>
    <row r="7" spans="1:69">
      <c r="A7" s="41">
        <v>35704</v>
      </c>
      <c r="B7" s="9">
        <v>26506.792570153244</v>
      </c>
      <c r="C7" s="9">
        <v>919.21316971765089</v>
      </c>
      <c r="D7" s="40">
        <v>0.44012973979013237</v>
      </c>
      <c r="E7" s="51">
        <f t="shared" si="0"/>
        <v>77063.516904624033</v>
      </c>
      <c r="F7" s="21">
        <v>264</v>
      </c>
      <c r="G7" s="9">
        <f t="shared" si="2"/>
        <v>7828.1379614664465</v>
      </c>
      <c r="H7" s="9"/>
      <c r="I7" s="41">
        <v>35735</v>
      </c>
      <c r="J7" s="9">
        <v>26742.574833367653</v>
      </c>
      <c r="K7" s="9">
        <v>2592.446946994648</v>
      </c>
      <c r="L7" s="40">
        <v>0.93821183138576802</v>
      </c>
      <c r="M7" s="9">
        <f t="shared" si="3"/>
        <v>169327.15691807331</v>
      </c>
      <c r="N7" s="9">
        <v>566</v>
      </c>
      <c r="O7" s="9">
        <f t="shared" si="4"/>
        <v>48910.832399965693</v>
      </c>
      <c r="P7" s="42"/>
      <c r="Q7" s="41">
        <v>35765</v>
      </c>
      <c r="R7" s="9">
        <v>24849.567064676216</v>
      </c>
      <c r="S7" s="9">
        <v>2706.0313217329663</v>
      </c>
      <c r="T7" s="40">
        <v>0.7589025597386676</v>
      </c>
      <c r="U7" s="9">
        <f t="shared" si="5"/>
        <v>173681.28975998936</v>
      </c>
      <c r="V7" s="9">
        <v>805</v>
      </c>
      <c r="W7" s="9">
        <f t="shared" si="6"/>
        <v>70269.523032098004</v>
      </c>
      <c r="X7" s="9"/>
      <c r="Y7" s="41">
        <v>35796</v>
      </c>
      <c r="Z7" s="9">
        <v>33571.593628706447</v>
      </c>
      <c r="AA7" s="9">
        <v>2562.7235347782544</v>
      </c>
      <c r="AB7" s="40">
        <v>0.9121697219232594</v>
      </c>
      <c r="AC7" s="9">
        <f t="shared" si="7"/>
        <v>174521.38804151042</v>
      </c>
      <c r="AD7" s="9">
        <v>676</v>
      </c>
      <c r="AE7" s="9">
        <f t="shared" si="8"/>
        <v>55883.906758390323</v>
      </c>
      <c r="AG7" s="41">
        <v>35827</v>
      </c>
      <c r="AH7" s="9">
        <v>36959.268392865037</v>
      </c>
      <c r="AI7" s="9">
        <v>2462.3380428078399</v>
      </c>
      <c r="AJ7" s="40">
        <v>0.84335319973393785</v>
      </c>
      <c r="AK7" s="9">
        <f t="shared" si="9"/>
        <v>172387.86074729625</v>
      </c>
      <c r="AL7" s="9">
        <v>584</v>
      </c>
      <c r="AM7" s="9">
        <f t="shared" si="10"/>
        <v>51357.336321420662</v>
      </c>
      <c r="AN7" s="9"/>
      <c r="AO7" s="41">
        <v>35855</v>
      </c>
      <c r="AP7" s="9">
        <v>33012.976893608051</v>
      </c>
      <c r="AQ7" s="9">
        <v>2536.4283891310306</v>
      </c>
      <c r="AR7" s="40">
        <v>0.97470694810088465</v>
      </c>
      <c r="AS7" s="9">
        <f t="shared" si="11"/>
        <v>172516.53829581474</v>
      </c>
      <c r="AT7" s="9">
        <v>543</v>
      </c>
      <c r="AU7" s="9">
        <f t="shared" si="12"/>
        <v>44428.406945101604</v>
      </c>
      <c r="AW7" s="41">
        <v>35886</v>
      </c>
      <c r="AX7" s="9">
        <v>33788.578865787735</v>
      </c>
      <c r="AY7" s="9">
        <v>1486.5178817402775</v>
      </c>
      <c r="AZ7" s="40">
        <v>0.91297066636136692</v>
      </c>
      <c r="BA7" s="9">
        <f t="shared" si="13"/>
        <v>115547.06236150299</v>
      </c>
      <c r="BB7" s="9">
        <v>245</v>
      </c>
      <c r="BC7" s="9">
        <f t="shared" si="14"/>
        <v>12139.896034212266</v>
      </c>
      <c r="BE7" s="41">
        <v>35916</v>
      </c>
      <c r="BF7" s="9">
        <v>29733.041504242523</v>
      </c>
      <c r="BG7" s="9">
        <v>1507.1589741028829</v>
      </c>
      <c r="BH7" s="40">
        <v>0.65861244087003801</v>
      </c>
      <c r="BI7" s="9">
        <f t="shared" si="15"/>
        <v>112626.78507990108</v>
      </c>
      <c r="BJ7" s="9">
        <v>63</v>
      </c>
      <c r="BK7" s="9">
        <f t="shared" si="16"/>
        <v>3062.9359796284393</v>
      </c>
      <c r="BM7" s="9">
        <f t="shared" si="17"/>
        <v>3746</v>
      </c>
      <c r="BN7" s="50" t="s">
        <v>119</v>
      </c>
      <c r="BO7" s="9">
        <f t="shared" si="18"/>
        <v>36959.268392865037</v>
      </c>
      <c r="BP7" s="9">
        <f t="shared" si="19"/>
        <v>2706.0313217329663</v>
      </c>
      <c r="BQ7" s="9">
        <f t="shared" si="1"/>
        <v>174521.38804151042</v>
      </c>
    </row>
    <row r="8" spans="1:69">
      <c r="A8" s="41">
        <v>36069</v>
      </c>
      <c r="B8" s="9">
        <v>28006.426048514528</v>
      </c>
      <c r="C8" s="9">
        <v>1626.8072320385136</v>
      </c>
      <c r="D8" s="40">
        <v>0.72951590686647938</v>
      </c>
      <c r="E8" s="9">
        <f t="shared" si="0"/>
        <v>117480.82381063278</v>
      </c>
      <c r="F8" s="21">
        <v>209</v>
      </c>
      <c r="G8" s="9">
        <f t="shared" si="2"/>
        <v>10967.829403098367</v>
      </c>
      <c r="H8" s="9"/>
      <c r="I8" s="41">
        <v>36100</v>
      </c>
      <c r="J8" s="9">
        <v>33642.558324268226</v>
      </c>
      <c r="K8" s="9">
        <v>2060.7797943945748</v>
      </c>
      <c r="L8" s="40">
        <v>0.88258155581022668</v>
      </c>
      <c r="M8" s="9">
        <f t="shared" si="3"/>
        <v>146985.44701596984</v>
      </c>
      <c r="N8" s="9">
        <v>451</v>
      </c>
      <c r="O8" s="9">
        <f t="shared" si="4"/>
        <v>30980.389575731773</v>
      </c>
      <c r="Q8" s="41">
        <v>36130</v>
      </c>
      <c r="R8" s="9">
        <v>31261.647166603107</v>
      </c>
      <c r="S8" s="9">
        <v>2555.739413648495</v>
      </c>
      <c r="T8" s="40">
        <v>0.94951325969870359</v>
      </c>
      <c r="U8" s="9">
        <f t="shared" si="5"/>
        <v>171827.31491727033</v>
      </c>
      <c r="V8" s="9">
        <v>662</v>
      </c>
      <c r="W8" s="9">
        <f t="shared" si="6"/>
        <v>54577.402962429151</v>
      </c>
      <c r="X8" s="9"/>
      <c r="Y8" s="41">
        <v>36161</v>
      </c>
      <c r="Z8" s="9">
        <v>32428.369999571805</v>
      </c>
      <c r="AA8" s="9">
        <v>2793.6109930739913</v>
      </c>
      <c r="AB8" s="40">
        <v>0.9182449658866948</v>
      </c>
      <c r="AC8" s="9">
        <f t="shared" si="7"/>
        <v>186076.97461864131</v>
      </c>
      <c r="AD8" s="9">
        <v>720</v>
      </c>
      <c r="AE8" s="9">
        <f t="shared" si="8"/>
        <v>64883.868226234634</v>
      </c>
      <c r="AG8" s="41">
        <v>36192</v>
      </c>
      <c r="AH8" s="9">
        <v>29265.856475132612</v>
      </c>
      <c r="AI8" s="9">
        <v>2718.5187227771967</v>
      </c>
      <c r="AJ8" s="40">
        <v>0.94400556454969797</v>
      </c>
      <c r="AK8" s="9">
        <f t="shared" si="9"/>
        <v>178784.38622787842</v>
      </c>
      <c r="AL8" s="9">
        <v>654</v>
      </c>
      <c r="AM8" s="9">
        <f t="shared" si="10"/>
        <v>63496.830167724518</v>
      </c>
      <c r="AN8" s="9"/>
      <c r="AO8" s="41">
        <v>36220</v>
      </c>
      <c r="AP8" s="9">
        <v>31943.746985295911</v>
      </c>
      <c r="AQ8" s="9">
        <v>2679.9522092509123</v>
      </c>
      <c r="AR8" s="40">
        <v>0.92242667444009008</v>
      </c>
      <c r="AS8" s="9">
        <f t="shared" si="11"/>
        <v>179341.1184940961</v>
      </c>
      <c r="AT8" s="9">
        <v>633</v>
      </c>
      <c r="AU8" s="9">
        <f t="shared" si="12"/>
        <v>54722.895111478312</v>
      </c>
      <c r="AW8" s="41">
        <v>36251</v>
      </c>
      <c r="AX8" s="9">
        <v>33960.676974576279</v>
      </c>
      <c r="AY8" s="9">
        <v>1425.7136696933005</v>
      </c>
      <c r="AZ8" s="40">
        <v>0.66522390878623139</v>
      </c>
      <c r="BA8" s="21">
        <f t="shared" si="13"/>
        <v>112374.92880770779</v>
      </c>
      <c r="BB8" s="9">
        <v>252</v>
      </c>
      <c r="BC8" s="9">
        <f t="shared" si="14"/>
        <v>11975.994825423724</v>
      </c>
      <c r="BE8" s="41">
        <v>36281</v>
      </c>
      <c r="BF8" s="9">
        <v>29897.346839799746</v>
      </c>
      <c r="BG8" s="9">
        <v>1283.3415206508134</v>
      </c>
      <c r="BH8" s="40">
        <v>0.58915285131654638</v>
      </c>
      <c r="BI8" s="9">
        <f t="shared" si="15"/>
        <v>100481.13047559449</v>
      </c>
      <c r="BJ8" s="9">
        <v>71</v>
      </c>
      <c r="BK8" s="9">
        <f t="shared" si="16"/>
        <v>2939.2660634260565</v>
      </c>
      <c r="BM8" s="9">
        <f t="shared" si="17"/>
        <v>3652</v>
      </c>
      <c r="BN8" s="50" t="s">
        <v>120</v>
      </c>
      <c r="BO8" s="9">
        <f t="shared" si="18"/>
        <v>33960.676974576279</v>
      </c>
      <c r="BP8" s="9">
        <f t="shared" si="19"/>
        <v>2793.6109930739913</v>
      </c>
      <c r="BQ8" s="9">
        <f t="shared" si="1"/>
        <v>186076.97461864131</v>
      </c>
    </row>
    <row r="9" spans="1:69">
      <c r="A9" s="41">
        <v>36434</v>
      </c>
      <c r="B9" s="9">
        <v>27622.754100181453</v>
      </c>
      <c r="C9" s="9">
        <v>1283.3415206508134</v>
      </c>
      <c r="D9" s="40">
        <v>0.58915285131654638</v>
      </c>
      <c r="E9" s="9">
        <f t="shared" si="0"/>
        <v>98206.537735976191</v>
      </c>
      <c r="F9" s="21">
        <v>274</v>
      </c>
      <c r="G9" s="9">
        <f t="shared" si="2"/>
        <v>11343.083118010416</v>
      </c>
      <c r="H9" s="9"/>
      <c r="I9" s="41">
        <v>36465</v>
      </c>
      <c r="J9" s="9">
        <v>27367.705765219034</v>
      </c>
      <c r="K9" s="9">
        <v>2610.8725583159494</v>
      </c>
      <c r="L9" s="12">
        <v>0.89962955900594543</v>
      </c>
      <c r="M9" s="9">
        <f t="shared" si="3"/>
        <v>170965.69647259623</v>
      </c>
      <c r="N9" s="10">
        <v>378</v>
      </c>
      <c r="O9" s="9">
        <f t="shared" si="4"/>
        <v>32896.994234780963</v>
      </c>
      <c r="P9" s="42"/>
      <c r="Q9" s="41">
        <v>36495</v>
      </c>
      <c r="R9" s="9">
        <v>31538.637576602574</v>
      </c>
      <c r="S9" s="9">
        <v>2606.7234363347493</v>
      </c>
      <c r="T9" s="12">
        <v>0.85540327854384846</v>
      </c>
      <c r="U9" s="9">
        <f t="shared" si="5"/>
        <v>174908.42657501379</v>
      </c>
      <c r="V9" s="10">
        <v>697</v>
      </c>
      <c r="W9" s="9">
        <f t="shared" si="6"/>
        <v>58609.233391139365</v>
      </c>
      <c r="X9" s="9"/>
      <c r="Y9" s="41">
        <v>36526</v>
      </c>
      <c r="Z9" s="9">
        <v>34607.938056517887</v>
      </c>
      <c r="AA9" s="9">
        <v>2796.6141022704496</v>
      </c>
      <c r="AB9" s="12">
        <v>0.95505889318922688</v>
      </c>
      <c r="AC9" s="9">
        <f t="shared" si="7"/>
        <v>188421.7136813926</v>
      </c>
      <c r="AD9" s="10">
        <v>902</v>
      </c>
      <c r="AE9" s="9">
        <f t="shared" si="8"/>
        <v>81372.44904025631</v>
      </c>
      <c r="AG9" s="41">
        <v>36557</v>
      </c>
      <c r="AH9" s="9">
        <v>30037.250276613879</v>
      </c>
      <c r="AI9" s="9">
        <v>2925.4088625274348</v>
      </c>
      <c r="AJ9" s="12">
        <v>0.91611104924585873</v>
      </c>
      <c r="AK9" s="9">
        <f t="shared" si="9"/>
        <v>190934.73771562282</v>
      </c>
      <c r="AL9" s="10">
        <v>631</v>
      </c>
      <c r="AM9" s="9">
        <f t="shared" si="10"/>
        <v>65926.178294814687</v>
      </c>
      <c r="AN9" s="9"/>
      <c r="AO9" s="41">
        <v>36586</v>
      </c>
      <c r="AP9" s="9">
        <v>33237.040641975313</v>
      </c>
      <c r="AQ9" s="9">
        <v>2397.2655637860084</v>
      </c>
      <c r="AR9" s="12">
        <v>0.88594132342405274</v>
      </c>
      <c r="AS9" s="9">
        <f t="shared" si="11"/>
        <v>165086.64665020577</v>
      </c>
      <c r="AT9" s="10">
        <v>417</v>
      </c>
      <c r="AU9" s="9">
        <f t="shared" si="12"/>
        <v>32247.088390282755</v>
      </c>
      <c r="AW9" s="41">
        <v>36617</v>
      </c>
      <c r="AX9" s="9">
        <v>33740.344425104944</v>
      </c>
      <c r="AY9" s="9">
        <v>1987.9511620763797</v>
      </c>
      <c r="AZ9" s="40">
        <v>0.79690566529338014</v>
      </c>
      <c r="BA9" s="9">
        <f t="shared" si="13"/>
        <v>143077.65833930584</v>
      </c>
      <c r="BB9" s="9">
        <v>273</v>
      </c>
      <c r="BC9" s="9">
        <f t="shared" si="14"/>
        <v>18090.355574895053</v>
      </c>
      <c r="BE9" s="41">
        <v>36647</v>
      </c>
      <c r="BF9" s="9">
        <v>31562.070119290078</v>
      </c>
      <c r="BG9" s="9">
        <v>647.84405004364271</v>
      </c>
      <c r="BH9" s="40">
        <v>0.1930145152804762</v>
      </c>
      <c r="BI9" s="51">
        <f t="shared" si="15"/>
        <v>67193.492871690425</v>
      </c>
      <c r="BJ9" s="9">
        <v>46</v>
      </c>
      <c r="BK9" s="9">
        <f t="shared" si="16"/>
        <v>961.316977484115</v>
      </c>
      <c r="BM9" s="9">
        <f t="shared" si="17"/>
        <v>3618</v>
      </c>
      <c r="BN9" s="50" t="s">
        <v>121</v>
      </c>
      <c r="BO9" s="9">
        <f t="shared" si="18"/>
        <v>34607.938056517887</v>
      </c>
      <c r="BP9" s="9">
        <f t="shared" si="19"/>
        <v>2925.4088625274348</v>
      </c>
      <c r="BQ9" s="9">
        <f t="shared" si="1"/>
        <v>190934.73771562282</v>
      </c>
    </row>
    <row r="10" spans="1:69">
      <c r="A10" s="41">
        <v>36800</v>
      </c>
      <c r="B10" s="9">
        <v>30723.21985815603</v>
      </c>
      <c r="C10" s="9">
        <v>1649.2817537072856</v>
      </c>
      <c r="D10" s="40">
        <v>0.83270398385605404</v>
      </c>
      <c r="E10" s="9">
        <f t="shared" si="0"/>
        <v>121433.71631205673</v>
      </c>
      <c r="F10" s="21">
        <v>242</v>
      </c>
      <c r="G10" s="9">
        <f t="shared" si="2"/>
        <v>12875.038206360101</v>
      </c>
      <c r="H10" s="9"/>
      <c r="I10" s="41">
        <v>36831</v>
      </c>
      <c r="J10" s="9">
        <v>26368.868669938944</v>
      </c>
      <c r="K10" s="21">
        <v>2725.0425595594397</v>
      </c>
      <c r="L10" s="12">
        <v>0.91100222329250535</v>
      </c>
      <c r="M10" s="44">
        <f t="shared" si="3"/>
        <v>176246.20944570811</v>
      </c>
      <c r="N10" s="10">
        <v>586</v>
      </c>
      <c r="O10" s="9">
        <f t="shared" si="4"/>
        <v>53229.164663394396</v>
      </c>
      <c r="Q10" s="41">
        <v>36861</v>
      </c>
      <c r="R10" s="9">
        <v>57206.591404858118</v>
      </c>
      <c r="S10" s="9">
        <v>2126.6002694129406</v>
      </c>
      <c r="T10" s="40">
        <v>0.77030726782958936</v>
      </c>
      <c r="U10" s="9">
        <f t="shared" si="5"/>
        <v>174169.60622256986</v>
      </c>
      <c r="V10" s="9">
        <v>989</v>
      </c>
      <c r="W10" s="9">
        <f t="shared" si="6"/>
        <v>67845.408595141882</v>
      </c>
      <c r="X10" s="9"/>
      <c r="Y10" s="41">
        <v>36892</v>
      </c>
      <c r="Z10" s="9">
        <v>29358.345143695289</v>
      </c>
      <c r="AA10" s="9">
        <v>2857.1274694045928</v>
      </c>
      <c r="AB10" s="40">
        <v>0.93828953131172776</v>
      </c>
      <c r="AC10" s="9">
        <f t="shared" si="7"/>
        <v>186500.35596094787</v>
      </c>
      <c r="AD10" s="9">
        <v>881</v>
      </c>
      <c r="AE10" s="9">
        <f t="shared" si="8"/>
        <v>81197.719372433741</v>
      </c>
      <c r="AG10" s="41">
        <v>36923</v>
      </c>
      <c r="AH10" s="9">
        <v>33920.978214089249</v>
      </c>
      <c r="AI10" s="9">
        <v>2387.145875804938</v>
      </c>
      <c r="AJ10" s="40">
        <v>0.92889541952357368</v>
      </c>
      <c r="AK10" s="21">
        <f t="shared" si="9"/>
        <v>165214.00138336082</v>
      </c>
      <c r="AL10" s="9">
        <v>628</v>
      </c>
      <c r="AM10" s="9">
        <f t="shared" si="10"/>
        <v>53540.271785910751</v>
      </c>
      <c r="AN10" s="9"/>
      <c r="AO10" s="41">
        <v>36951</v>
      </c>
      <c r="AP10" s="9">
        <v>25850.488533163065</v>
      </c>
      <c r="AQ10" s="9">
        <v>2610.9235682851127</v>
      </c>
      <c r="AR10" s="40">
        <v>0.79484974328659652</v>
      </c>
      <c r="AS10" s="9">
        <f t="shared" si="11"/>
        <v>169451.28478884426</v>
      </c>
      <c r="AT10" s="9">
        <v>645.16666666666663</v>
      </c>
      <c r="AU10" s="9">
        <f t="shared" si="12"/>
        <v>54338.09211199823</v>
      </c>
      <c r="AW10" s="41">
        <v>36982</v>
      </c>
      <c r="AX10" s="9">
        <v>27317.307003300917</v>
      </c>
      <c r="AY10" s="9">
        <v>2092.4481220447856</v>
      </c>
      <c r="AZ10" s="40">
        <v>0.83367334122641656</v>
      </c>
      <c r="BA10" s="9">
        <f t="shared" si="13"/>
        <v>142401.95371576413</v>
      </c>
      <c r="BB10" s="9">
        <v>245</v>
      </c>
      <c r="BC10" s="9">
        <f t="shared" si="14"/>
        <v>17088.326330032414</v>
      </c>
      <c r="BE10" s="41">
        <v>37012</v>
      </c>
      <c r="BF10" s="9">
        <v>26404.063886424134</v>
      </c>
      <c r="BG10" s="9">
        <v>893.05359361135754</v>
      </c>
      <c r="BH10" s="40">
        <v>0.68128481093810844</v>
      </c>
      <c r="BI10" s="9">
        <f t="shared" si="15"/>
        <v>75522.011535048805</v>
      </c>
      <c r="BJ10" s="9">
        <v>75</v>
      </c>
      <c r="BK10" s="9">
        <f t="shared" si="16"/>
        <v>2160.6135329307035</v>
      </c>
      <c r="BM10" s="9">
        <f t="shared" si="17"/>
        <v>4291.1666666666661</v>
      </c>
      <c r="BN10" s="50" t="s">
        <v>122</v>
      </c>
      <c r="BO10" s="9">
        <f t="shared" si="18"/>
        <v>57206.591404858118</v>
      </c>
      <c r="BP10" s="9">
        <f t="shared" si="19"/>
        <v>2857.1274694045928</v>
      </c>
      <c r="BQ10" s="9">
        <f t="shared" si="1"/>
        <v>186500.35596094787</v>
      </c>
    </row>
    <row r="11" spans="1:69">
      <c r="A11" s="41">
        <v>37165</v>
      </c>
      <c r="B11" s="9">
        <v>27623.399345879388</v>
      </c>
      <c r="C11" s="9">
        <v>1813.0318840072757</v>
      </c>
      <c r="D11" s="40">
        <v>0.90705096956003961</v>
      </c>
      <c r="E11" s="9">
        <f t="shared" si="0"/>
        <v>127340.15296627955</v>
      </c>
      <c r="F11" s="21">
        <v>239</v>
      </c>
      <c r="G11" s="9">
        <f t="shared" si="2"/>
        <v>13977.890976701256</v>
      </c>
      <c r="H11" s="9"/>
      <c r="I11" s="41">
        <v>37196</v>
      </c>
      <c r="J11" s="9">
        <v>30949.902220504529</v>
      </c>
      <c r="K11" s="9">
        <v>1982.5979551682947</v>
      </c>
      <c r="L11" s="40">
        <v>0.95133225769102903</v>
      </c>
      <c r="M11" s="21">
        <f t="shared" si="3"/>
        <v>139992.78975476074</v>
      </c>
      <c r="N11" s="9">
        <v>326</v>
      </c>
      <c r="O11" s="9">
        <f t="shared" si="4"/>
        <v>21544.231112828802</v>
      </c>
      <c r="Q11" s="41">
        <v>37226</v>
      </c>
      <c r="R11" s="9">
        <v>26023.859962406015</v>
      </c>
      <c r="S11" s="9">
        <v>2519.606471535983</v>
      </c>
      <c r="T11" s="40">
        <v>0.94413359239558969</v>
      </c>
      <c r="U11" s="9">
        <f t="shared" si="5"/>
        <v>164602.21589688509</v>
      </c>
      <c r="V11" s="9">
        <v>609</v>
      </c>
      <c r="W11" s="9">
        <f t="shared" si="6"/>
        <v>49498.075521464954</v>
      </c>
      <c r="X11" s="9"/>
      <c r="Y11" s="41">
        <v>37257</v>
      </c>
      <c r="Z11" s="9">
        <v>32151.505514483084</v>
      </c>
      <c r="AA11" s="9">
        <v>2686.7396073203249</v>
      </c>
      <c r="AB11" s="40">
        <v>0.94577557665409751</v>
      </c>
      <c r="AC11" s="9">
        <f t="shared" si="7"/>
        <v>179922.18391710095</v>
      </c>
      <c r="AD11" s="9">
        <v>690</v>
      </c>
      <c r="AE11" s="9">
        <f t="shared" si="8"/>
        <v>59801.623517774977</v>
      </c>
      <c r="AG11" s="41">
        <v>37288</v>
      </c>
      <c r="AH11" s="9">
        <v>28636.142934867079</v>
      </c>
      <c r="AI11" s="9">
        <v>2623.9254624591949</v>
      </c>
      <c r="AJ11" s="40">
        <v>0.89573464512757595</v>
      </c>
      <c r="AK11" s="9">
        <f t="shared" si="9"/>
        <v>172952.04337012279</v>
      </c>
      <c r="AL11" s="9">
        <v>644</v>
      </c>
      <c r="AM11" s="9">
        <f t="shared" si="10"/>
        <v>60350.285636561479</v>
      </c>
      <c r="AN11" s="9"/>
      <c r="AO11" s="41">
        <v>37316</v>
      </c>
      <c r="AP11" s="9">
        <v>27921.245854120789</v>
      </c>
      <c r="AQ11" s="9">
        <v>2575.6118899634885</v>
      </c>
      <c r="AR11" s="40">
        <v>0.88651073867945285</v>
      </c>
      <c r="AS11" s="9">
        <f t="shared" si="11"/>
        <v>169579.89980211266</v>
      </c>
      <c r="AT11" s="9">
        <v>486</v>
      </c>
      <c r="AU11" s="9">
        <f t="shared" si="12"/>
        <v>40378.947694266302</v>
      </c>
      <c r="AW11" s="41">
        <v>37347</v>
      </c>
      <c r="AX11" s="9">
        <v>27763.559443911789</v>
      </c>
      <c r="AY11" s="9">
        <v>1834.8806327900288</v>
      </c>
      <c r="AZ11" s="40">
        <v>0.8785154212245404</v>
      </c>
      <c r="BA11" s="9">
        <f t="shared" si="13"/>
        <v>128681.99424736337</v>
      </c>
      <c r="BB11" s="9">
        <v>216</v>
      </c>
      <c r="BC11" s="9">
        <f t="shared" si="14"/>
        <v>13211.140556088209</v>
      </c>
      <c r="BE11" s="41">
        <v>37377</v>
      </c>
      <c r="BF11" s="9">
        <v>25641.571231983777</v>
      </c>
      <c r="BG11" s="9">
        <v>1054.4762439342362</v>
      </c>
      <c r="BH11" s="40">
        <v>0.79979093256250833</v>
      </c>
      <c r="BI11" s="9">
        <f t="shared" si="15"/>
        <v>83637.764648366778</v>
      </c>
      <c r="BJ11" s="9">
        <v>114</v>
      </c>
      <c r="BK11" s="9">
        <f t="shared" si="16"/>
        <v>3877.7513486613848</v>
      </c>
      <c r="BM11" s="9">
        <f t="shared" si="17"/>
        <v>3324</v>
      </c>
      <c r="BN11" s="50" t="s">
        <v>123</v>
      </c>
      <c r="BO11" s="9">
        <f t="shared" si="18"/>
        <v>32151.505514483084</v>
      </c>
      <c r="BP11" s="9">
        <f t="shared" si="19"/>
        <v>2686.7396073203249</v>
      </c>
      <c r="BQ11" s="9">
        <f t="shared" si="1"/>
        <v>179922.18391710095</v>
      </c>
    </row>
    <row r="12" spans="1:69">
      <c r="A12" s="41">
        <v>37530</v>
      </c>
      <c r="B12" s="9">
        <v>22420.955855600921</v>
      </c>
      <c r="C12" s="9">
        <v>2343.3557019848809</v>
      </c>
      <c r="D12" s="40">
        <v>0.90843175648233065</v>
      </c>
      <c r="E12" s="44">
        <f t="shared" si="0"/>
        <v>151305.51946476937</v>
      </c>
      <c r="F12" s="21">
        <v>240</v>
      </c>
      <c r="G12" s="9">
        <f t="shared" si="2"/>
        <v>18142.108660528109</v>
      </c>
      <c r="H12" s="9"/>
      <c r="I12" s="41">
        <v>37561</v>
      </c>
      <c r="J12" s="9">
        <v>30745.549946519583</v>
      </c>
      <c r="K12" s="9">
        <v>2335.7063819970217</v>
      </c>
      <c r="L12" s="40">
        <v>0.94592216382961181</v>
      </c>
      <c r="M12" s="9">
        <f t="shared" si="3"/>
        <v>159209.40095635576</v>
      </c>
      <c r="N12" s="9">
        <v>533</v>
      </c>
      <c r="O12" s="9">
        <f t="shared" si="4"/>
        <v>41497.716720147087</v>
      </c>
      <c r="Q12" s="41">
        <v>37591</v>
      </c>
      <c r="R12" s="9">
        <v>28084.41810766721</v>
      </c>
      <c r="S12" s="9">
        <v>2835.3244698205544</v>
      </c>
      <c r="T12" s="40">
        <v>0.90463016509967198</v>
      </c>
      <c r="U12" s="9">
        <f t="shared" si="5"/>
        <v>184027.26394779771</v>
      </c>
      <c r="V12" s="9">
        <v>823</v>
      </c>
      <c r="W12" s="9">
        <f t="shared" si="6"/>
        <v>75273.291569752138</v>
      </c>
      <c r="X12" s="9"/>
      <c r="Y12" s="41">
        <v>37622</v>
      </c>
      <c r="Z12" s="9">
        <v>29568.434062229106</v>
      </c>
      <c r="AA12" s="9">
        <v>2946.6420383392729</v>
      </c>
      <c r="AB12" s="40">
        <v>0.94088377165148152</v>
      </c>
      <c r="AC12" s="9">
        <f t="shared" si="7"/>
        <v>191633.74617088912</v>
      </c>
      <c r="AD12" s="9">
        <v>993</v>
      </c>
      <c r="AE12" s="9">
        <f t="shared" si="8"/>
        <v>94387.598195835424</v>
      </c>
      <c r="AG12" s="41">
        <v>37653</v>
      </c>
      <c r="AH12" s="9">
        <v>30228.927346938755</v>
      </c>
      <c r="AI12" s="9">
        <v>3014.6053061224493</v>
      </c>
      <c r="AJ12" s="40">
        <v>0.94964180349202787</v>
      </c>
      <c r="AK12" s="44">
        <f t="shared" si="9"/>
        <v>196032.21918367347</v>
      </c>
      <c r="AL12" s="9">
        <v>798</v>
      </c>
      <c r="AM12" s="9">
        <f t="shared" si="10"/>
        <v>85916.251224489795</v>
      </c>
      <c r="AN12" s="9"/>
      <c r="AO12" s="41">
        <v>37681</v>
      </c>
      <c r="AP12" s="9">
        <v>24418.691384767051</v>
      </c>
      <c r="AQ12" s="9">
        <v>2773.2859940852964</v>
      </c>
      <c r="AR12" s="40">
        <v>0.94832124457436073</v>
      </c>
      <c r="AS12" s="9">
        <f t="shared" si="11"/>
        <v>176949.42105945834</v>
      </c>
      <c r="AT12" s="9">
        <v>495</v>
      </c>
      <c r="AU12" s="9">
        <f t="shared" si="12"/>
        <v>44283.115066845865</v>
      </c>
      <c r="AW12" s="41">
        <v>37712</v>
      </c>
      <c r="AX12" s="9">
        <v>25257.708557407906</v>
      </c>
      <c r="AY12" s="9">
        <v>2557.2545375100835</v>
      </c>
      <c r="AZ12" s="40">
        <v>0.87475472231472229</v>
      </c>
      <c r="BA12" s="9">
        <f t="shared" si="13"/>
        <v>165906.70812046248</v>
      </c>
      <c r="BB12" s="9">
        <v>274</v>
      </c>
      <c r="BC12" s="9">
        <f t="shared" si="14"/>
        <v>23356.258109258764</v>
      </c>
      <c r="BE12" s="41">
        <v>37742</v>
      </c>
      <c r="BF12" s="9">
        <v>26659.448787061996</v>
      </c>
      <c r="BG12" s="9">
        <v>1583.822102425876</v>
      </c>
      <c r="BH12" s="40">
        <v>0.92405765900017833</v>
      </c>
      <c r="BI12" s="9">
        <f t="shared" si="15"/>
        <v>113769.66442048518</v>
      </c>
      <c r="BJ12" s="9">
        <v>32</v>
      </c>
      <c r="BK12" s="9">
        <f t="shared" si="16"/>
        <v>1634.9131379880009</v>
      </c>
      <c r="BM12" s="9">
        <f t="shared" si="17"/>
        <v>4188</v>
      </c>
      <c r="BN12" s="50" t="s">
        <v>124</v>
      </c>
      <c r="BO12" s="9">
        <f t="shared" si="18"/>
        <v>30745.549946519583</v>
      </c>
      <c r="BP12" s="9">
        <f t="shared" si="19"/>
        <v>3014.6053061224493</v>
      </c>
      <c r="BQ12" s="9">
        <f t="shared" si="1"/>
        <v>196032.21918367347</v>
      </c>
    </row>
    <row r="13" spans="1:69">
      <c r="A13" s="41">
        <v>37895</v>
      </c>
      <c r="B13" s="9">
        <v>26949.237270875768</v>
      </c>
      <c r="C13" s="9">
        <v>1562.8679371544952</v>
      </c>
      <c r="D13" s="40">
        <v>0.81695730016902468</v>
      </c>
      <c r="E13" s="9">
        <f t="shared" si="0"/>
        <v>112906.97381437299</v>
      </c>
      <c r="F13" s="21">
        <v>245</v>
      </c>
      <c r="G13" s="9">
        <f t="shared" si="2"/>
        <v>12351.698212995203</v>
      </c>
      <c r="H13" s="9"/>
      <c r="I13" s="41">
        <v>37926</v>
      </c>
      <c r="J13" s="9">
        <v>29956.302950743524</v>
      </c>
      <c r="K13" s="9">
        <v>2196.1207458178415</v>
      </c>
      <c r="L13" s="40">
        <v>0.92633484340486061</v>
      </c>
      <c r="M13" s="9">
        <f t="shared" si="3"/>
        <v>150742.94397072479</v>
      </c>
      <c r="N13" s="9">
        <v>364</v>
      </c>
      <c r="O13" s="9">
        <f t="shared" si="4"/>
        <v>26646.265049256479</v>
      </c>
      <c r="Q13" s="41">
        <v>37956</v>
      </c>
      <c r="R13" s="9">
        <v>26186.298914354658</v>
      </c>
      <c r="S13" s="9">
        <v>2877.8713630880579</v>
      </c>
      <c r="T13" s="40">
        <v>0.9141310278000202</v>
      </c>
      <c r="U13" s="9">
        <f t="shared" si="5"/>
        <v>184469.22388419783</v>
      </c>
      <c r="V13" s="9">
        <v>795</v>
      </c>
      <c r="W13" s="9">
        <f t="shared" si="6"/>
        <v>73803.47527919375</v>
      </c>
      <c r="X13" s="9"/>
      <c r="Y13" s="41">
        <v>37987</v>
      </c>
      <c r="Z13" s="9">
        <v>24364.776624577527</v>
      </c>
      <c r="AA13" s="9">
        <v>3057.0737357311395</v>
      </c>
      <c r="AB13" s="40">
        <v>0.97257363066387248</v>
      </c>
      <c r="AC13" s="9">
        <f t="shared" si="7"/>
        <v>192503.8320897902</v>
      </c>
      <c r="AD13" s="9">
        <v>989</v>
      </c>
      <c r="AE13" s="9">
        <f t="shared" si="8"/>
        <v>97530.513698003138</v>
      </c>
      <c r="AG13" s="41">
        <v>38018</v>
      </c>
      <c r="AH13" s="9">
        <v>21250.083920153644</v>
      </c>
      <c r="AI13" s="21">
        <v>3163.0046557644182</v>
      </c>
      <c r="AJ13" s="40">
        <v>0.93079523679069931</v>
      </c>
      <c r="AK13" s="21">
        <f t="shared" si="9"/>
        <v>195215.33998719664</v>
      </c>
      <c r="AL13" s="9">
        <v>766</v>
      </c>
      <c r="AM13" s="9">
        <f t="shared" si="10"/>
        <v>86530.770225555156</v>
      </c>
      <c r="AN13" s="9"/>
      <c r="AO13" s="41">
        <v>38047</v>
      </c>
      <c r="AP13" s="9">
        <v>27568.646615587575</v>
      </c>
      <c r="AQ13" s="9">
        <v>2575.3797315810839</v>
      </c>
      <c r="AR13" s="40">
        <v>0.95373314623059136</v>
      </c>
      <c r="AS13" s="9">
        <f t="shared" si="11"/>
        <v>169214.5318525472</v>
      </c>
      <c r="AT13" s="9">
        <v>466</v>
      </c>
      <c r="AU13" s="9">
        <f t="shared" si="12"/>
        <v>38713.77273925113</v>
      </c>
      <c r="AW13" s="41">
        <v>38078</v>
      </c>
      <c r="AX13" s="9">
        <v>25477.719679175021</v>
      </c>
      <c r="AY13" s="9">
        <v>2653.8447436264682</v>
      </c>
      <c r="AZ13" s="40">
        <v>0.92720060018799255</v>
      </c>
      <c r="BA13" s="44">
        <f t="shared" si="13"/>
        <v>171439.1805786308</v>
      </c>
      <c r="BB13" s="9">
        <v>255</v>
      </c>
      <c r="BC13" s="9">
        <f t="shared" si="14"/>
        <v>22557.68032082498</v>
      </c>
      <c r="BE13" s="41">
        <v>38108</v>
      </c>
      <c r="BF13" s="9">
        <v>26659.448787061996</v>
      </c>
      <c r="BG13" s="9">
        <v>1583.822102425876</v>
      </c>
      <c r="BH13" s="43">
        <v>0.92405765900017833</v>
      </c>
      <c r="BI13" s="9">
        <f t="shared" si="15"/>
        <v>113769.66442048518</v>
      </c>
      <c r="BJ13" s="13">
        <v>32</v>
      </c>
      <c r="BK13" s="9">
        <f t="shared" si="16"/>
        <v>1634.9131379880009</v>
      </c>
      <c r="BM13" s="9">
        <f t="shared" si="17"/>
        <v>3912</v>
      </c>
      <c r="BN13" s="50" t="s">
        <v>125</v>
      </c>
      <c r="BO13" s="9">
        <f t="shared" si="18"/>
        <v>29956.302950743524</v>
      </c>
      <c r="BP13" s="9">
        <f t="shared" si="19"/>
        <v>3163.0046557644182</v>
      </c>
      <c r="BQ13" s="9">
        <f t="shared" si="1"/>
        <v>195215.33998719664</v>
      </c>
    </row>
    <row r="14" spans="1:69">
      <c r="A14" s="41">
        <v>38261</v>
      </c>
      <c r="B14" s="9">
        <v>27519.583975192556</v>
      </c>
      <c r="C14" s="9">
        <v>1661.0636190857258</v>
      </c>
      <c r="D14" s="40">
        <v>0.80415079370457121</v>
      </c>
      <c r="E14" s="9">
        <f t="shared" si="0"/>
        <v>118878.08302490746</v>
      </c>
      <c r="F14" s="21">
        <v>187</v>
      </c>
      <c r="G14" s="21">
        <f t="shared" si="2"/>
        <v>10019.964411904217</v>
      </c>
      <c r="H14" s="9"/>
      <c r="I14" s="41">
        <v>38292</v>
      </c>
      <c r="J14" s="9">
        <v>29001.674533933328</v>
      </c>
      <c r="K14" s="9">
        <v>2447.8632564973827</v>
      </c>
      <c r="L14" s="40">
        <v>0.94808689525382883</v>
      </c>
      <c r="M14" s="9">
        <f t="shared" si="3"/>
        <v>163634.15364128939</v>
      </c>
      <c r="N14" s="9">
        <v>382</v>
      </c>
      <c r="O14" s="9">
        <f t="shared" si="4"/>
        <v>31169.458799400007</v>
      </c>
      <c r="Q14" s="41">
        <v>38322</v>
      </c>
      <c r="R14" s="9">
        <v>28377.441239540844</v>
      </c>
      <c r="S14" s="21">
        <v>2857.5120253962914</v>
      </c>
      <c r="T14" s="49">
        <v>0.95787581597721261</v>
      </c>
      <c r="U14" s="21">
        <f t="shared" si="5"/>
        <v>185540.60263633687</v>
      </c>
      <c r="V14" s="21">
        <v>692</v>
      </c>
      <c r="W14" s="21">
        <f t="shared" si="6"/>
        <v>63787.042631426892</v>
      </c>
      <c r="X14" s="21"/>
      <c r="Y14" s="52">
        <v>38353</v>
      </c>
      <c r="Z14" s="21">
        <v>26903.4093391356</v>
      </c>
      <c r="AA14" s="21">
        <v>3171.701032467256</v>
      </c>
      <c r="AB14" s="49">
        <v>0.97434112048744437</v>
      </c>
      <c r="AC14" s="44">
        <f t="shared" si="7"/>
        <v>201346.96612483467</v>
      </c>
      <c r="AD14" s="21">
        <v>785</v>
      </c>
      <c r="AE14" s="21">
        <f t="shared" si="8"/>
        <v>80315.655176993416</v>
      </c>
      <c r="AF14" s="21"/>
      <c r="AG14" s="52">
        <v>38384</v>
      </c>
      <c r="AH14" s="21">
        <v>31637.66913211644</v>
      </c>
      <c r="AI14" s="21">
        <v>2862.1745945579155</v>
      </c>
      <c r="AJ14" s="49">
        <v>0.95465125892364588</v>
      </c>
      <c r="AK14" s="21">
        <f t="shared" si="9"/>
        <v>189057.27183280181</v>
      </c>
      <c r="AL14" s="21">
        <v>643</v>
      </c>
      <c r="AM14" s="21">
        <f t="shared" si="10"/>
        <v>65727.79515359785</v>
      </c>
      <c r="AN14" s="21"/>
      <c r="AO14" s="52">
        <v>38412</v>
      </c>
      <c r="AP14" s="21">
        <v>21388.104269264841</v>
      </c>
      <c r="AQ14" s="21">
        <v>3159.860690876882</v>
      </c>
      <c r="AR14" s="49">
        <v>0.94720098417731058</v>
      </c>
      <c r="AS14" s="44">
        <f t="shared" si="11"/>
        <v>195180.44226749334</v>
      </c>
      <c r="AT14" s="21">
        <v>619</v>
      </c>
      <c r="AU14" s="21">
        <f t="shared" si="12"/>
        <v>63095.282827509356</v>
      </c>
      <c r="AV14" s="54"/>
      <c r="AW14" s="52">
        <v>38443</v>
      </c>
      <c r="AX14" s="21">
        <v>30674.164960472153</v>
      </c>
      <c r="AY14" s="21">
        <v>1958.30339903093</v>
      </c>
      <c r="AZ14" s="49">
        <v>0.84789652942671512</v>
      </c>
      <c r="BA14" s="21">
        <f t="shared" si="13"/>
        <v>138380.85190717332</v>
      </c>
      <c r="BB14" s="21">
        <v>221</v>
      </c>
      <c r="BC14" s="21">
        <f t="shared" si="14"/>
        <v>14426.168372861184</v>
      </c>
      <c r="BD14" s="54"/>
      <c r="BE14" s="52">
        <v>38473</v>
      </c>
      <c r="BF14" s="21">
        <v>25836.723823580483</v>
      </c>
      <c r="BG14" s="21">
        <v>1770.7837298142038</v>
      </c>
      <c r="BH14" s="49">
        <v>0.86684252399071937</v>
      </c>
      <c r="BI14" s="44">
        <f t="shared" si="15"/>
        <v>123229.8289633617</v>
      </c>
      <c r="BJ14" s="55">
        <v>113</v>
      </c>
      <c r="BK14" s="21">
        <f t="shared" si="16"/>
        <v>6454.7923054517751</v>
      </c>
      <c r="BL14" s="54"/>
      <c r="BM14" s="21">
        <f t="shared" si="17"/>
        <v>3642</v>
      </c>
      <c r="BN14" s="56" t="s">
        <v>126</v>
      </c>
      <c r="BO14" s="21">
        <f t="shared" si="18"/>
        <v>31637.66913211644</v>
      </c>
      <c r="BP14" s="21">
        <f t="shared" si="19"/>
        <v>3171.701032467256</v>
      </c>
      <c r="BQ14" s="44">
        <f t="shared" si="1"/>
        <v>201346.96612483467</v>
      </c>
    </row>
    <row r="15" spans="1:69">
      <c r="A15" s="41">
        <v>38626</v>
      </c>
      <c r="B15" s="9">
        <v>24936.988268608413</v>
      </c>
      <c r="C15" s="9">
        <v>2201.6687567421791</v>
      </c>
      <c r="D15" s="40">
        <v>0.91338594929212014</v>
      </c>
      <c r="E15" s="9">
        <f t="shared" si="0"/>
        <v>146028.76988942825</v>
      </c>
      <c r="F15" s="21">
        <v>174</v>
      </c>
      <c r="G15" s="9">
        <f t="shared" si="2"/>
        <v>12357.753666875458</v>
      </c>
      <c r="H15" s="9"/>
      <c r="I15" s="41">
        <v>38657</v>
      </c>
      <c r="J15" s="9">
        <v>29630.604384735845</v>
      </c>
      <c r="K15" s="21">
        <v>2139.095792466826</v>
      </c>
      <c r="L15" s="40">
        <v>0.95752306736674642</v>
      </c>
      <c r="M15" s="9">
        <f t="shared" si="3"/>
        <v>147280.87297041126</v>
      </c>
      <c r="N15" s="9">
        <v>364</v>
      </c>
      <c r="O15" s="21">
        <f t="shared" si="4"/>
        <v>25954.362281930822</v>
      </c>
      <c r="Q15" s="41">
        <v>38687</v>
      </c>
      <c r="R15" s="9">
        <v>21121.935308606218</v>
      </c>
      <c r="S15" s="21">
        <v>2938.3173717762966</v>
      </c>
      <c r="T15" s="49">
        <v>0.90987669866842602</v>
      </c>
      <c r="U15" s="21">
        <f t="shared" si="5"/>
        <v>182729.39075630254</v>
      </c>
      <c r="V15" s="21">
        <v>835</v>
      </c>
      <c r="W15" s="21">
        <f t="shared" si="6"/>
        <v>79145.000175264766</v>
      </c>
      <c r="X15" s="21"/>
      <c r="Y15" s="52">
        <v>38718</v>
      </c>
      <c r="Z15" s="21">
        <v>28932.970559717949</v>
      </c>
      <c r="AA15" s="21">
        <v>2610.3623182018509</v>
      </c>
      <c r="AB15" s="49">
        <v>0.92618470526641228</v>
      </c>
      <c r="AC15" s="21">
        <f t="shared" si="7"/>
        <v>172502.89806081975</v>
      </c>
      <c r="AD15" s="21">
        <v>618</v>
      </c>
      <c r="AE15" s="21">
        <f t="shared" si="8"/>
        <v>52038.835891894967</v>
      </c>
      <c r="AF15" s="21"/>
      <c r="AG15" s="52">
        <v>38749</v>
      </c>
      <c r="AH15" s="21">
        <v>30316.872541249373</v>
      </c>
      <c r="AI15" s="21">
        <v>2635.4580661430937</v>
      </c>
      <c r="AJ15" s="49">
        <v>0.97281485893532305</v>
      </c>
      <c r="AK15" s="21">
        <f t="shared" si="9"/>
        <v>175267.06617911955</v>
      </c>
      <c r="AL15" s="21">
        <v>678</v>
      </c>
      <c r="AM15" s="21">
        <f t="shared" si="10"/>
        <v>63815.734601607772</v>
      </c>
      <c r="AN15" s="21"/>
      <c r="AO15" s="52">
        <v>38777</v>
      </c>
      <c r="AP15" s="21">
        <v>30454.537928912141</v>
      </c>
      <c r="AQ15" s="21">
        <v>2372.2652587577577</v>
      </c>
      <c r="AR15" s="49">
        <v>0.9605983802567728</v>
      </c>
      <c r="AS15" s="21">
        <f t="shared" si="11"/>
        <v>160929.1271605888</v>
      </c>
      <c r="AT15" s="21">
        <v>480</v>
      </c>
      <c r="AU15" s="21">
        <f t="shared" si="12"/>
        <v>36731.849167862048</v>
      </c>
      <c r="AV15" s="54"/>
      <c r="AW15" s="52">
        <v>38808</v>
      </c>
      <c r="AX15" s="21">
        <v>28819.280363785663</v>
      </c>
      <c r="AY15" s="21">
        <v>1563.4640421446743</v>
      </c>
      <c r="AZ15" s="49">
        <v>0.81781773149417425</v>
      </c>
      <c r="BA15" s="21">
        <f t="shared" si="13"/>
        <v>114809.80268174276</v>
      </c>
      <c r="BB15" s="21">
        <v>173.84</v>
      </c>
      <c r="BC15" s="21">
        <f t="shared" si="14"/>
        <v>9059.7529695476733</v>
      </c>
      <c r="BD15" s="54"/>
      <c r="BE15" s="52">
        <v>38838</v>
      </c>
      <c r="BF15" s="21">
        <v>26716.602437802641</v>
      </c>
      <c r="BG15" s="21">
        <v>1406.1586241442644</v>
      </c>
      <c r="BH15" s="49">
        <v>0.73111224830218768</v>
      </c>
      <c r="BI15" s="21">
        <f t="shared" si="15"/>
        <v>104055.32676573718</v>
      </c>
      <c r="BJ15" s="55">
        <v>84</v>
      </c>
      <c r="BK15" s="21">
        <f t="shared" si="16"/>
        <v>3810.2362718747809</v>
      </c>
      <c r="BL15" s="54"/>
      <c r="BM15" s="21">
        <f t="shared" si="17"/>
        <v>3406.84</v>
      </c>
      <c r="BN15" s="56" t="s">
        <v>127</v>
      </c>
      <c r="BO15" s="21">
        <f t="shared" si="18"/>
        <v>30454.537928912141</v>
      </c>
      <c r="BP15" s="21">
        <f t="shared" si="19"/>
        <v>2938.3173717762966</v>
      </c>
      <c r="BQ15" s="21">
        <f t="shared" si="1"/>
        <v>182729.39075630254</v>
      </c>
    </row>
    <row r="16" spans="1:69">
      <c r="A16" s="41">
        <v>38991</v>
      </c>
      <c r="B16" s="9">
        <v>29033.324429037519</v>
      </c>
      <c r="C16" s="9">
        <v>2071.0781504893962</v>
      </c>
      <c r="D16" s="40">
        <v>0.82961184332161109</v>
      </c>
      <c r="E16" s="9">
        <f t="shared" si="0"/>
        <v>142942.6227059543</v>
      </c>
      <c r="F16" s="21">
        <v>204</v>
      </c>
      <c r="G16" s="9">
        <f t="shared" si="2"/>
        <v>13629.030409672156</v>
      </c>
      <c r="H16" s="9"/>
      <c r="I16" s="41">
        <v>39022</v>
      </c>
      <c r="J16" s="9">
        <v>34003.020655538996</v>
      </c>
      <c r="K16" s="9">
        <v>2262.8680895673965</v>
      </c>
      <c r="L16" s="40">
        <v>0.93739288520570219</v>
      </c>
      <c r="M16" s="9">
        <f t="shared" si="3"/>
        <v>158460.7655817458</v>
      </c>
      <c r="N16" s="9">
        <v>361</v>
      </c>
      <c r="O16" s="9">
        <f t="shared" si="4"/>
        <v>27229.846011127673</v>
      </c>
      <c r="Q16" s="41">
        <v>39053</v>
      </c>
      <c r="R16" s="9">
        <v>26382.160466991547</v>
      </c>
      <c r="S16" s="21">
        <v>2616.6709322301299</v>
      </c>
      <c r="T16" s="49">
        <v>0.91995498974660883</v>
      </c>
      <c r="U16" s="21">
        <f t="shared" si="5"/>
        <v>170299.06173964869</v>
      </c>
      <c r="V16" s="21">
        <v>553</v>
      </c>
      <c r="W16" s="21">
        <f t="shared" si="6"/>
        <v>46678.033081395544</v>
      </c>
      <c r="X16" s="21"/>
      <c r="Y16" s="52">
        <v>39083</v>
      </c>
      <c r="Z16" s="21">
        <v>29777.911280320281</v>
      </c>
      <c r="AA16" s="21">
        <v>2825.2334092157939</v>
      </c>
      <c r="AB16" s="49">
        <v>0.97830766009260606</v>
      </c>
      <c r="AC16" s="21">
        <f t="shared" si="7"/>
        <v>185165.74878718896</v>
      </c>
      <c r="AD16" s="21">
        <v>663</v>
      </c>
      <c r="AE16" s="21">
        <f t="shared" si="8"/>
        <v>60423.540332582947</v>
      </c>
      <c r="AF16" s="21"/>
      <c r="AG16" s="52">
        <v>39114</v>
      </c>
      <c r="AH16" s="21">
        <v>23316.697386732631</v>
      </c>
      <c r="AI16" s="21">
        <v>3094.9761867944953</v>
      </c>
      <c r="AJ16" s="49">
        <v>0.95023101143961552</v>
      </c>
      <c r="AK16" s="21">
        <f t="shared" si="9"/>
        <v>193540.38766042987</v>
      </c>
      <c r="AL16" s="21">
        <v>820</v>
      </c>
      <c r="AM16" s="21">
        <f t="shared" si="10"/>
        <v>90638.58832755308</v>
      </c>
      <c r="AN16" s="21"/>
      <c r="AO16" s="52">
        <v>39142</v>
      </c>
      <c r="AP16" s="21">
        <v>28931.163619650091</v>
      </c>
      <c r="AQ16" s="21">
        <v>2539.6330083693288</v>
      </c>
      <c r="AR16" s="49">
        <v>0.92948096126301938</v>
      </c>
      <c r="AS16" s="21">
        <f t="shared" si="11"/>
        <v>168610.97907996317</v>
      </c>
      <c r="AT16" s="21">
        <v>417.1</v>
      </c>
      <c r="AU16" s="21">
        <f t="shared" si="12"/>
        <v>34170.352509382166</v>
      </c>
      <c r="AV16" s="54"/>
      <c r="AW16" s="52">
        <v>39173</v>
      </c>
      <c r="AX16" s="21">
        <v>28115.386768560893</v>
      </c>
      <c r="AY16" s="21">
        <v>2189.147554094282</v>
      </c>
      <c r="AZ16" s="49">
        <v>0.94969168436633178</v>
      </c>
      <c r="BA16" s="21">
        <f t="shared" si="13"/>
        <v>148518.50224374639</v>
      </c>
      <c r="BB16" s="21">
        <v>267</v>
      </c>
      <c r="BC16" s="21">
        <f t="shared" si="14"/>
        <v>19483.41323143911</v>
      </c>
      <c r="BD16" s="54"/>
      <c r="BE16" s="52">
        <v>39203</v>
      </c>
      <c r="BF16" s="21">
        <v>25698.671666921782</v>
      </c>
      <c r="BG16" s="21">
        <v>1165.6542170518903</v>
      </c>
      <c r="BH16" s="49">
        <v>0.7459832494450529</v>
      </c>
      <c r="BI16" s="21">
        <f t="shared" si="15"/>
        <v>89809.653604775755</v>
      </c>
      <c r="BJ16" s="55">
        <v>66</v>
      </c>
      <c r="BK16" s="21">
        <f t="shared" si="16"/>
        <v>2481.7154298524115</v>
      </c>
      <c r="BL16" s="54"/>
      <c r="BM16" s="21">
        <f t="shared" si="17"/>
        <v>3351.1</v>
      </c>
      <c r="BN16" s="56" t="s">
        <v>128</v>
      </c>
      <c r="BO16" s="21">
        <f t="shared" si="18"/>
        <v>34003.020655538996</v>
      </c>
      <c r="BP16" s="21">
        <f t="shared" si="19"/>
        <v>3094.9761867944953</v>
      </c>
      <c r="BQ16" s="21">
        <f t="shared" si="1"/>
        <v>193540.38766042987</v>
      </c>
    </row>
    <row r="17" spans="1:69">
      <c r="A17" s="41">
        <v>39362</v>
      </c>
      <c r="B17" s="9">
        <v>27611.706696230598</v>
      </c>
      <c r="C17" s="9">
        <v>1569.2103769401328</v>
      </c>
      <c r="D17" s="40">
        <v>0.8985769033863964</v>
      </c>
      <c r="E17" s="9">
        <f t="shared" si="0"/>
        <v>113918.27742793791</v>
      </c>
      <c r="F17" s="21">
        <v>86</v>
      </c>
      <c r="G17" s="9">
        <f t="shared" si="2"/>
        <v>4353.2933037694011</v>
      </c>
      <c r="H17" s="9"/>
      <c r="I17" s="41">
        <v>39387</v>
      </c>
      <c r="J17" s="9">
        <v>31860.807353789489</v>
      </c>
      <c r="K17" s="9">
        <v>2079.0380714910393</v>
      </c>
      <c r="L17" s="40">
        <v>0.9357423613848781</v>
      </c>
      <c r="M17" s="9">
        <v>146207.90128579666</v>
      </c>
      <c r="N17" s="9">
        <v>467</v>
      </c>
      <c r="O17" s="9">
        <f t="shared" si="4"/>
        <v>32363.692646210511</v>
      </c>
      <c r="Q17" s="41">
        <v>39417</v>
      </c>
      <c r="R17" s="9">
        <v>27812.602046115528</v>
      </c>
      <c r="S17" s="21">
        <v>2683.4951703365173</v>
      </c>
      <c r="T17" s="40">
        <v>0.94230094314547519</v>
      </c>
      <c r="U17" s="9">
        <f t="shared" si="5"/>
        <v>175404.83641462398</v>
      </c>
      <c r="V17" s="9">
        <v>655</v>
      </c>
      <c r="W17" s="21">
        <f t="shared" si="6"/>
        <v>56699.656018400608</v>
      </c>
      <c r="X17" s="9"/>
      <c r="Y17" s="41">
        <v>39448</v>
      </c>
      <c r="Z17" s="21">
        <v>27535.017783605479</v>
      </c>
      <c r="AA17" s="21">
        <v>2964.0793910959046</v>
      </c>
      <c r="AB17" s="49">
        <v>0.96603259385074647</v>
      </c>
      <c r="AC17" s="21">
        <f t="shared" si="7"/>
        <v>190559.38429388026</v>
      </c>
      <c r="AD17" s="21">
        <v>774</v>
      </c>
      <c r="AE17" s="9">
        <f t="shared" si="8"/>
        <v>74006.369313168718</v>
      </c>
      <c r="AG17" s="41">
        <v>39479</v>
      </c>
      <c r="AH17" s="9">
        <v>33123.583131609092</v>
      </c>
      <c r="AI17" s="9">
        <v>2639.8644413301072</v>
      </c>
      <c r="AJ17" s="40">
        <v>0.92578752720996105</v>
      </c>
      <c r="AK17" s="21">
        <f t="shared" si="9"/>
        <v>178316.12740476499</v>
      </c>
      <c r="AL17" s="9">
        <v>619</v>
      </c>
      <c r="AM17" s="21">
        <f t="shared" si="10"/>
        <v>58359.860327976297</v>
      </c>
      <c r="AN17" s="9"/>
      <c r="AO17" s="41">
        <v>39508</v>
      </c>
      <c r="AP17" s="9">
        <v>34952.072429278785</v>
      </c>
      <c r="AQ17" s="9">
        <v>2054.1279315242</v>
      </c>
      <c r="AR17" s="40">
        <v>0.86576242076383025</v>
      </c>
      <c r="AS17" s="21">
        <f t="shared" si="11"/>
        <v>147929.10866310977</v>
      </c>
      <c r="AT17" s="9">
        <v>428</v>
      </c>
      <c r="AU17" s="21">
        <f t="shared" si="12"/>
        <v>28360.217893301859</v>
      </c>
      <c r="AW17" s="41">
        <v>39539</v>
      </c>
      <c r="AX17" s="9">
        <v>29122.55345592897</v>
      </c>
      <c r="AY17" s="9">
        <v>2140.8809131261901</v>
      </c>
      <c r="AZ17" s="40">
        <v>0.8873725680796688</v>
      </c>
      <c r="BA17" s="21">
        <f t="shared" si="13"/>
        <v>146871.00367786942</v>
      </c>
      <c r="BB17" s="9">
        <v>215</v>
      </c>
      <c r="BC17" s="21">
        <f t="shared" si="14"/>
        <v>15342.979877404363</v>
      </c>
      <c r="BE17" s="41">
        <v>39569</v>
      </c>
      <c r="BF17" s="9">
        <v>26937.059968602822</v>
      </c>
      <c r="BG17" s="9">
        <v>1573.0514913657778</v>
      </c>
      <c r="BH17" s="40">
        <v>0.76526237717464651</v>
      </c>
      <c r="BI17" s="9">
        <v>113454.89199372061</v>
      </c>
      <c r="BJ17" s="13">
        <v>61</v>
      </c>
      <c r="BK17" s="21">
        <f t="shared" si="16"/>
        <v>3095.3593862358853</v>
      </c>
      <c r="BM17" s="9">
        <f t="shared" si="17"/>
        <v>3305</v>
      </c>
      <c r="BN17" s="50" t="s">
        <v>134</v>
      </c>
      <c r="BO17" s="21">
        <f t="shared" si="18"/>
        <v>34952.072429278785</v>
      </c>
      <c r="BP17" s="21">
        <f t="shared" si="19"/>
        <v>2964.0793910959046</v>
      </c>
      <c r="BQ17" s="21">
        <f t="shared" si="1"/>
        <v>190559.38429388026</v>
      </c>
    </row>
    <row r="18" spans="1:69">
      <c r="A18" s="41">
        <v>39722</v>
      </c>
      <c r="B18" s="9">
        <v>23527.782091828532</v>
      </c>
      <c r="C18" s="9">
        <v>2184.331568068711</v>
      </c>
      <c r="D18" s="40">
        <v>0.87636836955984576</v>
      </c>
      <c r="E18" s="9">
        <f t="shared" si="0"/>
        <v>143666.01833560763</v>
      </c>
      <c r="F18" s="21">
        <v>252</v>
      </c>
      <c r="G18" s="9">
        <f t="shared" si="2"/>
        <v>17756.501779139198</v>
      </c>
      <c r="H18" s="9"/>
      <c r="I18" s="41">
        <v>39753</v>
      </c>
      <c r="J18" s="9">
        <v>25818.991087080256</v>
      </c>
      <c r="K18" s="9">
        <v>2667.3502371466516</v>
      </c>
      <c r="L18" s="40">
        <v>0.95177692112193057</v>
      </c>
      <c r="M18" s="9">
        <v>172523.25413014612</v>
      </c>
      <c r="N18" s="9">
        <v>495</v>
      </c>
      <c r="O18" s="9">
        <f t="shared" si="4"/>
        <v>44011.278912919755</v>
      </c>
      <c r="Q18" s="41">
        <v>39783</v>
      </c>
      <c r="R18" s="9">
        <v>31970.921059243963</v>
      </c>
      <c r="S18" s="21">
        <v>2565.715182497564</v>
      </c>
      <c r="T18" s="40">
        <v>0.94699387337543817</v>
      </c>
      <c r="U18" s="9">
        <v>173085.25609660998</v>
      </c>
      <c r="V18" s="9">
        <v>642</v>
      </c>
      <c r="W18" s="21">
        <f t="shared" si="6"/>
        <v>53135.133779465679</v>
      </c>
      <c r="X18" s="9"/>
      <c r="Y18" s="41">
        <v>39814</v>
      </c>
      <c r="Z18" s="21">
        <v>25041.015785347015</v>
      </c>
      <c r="AA18" s="21">
        <v>2909.8877156194158</v>
      </c>
      <c r="AB18" s="49">
        <v>0.90587902647802865</v>
      </c>
      <c r="AC18" s="21">
        <f t="shared" si="7"/>
        <v>185084.84014441486</v>
      </c>
      <c r="AD18" s="21">
        <v>919</v>
      </c>
      <c r="AE18" s="9">
        <f t="shared" si="8"/>
        <v>86264.090666265896</v>
      </c>
      <c r="AG18" s="41">
        <v>39845</v>
      </c>
      <c r="AH18" s="9">
        <v>25365.289225197732</v>
      </c>
      <c r="AI18" s="9">
        <v>2765.5644332206912</v>
      </c>
      <c r="AJ18" s="40">
        <v>0.9421137492073719</v>
      </c>
      <c r="AK18" s="21">
        <f t="shared" si="9"/>
        <v>177471.33305233577</v>
      </c>
      <c r="AL18" s="9">
        <v>641</v>
      </c>
      <c r="AM18" s="21">
        <f t="shared" si="10"/>
        <v>63311.671489087967</v>
      </c>
      <c r="AN18" s="9"/>
      <c r="AO18" s="41">
        <v>39873</v>
      </c>
      <c r="AP18" s="9">
        <v>24506</v>
      </c>
      <c r="AQ18" s="9">
        <v>2539</v>
      </c>
      <c r="AR18" s="40">
        <v>0.96</v>
      </c>
      <c r="AS18" s="21">
        <f t="shared" si="11"/>
        <v>164151</v>
      </c>
      <c r="AT18" s="9">
        <v>565.07500000000005</v>
      </c>
      <c r="AU18" s="21">
        <f t="shared" si="12"/>
        <v>46281.465322580647</v>
      </c>
      <c r="AW18" s="41">
        <v>39904</v>
      </c>
      <c r="AX18" s="9">
        <v>23255</v>
      </c>
      <c r="AY18" s="9">
        <v>2084</v>
      </c>
      <c r="AZ18" s="40">
        <v>0.92</v>
      </c>
      <c r="BA18" s="21">
        <f t="shared" si="13"/>
        <v>137875</v>
      </c>
      <c r="BB18" s="9">
        <v>220</v>
      </c>
      <c r="BC18" s="21">
        <f t="shared" si="14"/>
        <v>15282.666666666666</v>
      </c>
      <c r="BE18" s="41">
        <v>39934</v>
      </c>
      <c r="BF18" s="9">
        <v>22934.797169558224</v>
      </c>
      <c r="BG18" s="9">
        <v>1141.3790422106952</v>
      </c>
      <c r="BH18" s="40">
        <v>0.68980525241685864</v>
      </c>
      <c r="BI18" s="9">
        <v>85710.644491146464</v>
      </c>
      <c r="BJ18" s="13">
        <v>65</v>
      </c>
      <c r="BK18" s="21">
        <f t="shared" si="16"/>
        <v>2393.2141207643608</v>
      </c>
      <c r="BM18" s="9">
        <f t="shared" si="17"/>
        <v>3799.0749999999998</v>
      </c>
      <c r="BN18" s="50" t="s">
        <v>141</v>
      </c>
      <c r="BO18" s="21">
        <f t="shared" ref="BO18:BP21" si="20">MAX(B18,J18,R18,Z18,AH18,AP18,AX18,BF18)</f>
        <v>31970.921059243963</v>
      </c>
      <c r="BP18" s="21">
        <f t="shared" si="20"/>
        <v>2909.8877156194158</v>
      </c>
      <c r="BQ18" s="21">
        <f>MAX(E18,M18,U18,AC18,AK18,AS18,BA18,BI18)</f>
        <v>185084.84014441486</v>
      </c>
    </row>
    <row r="19" spans="1:69">
      <c r="A19" s="41">
        <v>40087</v>
      </c>
      <c r="B19" s="9">
        <v>22970</v>
      </c>
      <c r="C19" s="9">
        <v>1836</v>
      </c>
      <c r="D19" s="40">
        <v>0.89</v>
      </c>
      <c r="E19" s="9">
        <f t="shared" si="0"/>
        <v>123950</v>
      </c>
      <c r="F19" s="21">
        <v>205</v>
      </c>
      <c r="G19" s="9">
        <f t="shared" si="2"/>
        <v>12141.290322580646</v>
      </c>
      <c r="H19" s="9"/>
      <c r="I19" s="41">
        <v>40118</v>
      </c>
      <c r="J19" s="9">
        <v>25980.989998329511</v>
      </c>
      <c r="K19" s="9">
        <v>2048.0701010358857</v>
      </c>
      <c r="L19" s="40">
        <v>0.81395667919504711</v>
      </c>
      <c r="M19" s="21">
        <v>138624.84555530324</v>
      </c>
      <c r="N19" s="9">
        <v>376.6</v>
      </c>
      <c r="O19" s="9">
        <f t="shared" si="4"/>
        <v>25710.106668337154</v>
      </c>
      <c r="Q19" s="41">
        <v>40148</v>
      </c>
      <c r="R19" s="9">
        <v>26382.160466991547</v>
      </c>
      <c r="S19" s="21">
        <v>2616.6709322301299</v>
      </c>
      <c r="T19" s="40">
        <v>0.91995498974660861</v>
      </c>
      <c r="U19" s="9">
        <v>170299.06173964869</v>
      </c>
      <c r="V19" s="9">
        <v>553</v>
      </c>
      <c r="W19" s="21">
        <f t="shared" si="6"/>
        <v>46678.033081395544</v>
      </c>
      <c r="X19" s="9"/>
      <c r="Y19" s="41">
        <v>40179</v>
      </c>
      <c r="Z19" s="21">
        <v>22680.820319003105</v>
      </c>
      <c r="AA19" s="21">
        <v>2923.2657096573207</v>
      </c>
      <c r="AB19" s="49">
        <v>0.95697252370138597</v>
      </c>
      <c r="AC19" s="21">
        <v>183460.43435015573</v>
      </c>
      <c r="AD19" s="21">
        <v>902</v>
      </c>
      <c r="AE19" s="9">
        <f t="shared" si="8"/>
        <v>85057.602261642038</v>
      </c>
      <c r="AG19" s="41">
        <v>40210</v>
      </c>
      <c r="AH19" s="9">
        <v>21041.662424483424</v>
      </c>
      <c r="AI19" s="9">
        <v>2987.8300543364962</v>
      </c>
      <c r="AJ19" s="40">
        <v>0.88218538243126055</v>
      </c>
      <c r="AK19" s="21">
        <v>185372.31541299072</v>
      </c>
      <c r="AL19" s="9">
        <v>834</v>
      </c>
      <c r="AM19" s="21">
        <f t="shared" si="10"/>
        <v>88994.652332737067</v>
      </c>
      <c r="AN19" s="9"/>
      <c r="AO19" s="41">
        <v>40238</v>
      </c>
      <c r="AP19" s="21">
        <v>21118.649708197634</v>
      </c>
      <c r="AQ19" s="21">
        <v>2771.5864854777406</v>
      </c>
      <c r="AR19" s="49">
        <v>0.95064177271074712</v>
      </c>
      <c r="AS19" s="21">
        <v>173555.90640947336</v>
      </c>
      <c r="AT19" s="9">
        <v>410</v>
      </c>
      <c r="AU19" s="21">
        <f t="shared" si="12"/>
        <v>36656.466420834637</v>
      </c>
      <c r="AW19" s="41">
        <v>40269</v>
      </c>
      <c r="AX19" s="21">
        <v>23724.788550616362</v>
      </c>
      <c r="AY19" s="21">
        <v>1417.9179118416134</v>
      </c>
      <c r="AZ19" s="49">
        <v>0.88208287441062205</v>
      </c>
      <c r="BA19" s="106">
        <v>101710.2737019051</v>
      </c>
      <c r="BB19" s="21">
        <v>142</v>
      </c>
      <c r="BC19" s="21">
        <f t="shared" si="14"/>
        <v>6711.4781160503035</v>
      </c>
      <c r="BE19" s="41">
        <v>40299</v>
      </c>
      <c r="BF19" s="9">
        <v>20353.365146262189</v>
      </c>
      <c r="BG19" s="9">
        <v>1054.8293716143007</v>
      </c>
      <c r="BH19" s="40">
        <v>0.77500406332653504</v>
      </c>
      <c r="BI19" s="9">
        <v>78368.980585048732</v>
      </c>
      <c r="BJ19" s="13">
        <v>47</v>
      </c>
      <c r="BK19" s="21">
        <f t="shared" si="16"/>
        <v>1599.257434382972</v>
      </c>
      <c r="BM19" s="9">
        <f t="shared" si="17"/>
        <v>3469.6</v>
      </c>
      <c r="BN19" s="50" t="s">
        <v>142</v>
      </c>
      <c r="BO19" s="21">
        <f t="shared" si="20"/>
        <v>26382.160466991547</v>
      </c>
      <c r="BP19" s="21">
        <f t="shared" si="20"/>
        <v>2987.8300543364962</v>
      </c>
      <c r="BQ19" s="21">
        <f>MAX(E19,M19,U19,AC19,AK19,AS19,BA19,BI19)</f>
        <v>185372.31541299072</v>
      </c>
    </row>
    <row r="20" spans="1:69">
      <c r="A20" s="41">
        <v>40452</v>
      </c>
      <c r="B20" s="9">
        <v>22740.950076628345</v>
      </c>
      <c r="C20" s="9">
        <v>1169.5229459344403</v>
      </c>
      <c r="D20" s="40">
        <v>0.85284979272796513</v>
      </c>
      <c r="E20" s="9">
        <f t="shared" si="0"/>
        <v>87064.712103022553</v>
      </c>
      <c r="F20" s="21">
        <v>171</v>
      </c>
      <c r="G20" s="9">
        <f t="shared" si="2"/>
        <v>6451.2394759609442</v>
      </c>
      <c r="H20" s="9"/>
      <c r="I20" s="41">
        <v>40483</v>
      </c>
      <c r="J20" s="9">
        <v>27249.763437959806</v>
      </c>
      <c r="K20" s="9">
        <v>1856.0464688572827</v>
      </c>
      <c r="L20" s="40">
        <v>0.86853147332473368</v>
      </c>
      <c r="M20" s="51">
        <v>129332.31922511035</v>
      </c>
      <c r="N20" s="9">
        <v>454</v>
      </c>
      <c r="O20" s="9">
        <f t="shared" si="4"/>
        <v>28088.169895373543</v>
      </c>
      <c r="Q20" s="41">
        <v>40522</v>
      </c>
      <c r="R20" s="9">
        <v>3469.4914458357671</v>
      </c>
      <c r="S20" s="21">
        <v>3380.2955518345948</v>
      </c>
      <c r="T20" s="40">
        <v>0.92409786570606745</v>
      </c>
      <c r="U20" s="44">
        <v>189385.74679673847</v>
      </c>
      <c r="V20" s="9">
        <v>997</v>
      </c>
      <c r="W20" s="21">
        <f t="shared" si="6"/>
        <v>108714.66661868036</v>
      </c>
      <c r="X20" s="9"/>
      <c r="Y20" s="41">
        <v>40544</v>
      </c>
      <c r="Z20" s="21">
        <v>18894.202104360651</v>
      </c>
      <c r="AA20" s="21">
        <v>2983.1506148946596</v>
      </c>
      <c r="AB20" s="49">
        <v>0.94765372908031498</v>
      </c>
      <c r="AC20" s="21">
        <v>182967.48592356694</v>
      </c>
      <c r="AD20" s="21">
        <v>951</v>
      </c>
      <c r="AE20" s="9">
        <f t="shared" si="8"/>
        <v>91515.362411768438</v>
      </c>
      <c r="AG20" s="41">
        <v>40575</v>
      </c>
      <c r="AH20" s="9">
        <v>28770.305031649652</v>
      </c>
      <c r="AI20" s="9">
        <v>2409.7472871722002</v>
      </c>
      <c r="AJ20" s="40">
        <v>0.91212439865109629</v>
      </c>
      <c r="AK20" s="51">
        <v>161306.40582612067</v>
      </c>
      <c r="AL20" s="9">
        <v>568</v>
      </c>
      <c r="AM20" s="21">
        <f t="shared" si="10"/>
        <v>48883.444968350348</v>
      </c>
      <c r="AN20" s="9"/>
      <c r="AO20" s="41">
        <v>40603</v>
      </c>
      <c r="AP20" s="21">
        <v>25166.4870926105</v>
      </c>
      <c r="AQ20" s="21">
        <v>2302.5058002581482</v>
      </c>
      <c r="AR20" s="49">
        <v>0.79786084168064775</v>
      </c>
      <c r="AS20" s="21">
        <v>151804.30610680865</v>
      </c>
      <c r="AT20" s="9">
        <v>500</v>
      </c>
      <c r="AU20" s="21">
        <f t="shared" si="12"/>
        <v>37137.190326744319</v>
      </c>
      <c r="AW20" s="41">
        <v>40634</v>
      </c>
      <c r="AX20" s="21">
        <v>24486.303701626479</v>
      </c>
      <c r="AY20" s="21">
        <v>1825.9669938306224</v>
      </c>
      <c r="AZ20" s="49">
        <v>0.71249287139937068</v>
      </c>
      <c r="BA20" s="21">
        <v>124914.48836231072</v>
      </c>
      <c r="BB20" s="21">
        <v>170</v>
      </c>
      <c r="BC20" s="21">
        <f t="shared" si="14"/>
        <v>10347.146298373527</v>
      </c>
      <c r="BE20" s="41">
        <v>40664</v>
      </c>
      <c r="BF20" s="9">
        <v>21841.006635651971</v>
      </c>
      <c r="BG20" s="9">
        <v>1030.0338807032324</v>
      </c>
      <c r="BH20" s="40">
        <v>0.41035224298530948</v>
      </c>
      <c r="BI20" s="9">
        <v>78492.870074329752</v>
      </c>
      <c r="BJ20" s="10">
        <v>35.25</v>
      </c>
      <c r="BK20" s="21">
        <f t="shared" si="16"/>
        <v>1171.2482030577078</v>
      </c>
      <c r="BM20" s="9">
        <f t="shared" si="17"/>
        <v>3846.25</v>
      </c>
      <c r="BN20" s="50" t="s">
        <v>160</v>
      </c>
      <c r="BO20" s="21">
        <f t="shared" si="20"/>
        <v>28770.305031649652</v>
      </c>
      <c r="BP20" s="21">
        <f t="shared" si="20"/>
        <v>3380.2955518345948</v>
      </c>
      <c r="BQ20" s="21">
        <f>MAX(E20,M20,U20,AC20,AK20,AS20,BA20,BI20)</f>
        <v>189385.74679673847</v>
      </c>
    </row>
    <row r="21" spans="1:69">
      <c r="A21" s="41">
        <v>40817</v>
      </c>
      <c r="B21" s="9">
        <v>20817.644452498313</v>
      </c>
      <c r="C21" s="9">
        <v>1888.9214313327532</v>
      </c>
      <c r="D21" s="40">
        <v>0.85992198675530673</v>
      </c>
      <c r="E21" s="9">
        <f t="shared" si="0"/>
        <v>124708.32317579973</v>
      </c>
      <c r="F21" s="21">
        <v>197</v>
      </c>
      <c r="G21" s="9">
        <f t="shared" si="2"/>
        <v>12003.791031372657</v>
      </c>
      <c r="H21" s="9"/>
      <c r="I21" s="41">
        <v>40858</v>
      </c>
      <c r="J21" s="9">
        <v>25742.342718485663</v>
      </c>
      <c r="K21" s="9">
        <v>2124.139725887077</v>
      </c>
      <c r="L21" s="40">
        <v>0.78041858046033852</v>
      </c>
      <c r="M21" s="21">
        <v>142570.02764227489</v>
      </c>
      <c r="N21" s="9">
        <v>340.08333333333337</v>
      </c>
      <c r="O21" s="9">
        <f t="shared" si="4"/>
        <v>24079.483948181009</v>
      </c>
      <c r="Q21" s="41">
        <v>40878</v>
      </c>
      <c r="R21" s="21">
        <v>24817.502926278066</v>
      </c>
      <c r="S21" s="21">
        <v>2322.7431226620938</v>
      </c>
      <c r="T21" s="49">
        <v>0.85089007822133567</v>
      </c>
      <c r="U21" s="9">
        <v>152568.37467269323</v>
      </c>
      <c r="V21" s="9">
        <v>573</v>
      </c>
      <c r="W21" s="21">
        <f t="shared" si="6"/>
        <v>42933.284170496117</v>
      </c>
      <c r="X21" s="9"/>
      <c r="Y21" s="41">
        <v>40909</v>
      </c>
      <c r="Z21" s="21">
        <v>25377.204418479305</v>
      </c>
      <c r="AA21" s="21">
        <v>2583.8803839812285</v>
      </c>
      <c r="AB21" s="49">
        <v>0.80862674352054742</v>
      </c>
      <c r="AC21" s="21">
        <v>167490.62553744687</v>
      </c>
      <c r="AD21" s="21">
        <v>685</v>
      </c>
      <c r="AE21" s="9">
        <f t="shared" si="8"/>
        <v>57095.42138797231</v>
      </c>
      <c r="AG21" s="41">
        <v>40940</v>
      </c>
      <c r="AH21" s="9">
        <v>27935.720840403315</v>
      </c>
      <c r="AI21" s="9">
        <v>2366.3370529596027</v>
      </c>
      <c r="AJ21" s="40">
        <v>0.80397949943400504</v>
      </c>
      <c r="AK21" s="21">
        <v>158084.25875318146</v>
      </c>
      <c r="AL21" s="9">
        <v>578.33333333333326</v>
      </c>
      <c r="AM21" s="21">
        <f t="shared" si="10"/>
        <v>48876.128415296553</v>
      </c>
      <c r="AN21" s="9"/>
      <c r="AO21" s="41">
        <v>40969</v>
      </c>
      <c r="AP21" s="21">
        <v>23789.565135193952</v>
      </c>
      <c r="AQ21" s="21">
        <v>2167.0243811544533</v>
      </c>
      <c r="AR21" s="49">
        <v>0.86403503404416104</v>
      </c>
      <c r="AS21" s="106">
        <v>142975.90609868889</v>
      </c>
      <c r="AT21" s="9">
        <v>233</v>
      </c>
      <c r="AU21" s="21">
        <f t="shared" si="12"/>
        <v>16287.634864806054</v>
      </c>
      <c r="AW21" s="41">
        <v>41000</v>
      </c>
      <c r="AX21" s="21">
        <v>21947.647442306676</v>
      </c>
      <c r="AY21" s="21">
        <v>1581.0462568528119</v>
      </c>
      <c r="AZ21" s="49">
        <v>0.79721000984850765</v>
      </c>
      <c r="BA21" s="21">
        <v>108905.19156921134</v>
      </c>
      <c r="BB21" s="21">
        <v>222.16666666666666</v>
      </c>
      <c r="BC21" s="21">
        <f t="shared" si="14"/>
        <v>11708.525891026657</v>
      </c>
      <c r="BE21" s="41">
        <v>41041</v>
      </c>
      <c r="BF21" s="9">
        <v>21044.933752620545</v>
      </c>
      <c r="BG21" s="9">
        <v>1040.8253668763095</v>
      </c>
      <c r="BH21" s="40">
        <v>0.16426131181740919</v>
      </c>
      <c r="BI21" s="9">
        <v>78290.328930817574</v>
      </c>
      <c r="BJ21" s="10">
        <v>10</v>
      </c>
      <c r="BK21" s="21">
        <f t="shared" si="16"/>
        <v>335.75011834719663</v>
      </c>
      <c r="BM21" s="9">
        <f t="shared" si="17"/>
        <v>2838.5833333333335</v>
      </c>
      <c r="BN21" s="50" t="s">
        <v>162</v>
      </c>
      <c r="BO21" s="21">
        <f t="shared" si="20"/>
        <v>27935.720840403315</v>
      </c>
      <c r="BP21" s="21">
        <f t="shared" si="20"/>
        <v>2583.8803839812285</v>
      </c>
      <c r="BQ21" s="21">
        <f>MAX(E21,M21,U21,AC21,AK21,AS21,BA21,BI21)</f>
        <v>167490.62553744687</v>
      </c>
    </row>
    <row r="22" spans="1:69">
      <c r="B22" s="9"/>
      <c r="C22" s="9"/>
      <c r="D22" s="40"/>
      <c r="E22" s="9"/>
      <c r="F22" s="21"/>
      <c r="G22" s="9"/>
      <c r="H22" s="9"/>
      <c r="J22" s="9"/>
      <c r="K22" s="9"/>
      <c r="L22" s="40"/>
      <c r="M22" s="9"/>
      <c r="N22" s="9"/>
      <c r="O22" s="9"/>
      <c r="R22" s="21"/>
      <c r="S22" s="21"/>
      <c r="T22" s="40"/>
      <c r="U22" s="9"/>
      <c r="V22" s="9"/>
      <c r="W22" s="21"/>
      <c r="X22" s="9"/>
      <c r="AD22" s="21"/>
      <c r="AG22" s="41"/>
      <c r="AH22" s="9"/>
      <c r="AI22" s="9"/>
      <c r="AJ22" s="40"/>
      <c r="AK22" s="9"/>
      <c r="AL22" s="9"/>
      <c r="AM22" s="9"/>
      <c r="AN22" s="9"/>
      <c r="AO22" s="41"/>
      <c r="AP22" s="9"/>
      <c r="AQ22" s="9"/>
      <c r="AR22" s="40"/>
      <c r="AS22" s="9"/>
      <c r="AT22" s="9"/>
      <c r="AU22" s="21"/>
      <c r="AW22" s="41"/>
      <c r="AX22" s="9"/>
      <c r="AY22" s="9"/>
      <c r="AZ22" s="40"/>
      <c r="BA22" s="9"/>
      <c r="BB22" s="9"/>
      <c r="BC22" s="9"/>
      <c r="BE22" s="41"/>
      <c r="BF22" s="9"/>
      <c r="BG22" s="9"/>
      <c r="BH22" s="40"/>
      <c r="BI22" s="9"/>
      <c r="BK22" s="21"/>
      <c r="BM22" s="9"/>
      <c r="BN22" s="50"/>
      <c r="BO22" s="9"/>
      <c r="BP22" s="9"/>
      <c r="BQ22" s="9"/>
    </row>
    <row r="23" spans="1:69">
      <c r="A23" s="41" t="s">
        <v>15</v>
      </c>
      <c r="B23" s="9">
        <f>MIN(B5:B21)</f>
        <v>20817.644452498313</v>
      </c>
      <c r="C23" s="9">
        <f>MIN(C5:C21)</f>
        <v>919.21316971765089</v>
      </c>
      <c r="D23" s="40"/>
      <c r="E23" s="9">
        <f>MIN(E5:E21)</f>
        <v>77063.516904624033</v>
      </c>
      <c r="F23" s="9">
        <f t="shared" ref="F23:G23" si="21">MIN(F5:F21)</f>
        <v>86</v>
      </c>
      <c r="G23" s="9">
        <f t="shared" si="21"/>
        <v>4353.2933037694011</v>
      </c>
      <c r="H23" s="9"/>
      <c r="I23" s="41" t="s">
        <v>15</v>
      </c>
      <c r="J23" s="9">
        <f>MIN(J5:J21)</f>
        <v>25742.342718485663</v>
      </c>
      <c r="K23" s="9">
        <f>MIN(K5:K21)</f>
        <v>1856.0464688572827</v>
      </c>
      <c r="L23" s="40"/>
      <c r="M23" s="9">
        <f>MIN(M5:M21)</f>
        <v>129332.31922511035</v>
      </c>
      <c r="N23" s="9">
        <f>MIN(N5:N21)</f>
        <v>326</v>
      </c>
      <c r="O23" s="9">
        <f>MIN(O5:O20)</f>
        <v>21544.231112828802</v>
      </c>
      <c r="Q23" s="41" t="s">
        <v>15</v>
      </c>
      <c r="R23" s="9">
        <f>MIN(R5:R21)</f>
        <v>3469.4914458357671</v>
      </c>
      <c r="S23" s="9">
        <f>MIN(S5:S21)</f>
        <v>2126.6002694129406</v>
      </c>
      <c r="T23" s="40"/>
      <c r="U23" s="9">
        <f>MIN(U5:U21)</f>
        <v>152568.37467269323</v>
      </c>
      <c r="V23" s="9">
        <f>MIN(V5:V21)</f>
        <v>553</v>
      </c>
      <c r="W23" s="9">
        <f>MIN(W5:W20)</f>
        <v>46678.033081395544</v>
      </c>
      <c r="X23" s="9"/>
      <c r="Y23" s="41" t="s">
        <v>15</v>
      </c>
      <c r="Z23" s="9">
        <f>MIN(Z5:Z21)</f>
        <v>18894.202104360651</v>
      </c>
      <c r="AA23" s="9">
        <f>MIN(AA5:AA21)</f>
        <v>2052.4913069347117</v>
      </c>
      <c r="AC23" s="9">
        <f>MIN(AC5:AC21)</f>
        <v>158542.33992951302</v>
      </c>
      <c r="AD23" s="9">
        <f>MIN(AD5:AD21)</f>
        <v>618</v>
      </c>
      <c r="AE23" s="9">
        <f>MIN(AE5:AE21)</f>
        <v>52038.835891894967</v>
      </c>
      <c r="AG23" s="41" t="s">
        <v>15</v>
      </c>
      <c r="AH23" s="9">
        <f>MIN(AH5:AH21)</f>
        <v>21041.662424483424</v>
      </c>
      <c r="AI23" s="9">
        <f>MIN(AI5:AI21)</f>
        <v>2366.3370529596027</v>
      </c>
      <c r="AJ23" s="40"/>
      <c r="AK23" s="9">
        <f>MIN(AK5:AK21)</f>
        <v>158084.25875318146</v>
      </c>
      <c r="AL23" s="9">
        <f t="shared" ref="AL23:AM23" si="22">MIN(AL5:AL21)</f>
        <v>568</v>
      </c>
      <c r="AM23" s="9">
        <f t="shared" si="22"/>
        <v>48876.128415296553</v>
      </c>
      <c r="AN23" s="9"/>
      <c r="AO23" s="41" t="s">
        <v>15</v>
      </c>
      <c r="AP23" s="9">
        <f>MIN(AP5:AP21)</f>
        <v>21118.649708197634</v>
      </c>
      <c r="AQ23" s="9">
        <f>MIN(AQ5:AQ21)</f>
        <v>2054.1279315242</v>
      </c>
      <c r="AR23" s="40"/>
      <c r="AS23" s="9">
        <f>MIN(AS5:AS21)</f>
        <v>142975.90609868889</v>
      </c>
      <c r="AT23" s="9"/>
      <c r="AU23" s="21"/>
      <c r="AW23" s="41" t="s">
        <v>15</v>
      </c>
      <c r="AX23" s="9">
        <f>MIN(AX5:AX21)</f>
        <v>21947.647442306676</v>
      </c>
      <c r="AY23" s="9">
        <f>MIN(AY5:AY21)</f>
        <v>1417.9179118416134</v>
      </c>
      <c r="AZ23" s="40"/>
      <c r="BA23" s="9">
        <f>MIN(BA5:BA21)</f>
        <v>101710.2737019051</v>
      </c>
      <c r="BB23" s="9"/>
      <c r="BC23" s="9"/>
      <c r="BE23" s="41" t="s">
        <v>15</v>
      </c>
      <c r="BF23" s="9">
        <f>MIN(BF5:BF21)</f>
        <v>20353.365146262189</v>
      </c>
      <c r="BG23" s="9">
        <f>MIN(BG5:BG21)</f>
        <v>647.84405004364271</v>
      </c>
      <c r="BH23" s="40"/>
      <c r="BI23" s="9">
        <f>MIN(BI5:BI21)</f>
        <v>67193.492871690425</v>
      </c>
      <c r="BK23" s="21"/>
      <c r="BM23" s="9"/>
      <c r="BN23" s="41" t="s">
        <v>15</v>
      </c>
      <c r="BO23" s="9">
        <f>MIN(BO5:BO20)</f>
        <v>26382.160466991547</v>
      </c>
      <c r="BP23" s="9">
        <f>MIN(BP5:BP20)</f>
        <v>2521.6065408833192</v>
      </c>
      <c r="BQ23" s="9">
        <f>MIN(BQ5:BQ20)</f>
        <v>172607.64030838228</v>
      </c>
    </row>
    <row r="24" spans="1:69">
      <c r="A24" s="41" t="s">
        <v>16</v>
      </c>
      <c r="B24" s="9">
        <f>MAX(B5:B21)</f>
        <v>32715.485016508403</v>
      </c>
      <c r="C24" s="9">
        <f>MAX(C5:C21)</f>
        <v>2343.3557019848809</v>
      </c>
      <c r="D24" s="40"/>
      <c r="E24" s="9">
        <f>MAX(E5:E21)</f>
        <v>151305.51946476937</v>
      </c>
      <c r="F24" s="9">
        <f t="shared" ref="F24:G24" si="23">MAX(F5:F21)</f>
        <v>274</v>
      </c>
      <c r="G24" s="9">
        <f t="shared" si="23"/>
        <v>18142.108660528109</v>
      </c>
      <c r="H24" s="9"/>
      <c r="I24" s="41" t="s">
        <v>16</v>
      </c>
      <c r="J24" s="9">
        <f>MAX(J5:J21)</f>
        <v>34003.020655538996</v>
      </c>
      <c r="K24" s="9">
        <f>MAX(K5:K21)</f>
        <v>2725.0425595594397</v>
      </c>
      <c r="L24" s="40"/>
      <c r="M24" s="9">
        <f>MAX(M5:M21)</f>
        <v>176246.20944570811</v>
      </c>
      <c r="N24" s="9">
        <f>MAX(N5:N21)</f>
        <v>666</v>
      </c>
      <c r="O24" s="9">
        <f>MAX(O5:O20)</f>
        <v>53229.164663394396</v>
      </c>
      <c r="Q24" s="41" t="s">
        <v>16</v>
      </c>
      <c r="R24" s="9">
        <f>MAX(R5:R21)</f>
        <v>57206.591404858118</v>
      </c>
      <c r="S24" s="9">
        <f>MAX(S5:S21)</f>
        <v>3380.2955518345948</v>
      </c>
      <c r="T24" s="40"/>
      <c r="U24" s="9">
        <f>MAX(U5:U21)</f>
        <v>189385.74679673847</v>
      </c>
      <c r="V24" s="9">
        <f>MAX(V5:V21)</f>
        <v>997</v>
      </c>
      <c r="W24" s="9">
        <f>MAX(W5:W20)</f>
        <v>108714.66661868036</v>
      </c>
      <c r="X24" s="12"/>
      <c r="Y24" s="41" t="s">
        <v>16</v>
      </c>
      <c r="Z24" s="9">
        <f>MAX(Z5:Z21)</f>
        <v>45655.318048103873</v>
      </c>
      <c r="AA24" s="9">
        <f>MAX(AA5:AA21)</f>
        <v>3171.701032467256</v>
      </c>
      <c r="AC24" s="9">
        <f>MAX(AC5:AC21)</f>
        <v>201346.96612483467</v>
      </c>
      <c r="AD24" s="9">
        <f>MAX(AD5:AD21)</f>
        <v>993</v>
      </c>
      <c r="AE24" s="9">
        <f>MAX(AE5:AE21)</f>
        <v>97530.513698003138</v>
      </c>
      <c r="AG24" s="41" t="s">
        <v>16</v>
      </c>
      <c r="AH24" s="9">
        <f>MAX(AH5:AH21)</f>
        <v>36959.268392865037</v>
      </c>
      <c r="AI24" s="9">
        <f>MAX(AI5:AI21)</f>
        <v>3163.0046557644182</v>
      </c>
      <c r="AJ24" s="40"/>
      <c r="AK24" s="9">
        <f>MAX(AK5:AK21)</f>
        <v>196032.21918367347</v>
      </c>
      <c r="AL24" s="9">
        <f t="shared" ref="AL24:AM24" si="24">MAX(AL5:AL21)</f>
        <v>834</v>
      </c>
      <c r="AM24" s="9">
        <f t="shared" si="24"/>
        <v>90638.58832755308</v>
      </c>
      <c r="AO24" s="41" t="s">
        <v>16</v>
      </c>
      <c r="AP24" s="9">
        <f>MAX(AP5:AP21)</f>
        <v>34952.072429278785</v>
      </c>
      <c r="AQ24" s="9">
        <f>MAX(AQ5:AQ21)</f>
        <v>3159.860690876882</v>
      </c>
      <c r="AR24" s="40"/>
      <c r="AS24" s="9">
        <f>MAX(AS5:AS21)</f>
        <v>195180.44226749334</v>
      </c>
      <c r="AT24" s="9"/>
      <c r="AW24" s="41" t="s">
        <v>16</v>
      </c>
      <c r="AX24" s="9">
        <f>MAX(AX5:AX21)</f>
        <v>33960.676974576279</v>
      </c>
      <c r="AY24" s="9">
        <f>MAX(AY5:AY21)</f>
        <v>2653.8447436264682</v>
      </c>
      <c r="AZ24" s="40"/>
      <c r="BA24" s="9">
        <f>MAX(BA5:BA21)</f>
        <v>171439.1805786308</v>
      </c>
      <c r="BB24" s="9"/>
      <c r="BE24" s="41" t="s">
        <v>16</v>
      </c>
      <c r="BF24" s="9">
        <f>MAX(BF5:BF21)</f>
        <v>31562.070119290078</v>
      </c>
      <c r="BG24" s="9">
        <f>MAX(BG5:BG21)</f>
        <v>1770.7837298142038</v>
      </c>
      <c r="BH24" s="40"/>
      <c r="BI24" s="9">
        <f>MAX(BI5:BI21)</f>
        <v>123229.8289633617</v>
      </c>
      <c r="BN24" s="41" t="s">
        <v>16</v>
      </c>
      <c r="BO24" s="9">
        <f>MAX(BO5:BO20)</f>
        <v>57206.591404858118</v>
      </c>
      <c r="BP24" s="9">
        <f>MAX(BP5:BP20)</f>
        <v>3380.2955518345948</v>
      </c>
      <c r="BQ24" s="9">
        <f>MAX(BQ5:BQ20)</f>
        <v>201346.96612483467</v>
      </c>
    </row>
    <row r="25" spans="1:69" s="54" customFormat="1">
      <c r="A25" s="52"/>
      <c r="B25" s="52"/>
      <c r="C25" s="21"/>
      <c r="D25" s="52"/>
      <c r="E25" s="52"/>
      <c r="F25" s="52"/>
      <c r="G25" s="21"/>
      <c r="H25" s="52"/>
      <c r="I25" s="52"/>
      <c r="J25" s="21"/>
      <c r="K25" s="21"/>
      <c r="L25" s="52"/>
      <c r="M25" s="52"/>
      <c r="N25" s="52"/>
      <c r="O25" s="21"/>
      <c r="P25" s="52"/>
      <c r="Q25" s="52"/>
      <c r="R25" s="21"/>
      <c r="S25" s="21"/>
      <c r="T25" s="52"/>
      <c r="U25" s="21"/>
      <c r="V25" s="52"/>
      <c r="W25" s="21"/>
      <c r="X25" s="52"/>
      <c r="Y25" s="52"/>
      <c r="Z25" s="21"/>
      <c r="AA25" s="21"/>
      <c r="AB25" s="49"/>
      <c r="AC25" s="21"/>
      <c r="AD25" s="53"/>
      <c r="AE25" s="21"/>
      <c r="AF25" s="21"/>
      <c r="AG25" s="52"/>
      <c r="AH25" s="21"/>
      <c r="AI25" s="21"/>
      <c r="AJ25" s="49"/>
      <c r="AK25" s="21"/>
      <c r="AL25" s="53"/>
      <c r="AM25" s="21"/>
      <c r="AU25" s="21"/>
      <c r="BC25" s="21"/>
      <c r="BF25" s="57"/>
      <c r="BG25" s="57"/>
      <c r="BJ25" s="55"/>
      <c r="BK25" s="21"/>
    </row>
    <row r="26" spans="1:69">
      <c r="J26" s="9"/>
    </row>
    <row r="44" spans="2:22">
      <c r="B44" s="3"/>
      <c r="C44" s="3"/>
      <c r="D44" s="39"/>
      <c r="E44" s="3"/>
      <c r="F44" s="3"/>
      <c r="G44" s="3"/>
      <c r="H44" s="3"/>
    </row>
    <row r="47" spans="2:22">
      <c r="V47" s="9"/>
    </row>
    <row r="48" spans="2:22">
      <c r="U48" s="9"/>
    </row>
    <row r="70" spans="31:32">
      <c r="AE70" s="10"/>
      <c r="AF70" s="10"/>
    </row>
    <row r="71" spans="31:32">
      <c r="AE71" s="10"/>
      <c r="AF71" s="10"/>
    </row>
    <row r="72" spans="31:32">
      <c r="AE72" s="10"/>
      <c r="AF72" s="10"/>
    </row>
    <row r="73" spans="31:32">
      <c r="AE73" s="10"/>
      <c r="AF73" s="10"/>
    </row>
    <row r="74" spans="31:32">
      <c r="AE74" s="10"/>
      <c r="AF74" s="10"/>
    </row>
    <row r="78" spans="31:32">
      <c r="AE78" s="10"/>
      <c r="AF78" s="10"/>
    </row>
    <row r="115" spans="2:8">
      <c r="B115" s="9"/>
      <c r="C115" s="9"/>
      <c r="D115" s="40"/>
      <c r="E115" s="9"/>
      <c r="F115" s="9"/>
      <c r="G115" s="9"/>
      <c r="H115" s="9"/>
    </row>
  </sheetData>
  <phoneticPr fontId="7" type="noConversion"/>
  <printOptions horizontalCentered="1" verticalCentered="1"/>
  <pageMargins left="0.75" right="0.75" top="1" bottom="1" header="0.5" footer="0.5"/>
  <pageSetup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AP6778"/>
  <sheetViews>
    <sheetView tabSelected="1" workbookViewId="0">
      <pane xSplit="3" ySplit="2" topLeftCell="R6417" activePane="bottomRight" state="frozen"/>
      <selection pane="topRight" activeCell="D1" sqref="D1"/>
      <selection pane="bottomLeft" activeCell="A2" sqref="A2"/>
      <selection pane="bottomRight" activeCell="T6426" sqref="T6426:T6428"/>
    </sheetView>
  </sheetViews>
  <sheetFormatPr defaultRowHeight="20.25"/>
  <cols>
    <col min="1" max="1" width="22.140625" style="1" bestFit="1" customWidth="1"/>
    <col min="2" max="2" width="14.42578125" style="2" bestFit="1" customWidth="1"/>
    <col min="3" max="3" width="13.42578125" style="2" bestFit="1" customWidth="1"/>
    <col min="4" max="4" width="12.42578125" style="9" bestFit="1" customWidth="1"/>
    <col min="5" max="5" width="6.42578125" style="10" bestFit="1" customWidth="1"/>
    <col min="6" max="6" width="20.140625" style="9" customWidth="1"/>
    <col min="7" max="7" width="22.140625" style="9" bestFit="1" customWidth="1"/>
    <col min="8" max="8" width="21.42578125" style="61" bestFit="1" customWidth="1"/>
    <col min="9" max="9" width="28.28515625" style="11" bestFit="1" customWidth="1"/>
    <col min="10" max="10" width="21.28515625" style="11" bestFit="1" customWidth="1"/>
    <col min="11" max="11" width="21.42578125" style="11" bestFit="1" customWidth="1"/>
    <col min="12" max="12" width="16.140625" style="11" bestFit="1" customWidth="1"/>
    <col min="13" max="13" width="24.7109375" style="11" bestFit="1" customWidth="1"/>
    <col min="14" max="14" width="15.140625" style="11" bestFit="1" customWidth="1"/>
    <col min="15" max="15" width="21.5703125" style="11" bestFit="1" customWidth="1"/>
    <col min="16" max="16" width="19" style="11" bestFit="1" customWidth="1"/>
    <col min="17" max="17" width="19.5703125" style="11" bestFit="1" customWidth="1"/>
    <col min="18" max="18" width="13.5703125" style="11" bestFit="1" customWidth="1"/>
    <col min="19" max="19" width="19.42578125" style="11" bestFit="1" customWidth="1"/>
    <col min="20" max="20" width="32.7109375" style="11" bestFit="1" customWidth="1"/>
    <col min="21" max="21" width="19.28515625" style="11" bestFit="1" customWidth="1"/>
    <col min="22" max="22" width="16.140625" style="11" bestFit="1" customWidth="1"/>
    <col min="23" max="23" width="18.7109375" style="13" bestFit="1" customWidth="1"/>
    <col min="24" max="24" width="14.140625" style="11" bestFit="1" customWidth="1"/>
    <col min="25" max="25" width="17" style="13" bestFit="1" customWidth="1"/>
    <col min="26" max="26" width="9.140625" style="13"/>
    <col min="27" max="27" width="22.7109375" style="13" bestFit="1" customWidth="1"/>
    <col min="28" max="28" width="21.5703125" style="13" bestFit="1" customWidth="1"/>
    <col min="29" max="29" width="17.85546875" style="12" bestFit="1" customWidth="1"/>
    <col min="30" max="30" width="19.85546875" style="13" bestFit="1" customWidth="1"/>
    <col min="31" max="31" width="15.140625" style="13" bestFit="1" customWidth="1"/>
    <col min="32" max="32" width="9.140625" style="13"/>
    <col min="33" max="34" width="17.85546875" style="13" bestFit="1" customWidth="1"/>
    <col min="35" max="36" width="17.5703125" style="13" bestFit="1" customWidth="1"/>
    <col min="37" max="37" width="16.7109375" style="61" bestFit="1" customWidth="1"/>
    <col min="38" max="38" width="15.85546875" style="61" bestFit="1" customWidth="1"/>
    <col min="39" max="39" width="13.7109375" style="61" bestFit="1" customWidth="1"/>
    <col min="40" max="42" width="9.140625" style="61"/>
    <col min="43" max="16384" width="9.140625" style="13"/>
  </cols>
  <sheetData>
    <row r="1" spans="1:42">
      <c r="F1" s="58">
        <v>831001</v>
      </c>
      <c r="G1" s="58">
        <v>831003</v>
      </c>
      <c r="H1" s="104">
        <v>831038</v>
      </c>
      <c r="I1" s="58">
        <v>831071</v>
      </c>
      <c r="J1" s="58">
        <v>831002</v>
      </c>
      <c r="K1" s="58">
        <v>831080</v>
      </c>
      <c r="L1" s="59" t="s">
        <v>137</v>
      </c>
    </row>
    <row r="2" spans="1:42" s="6" customFormat="1">
      <c r="A2" s="1" t="s">
        <v>17</v>
      </c>
      <c r="B2" s="2" t="s">
        <v>74</v>
      </c>
      <c r="C2" s="2" t="s">
        <v>73</v>
      </c>
      <c r="D2" s="3" t="s">
        <v>0</v>
      </c>
      <c r="E2" s="4" t="s">
        <v>1</v>
      </c>
      <c r="F2" s="3" t="s">
        <v>2</v>
      </c>
      <c r="G2" s="3" t="s">
        <v>3</v>
      </c>
      <c r="H2" s="64" t="s">
        <v>4</v>
      </c>
      <c r="I2" s="5" t="s">
        <v>5</v>
      </c>
      <c r="J2" s="5" t="s">
        <v>6</v>
      </c>
      <c r="K2" s="5" t="s">
        <v>7</v>
      </c>
      <c r="L2" s="5" t="s">
        <v>8</v>
      </c>
      <c r="M2" s="5" t="s">
        <v>93</v>
      </c>
      <c r="N2" s="5"/>
      <c r="O2" s="5" t="s">
        <v>9</v>
      </c>
      <c r="P2" s="5" t="s">
        <v>10</v>
      </c>
      <c r="Q2" s="5" t="s">
        <v>11</v>
      </c>
      <c r="R2" s="5"/>
      <c r="S2" s="5" t="s">
        <v>12</v>
      </c>
      <c r="T2" s="5" t="s">
        <v>100</v>
      </c>
      <c r="U2" s="5" t="s">
        <v>72</v>
      </c>
      <c r="V2" s="5" t="s">
        <v>13</v>
      </c>
      <c r="W2" s="6" t="s">
        <v>14</v>
      </c>
      <c r="X2" s="5" t="s">
        <v>87</v>
      </c>
      <c r="Y2" s="6" t="s">
        <v>88</v>
      </c>
      <c r="AA2" s="3" t="s">
        <v>96</v>
      </c>
      <c r="AB2" s="6" t="s">
        <v>97</v>
      </c>
      <c r="AC2" s="39" t="s">
        <v>98</v>
      </c>
      <c r="AD2" s="6" t="s">
        <v>115</v>
      </c>
      <c r="AE2" s="6" t="s">
        <v>101</v>
      </c>
      <c r="AK2" s="64"/>
      <c r="AL2" s="64"/>
      <c r="AM2" s="64"/>
      <c r="AN2" s="64"/>
      <c r="AO2" s="64"/>
      <c r="AP2" s="64"/>
    </row>
    <row r="3" spans="1:42">
      <c r="A3" s="1">
        <v>34700</v>
      </c>
      <c r="B3" s="7" t="s">
        <v>75</v>
      </c>
      <c r="C3" s="8" t="str">
        <f>IF(WEEKDAY(A3)=1,"Sun",IF(WEEKDAY(A3)=2,"Mon",IF(WEEKDAY(A3)=3,"Tue",IF(WEEKDAY(A3)=4,"Wed",IF(WEEKDAY(A3)=5,"Thur",IF(WEEKDAY(A3)=6,"Fri",IF(WEEKDAY(A3)=7,"Sat")))))))</f>
        <v>Sun</v>
      </c>
      <c r="E3" s="10">
        <v>15</v>
      </c>
      <c r="F3" s="11">
        <v>17797</v>
      </c>
      <c r="G3" s="11">
        <v>16349</v>
      </c>
      <c r="H3" s="61">
        <v>13155</v>
      </c>
      <c r="I3" s="11">
        <v>3920</v>
      </c>
      <c r="J3" s="11">
        <v>104</v>
      </c>
      <c r="K3" s="11">
        <v>2272</v>
      </c>
      <c r="L3" s="11">
        <v>5860</v>
      </c>
      <c r="O3" s="11">
        <f>SUM(F3:M3)</f>
        <v>59457</v>
      </c>
      <c r="P3" s="11">
        <v>2271.654</v>
      </c>
      <c r="Q3" s="11">
        <f t="shared" ref="Q3:Q67" si="0">K3-P3</f>
        <v>0.34600000000000364</v>
      </c>
      <c r="S3" s="11">
        <f>O3-P3</f>
        <v>57185.345999999998</v>
      </c>
      <c r="T3" s="11">
        <f t="shared" ref="T3:T66" si="1">SUM(S3,D3)</f>
        <v>57185.345999999998</v>
      </c>
      <c r="V3" s="11">
        <f t="shared" ref="V3:V66" si="2">SUM(F3:K3)-P3</f>
        <v>51325.345999999998</v>
      </c>
      <c r="W3" s="12">
        <f>V3/S3</f>
        <v>0.89752619491014363</v>
      </c>
      <c r="X3" s="11">
        <f t="shared" ref="X3:X66" si="3">SUM(L3:M3)</f>
        <v>5860</v>
      </c>
      <c r="Y3" s="12">
        <f>X3/S3</f>
        <v>0.10247380508985642</v>
      </c>
      <c r="AA3" s="9">
        <f>INTERCEPT(T3:T33,E3:E33)</f>
        <v>29133.596997475615</v>
      </c>
      <c r="AB3" s="9">
        <f>SLOPE(T3:T33,E3:E33)</f>
        <v>2556.7108546470859</v>
      </c>
      <c r="AC3" s="12">
        <f>RSQ(T3:T33,E3:E33)</f>
        <v>0.92506462829014191</v>
      </c>
      <c r="AD3" s="9">
        <f>AA3+(AB3*55)</f>
        <v>169752.69400306535</v>
      </c>
      <c r="AE3" s="10">
        <f>SUM(E3:E33)</f>
        <v>770</v>
      </c>
    </row>
    <row r="4" spans="1:42">
      <c r="A4" s="1">
        <v>34701</v>
      </c>
      <c r="B4" s="7" t="s">
        <v>75</v>
      </c>
      <c r="C4" s="8" t="str">
        <f t="shared" ref="C4:C67" si="4">IF(WEEKDAY(A4)=1,"Sun",IF(WEEKDAY(A4)=2,"Mon",IF(WEEKDAY(A4)=3,"Tue",IF(WEEKDAY(A4)=4,"Wed",IF(WEEKDAY(A4)=5,"Thur",IF(WEEKDAY(A4)=6,"Fri",IF(WEEKDAY(A4)=7,"Sat")))))))</f>
        <v>Mon</v>
      </c>
      <c r="E4" s="10">
        <v>31</v>
      </c>
      <c r="F4" s="11">
        <v>37130</v>
      </c>
      <c r="G4" s="11">
        <v>23621</v>
      </c>
      <c r="H4" s="61">
        <v>17345</v>
      </c>
      <c r="I4" s="11">
        <v>5550</v>
      </c>
      <c r="J4" s="11">
        <v>209</v>
      </c>
      <c r="K4" s="11">
        <v>2433</v>
      </c>
      <c r="L4" s="11">
        <v>12510</v>
      </c>
      <c r="O4" s="11">
        <f t="shared" ref="O4:O67" si="5">SUM(F4:M4)</f>
        <v>98798</v>
      </c>
      <c r="P4" s="11">
        <v>2433.319</v>
      </c>
      <c r="Q4" s="11">
        <f t="shared" si="0"/>
        <v>-0.31899999999995998</v>
      </c>
      <c r="S4" s="11">
        <f t="shared" ref="S4:S67" si="6">O4-P4</f>
        <v>96364.680999999997</v>
      </c>
      <c r="T4" s="11">
        <f t="shared" si="1"/>
        <v>96364.680999999997</v>
      </c>
      <c r="U4" s="11">
        <f>S4-S3</f>
        <v>39179.334999999999</v>
      </c>
      <c r="V4" s="11">
        <f t="shared" si="2"/>
        <v>83854.680999999997</v>
      </c>
      <c r="W4" s="12">
        <f t="shared" ref="W4:W67" si="7">V4/S4</f>
        <v>0.8701806525982273</v>
      </c>
      <c r="X4" s="11">
        <f t="shared" si="3"/>
        <v>12510</v>
      </c>
      <c r="Y4" s="12">
        <f t="shared" ref="Y4:Y67" si="8">X4/S4</f>
        <v>0.12981934740177264</v>
      </c>
      <c r="AA4" s="12"/>
      <c r="AB4" s="12"/>
    </row>
    <row r="5" spans="1:42">
      <c r="A5" s="1">
        <v>34702</v>
      </c>
      <c r="B5" s="7" t="s">
        <v>75</v>
      </c>
      <c r="C5" s="8" t="str">
        <f t="shared" si="4"/>
        <v>Tue</v>
      </c>
      <c r="E5" s="10">
        <v>35</v>
      </c>
      <c r="F5" s="11">
        <v>45588</v>
      </c>
      <c r="G5" s="11">
        <v>27354</v>
      </c>
      <c r="H5" s="61">
        <v>20178</v>
      </c>
      <c r="I5" s="11">
        <v>6390</v>
      </c>
      <c r="J5" s="11">
        <v>208</v>
      </c>
      <c r="K5" s="11">
        <v>2503</v>
      </c>
      <c r="L5" s="11">
        <v>16718</v>
      </c>
      <c r="O5" s="11">
        <f t="shared" si="5"/>
        <v>118939</v>
      </c>
      <c r="P5" s="11">
        <v>2503.2800000000002</v>
      </c>
      <c r="Q5" s="11">
        <f t="shared" si="0"/>
        <v>-0.28000000000020009</v>
      </c>
      <c r="S5" s="11">
        <f>O5-P5</f>
        <v>116435.72</v>
      </c>
      <c r="T5" s="11">
        <f t="shared" si="1"/>
        <v>116435.72</v>
      </c>
      <c r="U5" s="11">
        <f t="shared" ref="U5:U68" si="9">S5-S4</f>
        <v>20071.039000000004</v>
      </c>
      <c r="V5" s="11">
        <f t="shared" si="2"/>
        <v>99717.72</v>
      </c>
      <c r="W5" s="12">
        <f t="shared" si="7"/>
        <v>0.85641863167076215</v>
      </c>
      <c r="X5" s="11">
        <f t="shared" si="3"/>
        <v>16718</v>
      </c>
      <c r="Y5" s="12">
        <f t="shared" si="8"/>
        <v>0.14358136832923779</v>
      </c>
      <c r="AA5" s="12"/>
      <c r="AB5" s="12"/>
    </row>
    <row r="6" spans="1:42">
      <c r="A6" s="1">
        <v>34703</v>
      </c>
      <c r="B6" s="7" t="s">
        <v>75</v>
      </c>
      <c r="C6" s="8" t="str">
        <f t="shared" si="4"/>
        <v>Wed</v>
      </c>
      <c r="D6" s="9">
        <v>17000</v>
      </c>
      <c r="E6" s="10">
        <v>35</v>
      </c>
      <c r="F6" s="11">
        <v>38908</v>
      </c>
      <c r="G6" s="11">
        <v>23741</v>
      </c>
      <c r="H6" s="61">
        <v>17612</v>
      </c>
      <c r="I6" s="11">
        <v>5699</v>
      </c>
      <c r="J6" s="11">
        <v>208</v>
      </c>
      <c r="K6" s="11">
        <v>28262</v>
      </c>
      <c r="L6" s="11">
        <v>18417</v>
      </c>
      <c r="O6" s="11">
        <f t="shared" si="5"/>
        <v>132847</v>
      </c>
      <c r="P6" s="11">
        <v>15377.2</v>
      </c>
      <c r="Q6" s="11">
        <f t="shared" si="0"/>
        <v>12884.8</v>
      </c>
      <c r="S6" s="11">
        <f t="shared" si="6"/>
        <v>117469.8</v>
      </c>
      <c r="T6" s="11">
        <f t="shared" si="1"/>
        <v>134469.79999999999</v>
      </c>
      <c r="U6" s="11">
        <f t="shared" si="9"/>
        <v>1034.0800000000017</v>
      </c>
      <c r="V6" s="11">
        <f t="shared" si="2"/>
        <v>99052.800000000003</v>
      </c>
      <c r="W6" s="12">
        <f t="shared" si="7"/>
        <v>0.84321927848689626</v>
      </c>
      <c r="X6" s="11">
        <f t="shared" si="3"/>
        <v>18417</v>
      </c>
      <c r="Y6" s="12">
        <f t="shared" si="8"/>
        <v>0.15678072151310379</v>
      </c>
      <c r="AA6" s="12"/>
      <c r="AB6" s="12"/>
    </row>
    <row r="7" spans="1:42">
      <c r="A7" s="1">
        <v>34704</v>
      </c>
      <c r="B7" s="7" t="s">
        <v>75</v>
      </c>
      <c r="C7" s="8" t="str">
        <f t="shared" si="4"/>
        <v>Thur</v>
      </c>
      <c r="D7" s="9">
        <v>17000</v>
      </c>
      <c r="E7" s="10">
        <v>45</v>
      </c>
      <c r="F7" s="11">
        <v>42538</v>
      </c>
      <c r="G7" s="11">
        <v>21499</v>
      </c>
      <c r="H7" s="61">
        <v>16293</v>
      </c>
      <c r="I7" s="11">
        <v>5678</v>
      </c>
      <c r="J7" s="11">
        <v>208</v>
      </c>
      <c r="K7" s="11">
        <v>20706</v>
      </c>
      <c r="L7" s="11">
        <v>21298</v>
      </c>
      <c r="O7" s="11">
        <f t="shared" si="5"/>
        <v>128220</v>
      </c>
      <c r="P7" s="11">
        <v>1343.4269999999999</v>
      </c>
      <c r="Q7" s="11">
        <f t="shared" si="0"/>
        <v>19362.573</v>
      </c>
      <c r="S7" s="11">
        <f t="shared" si="6"/>
        <v>126876.573</v>
      </c>
      <c r="T7" s="11">
        <f t="shared" si="1"/>
        <v>143876.573</v>
      </c>
      <c r="U7" s="11">
        <f t="shared" si="9"/>
        <v>9406.773000000001</v>
      </c>
      <c r="V7" s="11">
        <f t="shared" si="2"/>
        <v>105578.573</v>
      </c>
      <c r="W7" s="12">
        <f t="shared" si="7"/>
        <v>0.83213607132973244</v>
      </c>
      <c r="X7" s="11">
        <f t="shared" si="3"/>
        <v>21298</v>
      </c>
      <c r="Y7" s="12">
        <f t="shared" si="8"/>
        <v>0.16786392867026759</v>
      </c>
      <c r="AA7" s="12"/>
      <c r="AB7" s="12"/>
    </row>
    <row r="8" spans="1:42">
      <c r="A8" s="1">
        <v>34705</v>
      </c>
      <c r="B8" s="7" t="s">
        <v>75</v>
      </c>
      <c r="C8" s="8" t="str">
        <f t="shared" si="4"/>
        <v>Fri</v>
      </c>
      <c r="D8" s="9">
        <v>17000</v>
      </c>
      <c r="E8" s="10">
        <v>29</v>
      </c>
      <c r="F8" s="11">
        <v>32467</v>
      </c>
      <c r="G8" s="11">
        <v>20800</v>
      </c>
      <c r="H8" s="61">
        <v>15184</v>
      </c>
      <c r="I8" s="11">
        <v>5156</v>
      </c>
      <c r="J8" s="11">
        <v>208</v>
      </c>
      <c r="K8" s="11">
        <v>18977</v>
      </c>
      <c r="L8" s="11">
        <v>20865</v>
      </c>
      <c r="O8" s="11">
        <f t="shared" si="5"/>
        <v>113657</v>
      </c>
      <c r="P8" s="11">
        <v>1445.2489999999998</v>
      </c>
      <c r="Q8" s="11">
        <f t="shared" si="0"/>
        <v>17531.751</v>
      </c>
      <c r="S8" s="11">
        <f t="shared" si="6"/>
        <v>112211.751</v>
      </c>
      <c r="T8" s="11">
        <f t="shared" si="1"/>
        <v>129211.751</v>
      </c>
      <c r="U8" s="11">
        <f t="shared" si="9"/>
        <v>-14664.822</v>
      </c>
      <c r="V8" s="11">
        <f t="shared" si="2"/>
        <v>91346.751000000004</v>
      </c>
      <c r="W8" s="12">
        <f t="shared" si="7"/>
        <v>0.81405690746239223</v>
      </c>
      <c r="X8" s="11">
        <f t="shared" si="3"/>
        <v>20865</v>
      </c>
      <c r="Y8" s="12">
        <f t="shared" si="8"/>
        <v>0.18594309253760774</v>
      </c>
      <c r="AA8" s="12"/>
      <c r="AB8" s="12"/>
    </row>
    <row r="9" spans="1:42">
      <c r="A9" s="1">
        <v>34706</v>
      </c>
      <c r="B9" s="7" t="s">
        <v>75</v>
      </c>
      <c r="C9" s="8" t="str">
        <f t="shared" si="4"/>
        <v>Sat</v>
      </c>
      <c r="E9" s="10">
        <v>23</v>
      </c>
      <c r="F9" s="11">
        <v>21766</v>
      </c>
      <c r="G9" s="11">
        <v>16931</v>
      </c>
      <c r="H9" s="61">
        <v>13070</v>
      </c>
      <c r="I9" s="11">
        <v>4283</v>
      </c>
      <c r="J9" s="11">
        <v>104</v>
      </c>
      <c r="K9" s="11">
        <v>15247</v>
      </c>
      <c r="L9" s="11">
        <v>17944</v>
      </c>
      <c r="O9" s="11">
        <f t="shared" si="5"/>
        <v>89345</v>
      </c>
      <c r="P9" s="11">
        <v>2402.1679999999997</v>
      </c>
      <c r="Q9" s="11">
        <f t="shared" si="0"/>
        <v>12844.832</v>
      </c>
      <c r="S9" s="11">
        <f t="shared" si="6"/>
        <v>86942.831999999995</v>
      </c>
      <c r="T9" s="11">
        <f t="shared" si="1"/>
        <v>86942.831999999995</v>
      </c>
      <c r="U9" s="11">
        <f t="shared" si="9"/>
        <v>-25268.919000000009</v>
      </c>
      <c r="V9" s="11">
        <f t="shared" si="2"/>
        <v>68998.831999999995</v>
      </c>
      <c r="W9" s="12">
        <f t="shared" si="7"/>
        <v>0.79361150784690337</v>
      </c>
      <c r="X9" s="11">
        <f t="shared" si="3"/>
        <v>17944</v>
      </c>
      <c r="Y9" s="12">
        <f t="shared" si="8"/>
        <v>0.20638849215309665</v>
      </c>
      <c r="AA9" s="12"/>
      <c r="AB9" s="12"/>
    </row>
    <row r="10" spans="1:42">
      <c r="A10" s="1">
        <v>34707</v>
      </c>
      <c r="B10" s="7" t="s">
        <v>75</v>
      </c>
      <c r="C10" s="8" t="str">
        <f t="shared" si="4"/>
        <v>Sun</v>
      </c>
      <c r="E10" s="10">
        <v>30</v>
      </c>
      <c r="F10" s="11">
        <v>27814</v>
      </c>
      <c r="G10" s="11">
        <v>19577</v>
      </c>
      <c r="H10" s="61">
        <v>14366</v>
      </c>
      <c r="I10" s="11">
        <v>4761</v>
      </c>
      <c r="J10" s="11">
        <v>104</v>
      </c>
      <c r="K10" s="11">
        <v>15903</v>
      </c>
      <c r="L10" s="11">
        <v>18009</v>
      </c>
      <c r="O10" s="11">
        <f t="shared" si="5"/>
        <v>100534</v>
      </c>
      <c r="P10" s="11">
        <v>2364.96</v>
      </c>
      <c r="Q10" s="11">
        <f t="shared" si="0"/>
        <v>13538.04</v>
      </c>
      <c r="S10" s="11">
        <f t="shared" si="6"/>
        <v>98169.04</v>
      </c>
      <c r="T10" s="11">
        <f t="shared" si="1"/>
        <v>98169.04</v>
      </c>
      <c r="U10" s="11">
        <f t="shared" si="9"/>
        <v>11226.207999999999</v>
      </c>
      <c r="V10" s="11">
        <f t="shared" si="2"/>
        <v>80160.039999999994</v>
      </c>
      <c r="W10" s="12">
        <f t="shared" si="7"/>
        <v>0.8165511244685697</v>
      </c>
      <c r="X10" s="11">
        <f t="shared" si="3"/>
        <v>18009</v>
      </c>
      <c r="Y10" s="12">
        <f t="shared" si="8"/>
        <v>0.1834488755314303</v>
      </c>
      <c r="AA10" s="12"/>
      <c r="AB10" s="12"/>
    </row>
    <row r="11" spans="1:42">
      <c r="A11" s="1">
        <v>34708</v>
      </c>
      <c r="B11" s="7" t="s">
        <v>75</v>
      </c>
      <c r="C11" s="8" t="str">
        <f t="shared" si="4"/>
        <v>Mon</v>
      </c>
      <c r="E11" s="10">
        <v>28</v>
      </c>
      <c r="F11" s="11">
        <v>31063</v>
      </c>
      <c r="G11" s="11">
        <v>21446</v>
      </c>
      <c r="H11" s="61">
        <v>15970</v>
      </c>
      <c r="I11" s="11">
        <v>5067</v>
      </c>
      <c r="J11" s="11">
        <v>208</v>
      </c>
      <c r="K11" s="11">
        <v>15637</v>
      </c>
      <c r="L11" s="11">
        <v>15333</v>
      </c>
      <c r="O11" s="11">
        <f t="shared" si="5"/>
        <v>104724</v>
      </c>
      <c r="P11" s="11">
        <v>2030.08</v>
      </c>
      <c r="Q11" s="11">
        <f t="shared" si="0"/>
        <v>13606.92</v>
      </c>
      <c r="S11" s="11">
        <f t="shared" si="6"/>
        <v>102693.92</v>
      </c>
      <c r="T11" s="11">
        <f t="shared" si="1"/>
        <v>102693.92</v>
      </c>
      <c r="U11" s="11">
        <f t="shared" si="9"/>
        <v>4524.8800000000047</v>
      </c>
      <c r="V11" s="11">
        <f t="shared" si="2"/>
        <v>87360.92</v>
      </c>
      <c r="W11" s="12">
        <f t="shared" si="7"/>
        <v>0.8506922318283302</v>
      </c>
      <c r="X11" s="11">
        <f t="shared" si="3"/>
        <v>15333</v>
      </c>
      <c r="Y11" s="12">
        <f t="shared" si="8"/>
        <v>0.14930776817166977</v>
      </c>
      <c r="AA11" s="12"/>
      <c r="AB11" s="12"/>
    </row>
    <row r="12" spans="1:42">
      <c r="A12" s="1">
        <v>34709</v>
      </c>
      <c r="B12" s="7" t="s">
        <v>75</v>
      </c>
      <c r="C12" s="8" t="str">
        <f t="shared" si="4"/>
        <v>Tue</v>
      </c>
      <c r="E12" s="10">
        <v>28</v>
      </c>
      <c r="F12" s="11">
        <v>30663</v>
      </c>
      <c r="G12" s="11">
        <v>21011</v>
      </c>
      <c r="H12" s="61">
        <v>15928</v>
      </c>
      <c r="I12" s="11">
        <v>5002</v>
      </c>
      <c r="J12" s="11">
        <v>208</v>
      </c>
      <c r="K12" s="11">
        <v>23773</v>
      </c>
      <c r="L12" s="11">
        <v>14852</v>
      </c>
      <c r="O12" s="11">
        <f t="shared" si="5"/>
        <v>111437</v>
      </c>
      <c r="P12" s="11">
        <v>10021.89</v>
      </c>
      <c r="Q12" s="11">
        <f t="shared" si="0"/>
        <v>13751.11</v>
      </c>
      <c r="S12" s="11">
        <f t="shared" si="6"/>
        <v>101415.11</v>
      </c>
      <c r="T12" s="11">
        <f t="shared" si="1"/>
        <v>101415.11</v>
      </c>
      <c r="U12" s="11">
        <f t="shared" si="9"/>
        <v>-1278.8099999999977</v>
      </c>
      <c r="V12" s="11">
        <f t="shared" si="2"/>
        <v>86563.11</v>
      </c>
      <c r="W12" s="12">
        <f t="shared" si="7"/>
        <v>0.85355239470725808</v>
      </c>
      <c r="X12" s="11">
        <f t="shared" si="3"/>
        <v>14852</v>
      </c>
      <c r="Y12" s="12">
        <f t="shared" si="8"/>
        <v>0.14644760529274187</v>
      </c>
      <c r="AA12" s="12"/>
      <c r="AB12" s="12"/>
    </row>
    <row r="13" spans="1:42">
      <c r="A13" s="1">
        <v>34710</v>
      </c>
      <c r="B13" s="7" t="s">
        <v>75</v>
      </c>
      <c r="C13" s="8" t="str">
        <f t="shared" si="4"/>
        <v>Wed</v>
      </c>
      <c r="E13" s="10">
        <v>18</v>
      </c>
      <c r="F13" s="11">
        <v>22196</v>
      </c>
      <c r="G13" s="11">
        <v>18691</v>
      </c>
      <c r="H13" s="61">
        <v>14379</v>
      </c>
      <c r="I13" s="11">
        <v>4404</v>
      </c>
      <c r="J13" s="11">
        <v>208</v>
      </c>
      <c r="K13" s="11">
        <v>12344</v>
      </c>
      <c r="L13" s="11">
        <v>12486</v>
      </c>
      <c r="O13" s="11">
        <f t="shared" si="5"/>
        <v>84708</v>
      </c>
      <c r="P13" s="11">
        <v>2260.864</v>
      </c>
      <c r="Q13" s="11">
        <f t="shared" si="0"/>
        <v>10083.136</v>
      </c>
      <c r="S13" s="11">
        <f t="shared" si="6"/>
        <v>82447.135999999999</v>
      </c>
      <c r="T13" s="11">
        <f t="shared" si="1"/>
        <v>82447.135999999999</v>
      </c>
      <c r="U13" s="11">
        <f t="shared" si="9"/>
        <v>-18967.974000000002</v>
      </c>
      <c r="V13" s="11">
        <f t="shared" si="2"/>
        <v>69961.135999999999</v>
      </c>
      <c r="W13" s="12">
        <f t="shared" si="7"/>
        <v>0.84855750477493841</v>
      </c>
      <c r="X13" s="11">
        <f t="shared" si="3"/>
        <v>12486</v>
      </c>
      <c r="Y13" s="12">
        <f t="shared" si="8"/>
        <v>0.15144249522506156</v>
      </c>
      <c r="AA13" s="12"/>
      <c r="AB13" s="12"/>
    </row>
    <row r="14" spans="1:42">
      <c r="A14" s="1">
        <v>34711</v>
      </c>
      <c r="B14" s="7" t="s">
        <v>75</v>
      </c>
      <c r="C14" s="8" t="str">
        <f t="shared" si="4"/>
        <v>Thur</v>
      </c>
      <c r="E14" s="10">
        <v>10</v>
      </c>
      <c r="F14" s="11">
        <v>13421</v>
      </c>
      <c r="G14" s="11">
        <v>17119</v>
      </c>
      <c r="H14" s="61">
        <v>13813</v>
      </c>
      <c r="I14" s="11">
        <v>3876</v>
      </c>
      <c r="J14" s="11">
        <v>208</v>
      </c>
      <c r="K14" s="11">
        <v>2708</v>
      </c>
      <c r="L14" s="11">
        <v>10373</v>
      </c>
      <c r="O14" s="11">
        <f t="shared" si="5"/>
        <v>61518</v>
      </c>
      <c r="P14" s="11">
        <v>2199.6329999999998</v>
      </c>
      <c r="Q14" s="11">
        <f t="shared" si="0"/>
        <v>508.36700000000019</v>
      </c>
      <c r="S14" s="11">
        <f t="shared" si="6"/>
        <v>59318.366999999998</v>
      </c>
      <c r="T14" s="11">
        <f t="shared" si="1"/>
        <v>59318.366999999998</v>
      </c>
      <c r="U14" s="11">
        <f t="shared" si="9"/>
        <v>-23128.769</v>
      </c>
      <c r="V14" s="11">
        <f t="shared" si="2"/>
        <v>48945.366999999998</v>
      </c>
      <c r="W14" s="12">
        <f t="shared" si="7"/>
        <v>0.82513004783155952</v>
      </c>
      <c r="X14" s="11">
        <f t="shared" si="3"/>
        <v>10373</v>
      </c>
      <c r="Y14" s="12">
        <f t="shared" si="8"/>
        <v>0.17486995216844051</v>
      </c>
      <c r="AA14" s="12"/>
      <c r="AB14" s="12"/>
    </row>
    <row r="15" spans="1:42">
      <c r="A15" s="1">
        <v>34712</v>
      </c>
      <c r="B15" s="7" t="s">
        <v>75</v>
      </c>
      <c r="C15" s="8" t="str">
        <f t="shared" si="4"/>
        <v>Fri</v>
      </c>
      <c r="E15" s="10">
        <v>4</v>
      </c>
      <c r="F15" s="11">
        <v>6165</v>
      </c>
      <c r="G15" s="11">
        <v>13976</v>
      </c>
      <c r="H15" s="61">
        <v>12297</v>
      </c>
      <c r="I15" s="11">
        <v>3186</v>
      </c>
      <c r="J15" s="11">
        <v>166</v>
      </c>
      <c r="K15" s="11">
        <v>2086</v>
      </c>
      <c r="L15" s="11">
        <v>7613</v>
      </c>
      <c r="O15" s="11">
        <f t="shared" si="5"/>
        <v>45489</v>
      </c>
      <c r="P15" s="11">
        <v>2086.444</v>
      </c>
      <c r="Q15" s="11">
        <f t="shared" si="0"/>
        <v>-0.44399999999995998</v>
      </c>
      <c r="S15" s="11">
        <f t="shared" si="6"/>
        <v>43402.555999999997</v>
      </c>
      <c r="T15" s="11">
        <f t="shared" si="1"/>
        <v>43402.555999999997</v>
      </c>
      <c r="U15" s="11">
        <f t="shared" si="9"/>
        <v>-15915.811000000002</v>
      </c>
      <c r="V15" s="11">
        <f t="shared" si="2"/>
        <v>35789.555999999997</v>
      </c>
      <c r="W15" s="12">
        <f t="shared" si="7"/>
        <v>0.82459558372552988</v>
      </c>
      <c r="X15" s="11">
        <f t="shared" si="3"/>
        <v>7613</v>
      </c>
      <c r="Y15" s="12">
        <f t="shared" si="8"/>
        <v>0.17540441627447012</v>
      </c>
      <c r="AA15" s="12"/>
      <c r="AB15" s="12"/>
    </row>
    <row r="16" spans="1:42">
      <c r="A16" s="1">
        <v>34713</v>
      </c>
      <c r="B16" s="7" t="s">
        <v>75</v>
      </c>
      <c r="C16" s="8" t="str">
        <f t="shared" si="4"/>
        <v>Sat</v>
      </c>
      <c r="E16" s="10">
        <v>0</v>
      </c>
      <c r="F16" s="11">
        <v>1794</v>
      </c>
      <c r="G16" s="11">
        <v>10273</v>
      </c>
      <c r="H16" s="61">
        <v>11537</v>
      </c>
      <c r="I16" s="11">
        <v>2457</v>
      </c>
      <c r="J16" s="11">
        <v>104</v>
      </c>
      <c r="K16" s="11">
        <v>1971</v>
      </c>
      <c r="L16" s="11">
        <v>4448</v>
      </c>
      <c r="O16" s="11">
        <f t="shared" si="5"/>
        <v>32584</v>
      </c>
      <c r="P16" s="11">
        <v>1971.4640000000002</v>
      </c>
      <c r="Q16" s="11">
        <f t="shared" si="0"/>
        <v>-0.46400000000016917</v>
      </c>
      <c r="S16" s="11">
        <f t="shared" si="6"/>
        <v>30612.536</v>
      </c>
      <c r="T16" s="11">
        <f t="shared" si="1"/>
        <v>30612.536</v>
      </c>
      <c r="U16" s="11">
        <f t="shared" si="9"/>
        <v>-12790.019999999997</v>
      </c>
      <c r="V16" s="11">
        <f t="shared" si="2"/>
        <v>26164.536</v>
      </c>
      <c r="W16" s="12">
        <f t="shared" si="7"/>
        <v>0.85470004837234004</v>
      </c>
      <c r="X16" s="11">
        <f t="shared" si="3"/>
        <v>4448</v>
      </c>
      <c r="Y16" s="12">
        <f t="shared" si="8"/>
        <v>0.14529995162765999</v>
      </c>
      <c r="AA16" s="12"/>
      <c r="AB16" s="12"/>
    </row>
    <row r="17" spans="1:28">
      <c r="A17" s="1">
        <v>34714</v>
      </c>
      <c r="B17" s="7" t="s">
        <v>75</v>
      </c>
      <c r="C17" s="8" t="str">
        <f t="shared" si="4"/>
        <v>Sun</v>
      </c>
      <c r="E17" s="10">
        <v>5</v>
      </c>
      <c r="F17" s="11">
        <v>3441</v>
      </c>
      <c r="G17" s="11">
        <v>12230</v>
      </c>
      <c r="H17" s="61">
        <v>11707</v>
      </c>
      <c r="I17" s="11">
        <v>2889</v>
      </c>
      <c r="J17" s="11">
        <v>104</v>
      </c>
      <c r="K17" s="11">
        <v>2037</v>
      </c>
      <c r="L17" s="11">
        <v>5713</v>
      </c>
      <c r="O17" s="11">
        <f t="shared" si="5"/>
        <v>38121</v>
      </c>
      <c r="P17" s="11">
        <v>2037.11</v>
      </c>
      <c r="Q17" s="11">
        <f t="shared" si="0"/>
        <v>-0.10999999999989996</v>
      </c>
      <c r="S17" s="11">
        <f t="shared" si="6"/>
        <v>36083.89</v>
      </c>
      <c r="T17" s="11">
        <f t="shared" si="1"/>
        <v>36083.89</v>
      </c>
      <c r="U17" s="11">
        <f t="shared" si="9"/>
        <v>5471.3539999999994</v>
      </c>
      <c r="V17" s="11">
        <f t="shared" si="2"/>
        <v>30370.89</v>
      </c>
      <c r="W17" s="12">
        <f t="shared" si="7"/>
        <v>0.84167449795462734</v>
      </c>
      <c r="X17" s="11">
        <f t="shared" si="3"/>
        <v>5713</v>
      </c>
      <c r="Y17" s="12">
        <f t="shared" si="8"/>
        <v>0.1583255020453726</v>
      </c>
      <c r="AA17" s="12"/>
      <c r="AB17" s="12"/>
    </row>
    <row r="18" spans="1:28">
      <c r="A18" s="1">
        <v>34715</v>
      </c>
      <c r="B18" s="7" t="s">
        <v>75</v>
      </c>
      <c r="C18" s="8" t="str">
        <f t="shared" si="4"/>
        <v>Mon</v>
      </c>
      <c r="E18" s="10">
        <v>17</v>
      </c>
      <c r="F18" s="11">
        <v>19193</v>
      </c>
      <c r="G18" s="11">
        <v>18869</v>
      </c>
      <c r="H18" s="61">
        <v>14803</v>
      </c>
      <c r="I18" s="11">
        <v>4264</v>
      </c>
      <c r="J18" s="11">
        <v>167</v>
      </c>
      <c r="K18" s="11">
        <v>2113</v>
      </c>
      <c r="L18" s="11">
        <v>11419</v>
      </c>
      <c r="O18" s="11">
        <f t="shared" si="5"/>
        <v>70828</v>
      </c>
      <c r="P18" s="11">
        <v>2113.23</v>
      </c>
      <c r="Q18" s="11">
        <f t="shared" si="0"/>
        <v>-0.23000000000001819</v>
      </c>
      <c r="S18" s="11">
        <f t="shared" si="6"/>
        <v>68714.77</v>
      </c>
      <c r="T18" s="11">
        <f t="shared" si="1"/>
        <v>68714.77</v>
      </c>
      <c r="U18" s="11">
        <f t="shared" si="9"/>
        <v>32630.880000000005</v>
      </c>
      <c r="V18" s="11">
        <f t="shared" si="2"/>
        <v>57295.77</v>
      </c>
      <c r="W18" s="12">
        <f t="shared" si="7"/>
        <v>0.8338202980232633</v>
      </c>
      <c r="X18" s="11">
        <f t="shared" si="3"/>
        <v>11419</v>
      </c>
      <c r="Y18" s="12">
        <f t="shared" si="8"/>
        <v>0.16617970197673657</v>
      </c>
      <c r="AA18" s="12"/>
      <c r="AB18" s="12"/>
    </row>
    <row r="19" spans="1:28">
      <c r="A19" s="1">
        <v>34716</v>
      </c>
      <c r="B19" s="7" t="s">
        <v>75</v>
      </c>
      <c r="C19" s="8" t="str">
        <f t="shared" si="4"/>
        <v>Tue</v>
      </c>
      <c r="E19" s="10">
        <v>18</v>
      </c>
      <c r="F19" s="11">
        <v>22745</v>
      </c>
      <c r="G19" s="11">
        <v>19940</v>
      </c>
      <c r="H19" s="61">
        <v>15246</v>
      </c>
      <c r="I19" s="11">
        <v>4572</v>
      </c>
      <c r="J19" s="11">
        <v>166</v>
      </c>
      <c r="K19" s="11">
        <v>2142</v>
      </c>
      <c r="L19" s="11">
        <v>12623</v>
      </c>
      <c r="O19" s="11">
        <f t="shared" si="5"/>
        <v>77434</v>
      </c>
      <c r="P19" s="11">
        <v>2142.4179999999997</v>
      </c>
      <c r="Q19" s="11">
        <f t="shared" si="0"/>
        <v>-0.41799999999966531</v>
      </c>
      <c r="S19" s="11">
        <f t="shared" si="6"/>
        <v>75291.581999999995</v>
      </c>
      <c r="T19" s="11">
        <f t="shared" si="1"/>
        <v>75291.581999999995</v>
      </c>
      <c r="U19" s="11">
        <f t="shared" si="9"/>
        <v>6576.8119999999908</v>
      </c>
      <c r="V19" s="11">
        <f t="shared" si="2"/>
        <v>62668.582000000002</v>
      </c>
      <c r="W19" s="12">
        <f t="shared" si="7"/>
        <v>0.8323451352104676</v>
      </c>
      <c r="X19" s="11">
        <f t="shared" si="3"/>
        <v>12623</v>
      </c>
      <c r="Y19" s="12">
        <f t="shared" si="8"/>
        <v>0.16765486478953254</v>
      </c>
      <c r="AA19" s="12"/>
      <c r="AB19" s="12"/>
    </row>
    <row r="20" spans="1:28">
      <c r="A20" s="1">
        <v>34717</v>
      </c>
      <c r="B20" s="7" t="s">
        <v>75</v>
      </c>
      <c r="C20" s="8" t="str">
        <f t="shared" si="4"/>
        <v>Wed</v>
      </c>
      <c r="E20" s="10">
        <v>18</v>
      </c>
      <c r="F20" s="11">
        <v>22607</v>
      </c>
      <c r="G20" s="11">
        <v>20003</v>
      </c>
      <c r="H20" s="61">
        <v>15196</v>
      </c>
      <c r="I20" s="11">
        <v>4550</v>
      </c>
      <c r="J20" s="11">
        <v>166</v>
      </c>
      <c r="K20" s="11">
        <v>2275</v>
      </c>
      <c r="L20" s="11">
        <v>12568</v>
      </c>
      <c r="O20" s="11">
        <f t="shared" si="5"/>
        <v>77365</v>
      </c>
      <c r="P20" s="11">
        <v>2275.41</v>
      </c>
      <c r="Q20" s="11">
        <f t="shared" si="0"/>
        <v>-0.40999999999985448</v>
      </c>
      <c r="S20" s="11">
        <f t="shared" si="6"/>
        <v>75089.59</v>
      </c>
      <c r="T20" s="11">
        <f t="shared" si="1"/>
        <v>75089.59</v>
      </c>
      <c r="U20" s="11">
        <f t="shared" si="9"/>
        <v>-201.99199999999837</v>
      </c>
      <c r="V20" s="11">
        <f t="shared" si="2"/>
        <v>62521.59</v>
      </c>
      <c r="W20" s="12">
        <f t="shared" si="7"/>
        <v>0.83262659977235187</v>
      </c>
      <c r="X20" s="11">
        <f t="shared" si="3"/>
        <v>12568</v>
      </c>
      <c r="Y20" s="12">
        <f t="shared" si="8"/>
        <v>0.16737340022764807</v>
      </c>
      <c r="AA20" s="12"/>
      <c r="AB20" s="12"/>
    </row>
    <row r="21" spans="1:28">
      <c r="A21" s="1">
        <v>34718</v>
      </c>
      <c r="B21" s="7" t="s">
        <v>75</v>
      </c>
      <c r="C21" s="8" t="str">
        <f t="shared" si="4"/>
        <v>Thur</v>
      </c>
      <c r="E21" s="10">
        <v>18</v>
      </c>
      <c r="F21" s="11">
        <v>23535</v>
      </c>
      <c r="G21" s="11">
        <v>20240</v>
      </c>
      <c r="H21" s="61">
        <v>15324</v>
      </c>
      <c r="I21" s="11">
        <v>4636</v>
      </c>
      <c r="J21" s="11">
        <v>166</v>
      </c>
      <c r="K21" s="11">
        <v>2131</v>
      </c>
      <c r="L21" s="11">
        <v>12851</v>
      </c>
      <c r="O21" s="11">
        <f t="shared" si="5"/>
        <v>78883</v>
      </c>
      <c r="P21" s="11">
        <v>2130.989</v>
      </c>
      <c r="Q21" s="11">
        <f t="shared" si="0"/>
        <v>1.0999999999967258E-2</v>
      </c>
      <c r="S21" s="11">
        <f t="shared" si="6"/>
        <v>76752.010999999999</v>
      </c>
      <c r="T21" s="11">
        <f t="shared" si="1"/>
        <v>76752.010999999999</v>
      </c>
      <c r="U21" s="11">
        <f t="shared" si="9"/>
        <v>1662.4210000000021</v>
      </c>
      <c r="V21" s="11">
        <f t="shared" si="2"/>
        <v>63901.010999999999</v>
      </c>
      <c r="W21" s="12">
        <f t="shared" si="7"/>
        <v>0.83256464771978422</v>
      </c>
      <c r="X21" s="11">
        <f t="shared" si="3"/>
        <v>12851</v>
      </c>
      <c r="Y21" s="12">
        <f t="shared" si="8"/>
        <v>0.16743535228021583</v>
      </c>
      <c r="AA21" s="12"/>
      <c r="AB21" s="12"/>
    </row>
    <row r="22" spans="1:28">
      <c r="A22" s="1">
        <v>34719</v>
      </c>
      <c r="B22" s="7" t="s">
        <v>75</v>
      </c>
      <c r="C22" s="8" t="str">
        <f t="shared" si="4"/>
        <v>Fri</v>
      </c>
      <c r="E22" s="10">
        <v>22</v>
      </c>
      <c r="F22" s="11">
        <v>29632</v>
      </c>
      <c r="G22" s="11">
        <v>21725</v>
      </c>
      <c r="H22" s="61">
        <v>16558</v>
      </c>
      <c r="I22" s="11">
        <v>5077</v>
      </c>
      <c r="J22" s="11">
        <v>208</v>
      </c>
      <c r="K22" s="11">
        <v>2291</v>
      </c>
      <c r="L22" s="11">
        <v>14601</v>
      </c>
      <c r="O22" s="11">
        <f t="shared" si="5"/>
        <v>90092</v>
      </c>
      <c r="P22" s="11">
        <v>2290.866</v>
      </c>
      <c r="Q22" s="11">
        <f t="shared" si="0"/>
        <v>0.13400000000001455</v>
      </c>
      <c r="S22" s="11">
        <f t="shared" si="6"/>
        <v>87801.134000000005</v>
      </c>
      <c r="T22" s="11">
        <f t="shared" si="1"/>
        <v>87801.134000000005</v>
      </c>
      <c r="U22" s="11">
        <f t="shared" si="9"/>
        <v>11049.123000000007</v>
      </c>
      <c r="V22" s="11">
        <f t="shared" si="2"/>
        <v>73200.134000000005</v>
      </c>
      <c r="W22" s="12">
        <f t="shared" si="7"/>
        <v>0.83370374236852107</v>
      </c>
      <c r="X22" s="11">
        <f t="shared" si="3"/>
        <v>14601</v>
      </c>
      <c r="Y22" s="12">
        <f t="shared" si="8"/>
        <v>0.16629625763147887</v>
      </c>
      <c r="AA22" s="12"/>
      <c r="AB22" s="12"/>
    </row>
    <row r="23" spans="1:28">
      <c r="A23" s="1">
        <v>34720</v>
      </c>
      <c r="B23" s="7" t="s">
        <v>75</v>
      </c>
      <c r="C23" s="8" t="str">
        <f t="shared" si="4"/>
        <v>Sat</v>
      </c>
      <c r="E23" s="10">
        <v>26</v>
      </c>
      <c r="F23" s="11">
        <v>30590</v>
      </c>
      <c r="G23" s="11">
        <v>21258</v>
      </c>
      <c r="H23" s="61">
        <v>15673</v>
      </c>
      <c r="I23" s="11">
        <v>5162</v>
      </c>
      <c r="J23" s="11">
        <v>208</v>
      </c>
      <c r="K23" s="11">
        <v>2389</v>
      </c>
      <c r="L23" s="11">
        <v>14832</v>
      </c>
      <c r="O23" s="11">
        <f t="shared" si="5"/>
        <v>90112</v>
      </c>
      <c r="P23" s="11">
        <v>2388.6609999999996</v>
      </c>
      <c r="Q23" s="11">
        <f t="shared" si="0"/>
        <v>0.33900000000039654</v>
      </c>
      <c r="S23" s="11">
        <f t="shared" si="6"/>
        <v>87723.339000000007</v>
      </c>
      <c r="T23" s="11">
        <f t="shared" si="1"/>
        <v>87723.339000000007</v>
      </c>
      <c r="U23" s="11">
        <f t="shared" si="9"/>
        <v>-77.794999999998254</v>
      </c>
      <c r="V23" s="11">
        <f t="shared" si="2"/>
        <v>72891.339000000007</v>
      </c>
      <c r="W23" s="12">
        <f t="shared" si="7"/>
        <v>0.83092298846490553</v>
      </c>
      <c r="X23" s="11">
        <f t="shared" si="3"/>
        <v>14832</v>
      </c>
      <c r="Y23" s="12">
        <f t="shared" si="8"/>
        <v>0.16907701153509444</v>
      </c>
      <c r="AA23" s="12"/>
      <c r="AB23" s="12"/>
    </row>
    <row r="24" spans="1:28">
      <c r="A24" s="1">
        <v>34721</v>
      </c>
      <c r="B24" s="7" t="s">
        <v>75</v>
      </c>
      <c r="C24" s="8" t="str">
        <f t="shared" si="4"/>
        <v>Sun</v>
      </c>
      <c r="E24" s="10">
        <v>32</v>
      </c>
      <c r="F24" s="11">
        <v>36009</v>
      </c>
      <c r="G24" s="11">
        <v>23761</v>
      </c>
      <c r="H24" s="61">
        <v>17070</v>
      </c>
      <c r="I24" s="11">
        <v>5695</v>
      </c>
      <c r="J24" s="11">
        <v>208</v>
      </c>
      <c r="K24" s="11">
        <v>2475</v>
      </c>
      <c r="L24" s="11">
        <v>16128</v>
      </c>
      <c r="O24" s="11">
        <f t="shared" si="5"/>
        <v>101346</v>
      </c>
      <c r="P24" s="11">
        <v>2475.498</v>
      </c>
      <c r="Q24" s="11">
        <f t="shared" si="0"/>
        <v>-0.49800000000004729</v>
      </c>
      <c r="S24" s="11">
        <f t="shared" si="6"/>
        <v>98870.501999999993</v>
      </c>
      <c r="T24" s="11">
        <f t="shared" si="1"/>
        <v>98870.501999999993</v>
      </c>
      <c r="U24" s="11">
        <f t="shared" si="9"/>
        <v>11147.162999999986</v>
      </c>
      <c r="V24" s="11">
        <f t="shared" si="2"/>
        <v>82742.501999999993</v>
      </c>
      <c r="W24" s="12">
        <f t="shared" si="7"/>
        <v>0.83687753502050588</v>
      </c>
      <c r="X24" s="11">
        <f t="shared" si="3"/>
        <v>16128</v>
      </c>
      <c r="Y24" s="12">
        <f t="shared" si="8"/>
        <v>0.16312246497949409</v>
      </c>
      <c r="AA24" s="12"/>
      <c r="AB24" s="12"/>
    </row>
    <row r="25" spans="1:28">
      <c r="A25" s="1">
        <v>34722</v>
      </c>
      <c r="B25" s="7" t="s">
        <v>75</v>
      </c>
      <c r="C25" s="8" t="str">
        <f t="shared" si="4"/>
        <v>Mon</v>
      </c>
      <c r="E25" s="10">
        <v>30</v>
      </c>
      <c r="F25" s="11">
        <v>38665</v>
      </c>
      <c r="G25" s="11">
        <v>25470</v>
      </c>
      <c r="H25" s="61">
        <v>18877</v>
      </c>
      <c r="I25" s="11">
        <v>5887</v>
      </c>
      <c r="J25" s="11">
        <v>208</v>
      </c>
      <c r="K25" s="11">
        <v>2173</v>
      </c>
      <c r="L25" s="11">
        <v>16691</v>
      </c>
      <c r="O25" s="11">
        <f t="shared" si="5"/>
        <v>107971</v>
      </c>
      <c r="P25" s="11">
        <v>2172.56</v>
      </c>
      <c r="Q25" s="11">
        <f t="shared" si="0"/>
        <v>0.44000000000005457</v>
      </c>
      <c r="S25" s="11">
        <f t="shared" si="6"/>
        <v>105798.44</v>
      </c>
      <c r="T25" s="11">
        <f t="shared" si="1"/>
        <v>105798.44</v>
      </c>
      <c r="U25" s="11">
        <f t="shared" si="9"/>
        <v>6927.9380000000092</v>
      </c>
      <c r="V25" s="11">
        <f t="shared" si="2"/>
        <v>89107.44</v>
      </c>
      <c r="W25" s="12">
        <f t="shared" si="7"/>
        <v>0.84223774944129615</v>
      </c>
      <c r="X25" s="11">
        <f t="shared" si="3"/>
        <v>16691</v>
      </c>
      <c r="Y25" s="12">
        <f t="shared" si="8"/>
        <v>0.15776225055870388</v>
      </c>
      <c r="AA25" s="12"/>
      <c r="AB25" s="12"/>
    </row>
    <row r="26" spans="1:28">
      <c r="A26" s="1">
        <v>34723</v>
      </c>
      <c r="B26" s="7" t="s">
        <v>75</v>
      </c>
      <c r="C26" s="8" t="str">
        <f t="shared" si="4"/>
        <v>Tue</v>
      </c>
      <c r="E26" s="10">
        <v>30</v>
      </c>
      <c r="F26" s="11">
        <v>40255</v>
      </c>
      <c r="G26" s="11">
        <v>25867</v>
      </c>
      <c r="H26" s="61">
        <v>19076</v>
      </c>
      <c r="I26" s="11">
        <v>6084</v>
      </c>
      <c r="J26" s="11">
        <v>260</v>
      </c>
      <c r="K26" s="11">
        <v>2333</v>
      </c>
      <c r="L26" s="11">
        <v>17095</v>
      </c>
      <c r="O26" s="11">
        <f t="shared" si="5"/>
        <v>110970</v>
      </c>
      <c r="P26" s="11">
        <v>2332.8809999999999</v>
      </c>
      <c r="Q26" s="11">
        <f t="shared" si="0"/>
        <v>0.11900000000014188</v>
      </c>
      <c r="S26" s="11">
        <f t="shared" si="6"/>
        <v>108637.11900000001</v>
      </c>
      <c r="T26" s="11">
        <f t="shared" si="1"/>
        <v>108637.11900000001</v>
      </c>
      <c r="U26" s="11">
        <f t="shared" si="9"/>
        <v>2838.6790000000037</v>
      </c>
      <c r="V26" s="11">
        <f t="shared" si="2"/>
        <v>91542.119000000006</v>
      </c>
      <c r="W26" s="12">
        <f t="shared" si="7"/>
        <v>0.8426412615010529</v>
      </c>
      <c r="X26" s="11">
        <f t="shared" si="3"/>
        <v>17095</v>
      </c>
      <c r="Y26" s="12">
        <f t="shared" si="8"/>
        <v>0.1573587384989471</v>
      </c>
      <c r="AA26" s="12"/>
      <c r="AB26" s="12"/>
    </row>
    <row r="27" spans="1:28">
      <c r="A27" s="1">
        <v>34724</v>
      </c>
      <c r="B27" s="7" t="s">
        <v>75</v>
      </c>
      <c r="C27" s="8" t="str">
        <f t="shared" si="4"/>
        <v>Wed</v>
      </c>
      <c r="E27" s="10">
        <v>31</v>
      </c>
      <c r="F27" s="11">
        <v>38889</v>
      </c>
      <c r="G27" s="11">
        <v>25348</v>
      </c>
      <c r="H27" s="61">
        <v>18710</v>
      </c>
      <c r="I27" s="11">
        <v>5941</v>
      </c>
      <c r="J27" s="11">
        <v>260</v>
      </c>
      <c r="K27" s="11">
        <v>3384</v>
      </c>
      <c r="L27" s="11">
        <v>17151</v>
      </c>
      <c r="O27" s="11">
        <f t="shared" si="5"/>
        <v>109683</v>
      </c>
      <c r="P27" s="11">
        <v>2320.3889999999997</v>
      </c>
      <c r="Q27" s="11">
        <f t="shared" si="0"/>
        <v>1063.6110000000003</v>
      </c>
      <c r="S27" s="11">
        <f t="shared" si="6"/>
        <v>107362.611</v>
      </c>
      <c r="T27" s="11">
        <f t="shared" si="1"/>
        <v>107362.611</v>
      </c>
      <c r="U27" s="11">
        <f t="shared" si="9"/>
        <v>-1274.5080000000016</v>
      </c>
      <c r="V27" s="11">
        <f t="shared" si="2"/>
        <v>90211.611000000004</v>
      </c>
      <c r="W27" s="12">
        <f t="shared" si="7"/>
        <v>0.84025164961757492</v>
      </c>
      <c r="X27" s="11">
        <f t="shared" si="3"/>
        <v>17151</v>
      </c>
      <c r="Y27" s="12">
        <f t="shared" si="8"/>
        <v>0.15974835038242502</v>
      </c>
      <c r="AA27" s="12"/>
      <c r="AB27" s="12"/>
    </row>
    <row r="28" spans="1:28">
      <c r="A28" s="1">
        <v>34725</v>
      </c>
      <c r="B28" s="7" t="s">
        <v>75</v>
      </c>
      <c r="C28" s="8" t="str">
        <f t="shared" si="4"/>
        <v>Thur</v>
      </c>
      <c r="E28" s="10">
        <v>35</v>
      </c>
      <c r="F28" s="11">
        <v>41600</v>
      </c>
      <c r="G28" s="11">
        <v>26153</v>
      </c>
      <c r="H28" s="61">
        <v>19288</v>
      </c>
      <c r="I28" s="11">
        <v>6105</v>
      </c>
      <c r="J28" s="11">
        <v>364</v>
      </c>
      <c r="K28" s="11">
        <v>4319</v>
      </c>
      <c r="L28" s="11">
        <v>17891</v>
      </c>
      <c r="O28" s="11">
        <f t="shared" si="5"/>
        <v>115720</v>
      </c>
      <c r="P28" s="11">
        <v>2262.0929999999998</v>
      </c>
      <c r="Q28" s="11">
        <f t="shared" si="0"/>
        <v>2056.9070000000002</v>
      </c>
      <c r="S28" s="11">
        <f t="shared" si="6"/>
        <v>113457.90700000001</v>
      </c>
      <c r="T28" s="11">
        <f t="shared" si="1"/>
        <v>113457.90700000001</v>
      </c>
      <c r="U28" s="11">
        <f t="shared" si="9"/>
        <v>6095.2960000000021</v>
      </c>
      <c r="V28" s="11">
        <f t="shared" si="2"/>
        <v>95566.907000000007</v>
      </c>
      <c r="W28" s="12">
        <f t="shared" si="7"/>
        <v>0.84231156317734646</v>
      </c>
      <c r="X28" s="11">
        <f t="shared" si="3"/>
        <v>17891</v>
      </c>
      <c r="Y28" s="12">
        <f t="shared" si="8"/>
        <v>0.15768843682265352</v>
      </c>
      <c r="AA28" s="12"/>
      <c r="AB28" s="12"/>
    </row>
    <row r="29" spans="1:28">
      <c r="A29" s="1">
        <v>34726</v>
      </c>
      <c r="B29" s="7" t="s">
        <v>75</v>
      </c>
      <c r="C29" s="8" t="str">
        <f t="shared" si="4"/>
        <v>Fri</v>
      </c>
      <c r="E29" s="10">
        <v>29</v>
      </c>
      <c r="F29" s="11">
        <v>34310</v>
      </c>
      <c r="G29" s="11">
        <v>23558</v>
      </c>
      <c r="H29" s="61">
        <v>17738</v>
      </c>
      <c r="I29" s="11">
        <v>5560</v>
      </c>
      <c r="J29" s="11">
        <v>312</v>
      </c>
      <c r="K29" s="11">
        <v>3358</v>
      </c>
      <c r="L29" s="11">
        <v>16133</v>
      </c>
      <c r="O29" s="11">
        <f t="shared" si="5"/>
        <v>100969</v>
      </c>
      <c r="P29" s="11">
        <v>2247.5189999999998</v>
      </c>
      <c r="Q29" s="11">
        <f t="shared" si="0"/>
        <v>1110.4810000000002</v>
      </c>
      <c r="S29" s="11">
        <f t="shared" si="6"/>
        <v>98721.481</v>
      </c>
      <c r="T29" s="11">
        <f t="shared" si="1"/>
        <v>98721.481</v>
      </c>
      <c r="U29" s="11">
        <f t="shared" si="9"/>
        <v>-14736.426000000007</v>
      </c>
      <c r="V29" s="11">
        <f t="shared" si="2"/>
        <v>82588.481</v>
      </c>
      <c r="W29" s="12">
        <f t="shared" si="7"/>
        <v>0.83658065259373493</v>
      </c>
      <c r="X29" s="11">
        <f t="shared" si="3"/>
        <v>16133</v>
      </c>
      <c r="Y29" s="12">
        <f t="shared" si="8"/>
        <v>0.1634193474062651</v>
      </c>
      <c r="AA29" s="12"/>
      <c r="AB29" s="12"/>
    </row>
    <row r="30" spans="1:28">
      <c r="A30" s="1">
        <v>34727</v>
      </c>
      <c r="B30" s="7" t="s">
        <v>75</v>
      </c>
      <c r="C30" s="8" t="str">
        <f t="shared" si="4"/>
        <v>Sat</v>
      </c>
      <c r="E30" s="10">
        <v>32</v>
      </c>
      <c r="F30" s="11">
        <v>41254</v>
      </c>
      <c r="G30" s="11">
        <v>25186</v>
      </c>
      <c r="H30" s="61">
        <v>18002</v>
      </c>
      <c r="I30" s="11">
        <v>6147</v>
      </c>
      <c r="J30" s="11">
        <v>312</v>
      </c>
      <c r="K30" s="11">
        <v>3029</v>
      </c>
      <c r="L30" s="11">
        <v>17303</v>
      </c>
      <c r="O30" s="11">
        <f t="shared" si="5"/>
        <v>111233</v>
      </c>
      <c r="P30" s="11">
        <v>2508.81</v>
      </c>
      <c r="Q30" s="11">
        <f t="shared" si="0"/>
        <v>520.19000000000005</v>
      </c>
      <c r="S30" s="11">
        <f t="shared" si="6"/>
        <v>108724.19</v>
      </c>
      <c r="T30" s="11">
        <f t="shared" si="1"/>
        <v>108724.19</v>
      </c>
      <c r="U30" s="11">
        <f t="shared" si="9"/>
        <v>10002.709000000003</v>
      </c>
      <c r="V30" s="11">
        <f t="shared" si="2"/>
        <v>91421.19</v>
      </c>
      <c r="W30" s="12">
        <f t="shared" si="7"/>
        <v>0.8408541834158525</v>
      </c>
      <c r="X30" s="11">
        <f t="shared" si="3"/>
        <v>17303</v>
      </c>
      <c r="Y30" s="12">
        <f t="shared" si="8"/>
        <v>0.15914581658414745</v>
      </c>
      <c r="AA30" s="12"/>
      <c r="AB30" s="12"/>
    </row>
    <row r="31" spans="1:28">
      <c r="A31" s="1">
        <v>34728</v>
      </c>
      <c r="B31" s="7" t="s">
        <v>75</v>
      </c>
      <c r="C31" s="8" t="str">
        <f t="shared" si="4"/>
        <v>Sun</v>
      </c>
      <c r="E31" s="10">
        <v>34</v>
      </c>
      <c r="F31" s="11">
        <v>43682</v>
      </c>
      <c r="G31" s="11">
        <v>26289</v>
      </c>
      <c r="H31" s="61">
        <v>18868</v>
      </c>
      <c r="I31" s="11">
        <v>6385</v>
      </c>
      <c r="J31" s="11">
        <v>312</v>
      </c>
      <c r="K31" s="11">
        <v>3841</v>
      </c>
      <c r="L31" s="11">
        <v>17873</v>
      </c>
      <c r="O31" s="11">
        <f t="shared" si="5"/>
        <v>117250</v>
      </c>
      <c r="P31" s="11">
        <v>2307.8969999999999</v>
      </c>
      <c r="Q31" s="11">
        <f t="shared" si="0"/>
        <v>1533.1030000000001</v>
      </c>
      <c r="S31" s="11">
        <f t="shared" si="6"/>
        <v>114942.103</v>
      </c>
      <c r="T31" s="11">
        <f t="shared" si="1"/>
        <v>114942.103</v>
      </c>
      <c r="U31" s="11">
        <f t="shared" si="9"/>
        <v>6217.9130000000005</v>
      </c>
      <c r="V31" s="11">
        <f t="shared" si="2"/>
        <v>97069.103000000003</v>
      </c>
      <c r="W31" s="12">
        <f t="shared" si="7"/>
        <v>0.84450432405956588</v>
      </c>
      <c r="X31" s="11">
        <f t="shared" si="3"/>
        <v>17873</v>
      </c>
      <c r="Y31" s="12">
        <f t="shared" si="8"/>
        <v>0.15549567594043412</v>
      </c>
      <c r="AA31" s="12"/>
      <c r="AB31" s="12"/>
    </row>
    <row r="32" spans="1:28">
      <c r="A32" s="1">
        <v>34729</v>
      </c>
      <c r="B32" s="7" t="s">
        <v>75</v>
      </c>
      <c r="C32" s="8" t="str">
        <f t="shared" si="4"/>
        <v>Mon</v>
      </c>
      <c r="E32" s="10">
        <v>33</v>
      </c>
      <c r="F32" s="11">
        <v>44603</v>
      </c>
      <c r="G32" s="11">
        <v>26855</v>
      </c>
      <c r="H32" s="61">
        <v>19834</v>
      </c>
      <c r="I32" s="11">
        <v>6371</v>
      </c>
      <c r="J32" s="11">
        <v>364</v>
      </c>
      <c r="K32" s="11">
        <v>4889</v>
      </c>
      <c r="L32" s="11">
        <v>18016</v>
      </c>
      <c r="O32" s="11">
        <f t="shared" si="5"/>
        <v>120932</v>
      </c>
      <c r="P32" s="11">
        <v>1706.1989999999998</v>
      </c>
      <c r="Q32" s="11">
        <f t="shared" si="0"/>
        <v>3182.8010000000004</v>
      </c>
      <c r="S32" s="11">
        <f t="shared" si="6"/>
        <v>119225.80100000001</v>
      </c>
      <c r="T32" s="11">
        <f t="shared" si="1"/>
        <v>119225.80100000001</v>
      </c>
      <c r="U32" s="11">
        <f t="shared" si="9"/>
        <v>4283.698000000004</v>
      </c>
      <c r="V32" s="11">
        <f t="shared" si="2"/>
        <v>101209.80100000001</v>
      </c>
      <c r="W32" s="12">
        <f t="shared" si="7"/>
        <v>0.84889176798233468</v>
      </c>
      <c r="X32" s="11">
        <f t="shared" si="3"/>
        <v>18016</v>
      </c>
      <c r="Y32" s="12">
        <f t="shared" si="8"/>
        <v>0.15110823201766535</v>
      </c>
      <c r="AA32" s="12"/>
      <c r="AB32" s="12"/>
    </row>
    <row r="33" spans="1:31">
      <c r="A33" s="1">
        <v>34730</v>
      </c>
      <c r="B33" s="7" t="s">
        <v>75</v>
      </c>
      <c r="C33" s="8" t="str">
        <f t="shared" si="4"/>
        <v>Tue</v>
      </c>
      <c r="E33" s="10">
        <v>29</v>
      </c>
      <c r="F33" s="11">
        <v>37922</v>
      </c>
      <c r="G33" s="11">
        <v>25090</v>
      </c>
      <c r="H33" s="61">
        <v>18663</v>
      </c>
      <c r="I33" s="11">
        <v>5849</v>
      </c>
      <c r="J33" s="11">
        <v>312</v>
      </c>
      <c r="K33" s="11">
        <v>5433</v>
      </c>
      <c r="L33" s="11">
        <v>16809</v>
      </c>
      <c r="O33" s="11">
        <f t="shared" si="5"/>
        <v>110078</v>
      </c>
      <c r="P33" s="11">
        <v>4010.9729999999995</v>
      </c>
      <c r="Q33" s="11">
        <f t="shared" si="0"/>
        <v>1422.0270000000005</v>
      </c>
      <c r="S33" s="11">
        <f t="shared" si="6"/>
        <v>106067.027</v>
      </c>
      <c r="T33" s="11">
        <f t="shared" si="1"/>
        <v>106067.027</v>
      </c>
      <c r="U33" s="11">
        <f t="shared" si="9"/>
        <v>-13158.774000000005</v>
      </c>
      <c r="V33" s="11">
        <f t="shared" si="2"/>
        <v>89258.027000000002</v>
      </c>
      <c r="W33" s="12">
        <f t="shared" si="7"/>
        <v>0.84152473699484387</v>
      </c>
      <c r="X33" s="11">
        <f t="shared" si="3"/>
        <v>16809</v>
      </c>
      <c r="Y33" s="12">
        <f t="shared" si="8"/>
        <v>0.15847526300515616</v>
      </c>
      <c r="AA33" s="12"/>
      <c r="AB33" s="12"/>
    </row>
    <row r="34" spans="1:31">
      <c r="A34" s="1">
        <v>34731</v>
      </c>
      <c r="B34" s="7" t="s">
        <v>76</v>
      </c>
      <c r="C34" s="8" t="str">
        <f t="shared" si="4"/>
        <v>Wed</v>
      </c>
      <c r="E34" s="10">
        <v>19</v>
      </c>
      <c r="F34" s="11">
        <v>27002.499</v>
      </c>
      <c r="G34" s="11">
        <v>21257.22</v>
      </c>
      <c r="H34" s="61">
        <v>16161.525</v>
      </c>
      <c r="I34" s="11">
        <v>4924.9709999999995</v>
      </c>
      <c r="J34" s="11">
        <v>312.3</v>
      </c>
      <c r="K34" s="11">
        <v>11990.237999999999</v>
      </c>
      <c r="L34" s="11">
        <v>14017</v>
      </c>
      <c r="O34" s="11">
        <f t="shared" si="5"/>
        <v>95665.752999999997</v>
      </c>
      <c r="P34" s="11">
        <v>10955.483999999999</v>
      </c>
      <c r="Q34" s="11">
        <f t="shared" si="0"/>
        <v>1034.7540000000008</v>
      </c>
      <c r="S34" s="11">
        <f t="shared" si="6"/>
        <v>84710.269</v>
      </c>
      <c r="T34" s="11">
        <f t="shared" si="1"/>
        <v>84710.269</v>
      </c>
      <c r="U34" s="11">
        <f t="shared" si="9"/>
        <v>-21356.758000000002</v>
      </c>
      <c r="V34" s="11">
        <f t="shared" si="2"/>
        <v>70693.269</v>
      </c>
      <c r="W34" s="12">
        <f t="shared" si="7"/>
        <v>0.83453009693547309</v>
      </c>
      <c r="X34" s="11">
        <f t="shared" si="3"/>
        <v>14017</v>
      </c>
      <c r="Y34" s="12">
        <f t="shared" si="8"/>
        <v>0.16546990306452691</v>
      </c>
      <c r="AA34" s="9">
        <f>INTERCEPT(T34:T61,E34:E61)</f>
        <v>28823.459277120099</v>
      </c>
      <c r="AB34" s="9">
        <f>SLOPE(T34:T61,E34:E61)</f>
        <v>2617.2061884954805</v>
      </c>
      <c r="AC34" s="12">
        <f>RSQ(T34:T61,E34:E61)</f>
        <v>0.93641741414409629</v>
      </c>
      <c r="AD34" s="9">
        <f>AA34+(AB34*55)</f>
        <v>172769.79964437152</v>
      </c>
      <c r="AE34" s="10">
        <f>SUM(E34:E61)</f>
        <v>744</v>
      </c>
    </row>
    <row r="35" spans="1:31">
      <c r="A35" s="1">
        <v>34732</v>
      </c>
      <c r="B35" s="7" t="s">
        <v>76</v>
      </c>
      <c r="C35" s="8" t="str">
        <f t="shared" si="4"/>
        <v>Thur</v>
      </c>
      <c r="E35" s="10">
        <v>23</v>
      </c>
      <c r="F35" s="11">
        <v>28986.644999999997</v>
      </c>
      <c r="G35" s="11">
        <v>21948.444</v>
      </c>
      <c r="H35" s="61">
        <v>16530.038999999997</v>
      </c>
      <c r="I35" s="11">
        <v>5070.7109999999993</v>
      </c>
      <c r="J35" s="11">
        <v>364.35</v>
      </c>
      <c r="K35" s="11">
        <v>2535.8759999999997</v>
      </c>
      <c r="L35" s="11">
        <v>14128</v>
      </c>
      <c r="O35" s="11">
        <f t="shared" si="5"/>
        <v>89564.065000000002</v>
      </c>
      <c r="P35" s="11">
        <v>2408.8739999999998</v>
      </c>
      <c r="Q35" s="11">
        <f t="shared" si="0"/>
        <v>127.00199999999995</v>
      </c>
      <c r="S35" s="11">
        <f t="shared" si="6"/>
        <v>87155.191000000006</v>
      </c>
      <c r="T35" s="11">
        <f t="shared" si="1"/>
        <v>87155.191000000006</v>
      </c>
      <c r="U35" s="11">
        <f t="shared" si="9"/>
        <v>2444.9220000000059</v>
      </c>
      <c r="V35" s="11">
        <f t="shared" si="2"/>
        <v>73027.191000000006</v>
      </c>
      <c r="W35" s="12">
        <f t="shared" si="7"/>
        <v>0.83789835306539573</v>
      </c>
      <c r="X35" s="11">
        <f t="shared" si="3"/>
        <v>14128</v>
      </c>
      <c r="Y35" s="12">
        <f t="shared" si="8"/>
        <v>0.16210164693460427</v>
      </c>
      <c r="AA35" s="12"/>
      <c r="AB35" s="12"/>
    </row>
    <row r="36" spans="1:31">
      <c r="A36" s="1">
        <v>34733</v>
      </c>
      <c r="B36" s="7" t="s">
        <v>76</v>
      </c>
      <c r="C36" s="8" t="str">
        <f t="shared" si="4"/>
        <v>Fri</v>
      </c>
      <c r="E36" s="10">
        <v>30</v>
      </c>
      <c r="F36" s="11">
        <v>29064.506000000001</v>
      </c>
      <c r="G36" s="11">
        <v>20510.727999999999</v>
      </c>
      <c r="H36" s="61">
        <v>15676.89</v>
      </c>
      <c r="I36" s="11">
        <v>5016.1880000000001</v>
      </c>
      <c r="J36" s="11">
        <v>416.8</v>
      </c>
      <c r="K36" s="11">
        <v>12862.448</v>
      </c>
      <c r="L36" s="11">
        <v>15973</v>
      </c>
      <c r="O36" s="11">
        <f t="shared" si="5"/>
        <v>99520.56</v>
      </c>
      <c r="P36" s="11">
        <v>2334.08</v>
      </c>
      <c r="Q36" s="11">
        <f t="shared" si="0"/>
        <v>10528.368</v>
      </c>
      <c r="S36" s="11">
        <f t="shared" si="6"/>
        <v>97186.48</v>
      </c>
      <c r="T36" s="11">
        <f t="shared" si="1"/>
        <v>97186.48</v>
      </c>
      <c r="U36" s="11">
        <f t="shared" si="9"/>
        <v>10031.28899999999</v>
      </c>
      <c r="V36" s="11">
        <f t="shared" si="2"/>
        <v>81213.48</v>
      </c>
      <c r="W36" s="12">
        <f t="shared" si="7"/>
        <v>0.83564586349870884</v>
      </c>
      <c r="X36" s="11">
        <f t="shared" si="3"/>
        <v>15973</v>
      </c>
      <c r="Y36" s="12">
        <f t="shared" si="8"/>
        <v>0.16435413650129113</v>
      </c>
      <c r="AA36" s="12"/>
      <c r="AB36" s="12"/>
    </row>
    <row r="37" spans="1:31">
      <c r="A37" s="1">
        <v>34734</v>
      </c>
      <c r="B37" s="7" t="s">
        <v>76</v>
      </c>
      <c r="C37" s="8" t="str">
        <f t="shared" si="4"/>
        <v>Sat</v>
      </c>
      <c r="D37" s="9">
        <v>17000</v>
      </c>
      <c r="E37" s="10">
        <v>32</v>
      </c>
      <c r="F37" s="11">
        <v>33496.26</v>
      </c>
      <c r="G37" s="11">
        <v>20360.37</v>
      </c>
      <c r="H37" s="61">
        <v>14756.208000000001</v>
      </c>
      <c r="I37" s="11">
        <v>5239.8240000000005</v>
      </c>
      <c r="J37" s="11">
        <v>519</v>
      </c>
      <c r="K37" s="11">
        <v>13274.982</v>
      </c>
      <c r="L37" s="11">
        <v>16721</v>
      </c>
      <c r="O37" s="11">
        <f t="shared" si="5"/>
        <v>104367.64400000001</v>
      </c>
      <c r="P37" s="11">
        <v>2364.5639999999999</v>
      </c>
      <c r="Q37" s="11">
        <f t="shared" si="0"/>
        <v>10910.418</v>
      </c>
      <c r="S37" s="11">
        <f t="shared" si="6"/>
        <v>102003.08000000002</v>
      </c>
      <c r="T37" s="11">
        <f t="shared" si="1"/>
        <v>119003.08000000002</v>
      </c>
      <c r="U37" s="11">
        <f t="shared" si="9"/>
        <v>4816.6000000000204</v>
      </c>
      <c r="V37" s="11">
        <f t="shared" si="2"/>
        <v>85282.080000000016</v>
      </c>
      <c r="W37" s="12">
        <f t="shared" si="7"/>
        <v>0.83607357738609467</v>
      </c>
      <c r="X37" s="11">
        <f t="shared" si="3"/>
        <v>16721</v>
      </c>
      <c r="Y37" s="12">
        <f t="shared" si="8"/>
        <v>0.16392642261390536</v>
      </c>
      <c r="AA37" s="12"/>
      <c r="AB37" s="12"/>
    </row>
    <row r="38" spans="1:31">
      <c r="A38" s="1">
        <v>34735</v>
      </c>
      <c r="B38" s="7" t="s">
        <v>76</v>
      </c>
      <c r="C38" s="8" t="str">
        <f t="shared" si="4"/>
        <v>Sun</v>
      </c>
      <c r="D38" s="9">
        <v>17000</v>
      </c>
      <c r="E38" s="10">
        <v>42</v>
      </c>
      <c r="F38" s="11">
        <v>41848.288999999997</v>
      </c>
      <c r="G38" s="11">
        <v>26719.573999999997</v>
      </c>
      <c r="H38" s="61">
        <v>16480.442999999999</v>
      </c>
      <c r="I38" s="11">
        <v>5798.0369999999994</v>
      </c>
      <c r="J38" s="11">
        <v>521.5</v>
      </c>
      <c r="K38" s="11">
        <v>12893.565999999999</v>
      </c>
      <c r="L38" s="11">
        <v>23744</v>
      </c>
      <c r="O38" s="11">
        <f t="shared" si="5"/>
        <v>128005.40899999999</v>
      </c>
      <c r="P38" s="11">
        <v>389.03899999999999</v>
      </c>
      <c r="Q38" s="11">
        <f t="shared" si="0"/>
        <v>12504.526999999998</v>
      </c>
      <c r="S38" s="11">
        <f t="shared" si="6"/>
        <v>127616.36999999998</v>
      </c>
      <c r="T38" s="11">
        <f t="shared" si="1"/>
        <v>144616.37</v>
      </c>
      <c r="U38" s="11">
        <f t="shared" si="9"/>
        <v>25613.289999999964</v>
      </c>
      <c r="V38" s="11">
        <f t="shared" si="2"/>
        <v>103872.36999999998</v>
      </c>
      <c r="W38" s="12">
        <f t="shared" si="7"/>
        <v>0.81394236491760419</v>
      </c>
      <c r="X38" s="11">
        <f t="shared" si="3"/>
        <v>23744</v>
      </c>
      <c r="Y38" s="12">
        <f t="shared" si="8"/>
        <v>0.18605763508239581</v>
      </c>
      <c r="AA38" s="12"/>
      <c r="AB38" s="12"/>
    </row>
    <row r="39" spans="1:31">
      <c r="A39" s="1">
        <v>34736</v>
      </c>
      <c r="B39" s="7" t="s">
        <v>76</v>
      </c>
      <c r="C39" s="8" t="str">
        <f t="shared" si="4"/>
        <v>Mon</v>
      </c>
      <c r="D39" s="9">
        <v>17000</v>
      </c>
      <c r="E39" s="10">
        <v>45</v>
      </c>
      <c r="F39" s="11">
        <v>43930.2</v>
      </c>
      <c r="G39" s="11">
        <v>27879.020999999997</v>
      </c>
      <c r="H39" s="61">
        <v>16226.066999999999</v>
      </c>
      <c r="I39" s="11">
        <v>5904.5519999999997</v>
      </c>
      <c r="J39" s="11">
        <v>520.5</v>
      </c>
      <c r="K39" s="11">
        <v>13830.725999999999</v>
      </c>
      <c r="L39" s="11">
        <v>24705</v>
      </c>
      <c r="O39" s="11">
        <f t="shared" si="5"/>
        <v>132996.06599999999</v>
      </c>
      <c r="P39" s="11">
        <v>0</v>
      </c>
      <c r="Q39" s="11">
        <f t="shared" si="0"/>
        <v>13830.725999999999</v>
      </c>
      <c r="S39" s="11">
        <f t="shared" si="6"/>
        <v>132996.06599999999</v>
      </c>
      <c r="T39" s="11">
        <f t="shared" si="1"/>
        <v>149996.06599999999</v>
      </c>
      <c r="U39" s="11">
        <f t="shared" si="9"/>
        <v>5379.6960000000108</v>
      </c>
      <c r="V39" s="11">
        <f t="shared" si="2"/>
        <v>108291.06599999998</v>
      </c>
      <c r="W39" s="12">
        <f t="shared" si="7"/>
        <v>0.81424262579315676</v>
      </c>
      <c r="X39" s="11">
        <f t="shared" si="3"/>
        <v>24705</v>
      </c>
      <c r="Y39" s="12">
        <f t="shared" si="8"/>
        <v>0.1857573742068431</v>
      </c>
      <c r="AA39" s="12"/>
      <c r="AB39" s="12"/>
    </row>
    <row r="40" spans="1:31">
      <c r="A40" s="1">
        <v>34737</v>
      </c>
      <c r="B40" s="7" t="s">
        <v>76</v>
      </c>
      <c r="C40" s="8" t="str">
        <f t="shared" si="4"/>
        <v>Tue</v>
      </c>
      <c r="D40" s="9">
        <v>17000</v>
      </c>
      <c r="E40" s="10">
        <v>38</v>
      </c>
      <c r="F40" s="11">
        <v>33737.757999999994</v>
      </c>
      <c r="G40" s="11">
        <v>25443.831999999999</v>
      </c>
      <c r="H40" s="61">
        <v>14451.632</v>
      </c>
      <c r="I40" s="11">
        <v>5180.8519999999999</v>
      </c>
      <c r="J40" s="11">
        <v>518.5</v>
      </c>
      <c r="K40" s="11">
        <v>10544.215999999999</v>
      </c>
      <c r="L40" s="11">
        <v>22801</v>
      </c>
      <c r="O40" s="11">
        <f t="shared" si="5"/>
        <v>112677.79</v>
      </c>
      <c r="P40" s="11">
        <v>0</v>
      </c>
      <c r="Q40" s="11">
        <f t="shared" si="0"/>
        <v>10544.215999999999</v>
      </c>
      <c r="S40" s="11">
        <f t="shared" si="6"/>
        <v>112677.79</v>
      </c>
      <c r="T40" s="11">
        <f t="shared" si="1"/>
        <v>129677.79</v>
      </c>
      <c r="U40" s="11">
        <f t="shared" si="9"/>
        <v>-20318.275999999998</v>
      </c>
      <c r="V40" s="11">
        <f t="shared" si="2"/>
        <v>89876.79</v>
      </c>
      <c r="W40" s="12">
        <f t="shared" si="7"/>
        <v>0.79764423849633548</v>
      </c>
      <c r="X40" s="11">
        <f t="shared" si="3"/>
        <v>22801</v>
      </c>
      <c r="Y40" s="12">
        <f t="shared" si="8"/>
        <v>0.20235576150366458</v>
      </c>
      <c r="AA40" s="12"/>
      <c r="AB40" s="12"/>
    </row>
    <row r="41" spans="1:31">
      <c r="A41" s="1">
        <v>34738</v>
      </c>
      <c r="B41" s="7" t="s">
        <v>76</v>
      </c>
      <c r="C41" s="8" t="str">
        <f t="shared" si="4"/>
        <v>Wed</v>
      </c>
      <c r="D41" s="9">
        <v>17000</v>
      </c>
      <c r="E41" s="10">
        <v>42</v>
      </c>
      <c r="F41" s="11">
        <v>40675.956999999995</v>
      </c>
      <c r="G41" s="11">
        <v>27182.665999999997</v>
      </c>
      <c r="H41" s="61">
        <v>15414.496999999999</v>
      </c>
      <c r="I41" s="11">
        <v>5689.5649999999996</v>
      </c>
      <c r="J41" s="11">
        <v>677.95</v>
      </c>
      <c r="K41" s="11">
        <v>12511.828</v>
      </c>
      <c r="L41" s="11">
        <v>23935</v>
      </c>
      <c r="O41" s="11">
        <f t="shared" si="5"/>
        <v>126087.46299999999</v>
      </c>
      <c r="P41" s="11">
        <v>205.47099999999998</v>
      </c>
      <c r="Q41" s="11">
        <f t="shared" si="0"/>
        <v>12306.357</v>
      </c>
      <c r="S41" s="11">
        <f t="shared" si="6"/>
        <v>125881.99199999998</v>
      </c>
      <c r="T41" s="11">
        <f t="shared" si="1"/>
        <v>142881.99199999997</v>
      </c>
      <c r="U41" s="11">
        <f t="shared" si="9"/>
        <v>13204.20199999999</v>
      </c>
      <c r="V41" s="11">
        <f t="shared" si="2"/>
        <v>101946.99199999998</v>
      </c>
      <c r="W41" s="12">
        <f t="shared" si="7"/>
        <v>0.80986160435084309</v>
      </c>
      <c r="X41" s="11">
        <f t="shared" si="3"/>
        <v>23935</v>
      </c>
      <c r="Y41" s="12">
        <f t="shared" si="8"/>
        <v>0.19013839564915688</v>
      </c>
      <c r="AA41" s="12"/>
      <c r="AB41" s="12"/>
    </row>
    <row r="42" spans="1:31">
      <c r="A42" s="1">
        <v>34739</v>
      </c>
      <c r="B42" s="7" t="s">
        <v>76</v>
      </c>
      <c r="C42" s="8" t="str">
        <f t="shared" si="4"/>
        <v>Thur</v>
      </c>
      <c r="D42" s="9">
        <v>17000</v>
      </c>
      <c r="E42" s="10">
        <v>32</v>
      </c>
      <c r="F42" s="11">
        <v>31391.355</v>
      </c>
      <c r="G42" s="11">
        <v>24974.630999999998</v>
      </c>
      <c r="H42" s="61">
        <v>14242.962</v>
      </c>
      <c r="I42" s="11">
        <v>5030.1120000000001</v>
      </c>
      <c r="J42" s="11">
        <v>676.65</v>
      </c>
      <c r="K42" s="11">
        <v>14319.995999999999</v>
      </c>
      <c r="L42" s="11">
        <v>22278</v>
      </c>
      <c r="O42" s="11">
        <f t="shared" si="5"/>
        <v>112913.70599999999</v>
      </c>
      <c r="P42" s="11">
        <v>5256.009</v>
      </c>
      <c r="Q42" s="11">
        <f t="shared" si="0"/>
        <v>9063.9869999999992</v>
      </c>
      <c r="S42" s="11">
        <f t="shared" si="6"/>
        <v>107657.69699999999</v>
      </c>
      <c r="T42" s="11">
        <f t="shared" si="1"/>
        <v>124657.69699999999</v>
      </c>
      <c r="U42" s="11">
        <f t="shared" si="9"/>
        <v>-18224.294999999998</v>
      </c>
      <c r="V42" s="11">
        <f t="shared" si="2"/>
        <v>85379.696999999986</v>
      </c>
      <c r="W42" s="12">
        <f t="shared" si="7"/>
        <v>0.79306635177232143</v>
      </c>
      <c r="X42" s="11">
        <f t="shared" si="3"/>
        <v>22278</v>
      </c>
      <c r="Y42" s="12">
        <f t="shared" si="8"/>
        <v>0.20693364822767854</v>
      </c>
      <c r="AA42" s="12"/>
      <c r="AB42" s="12"/>
    </row>
    <row r="43" spans="1:31">
      <c r="A43" s="1">
        <v>34740</v>
      </c>
      <c r="B43" s="7" t="s">
        <v>76</v>
      </c>
      <c r="C43" s="8" t="str">
        <f t="shared" si="4"/>
        <v>Fri</v>
      </c>
      <c r="D43" s="9">
        <v>17000</v>
      </c>
      <c r="E43" s="10">
        <v>27</v>
      </c>
      <c r="F43" s="11">
        <v>23543.255999999998</v>
      </c>
      <c r="G43" s="11">
        <v>22645.913999999997</v>
      </c>
      <c r="H43" s="61">
        <v>13168.65</v>
      </c>
      <c r="I43" s="11">
        <v>4327.4369999999999</v>
      </c>
      <c r="J43" s="11">
        <v>624.6</v>
      </c>
      <c r="K43" s="11">
        <v>11559.263999999999</v>
      </c>
      <c r="L43" s="11">
        <v>20610</v>
      </c>
      <c r="O43" s="11">
        <f t="shared" si="5"/>
        <v>96479.120999999999</v>
      </c>
      <c r="P43" s="11">
        <v>6674.8919999999998</v>
      </c>
      <c r="Q43" s="11">
        <f t="shared" si="0"/>
        <v>4884.3719999999994</v>
      </c>
      <c r="S43" s="11">
        <f t="shared" si="6"/>
        <v>89804.228999999992</v>
      </c>
      <c r="T43" s="11">
        <f t="shared" si="1"/>
        <v>106804.22899999999</v>
      </c>
      <c r="U43" s="11">
        <f t="shared" si="9"/>
        <v>-17853.467999999993</v>
      </c>
      <c r="V43" s="11">
        <f t="shared" si="2"/>
        <v>69194.228999999992</v>
      </c>
      <c r="W43" s="12">
        <f t="shared" si="7"/>
        <v>0.7705007856589916</v>
      </c>
      <c r="X43" s="11">
        <f t="shared" si="3"/>
        <v>20610</v>
      </c>
      <c r="Y43" s="12">
        <f t="shared" si="8"/>
        <v>0.2294992143410084</v>
      </c>
      <c r="AA43" s="12"/>
      <c r="AB43" s="12"/>
    </row>
    <row r="44" spans="1:31">
      <c r="A44" s="1">
        <v>34741</v>
      </c>
      <c r="B44" s="7" t="s">
        <v>76</v>
      </c>
      <c r="C44" s="8" t="str">
        <f t="shared" si="4"/>
        <v>Sat</v>
      </c>
      <c r="D44" s="9">
        <v>17000</v>
      </c>
      <c r="E44" s="10">
        <v>22</v>
      </c>
      <c r="F44" s="11">
        <v>13438.268999999998</v>
      </c>
      <c r="G44" s="11">
        <v>18870.206999999999</v>
      </c>
      <c r="H44" s="61">
        <v>12581.526</v>
      </c>
      <c r="I44" s="11">
        <v>3161.5169999999998</v>
      </c>
      <c r="J44" s="11">
        <v>624.6</v>
      </c>
      <c r="K44" s="11">
        <v>703.71599999999989</v>
      </c>
      <c r="L44" s="11">
        <v>18141</v>
      </c>
      <c r="O44" s="11">
        <f t="shared" si="5"/>
        <v>67520.834999999992</v>
      </c>
      <c r="P44" s="11">
        <v>0</v>
      </c>
      <c r="Q44" s="11">
        <f t="shared" si="0"/>
        <v>703.71599999999989</v>
      </c>
      <c r="S44" s="11">
        <f t="shared" si="6"/>
        <v>67520.834999999992</v>
      </c>
      <c r="T44" s="11">
        <f t="shared" si="1"/>
        <v>84520.834999999992</v>
      </c>
      <c r="U44" s="11">
        <f t="shared" si="9"/>
        <v>-22283.394</v>
      </c>
      <c r="V44" s="11">
        <f t="shared" si="2"/>
        <v>49379.834999999992</v>
      </c>
      <c r="W44" s="12">
        <f t="shared" si="7"/>
        <v>0.73132737472811171</v>
      </c>
      <c r="X44" s="11">
        <f t="shared" si="3"/>
        <v>18141</v>
      </c>
      <c r="Y44" s="12">
        <f t="shared" si="8"/>
        <v>0.26867262527188834</v>
      </c>
      <c r="AA44" s="12"/>
      <c r="AB44" s="12"/>
    </row>
    <row r="45" spans="1:31">
      <c r="A45" s="1">
        <v>34742</v>
      </c>
      <c r="B45" s="7" t="s">
        <v>76</v>
      </c>
      <c r="C45" s="8" t="str">
        <f t="shared" si="4"/>
        <v>Sun</v>
      </c>
      <c r="D45" s="9">
        <v>17000</v>
      </c>
      <c r="E45" s="10">
        <v>41</v>
      </c>
      <c r="F45" s="11">
        <v>33409.853999999999</v>
      </c>
      <c r="G45" s="11">
        <v>24865.325999999997</v>
      </c>
      <c r="H45" s="61">
        <v>14595.860999999999</v>
      </c>
      <c r="I45" s="11">
        <v>5020.7429999999995</v>
      </c>
      <c r="J45" s="11">
        <v>624.6</v>
      </c>
      <c r="K45" s="11">
        <v>7616.9969999999994</v>
      </c>
      <c r="L45" s="11">
        <v>22571</v>
      </c>
      <c r="O45" s="11">
        <f t="shared" si="5"/>
        <v>108704.38100000001</v>
      </c>
      <c r="P45" s="11">
        <v>321.66899999999998</v>
      </c>
      <c r="Q45" s="11">
        <f t="shared" si="0"/>
        <v>7295.3279999999995</v>
      </c>
      <c r="S45" s="11">
        <f t="shared" si="6"/>
        <v>108382.71200000001</v>
      </c>
      <c r="T45" s="11">
        <f t="shared" si="1"/>
        <v>125382.71200000001</v>
      </c>
      <c r="U45" s="11">
        <f t="shared" si="9"/>
        <v>40861.877000000022</v>
      </c>
      <c r="V45" s="11">
        <f t="shared" si="2"/>
        <v>85811.712000000014</v>
      </c>
      <c r="W45" s="12">
        <f t="shared" si="7"/>
        <v>0.79174722994567626</v>
      </c>
      <c r="X45" s="11">
        <f t="shared" si="3"/>
        <v>22571</v>
      </c>
      <c r="Y45" s="12">
        <f t="shared" si="8"/>
        <v>0.20825277005432377</v>
      </c>
      <c r="AA45" s="12"/>
      <c r="AB45" s="12"/>
    </row>
    <row r="46" spans="1:31">
      <c r="A46" s="1">
        <v>34743</v>
      </c>
      <c r="B46" s="7" t="s">
        <v>76</v>
      </c>
      <c r="C46" s="8" t="str">
        <f t="shared" si="4"/>
        <v>Mon</v>
      </c>
      <c r="D46" s="9">
        <v>17000</v>
      </c>
      <c r="E46" s="10">
        <v>38</v>
      </c>
      <c r="F46" s="11">
        <v>32842.508999999998</v>
      </c>
      <c r="G46" s="11">
        <v>25327.53</v>
      </c>
      <c r="H46" s="61">
        <v>14266.904999999999</v>
      </c>
      <c r="I46" s="11">
        <v>5089.4489999999996</v>
      </c>
      <c r="J46" s="11">
        <v>676.65</v>
      </c>
      <c r="K46" s="11">
        <v>9383.5739999999987</v>
      </c>
      <c r="L46" s="11">
        <v>22339</v>
      </c>
      <c r="O46" s="11">
        <f t="shared" si="5"/>
        <v>109925.61699999997</v>
      </c>
      <c r="P46" s="11">
        <v>1008.7289999999999</v>
      </c>
      <c r="Q46" s="11">
        <f t="shared" si="0"/>
        <v>8374.8449999999993</v>
      </c>
      <c r="S46" s="11">
        <f t="shared" si="6"/>
        <v>108916.88799999996</v>
      </c>
      <c r="T46" s="11">
        <f t="shared" si="1"/>
        <v>125916.88799999996</v>
      </c>
      <c r="U46" s="11">
        <f t="shared" si="9"/>
        <v>534.17599999994854</v>
      </c>
      <c r="V46" s="11">
        <f t="shared" si="2"/>
        <v>86577.887999999963</v>
      </c>
      <c r="W46" s="12">
        <f t="shared" si="7"/>
        <v>0.79489865703838314</v>
      </c>
      <c r="X46" s="11">
        <f t="shared" si="3"/>
        <v>22339</v>
      </c>
      <c r="Y46" s="12">
        <f t="shared" si="8"/>
        <v>0.20510134296161683</v>
      </c>
      <c r="AA46" s="12"/>
      <c r="AB46" s="12"/>
    </row>
    <row r="47" spans="1:31">
      <c r="A47" s="1">
        <v>34744</v>
      </c>
      <c r="B47" s="7" t="s">
        <v>76</v>
      </c>
      <c r="C47" s="8" t="str">
        <f t="shared" si="4"/>
        <v>Tue</v>
      </c>
      <c r="E47" s="10">
        <v>33</v>
      </c>
      <c r="F47" s="11">
        <v>36540.140999999996</v>
      </c>
      <c r="G47" s="11">
        <v>26247.773999999998</v>
      </c>
      <c r="H47" s="61">
        <v>15632.696999999998</v>
      </c>
      <c r="I47" s="11">
        <v>5199.7950000000001</v>
      </c>
      <c r="J47" s="11">
        <v>676.65</v>
      </c>
      <c r="K47" s="11">
        <v>14282.52</v>
      </c>
      <c r="L47" s="11">
        <v>18745</v>
      </c>
      <c r="O47" s="11">
        <f t="shared" si="5"/>
        <v>117324.57699999999</v>
      </c>
      <c r="P47" s="11">
        <v>2393.259</v>
      </c>
      <c r="Q47" s="11">
        <f t="shared" si="0"/>
        <v>11889.261</v>
      </c>
      <c r="S47" s="11">
        <f t="shared" si="6"/>
        <v>114931.31799999998</v>
      </c>
      <c r="T47" s="11">
        <f t="shared" si="1"/>
        <v>114931.31799999998</v>
      </c>
      <c r="U47" s="11">
        <f t="shared" si="9"/>
        <v>6014.4300000000221</v>
      </c>
      <c r="V47" s="11">
        <f t="shared" si="2"/>
        <v>96186.317999999985</v>
      </c>
      <c r="W47" s="12">
        <f t="shared" si="7"/>
        <v>0.83690259255532073</v>
      </c>
      <c r="X47" s="11">
        <f t="shared" si="3"/>
        <v>18745</v>
      </c>
      <c r="Y47" s="12">
        <f t="shared" si="8"/>
        <v>0.16309740744467929</v>
      </c>
      <c r="AA47" s="12"/>
      <c r="AB47" s="12"/>
    </row>
    <row r="48" spans="1:31">
      <c r="A48" s="1">
        <v>34745</v>
      </c>
      <c r="B48" s="7" t="s">
        <v>76</v>
      </c>
      <c r="C48" s="8" t="str">
        <f t="shared" si="4"/>
        <v>Wed</v>
      </c>
      <c r="E48" s="10">
        <v>29</v>
      </c>
      <c r="F48" s="11">
        <v>36383.360000000001</v>
      </c>
      <c r="G48" s="11">
        <v>25803.439999999999</v>
      </c>
      <c r="H48" s="61">
        <v>16798.080000000002</v>
      </c>
      <c r="I48" s="11">
        <v>4999.28</v>
      </c>
      <c r="J48" s="11">
        <v>676</v>
      </c>
      <c r="K48" s="11">
        <v>14513.2</v>
      </c>
      <c r="L48" s="11">
        <v>14429</v>
      </c>
      <c r="O48" s="11">
        <f t="shared" si="5"/>
        <v>113602.36</v>
      </c>
      <c r="P48" s="11">
        <v>2216.2399999999998</v>
      </c>
      <c r="Q48" s="11">
        <f t="shared" si="0"/>
        <v>12296.960000000001</v>
      </c>
      <c r="S48" s="11">
        <f t="shared" si="6"/>
        <v>111386.12</v>
      </c>
      <c r="T48" s="11">
        <f t="shared" si="1"/>
        <v>111386.12</v>
      </c>
      <c r="U48" s="11">
        <f t="shared" si="9"/>
        <v>-3545.1979999999894</v>
      </c>
      <c r="V48" s="11">
        <f t="shared" si="2"/>
        <v>96957.119999999995</v>
      </c>
      <c r="W48" s="12">
        <f t="shared" si="7"/>
        <v>0.87045962279680811</v>
      </c>
      <c r="X48" s="11">
        <f t="shared" si="3"/>
        <v>14429</v>
      </c>
      <c r="Y48" s="12">
        <f t="shared" si="8"/>
        <v>0.12954037720319192</v>
      </c>
      <c r="AA48" s="12"/>
      <c r="AB48" s="12"/>
    </row>
    <row r="49" spans="1:31">
      <c r="A49" s="1">
        <v>34746</v>
      </c>
      <c r="B49" s="7" t="s">
        <v>76</v>
      </c>
      <c r="C49" s="8" t="str">
        <f t="shared" si="4"/>
        <v>Thur</v>
      </c>
      <c r="E49" s="10">
        <v>23</v>
      </c>
      <c r="F49" s="11">
        <v>29043.040000000001</v>
      </c>
      <c r="G49" s="11">
        <v>23699.52</v>
      </c>
      <c r="H49" s="61">
        <v>15361.84</v>
      </c>
      <c r="I49" s="11">
        <v>4340.96</v>
      </c>
      <c r="J49" s="11">
        <v>676</v>
      </c>
      <c r="K49" s="11">
        <v>12415.52</v>
      </c>
      <c r="L49" s="11">
        <v>11831</v>
      </c>
      <c r="O49" s="11">
        <f t="shared" si="5"/>
        <v>97367.88</v>
      </c>
      <c r="P49" s="11">
        <v>2280.7199999999998</v>
      </c>
      <c r="Q49" s="11">
        <f t="shared" si="0"/>
        <v>10134.800000000001</v>
      </c>
      <c r="S49" s="11">
        <f t="shared" si="6"/>
        <v>95087.16</v>
      </c>
      <c r="T49" s="11">
        <f t="shared" si="1"/>
        <v>95087.16</v>
      </c>
      <c r="U49" s="11">
        <f t="shared" si="9"/>
        <v>-16298.959999999992</v>
      </c>
      <c r="V49" s="11">
        <f t="shared" si="2"/>
        <v>83256.160000000003</v>
      </c>
      <c r="W49" s="12">
        <f t="shared" si="7"/>
        <v>0.87557731243629533</v>
      </c>
      <c r="X49" s="11">
        <f t="shared" si="3"/>
        <v>11831</v>
      </c>
      <c r="Y49" s="12">
        <f t="shared" si="8"/>
        <v>0.12442268756370471</v>
      </c>
      <c r="AA49" s="12"/>
      <c r="AB49" s="12"/>
    </row>
    <row r="50" spans="1:31">
      <c r="A50" s="1">
        <v>34747</v>
      </c>
      <c r="B50" s="7" t="s">
        <v>76</v>
      </c>
      <c r="C50" s="8" t="str">
        <f t="shared" si="4"/>
        <v>Fri</v>
      </c>
      <c r="E50" s="10">
        <v>25</v>
      </c>
      <c r="F50" s="11">
        <v>28045.68</v>
      </c>
      <c r="G50" s="11">
        <v>23565.360000000001</v>
      </c>
      <c r="H50" s="61">
        <v>15168.4</v>
      </c>
      <c r="I50" s="11">
        <v>4190.16</v>
      </c>
      <c r="J50" s="11">
        <v>676</v>
      </c>
      <c r="K50" s="11">
        <v>10934.56</v>
      </c>
      <c r="L50" s="11">
        <v>11582</v>
      </c>
      <c r="O50" s="11">
        <f t="shared" si="5"/>
        <v>94162.16</v>
      </c>
      <c r="P50" s="11">
        <v>2049.84</v>
      </c>
      <c r="Q50" s="11">
        <f t="shared" si="0"/>
        <v>8884.7199999999993</v>
      </c>
      <c r="S50" s="11">
        <f t="shared" si="6"/>
        <v>92112.320000000007</v>
      </c>
      <c r="T50" s="11">
        <f t="shared" si="1"/>
        <v>92112.320000000007</v>
      </c>
      <c r="U50" s="11">
        <f t="shared" si="9"/>
        <v>-2974.8399999999965</v>
      </c>
      <c r="V50" s="11">
        <f t="shared" si="2"/>
        <v>80530.320000000007</v>
      </c>
      <c r="W50" s="12">
        <f t="shared" si="7"/>
        <v>0.87426220509916586</v>
      </c>
      <c r="X50" s="11">
        <f t="shared" si="3"/>
        <v>11582</v>
      </c>
      <c r="Y50" s="12">
        <f t="shared" si="8"/>
        <v>0.12573779490083412</v>
      </c>
      <c r="AA50" s="12"/>
      <c r="AB50" s="12"/>
    </row>
    <row r="51" spans="1:31">
      <c r="A51" s="1">
        <v>34748</v>
      </c>
      <c r="B51" s="7" t="s">
        <v>76</v>
      </c>
      <c r="C51" s="8" t="str">
        <f t="shared" si="4"/>
        <v>Sat</v>
      </c>
      <c r="E51" s="10">
        <v>24</v>
      </c>
      <c r="F51" s="11">
        <v>27575.876999999997</v>
      </c>
      <c r="G51" s="11">
        <v>22692.550999999999</v>
      </c>
      <c r="H51" s="61">
        <v>14419.474999999999</v>
      </c>
      <c r="I51" s="11">
        <v>4170.9569999999994</v>
      </c>
      <c r="J51" s="11">
        <v>625.79999999999995</v>
      </c>
      <c r="K51" s="11">
        <v>11315.507</v>
      </c>
      <c r="L51" s="11">
        <v>11478</v>
      </c>
      <c r="O51" s="11">
        <f t="shared" si="5"/>
        <v>92278.167000000001</v>
      </c>
      <c r="P51" s="11">
        <v>2579.3389999999999</v>
      </c>
      <c r="Q51" s="11">
        <f t="shared" si="0"/>
        <v>8736.1679999999997</v>
      </c>
      <c r="S51" s="11">
        <f t="shared" si="6"/>
        <v>89698.828000000009</v>
      </c>
      <c r="T51" s="11">
        <f t="shared" si="1"/>
        <v>89698.828000000009</v>
      </c>
      <c r="U51" s="11">
        <f t="shared" si="9"/>
        <v>-2413.4919999999984</v>
      </c>
      <c r="V51" s="11">
        <f t="shared" si="2"/>
        <v>78220.828000000009</v>
      </c>
      <c r="W51" s="12">
        <f t="shared" si="7"/>
        <v>0.87203846186262324</v>
      </c>
      <c r="X51" s="11">
        <f t="shared" si="3"/>
        <v>11478</v>
      </c>
      <c r="Y51" s="12">
        <f t="shared" si="8"/>
        <v>0.12796153813737676</v>
      </c>
      <c r="AA51" s="12"/>
      <c r="AB51" s="12"/>
    </row>
    <row r="52" spans="1:31">
      <c r="A52" s="1">
        <v>34749</v>
      </c>
      <c r="B52" s="7" t="s">
        <v>76</v>
      </c>
      <c r="C52" s="8" t="str">
        <f t="shared" si="4"/>
        <v>Sun</v>
      </c>
      <c r="E52" s="10">
        <v>16</v>
      </c>
      <c r="F52" s="11">
        <v>17234.795999999998</v>
      </c>
      <c r="G52" s="11">
        <v>20443.157999999999</v>
      </c>
      <c r="H52" s="61">
        <v>13300.856999999998</v>
      </c>
      <c r="I52" s="11">
        <v>3270.8219999999997</v>
      </c>
      <c r="J52" s="11">
        <v>520.5</v>
      </c>
      <c r="K52" s="11">
        <v>5973.2579999999998</v>
      </c>
      <c r="L52" s="11">
        <v>8591</v>
      </c>
      <c r="O52" s="11">
        <f t="shared" si="5"/>
        <v>69334.391000000003</v>
      </c>
      <c r="P52" s="11">
        <v>2559.819</v>
      </c>
      <c r="Q52" s="11">
        <f t="shared" si="0"/>
        <v>3413.4389999999999</v>
      </c>
      <c r="S52" s="11">
        <f t="shared" si="6"/>
        <v>66774.572</v>
      </c>
      <c r="T52" s="11">
        <f t="shared" si="1"/>
        <v>66774.572</v>
      </c>
      <c r="U52" s="11">
        <f t="shared" si="9"/>
        <v>-22924.256000000008</v>
      </c>
      <c r="V52" s="11">
        <f t="shared" si="2"/>
        <v>58183.571999999993</v>
      </c>
      <c r="W52" s="12">
        <f t="shared" si="7"/>
        <v>0.87134324125656681</v>
      </c>
      <c r="X52" s="11">
        <f t="shared" si="3"/>
        <v>8591</v>
      </c>
      <c r="Y52" s="12">
        <f t="shared" si="8"/>
        <v>0.12865675874343305</v>
      </c>
      <c r="AA52" s="12"/>
      <c r="AB52" s="12"/>
    </row>
    <row r="53" spans="1:31">
      <c r="A53" s="1">
        <v>34750</v>
      </c>
      <c r="B53" s="7" t="s">
        <v>76</v>
      </c>
      <c r="C53" s="8" t="str">
        <f t="shared" si="4"/>
        <v>Mon</v>
      </c>
      <c r="E53" s="10">
        <v>14</v>
      </c>
      <c r="F53" s="11">
        <v>15301.659</v>
      </c>
      <c r="G53" s="11">
        <v>20686.751999999997</v>
      </c>
      <c r="H53" s="61">
        <v>13398.710999999999</v>
      </c>
      <c r="I53" s="11">
        <v>3070.95</v>
      </c>
      <c r="J53" s="11">
        <v>520.5</v>
      </c>
      <c r="K53" s="11">
        <v>4955.16</v>
      </c>
      <c r="L53" s="11">
        <v>7938</v>
      </c>
      <c r="O53" s="11">
        <f t="shared" si="5"/>
        <v>65871.731999999989</v>
      </c>
      <c r="P53" s="11">
        <v>2463.0059999999999</v>
      </c>
      <c r="Q53" s="11">
        <f t="shared" si="0"/>
        <v>2492.154</v>
      </c>
      <c r="S53" s="11">
        <f t="shared" si="6"/>
        <v>63408.725999999988</v>
      </c>
      <c r="T53" s="11">
        <f t="shared" si="1"/>
        <v>63408.725999999988</v>
      </c>
      <c r="U53" s="11">
        <f t="shared" si="9"/>
        <v>-3365.8460000000123</v>
      </c>
      <c r="V53" s="11">
        <f t="shared" si="2"/>
        <v>55470.725999999988</v>
      </c>
      <c r="W53" s="12">
        <f t="shared" si="7"/>
        <v>0.87481218279010997</v>
      </c>
      <c r="X53" s="11">
        <f t="shared" si="3"/>
        <v>7938</v>
      </c>
      <c r="Y53" s="12">
        <f t="shared" si="8"/>
        <v>0.12518781720989003</v>
      </c>
      <c r="AA53" s="12"/>
      <c r="AB53" s="12"/>
    </row>
    <row r="54" spans="1:31">
      <c r="A54" s="1">
        <v>34751</v>
      </c>
      <c r="B54" s="7" t="s">
        <v>76</v>
      </c>
      <c r="C54" s="8" t="str">
        <f t="shared" si="4"/>
        <v>Tue</v>
      </c>
      <c r="E54" s="10">
        <v>24</v>
      </c>
      <c r="F54" s="11">
        <v>27642.16</v>
      </c>
      <c r="G54" s="11">
        <v>23519.599999999999</v>
      </c>
      <c r="H54" s="61">
        <v>15326.48</v>
      </c>
      <c r="I54" s="11">
        <v>4148.5600000000004</v>
      </c>
      <c r="J54" s="11">
        <v>676</v>
      </c>
      <c r="K54" s="11">
        <v>10286.64</v>
      </c>
      <c r="L54" s="11">
        <v>11222</v>
      </c>
      <c r="O54" s="11">
        <f t="shared" si="5"/>
        <v>92821.439999999988</v>
      </c>
      <c r="P54" s="11">
        <v>2490.8000000000002</v>
      </c>
      <c r="Q54" s="11">
        <f t="shared" si="0"/>
        <v>7795.8399999999992</v>
      </c>
      <c r="S54" s="11">
        <f t="shared" si="6"/>
        <v>90330.639999999985</v>
      </c>
      <c r="T54" s="11">
        <f t="shared" si="1"/>
        <v>90330.639999999985</v>
      </c>
      <c r="U54" s="11">
        <f t="shared" si="9"/>
        <v>26921.913999999997</v>
      </c>
      <c r="V54" s="11">
        <f t="shared" si="2"/>
        <v>79108.639999999985</v>
      </c>
      <c r="W54" s="12">
        <f t="shared" si="7"/>
        <v>0.87576751365870975</v>
      </c>
      <c r="X54" s="11">
        <f t="shared" si="3"/>
        <v>11222</v>
      </c>
      <c r="Y54" s="12">
        <f t="shared" si="8"/>
        <v>0.12423248634129019</v>
      </c>
      <c r="AA54" s="12"/>
      <c r="AB54" s="12"/>
    </row>
    <row r="55" spans="1:31">
      <c r="A55" s="1">
        <v>34752</v>
      </c>
      <c r="B55" s="7" t="s">
        <v>76</v>
      </c>
      <c r="C55" s="8" t="str">
        <f t="shared" si="4"/>
        <v>Wed</v>
      </c>
      <c r="E55" s="10">
        <v>24</v>
      </c>
      <c r="F55" s="11">
        <v>26067.51</v>
      </c>
      <c r="G55" s="11">
        <v>23178.824999999997</v>
      </c>
      <c r="H55" s="61">
        <v>15058.214999999998</v>
      </c>
      <c r="I55" s="11">
        <v>4053.06</v>
      </c>
      <c r="J55" s="11">
        <v>672.75</v>
      </c>
      <c r="K55" s="11">
        <v>10258.92</v>
      </c>
      <c r="L55" s="11">
        <v>10981</v>
      </c>
      <c r="O55" s="11">
        <f t="shared" si="5"/>
        <v>90270.279999999984</v>
      </c>
      <c r="P55" s="11">
        <v>2364.9749999999999</v>
      </c>
      <c r="Q55" s="11">
        <f t="shared" si="0"/>
        <v>7893.9449999999997</v>
      </c>
      <c r="S55" s="11">
        <f t="shared" si="6"/>
        <v>87905.304999999978</v>
      </c>
      <c r="T55" s="11">
        <f t="shared" si="1"/>
        <v>87905.304999999978</v>
      </c>
      <c r="U55" s="11">
        <f t="shared" si="9"/>
        <v>-2425.3350000000064</v>
      </c>
      <c r="V55" s="11">
        <f t="shared" si="2"/>
        <v>76924.304999999978</v>
      </c>
      <c r="W55" s="12">
        <f t="shared" si="7"/>
        <v>0.87508148683404263</v>
      </c>
      <c r="X55" s="11">
        <f t="shared" si="3"/>
        <v>10981</v>
      </c>
      <c r="Y55" s="12">
        <f t="shared" si="8"/>
        <v>0.12491851316595742</v>
      </c>
      <c r="AA55" s="12"/>
      <c r="AB55" s="12"/>
    </row>
    <row r="56" spans="1:31">
      <c r="A56" s="1">
        <v>34753</v>
      </c>
      <c r="B56" s="7" t="s">
        <v>76</v>
      </c>
      <c r="C56" s="8" t="str">
        <f t="shared" si="4"/>
        <v>Thur</v>
      </c>
      <c r="E56" s="10">
        <v>6</v>
      </c>
      <c r="F56" s="11">
        <v>11621.723999999998</v>
      </c>
      <c r="G56" s="11">
        <v>19618.685999999998</v>
      </c>
      <c r="H56" s="61">
        <v>13140.543</v>
      </c>
      <c r="I56" s="11">
        <v>2819.0279999999998</v>
      </c>
      <c r="J56" s="11">
        <v>416.4</v>
      </c>
      <c r="K56" s="11">
        <v>3952.6769999999997</v>
      </c>
      <c r="L56" s="11">
        <v>6919</v>
      </c>
      <c r="O56" s="11">
        <f t="shared" si="5"/>
        <v>58488.05799999999</v>
      </c>
      <c r="P56" s="11">
        <v>2134.0500000000002</v>
      </c>
      <c r="Q56" s="11">
        <f t="shared" si="0"/>
        <v>1818.6269999999995</v>
      </c>
      <c r="S56" s="11">
        <f t="shared" si="6"/>
        <v>56354.007999999987</v>
      </c>
      <c r="T56" s="11">
        <f t="shared" si="1"/>
        <v>56354.007999999987</v>
      </c>
      <c r="U56" s="11">
        <f t="shared" si="9"/>
        <v>-31551.296999999991</v>
      </c>
      <c r="V56" s="11">
        <f t="shared" si="2"/>
        <v>49435.007999999987</v>
      </c>
      <c r="W56" s="12">
        <f t="shared" si="7"/>
        <v>0.87722257483442878</v>
      </c>
      <c r="X56" s="11">
        <f t="shared" si="3"/>
        <v>6919</v>
      </c>
      <c r="Y56" s="12">
        <f t="shared" si="8"/>
        <v>0.12277742516557122</v>
      </c>
      <c r="AA56" s="12"/>
      <c r="AB56" s="12"/>
    </row>
    <row r="57" spans="1:31">
      <c r="A57" s="1">
        <v>34754</v>
      </c>
      <c r="B57" s="7" t="s">
        <v>76</v>
      </c>
      <c r="C57" s="8" t="str">
        <f t="shared" si="4"/>
        <v>Fri</v>
      </c>
      <c r="E57" s="10">
        <v>25</v>
      </c>
      <c r="F57" s="11">
        <v>24877.817999999999</v>
      </c>
      <c r="G57" s="11">
        <v>22465.821</v>
      </c>
      <c r="H57" s="61">
        <v>14739.518999999998</v>
      </c>
      <c r="I57" s="11">
        <v>3863.1509999999998</v>
      </c>
      <c r="J57" s="11">
        <v>624.6</v>
      </c>
      <c r="K57" s="11">
        <v>8747.5229999999992</v>
      </c>
      <c r="L57" s="11">
        <v>10588</v>
      </c>
      <c r="O57" s="11">
        <f t="shared" si="5"/>
        <v>85906.432000000001</v>
      </c>
      <c r="P57" s="11">
        <v>2240.232</v>
      </c>
      <c r="Q57" s="11">
        <f t="shared" si="0"/>
        <v>6507.2909999999993</v>
      </c>
      <c r="S57" s="11">
        <f t="shared" si="6"/>
        <v>83666.2</v>
      </c>
      <c r="T57" s="11">
        <f t="shared" si="1"/>
        <v>83666.2</v>
      </c>
      <c r="U57" s="11">
        <f t="shared" si="9"/>
        <v>27312.19200000001</v>
      </c>
      <c r="V57" s="11">
        <f t="shared" si="2"/>
        <v>73078.2</v>
      </c>
      <c r="W57" s="12">
        <f t="shared" si="7"/>
        <v>0.87344949334378752</v>
      </c>
      <c r="X57" s="11">
        <f t="shared" si="3"/>
        <v>10588</v>
      </c>
      <c r="Y57" s="12">
        <f t="shared" si="8"/>
        <v>0.12655050665621242</v>
      </c>
      <c r="AA57" s="12"/>
      <c r="AB57" s="12"/>
    </row>
    <row r="58" spans="1:31">
      <c r="A58" s="1">
        <v>34755</v>
      </c>
      <c r="B58" s="7" t="s">
        <v>76</v>
      </c>
      <c r="C58" s="8" t="str">
        <f t="shared" si="4"/>
        <v>Sat</v>
      </c>
      <c r="E58" s="10">
        <v>24</v>
      </c>
      <c r="F58" s="11">
        <v>23571.072</v>
      </c>
      <c r="G58" s="11">
        <v>21472.136000000002</v>
      </c>
      <c r="H58" s="61">
        <v>13874.112000000001</v>
      </c>
      <c r="I58" s="11">
        <v>3711.9880000000003</v>
      </c>
      <c r="J58" s="11">
        <v>518</v>
      </c>
      <c r="K58" s="11">
        <v>7777.2520000000004</v>
      </c>
      <c r="L58" s="11">
        <v>10309</v>
      </c>
      <c r="O58" s="11">
        <f t="shared" si="5"/>
        <v>81233.56</v>
      </c>
      <c r="P58" s="11">
        <v>2383.8360000000002</v>
      </c>
      <c r="Q58" s="11">
        <f t="shared" si="0"/>
        <v>5393.4160000000002</v>
      </c>
      <c r="S58" s="11">
        <f t="shared" si="6"/>
        <v>78849.724000000002</v>
      </c>
      <c r="T58" s="11">
        <f t="shared" si="1"/>
        <v>78849.724000000002</v>
      </c>
      <c r="U58" s="11">
        <f t="shared" si="9"/>
        <v>-4816.4759999999951</v>
      </c>
      <c r="V58" s="11">
        <f t="shared" si="2"/>
        <v>68540.724000000002</v>
      </c>
      <c r="W58" s="12">
        <f t="shared" si="7"/>
        <v>0.86925762733170764</v>
      </c>
      <c r="X58" s="11">
        <f t="shared" si="3"/>
        <v>10309</v>
      </c>
      <c r="Y58" s="12">
        <f t="shared" si="8"/>
        <v>0.13074237266829242</v>
      </c>
      <c r="AA58" s="12"/>
      <c r="AB58" s="12"/>
    </row>
    <row r="59" spans="1:31">
      <c r="A59" s="1">
        <v>34756</v>
      </c>
      <c r="B59" s="7" t="s">
        <v>76</v>
      </c>
      <c r="C59" s="8" t="str">
        <f t="shared" si="4"/>
        <v>Sun</v>
      </c>
      <c r="E59" s="10">
        <v>19</v>
      </c>
      <c r="F59" s="11">
        <v>18314.407999999999</v>
      </c>
      <c r="G59" s="11">
        <v>20453.748</v>
      </c>
      <c r="H59" s="61">
        <v>13608.896000000001</v>
      </c>
      <c r="I59" s="11">
        <v>3227.14</v>
      </c>
      <c r="J59" s="11">
        <v>518</v>
      </c>
      <c r="K59" s="11">
        <v>5700.0720000000001</v>
      </c>
      <c r="L59" s="11">
        <v>8711</v>
      </c>
      <c r="O59" s="11">
        <f t="shared" si="5"/>
        <v>70533.263999999996</v>
      </c>
      <c r="P59" s="11">
        <v>2291.6320000000001</v>
      </c>
      <c r="Q59" s="11">
        <f t="shared" si="0"/>
        <v>3408.44</v>
      </c>
      <c r="S59" s="11">
        <f t="shared" si="6"/>
        <v>68241.631999999998</v>
      </c>
      <c r="T59" s="11">
        <f t="shared" si="1"/>
        <v>68241.631999999998</v>
      </c>
      <c r="U59" s="11">
        <f t="shared" si="9"/>
        <v>-10608.092000000004</v>
      </c>
      <c r="V59" s="11">
        <f t="shared" si="2"/>
        <v>59530.632000000005</v>
      </c>
      <c r="W59" s="12">
        <f t="shared" si="7"/>
        <v>0.87235064952725638</v>
      </c>
      <c r="X59" s="11">
        <f t="shared" si="3"/>
        <v>8711</v>
      </c>
      <c r="Y59" s="12">
        <f t="shared" si="8"/>
        <v>0.12764935047274367</v>
      </c>
      <c r="AA59" s="12"/>
      <c r="AB59" s="12"/>
    </row>
    <row r="60" spans="1:31">
      <c r="A60" s="1">
        <v>34757</v>
      </c>
      <c r="B60" s="7" t="s">
        <v>76</v>
      </c>
      <c r="C60" s="8" t="str">
        <f t="shared" si="4"/>
        <v>Mon</v>
      </c>
      <c r="E60" s="10">
        <v>17</v>
      </c>
      <c r="F60" s="11">
        <v>21726.992000000002</v>
      </c>
      <c r="G60" s="11">
        <v>21794.332000000002</v>
      </c>
      <c r="H60" s="61">
        <v>14221.172</v>
      </c>
      <c r="I60" s="11">
        <v>3545.192</v>
      </c>
      <c r="J60" s="11">
        <v>569.79999999999995</v>
      </c>
      <c r="K60" s="11">
        <v>7335.9160000000002</v>
      </c>
      <c r="L60" s="11">
        <v>9604</v>
      </c>
      <c r="O60" s="11">
        <f t="shared" si="5"/>
        <v>78797.40400000001</v>
      </c>
      <c r="P60" s="11">
        <v>2113.44</v>
      </c>
      <c r="Q60" s="11">
        <f t="shared" si="0"/>
        <v>5222.4760000000006</v>
      </c>
      <c r="S60" s="11">
        <f t="shared" si="6"/>
        <v>76683.964000000007</v>
      </c>
      <c r="T60" s="11">
        <f t="shared" si="1"/>
        <v>76683.964000000007</v>
      </c>
      <c r="U60" s="11">
        <f t="shared" si="9"/>
        <v>8442.3320000000094</v>
      </c>
      <c r="V60" s="11">
        <f t="shared" si="2"/>
        <v>67079.964000000007</v>
      </c>
      <c r="W60" s="12">
        <f t="shared" si="7"/>
        <v>0.87475869139993856</v>
      </c>
      <c r="X60" s="11">
        <f t="shared" si="3"/>
        <v>9604</v>
      </c>
      <c r="Y60" s="12">
        <f t="shared" si="8"/>
        <v>0.12524130860006141</v>
      </c>
      <c r="AA60" s="12"/>
      <c r="AB60" s="12"/>
    </row>
    <row r="61" spans="1:31">
      <c r="A61" s="1">
        <v>34758</v>
      </c>
      <c r="B61" s="7" t="s">
        <v>76</v>
      </c>
      <c r="C61" s="8" t="str">
        <f t="shared" si="4"/>
        <v>Tue</v>
      </c>
      <c r="E61" s="10">
        <v>10</v>
      </c>
      <c r="F61" s="11">
        <v>11839.408000000001</v>
      </c>
      <c r="G61" s="11">
        <v>19816.608</v>
      </c>
      <c r="H61" s="61">
        <v>13106.436</v>
      </c>
      <c r="I61" s="11">
        <v>2722.6080000000002</v>
      </c>
      <c r="J61" s="11">
        <v>518</v>
      </c>
      <c r="K61" s="11">
        <v>3444.7</v>
      </c>
      <c r="L61" s="11">
        <v>6960</v>
      </c>
      <c r="O61" s="11">
        <f t="shared" si="5"/>
        <v>58407.76</v>
      </c>
      <c r="P61" s="11">
        <v>2089.6120000000001</v>
      </c>
      <c r="Q61" s="11">
        <f t="shared" si="0"/>
        <v>1355.0879999999997</v>
      </c>
      <c r="S61" s="11">
        <f t="shared" si="6"/>
        <v>56318.148000000001</v>
      </c>
      <c r="T61" s="11">
        <f t="shared" si="1"/>
        <v>56318.148000000001</v>
      </c>
      <c r="U61" s="11">
        <f t="shared" si="9"/>
        <v>-20365.816000000006</v>
      </c>
      <c r="V61" s="11">
        <f t="shared" si="2"/>
        <v>49358.148000000001</v>
      </c>
      <c r="W61" s="12">
        <f t="shared" si="7"/>
        <v>0.87641639068102883</v>
      </c>
      <c r="X61" s="11">
        <f t="shared" si="3"/>
        <v>6960</v>
      </c>
      <c r="Y61" s="12">
        <f t="shared" si="8"/>
        <v>0.12358360931897121</v>
      </c>
      <c r="AA61" s="12"/>
      <c r="AB61" s="12"/>
    </row>
    <row r="62" spans="1:31">
      <c r="A62" s="1">
        <v>34759</v>
      </c>
      <c r="B62" s="7" t="s">
        <v>77</v>
      </c>
      <c r="C62" s="8" t="str">
        <f t="shared" si="4"/>
        <v>Wed</v>
      </c>
      <c r="E62" s="10">
        <v>24</v>
      </c>
      <c r="F62" s="11">
        <v>26412.385999999999</v>
      </c>
      <c r="G62" s="11">
        <v>23210.2</v>
      </c>
      <c r="H62" s="61">
        <v>14977.767999999998</v>
      </c>
      <c r="I62" s="11">
        <v>3860.4929999999995</v>
      </c>
      <c r="J62" s="11">
        <v>0</v>
      </c>
      <c r="K62" s="11">
        <v>10083.085999999999</v>
      </c>
      <c r="L62" s="11">
        <v>11046</v>
      </c>
      <c r="O62" s="11">
        <f t="shared" si="5"/>
        <v>89589.93299999999</v>
      </c>
      <c r="P62" s="11">
        <v>2177.2399999999998</v>
      </c>
      <c r="Q62" s="11">
        <f t="shared" si="0"/>
        <v>7905.8459999999995</v>
      </c>
      <c r="S62" s="11">
        <f t="shared" si="6"/>
        <v>87412.692999999985</v>
      </c>
      <c r="T62" s="11">
        <f t="shared" si="1"/>
        <v>87412.692999999985</v>
      </c>
      <c r="U62" s="11">
        <f t="shared" si="9"/>
        <v>31094.544999999984</v>
      </c>
      <c r="V62" s="11">
        <f t="shared" si="2"/>
        <v>76366.692999999985</v>
      </c>
      <c r="W62" s="12">
        <f t="shared" si="7"/>
        <v>0.87363391264012424</v>
      </c>
      <c r="X62" s="11">
        <f t="shared" si="3"/>
        <v>11046</v>
      </c>
      <c r="Y62" s="12">
        <f t="shared" si="8"/>
        <v>0.12636608735987578</v>
      </c>
      <c r="AA62" s="9">
        <f>INTERCEPT(T62:T92,E62:E92)</f>
        <v>24704.526049303655</v>
      </c>
      <c r="AB62" s="9">
        <f>SLOPE(T62:T92,E62:E92)</f>
        <v>2400.5527822324725</v>
      </c>
      <c r="AC62" s="12">
        <f>RSQ(T62:T92,E62:E92)</f>
        <v>0.90495407828262497</v>
      </c>
      <c r="AD62" s="9">
        <f>AA62+(AB62*55)</f>
        <v>156734.92907208964</v>
      </c>
      <c r="AE62" s="10">
        <f>SUM(E62:E92)</f>
        <v>480</v>
      </c>
    </row>
    <row r="63" spans="1:31">
      <c r="A63" s="1">
        <v>34760</v>
      </c>
      <c r="B63" s="7" t="s">
        <v>77</v>
      </c>
      <c r="C63" s="8" t="str">
        <f t="shared" si="4"/>
        <v>Thur</v>
      </c>
      <c r="E63" s="10">
        <v>28</v>
      </c>
      <c r="F63" s="11">
        <v>29202.768</v>
      </c>
      <c r="G63" s="11">
        <v>24440.276000000002</v>
      </c>
      <c r="H63" s="61">
        <v>15711.976000000001</v>
      </c>
      <c r="I63" s="11">
        <v>4196.8360000000002</v>
      </c>
      <c r="J63" s="11">
        <v>0</v>
      </c>
      <c r="K63" s="11">
        <v>21048.412</v>
      </c>
      <c r="L63" s="11">
        <v>15852</v>
      </c>
      <c r="O63" s="11">
        <f t="shared" si="5"/>
        <v>110452.268</v>
      </c>
      <c r="P63" s="11">
        <v>10936.016</v>
      </c>
      <c r="Q63" s="11">
        <f t="shared" si="0"/>
        <v>10112.396000000001</v>
      </c>
      <c r="S63" s="11">
        <f t="shared" si="6"/>
        <v>99516.251999999993</v>
      </c>
      <c r="T63" s="11">
        <f t="shared" si="1"/>
        <v>99516.251999999993</v>
      </c>
      <c r="U63" s="11">
        <f t="shared" si="9"/>
        <v>12103.559000000008</v>
      </c>
      <c r="V63" s="11">
        <f t="shared" si="2"/>
        <v>83664.251999999993</v>
      </c>
      <c r="W63" s="12">
        <f t="shared" si="7"/>
        <v>0.84070943507800111</v>
      </c>
      <c r="X63" s="11">
        <f t="shared" si="3"/>
        <v>15852</v>
      </c>
      <c r="Y63" s="12">
        <f t="shared" si="8"/>
        <v>0.15929056492199889</v>
      </c>
      <c r="AA63" s="12"/>
      <c r="AB63" s="12"/>
    </row>
    <row r="64" spans="1:31">
      <c r="A64" s="1">
        <v>34761</v>
      </c>
      <c r="B64" s="7" t="s">
        <v>77</v>
      </c>
      <c r="C64" s="8" t="str">
        <f t="shared" si="4"/>
        <v>Fri</v>
      </c>
      <c r="E64" s="10">
        <v>32</v>
      </c>
      <c r="F64" s="11">
        <v>33043.538</v>
      </c>
      <c r="G64" s="11">
        <v>24894.583999999999</v>
      </c>
      <c r="H64" s="61">
        <v>16039.408000000001</v>
      </c>
      <c r="I64" s="11">
        <v>4523.75</v>
      </c>
      <c r="J64" s="11">
        <v>0</v>
      </c>
      <c r="K64" s="11">
        <v>12579.644</v>
      </c>
      <c r="L64" s="11">
        <v>18364</v>
      </c>
      <c r="O64" s="11">
        <f t="shared" si="5"/>
        <v>109444.924</v>
      </c>
      <c r="P64" s="11">
        <v>1601.6659999999999</v>
      </c>
      <c r="Q64" s="11">
        <f t="shared" si="0"/>
        <v>10977.978000000001</v>
      </c>
      <c r="S64" s="11">
        <f t="shared" si="6"/>
        <v>107843.258</v>
      </c>
      <c r="T64" s="11">
        <f t="shared" si="1"/>
        <v>107843.258</v>
      </c>
      <c r="U64" s="11">
        <f t="shared" si="9"/>
        <v>8327.0060000000085</v>
      </c>
      <c r="V64" s="11">
        <f t="shared" si="2"/>
        <v>89479.258000000002</v>
      </c>
      <c r="W64" s="12">
        <f t="shared" si="7"/>
        <v>0.82971582701998858</v>
      </c>
      <c r="X64" s="11">
        <f t="shared" si="3"/>
        <v>18364</v>
      </c>
      <c r="Y64" s="12">
        <f t="shared" si="8"/>
        <v>0.17028417298001142</v>
      </c>
      <c r="AA64" s="12"/>
      <c r="AB64" s="12"/>
    </row>
    <row r="65" spans="1:28">
      <c r="A65" s="1">
        <v>34762</v>
      </c>
      <c r="B65" s="7" t="s">
        <v>77</v>
      </c>
      <c r="C65" s="8" t="str">
        <f t="shared" si="4"/>
        <v>Sat</v>
      </c>
      <c r="E65" s="10">
        <v>26</v>
      </c>
      <c r="F65" s="11">
        <v>25841.88</v>
      </c>
      <c r="G65" s="11">
        <v>22492.62</v>
      </c>
      <c r="H65" s="61">
        <v>14147.414999999999</v>
      </c>
      <c r="I65" s="11">
        <v>3907.1249999999995</v>
      </c>
      <c r="J65" s="11">
        <v>0</v>
      </c>
      <c r="K65" s="11">
        <v>10001.205</v>
      </c>
      <c r="L65" s="11">
        <v>17499</v>
      </c>
      <c r="O65" s="11">
        <f t="shared" si="5"/>
        <v>93889.244999999995</v>
      </c>
      <c r="P65" s="11">
        <v>2409.48</v>
      </c>
      <c r="Q65" s="11">
        <f t="shared" si="0"/>
        <v>7591.7250000000004</v>
      </c>
      <c r="S65" s="11">
        <f t="shared" si="6"/>
        <v>91479.764999999999</v>
      </c>
      <c r="T65" s="11">
        <f t="shared" si="1"/>
        <v>91479.764999999999</v>
      </c>
      <c r="U65" s="11">
        <f t="shared" si="9"/>
        <v>-16363.493000000002</v>
      </c>
      <c r="V65" s="11">
        <f t="shared" si="2"/>
        <v>73980.764999999999</v>
      </c>
      <c r="W65" s="12">
        <f t="shared" si="7"/>
        <v>0.80871179544459915</v>
      </c>
      <c r="X65" s="11">
        <f t="shared" si="3"/>
        <v>17499</v>
      </c>
      <c r="Y65" s="12">
        <f t="shared" si="8"/>
        <v>0.19128820455540085</v>
      </c>
      <c r="AA65" s="12"/>
      <c r="AB65" s="12"/>
    </row>
    <row r="66" spans="1:28">
      <c r="A66" s="1">
        <v>34763</v>
      </c>
      <c r="B66" s="7" t="s">
        <v>77</v>
      </c>
      <c r="C66" s="8" t="str">
        <f t="shared" si="4"/>
        <v>Sun</v>
      </c>
      <c r="E66" s="10">
        <v>19</v>
      </c>
      <c r="F66" s="11">
        <v>17331.907999999999</v>
      </c>
      <c r="G66" s="11">
        <v>21097.736000000001</v>
      </c>
      <c r="H66" s="61">
        <v>13396.504000000001</v>
      </c>
      <c r="I66" s="11">
        <v>3432.88</v>
      </c>
      <c r="J66" s="11">
        <v>0</v>
      </c>
      <c r="K66" s="11">
        <v>5594.9740000000002</v>
      </c>
      <c r="L66" s="11">
        <v>15867</v>
      </c>
      <c r="O66" s="11">
        <f t="shared" si="5"/>
        <v>76721.002000000008</v>
      </c>
      <c r="P66" s="11">
        <v>2288.2420000000002</v>
      </c>
      <c r="Q66" s="11">
        <f t="shared" si="0"/>
        <v>3306.732</v>
      </c>
      <c r="S66" s="11">
        <f t="shared" si="6"/>
        <v>74432.760000000009</v>
      </c>
      <c r="T66" s="11">
        <f t="shared" si="1"/>
        <v>74432.760000000009</v>
      </c>
      <c r="U66" s="11">
        <f t="shared" si="9"/>
        <v>-17047.00499999999</v>
      </c>
      <c r="V66" s="11">
        <f t="shared" si="2"/>
        <v>58565.760000000002</v>
      </c>
      <c r="W66" s="12">
        <f t="shared" si="7"/>
        <v>0.78682773552935559</v>
      </c>
      <c r="X66" s="11">
        <f t="shared" si="3"/>
        <v>15867</v>
      </c>
      <c r="Y66" s="12">
        <f t="shared" si="8"/>
        <v>0.21317226447064436</v>
      </c>
      <c r="AA66" s="12"/>
      <c r="AB66" s="12"/>
    </row>
    <row r="67" spans="1:28">
      <c r="A67" s="1">
        <v>34764</v>
      </c>
      <c r="B67" s="7" t="s">
        <v>77</v>
      </c>
      <c r="C67" s="8" t="str">
        <f t="shared" si="4"/>
        <v>Mon</v>
      </c>
      <c r="E67" s="10">
        <v>14</v>
      </c>
      <c r="F67" s="11">
        <v>13014.09</v>
      </c>
      <c r="G67" s="11">
        <v>20475.404999999999</v>
      </c>
      <c r="H67" s="61">
        <v>13429.124999999998</v>
      </c>
      <c r="I67" s="11">
        <v>2962.17</v>
      </c>
      <c r="J67" s="11">
        <v>0</v>
      </c>
      <c r="K67" s="11">
        <v>4572.63</v>
      </c>
      <c r="L67" s="11">
        <v>7783</v>
      </c>
      <c r="O67" s="11">
        <f t="shared" si="5"/>
        <v>62236.419999999991</v>
      </c>
      <c r="P67" s="11">
        <v>2207.6550000000002</v>
      </c>
      <c r="Q67" s="11">
        <f t="shared" si="0"/>
        <v>2364.9749999999999</v>
      </c>
      <c r="S67" s="11">
        <f t="shared" si="6"/>
        <v>60028.764999999992</v>
      </c>
      <c r="T67" s="11">
        <f t="shared" ref="T67:T130" si="10">SUM(S67,D67)</f>
        <v>60028.764999999992</v>
      </c>
      <c r="U67" s="11">
        <f t="shared" si="9"/>
        <v>-14403.995000000017</v>
      </c>
      <c r="V67" s="11">
        <f t="shared" ref="V67:V130" si="11">SUM(F67:K67)-P67</f>
        <v>52245.764999999992</v>
      </c>
      <c r="W67" s="12">
        <f t="shared" si="7"/>
        <v>0.87034549186544152</v>
      </c>
      <c r="X67" s="11">
        <f t="shared" ref="X67:X130" si="12">SUM(L67:M67)</f>
        <v>7783</v>
      </c>
      <c r="Y67" s="12">
        <f t="shared" si="8"/>
        <v>0.1296545081345585</v>
      </c>
      <c r="AA67" s="12"/>
      <c r="AB67" s="12"/>
    </row>
    <row r="68" spans="1:28">
      <c r="A68" s="1">
        <v>34765</v>
      </c>
      <c r="B68" s="7" t="s">
        <v>77</v>
      </c>
      <c r="C68" s="8" t="str">
        <f t="shared" ref="C68:C131" si="13">IF(WEEKDAY(A68)=1,"Sun",IF(WEEKDAY(A68)=2,"Mon",IF(WEEKDAY(A68)=3,"Tue",IF(WEEKDAY(A68)=4,"Wed",IF(WEEKDAY(A68)=5,"Thur",IF(WEEKDAY(A68)=6,"Fri",IF(WEEKDAY(A68)=7,"Sat")))))))</f>
        <v>Tue</v>
      </c>
      <c r="E68" s="10">
        <v>3</v>
      </c>
      <c r="F68" s="11">
        <v>6789.2389999999996</v>
      </c>
      <c r="G68" s="11">
        <v>17758.625</v>
      </c>
      <c r="H68" s="61">
        <v>12295.708999999999</v>
      </c>
      <c r="I68" s="11">
        <v>1966.1519999999998</v>
      </c>
      <c r="J68" s="11">
        <v>0</v>
      </c>
      <c r="K68" s="11">
        <v>2781.2339999999999</v>
      </c>
      <c r="L68" s="11">
        <v>3712</v>
      </c>
      <c r="O68" s="11">
        <f t="shared" ref="O68:O131" si="14">SUM(F68:M68)</f>
        <v>45302.959000000003</v>
      </c>
      <c r="P68" s="11">
        <v>2153.8489999999997</v>
      </c>
      <c r="Q68" s="11">
        <f t="shared" ref="Q68:Q131" si="15">K68-P68</f>
        <v>627.38500000000022</v>
      </c>
      <c r="S68" s="11">
        <f t="shared" ref="S68:S131" si="16">O68-P68</f>
        <v>43149.11</v>
      </c>
      <c r="T68" s="11">
        <f t="shared" si="10"/>
        <v>43149.11</v>
      </c>
      <c r="U68" s="11">
        <f t="shared" si="9"/>
        <v>-16879.654999999992</v>
      </c>
      <c r="V68" s="11">
        <f t="shared" si="11"/>
        <v>39437.11</v>
      </c>
      <c r="W68" s="12">
        <f t="shared" ref="W68:W131" si="17">V68/S68</f>
        <v>0.91397273315718452</v>
      </c>
      <c r="X68" s="11">
        <f t="shared" si="12"/>
        <v>3712</v>
      </c>
      <c r="Y68" s="12">
        <f t="shared" ref="Y68:Y131" si="18">X68/S68</f>
        <v>8.6027266842815531E-2</v>
      </c>
      <c r="AA68" s="12"/>
      <c r="AB68" s="12"/>
    </row>
    <row r="69" spans="1:28">
      <c r="A69" s="1">
        <v>34766</v>
      </c>
      <c r="B69" s="7" t="s">
        <v>77</v>
      </c>
      <c r="C69" s="8" t="str">
        <f t="shared" si="13"/>
        <v>Wed</v>
      </c>
      <c r="E69" s="10">
        <v>17</v>
      </c>
      <c r="F69" s="11">
        <v>17912.766</v>
      </c>
      <c r="G69" s="11">
        <v>20970.714</v>
      </c>
      <c r="H69" s="61">
        <v>14202.954</v>
      </c>
      <c r="I69" s="11">
        <v>3081.8220000000001</v>
      </c>
      <c r="J69" s="11">
        <v>0</v>
      </c>
      <c r="K69" s="11">
        <v>5930.0940000000001</v>
      </c>
      <c r="L69" s="11">
        <v>8506</v>
      </c>
      <c r="O69" s="11">
        <f t="shared" si="14"/>
        <v>70604.349999999991</v>
      </c>
      <c r="P69" s="11">
        <v>2273.2199999999998</v>
      </c>
      <c r="Q69" s="11">
        <f t="shared" si="15"/>
        <v>3656.8740000000003</v>
      </c>
      <c r="S69" s="11">
        <f t="shared" si="16"/>
        <v>68331.12999999999</v>
      </c>
      <c r="T69" s="11">
        <f t="shared" si="10"/>
        <v>68331.12999999999</v>
      </c>
      <c r="U69" s="11">
        <f t="shared" ref="U69:U132" si="19">S69-S68</f>
        <v>25182.01999999999</v>
      </c>
      <c r="V69" s="11">
        <f t="shared" si="11"/>
        <v>59825.12999999999</v>
      </c>
      <c r="W69" s="12">
        <f t="shared" si="17"/>
        <v>0.87551793743203132</v>
      </c>
      <c r="X69" s="11">
        <f t="shared" si="12"/>
        <v>8506</v>
      </c>
      <c r="Y69" s="12">
        <f t="shared" si="18"/>
        <v>0.12448206256796868</v>
      </c>
      <c r="AA69" s="12"/>
      <c r="AB69" s="12"/>
    </row>
    <row r="70" spans="1:28">
      <c r="A70" s="1">
        <v>34767</v>
      </c>
      <c r="B70" s="7" t="s">
        <v>77</v>
      </c>
      <c r="C70" s="8" t="str">
        <f t="shared" si="13"/>
        <v>Thur</v>
      </c>
      <c r="E70" s="10">
        <v>33</v>
      </c>
      <c r="F70" s="11">
        <v>37159.892</v>
      </c>
      <c r="G70" s="11">
        <v>25831.387999999999</v>
      </c>
      <c r="H70" s="61">
        <v>17160.263999999999</v>
      </c>
      <c r="I70" s="11">
        <v>4895.99</v>
      </c>
      <c r="J70" s="11">
        <v>0</v>
      </c>
      <c r="K70" s="11">
        <v>38077.050000000003</v>
      </c>
      <c r="L70" s="11">
        <v>14620</v>
      </c>
      <c r="O70" s="11">
        <f t="shared" si="14"/>
        <v>137744.584</v>
      </c>
      <c r="P70" s="11">
        <v>25080.704000000002</v>
      </c>
      <c r="Q70" s="11">
        <f t="shared" si="15"/>
        <v>12996.346000000001</v>
      </c>
      <c r="S70" s="11">
        <f t="shared" si="16"/>
        <v>112663.88</v>
      </c>
      <c r="T70" s="11">
        <f t="shared" si="10"/>
        <v>112663.88</v>
      </c>
      <c r="U70" s="11">
        <f t="shared" si="19"/>
        <v>44332.750000000015</v>
      </c>
      <c r="V70" s="11">
        <f t="shared" si="11"/>
        <v>98043.88</v>
      </c>
      <c r="W70" s="12">
        <f t="shared" si="17"/>
        <v>0.87023347678066831</v>
      </c>
      <c r="X70" s="11">
        <f t="shared" si="12"/>
        <v>14620</v>
      </c>
      <c r="Y70" s="12">
        <f t="shared" si="18"/>
        <v>0.12976652321933169</v>
      </c>
      <c r="AA70" s="12"/>
      <c r="AB70" s="12"/>
    </row>
    <row r="71" spans="1:28">
      <c r="A71" s="1">
        <v>34768</v>
      </c>
      <c r="B71" s="7" t="s">
        <v>77</v>
      </c>
      <c r="C71" s="8" t="str">
        <f t="shared" si="13"/>
        <v>Fri</v>
      </c>
      <c r="E71" s="10">
        <v>31</v>
      </c>
      <c r="F71" s="11">
        <v>32060.204000000002</v>
      </c>
      <c r="G71" s="11">
        <v>24221.45</v>
      </c>
      <c r="H71" s="61">
        <v>15774.704</v>
      </c>
      <c r="I71" s="11">
        <v>4450.3360000000002</v>
      </c>
      <c r="J71" s="11">
        <v>0</v>
      </c>
      <c r="K71" s="11">
        <v>28382.266</v>
      </c>
      <c r="L71" s="11">
        <v>13189</v>
      </c>
      <c r="O71" s="11">
        <f t="shared" si="14"/>
        <v>118077.96</v>
      </c>
      <c r="P71" s="11">
        <v>16172.794</v>
      </c>
      <c r="Q71" s="11">
        <f t="shared" si="15"/>
        <v>12209.472</v>
      </c>
      <c r="S71" s="11">
        <f t="shared" si="16"/>
        <v>101905.16600000001</v>
      </c>
      <c r="T71" s="11">
        <f t="shared" si="10"/>
        <v>101905.16600000001</v>
      </c>
      <c r="U71" s="11">
        <f t="shared" si="19"/>
        <v>-10758.713999999993</v>
      </c>
      <c r="V71" s="11">
        <f t="shared" si="11"/>
        <v>88716.166000000012</v>
      </c>
      <c r="W71" s="12">
        <f t="shared" si="17"/>
        <v>0.87057574686645423</v>
      </c>
      <c r="X71" s="11">
        <f t="shared" si="12"/>
        <v>13189</v>
      </c>
      <c r="Y71" s="12">
        <f t="shared" si="18"/>
        <v>0.12942425313354575</v>
      </c>
      <c r="AA71" s="12"/>
      <c r="AB71" s="12"/>
    </row>
    <row r="72" spans="1:28">
      <c r="A72" s="1">
        <v>34769</v>
      </c>
      <c r="B72" s="7" t="s">
        <v>77</v>
      </c>
      <c r="C72" s="8" t="str">
        <f t="shared" si="13"/>
        <v>Sat</v>
      </c>
      <c r="E72" s="10">
        <v>17</v>
      </c>
      <c r="F72" s="11">
        <v>15977.368</v>
      </c>
      <c r="G72" s="11">
        <v>19699.768</v>
      </c>
      <c r="H72" s="61">
        <v>13025.298000000001</v>
      </c>
      <c r="I72" s="11">
        <v>3053.402</v>
      </c>
      <c r="J72" s="11">
        <v>0</v>
      </c>
      <c r="K72" s="11">
        <v>4374.8540000000003</v>
      </c>
      <c r="L72" s="11">
        <v>8647</v>
      </c>
      <c r="O72" s="11">
        <f t="shared" si="14"/>
        <v>64777.69</v>
      </c>
      <c r="P72" s="11">
        <v>2323.3980000000001</v>
      </c>
      <c r="Q72" s="11">
        <f t="shared" si="15"/>
        <v>2051.4560000000001</v>
      </c>
      <c r="S72" s="11">
        <f t="shared" si="16"/>
        <v>62454.292000000001</v>
      </c>
      <c r="T72" s="11">
        <f t="shared" si="10"/>
        <v>62454.292000000001</v>
      </c>
      <c r="U72" s="11">
        <f t="shared" si="19"/>
        <v>-39450.874000000011</v>
      </c>
      <c r="V72" s="11">
        <f t="shared" si="11"/>
        <v>53807.292000000001</v>
      </c>
      <c r="W72" s="12">
        <f t="shared" si="17"/>
        <v>0.86154674525811614</v>
      </c>
      <c r="X72" s="11">
        <f t="shared" si="12"/>
        <v>8647</v>
      </c>
      <c r="Y72" s="12">
        <f t="shared" si="18"/>
        <v>0.13845325474188386</v>
      </c>
      <c r="AA72" s="12"/>
      <c r="AB72" s="12"/>
    </row>
    <row r="73" spans="1:28">
      <c r="A73" s="1">
        <v>34770</v>
      </c>
      <c r="B73" s="7" t="s">
        <v>77</v>
      </c>
      <c r="C73" s="8" t="str">
        <f t="shared" si="13"/>
        <v>Sun</v>
      </c>
      <c r="E73" s="10">
        <v>12</v>
      </c>
      <c r="F73" s="11">
        <v>10376.484999999999</v>
      </c>
      <c r="G73" s="11">
        <v>18386.366999999998</v>
      </c>
      <c r="H73" s="61">
        <v>12527.190999999999</v>
      </c>
      <c r="I73" s="11">
        <v>2403.7909999999997</v>
      </c>
      <c r="J73" s="11">
        <v>0</v>
      </c>
      <c r="K73" s="11">
        <v>3168.2109999999998</v>
      </c>
      <c r="L73" s="11">
        <v>6038</v>
      </c>
      <c r="O73" s="11">
        <f t="shared" si="14"/>
        <v>52900.044999999998</v>
      </c>
      <c r="P73" s="11">
        <v>2229.2139999999999</v>
      </c>
      <c r="Q73" s="11">
        <f t="shared" si="15"/>
        <v>938.99699999999984</v>
      </c>
      <c r="S73" s="11">
        <f t="shared" si="16"/>
        <v>50670.830999999998</v>
      </c>
      <c r="T73" s="11">
        <f t="shared" si="10"/>
        <v>50670.830999999998</v>
      </c>
      <c r="U73" s="11">
        <f t="shared" si="19"/>
        <v>-11783.461000000003</v>
      </c>
      <c r="V73" s="11">
        <f t="shared" si="11"/>
        <v>44632.830999999998</v>
      </c>
      <c r="W73" s="12">
        <f t="shared" si="17"/>
        <v>0.8808387413263461</v>
      </c>
      <c r="X73" s="11">
        <f t="shared" si="12"/>
        <v>6038</v>
      </c>
      <c r="Y73" s="12">
        <f t="shared" si="18"/>
        <v>0.11916125867365389</v>
      </c>
      <c r="AA73" s="12"/>
      <c r="AB73" s="12"/>
    </row>
    <row r="74" spans="1:28">
      <c r="A74" s="1">
        <v>34771</v>
      </c>
      <c r="B74" s="7" t="s">
        <v>77</v>
      </c>
      <c r="C74" s="8" t="str">
        <f t="shared" si="13"/>
        <v>Mon</v>
      </c>
      <c r="E74" s="10">
        <v>10</v>
      </c>
      <c r="F74" s="11">
        <v>8508.8209999999999</v>
      </c>
      <c r="G74" s="11">
        <v>18822.292999999998</v>
      </c>
      <c r="H74" s="61">
        <v>12440.419</v>
      </c>
      <c r="I74" s="11">
        <v>2312.8869999999997</v>
      </c>
      <c r="J74" s="11">
        <v>0</v>
      </c>
      <c r="K74" s="11">
        <v>2691.9979999999996</v>
      </c>
      <c r="L74" s="11">
        <v>4989</v>
      </c>
      <c r="O74" s="11">
        <f t="shared" si="14"/>
        <v>49765.417999999998</v>
      </c>
      <c r="P74" s="11">
        <v>2090.7919999999999</v>
      </c>
      <c r="Q74" s="11">
        <f t="shared" si="15"/>
        <v>601.20599999999968</v>
      </c>
      <c r="S74" s="11">
        <f t="shared" si="16"/>
        <v>47674.625999999997</v>
      </c>
      <c r="T74" s="11">
        <f t="shared" si="10"/>
        <v>47674.625999999997</v>
      </c>
      <c r="U74" s="11">
        <f t="shared" si="19"/>
        <v>-2996.2050000000017</v>
      </c>
      <c r="V74" s="11">
        <f t="shared" si="11"/>
        <v>42685.625999999997</v>
      </c>
      <c r="W74" s="12">
        <f t="shared" si="17"/>
        <v>0.89535313816620188</v>
      </c>
      <c r="X74" s="11">
        <f t="shared" si="12"/>
        <v>4989</v>
      </c>
      <c r="Y74" s="12">
        <f t="shared" si="18"/>
        <v>0.10464686183379814</v>
      </c>
      <c r="AA74" s="12"/>
      <c r="AB74" s="12"/>
    </row>
    <row r="75" spans="1:28">
      <c r="A75" s="1">
        <v>34772</v>
      </c>
      <c r="B75" s="7" t="s">
        <v>77</v>
      </c>
      <c r="C75" s="8" t="str">
        <f t="shared" si="13"/>
        <v>Tue</v>
      </c>
      <c r="E75" s="10">
        <v>7</v>
      </c>
      <c r="F75" s="11">
        <v>8063.1320000000005</v>
      </c>
      <c r="G75" s="11">
        <v>16692.896000000001</v>
      </c>
      <c r="H75" s="61">
        <v>10576.786</v>
      </c>
      <c r="I75" s="11">
        <v>2923.1179999999999</v>
      </c>
      <c r="J75" s="11">
        <v>0</v>
      </c>
      <c r="K75" s="11">
        <v>2127.9720000000002</v>
      </c>
      <c r="L75" s="11">
        <v>5765</v>
      </c>
      <c r="O75" s="11">
        <f t="shared" si="14"/>
        <v>46148.904000000002</v>
      </c>
      <c r="P75" s="11">
        <v>1985.28</v>
      </c>
      <c r="Q75" s="11">
        <f t="shared" si="15"/>
        <v>142.69200000000023</v>
      </c>
      <c r="S75" s="11">
        <f t="shared" si="16"/>
        <v>44163.624000000003</v>
      </c>
      <c r="T75" s="11">
        <f t="shared" si="10"/>
        <v>44163.624000000003</v>
      </c>
      <c r="U75" s="11">
        <f t="shared" si="19"/>
        <v>-3511.0019999999931</v>
      </c>
      <c r="V75" s="11">
        <f t="shared" si="11"/>
        <v>38398.624000000003</v>
      </c>
      <c r="W75" s="12">
        <f t="shared" si="17"/>
        <v>0.8694627053250884</v>
      </c>
      <c r="X75" s="11">
        <f t="shared" si="12"/>
        <v>5765</v>
      </c>
      <c r="Y75" s="12">
        <f t="shared" si="18"/>
        <v>0.13053729467491162</v>
      </c>
      <c r="AA75" s="12"/>
      <c r="AB75" s="12"/>
    </row>
    <row r="76" spans="1:28">
      <c r="A76" s="1">
        <v>34773</v>
      </c>
      <c r="B76" s="7" t="s">
        <v>77</v>
      </c>
      <c r="C76" s="8" t="str">
        <f t="shared" si="13"/>
        <v>Wed</v>
      </c>
      <c r="E76" s="10">
        <v>8</v>
      </c>
      <c r="F76" s="11">
        <v>7916.3040000000001</v>
      </c>
      <c r="G76" s="11">
        <v>16341.336000000001</v>
      </c>
      <c r="H76" s="61">
        <v>10241.77</v>
      </c>
      <c r="I76" s="11">
        <v>3004.8040000000001</v>
      </c>
      <c r="J76" s="11">
        <v>0</v>
      </c>
      <c r="K76" s="11">
        <v>1840.52</v>
      </c>
      <c r="L76" s="11">
        <v>5582</v>
      </c>
      <c r="O76" s="11">
        <f t="shared" si="14"/>
        <v>44926.734000000004</v>
      </c>
      <c r="P76" s="11">
        <v>1773.31</v>
      </c>
      <c r="Q76" s="11">
        <f t="shared" si="15"/>
        <v>67.210000000000036</v>
      </c>
      <c r="S76" s="11">
        <f t="shared" si="16"/>
        <v>43153.424000000006</v>
      </c>
      <c r="T76" s="11">
        <f t="shared" si="10"/>
        <v>43153.424000000006</v>
      </c>
      <c r="U76" s="11">
        <f t="shared" si="19"/>
        <v>-1010.1999999999971</v>
      </c>
      <c r="V76" s="11">
        <f t="shared" si="11"/>
        <v>37571.424000000006</v>
      </c>
      <c r="W76" s="12">
        <f t="shared" si="17"/>
        <v>0.87064757596060049</v>
      </c>
      <c r="X76" s="11">
        <f t="shared" si="12"/>
        <v>5582</v>
      </c>
      <c r="Y76" s="12">
        <f t="shared" si="18"/>
        <v>0.12935242403939951</v>
      </c>
      <c r="AA76" s="12"/>
      <c r="AB76" s="12"/>
    </row>
    <row r="77" spans="1:28">
      <c r="A77" s="1">
        <v>34774</v>
      </c>
      <c r="B77" s="7" t="s">
        <v>77</v>
      </c>
      <c r="C77" s="8" t="str">
        <f t="shared" si="13"/>
        <v>Thur</v>
      </c>
      <c r="E77" s="10">
        <v>1</v>
      </c>
      <c r="F77" s="11">
        <v>5133.8100000000004</v>
      </c>
      <c r="G77" s="11">
        <v>14782.064</v>
      </c>
      <c r="H77" s="61">
        <v>9155.0360000000001</v>
      </c>
      <c r="I77" s="11">
        <v>2646.0059999999999</v>
      </c>
      <c r="J77" s="11">
        <v>0</v>
      </c>
      <c r="K77" s="11">
        <v>2142.4479999999999</v>
      </c>
      <c r="L77" s="11">
        <v>3865</v>
      </c>
      <c r="O77" s="11">
        <f t="shared" si="14"/>
        <v>37724.364000000001</v>
      </c>
      <c r="P77" s="11">
        <v>2056.6260000000002</v>
      </c>
      <c r="Q77" s="11">
        <f t="shared" si="15"/>
        <v>85.821999999999662</v>
      </c>
      <c r="S77" s="11">
        <f t="shared" si="16"/>
        <v>35667.737999999998</v>
      </c>
      <c r="T77" s="11">
        <f t="shared" si="10"/>
        <v>35667.737999999998</v>
      </c>
      <c r="U77" s="11">
        <f t="shared" si="19"/>
        <v>-7485.6860000000088</v>
      </c>
      <c r="V77" s="11">
        <f t="shared" si="11"/>
        <v>31802.738000000001</v>
      </c>
      <c r="W77" s="12">
        <f t="shared" si="17"/>
        <v>0.89163876890651161</v>
      </c>
      <c r="X77" s="11">
        <f t="shared" si="12"/>
        <v>3865</v>
      </c>
      <c r="Y77" s="12">
        <f t="shared" si="18"/>
        <v>0.10836123109348847</v>
      </c>
      <c r="AA77" s="12"/>
      <c r="AB77" s="12"/>
    </row>
    <row r="78" spans="1:28">
      <c r="A78" s="1">
        <v>34775</v>
      </c>
      <c r="B78" s="7" t="s">
        <v>77</v>
      </c>
      <c r="C78" s="8" t="str">
        <f t="shared" si="13"/>
        <v>Fri</v>
      </c>
      <c r="E78" s="10">
        <v>3</v>
      </c>
      <c r="F78" s="11">
        <v>5956.08</v>
      </c>
      <c r="G78" s="11">
        <v>13223.6</v>
      </c>
      <c r="H78" s="61">
        <v>9766.64</v>
      </c>
      <c r="I78" s="11">
        <v>2837.12</v>
      </c>
      <c r="J78" s="11">
        <v>0</v>
      </c>
      <c r="K78" s="11">
        <v>2201.6799999999998</v>
      </c>
      <c r="L78" s="11">
        <v>4765</v>
      </c>
      <c r="O78" s="11">
        <f t="shared" si="14"/>
        <v>38750.119999999995</v>
      </c>
      <c r="P78" s="11">
        <v>2095.6</v>
      </c>
      <c r="Q78" s="11">
        <f t="shared" si="15"/>
        <v>106.07999999999993</v>
      </c>
      <c r="S78" s="11">
        <f t="shared" si="16"/>
        <v>36654.519999999997</v>
      </c>
      <c r="T78" s="11">
        <f t="shared" si="10"/>
        <v>36654.519999999997</v>
      </c>
      <c r="U78" s="11">
        <f t="shared" si="19"/>
        <v>986.78199999999924</v>
      </c>
      <c r="V78" s="11">
        <f t="shared" si="11"/>
        <v>31889.519999999997</v>
      </c>
      <c r="W78" s="12">
        <f t="shared" si="17"/>
        <v>0.87000238988261203</v>
      </c>
      <c r="X78" s="11">
        <f t="shared" si="12"/>
        <v>4765</v>
      </c>
      <c r="Y78" s="12">
        <f t="shared" si="18"/>
        <v>0.129997610117388</v>
      </c>
      <c r="AA78" s="12"/>
      <c r="AB78" s="12"/>
    </row>
    <row r="79" spans="1:28">
      <c r="A79" s="1">
        <v>34776</v>
      </c>
      <c r="B79" s="7" t="s">
        <v>77</v>
      </c>
      <c r="C79" s="8" t="str">
        <f t="shared" si="13"/>
        <v>Sat</v>
      </c>
      <c r="E79" s="10">
        <v>19</v>
      </c>
      <c r="F79" s="11">
        <v>12275.785</v>
      </c>
      <c r="G79" s="11">
        <v>15043.680999999999</v>
      </c>
      <c r="H79" s="61">
        <v>10715.206999999999</v>
      </c>
      <c r="I79" s="11">
        <v>3454.6749999999997</v>
      </c>
      <c r="J79" s="11">
        <v>0</v>
      </c>
      <c r="K79" s="11">
        <v>2221.3820000000001</v>
      </c>
      <c r="L79" s="11">
        <v>7881</v>
      </c>
      <c r="O79" s="11">
        <f t="shared" si="14"/>
        <v>51591.729999999996</v>
      </c>
      <c r="P79" s="11">
        <v>2114.3649999999998</v>
      </c>
      <c r="Q79" s="11">
        <f t="shared" si="15"/>
        <v>107.01700000000028</v>
      </c>
      <c r="S79" s="11">
        <f t="shared" si="16"/>
        <v>49477.364999999998</v>
      </c>
      <c r="T79" s="11">
        <f t="shared" si="10"/>
        <v>49477.364999999998</v>
      </c>
      <c r="U79" s="11">
        <f t="shared" si="19"/>
        <v>12822.845000000001</v>
      </c>
      <c r="V79" s="11">
        <f t="shared" si="11"/>
        <v>41596.364999999998</v>
      </c>
      <c r="W79" s="12">
        <f t="shared" si="17"/>
        <v>0.84071504212077586</v>
      </c>
      <c r="X79" s="11">
        <f t="shared" si="12"/>
        <v>7881</v>
      </c>
      <c r="Y79" s="12">
        <f t="shared" si="18"/>
        <v>0.15928495787922417</v>
      </c>
      <c r="AA79" s="12"/>
      <c r="AB79" s="12"/>
    </row>
    <row r="80" spans="1:28">
      <c r="A80" s="1">
        <v>34777</v>
      </c>
      <c r="B80" s="7" t="s">
        <v>77</v>
      </c>
      <c r="C80" s="8" t="str">
        <f t="shared" si="13"/>
        <v>Sun</v>
      </c>
      <c r="E80" s="10">
        <v>15</v>
      </c>
      <c r="F80" s="11">
        <v>11626.16</v>
      </c>
      <c r="G80" s="11">
        <v>15338.96</v>
      </c>
      <c r="H80" s="61">
        <v>10869.04</v>
      </c>
      <c r="I80" s="11">
        <v>3455.92</v>
      </c>
      <c r="J80" s="11">
        <v>0</v>
      </c>
      <c r="K80" s="11">
        <v>2276.56</v>
      </c>
      <c r="L80" s="11">
        <v>7627</v>
      </c>
      <c r="O80" s="11">
        <f t="shared" si="14"/>
        <v>51193.64</v>
      </c>
      <c r="P80" s="11">
        <v>2158</v>
      </c>
      <c r="Q80" s="11">
        <f t="shared" si="15"/>
        <v>118.55999999999995</v>
      </c>
      <c r="S80" s="11">
        <f t="shared" si="16"/>
        <v>49035.64</v>
      </c>
      <c r="T80" s="11">
        <f t="shared" si="10"/>
        <v>49035.64</v>
      </c>
      <c r="U80" s="11">
        <f t="shared" si="19"/>
        <v>-441.72499999999854</v>
      </c>
      <c r="V80" s="11">
        <f t="shared" si="11"/>
        <v>41408.639999999999</v>
      </c>
      <c r="W80" s="12">
        <f t="shared" si="17"/>
        <v>0.84446007026725867</v>
      </c>
      <c r="X80" s="11">
        <f t="shared" si="12"/>
        <v>7627</v>
      </c>
      <c r="Y80" s="12">
        <f t="shared" si="18"/>
        <v>0.15553992973274133</v>
      </c>
      <c r="AA80" s="12"/>
      <c r="AB80" s="12"/>
    </row>
    <row r="81" spans="1:31">
      <c r="A81" s="1">
        <v>34778</v>
      </c>
      <c r="B81" s="7" t="s">
        <v>77</v>
      </c>
      <c r="C81" s="8" t="str">
        <f t="shared" si="13"/>
        <v>Mon</v>
      </c>
      <c r="E81" s="10">
        <v>6</v>
      </c>
      <c r="F81" s="11">
        <v>8744.8760000000002</v>
      </c>
      <c r="G81" s="11">
        <v>14855.204</v>
      </c>
      <c r="H81" s="61">
        <v>10788.904</v>
      </c>
      <c r="I81" s="11">
        <v>3171.1959999999999</v>
      </c>
      <c r="J81" s="11">
        <v>0</v>
      </c>
      <c r="K81" s="11">
        <v>2191.14</v>
      </c>
      <c r="L81" s="11">
        <v>6534</v>
      </c>
      <c r="O81" s="11">
        <f t="shared" si="14"/>
        <v>46285.320000000007</v>
      </c>
      <c r="P81" s="11">
        <v>2149.6999999999998</v>
      </c>
      <c r="Q81" s="11">
        <f t="shared" si="15"/>
        <v>41.440000000000055</v>
      </c>
      <c r="S81" s="11">
        <f t="shared" si="16"/>
        <v>44135.62000000001</v>
      </c>
      <c r="T81" s="11">
        <f t="shared" si="10"/>
        <v>44135.62000000001</v>
      </c>
      <c r="U81" s="11">
        <f t="shared" si="19"/>
        <v>-4900.0199999999895</v>
      </c>
      <c r="V81" s="11">
        <f t="shared" si="11"/>
        <v>37601.62000000001</v>
      </c>
      <c r="W81" s="12">
        <f t="shared" si="17"/>
        <v>0.8519563110249726</v>
      </c>
      <c r="X81" s="11">
        <f t="shared" si="12"/>
        <v>6534</v>
      </c>
      <c r="Y81" s="12">
        <f t="shared" si="18"/>
        <v>0.1480436889750274</v>
      </c>
      <c r="AA81" s="12"/>
      <c r="AB81" s="12"/>
    </row>
    <row r="82" spans="1:31">
      <c r="A82" s="1">
        <v>34779</v>
      </c>
      <c r="B82" s="7" t="s">
        <v>77</v>
      </c>
      <c r="C82" s="8" t="str">
        <f t="shared" si="13"/>
        <v>Tue</v>
      </c>
      <c r="E82" s="10">
        <v>6</v>
      </c>
      <c r="F82" s="11">
        <v>7739.3280000000004</v>
      </c>
      <c r="G82" s="11">
        <v>14702.232</v>
      </c>
      <c r="H82" s="61">
        <v>10701.78</v>
      </c>
      <c r="I82" s="11">
        <v>3124.38</v>
      </c>
      <c r="J82" s="11">
        <v>0</v>
      </c>
      <c r="K82" s="11">
        <v>1728.27</v>
      </c>
      <c r="L82" s="11">
        <v>6195</v>
      </c>
      <c r="O82" s="11">
        <f t="shared" si="14"/>
        <v>44190.99</v>
      </c>
      <c r="P82" s="11">
        <v>1632.7740000000001</v>
      </c>
      <c r="Q82" s="11">
        <f t="shared" si="15"/>
        <v>95.495999999999867</v>
      </c>
      <c r="S82" s="11">
        <f t="shared" si="16"/>
        <v>42558.216</v>
      </c>
      <c r="T82" s="11">
        <f t="shared" si="10"/>
        <v>42558.216</v>
      </c>
      <c r="U82" s="11">
        <f t="shared" si="19"/>
        <v>-1577.4040000000095</v>
      </c>
      <c r="V82" s="11">
        <f t="shared" si="11"/>
        <v>36363.216</v>
      </c>
      <c r="W82" s="12">
        <f t="shared" si="17"/>
        <v>0.85443468776980691</v>
      </c>
      <c r="X82" s="11">
        <f t="shared" si="12"/>
        <v>6195</v>
      </c>
      <c r="Y82" s="12">
        <f t="shared" si="18"/>
        <v>0.14556531223019312</v>
      </c>
      <c r="AA82" s="12"/>
      <c r="AB82" s="12"/>
    </row>
    <row r="83" spans="1:31">
      <c r="A83" s="1">
        <v>34780</v>
      </c>
      <c r="B83" s="7" t="s">
        <v>77</v>
      </c>
      <c r="C83" s="8" t="str">
        <f t="shared" si="13"/>
        <v>Wed</v>
      </c>
      <c r="E83" s="10">
        <v>11</v>
      </c>
      <c r="F83" s="11">
        <v>10291.280999999999</v>
      </c>
      <c r="G83" s="11">
        <v>14721.945</v>
      </c>
      <c r="H83" s="61">
        <v>11087.09</v>
      </c>
      <c r="I83" s="11">
        <v>2868.25</v>
      </c>
      <c r="J83" s="11">
        <v>0</v>
      </c>
      <c r="K83" s="11">
        <v>113.687</v>
      </c>
      <c r="L83" s="11">
        <v>7327</v>
      </c>
      <c r="O83" s="11">
        <f t="shared" si="14"/>
        <v>46409.252999999997</v>
      </c>
      <c r="P83" s="11">
        <v>78.224999999999994</v>
      </c>
      <c r="Q83" s="11">
        <f t="shared" si="15"/>
        <v>35.462000000000003</v>
      </c>
      <c r="S83" s="11">
        <f t="shared" si="16"/>
        <v>46331.027999999998</v>
      </c>
      <c r="T83" s="11">
        <f t="shared" si="10"/>
        <v>46331.027999999998</v>
      </c>
      <c r="U83" s="11">
        <f t="shared" si="19"/>
        <v>3772.8119999999981</v>
      </c>
      <c r="V83" s="11">
        <f t="shared" si="11"/>
        <v>39004.027999999998</v>
      </c>
      <c r="W83" s="12">
        <f t="shared" si="17"/>
        <v>0.84185544080740016</v>
      </c>
      <c r="X83" s="11">
        <f t="shared" si="12"/>
        <v>7327</v>
      </c>
      <c r="Y83" s="12">
        <f t="shared" si="18"/>
        <v>0.15814455919259984</v>
      </c>
      <c r="AA83" s="12"/>
      <c r="AB83" s="12"/>
    </row>
    <row r="84" spans="1:31">
      <c r="A84" s="1">
        <v>34781</v>
      </c>
      <c r="B84" s="7" t="s">
        <v>77</v>
      </c>
      <c r="C84" s="8" t="str">
        <f t="shared" si="13"/>
        <v>Thur</v>
      </c>
      <c r="E84" s="10">
        <v>21</v>
      </c>
      <c r="F84" s="11">
        <v>24158.412</v>
      </c>
      <c r="G84" s="11">
        <v>18568.781999999999</v>
      </c>
      <c r="H84" s="61">
        <v>13281.21</v>
      </c>
      <c r="I84" s="11">
        <v>3839.5619999999999</v>
      </c>
      <c r="J84" s="11">
        <v>0</v>
      </c>
      <c r="K84" s="11">
        <v>1546.62</v>
      </c>
      <c r="L84" s="11">
        <v>11219</v>
      </c>
      <c r="O84" s="11">
        <f t="shared" si="14"/>
        <v>72613.58600000001</v>
      </c>
      <c r="P84" s="11">
        <v>1476.0360000000001</v>
      </c>
      <c r="Q84" s="11">
        <f t="shared" si="15"/>
        <v>70.583999999999833</v>
      </c>
      <c r="S84" s="11">
        <f t="shared" si="16"/>
        <v>71137.550000000017</v>
      </c>
      <c r="T84" s="11">
        <f t="shared" si="10"/>
        <v>71137.550000000017</v>
      </c>
      <c r="U84" s="11">
        <f t="shared" si="19"/>
        <v>24806.522000000019</v>
      </c>
      <c r="V84" s="11">
        <f t="shared" si="11"/>
        <v>59918.55</v>
      </c>
      <c r="W84" s="12">
        <f t="shared" si="17"/>
        <v>0.8422914480467768</v>
      </c>
      <c r="X84" s="11">
        <f t="shared" si="12"/>
        <v>11219</v>
      </c>
      <c r="Y84" s="12">
        <f t="shared" si="18"/>
        <v>0.15770855195322298</v>
      </c>
      <c r="AA84" s="12"/>
      <c r="AB84" s="12"/>
    </row>
    <row r="85" spans="1:31">
      <c r="A85" s="1">
        <v>34782</v>
      </c>
      <c r="B85" s="7" t="s">
        <v>77</v>
      </c>
      <c r="C85" s="8" t="str">
        <f t="shared" si="13"/>
        <v>Fri</v>
      </c>
      <c r="E85" s="10">
        <v>17</v>
      </c>
      <c r="F85" s="11">
        <v>20439.18</v>
      </c>
      <c r="G85" s="11">
        <v>16674.884999999998</v>
      </c>
      <c r="H85" s="61">
        <v>12077.414999999999</v>
      </c>
      <c r="I85" s="11">
        <v>3498.3</v>
      </c>
      <c r="J85" s="11">
        <v>0</v>
      </c>
      <c r="K85" s="11">
        <v>2220.0749999999998</v>
      </c>
      <c r="L85" s="11">
        <v>10265</v>
      </c>
      <c r="O85" s="11">
        <f t="shared" si="14"/>
        <v>65174.855000000003</v>
      </c>
      <c r="P85" s="11">
        <v>2111.4</v>
      </c>
      <c r="Q85" s="11">
        <f t="shared" si="15"/>
        <v>108.67499999999973</v>
      </c>
      <c r="S85" s="11">
        <f t="shared" si="16"/>
        <v>63063.455000000002</v>
      </c>
      <c r="T85" s="11">
        <f t="shared" si="10"/>
        <v>63063.455000000002</v>
      </c>
      <c r="U85" s="11">
        <f t="shared" si="19"/>
        <v>-8074.0950000000157</v>
      </c>
      <c r="V85" s="11">
        <f t="shared" si="11"/>
        <v>52798.455000000002</v>
      </c>
      <c r="W85" s="12">
        <f t="shared" si="17"/>
        <v>0.83722744020288775</v>
      </c>
      <c r="X85" s="11">
        <f t="shared" si="12"/>
        <v>10265</v>
      </c>
      <c r="Y85" s="12">
        <f t="shared" si="18"/>
        <v>0.16277255979711228</v>
      </c>
      <c r="AA85" s="12"/>
      <c r="AB85" s="12"/>
    </row>
    <row r="86" spans="1:31">
      <c r="A86" s="1">
        <v>34783</v>
      </c>
      <c r="B86" s="7" t="s">
        <v>77</v>
      </c>
      <c r="C86" s="8" t="str">
        <f t="shared" si="13"/>
        <v>Sat</v>
      </c>
      <c r="E86" s="10">
        <v>18</v>
      </c>
      <c r="F86" s="11">
        <v>18613.439999999999</v>
      </c>
      <c r="G86" s="11">
        <v>15511.544999999998</v>
      </c>
      <c r="H86" s="61">
        <v>10887.164999999999</v>
      </c>
      <c r="I86" s="11">
        <v>3356.5049999999997</v>
      </c>
      <c r="J86" s="11">
        <v>0</v>
      </c>
      <c r="K86" s="11">
        <v>2064.8249999999998</v>
      </c>
      <c r="L86" s="11">
        <v>10050</v>
      </c>
      <c r="O86" s="11">
        <f t="shared" si="14"/>
        <v>60483.479999999996</v>
      </c>
      <c r="P86" s="11">
        <v>1973.7449999999999</v>
      </c>
      <c r="Q86" s="11">
        <f t="shared" si="15"/>
        <v>91.079999999999927</v>
      </c>
      <c r="S86" s="11">
        <f t="shared" si="16"/>
        <v>58509.734999999993</v>
      </c>
      <c r="T86" s="11">
        <f t="shared" si="10"/>
        <v>58509.734999999993</v>
      </c>
      <c r="U86" s="11">
        <f t="shared" si="19"/>
        <v>-4553.7200000000084</v>
      </c>
      <c r="V86" s="11">
        <f t="shared" si="11"/>
        <v>48459.734999999993</v>
      </c>
      <c r="W86" s="12">
        <f t="shared" si="17"/>
        <v>0.82823371187717731</v>
      </c>
      <c r="X86" s="11">
        <f t="shared" si="12"/>
        <v>10050</v>
      </c>
      <c r="Y86" s="12">
        <f t="shared" si="18"/>
        <v>0.17176628812282266</v>
      </c>
      <c r="AA86" s="12"/>
      <c r="AB86" s="12"/>
    </row>
    <row r="87" spans="1:31">
      <c r="A87" s="1">
        <v>34784</v>
      </c>
      <c r="B87" s="7" t="s">
        <v>77</v>
      </c>
      <c r="C87" s="8" t="str">
        <f t="shared" si="13"/>
        <v>Sun</v>
      </c>
      <c r="E87" s="10">
        <v>8</v>
      </c>
      <c r="F87" s="11">
        <v>9726.8379999999997</v>
      </c>
      <c r="G87" s="11">
        <v>13432.694</v>
      </c>
      <c r="H87" s="61">
        <v>9729.94</v>
      </c>
      <c r="I87" s="11">
        <v>2747.3380000000002</v>
      </c>
      <c r="J87" s="11">
        <v>0</v>
      </c>
      <c r="K87" s="11">
        <v>2265.4940000000001</v>
      </c>
      <c r="L87" s="11">
        <v>7704</v>
      </c>
      <c r="O87" s="11">
        <f t="shared" si="14"/>
        <v>45606.304000000004</v>
      </c>
      <c r="P87" s="11">
        <v>2146.5840000000003</v>
      </c>
      <c r="Q87" s="11">
        <f t="shared" si="15"/>
        <v>118.90999999999985</v>
      </c>
      <c r="S87" s="11">
        <f t="shared" si="16"/>
        <v>43459.72</v>
      </c>
      <c r="T87" s="11">
        <f t="shared" si="10"/>
        <v>43459.72</v>
      </c>
      <c r="U87" s="11">
        <f t="shared" si="19"/>
        <v>-15050.014999999992</v>
      </c>
      <c r="V87" s="11">
        <f t="shared" si="11"/>
        <v>35755.72</v>
      </c>
      <c r="W87" s="12">
        <f t="shared" si="17"/>
        <v>0.82273240600721775</v>
      </c>
      <c r="X87" s="11">
        <f t="shared" si="12"/>
        <v>7704</v>
      </c>
      <c r="Y87" s="12">
        <f t="shared" si="18"/>
        <v>0.17726759399278227</v>
      </c>
      <c r="AA87" s="12"/>
      <c r="AB87" s="12"/>
    </row>
    <row r="88" spans="1:31">
      <c r="A88" s="1">
        <v>34785</v>
      </c>
      <c r="B88" s="7" t="s">
        <v>77</v>
      </c>
      <c r="C88" s="8" t="str">
        <f t="shared" si="13"/>
        <v>Mon</v>
      </c>
      <c r="E88" s="10">
        <v>14</v>
      </c>
      <c r="F88" s="11">
        <v>14999.204</v>
      </c>
      <c r="G88" s="11">
        <v>15892.58</v>
      </c>
      <c r="H88" s="61">
        <v>11481.536</v>
      </c>
      <c r="I88" s="11">
        <v>3137.1559999999999</v>
      </c>
      <c r="J88" s="11">
        <v>0</v>
      </c>
      <c r="K88" s="11">
        <v>2176.5700000000002</v>
      </c>
      <c r="L88" s="11">
        <v>8956</v>
      </c>
      <c r="O88" s="11">
        <f t="shared" si="14"/>
        <v>56643.046000000002</v>
      </c>
      <c r="P88" s="11">
        <v>2079.3740000000003</v>
      </c>
      <c r="Q88" s="11">
        <f t="shared" si="15"/>
        <v>97.195999999999913</v>
      </c>
      <c r="S88" s="11">
        <f t="shared" si="16"/>
        <v>54563.671999999999</v>
      </c>
      <c r="T88" s="11">
        <f t="shared" si="10"/>
        <v>54563.671999999999</v>
      </c>
      <c r="U88" s="11">
        <f t="shared" si="19"/>
        <v>11103.951999999997</v>
      </c>
      <c r="V88" s="11">
        <f t="shared" si="11"/>
        <v>45607.671999999999</v>
      </c>
      <c r="W88" s="12">
        <f t="shared" si="17"/>
        <v>0.83586148674158145</v>
      </c>
      <c r="X88" s="11">
        <f t="shared" si="12"/>
        <v>8956</v>
      </c>
      <c r="Y88" s="12">
        <f t="shared" si="18"/>
        <v>0.16413851325841852</v>
      </c>
      <c r="AA88" s="12"/>
      <c r="AB88" s="12"/>
    </row>
    <row r="89" spans="1:31">
      <c r="A89" s="1">
        <v>34786</v>
      </c>
      <c r="B89" s="7" t="s">
        <v>77</v>
      </c>
      <c r="C89" s="8" t="str">
        <f t="shared" si="13"/>
        <v>Tue</v>
      </c>
      <c r="E89" s="10">
        <v>18</v>
      </c>
      <c r="F89" s="11">
        <v>19485.335999999999</v>
      </c>
      <c r="G89" s="11">
        <v>17039.808000000001</v>
      </c>
      <c r="H89" s="61">
        <v>12240.096</v>
      </c>
      <c r="I89" s="11">
        <v>3483.5280000000002</v>
      </c>
      <c r="J89" s="11">
        <v>0</v>
      </c>
      <c r="K89" s="11">
        <v>2025.1380000000001</v>
      </c>
      <c r="L89" s="11">
        <v>10164</v>
      </c>
      <c r="O89" s="11">
        <f t="shared" si="14"/>
        <v>64437.905999999995</v>
      </c>
      <c r="P89" s="11">
        <v>1929.6420000000001</v>
      </c>
      <c r="Q89" s="11">
        <f t="shared" si="15"/>
        <v>95.496000000000095</v>
      </c>
      <c r="S89" s="11">
        <f t="shared" si="16"/>
        <v>62508.263999999996</v>
      </c>
      <c r="T89" s="11">
        <f t="shared" si="10"/>
        <v>62508.263999999996</v>
      </c>
      <c r="U89" s="11">
        <f t="shared" si="19"/>
        <v>7944.5919999999969</v>
      </c>
      <c r="V89" s="11">
        <f t="shared" si="11"/>
        <v>52344.263999999996</v>
      </c>
      <c r="W89" s="12">
        <f t="shared" si="17"/>
        <v>0.8373974999529662</v>
      </c>
      <c r="X89" s="11">
        <f t="shared" si="12"/>
        <v>10164</v>
      </c>
      <c r="Y89" s="12">
        <f t="shared" si="18"/>
        <v>0.1626025000470338</v>
      </c>
      <c r="AA89" s="12"/>
      <c r="AB89" s="12"/>
    </row>
    <row r="90" spans="1:31">
      <c r="A90" s="1">
        <v>34787</v>
      </c>
      <c r="B90" s="7" t="s">
        <v>77</v>
      </c>
      <c r="C90" s="8" t="str">
        <f t="shared" si="13"/>
        <v>Wed</v>
      </c>
      <c r="E90" s="10">
        <v>14</v>
      </c>
      <c r="F90" s="11">
        <v>16937.321</v>
      </c>
      <c r="G90" s="11">
        <v>16243.567999999999</v>
      </c>
      <c r="H90" s="61">
        <v>11586.401</v>
      </c>
      <c r="I90" s="11">
        <v>3285.2159999999999</v>
      </c>
      <c r="J90" s="11">
        <v>0</v>
      </c>
      <c r="K90" s="11">
        <v>2086.444</v>
      </c>
      <c r="L90" s="11">
        <v>9413</v>
      </c>
      <c r="O90" s="11">
        <f t="shared" si="14"/>
        <v>59551.95</v>
      </c>
      <c r="P90" s="11">
        <v>1983.7809999999999</v>
      </c>
      <c r="Q90" s="11">
        <f t="shared" si="15"/>
        <v>102.66300000000001</v>
      </c>
      <c r="S90" s="11">
        <f t="shared" si="16"/>
        <v>57568.168999999994</v>
      </c>
      <c r="T90" s="11">
        <f t="shared" si="10"/>
        <v>57568.168999999994</v>
      </c>
      <c r="U90" s="11">
        <f t="shared" si="19"/>
        <v>-4940.0950000000012</v>
      </c>
      <c r="V90" s="11">
        <f t="shared" si="11"/>
        <v>48155.168999999994</v>
      </c>
      <c r="W90" s="12">
        <f t="shared" si="17"/>
        <v>0.83648950168972713</v>
      </c>
      <c r="X90" s="11">
        <f t="shared" si="12"/>
        <v>9413</v>
      </c>
      <c r="Y90" s="12">
        <f t="shared" si="18"/>
        <v>0.16351049831027284</v>
      </c>
      <c r="AA90" s="12"/>
      <c r="AB90" s="12"/>
    </row>
    <row r="91" spans="1:31">
      <c r="A91" s="1">
        <v>34788</v>
      </c>
      <c r="B91" s="7" t="s">
        <v>77</v>
      </c>
      <c r="C91" s="8" t="str">
        <f t="shared" si="13"/>
        <v>Thur</v>
      </c>
      <c r="E91" s="10">
        <v>13</v>
      </c>
      <c r="F91" s="11">
        <v>14594.223999999998</v>
      </c>
      <c r="G91" s="11">
        <v>15747.051999999998</v>
      </c>
      <c r="H91" s="61">
        <v>11321.68</v>
      </c>
      <c r="I91" s="11">
        <v>3137.2209999999995</v>
      </c>
      <c r="J91" s="11">
        <v>0</v>
      </c>
      <c r="K91" s="11">
        <v>2057.7359999999999</v>
      </c>
      <c r="L91" s="11">
        <v>9038</v>
      </c>
      <c r="O91" s="11">
        <f t="shared" si="14"/>
        <v>55895.912999999993</v>
      </c>
      <c r="P91" s="11">
        <v>1960.6339999999998</v>
      </c>
      <c r="Q91" s="11">
        <f t="shared" si="15"/>
        <v>97.102000000000089</v>
      </c>
      <c r="S91" s="11">
        <f t="shared" si="16"/>
        <v>53935.278999999995</v>
      </c>
      <c r="T91" s="11">
        <f t="shared" si="10"/>
        <v>53935.278999999995</v>
      </c>
      <c r="U91" s="11">
        <f t="shared" si="19"/>
        <v>-3632.8899999999994</v>
      </c>
      <c r="V91" s="11">
        <f t="shared" si="11"/>
        <v>44897.278999999995</v>
      </c>
      <c r="W91" s="12">
        <f t="shared" si="17"/>
        <v>0.83242878932729725</v>
      </c>
      <c r="X91" s="11">
        <f t="shared" si="12"/>
        <v>9038</v>
      </c>
      <c r="Y91" s="12">
        <f t="shared" si="18"/>
        <v>0.16757121067270275</v>
      </c>
      <c r="AA91" s="12"/>
      <c r="AB91" s="12"/>
    </row>
    <row r="92" spans="1:31">
      <c r="A92" s="1">
        <v>34789</v>
      </c>
      <c r="B92" s="7" t="s">
        <v>77</v>
      </c>
      <c r="C92" s="8" t="str">
        <f t="shared" si="13"/>
        <v>Fri</v>
      </c>
      <c r="E92" s="10">
        <v>15</v>
      </c>
      <c r="F92" s="11">
        <v>20664.768</v>
      </c>
      <c r="G92" s="11">
        <v>16023.864</v>
      </c>
      <c r="H92" s="61">
        <v>11763.768</v>
      </c>
      <c r="I92" s="11">
        <v>3297.24</v>
      </c>
      <c r="J92" s="11">
        <v>0</v>
      </c>
      <c r="K92" s="11">
        <v>2078.4479999999999</v>
      </c>
      <c r="L92" s="11">
        <v>2759</v>
      </c>
      <c r="O92" s="11">
        <f t="shared" si="14"/>
        <v>56587.087999999989</v>
      </c>
      <c r="P92" s="11">
        <v>1966.992</v>
      </c>
      <c r="Q92" s="11">
        <f t="shared" si="15"/>
        <v>111.4559999999999</v>
      </c>
      <c r="S92" s="11">
        <f t="shared" si="16"/>
        <v>54620.09599999999</v>
      </c>
      <c r="T92" s="11">
        <f t="shared" si="10"/>
        <v>54620.09599999999</v>
      </c>
      <c r="U92" s="11">
        <f t="shared" si="19"/>
        <v>684.81699999999546</v>
      </c>
      <c r="V92" s="11">
        <f t="shared" si="11"/>
        <v>51861.09599999999</v>
      </c>
      <c r="W92" s="12">
        <f t="shared" si="17"/>
        <v>0.9494874560454819</v>
      </c>
      <c r="X92" s="11">
        <f t="shared" si="12"/>
        <v>2759</v>
      </c>
      <c r="Y92" s="12">
        <f t="shared" si="18"/>
        <v>5.0512543954518138E-2</v>
      </c>
      <c r="AA92" s="12"/>
      <c r="AB92" s="12"/>
    </row>
    <row r="93" spans="1:31">
      <c r="A93" s="1">
        <v>34790</v>
      </c>
      <c r="B93" s="7" t="s">
        <v>78</v>
      </c>
      <c r="C93" s="8" t="str">
        <f t="shared" si="13"/>
        <v>Sat</v>
      </c>
      <c r="E93" s="10">
        <v>18</v>
      </c>
      <c r="F93" s="14">
        <v>19266.422999999999</v>
      </c>
      <c r="G93" s="14">
        <v>14584.367999999999</v>
      </c>
      <c r="H93" s="99">
        <v>10542.142</v>
      </c>
      <c r="I93" s="14">
        <v>3094.4079999999999</v>
      </c>
      <c r="J93" s="14">
        <v>0</v>
      </c>
      <c r="K93" s="11">
        <v>2125.85</v>
      </c>
      <c r="L93" s="11">
        <v>1831</v>
      </c>
      <c r="O93" s="11">
        <f t="shared" si="14"/>
        <v>51444.190999999999</v>
      </c>
      <c r="P93" s="11">
        <v>2023.1869999999999</v>
      </c>
      <c r="Q93" s="11">
        <f t="shared" si="15"/>
        <v>102.66300000000001</v>
      </c>
      <c r="S93" s="11">
        <f t="shared" si="16"/>
        <v>49421.004000000001</v>
      </c>
      <c r="T93" s="11">
        <f t="shared" si="10"/>
        <v>49421.004000000001</v>
      </c>
      <c r="U93" s="11">
        <f t="shared" si="19"/>
        <v>-5199.0919999999896</v>
      </c>
      <c r="V93" s="11">
        <f t="shared" si="11"/>
        <v>47590.004000000001</v>
      </c>
      <c r="W93" s="12">
        <f t="shared" si="17"/>
        <v>0.9629509752574027</v>
      </c>
      <c r="X93" s="11">
        <f t="shared" si="12"/>
        <v>1831</v>
      </c>
      <c r="Y93" s="12">
        <f t="shared" si="18"/>
        <v>3.7049024742597296E-2</v>
      </c>
      <c r="AA93" s="9">
        <f>INTERCEPT(S93:S122,E93:E122)</f>
        <v>28938.329969113594</v>
      </c>
      <c r="AB93" s="9">
        <f>SLOPE($S$93:$S$122,$E$93:$E$122)</f>
        <v>1487.6056960590788</v>
      </c>
      <c r="AC93" s="12">
        <f>RSQ($S$93:$S$122,$E$93:$E$122)</f>
        <v>0.80972562904367584</v>
      </c>
      <c r="AD93" s="9">
        <f>AA93+(55*AB93)</f>
        <v>110756.64325236292</v>
      </c>
      <c r="AE93" s="10">
        <f>SUM(E93:E122)</f>
        <v>247</v>
      </c>
    </row>
    <row r="94" spans="1:31">
      <c r="A94" s="1">
        <v>34791</v>
      </c>
      <c r="B94" s="7" t="s">
        <v>78</v>
      </c>
      <c r="C94" s="8" t="str">
        <f t="shared" si="13"/>
        <v>Sun</v>
      </c>
      <c r="E94" s="10">
        <v>21</v>
      </c>
      <c r="F94" s="14">
        <v>23354.22</v>
      </c>
      <c r="G94" s="14">
        <v>16558.28</v>
      </c>
      <c r="H94" s="99">
        <v>11954.18</v>
      </c>
      <c r="I94" s="14">
        <v>3507.15</v>
      </c>
      <c r="J94" s="14">
        <v>0</v>
      </c>
      <c r="K94" s="11">
        <v>2394.75</v>
      </c>
      <c r="L94" s="11">
        <v>3084</v>
      </c>
      <c r="O94" s="11">
        <f t="shared" si="14"/>
        <v>60852.58</v>
      </c>
      <c r="P94" s="11">
        <v>2294.84</v>
      </c>
      <c r="Q94" s="11">
        <f t="shared" si="15"/>
        <v>99.909999999999854</v>
      </c>
      <c r="S94" s="11">
        <f t="shared" si="16"/>
        <v>58557.740000000005</v>
      </c>
      <c r="T94" s="11">
        <f t="shared" si="10"/>
        <v>58557.740000000005</v>
      </c>
      <c r="U94" s="11">
        <f t="shared" si="19"/>
        <v>9136.7360000000044</v>
      </c>
      <c r="V94" s="11">
        <f t="shared" si="11"/>
        <v>55473.740000000005</v>
      </c>
      <c r="W94" s="12">
        <f t="shared" si="17"/>
        <v>0.94733403304157571</v>
      </c>
      <c r="X94" s="11">
        <f t="shared" si="12"/>
        <v>3084</v>
      </c>
      <c r="Y94" s="12">
        <f t="shared" si="18"/>
        <v>5.2665966958424279E-2</v>
      </c>
      <c r="AA94" s="12"/>
      <c r="AB94" s="12"/>
    </row>
    <row r="95" spans="1:31">
      <c r="A95" s="1">
        <v>34792</v>
      </c>
      <c r="B95" s="7" t="s">
        <v>78</v>
      </c>
      <c r="C95" s="8" t="str">
        <f t="shared" si="13"/>
        <v>Mon</v>
      </c>
      <c r="E95" s="10">
        <v>8</v>
      </c>
      <c r="F95" s="14">
        <v>17903.116000000002</v>
      </c>
      <c r="G95" s="14">
        <v>17455.564000000002</v>
      </c>
      <c r="H95" s="99">
        <v>11973.052</v>
      </c>
      <c r="I95" s="14">
        <v>184.40800000000002</v>
      </c>
      <c r="J95" s="14">
        <v>0</v>
      </c>
      <c r="K95" s="11">
        <v>2255.3719999999998</v>
      </c>
      <c r="L95" s="11">
        <v>2359</v>
      </c>
      <c r="O95" s="11">
        <f t="shared" si="14"/>
        <v>52130.51200000001</v>
      </c>
      <c r="P95" s="11">
        <v>2140.3760000000002</v>
      </c>
      <c r="Q95" s="11">
        <f t="shared" si="15"/>
        <v>114.99599999999964</v>
      </c>
      <c r="S95" s="11">
        <f t="shared" si="16"/>
        <v>49990.136000000013</v>
      </c>
      <c r="T95" s="11">
        <f t="shared" si="10"/>
        <v>49990.136000000013</v>
      </c>
      <c r="U95" s="11">
        <f t="shared" si="19"/>
        <v>-8567.6039999999921</v>
      </c>
      <c r="V95" s="11">
        <f t="shared" si="11"/>
        <v>47631.136000000013</v>
      </c>
      <c r="W95" s="12">
        <f t="shared" si="17"/>
        <v>0.95281069049302047</v>
      </c>
      <c r="X95" s="11">
        <f t="shared" si="12"/>
        <v>2359</v>
      </c>
      <c r="Y95" s="12">
        <f t="shared" si="18"/>
        <v>4.7189309506979527E-2</v>
      </c>
      <c r="AA95" s="12"/>
      <c r="AB95" s="12"/>
    </row>
    <row r="96" spans="1:31">
      <c r="A96" s="1">
        <v>34793</v>
      </c>
      <c r="B96" s="7" t="s">
        <v>78</v>
      </c>
      <c r="C96" s="8" t="str">
        <f t="shared" si="13"/>
        <v>Tue</v>
      </c>
      <c r="E96" s="10">
        <v>10</v>
      </c>
      <c r="F96" s="14">
        <v>18395.055</v>
      </c>
      <c r="G96" s="14">
        <v>17571.195</v>
      </c>
      <c r="H96" s="99">
        <v>12020.49</v>
      </c>
      <c r="I96" s="14">
        <v>0</v>
      </c>
      <c r="J96" s="14">
        <v>0</v>
      </c>
      <c r="K96" s="11">
        <v>2284.2449999999999</v>
      </c>
      <c r="L96" s="11">
        <v>2379</v>
      </c>
      <c r="O96" s="11">
        <f t="shared" si="14"/>
        <v>52649.985000000001</v>
      </c>
      <c r="P96" s="11">
        <v>2175.5700000000002</v>
      </c>
      <c r="Q96" s="11">
        <f t="shared" si="15"/>
        <v>108.67499999999973</v>
      </c>
      <c r="S96" s="11">
        <f t="shared" si="16"/>
        <v>50474.415000000001</v>
      </c>
      <c r="T96" s="11">
        <f t="shared" si="10"/>
        <v>50474.415000000001</v>
      </c>
      <c r="U96" s="11">
        <f t="shared" si="19"/>
        <v>484.27899999998772</v>
      </c>
      <c r="V96" s="11">
        <f t="shared" si="11"/>
        <v>48095.415000000001</v>
      </c>
      <c r="W96" s="12">
        <f t="shared" si="17"/>
        <v>0.95286721005087427</v>
      </c>
      <c r="X96" s="11">
        <f t="shared" si="12"/>
        <v>2379</v>
      </c>
      <c r="Y96" s="12">
        <f t="shared" si="18"/>
        <v>4.713278994912571E-2</v>
      </c>
      <c r="AA96" s="12"/>
      <c r="AB96" s="12"/>
    </row>
    <row r="97" spans="1:28">
      <c r="A97" s="1">
        <v>34794</v>
      </c>
      <c r="B97" s="7" t="s">
        <v>78</v>
      </c>
      <c r="C97" s="8" t="str">
        <f t="shared" si="13"/>
        <v>Wed</v>
      </c>
      <c r="E97" s="10">
        <v>23</v>
      </c>
      <c r="F97" s="14">
        <v>27358.566000000003</v>
      </c>
      <c r="G97" s="14">
        <v>19977.348000000002</v>
      </c>
      <c r="H97" s="99">
        <v>14227.866</v>
      </c>
      <c r="I97" s="14">
        <v>2268.0300000000002</v>
      </c>
      <c r="J97" s="14">
        <v>0</v>
      </c>
      <c r="K97" s="11">
        <v>2226.5100000000002</v>
      </c>
      <c r="L97" s="11">
        <v>6597</v>
      </c>
      <c r="O97" s="11">
        <f t="shared" si="14"/>
        <v>72655.320000000007</v>
      </c>
      <c r="P97" s="11">
        <v>2131.0140000000001</v>
      </c>
      <c r="Q97" s="11">
        <f t="shared" si="15"/>
        <v>95.496000000000095</v>
      </c>
      <c r="S97" s="11">
        <f t="shared" si="16"/>
        <v>70524.306000000011</v>
      </c>
      <c r="T97" s="11">
        <f t="shared" si="10"/>
        <v>70524.306000000011</v>
      </c>
      <c r="U97" s="11">
        <f t="shared" si="19"/>
        <v>20049.891000000011</v>
      </c>
      <c r="V97" s="11">
        <f t="shared" si="11"/>
        <v>63927.306000000004</v>
      </c>
      <c r="W97" s="12">
        <f t="shared" si="17"/>
        <v>0.90645778208721395</v>
      </c>
      <c r="X97" s="11">
        <f t="shared" si="12"/>
        <v>6597</v>
      </c>
      <c r="Y97" s="12">
        <f t="shared" si="18"/>
        <v>9.3542217912785969E-2</v>
      </c>
      <c r="AA97" s="12"/>
      <c r="AB97" s="12"/>
    </row>
    <row r="98" spans="1:28">
      <c r="A98" s="1">
        <v>34795</v>
      </c>
      <c r="B98" s="7" t="s">
        <v>78</v>
      </c>
      <c r="C98" s="8" t="str">
        <f t="shared" si="13"/>
        <v>Thur</v>
      </c>
      <c r="E98" s="10">
        <v>13</v>
      </c>
      <c r="F98" s="14">
        <v>19489.866000000002</v>
      </c>
      <c r="G98" s="14">
        <v>16989.654000000002</v>
      </c>
      <c r="H98" s="99">
        <v>12157.772000000001</v>
      </c>
      <c r="I98" s="14">
        <v>2315.1260000000002</v>
      </c>
      <c r="J98" s="14">
        <v>0</v>
      </c>
      <c r="K98" s="11">
        <v>2202.42</v>
      </c>
      <c r="L98" s="11">
        <v>3367</v>
      </c>
      <c r="O98" s="11">
        <f t="shared" si="14"/>
        <v>56521.838000000003</v>
      </c>
      <c r="P98" s="11">
        <v>2121.768</v>
      </c>
      <c r="Q98" s="11">
        <f t="shared" si="15"/>
        <v>80.652000000000044</v>
      </c>
      <c r="S98" s="11">
        <f t="shared" si="16"/>
        <v>54400.070000000007</v>
      </c>
      <c r="T98" s="11">
        <f t="shared" si="10"/>
        <v>54400.070000000007</v>
      </c>
      <c r="U98" s="11">
        <f t="shared" si="19"/>
        <v>-16124.236000000004</v>
      </c>
      <c r="V98" s="11">
        <f t="shared" si="11"/>
        <v>51033.070000000007</v>
      </c>
      <c r="W98" s="12">
        <f t="shared" si="17"/>
        <v>0.93810669728917628</v>
      </c>
      <c r="X98" s="11">
        <f t="shared" si="12"/>
        <v>3367</v>
      </c>
      <c r="Y98" s="12">
        <f t="shared" si="18"/>
        <v>6.189330271082371E-2</v>
      </c>
      <c r="AA98" s="12"/>
      <c r="AB98" s="12"/>
    </row>
    <row r="99" spans="1:28">
      <c r="A99" s="1">
        <v>34796</v>
      </c>
      <c r="B99" s="7" t="s">
        <v>78</v>
      </c>
      <c r="C99" s="8" t="str">
        <f t="shared" si="13"/>
        <v>Fri</v>
      </c>
      <c r="E99" s="10">
        <v>5</v>
      </c>
      <c r="F99" s="14">
        <v>10487.180999999999</v>
      </c>
      <c r="G99" s="14">
        <v>14073.126999999999</v>
      </c>
      <c r="H99" s="99">
        <v>10049.566999999999</v>
      </c>
      <c r="I99" s="14">
        <v>1395.8019999999999</v>
      </c>
      <c r="J99" s="14">
        <v>0</v>
      </c>
      <c r="K99" s="11">
        <v>2521.9839999999999</v>
      </c>
      <c r="L99" s="11">
        <v>734</v>
      </c>
      <c r="O99" s="11">
        <f t="shared" si="14"/>
        <v>39261.661</v>
      </c>
      <c r="P99" s="11">
        <v>2390.2849999999999</v>
      </c>
      <c r="Q99" s="11">
        <f t="shared" si="15"/>
        <v>131.69900000000007</v>
      </c>
      <c r="S99" s="11">
        <f t="shared" si="16"/>
        <v>36871.376000000004</v>
      </c>
      <c r="T99" s="11">
        <f t="shared" si="10"/>
        <v>36871.376000000004</v>
      </c>
      <c r="U99" s="11">
        <f t="shared" si="19"/>
        <v>-17528.694000000003</v>
      </c>
      <c r="V99" s="11">
        <f t="shared" si="11"/>
        <v>36137.376000000004</v>
      </c>
      <c r="W99" s="12">
        <f t="shared" si="17"/>
        <v>0.98009295883072012</v>
      </c>
      <c r="X99" s="11">
        <f t="shared" si="12"/>
        <v>734</v>
      </c>
      <c r="Y99" s="12">
        <f t="shared" si="18"/>
        <v>1.9907041169279931E-2</v>
      </c>
      <c r="AA99" s="12"/>
      <c r="AB99" s="12"/>
    </row>
    <row r="100" spans="1:28">
      <c r="A100" s="1">
        <v>34797</v>
      </c>
      <c r="B100" s="7" t="s">
        <v>78</v>
      </c>
      <c r="C100" s="8" t="str">
        <f t="shared" si="13"/>
        <v>Sat</v>
      </c>
      <c r="E100" s="10">
        <v>0</v>
      </c>
      <c r="F100" s="14">
        <v>5975.0549999999994</v>
      </c>
      <c r="G100" s="14">
        <v>11897.324999999999</v>
      </c>
      <c r="H100" s="99">
        <v>8496.3149999999987</v>
      </c>
      <c r="I100" s="14">
        <v>802.125</v>
      </c>
      <c r="J100" s="14">
        <v>0</v>
      </c>
      <c r="K100" s="11">
        <v>2006.865</v>
      </c>
      <c r="L100" s="11">
        <v>219</v>
      </c>
      <c r="O100" s="11">
        <f t="shared" si="14"/>
        <v>29396.684999999998</v>
      </c>
      <c r="P100" s="11">
        <v>1884.7349999999999</v>
      </c>
      <c r="Q100" s="11">
        <f t="shared" si="15"/>
        <v>122.13000000000011</v>
      </c>
      <c r="S100" s="11">
        <f t="shared" si="16"/>
        <v>27511.949999999997</v>
      </c>
      <c r="T100" s="11">
        <f t="shared" si="10"/>
        <v>27511.949999999997</v>
      </c>
      <c r="U100" s="11">
        <f t="shared" si="19"/>
        <v>-9359.4260000000068</v>
      </c>
      <c r="V100" s="11">
        <f t="shared" si="11"/>
        <v>27292.949999999997</v>
      </c>
      <c r="W100" s="12">
        <f t="shared" si="17"/>
        <v>0.99203982269522883</v>
      </c>
      <c r="X100" s="11">
        <f t="shared" si="12"/>
        <v>219</v>
      </c>
      <c r="Y100" s="12">
        <f t="shared" si="18"/>
        <v>7.9601773047712002E-3</v>
      </c>
      <c r="AA100" s="12"/>
      <c r="AB100" s="12"/>
    </row>
    <row r="101" spans="1:28">
      <c r="A101" s="1">
        <v>34798</v>
      </c>
      <c r="B101" s="7" t="s">
        <v>78</v>
      </c>
      <c r="C101" s="8" t="str">
        <f t="shared" si="13"/>
        <v>Sun</v>
      </c>
      <c r="E101" s="10">
        <v>0</v>
      </c>
      <c r="F101" s="14">
        <v>5568.3</v>
      </c>
      <c r="G101" s="14">
        <v>12046.365</v>
      </c>
      <c r="H101" s="99">
        <v>8746.7849999999999</v>
      </c>
      <c r="I101" s="14">
        <v>735.88499999999999</v>
      </c>
      <c r="J101" s="14">
        <v>0</v>
      </c>
      <c r="K101" s="11">
        <v>2072.0700000000002</v>
      </c>
      <c r="L101" s="11">
        <v>110</v>
      </c>
      <c r="O101" s="11">
        <f t="shared" si="14"/>
        <v>29279.404999999999</v>
      </c>
      <c r="P101" s="11">
        <v>1984.095</v>
      </c>
      <c r="Q101" s="11">
        <f t="shared" si="15"/>
        <v>87.975000000000136</v>
      </c>
      <c r="S101" s="11">
        <f t="shared" si="16"/>
        <v>27295.309999999998</v>
      </c>
      <c r="T101" s="11">
        <f t="shared" si="10"/>
        <v>27295.309999999998</v>
      </c>
      <c r="U101" s="11">
        <f t="shared" si="19"/>
        <v>-216.63999999999942</v>
      </c>
      <c r="V101" s="11">
        <f t="shared" si="11"/>
        <v>27185.309999999998</v>
      </c>
      <c r="W101" s="12">
        <f t="shared" si="17"/>
        <v>0.9959700036379876</v>
      </c>
      <c r="X101" s="11">
        <f t="shared" si="12"/>
        <v>110</v>
      </c>
      <c r="Y101" s="12">
        <f t="shared" si="18"/>
        <v>4.029996362012375E-3</v>
      </c>
      <c r="AA101" s="12"/>
      <c r="AB101" s="12"/>
    </row>
    <row r="102" spans="1:28">
      <c r="A102" s="1">
        <v>34799</v>
      </c>
      <c r="B102" s="7" t="s">
        <v>78</v>
      </c>
      <c r="C102" s="8" t="str">
        <f t="shared" si="13"/>
        <v>Mon</v>
      </c>
      <c r="E102" s="10">
        <v>17</v>
      </c>
      <c r="F102" s="14">
        <v>18863.91</v>
      </c>
      <c r="G102" s="14">
        <v>17120.97</v>
      </c>
      <c r="H102" s="99">
        <v>12452.084999999999</v>
      </c>
      <c r="I102" s="14">
        <v>2257.335</v>
      </c>
      <c r="J102" s="14">
        <v>0</v>
      </c>
      <c r="K102" s="11">
        <v>1842.3</v>
      </c>
      <c r="L102" s="11">
        <v>2491</v>
      </c>
      <c r="O102" s="11">
        <f t="shared" si="14"/>
        <v>55027.600000000006</v>
      </c>
      <c r="P102" s="11">
        <v>1746.0450000000001</v>
      </c>
      <c r="Q102" s="11">
        <f t="shared" si="15"/>
        <v>96.254999999999882</v>
      </c>
      <c r="S102" s="11">
        <f t="shared" si="16"/>
        <v>53281.555000000008</v>
      </c>
      <c r="T102" s="11">
        <f t="shared" si="10"/>
        <v>53281.555000000008</v>
      </c>
      <c r="U102" s="11">
        <f t="shared" si="19"/>
        <v>25986.24500000001</v>
      </c>
      <c r="V102" s="11">
        <f t="shared" si="11"/>
        <v>50790.555000000008</v>
      </c>
      <c r="W102" s="12">
        <f t="shared" si="17"/>
        <v>0.953248361463925</v>
      </c>
      <c r="X102" s="11">
        <f t="shared" si="12"/>
        <v>2491</v>
      </c>
      <c r="Y102" s="12">
        <f t="shared" si="18"/>
        <v>4.6751638536075002E-2</v>
      </c>
      <c r="AA102" s="12"/>
      <c r="AB102" s="12"/>
    </row>
    <row r="103" spans="1:28">
      <c r="A103" s="1">
        <v>34800</v>
      </c>
      <c r="B103" s="7" t="s">
        <v>78</v>
      </c>
      <c r="C103" s="8" t="str">
        <f t="shared" si="13"/>
        <v>Tue</v>
      </c>
      <c r="E103" s="10">
        <v>10</v>
      </c>
      <c r="F103" s="14">
        <v>17524.62</v>
      </c>
      <c r="G103" s="14">
        <v>16503.074999999997</v>
      </c>
      <c r="H103" s="99">
        <v>11740.004999999999</v>
      </c>
      <c r="I103" s="14">
        <v>2133.1350000000002</v>
      </c>
      <c r="J103" s="14">
        <v>0</v>
      </c>
      <c r="K103" s="11">
        <v>2108.2950000000001</v>
      </c>
      <c r="L103" s="11">
        <v>2538</v>
      </c>
      <c r="O103" s="11">
        <f t="shared" si="14"/>
        <v>52547.12999999999</v>
      </c>
      <c r="P103" s="11">
        <v>2014.11</v>
      </c>
      <c r="Q103" s="11">
        <f t="shared" si="15"/>
        <v>94.185000000000173</v>
      </c>
      <c r="S103" s="11">
        <f t="shared" si="16"/>
        <v>50533.01999999999</v>
      </c>
      <c r="T103" s="11">
        <f t="shared" si="10"/>
        <v>50533.01999999999</v>
      </c>
      <c r="U103" s="11">
        <f t="shared" si="19"/>
        <v>-2748.535000000018</v>
      </c>
      <c r="V103" s="11">
        <f t="shared" si="11"/>
        <v>47995.01999999999</v>
      </c>
      <c r="W103" s="12">
        <f t="shared" si="17"/>
        <v>0.94977541417473166</v>
      </c>
      <c r="X103" s="11">
        <f t="shared" si="12"/>
        <v>2538</v>
      </c>
      <c r="Y103" s="12">
        <f t="shared" si="18"/>
        <v>5.0224585825268321E-2</v>
      </c>
      <c r="AA103" s="12"/>
      <c r="AB103" s="12"/>
    </row>
    <row r="104" spans="1:28">
      <c r="A104" s="1">
        <v>34801</v>
      </c>
      <c r="B104" s="7" t="s">
        <v>78</v>
      </c>
      <c r="C104" s="8" t="str">
        <f t="shared" si="13"/>
        <v>Wed</v>
      </c>
      <c r="E104" s="10">
        <v>2</v>
      </c>
      <c r="F104" s="14">
        <v>10523.88</v>
      </c>
      <c r="G104" s="14">
        <v>14261.264999999999</v>
      </c>
      <c r="H104" s="99">
        <v>10272.375</v>
      </c>
      <c r="I104" s="14">
        <v>1485.2249999999999</v>
      </c>
      <c r="J104" s="14">
        <v>0</v>
      </c>
      <c r="K104" s="11">
        <v>2173.5</v>
      </c>
      <c r="L104" s="11">
        <v>765</v>
      </c>
      <c r="O104" s="11">
        <f t="shared" si="14"/>
        <v>39481.244999999995</v>
      </c>
      <c r="P104" s="11">
        <v>2064.8249999999998</v>
      </c>
      <c r="Q104" s="11">
        <f t="shared" si="15"/>
        <v>108.67500000000018</v>
      </c>
      <c r="S104" s="11">
        <f t="shared" si="16"/>
        <v>37416.42</v>
      </c>
      <c r="T104" s="11">
        <f t="shared" si="10"/>
        <v>37416.42</v>
      </c>
      <c r="U104" s="11">
        <f t="shared" si="19"/>
        <v>-13116.599999999991</v>
      </c>
      <c r="V104" s="11">
        <f t="shared" si="11"/>
        <v>36651.42</v>
      </c>
      <c r="W104" s="12">
        <f t="shared" si="17"/>
        <v>0.97955443091562477</v>
      </c>
      <c r="X104" s="11">
        <f t="shared" si="12"/>
        <v>765</v>
      </c>
      <c r="Y104" s="12">
        <f t="shared" si="18"/>
        <v>2.0445569084375257E-2</v>
      </c>
      <c r="AA104" s="12"/>
      <c r="AB104" s="12"/>
    </row>
    <row r="105" spans="1:28">
      <c r="A105" s="1">
        <v>34802</v>
      </c>
      <c r="B105" s="7" t="s">
        <v>78</v>
      </c>
      <c r="C105" s="8" t="str">
        <f t="shared" si="13"/>
        <v>Thur</v>
      </c>
      <c r="E105" s="10">
        <v>8</v>
      </c>
      <c r="F105" s="14">
        <v>12155.04</v>
      </c>
      <c r="G105" s="14">
        <v>14234.355</v>
      </c>
      <c r="H105" s="99">
        <v>10047.780000000001</v>
      </c>
      <c r="I105" s="14">
        <v>2271.8249999999998</v>
      </c>
      <c r="J105" s="14">
        <v>0</v>
      </c>
      <c r="K105" s="11">
        <v>2257.335</v>
      </c>
      <c r="L105" s="11">
        <v>1549</v>
      </c>
      <c r="O105" s="11">
        <f t="shared" si="14"/>
        <v>42515.334999999999</v>
      </c>
      <c r="P105" s="11">
        <v>2149.6950000000002</v>
      </c>
      <c r="Q105" s="11">
        <f t="shared" si="15"/>
        <v>107.63999999999987</v>
      </c>
      <c r="S105" s="11">
        <f t="shared" si="16"/>
        <v>40365.64</v>
      </c>
      <c r="T105" s="11">
        <f t="shared" si="10"/>
        <v>40365.64</v>
      </c>
      <c r="U105" s="11">
        <f t="shared" si="19"/>
        <v>2949.2200000000012</v>
      </c>
      <c r="V105" s="11">
        <f t="shared" si="11"/>
        <v>38816.639999999999</v>
      </c>
      <c r="W105" s="12">
        <f t="shared" si="17"/>
        <v>0.96162577875638788</v>
      </c>
      <c r="X105" s="11">
        <f t="shared" si="12"/>
        <v>1549</v>
      </c>
      <c r="Y105" s="12">
        <f t="shared" si="18"/>
        <v>3.8374221243612144E-2</v>
      </c>
      <c r="AA105" s="12"/>
      <c r="AB105" s="12"/>
    </row>
    <row r="106" spans="1:28">
      <c r="A106" s="1">
        <v>34803</v>
      </c>
      <c r="B106" s="7" t="s">
        <v>78</v>
      </c>
      <c r="C106" s="8" t="str">
        <f t="shared" si="13"/>
        <v>Fri</v>
      </c>
      <c r="E106" s="10">
        <v>16</v>
      </c>
      <c r="F106" s="14">
        <v>18197.37</v>
      </c>
      <c r="G106" s="14">
        <v>14901.93</v>
      </c>
      <c r="H106" s="99">
        <v>10279.620000000001</v>
      </c>
      <c r="I106" s="14">
        <v>2770.6949999999997</v>
      </c>
      <c r="J106" s="14">
        <v>0</v>
      </c>
      <c r="K106" s="11">
        <v>2323.5749999999998</v>
      </c>
      <c r="L106" s="11">
        <v>2709</v>
      </c>
      <c r="O106" s="11">
        <f t="shared" si="14"/>
        <v>51182.19</v>
      </c>
      <c r="P106" s="11">
        <v>2228.355</v>
      </c>
      <c r="Q106" s="11">
        <f t="shared" si="15"/>
        <v>95.2199999999998</v>
      </c>
      <c r="S106" s="11">
        <f t="shared" si="16"/>
        <v>48953.834999999999</v>
      </c>
      <c r="T106" s="11">
        <f t="shared" si="10"/>
        <v>48953.834999999999</v>
      </c>
      <c r="U106" s="11">
        <f t="shared" si="19"/>
        <v>8588.1949999999997</v>
      </c>
      <c r="V106" s="11">
        <f t="shared" si="11"/>
        <v>46244.834999999999</v>
      </c>
      <c r="W106" s="12">
        <f t="shared" si="17"/>
        <v>0.94466214955375816</v>
      </c>
      <c r="X106" s="11">
        <f t="shared" si="12"/>
        <v>2709</v>
      </c>
      <c r="Y106" s="12">
        <f t="shared" si="18"/>
        <v>5.533785044624185E-2</v>
      </c>
      <c r="AA106" s="12"/>
      <c r="AB106" s="12"/>
    </row>
    <row r="107" spans="1:28">
      <c r="A107" s="1">
        <v>34804</v>
      </c>
      <c r="B107" s="7" t="s">
        <v>78</v>
      </c>
      <c r="C107" s="8" t="str">
        <f t="shared" si="13"/>
        <v>Sat</v>
      </c>
      <c r="E107" s="10">
        <v>12</v>
      </c>
      <c r="F107" s="14">
        <v>12611.474999999999</v>
      </c>
      <c r="G107" s="14">
        <v>12995.46</v>
      </c>
      <c r="H107" s="99">
        <v>9355.3649999999998</v>
      </c>
      <c r="I107" s="14">
        <v>2398.0949999999998</v>
      </c>
      <c r="J107" s="14">
        <v>0</v>
      </c>
      <c r="K107" s="11">
        <v>2223.1799999999998</v>
      </c>
      <c r="L107" s="11">
        <v>1971</v>
      </c>
      <c r="O107" s="11">
        <f t="shared" si="14"/>
        <v>41554.574999999997</v>
      </c>
      <c r="P107" s="11">
        <v>2115.54</v>
      </c>
      <c r="Q107" s="11">
        <f t="shared" si="15"/>
        <v>107.63999999999987</v>
      </c>
      <c r="S107" s="11">
        <f t="shared" si="16"/>
        <v>39439.034999999996</v>
      </c>
      <c r="T107" s="11">
        <f t="shared" si="10"/>
        <v>39439.034999999996</v>
      </c>
      <c r="U107" s="11">
        <f t="shared" si="19"/>
        <v>-9514.8000000000029</v>
      </c>
      <c r="V107" s="11">
        <f t="shared" si="11"/>
        <v>37468.034999999996</v>
      </c>
      <c r="W107" s="12">
        <f t="shared" si="17"/>
        <v>0.95002413218274739</v>
      </c>
      <c r="X107" s="11">
        <f t="shared" si="12"/>
        <v>1971</v>
      </c>
      <c r="Y107" s="12">
        <f t="shared" si="18"/>
        <v>4.9975867817252634E-2</v>
      </c>
      <c r="AA107" s="12"/>
      <c r="AB107" s="12"/>
    </row>
    <row r="108" spans="1:28">
      <c r="A108" s="1">
        <v>34805</v>
      </c>
      <c r="B108" s="7" t="s">
        <v>78</v>
      </c>
      <c r="C108" s="8" t="str">
        <f t="shared" si="13"/>
        <v>Sun</v>
      </c>
      <c r="E108" s="10">
        <v>4</v>
      </c>
      <c r="F108" s="14">
        <v>7291.5749999999998</v>
      </c>
      <c r="G108" s="14">
        <v>11197.664999999999</v>
      </c>
      <c r="H108" s="99">
        <v>8437.32</v>
      </c>
      <c r="I108" s="14">
        <v>1927.17</v>
      </c>
      <c r="J108" s="14">
        <v>0</v>
      </c>
      <c r="K108" s="11">
        <v>2209.7249999999999</v>
      </c>
      <c r="L108" s="11">
        <v>556</v>
      </c>
      <c r="O108" s="11">
        <f t="shared" si="14"/>
        <v>31619.454999999994</v>
      </c>
      <c r="P108" s="11">
        <v>2110.3649999999998</v>
      </c>
      <c r="Q108" s="11">
        <f t="shared" si="15"/>
        <v>99.360000000000127</v>
      </c>
      <c r="S108" s="11">
        <f t="shared" si="16"/>
        <v>29509.089999999997</v>
      </c>
      <c r="T108" s="11">
        <f t="shared" si="10"/>
        <v>29509.089999999997</v>
      </c>
      <c r="U108" s="11">
        <f t="shared" si="19"/>
        <v>-9929.9449999999997</v>
      </c>
      <c r="V108" s="11">
        <f t="shared" si="11"/>
        <v>28953.089999999997</v>
      </c>
      <c r="W108" s="12">
        <f t="shared" si="17"/>
        <v>0.98115834815644942</v>
      </c>
      <c r="X108" s="11">
        <f t="shared" si="12"/>
        <v>556</v>
      </c>
      <c r="Y108" s="12">
        <f t="shared" si="18"/>
        <v>1.8841651843550584E-2</v>
      </c>
      <c r="AA108" s="12"/>
      <c r="AB108" s="12"/>
    </row>
    <row r="109" spans="1:28">
      <c r="A109" s="1">
        <v>34806</v>
      </c>
      <c r="B109" s="7" t="s">
        <v>78</v>
      </c>
      <c r="C109" s="8" t="str">
        <f t="shared" si="13"/>
        <v>Mon</v>
      </c>
      <c r="E109" s="10">
        <v>12</v>
      </c>
      <c r="F109" s="14">
        <v>15332.49</v>
      </c>
      <c r="G109" s="14">
        <v>14424.794999999998</v>
      </c>
      <c r="H109" s="99">
        <v>10396.574999999999</v>
      </c>
      <c r="I109" s="14">
        <v>2221.11</v>
      </c>
      <c r="J109" s="14">
        <v>0</v>
      </c>
      <c r="K109" s="11">
        <v>2221.11</v>
      </c>
      <c r="L109" s="11">
        <v>1912</v>
      </c>
      <c r="O109" s="11">
        <f t="shared" si="14"/>
        <v>46508.079999999994</v>
      </c>
      <c r="P109" s="11">
        <v>2124.855</v>
      </c>
      <c r="Q109" s="11">
        <f t="shared" si="15"/>
        <v>96.255000000000109</v>
      </c>
      <c r="S109" s="11">
        <f t="shared" si="16"/>
        <v>44383.224999999991</v>
      </c>
      <c r="T109" s="11">
        <f t="shared" si="10"/>
        <v>44383.224999999991</v>
      </c>
      <c r="U109" s="11">
        <f t="shared" si="19"/>
        <v>14874.134999999995</v>
      </c>
      <c r="V109" s="11">
        <f t="shared" si="11"/>
        <v>42471.224999999991</v>
      </c>
      <c r="W109" s="12">
        <f t="shared" si="17"/>
        <v>0.95692066090285233</v>
      </c>
      <c r="X109" s="11">
        <f t="shared" si="12"/>
        <v>1912</v>
      </c>
      <c r="Y109" s="12">
        <f t="shared" si="18"/>
        <v>4.3079339097147638E-2</v>
      </c>
      <c r="AA109" s="12"/>
      <c r="AB109" s="12"/>
    </row>
    <row r="110" spans="1:28">
      <c r="A110" s="1">
        <v>34807</v>
      </c>
      <c r="B110" s="7" t="s">
        <v>78</v>
      </c>
      <c r="C110" s="8" t="str">
        <f t="shared" si="13"/>
        <v>Tue</v>
      </c>
      <c r="E110" s="10">
        <v>2</v>
      </c>
      <c r="F110" s="14">
        <v>10154.384999999998</v>
      </c>
      <c r="G110" s="14">
        <v>13339.08</v>
      </c>
      <c r="H110" s="99">
        <v>9925.65</v>
      </c>
      <c r="I110" s="14">
        <v>2220.0749999999998</v>
      </c>
      <c r="J110" s="14">
        <v>0</v>
      </c>
      <c r="K110" s="11">
        <v>2215.9349999999999</v>
      </c>
      <c r="L110" s="11">
        <v>1116</v>
      </c>
      <c r="O110" s="11">
        <f t="shared" si="14"/>
        <v>38971.124999999993</v>
      </c>
      <c r="P110" s="11">
        <v>2113.4699999999998</v>
      </c>
      <c r="Q110" s="11">
        <f t="shared" si="15"/>
        <v>102.46500000000015</v>
      </c>
      <c r="S110" s="11">
        <f t="shared" si="16"/>
        <v>36857.654999999992</v>
      </c>
      <c r="T110" s="11">
        <f t="shared" si="10"/>
        <v>36857.654999999992</v>
      </c>
      <c r="U110" s="11">
        <f t="shared" si="19"/>
        <v>-7525.57</v>
      </c>
      <c r="V110" s="11">
        <f t="shared" si="11"/>
        <v>35741.654999999992</v>
      </c>
      <c r="W110" s="12">
        <f t="shared" si="17"/>
        <v>0.96972135096494883</v>
      </c>
      <c r="X110" s="11">
        <f t="shared" si="12"/>
        <v>1116</v>
      </c>
      <c r="Y110" s="12">
        <f t="shared" si="18"/>
        <v>3.0278649035051206E-2</v>
      </c>
      <c r="AA110" s="12"/>
      <c r="AB110" s="12"/>
    </row>
    <row r="111" spans="1:28">
      <c r="A111" s="1">
        <v>34808</v>
      </c>
      <c r="B111" s="7" t="s">
        <v>78</v>
      </c>
      <c r="C111" s="8" t="str">
        <f t="shared" si="13"/>
        <v>Wed</v>
      </c>
      <c r="E111" s="10">
        <v>0</v>
      </c>
      <c r="F111" s="14">
        <v>6461.5320000000002</v>
      </c>
      <c r="G111" s="14">
        <v>12361.552</v>
      </c>
      <c r="H111" s="99">
        <v>9299.1360000000004</v>
      </c>
      <c r="I111" s="14">
        <v>2322.712</v>
      </c>
      <c r="J111" s="14">
        <v>0</v>
      </c>
      <c r="K111" s="11">
        <v>1732.192</v>
      </c>
      <c r="L111" s="11">
        <v>841</v>
      </c>
      <c r="O111" s="11">
        <f t="shared" si="14"/>
        <v>33018.123999999996</v>
      </c>
      <c r="P111" s="11">
        <v>1662.78</v>
      </c>
      <c r="Q111" s="11">
        <f t="shared" si="15"/>
        <v>69.412000000000035</v>
      </c>
      <c r="S111" s="11">
        <f t="shared" si="16"/>
        <v>31355.343999999997</v>
      </c>
      <c r="T111" s="11">
        <f t="shared" si="10"/>
        <v>31355.343999999997</v>
      </c>
      <c r="U111" s="11">
        <f t="shared" si="19"/>
        <v>-5502.3109999999942</v>
      </c>
      <c r="V111" s="11">
        <f t="shared" si="11"/>
        <v>30514.344000000001</v>
      </c>
      <c r="W111" s="12">
        <f t="shared" si="17"/>
        <v>0.97317841577499531</v>
      </c>
      <c r="X111" s="11">
        <f t="shared" si="12"/>
        <v>841</v>
      </c>
      <c r="Y111" s="12">
        <f t="shared" si="18"/>
        <v>2.6821584225004837E-2</v>
      </c>
      <c r="AA111" s="12"/>
      <c r="AB111" s="12"/>
    </row>
    <row r="112" spans="1:28">
      <c r="A112" s="1">
        <v>34809</v>
      </c>
      <c r="B112" s="7" t="s">
        <v>78</v>
      </c>
      <c r="C112" s="8" t="str">
        <f t="shared" si="13"/>
        <v>Thur</v>
      </c>
      <c r="E112" s="10">
        <v>0</v>
      </c>
      <c r="F112" s="14">
        <v>6496.8049999999994</v>
      </c>
      <c r="G112" s="14">
        <v>12583.994999999999</v>
      </c>
      <c r="H112" s="99">
        <v>9437.7369999999992</v>
      </c>
      <c r="I112" s="14">
        <v>1892.5250000000001</v>
      </c>
      <c r="J112" s="14">
        <v>0</v>
      </c>
      <c r="K112" s="11">
        <v>1704.828</v>
      </c>
      <c r="L112" s="11">
        <v>891</v>
      </c>
      <c r="O112" s="11">
        <f t="shared" si="14"/>
        <v>33006.89</v>
      </c>
      <c r="P112" s="11">
        <v>1596.98</v>
      </c>
      <c r="Q112" s="11">
        <f t="shared" si="15"/>
        <v>107.84799999999996</v>
      </c>
      <c r="S112" s="11">
        <f t="shared" si="16"/>
        <v>31409.91</v>
      </c>
      <c r="T112" s="11">
        <f t="shared" si="10"/>
        <v>31409.91</v>
      </c>
      <c r="U112" s="11">
        <f t="shared" si="19"/>
        <v>54.566000000002532</v>
      </c>
      <c r="V112" s="11">
        <f t="shared" si="11"/>
        <v>30518.91</v>
      </c>
      <c r="W112" s="12">
        <f t="shared" si="17"/>
        <v>0.97163315654199578</v>
      </c>
      <c r="X112" s="11">
        <f t="shared" si="12"/>
        <v>891</v>
      </c>
      <c r="Y112" s="12">
        <f t="shared" si="18"/>
        <v>2.8366843458004179E-2</v>
      </c>
      <c r="AA112" s="12"/>
      <c r="AB112" s="12"/>
    </row>
    <row r="113" spans="1:31">
      <c r="A113" s="1">
        <v>34810</v>
      </c>
      <c r="B113" s="7" t="s">
        <v>78</v>
      </c>
      <c r="C113" s="8" t="str">
        <f t="shared" si="13"/>
        <v>Fri</v>
      </c>
      <c r="E113" s="10">
        <v>0</v>
      </c>
      <c r="F113" s="14">
        <v>5747.7479999999996</v>
      </c>
      <c r="G113" s="14">
        <v>11802.000999999998</v>
      </c>
      <c r="H113" s="99">
        <v>8903.1909999999989</v>
      </c>
      <c r="I113" s="14">
        <v>1689.414</v>
      </c>
      <c r="J113" s="14">
        <v>0</v>
      </c>
      <c r="K113" s="11">
        <v>1645.7759999999998</v>
      </c>
      <c r="L113" s="11">
        <v>685</v>
      </c>
      <c r="O113" s="11">
        <f t="shared" si="14"/>
        <v>30473.129999999997</v>
      </c>
      <c r="P113" s="11">
        <v>1563.6949999999999</v>
      </c>
      <c r="Q113" s="11">
        <f t="shared" si="15"/>
        <v>82.080999999999904</v>
      </c>
      <c r="S113" s="11">
        <f t="shared" si="16"/>
        <v>28909.434999999998</v>
      </c>
      <c r="T113" s="11">
        <f t="shared" si="10"/>
        <v>28909.434999999998</v>
      </c>
      <c r="U113" s="11">
        <f t="shared" si="19"/>
        <v>-2500.4750000000022</v>
      </c>
      <c r="V113" s="11">
        <f t="shared" si="11"/>
        <v>28224.434999999998</v>
      </c>
      <c r="W113" s="12">
        <f t="shared" si="17"/>
        <v>0.97630531347291982</v>
      </c>
      <c r="X113" s="11">
        <f t="shared" si="12"/>
        <v>685</v>
      </c>
      <c r="Y113" s="12">
        <f t="shared" si="18"/>
        <v>2.3694686527080174E-2</v>
      </c>
      <c r="AA113" s="12"/>
      <c r="AB113" s="12"/>
    </row>
    <row r="114" spans="1:31">
      <c r="A114" s="1">
        <v>34811</v>
      </c>
      <c r="B114" s="7" t="s">
        <v>78</v>
      </c>
      <c r="C114" s="8" t="str">
        <f t="shared" si="13"/>
        <v>Sat</v>
      </c>
      <c r="E114" s="10">
        <v>0</v>
      </c>
      <c r="F114" s="14">
        <v>4047.68</v>
      </c>
      <c r="G114" s="14">
        <v>10922.08</v>
      </c>
      <c r="H114" s="99">
        <v>7694.96</v>
      </c>
      <c r="I114" s="14">
        <v>1563.12</v>
      </c>
      <c r="J114" s="14">
        <v>0</v>
      </c>
      <c r="K114" s="11">
        <v>1662.96</v>
      </c>
      <c r="L114" s="11">
        <v>379</v>
      </c>
      <c r="O114" s="11">
        <f t="shared" si="14"/>
        <v>26269.8</v>
      </c>
      <c r="P114" s="11">
        <v>1591.2</v>
      </c>
      <c r="Q114" s="11">
        <f t="shared" si="15"/>
        <v>71.759999999999991</v>
      </c>
      <c r="S114" s="11">
        <f t="shared" si="16"/>
        <v>24678.6</v>
      </c>
      <c r="T114" s="11">
        <f t="shared" si="10"/>
        <v>24678.6</v>
      </c>
      <c r="U114" s="11">
        <f t="shared" si="19"/>
        <v>-4230.8349999999991</v>
      </c>
      <c r="V114" s="11">
        <f t="shared" si="11"/>
        <v>24299.599999999999</v>
      </c>
      <c r="W114" s="12">
        <f t="shared" si="17"/>
        <v>0.98464256481323897</v>
      </c>
      <c r="X114" s="11">
        <f t="shared" si="12"/>
        <v>379</v>
      </c>
      <c r="Y114" s="12">
        <f t="shared" si="18"/>
        <v>1.5357435186761E-2</v>
      </c>
      <c r="AA114" s="12"/>
      <c r="AB114" s="12"/>
    </row>
    <row r="115" spans="1:31">
      <c r="A115" s="1">
        <v>34812</v>
      </c>
      <c r="B115" s="7" t="s">
        <v>78</v>
      </c>
      <c r="C115" s="8" t="str">
        <f t="shared" si="13"/>
        <v>Sun</v>
      </c>
      <c r="E115" s="10">
        <v>14</v>
      </c>
      <c r="F115" s="14">
        <v>11585.268</v>
      </c>
      <c r="G115" s="14">
        <v>13639.86</v>
      </c>
      <c r="H115" s="99">
        <v>9686.232</v>
      </c>
      <c r="I115" s="14">
        <v>2567.1959999999999</v>
      </c>
      <c r="J115" s="14">
        <v>0</v>
      </c>
      <c r="K115" s="11">
        <v>1730.952</v>
      </c>
      <c r="L115" s="11">
        <v>1873</v>
      </c>
      <c r="O115" s="11">
        <f t="shared" si="14"/>
        <v>41082.507999999994</v>
      </c>
      <c r="P115" s="11">
        <v>1650.5640000000001</v>
      </c>
      <c r="Q115" s="11">
        <f t="shared" si="15"/>
        <v>80.38799999999992</v>
      </c>
      <c r="S115" s="11">
        <f t="shared" si="16"/>
        <v>39431.943999999996</v>
      </c>
      <c r="T115" s="11">
        <f t="shared" si="10"/>
        <v>39431.943999999996</v>
      </c>
      <c r="U115" s="11">
        <f t="shared" si="19"/>
        <v>14753.343999999997</v>
      </c>
      <c r="V115" s="11">
        <f t="shared" si="11"/>
        <v>37558.943999999996</v>
      </c>
      <c r="W115" s="12">
        <f t="shared" si="17"/>
        <v>0.95250043974499454</v>
      </c>
      <c r="X115" s="11">
        <f t="shared" si="12"/>
        <v>1873</v>
      </c>
      <c r="Y115" s="12">
        <f t="shared" si="18"/>
        <v>4.7499560255005437E-2</v>
      </c>
      <c r="AA115" s="12"/>
      <c r="AB115" s="12"/>
    </row>
    <row r="116" spans="1:31">
      <c r="A116" s="1">
        <v>34813</v>
      </c>
      <c r="B116" s="7" t="s">
        <v>78</v>
      </c>
      <c r="C116" s="8" t="str">
        <f t="shared" si="13"/>
        <v>Mon</v>
      </c>
      <c r="E116" s="10">
        <v>19</v>
      </c>
      <c r="F116" s="14">
        <v>25981.279999999999</v>
      </c>
      <c r="G116" s="14">
        <v>18327.919999999998</v>
      </c>
      <c r="H116" s="99">
        <v>12978.16</v>
      </c>
      <c r="I116" s="14">
        <v>3502.72</v>
      </c>
      <c r="J116" s="14">
        <v>0</v>
      </c>
      <c r="K116" s="11">
        <v>9233.1200000000008</v>
      </c>
      <c r="L116" s="11">
        <v>1263</v>
      </c>
      <c r="O116" s="11">
        <f t="shared" si="14"/>
        <v>71286.2</v>
      </c>
      <c r="P116" s="11">
        <v>8981.44</v>
      </c>
      <c r="Q116" s="11">
        <f t="shared" si="15"/>
        <v>251.68000000000029</v>
      </c>
      <c r="S116" s="11">
        <f t="shared" si="16"/>
        <v>62304.759999999995</v>
      </c>
      <c r="T116" s="11">
        <f t="shared" si="10"/>
        <v>62304.759999999995</v>
      </c>
      <c r="U116" s="11">
        <f t="shared" si="19"/>
        <v>22872.815999999999</v>
      </c>
      <c r="V116" s="11">
        <f t="shared" si="11"/>
        <v>61041.759999999995</v>
      </c>
      <c r="W116" s="12">
        <f t="shared" si="17"/>
        <v>0.97972867562606769</v>
      </c>
      <c r="X116" s="11">
        <f t="shared" si="12"/>
        <v>1263</v>
      </c>
      <c r="Y116" s="12">
        <f t="shared" si="18"/>
        <v>2.0271324373932267E-2</v>
      </c>
      <c r="AA116" s="12"/>
      <c r="AB116" s="12"/>
    </row>
    <row r="117" spans="1:31">
      <c r="A117" s="1">
        <v>34814</v>
      </c>
      <c r="B117" s="7" t="s">
        <v>78</v>
      </c>
      <c r="C117" s="8" t="str">
        <f t="shared" si="13"/>
        <v>Tue</v>
      </c>
      <c r="E117" s="10">
        <v>10</v>
      </c>
      <c r="F117" s="14">
        <v>15928.5</v>
      </c>
      <c r="G117" s="14">
        <v>15260.28</v>
      </c>
      <c r="H117" s="99">
        <v>10654.224</v>
      </c>
      <c r="I117" s="14">
        <v>2805.4880000000003</v>
      </c>
      <c r="J117" s="14">
        <v>0</v>
      </c>
      <c r="K117" s="11">
        <v>8417.5</v>
      </c>
      <c r="L117" s="11">
        <v>0</v>
      </c>
      <c r="O117" s="11">
        <f t="shared" si="14"/>
        <v>53065.991999999998</v>
      </c>
      <c r="P117" s="11">
        <v>8124.3119999999999</v>
      </c>
      <c r="Q117" s="11">
        <f t="shared" si="15"/>
        <v>293.1880000000001</v>
      </c>
      <c r="S117" s="11">
        <f t="shared" si="16"/>
        <v>44941.68</v>
      </c>
      <c r="T117" s="11">
        <f t="shared" si="10"/>
        <v>44941.68</v>
      </c>
      <c r="U117" s="11">
        <f t="shared" si="19"/>
        <v>-17363.079999999994</v>
      </c>
      <c r="V117" s="11">
        <f t="shared" si="11"/>
        <v>44941.68</v>
      </c>
      <c r="W117" s="12">
        <f t="shared" si="17"/>
        <v>1</v>
      </c>
      <c r="X117" s="11">
        <f t="shared" si="12"/>
        <v>0</v>
      </c>
      <c r="Y117" s="12">
        <f t="shared" si="18"/>
        <v>0</v>
      </c>
      <c r="AA117" s="12"/>
      <c r="AB117" s="12"/>
    </row>
    <row r="118" spans="1:31">
      <c r="A118" s="1">
        <v>34815</v>
      </c>
      <c r="B118" s="7" t="s">
        <v>78</v>
      </c>
      <c r="C118" s="8" t="str">
        <f t="shared" si="13"/>
        <v>Wed</v>
      </c>
      <c r="E118" s="10">
        <v>7</v>
      </c>
      <c r="F118" s="14">
        <v>12044.952000000001</v>
      </c>
      <c r="G118" s="14">
        <v>14150.016</v>
      </c>
      <c r="H118" s="99">
        <v>10045.764000000001</v>
      </c>
      <c r="I118" s="14">
        <v>2501.58</v>
      </c>
      <c r="J118" s="14">
        <v>0</v>
      </c>
      <c r="K118" s="11">
        <v>2133.09</v>
      </c>
      <c r="L118" s="11">
        <v>0</v>
      </c>
      <c r="O118" s="11">
        <f t="shared" si="14"/>
        <v>40875.402000000002</v>
      </c>
      <c r="P118" s="11">
        <v>2038.6320000000001</v>
      </c>
      <c r="Q118" s="11">
        <f t="shared" si="15"/>
        <v>94.458000000000084</v>
      </c>
      <c r="S118" s="11">
        <f t="shared" si="16"/>
        <v>38836.770000000004</v>
      </c>
      <c r="T118" s="11">
        <f t="shared" si="10"/>
        <v>38836.770000000004</v>
      </c>
      <c r="U118" s="11">
        <f t="shared" si="19"/>
        <v>-6104.9099999999962</v>
      </c>
      <c r="V118" s="11">
        <f t="shared" si="11"/>
        <v>38836.770000000004</v>
      </c>
      <c r="W118" s="12">
        <f t="shared" si="17"/>
        <v>1</v>
      </c>
      <c r="X118" s="11">
        <f t="shared" si="12"/>
        <v>0</v>
      </c>
      <c r="Y118" s="12">
        <f t="shared" si="18"/>
        <v>0</v>
      </c>
      <c r="AA118" s="12"/>
      <c r="AB118" s="12"/>
    </row>
    <row r="119" spans="1:31">
      <c r="A119" s="1">
        <v>34816</v>
      </c>
      <c r="B119" s="7" t="s">
        <v>78</v>
      </c>
      <c r="C119" s="8" t="str">
        <f t="shared" si="13"/>
        <v>Thur</v>
      </c>
      <c r="E119" s="10">
        <v>0</v>
      </c>
      <c r="F119" s="14">
        <v>8440.8359999999993</v>
      </c>
      <c r="G119" s="14">
        <v>12835.805999999999</v>
      </c>
      <c r="H119" s="99">
        <v>9323.985999999999</v>
      </c>
      <c r="I119" s="14">
        <v>2155.9250000000002</v>
      </c>
      <c r="J119" s="14">
        <v>0</v>
      </c>
      <c r="K119" s="11">
        <v>1951.242</v>
      </c>
      <c r="L119" s="11">
        <v>0</v>
      </c>
      <c r="O119" s="11">
        <f t="shared" si="14"/>
        <v>34707.794999999998</v>
      </c>
      <c r="P119" s="11">
        <v>2057.2199999999998</v>
      </c>
      <c r="Q119" s="11">
        <f t="shared" si="15"/>
        <v>-105.97799999999984</v>
      </c>
      <c r="S119" s="11">
        <f t="shared" si="16"/>
        <v>32650.574999999997</v>
      </c>
      <c r="T119" s="11">
        <f t="shared" si="10"/>
        <v>32650.574999999997</v>
      </c>
      <c r="U119" s="11">
        <f t="shared" si="19"/>
        <v>-6186.195000000007</v>
      </c>
      <c r="V119" s="11">
        <f t="shared" si="11"/>
        <v>32650.574999999997</v>
      </c>
      <c r="W119" s="12">
        <f t="shared" si="17"/>
        <v>1</v>
      </c>
      <c r="X119" s="11">
        <f t="shared" si="12"/>
        <v>0</v>
      </c>
      <c r="Y119" s="12">
        <f t="shared" si="18"/>
        <v>0</v>
      </c>
      <c r="AA119" s="12"/>
      <c r="AB119" s="12"/>
    </row>
    <row r="120" spans="1:31">
      <c r="A120" s="1">
        <v>34817</v>
      </c>
      <c r="B120" s="7" t="s">
        <v>78</v>
      </c>
      <c r="C120" s="8" t="str">
        <f t="shared" si="13"/>
        <v>Fri</v>
      </c>
      <c r="E120" s="10">
        <v>5</v>
      </c>
      <c r="F120" s="14">
        <v>8148.7459999999992</v>
      </c>
      <c r="G120" s="14">
        <v>12182.675999999999</v>
      </c>
      <c r="H120" s="99">
        <v>9410.7749999999996</v>
      </c>
      <c r="I120" s="14">
        <v>2033.5569999999998</v>
      </c>
      <c r="J120" s="14">
        <v>0</v>
      </c>
      <c r="K120" s="11">
        <v>2039.7789999999998</v>
      </c>
      <c r="L120" s="11">
        <v>0</v>
      </c>
      <c r="O120" s="11">
        <f t="shared" si="14"/>
        <v>33815.533000000003</v>
      </c>
      <c r="P120" s="11">
        <v>1941.2639999999999</v>
      </c>
      <c r="Q120" s="11">
        <f t="shared" si="15"/>
        <v>98.514999999999873</v>
      </c>
      <c r="S120" s="11">
        <f t="shared" si="16"/>
        <v>31874.269000000004</v>
      </c>
      <c r="T120" s="11">
        <f t="shared" si="10"/>
        <v>31874.269000000004</v>
      </c>
      <c r="U120" s="11">
        <f t="shared" si="19"/>
        <v>-776.30599999999322</v>
      </c>
      <c r="V120" s="11">
        <f t="shared" si="11"/>
        <v>31874.269000000004</v>
      </c>
      <c r="W120" s="12">
        <f t="shared" si="17"/>
        <v>1</v>
      </c>
      <c r="X120" s="11">
        <f t="shared" si="12"/>
        <v>0</v>
      </c>
      <c r="Y120" s="12">
        <f t="shared" si="18"/>
        <v>0</v>
      </c>
      <c r="AA120" s="12"/>
      <c r="AB120" s="12"/>
    </row>
    <row r="121" spans="1:31">
      <c r="A121" s="1">
        <v>34818</v>
      </c>
      <c r="B121" s="7" t="s">
        <v>78</v>
      </c>
      <c r="C121" s="8" t="str">
        <f t="shared" si="13"/>
        <v>Sat</v>
      </c>
      <c r="E121" s="10">
        <v>4</v>
      </c>
      <c r="F121" s="14">
        <v>5573.5609999999997</v>
      </c>
      <c r="G121" s="14">
        <v>10904.011999999999</v>
      </c>
      <c r="H121" s="99">
        <v>8156.8689999999997</v>
      </c>
      <c r="I121" s="14">
        <v>1738.7650000000001</v>
      </c>
      <c r="J121" s="14">
        <v>0</v>
      </c>
      <c r="K121" s="11">
        <v>2020.9839999999999</v>
      </c>
      <c r="L121" s="11">
        <v>0</v>
      </c>
      <c r="O121" s="11">
        <f t="shared" si="14"/>
        <v>28394.190999999995</v>
      </c>
      <c r="P121" s="11">
        <v>1925.8539999999998</v>
      </c>
      <c r="Q121" s="11">
        <f t="shared" si="15"/>
        <v>95.130000000000109</v>
      </c>
      <c r="S121" s="11">
        <f t="shared" si="16"/>
        <v>26468.336999999996</v>
      </c>
      <c r="T121" s="11">
        <f t="shared" si="10"/>
        <v>26468.336999999996</v>
      </c>
      <c r="U121" s="11">
        <f t="shared" si="19"/>
        <v>-5405.932000000008</v>
      </c>
      <c r="V121" s="11">
        <f t="shared" si="11"/>
        <v>26468.336999999996</v>
      </c>
      <c r="W121" s="12">
        <f t="shared" si="17"/>
        <v>1</v>
      </c>
      <c r="X121" s="11">
        <f t="shared" si="12"/>
        <v>0</v>
      </c>
      <c r="Y121" s="12">
        <f t="shared" si="18"/>
        <v>0</v>
      </c>
      <c r="AA121" s="12"/>
      <c r="AB121" s="12"/>
    </row>
    <row r="122" spans="1:31">
      <c r="A122" s="1">
        <v>34819</v>
      </c>
      <c r="B122" s="7" t="s">
        <v>78</v>
      </c>
      <c r="C122" s="8" t="str">
        <f t="shared" si="13"/>
        <v>Sun</v>
      </c>
      <c r="E122" s="10">
        <v>7</v>
      </c>
      <c r="F122" s="14">
        <v>12101.25</v>
      </c>
      <c r="G122" s="14">
        <v>12748.05</v>
      </c>
      <c r="H122" s="99">
        <v>9486.75</v>
      </c>
      <c r="I122" s="14">
        <v>2493.75</v>
      </c>
      <c r="J122" s="14">
        <v>0</v>
      </c>
      <c r="K122" s="11">
        <v>2143.0500000000002</v>
      </c>
      <c r="L122" s="11">
        <v>0</v>
      </c>
      <c r="O122" s="11">
        <f t="shared" si="14"/>
        <v>38972.850000000006</v>
      </c>
      <c r="P122" s="11">
        <v>2031.75</v>
      </c>
      <c r="Q122" s="11">
        <f t="shared" si="15"/>
        <v>111.30000000000018</v>
      </c>
      <c r="S122" s="11">
        <f t="shared" si="16"/>
        <v>36941.100000000006</v>
      </c>
      <c r="T122" s="11">
        <f t="shared" si="10"/>
        <v>36941.100000000006</v>
      </c>
      <c r="U122" s="11">
        <f t="shared" si="19"/>
        <v>10472.76300000001</v>
      </c>
      <c r="V122" s="11">
        <f t="shared" si="11"/>
        <v>36941.100000000006</v>
      </c>
      <c r="W122" s="12">
        <f t="shared" si="17"/>
        <v>1</v>
      </c>
      <c r="X122" s="11">
        <f t="shared" si="12"/>
        <v>0</v>
      </c>
      <c r="Y122" s="12">
        <f t="shared" si="18"/>
        <v>0</v>
      </c>
      <c r="AA122" s="12"/>
      <c r="AB122" s="12"/>
    </row>
    <row r="123" spans="1:31">
      <c r="A123" s="1">
        <v>34820</v>
      </c>
      <c r="B123" s="7" t="s">
        <v>79</v>
      </c>
      <c r="C123" s="8" t="str">
        <f t="shared" si="13"/>
        <v>Mon</v>
      </c>
      <c r="E123" s="10">
        <v>11</v>
      </c>
      <c r="F123" s="11">
        <v>16329.207999999999</v>
      </c>
      <c r="G123" s="11">
        <v>14953.490999999998</v>
      </c>
      <c r="H123" s="61">
        <v>10944.198999999999</v>
      </c>
      <c r="I123" s="11">
        <v>2782.7239999999997</v>
      </c>
      <c r="J123" s="11">
        <v>0</v>
      </c>
      <c r="K123" s="11">
        <v>2058.8820000000001</v>
      </c>
      <c r="L123" s="11">
        <v>0</v>
      </c>
      <c r="O123" s="11">
        <f t="shared" si="14"/>
        <v>47068.503999999994</v>
      </c>
      <c r="P123" s="11">
        <v>1953.5389999999998</v>
      </c>
      <c r="Q123" s="11">
        <f t="shared" si="15"/>
        <v>105.3430000000003</v>
      </c>
      <c r="S123" s="11">
        <f t="shared" si="16"/>
        <v>45114.964999999997</v>
      </c>
      <c r="T123" s="11">
        <f t="shared" si="10"/>
        <v>45114.964999999997</v>
      </c>
      <c r="U123" s="11">
        <f t="shared" si="19"/>
        <v>8173.8649999999907</v>
      </c>
      <c r="V123" s="11">
        <f t="shared" si="11"/>
        <v>45114.964999999997</v>
      </c>
      <c r="W123" s="12">
        <f t="shared" si="17"/>
        <v>1</v>
      </c>
      <c r="X123" s="11">
        <f t="shared" si="12"/>
        <v>0</v>
      </c>
      <c r="Y123" s="12">
        <f t="shared" si="18"/>
        <v>0</v>
      </c>
      <c r="AA123" s="9">
        <f>INTERCEPT(S123:S153,E123:E153)</f>
        <v>25607.640462176027</v>
      </c>
      <c r="AB123" s="9">
        <f>SLOPE(S123:S153,E123:E153)</f>
        <v>1748.92500947244</v>
      </c>
      <c r="AC123" s="12">
        <f>RSQ(S123:S153,E123:E153)</f>
        <v>0.75465046286607651</v>
      </c>
      <c r="AD123" s="9">
        <f>AA123+(55*AB123)</f>
        <v>121798.51598316024</v>
      </c>
      <c r="AE123" s="10">
        <f>SUM(E123:E153)</f>
        <v>71</v>
      </c>
    </row>
    <row r="124" spans="1:31">
      <c r="A124" s="1">
        <v>34821</v>
      </c>
      <c r="B124" s="7" t="s">
        <v>79</v>
      </c>
      <c r="C124" s="8" t="str">
        <f t="shared" si="13"/>
        <v>Tue</v>
      </c>
      <c r="E124" s="10">
        <v>17</v>
      </c>
      <c r="F124" s="11">
        <v>25768.428</v>
      </c>
      <c r="G124" s="11">
        <v>17726.995999999999</v>
      </c>
      <c r="H124" s="61">
        <v>12700.324000000001</v>
      </c>
      <c r="I124" s="11">
        <v>3514.1120000000001</v>
      </c>
      <c r="J124" s="11">
        <v>0</v>
      </c>
      <c r="K124" s="11">
        <v>2034.704</v>
      </c>
      <c r="L124" s="11">
        <v>0</v>
      </c>
      <c r="O124" s="11">
        <f t="shared" si="14"/>
        <v>61744.563999999998</v>
      </c>
      <c r="P124" s="11">
        <v>1944.5720000000001</v>
      </c>
      <c r="Q124" s="11">
        <f t="shared" si="15"/>
        <v>90.131999999999834</v>
      </c>
      <c r="S124" s="11">
        <f t="shared" si="16"/>
        <v>59799.991999999998</v>
      </c>
      <c r="T124" s="11">
        <f t="shared" si="10"/>
        <v>59799.991999999998</v>
      </c>
      <c r="U124" s="11">
        <f t="shared" si="19"/>
        <v>14685.027000000002</v>
      </c>
      <c r="V124" s="11">
        <f t="shared" si="11"/>
        <v>59799.991999999998</v>
      </c>
      <c r="W124" s="12">
        <f t="shared" si="17"/>
        <v>1</v>
      </c>
      <c r="X124" s="11">
        <f t="shared" si="12"/>
        <v>0</v>
      </c>
      <c r="Y124" s="12">
        <f t="shared" si="18"/>
        <v>0</v>
      </c>
      <c r="AA124" s="12"/>
      <c r="AB124" s="12"/>
    </row>
    <row r="125" spans="1:31">
      <c r="A125" s="1">
        <v>34822</v>
      </c>
      <c r="B125" s="7" t="s">
        <v>79</v>
      </c>
      <c r="C125" s="8" t="str">
        <f t="shared" si="13"/>
        <v>Wed</v>
      </c>
      <c r="E125" s="10">
        <v>8</v>
      </c>
      <c r="F125" s="11">
        <v>15246.144</v>
      </c>
      <c r="G125" s="11">
        <v>15090.444000000001</v>
      </c>
      <c r="H125" s="61">
        <v>10314.606</v>
      </c>
      <c r="I125" s="11">
        <v>2759.0039999999999</v>
      </c>
      <c r="J125" s="11">
        <v>0</v>
      </c>
      <c r="K125" s="11">
        <v>1140.7619999999999</v>
      </c>
      <c r="L125" s="11">
        <v>0</v>
      </c>
      <c r="O125" s="11">
        <f t="shared" si="14"/>
        <v>44550.960000000006</v>
      </c>
      <c r="P125" s="11">
        <v>1051.4940000000001</v>
      </c>
      <c r="Q125" s="11">
        <f t="shared" si="15"/>
        <v>89.267999999999802</v>
      </c>
      <c r="S125" s="11">
        <f t="shared" si="16"/>
        <v>43499.466000000008</v>
      </c>
      <c r="T125" s="11">
        <f t="shared" si="10"/>
        <v>43499.466000000008</v>
      </c>
      <c r="U125" s="11">
        <f t="shared" si="19"/>
        <v>-16300.525999999991</v>
      </c>
      <c r="V125" s="11">
        <f t="shared" si="11"/>
        <v>43499.466000000008</v>
      </c>
      <c r="W125" s="12">
        <f t="shared" si="17"/>
        <v>1</v>
      </c>
      <c r="X125" s="11">
        <f t="shared" si="12"/>
        <v>0</v>
      </c>
      <c r="Y125" s="12">
        <f t="shared" si="18"/>
        <v>0</v>
      </c>
      <c r="AA125" s="12"/>
      <c r="AB125" s="12"/>
    </row>
    <row r="126" spans="1:31">
      <c r="A126" s="1">
        <v>34823</v>
      </c>
      <c r="B126" s="7" t="s">
        <v>79</v>
      </c>
      <c r="C126" s="8" t="str">
        <f t="shared" si="13"/>
        <v>Thur</v>
      </c>
      <c r="E126" s="10">
        <v>4</v>
      </c>
      <c r="F126" s="11">
        <v>11563.587</v>
      </c>
      <c r="G126" s="11">
        <v>13578.477999999999</v>
      </c>
      <c r="H126" s="61">
        <v>9504.1049999999996</v>
      </c>
      <c r="I126" s="11">
        <v>2426.58</v>
      </c>
      <c r="J126" s="11">
        <v>0</v>
      </c>
      <c r="K126" s="11">
        <v>755.97299999999996</v>
      </c>
      <c r="L126" s="11">
        <v>0</v>
      </c>
      <c r="O126" s="11">
        <f t="shared" si="14"/>
        <v>37828.722999999998</v>
      </c>
      <c r="P126" s="11">
        <v>675.08699999999999</v>
      </c>
      <c r="Q126" s="11">
        <f t="shared" si="15"/>
        <v>80.885999999999967</v>
      </c>
      <c r="S126" s="11">
        <f t="shared" si="16"/>
        <v>37153.635999999999</v>
      </c>
      <c r="T126" s="11">
        <f t="shared" si="10"/>
        <v>37153.635999999999</v>
      </c>
      <c r="U126" s="11">
        <f t="shared" si="19"/>
        <v>-6345.830000000009</v>
      </c>
      <c r="V126" s="11">
        <f t="shared" si="11"/>
        <v>37153.635999999999</v>
      </c>
      <c r="W126" s="12">
        <f t="shared" si="17"/>
        <v>1</v>
      </c>
      <c r="X126" s="11">
        <f t="shared" si="12"/>
        <v>0</v>
      </c>
      <c r="Y126" s="12">
        <f t="shared" si="18"/>
        <v>0</v>
      </c>
      <c r="AA126" s="12"/>
      <c r="AB126" s="12"/>
    </row>
    <row r="127" spans="1:31">
      <c r="A127" s="1">
        <v>34824</v>
      </c>
      <c r="B127" s="7" t="s">
        <v>79</v>
      </c>
      <c r="C127" s="8" t="str">
        <f t="shared" si="13"/>
        <v>Fri</v>
      </c>
      <c r="E127" s="10">
        <v>5</v>
      </c>
      <c r="F127" s="11">
        <v>10186.799999999999</v>
      </c>
      <c r="G127" s="11">
        <v>12528.88</v>
      </c>
      <c r="H127" s="61">
        <v>9024.08</v>
      </c>
      <c r="I127" s="11">
        <v>2176.7199999999998</v>
      </c>
      <c r="J127" s="11">
        <v>0</v>
      </c>
      <c r="K127" s="11">
        <v>2147.6</v>
      </c>
      <c r="L127" s="11">
        <v>0</v>
      </c>
      <c r="O127" s="11">
        <f t="shared" si="14"/>
        <v>36064.080000000002</v>
      </c>
      <c r="P127" s="11">
        <v>2040.48</v>
      </c>
      <c r="Q127" s="11">
        <f t="shared" si="15"/>
        <v>107.11999999999989</v>
      </c>
      <c r="S127" s="11">
        <f t="shared" si="16"/>
        <v>34023.599999999999</v>
      </c>
      <c r="T127" s="11">
        <f t="shared" si="10"/>
        <v>34023.599999999999</v>
      </c>
      <c r="U127" s="11">
        <f t="shared" si="19"/>
        <v>-3130.0360000000001</v>
      </c>
      <c r="V127" s="11">
        <f t="shared" si="11"/>
        <v>34023.599999999999</v>
      </c>
      <c r="W127" s="12">
        <f t="shared" si="17"/>
        <v>1</v>
      </c>
      <c r="X127" s="11">
        <f t="shared" si="12"/>
        <v>0</v>
      </c>
      <c r="Y127" s="12">
        <f t="shared" si="18"/>
        <v>0</v>
      </c>
      <c r="AA127" s="12"/>
      <c r="AB127" s="12"/>
    </row>
    <row r="128" spans="1:31">
      <c r="A128" s="1">
        <v>34825</v>
      </c>
      <c r="B128" s="7" t="s">
        <v>79</v>
      </c>
      <c r="C128" s="8" t="str">
        <f t="shared" si="13"/>
        <v>Sat</v>
      </c>
      <c r="E128" s="10">
        <v>7</v>
      </c>
      <c r="F128" s="11">
        <v>7557.5160000000005</v>
      </c>
      <c r="G128" s="11">
        <v>11587.356</v>
      </c>
      <c r="H128" s="61">
        <v>7769.4480000000003</v>
      </c>
      <c r="I128" s="11">
        <v>2021.184</v>
      </c>
      <c r="J128" s="11">
        <v>0</v>
      </c>
      <c r="K128" s="11">
        <v>2198.6640000000002</v>
      </c>
      <c r="L128" s="11">
        <v>0</v>
      </c>
      <c r="O128" s="11">
        <f t="shared" si="14"/>
        <v>31134.168000000001</v>
      </c>
      <c r="P128" s="11">
        <v>2074.4279999999999</v>
      </c>
      <c r="Q128" s="11">
        <f t="shared" si="15"/>
        <v>124.23600000000033</v>
      </c>
      <c r="S128" s="11">
        <f t="shared" si="16"/>
        <v>29059.74</v>
      </c>
      <c r="T128" s="11">
        <f t="shared" si="10"/>
        <v>29059.74</v>
      </c>
      <c r="U128" s="11">
        <f t="shared" si="19"/>
        <v>-4963.8599999999969</v>
      </c>
      <c r="V128" s="11">
        <f t="shared" si="11"/>
        <v>29059.74</v>
      </c>
      <c r="W128" s="12">
        <f t="shared" si="17"/>
        <v>1</v>
      </c>
      <c r="X128" s="11">
        <f t="shared" si="12"/>
        <v>0</v>
      </c>
      <c r="Y128" s="12">
        <f t="shared" si="18"/>
        <v>0</v>
      </c>
      <c r="AA128" s="12"/>
      <c r="AB128" s="12"/>
    </row>
    <row r="129" spans="1:28">
      <c r="A129" s="1">
        <v>34826</v>
      </c>
      <c r="B129" s="7" t="s">
        <v>79</v>
      </c>
      <c r="C129" s="8" t="str">
        <f t="shared" si="13"/>
        <v>Sun</v>
      </c>
      <c r="E129" s="10">
        <v>5</v>
      </c>
      <c r="F129" s="11">
        <v>8035.6680000000006</v>
      </c>
      <c r="G129" s="11">
        <v>12094.74</v>
      </c>
      <c r="H129" s="61">
        <v>8157.8160000000007</v>
      </c>
      <c r="I129" s="11">
        <v>2216.4120000000003</v>
      </c>
      <c r="J129" s="11">
        <v>0</v>
      </c>
      <c r="K129" s="11">
        <v>2140.1999999999998</v>
      </c>
      <c r="L129" s="11">
        <v>0</v>
      </c>
      <c r="O129" s="11">
        <f t="shared" si="14"/>
        <v>32644.836000000003</v>
      </c>
      <c r="P129" s="11">
        <v>2038.932</v>
      </c>
      <c r="Q129" s="11">
        <f t="shared" si="15"/>
        <v>101.2679999999998</v>
      </c>
      <c r="S129" s="11">
        <f t="shared" si="16"/>
        <v>30605.904000000002</v>
      </c>
      <c r="T129" s="11">
        <f t="shared" si="10"/>
        <v>30605.904000000002</v>
      </c>
      <c r="U129" s="11">
        <f t="shared" si="19"/>
        <v>1546.1640000000007</v>
      </c>
      <c r="V129" s="11">
        <f t="shared" si="11"/>
        <v>30605.904000000002</v>
      </c>
      <c r="W129" s="12">
        <f t="shared" si="17"/>
        <v>1</v>
      </c>
      <c r="X129" s="11">
        <f t="shared" si="12"/>
        <v>0</v>
      </c>
      <c r="Y129" s="12">
        <f t="shared" si="18"/>
        <v>0</v>
      </c>
      <c r="AA129" s="12"/>
      <c r="AB129" s="12"/>
    </row>
    <row r="130" spans="1:28">
      <c r="A130" s="1">
        <v>34827</v>
      </c>
      <c r="B130" s="7" t="s">
        <v>79</v>
      </c>
      <c r="C130" s="8" t="str">
        <f t="shared" si="13"/>
        <v>Mon</v>
      </c>
      <c r="E130" s="10">
        <v>7</v>
      </c>
      <c r="F130" s="11">
        <v>10304.573999999999</v>
      </c>
      <c r="G130" s="11">
        <v>13758.626999999999</v>
      </c>
      <c r="H130" s="61">
        <v>9854.3639999999996</v>
      </c>
      <c r="I130" s="11">
        <v>2452.0739999999996</v>
      </c>
      <c r="J130" s="11">
        <v>0</v>
      </c>
      <c r="K130" s="11">
        <v>2000.8169999999998</v>
      </c>
      <c r="L130" s="11">
        <v>0</v>
      </c>
      <c r="O130" s="11">
        <f t="shared" si="14"/>
        <v>38370.455999999998</v>
      </c>
      <c r="P130" s="11">
        <v>1914.963</v>
      </c>
      <c r="Q130" s="11">
        <f t="shared" si="15"/>
        <v>85.853999999999814</v>
      </c>
      <c r="S130" s="11">
        <f t="shared" si="16"/>
        <v>36455.492999999995</v>
      </c>
      <c r="T130" s="11">
        <f t="shared" si="10"/>
        <v>36455.492999999995</v>
      </c>
      <c r="U130" s="11">
        <f t="shared" si="19"/>
        <v>5849.5889999999927</v>
      </c>
      <c r="V130" s="11">
        <f t="shared" si="11"/>
        <v>36455.492999999995</v>
      </c>
      <c r="W130" s="12">
        <f t="shared" si="17"/>
        <v>1</v>
      </c>
      <c r="X130" s="11">
        <f t="shared" si="12"/>
        <v>0</v>
      </c>
      <c r="Y130" s="12">
        <f t="shared" si="18"/>
        <v>0</v>
      </c>
      <c r="AA130" s="12"/>
      <c r="AB130" s="12"/>
    </row>
    <row r="131" spans="1:28">
      <c r="A131" s="1">
        <v>34828</v>
      </c>
      <c r="B131" s="7" t="s">
        <v>79</v>
      </c>
      <c r="C131" s="8" t="str">
        <f t="shared" si="13"/>
        <v>Tue</v>
      </c>
      <c r="E131" s="10">
        <v>0</v>
      </c>
      <c r="F131" s="11">
        <v>7933.91</v>
      </c>
      <c r="G131" s="11">
        <v>12965.17</v>
      </c>
      <c r="H131" s="61">
        <v>9037.44</v>
      </c>
      <c r="I131" s="11">
        <v>2143.2539999999999</v>
      </c>
      <c r="J131" s="11">
        <v>0</v>
      </c>
      <c r="K131" s="11">
        <v>2180.91</v>
      </c>
      <c r="L131" s="11">
        <v>0</v>
      </c>
      <c r="O131" s="11">
        <f t="shared" si="14"/>
        <v>34260.684000000008</v>
      </c>
      <c r="P131" s="11">
        <v>2078.402</v>
      </c>
      <c r="Q131" s="11">
        <f t="shared" si="15"/>
        <v>102.50799999999981</v>
      </c>
      <c r="S131" s="11">
        <f t="shared" si="16"/>
        <v>32182.282000000007</v>
      </c>
      <c r="T131" s="11">
        <f t="shared" ref="T131:T194" si="20">SUM(S131,D131)</f>
        <v>32182.282000000007</v>
      </c>
      <c r="U131" s="11">
        <f t="shared" si="19"/>
        <v>-4273.2109999999884</v>
      </c>
      <c r="V131" s="11">
        <f t="shared" ref="V131:V194" si="21">SUM(F131:K131)-P131</f>
        <v>32182.282000000007</v>
      </c>
      <c r="W131" s="12">
        <f t="shared" si="17"/>
        <v>1</v>
      </c>
      <c r="X131" s="11">
        <f t="shared" ref="X131:X194" si="22">SUM(L131:M131)</f>
        <v>0</v>
      </c>
      <c r="Y131" s="12">
        <f t="shared" si="18"/>
        <v>0</v>
      </c>
      <c r="AA131" s="12"/>
      <c r="AB131" s="12"/>
    </row>
    <row r="132" spans="1:28">
      <c r="A132" s="1">
        <v>34829</v>
      </c>
      <c r="B132" s="7" t="s">
        <v>79</v>
      </c>
      <c r="C132" s="8" t="str">
        <f t="shared" ref="C132:C195" si="23">IF(WEEKDAY(A132)=1,"Sun",IF(WEEKDAY(A132)=2,"Mon",IF(WEEKDAY(A132)=3,"Tue",IF(WEEKDAY(A132)=4,"Wed",IF(WEEKDAY(A132)=5,"Thur",IF(WEEKDAY(A132)=6,"Fri",IF(WEEKDAY(A132)=7,"Sat")))))))</f>
        <v>Wed</v>
      </c>
      <c r="E132" s="10">
        <v>0</v>
      </c>
      <c r="F132" s="11">
        <v>6020.2449999999999</v>
      </c>
      <c r="G132" s="11">
        <v>11965.25</v>
      </c>
      <c r="H132" s="61">
        <v>8515.7049999999999</v>
      </c>
      <c r="I132" s="11">
        <v>1951.0150000000001</v>
      </c>
      <c r="J132" s="11">
        <v>0</v>
      </c>
      <c r="K132" s="11">
        <v>2160.0149999999999</v>
      </c>
      <c r="L132" s="11">
        <v>0</v>
      </c>
      <c r="O132" s="11">
        <f t="shared" ref="O132:O195" si="24">SUM(F132:M132)</f>
        <v>30612.229999999996</v>
      </c>
      <c r="P132" s="11">
        <v>2076.415</v>
      </c>
      <c r="Q132" s="11">
        <f t="shared" ref="Q132:Q195" si="25">K132-P132</f>
        <v>83.599999999999909</v>
      </c>
      <c r="S132" s="11">
        <f t="shared" ref="S132:S195" si="26">O132-P132</f>
        <v>28535.814999999995</v>
      </c>
      <c r="T132" s="11">
        <f t="shared" si="20"/>
        <v>28535.814999999995</v>
      </c>
      <c r="U132" s="11">
        <f t="shared" si="19"/>
        <v>-3646.4670000000115</v>
      </c>
      <c r="V132" s="11">
        <f t="shared" si="21"/>
        <v>28535.814999999995</v>
      </c>
      <c r="W132" s="12">
        <f t="shared" ref="W132:W195" si="27">V132/S132</f>
        <v>1</v>
      </c>
      <c r="X132" s="11">
        <f t="shared" si="22"/>
        <v>0</v>
      </c>
      <c r="Y132" s="12">
        <f t="shared" ref="Y132:Y195" si="28">X132/S132</f>
        <v>0</v>
      </c>
      <c r="AA132" s="12"/>
      <c r="AB132" s="12"/>
    </row>
    <row r="133" spans="1:28">
      <c r="A133" s="1">
        <v>34830</v>
      </c>
      <c r="B133" s="7" t="s">
        <v>79</v>
      </c>
      <c r="C133" s="8" t="str">
        <f t="shared" si="23"/>
        <v>Thur</v>
      </c>
      <c r="E133" s="10">
        <v>0</v>
      </c>
      <c r="F133" s="11">
        <v>6257.8969999999999</v>
      </c>
      <c r="G133" s="11">
        <v>11965.124</v>
      </c>
      <c r="H133" s="61">
        <v>8610.1929999999993</v>
      </c>
      <c r="I133" s="11">
        <v>2014.6209999999999</v>
      </c>
      <c r="J133" s="11">
        <v>0</v>
      </c>
      <c r="K133" s="11">
        <v>1741.3639999999998</v>
      </c>
      <c r="L133" s="11">
        <v>0</v>
      </c>
      <c r="O133" s="11">
        <f t="shared" si="24"/>
        <v>30589.199000000001</v>
      </c>
      <c r="P133" s="11">
        <v>1654.088</v>
      </c>
      <c r="Q133" s="11">
        <f t="shared" si="25"/>
        <v>87.27599999999984</v>
      </c>
      <c r="S133" s="11">
        <f t="shared" si="26"/>
        <v>28935.111000000001</v>
      </c>
      <c r="T133" s="11">
        <f t="shared" si="20"/>
        <v>28935.111000000001</v>
      </c>
      <c r="U133" s="11">
        <f t="shared" ref="U133:U196" si="29">S133-S132</f>
        <v>399.29600000000573</v>
      </c>
      <c r="V133" s="11">
        <f t="shared" si="21"/>
        <v>28935.111000000001</v>
      </c>
      <c r="W133" s="12">
        <f t="shared" si="27"/>
        <v>1</v>
      </c>
      <c r="X133" s="11">
        <f t="shared" si="22"/>
        <v>0</v>
      </c>
      <c r="Y133" s="12">
        <f t="shared" si="28"/>
        <v>0</v>
      </c>
      <c r="AA133" s="12"/>
      <c r="AB133" s="12"/>
    </row>
    <row r="134" spans="1:28">
      <c r="A134" s="1">
        <v>34831</v>
      </c>
      <c r="B134" s="7" t="s">
        <v>79</v>
      </c>
      <c r="C134" s="8" t="str">
        <f t="shared" si="23"/>
        <v>Fri</v>
      </c>
      <c r="E134" s="10">
        <v>3</v>
      </c>
      <c r="F134" s="11">
        <v>6089.5789999999997</v>
      </c>
      <c r="G134" s="11">
        <v>11587.966999999999</v>
      </c>
      <c r="H134" s="61">
        <v>8364.9889999999996</v>
      </c>
      <c r="I134" s="11">
        <v>1911.76</v>
      </c>
      <c r="J134" s="11">
        <v>0</v>
      </c>
      <c r="K134" s="11">
        <v>1926.3059999999998</v>
      </c>
      <c r="L134" s="11">
        <v>0</v>
      </c>
      <c r="O134" s="11">
        <f t="shared" si="24"/>
        <v>29880.600999999995</v>
      </c>
      <c r="P134" s="11">
        <v>1817.2109999999998</v>
      </c>
      <c r="Q134" s="11">
        <f t="shared" si="25"/>
        <v>109.09500000000003</v>
      </c>
      <c r="S134" s="11">
        <f t="shared" si="26"/>
        <v>28063.389999999996</v>
      </c>
      <c r="T134" s="11">
        <f t="shared" si="20"/>
        <v>28063.389999999996</v>
      </c>
      <c r="U134" s="11">
        <f t="shared" si="29"/>
        <v>-871.72100000000501</v>
      </c>
      <c r="V134" s="11">
        <f t="shared" si="21"/>
        <v>28063.389999999996</v>
      </c>
      <c r="W134" s="12">
        <f t="shared" si="27"/>
        <v>1</v>
      </c>
      <c r="X134" s="11">
        <f t="shared" si="22"/>
        <v>0</v>
      </c>
      <c r="Y134" s="12">
        <f t="shared" si="28"/>
        <v>0</v>
      </c>
      <c r="AA134" s="12"/>
      <c r="AB134" s="12"/>
    </row>
    <row r="135" spans="1:28">
      <c r="A135" s="1">
        <v>34832</v>
      </c>
      <c r="B135" s="7" t="s">
        <v>79</v>
      </c>
      <c r="C135" s="8" t="str">
        <f t="shared" si="23"/>
        <v>Sat</v>
      </c>
      <c r="E135" s="10">
        <v>0</v>
      </c>
      <c r="F135" s="11">
        <v>3464.6819999999998</v>
      </c>
      <c r="G135" s="11">
        <v>9495.3359999999993</v>
      </c>
      <c r="H135" s="61">
        <v>6154.6139999999996</v>
      </c>
      <c r="I135" s="11">
        <v>1456.53</v>
      </c>
      <c r="J135" s="11">
        <v>0</v>
      </c>
      <c r="K135" s="11">
        <v>1885.2249999999999</v>
      </c>
      <c r="L135" s="11">
        <v>0</v>
      </c>
      <c r="O135" s="11">
        <f t="shared" si="24"/>
        <v>22456.386999999995</v>
      </c>
      <c r="P135" s="11">
        <v>1793.2879999999998</v>
      </c>
      <c r="Q135" s="11">
        <f t="shared" si="25"/>
        <v>91.937000000000126</v>
      </c>
      <c r="S135" s="11">
        <f t="shared" si="26"/>
        <v>20663.098999999995</v>
      </c>
      <c r="T135" s="11">
        <f t="shared" si="20"/>
        <v>20663.098999999995</v>
      </c>
      <c r="U135" s="11">
        <f t="shared" si="29"/>
        <v>-7400.2910000000011</v>
      </c>
      <c r="V135" s="11">
        <f t="shared" si="21"/>
        <v>20663.098999999995</v>
      </c>
      <c r="W135" s="12">
        <f t="shared" si="27"/>
        <v>1</v>
      </c>
      <c r="X135" s="11">
        <f t="shared" si="22"/>
        <v>0</v>
      </c>
      <c r="Y135" s="12">
        <f t="shared" si="28"/>
        <v>0</v>
      </c>
      <c r="AA135" s="12"/>
      <c r="AB135" s="12"/>
    </row>
    <row r="136" spans="1:28">
      <c r="A136" s="1">
        <v>34833</v>
      </c>
      <c r="B136" s="7" t="s">
        <v>79</v>
      </c>
      <c r="C136" s="8" t="str">
        <f t="shared" si="23"/>
        <v>Sun</v>
      </c>
      <c r="E136" s="10">
        <v>1</v>
      </c>
      <c r="F136" s="11">
        <v>4226.5839999999998</v>
      </c>
      <c r="G136" s="11">
        <v>10686.456</v>
      </c>
      <c r="H136" s="61">
        <v>7046.7520000000004</v>
      </c>
      <c r="I136" s="11">
        <v>1691.472</v>
      </c>
      <c r="J136" s="11">
        <v>0</v>
      </c>
      <c r="K136" s="11">
        <v>1861.248</v>
      </c>
      <c r="L136" s="11">
        <v>0</v>
      </c>
      <c r="O136" s="11">
        <f t="shared" si="24"/>
        <v>25512.512000000002</v>
      </c>
      <c r="P136" s="11">
        <v>1760.64</v>
      </c>
      <c r="Q136" s="11">
        <f t="shared" si="25"/>
        <v>100.60799999999995</v>
      </c>
      <c r="S136" s="11">
        <f t="shared" si="26"/>
        <v>23751.872000000003</v>
      </c>
      <c r="T136" s="11">
        <f t="shared" si="20"/>
        <v>23751.872000000003</v>
      </c>
      <c r="U136" s="11">
        <f t="shared" si="29"/>
        <v>3088.7730000000083</v>
      </c>
      <c r="V136" s="11">
        <f t="shared" si="21"/>
        <v>23751.872000000003</v>
      </c>
      <c r="W136" s="12">
        <f t="shared" si="27"/>
        <v>1</v>
      </c>
      <c r="X136" s="11">
        <f t="shared" si="22"/>
        <v>0</v>
      </c>
      <c r="Y136" s="12">
        <f t="shared" si="28"/>
        <v>0</v>
      </c>
      <c r="AA136" s="12"/>
      <c r="AB136" s="12"/>
    </row>
    <row r="137" spans="1:28">
      <c r="A137" s="1">
        <v>34834</v>
      </c>
      <c r="B137" s="7" t="s">
        <v>79</v>
      </c>
      <c r="C137" s="8" t="str">
        <f t="shared" si="23"/>
        <v>Mon</v>
      </c>
      <c r="E137" s="10">
        <v>0</v>
      </c>
      <c r="F137" s="11">
        <v>6406.424</v>
      </c>
      <c r="G137" s="11">
        <v>12490.064</v>
      </c>
      <c r="H137" s="61">
        <v>8726.6959999999999</v>
      </c>
      <c r="I137" s="11">
        <v>1971.288</v>
      </c>
      <c r="J137" s="11">
        <v>0</v>
      </c>
      <c r="K137" s="11">
        <v>1814.088</v>
      </c>
      <c r="L137" s="11">
        <v>0</v>
      </c>
      <c r="O137" s="11">
        <f t="shared" si="24"/>
        <v>31408.560000000001</v>
      </c>
      <c r="P137" s="11">
        <v>1760.64</v>
      </c>
      <c r="Q137" s="11">
        <f t="shared" si="25"/>
        <v>53.447999999999865</v>
      </c>
      <c r="S137" s="11">
        <f t="shared" si="26"/>
        <v>29647.920000000002</v>
      </c>
      <c r="T137" s="11">
        <f t="shared" si="20"/>
        <v>29647.920000000002</v>
      </c>
      <c r="U137" s="11">
        <f t="shared" si="29"/>
        <v>5896.0479999999989</v>
      </c>
      <c r="V137" s="11">
        <f t="shared" si="21"/>
        <v>29647.920000000002</v>
      </c>
      <c r="W137" s="12">
        <f t="shared" si="27"/>
        <v>1</v>
      </c>
      <c r="X137" s="11">
        <f t="shared" si="22"/>
        <v>0</v>
      </c>
      <c r="Y137" s="12">
        <f t="shared" si="28"/>
        <v>0</v>
      </c>
      <c r="AA137" s="12"/>
      <c r="AB137" s="12"/>
    </row>
    <row r="138" spans="1:28">
      <c r="A138" s="1">
        <v>34835</v>
      </c>
      <c r="B138" s="7" t="s">
        <v>79</v>
      </c>
      <c r="C138" s="8" t="str">
        <f t="shared" si="23"/>
        <v>Tue</v>
      </c>
      <c r="E138" s="10">
        <v>0</v>
      </c>
      <c r="F138" s="11">
        <v>6336.2080000000005</v>
      </c>
      <c r="G138" s="11">
        <v>12062.48</v>
      </c>
      <c r="H138" s="61">
        <v>8583.1200000000008</v>
      </c>
      <c r="I138" s="11">
        <v>1936.7040000000002</v>
      </c>
      <c r="J138" s="11">
        <v>0</v>
      </c>
      <c r="K138" s="11">
        <v>6165.384</v>
      </c>
      <c r="L138" s="11">
        <v>0</v>
      </c>
      <c r="O138" s="11">
        <f t="shared" si="24"/>
        <v>35083.896000000008</v>
      </c>
      <c r="P138" s="11">
        <v>6093.0720000000001</v>
      </c>
      <c r="Q138" s="11">
        <f t="shared" si="25"/>
        <v>72.311999999999898</v>
      </c>
      <c r="S138" s="11">
        <f t="shared" si="26"/>
        <v>28990.824000000008</v>
      </c>
      <c r="T138" s="11">
        <f t="shared" si="20"/>
        <v>28990.824000000008</v>
      </c>
      <c r="U138" s="11">
        <f t="shared" si="29"/>
        <v>-657.09599999999409</v>
      </c>
      <c r="V138" s="11">
        <f t="shared" si="21"/>
        <v>28990.824000000008</v>
      </c>
      <c r="W138" s="12">
        <f t="shared" si="27"/>
        <v>1</v>
      </c>
      <c r="X138" s="11">
        <f t="shared" si="22"/>
        <v>0</v>
      </c>
      <c r="Y138" s="12">
        <f t="shared" si="28"/>
        <v>0</v>
      </c>
      <c r="AA138" s="12"/>
      <c r="AB138" s="12"/>
    </row>
    <row r="139" spans="1:28">
      <c r="A139" s="1">
        <v>34836</v>
      </c>
      <c r="B139" s="7" t="s">
        <v>79</v>
      </c>
      <c r="C139" s="8" t="str">
        <f t="shared" si="23"/>
        <v>Wed</v>
      </c>
      <c r="E139" s="10">
        <v>0</v>
      </c>
      <c r="F139" s="11">
        <v>5750.3760000000002</v>
      </c>
      <c r="G139" s="11">
        <v>11603.456</v>
      </c>
      <c r="H139" s="61">
        <v>8401.8160000000007</v>
      </c>
      <c r="I139" s="11">
        <v>1846.576</v>
      </c>
      <c r="J139" s="11">
        <v>0</v>
      </c>
      <c r="K139" s="11">
        <v>47957.527999999998</v>
      </c>
      <c r="L139" s="11">
        <v>0</v>
      </c>
      <c r="O139" s="11">
        <f t="shared" si="24"/>
        <v>75559.752000000008</v>
      </c>
      <c r="P139" s="11">
        <v>47170.48</v>
      </c>
      <c r="Q139" s="11">
        <f t="shared" si="25"/>
        <v>787.04799999999523</v>
      </c>
      <c r="S139" s="11">
        <f t="shared" si="26"/>
        <v>28389.272000000004</v>
      </c>
      <c r="T139" s="11">
        <f t="shared" si="20"/>
        <v>28389.272000000004</v>
      </c>
      <c r="U139" s="11">
        <f t="shared" si="29"/>
        <v>-601.55200000000332</v>
      </c>
      <c r="V139" s="11">
        <f t="shared" si="21"/>
        <v>28389.272000000004</v>
      </c>
      <c r="W139" s="12">
        <f t="shared" si="27"/>
        <v>1</v>
      </c>
      <c r="X139" s="11">
        <f t="shared" si="22"/>
        <v>0</v>
      </c>
      <c r="Y139" s="12">
        <f t="shared" si="28"/>
        <v>0</v>
      </c>
      <c r="AA139" s="12"/>
      <c r="AB139" s="12"/>
    </row>
    <row r="140" spans="1:28">
      <c r="A140" s="1">
        <v>34837</v>
      </c>
      <c r="B140" s="7" t="s">
        <v>79</v>
      </c>
      <c r="C140" s="8" t="str">
        <f t="shared" si="23"/>
        <v>Thur</v>
      </c>
      <c r="E140" s="10">
        <v>0</v>
      </c>
      <c r="F140" s="11">
        <v>5689.1940000000004</v>
      </c>
      <c r="G140" s="11">
        <v>11623.152</v>
      </c>
      <c r="H140" s="61">
        <v>8310.4699999999993</v>
      </c>
      <c r="I140" s="11">
        <v>1845.144</v>
      </c>
      <c r="J140" s="11">
        <v>0</v>
      </c>
      <c r="K140" s="11">
        <v>32733.524000000001</v>
      </c>
      <c r="L140" s="11">
        <v>0</v>
      </c>
      <c r="O140" s="11">
        <f t="shared" si="24"/>
        <v>60201.483999999997</v>
      </c>
      <c r="P140" s="11">
        <v>32275.376</v>
      </c>
      <c r="Q140" s="11">
        <f t="shared" si="25"/>
        <v>458.14800000000105</v>
      </c>
      <c r="S140" s="11">
        <f t="shared" si="26"/>
        <v>27926.107999999997</v>
      </c>
      <c r="T140" s="11">
        <f t="shared" si="20"/>
        <v>27926.107999999997</v>
      </c>
      <c r="U140" s="11">
        <f t="shared" si="29"/>
        <v>-463.16400000000795</v>
      </c>
      <c r="V140" s="11">
        <f t="shared" si="21"/>
        <v>27926.107999999997</v>
      </c>
      <c r="W140" s="12">
        <f t="shared" si="27"/>
        <v>1</v>
      </c>
      <c r="X140" s="11">
        <f t="shared" si="22"/>
        <v>0</v>
      </c>
      <c r="Y140" s="12">
        <f t="shared" si="28"/>
        <v>0</v>
      </c>
      <c r="AA140" s="12"/>
      <c r="AB140" s="12"/>
    </row>
    <row r="141" spans="1:28">
      <c r="A141" s="1">
        <v>34838</v>
      </c>
      <c r="B141" s="7" t="s">
        <v>79</v>
      </c>
      <c r="C141" s="8" t="str">
        <f t="shared" si="23"/>
        <v>Fri</v>
      </c>
      <c r="E141" s="10">
        <v>0</v>
      </c>
      <c r="F141" s="11">
        <v>5685.01</v>
      </c>
      <c r="G141" s="11">
        <v>11656.624</v>
      </c>
      <c r="H141" s="61">
        <v>8215.2839999999997</v>
      </c>
      <c r="I141" s="11">
        <v>1861.88</v>
      </c>
      <c r="J141" s="11">
        <v>0</v>
      </c>
      <c r="K141" s="11">
        <v>2058.5280000000002</v>
      </c>
      <c r="L141" s="11">
        <v>0</v>
      </c>
      <c r="O141" s="11">
        <f t="shared" si="24"/>
        <v>29477.326000000001</v>
      </c>
      <c r="P141" s="11">
        <v>1908.95</v>
      </c>
      <c r="Q141" s="11">
        <f t="shared" si="25"/>
        <v>149.5780000000002</v>
      </c>
      <c r="S141" s="11">
        <f t="shared" si="26"/>
        <v>27568.376</v>
      </c>
      <c r="T141" s="11">
        <f t="shared" si="20"/>
        <v>27568.376</v>
      </c>
      <c r="U141" s="11">
        <f t="shared" si="29"/>
        <v>-357.73199999999633</v>
      </c>
      <c r="V141" s="11">
        <f t="shared" si="21"/>
        <v>27568.376</v>
      </c>
      <c r="W141" s="12">
        <f t="shared" si="27"/>
        <v>1</v>
      </c>
      <c r="X141" s="11">
        <f t="shared" si="22"/>
        <v>0</v>
      </c>
      <c r="Y141" s="12">
        <f t="shared" si="28"/>
        <v>0</v>
      </c>
      <c r="AA141" s="12"/>
      <c r="AB141" s="12"/>
    </row>
    <row r="142" spans="1:28">
      <c r="A142" s="1">
        <v>34839</v>
      </c>
      <c r="B142" s="7" t="s">
        <v>79</v>
      </c>
      <c r="C142" s="8" t="str">
        <f t="shared" si="23"/>
        <v>Sat</v>
      </c>
      <c r="E142" s="10">
        <v>0</v>
      </c>
      <c r="F142" s="11">
        <v>3909.15</v>
      </c>
      <c r="G142" s="11">
        <v>10505.25</v>
      </c>
      <c r="H142" s="61">
        <v>6834.45</v>
      </c>
      <c r="I142" s="11">
        <v>1675.8</v>
      </c>
      <c r="J142" s="11">
        <v>0</v>
      </c>
      <c r="K142" s="11">
        <v>2058</v>
      </c>
      <c r="L142" s="11">
        <v>0</v>
      </c>
      <c r="O142" s="11">
        <f t="shared" si="24"/>
        <v>24982.649999999998</v>
      </c>
      <c r="P142" s="11">
        <v>1966.65</v>
      </c>
      <c r="Q142" s="11">
        <f t="shared" si="25"/>
        <v>91.349999999999909</v>
      </c>
      <c r="S142" s="11">
        <f t="shared" si="26"/>
        <v>23015.999999999996</v>
      </c>
      <c r="T142" s="11">
        <f t="shared" si="20"/>
        <v>23015.999999999996</v>
      </c>
      <c r="U142" s="11">
        <f t="shared" si="29"/>
        <v>-4552.3760000000038</v>
      </c>
      <c r="V142" s="11">
        <f t="shared" si="21"/>
        <v>23015.999999999996</v>
      </c>
      <c r="W142" s="12">
        <f t="shared" si="27"/>
        <v>1</v>
      </c>
      <c r="X142" s="11">
        <f t="shared" si="22"/>
        <v>0</v>
      </c>
      <c r="Y142" s="12">
        <f t="shared" si="28"/>
        <v>0</v>
      </c>
      <c r="AA142" s="12"/>
      <c r="AB142" s="12"/>
    </row>
    <row r="143" spans="1:28">
      <c r="A143" s="1">
        <v>34840</v>
      </c>
      <c r="B143" s="7" t="s">
        <v>79</v>
      </c>
      <c r="C143" s="8" t="str">
        <f t="shared" si="23"/>
        <v>Sun</v>
      </c>
      <c r="E143" s="10">
        <v>0</v>
      </c>
      <c r="F143" s="11">
        <v>3863.924</v>
      </c>
      <c r="G143" s="11">
        <v>10624.222</v>
      </c>
      <c r="H143" s="61">
        <v>7134.7660000000005</v>
      </c>
      <c r="I143" s="11">
        <v>1697.6580000000001</v>
      </c>
      <c r="J143" s="11">
        <v>0</v>
      </c>
      <c r="K143" s="11">
        <v>2066.8960000000002</v>
      </c>
      <c r="L143" s="11">
        <v>0</v>
      </c>
      <c r="O143" s="11">
        <f t="shared" si="24"/>
        <v>25387.466</v>
      </c>
      <c r="P143" s="11">
        <v>1942.422</v>
      </c>
      <c r="Q143" s="11">
        <f t="shared" si="25"/>
        <v>124.47400000000016</v>
      </c>
      <c r="S143" s="11">
        <f t="shared" si="26"/>
        <v>23445.044000000002</v>
      </c>
      <c r="T143" s="11">
        <f t="shared" si="20"/>
        <v>23445.044000000002</v>
      </c>
      <c r="U143" s="11">
        <f t="shared" si="29"/>
        <v>429.04400000000533</v>
      </c>
      <c r="V143" s="11">
        <f t="shared" si="21"/>
        <v>23445.044000000002</v>
      </c>
      <c r="W143" s="12">
        <f t="shared" si="27"/>
        <v>1</v>
      </c>
      <c r="X143" s="11">
        <f t="shared" si="22"/>
        <v>0</v>
      </c>
      <c r="Y143" s="12">
        <f t="shared" si="28"/>
        <v>0</v>
      </c>
      <c r="AA143" s="12"/>
      <c r="AB143" s="12"/>
    </row>
    <row r="144" spans="1:28">
      <c r="A144" s="1">
        <v>34841</v>
      </c>
      <c r="B144" s="7" t="s">
        <v>79</v>
      </c>
      <c r="C144" s="8" t="str">
        <f t="shared" si="23"/>
        <v>Mon</v>
      </c>
      <c r="E144" s="10">
        <v>0</v>
      </c>
      <c r="F144" s="11">
        <v>5856.5540000000001</v>
      </c>
      <c r="G144" s="11">
        <v>11971.47</v>
      </c>
      <c r="H144" s="61">
        <v>8571.9699999999993</v>
      </c>
      <c r="I144" s="11">
        <v>1949.7440000000001</v>
      </c>
      <c r="J144" s="11">
        <v>0</v>
      </c>
      <c r="K144" s="11">
        <v>2025.056</v>
      </c>
      <c r="L144" s="11">
        <v>0</v>
      </c>
      <c r="O144" s="11">
        <f t="shared" si="24"/>
        <v>30374.793999999998</v>
      </c>
      <c r="P144" s="11">
        <v>1946.606</v>
      </c>
      <c r="Q144" s="11">
        <f t="shared" si="25"/>
        <v>78.450000000000045</v>
      </c>
      <c r="S144" s="11">
        <f t="shared" si="26"/>
        <v>28428.187999999998</v>
      </c>
      <c r="T144" s="11">
        <f t="shared" si="20"/>
        <v>28428.187999999998</v>
      </c>
      <c r="U144" s="11">
        <f t="shared" si="29"/>
        <v>4983.1439999999966</v>
      </c>
      <c r="V144" s="11">
        <f t="shared" si="21"/>
        <v>28428.187999999998</v>
      </c>
      <c r="W144" s="12">
        <f t="shared" si="27"/>
        <v>1</v>
      </c>
      <c r="X144" s="11">
        <f t="shared" si="22"/>
        <v>0</v>
      </c>
      <c r="Y144" s="12">
        <f t="shared" si="28"/>
        <v>0</v>
      </c>
      <c r="AA144" s="12"/>
      <c r="AB144" s="12"/>
    </row>
    <row r="145" spans="1:28">
      <c r="A145" s="1">
        <v>34842</v>
      </c>
      <c r="B145" s="7" t="s">
        <v>79</v>
      </c>
      <c r="C145" s="8" t="str">
        <f t="shared" si="23"/>
        <v>Tue</v>
      </c>
      <c r="E145" s="10">
        <v>0</v>
      </c>
      <c r="F145" s="11">
        <v>5622.64</v>
      </c>
      <c r="G145" s="11">
        <v>11730.966999999999</v>
      </c>
      <c r="H145" s="61">
        <v>8466.4789999999994</v>
      </c>
      <c r="I145" s="11">
        <v>1893.4449999999999</v>
      </c>
      <c r="J145" s="11">
        <v>0</v>
      </c>
      <c r="K145" s="11">
        <v>1674.204</v>
      </c>
      <c r="L145" s="11">
        <v>0</v>
      </c>
      <c r="O145" s="11">
        <f t="shared" si="24"/>
        <v>29387.735000000001</v>
      </c>
      <c r="P145" s="11">
        <v>1644.8319999999999</v>
      </c>
      <c r="Q145" s="11">
        <f t="shared" si="25"/>
        <v>29.372000000000071</v>
      </c>
      <c r="S145" s="11">
        <f t="shared" si="26"/>
        <v>27742.903000000002</v>
      </c>
      <c r="T145" s="11">
        <f t="shared" si="20"/>
        <v>27742.903000000002</v>
      </c>
      <c r="U145" s="11">
        <f t="shared" si="29"/>
        <v>-685.28499999999622</v>
      </c>
      <c r="V145" s="11">
        <f t="shared" si="21"/>
        <v>27742.903000000002</v>
      </c>
      <c r="W145" s="12">
        <f t="shared" si="27"/>
        <v>1</v>
      </c>
      <c r="X145" s="11">
        <f t="shared" si="22"/>
        <v>0</v>
      </c>
      <c r="Y145" s="12">
        <f t="shared" si="28"/>
        <v>0</v>
      </c>
      <c r="AA145" s="12"/>
      <c r="AB145" s="12"/>
    </row>
    <row r="146" spans="1:28">
      <c r="A146" s="1">
        <v>34843</v>
      </c>
      <c r="B146" s="7" t="s">
        <v>79</v>
      </c>
      <c r="C146" s="8" t="str">
        <f t="shared" si="23"/>
        <v>Wed</v>
      </c>
      <c r="E146" s="10">
        <v>0</v>
      </c>
      <c r="F146" s="11">
        <v>5328.0320000000002</v>
      </c>
      <c r="G146" s="11">
        <v>11424.248</v>
      </c>
      <c r="H146" s="61">
        <v>8244.616</v>
      </c>
      <c r="I146" s="11">
        <v>1801.5120000000002</v>
      </c>
      <c r="J146" s="11">
        <v>0</v>
      </c>
      <c r="K146" s="11">
        <v>1894.7840000000001</v>
      </c>
      <c r="L146" s="11">
        <v>0</v>
      </c>
      <c r="O146" s="11">
        <f t="shared" si="24"/>
        <v>28693.191999999999</v>
      </c>
      <c r="P146" s="11">
        <v>1914.6960000000001</v>
      </c>
      <c r="Q146" s="11">
        <f t="shared" si="25"/>
        <v>-19.912000000000035</v>
      </c>
      <c r="S146" s="11">
        <f t="shared" si="26"/>
        <v>26778.495999999999</v>
      </c>
      <c r="T146" s="11">
        <f t="shared" si="20"/>
        <v>26778.495999999999</v>
      </c>
      <c r="U146" s="11">
        <f t="shared" si="29"/>
        <v>-964.40700000000288</v>
      </c>
      <c r="V146" s="11">
        <f t="shared" si="21"/>
        <v>26778.495999999999</v>
      </c>
      <c r="W146" s="12">
        <f t="shared" si="27"/>
        <v>1</v>
      </c>
      <c r="X146" s="11">
        <f t="shared" si="22"/>
        <v>0</v>
      </c>
      <c r="Y146" s="12">
        <f t="shared" si="28"/>
        <v>0</v>
      </c>
      <c r="AA146" s="12"/>
      <c r="AB146" s="12"/>
    </row>
    <row r="147" spans="1:28">
      <c r="A147" s="1">
        <v>34844</v>
      </c>
      <c r="B147" s="7" t="s">
        <v>79</v>
      </c>
      <c r="C147" s="8" t="str">
        <f t="shared" si="23"/>
        <v>Thur</v>
      </c>
      <c r="E147" s="10">
        <v>0</v>
      </c>
      <c r="F147" s="11">
        <v>5081.1480000000001</v>
      </c>
      <c r="G147" s="11">
        <v>10920.24</v>
      </c>
      <c r="H147" s="61">
        <v>8034.6240000000007</v>
      </c>
      <c r="I147" s="11">
        <v>1734.0840000000001</v>
      </c>
      <c r="J147" s="11">
        <v>0</v>
      </c>
      <c r="K147" s="11">
        <v>1978.38</v>
      </c>
      <c r="L147" s="11">
        <v>0</v>
      </c>
      <c r="O147" s="11">
        <f t="shared" si="24"/>
        <v>27748.475999999999</v>
      </c>
      <c r="P147" s="11">
        <v>1866.672</v>
      </c>
      <c r="Q147" s="11">
        <f t="shared" si="25"/>
        <v>111.70800000000008</v>
      </c>
      <c r="S147" s="11">
        <f t="shared" si="26"/>
        <v>25881.804</v>
      </c>
      <c r="T147" s="11">
        <f t="shared" si="20"/>
        <v>25881.804</v>
      </c>
      <c r="U147" s="11">
        <f t="shared" si="29"/>
        <v>-896.6919999999991</v>
      </c>
      <c r="V147" s="11">
        <f t="shared" si="21"/>
        <v>25881.804</v>
      </c>
      <c r="W147" s="12">
        <f t="shared" si="27"/>
        <v>1</v>
      </c>
      <c r="X147" s="11">
        <f t="shared" si="22"/>
        <v>0</v>
      </c>
      <c r="Y147" s="12">
        <f t="shared" si="28"/>
        <v>0</v>
      </c>
      <c r="AA147" s="12"/>
      <c r="AB147" s="12"/>
    </row>
    <row r="148" spans="1:28">
      <c r="A148" s="1">
        <v>34845</v>
      </c>
      <c r="B148" s="7" t="s">
        <v>79</v>
      </c>
      <c r="C148" s="8" t="str">
        <f t="shared" si="23"/>
        <v>Fri</v>
      </c>
      <c r="E148" s="10">
        <v>0</v>
      </c>
      <c r="F148" s="11">
        <v>4687.87</v>
      </c>
      <c r="G148" s="11">
        <v>9931.68</v>
      </c>
      <c r="H148" s="61">
        <v>7446.67</v>
      </c>
      <c r="I148" s="11">
        <v>1589.4449999999999</v>
      </c>
      <c r="J148" s="11">
        <v>0</v>
      </c>
      <c r="K148" s="11">
        <v>2006.4</v>
      </c>
      <c r="L148" s="11">
        <v>0</v>
      </c>
      <c r="O148" s="11">
        <f t="shared" si="24"/>
        <v>25662.065000000002</v>
      </c>
      <c r="P148" s="11">
        <v>1888.3150000000001</v>
      </c>
      <c r="Q148" s="11">
        <f t="shared" si="25"/>
        <v>118.08500000000004</v>
      </c>
      <c r="S148" s="11">
        <f t="shared" si="26"/>
        <v>23773.750000000004</v>
      </c>
      <c r="T148" s="11">
        <f t="shared" si="20"/>
        <v>23773.750000000004</v>
      </c>
      <c r="U148" s="11">
        <f t="shared" si="29"/>
        <v>-2108.0539999999964</v>
      </c>
      <c r="V148" s="11">
        <f t="shared" si="21"/>
        <v>23773.750000000004</v>
      </c>
      <c r="W148" s="12">
        <f t="shared" si="27"/>
        <v>1</v>
      </c>
      <c r="X148" s="11">
        <f t="shared" si="22"/>
        <v>0</v>
      </c>
      <c r="Y148" s="12">
        <f t="shared" si="28"/>
        <v>0</v>
      </c>
      <c r="AA148" s="12"/>
      <c r="AB148" s="12"/>
    </row>
    <row r="149" spans="1:28">
      <c r="A149" s="1">
        <v>34846</v>
      </c>
      <c r="B149" s="7" t="s">
        <v>79</v>
      </c>
      <c r="C149" s="8" t="str">
        <f t="shared" si="23"/>
        <v>Sat</v>
      </c>
      <c r="E149" s="10">
        <v>2</v>
      </c>
      <c r="F149" s="11">
        <v>3314.8520000000003</v>
      </c>
      <c r="G149" s="11">
        <v>9276.5360000000001</v>
      </c>
      <c r="H149" s="61">
        <v>6203.6440000000002</v>
      </c>
      <c r="I149" s="11">
        <v>1483.32</v>
      </c>
      <c r="J149" s="11">
        <v>0</v>
      </c>
      <c r="K149" s="11">
        <v>2138.7159999999999</v>
      </c>
      <c r="L149" s="11">
        <v>0</v>
      </c>
      <c r="O149" s="11">
        <f t="shared" si="24"/>
        <v>22417.067999999999</v>
      </c>
      <c r="P149" s="11">
        <v>2018.788</v>
      </c>
      <c r="Q149" s="11">
        <f t="shared" si="25"/>
        <v>119.92799999999988</v>
      </c>
      <c r="S149" s="11">
        <f t="shared" si="26"/>
        <v>20398.28</v>
      </c>
      <c r="T149" s="11">
        <f t="shared" si="20"/>
        <v>20398.28</v>
      </c>
      <c r="U149" s="11">
        <f t="shared" si="29"/>
        <v>-3375.4700000000048</v>
      </c>
      <c r="V149" s="11">
        <f t="shared" si="21"/>
        <v>20398.28</v>
      </c>
      <c r="W149" s="12">
        <f t="shared" si="27"/>
        <v>1</v>
      </c>
      <c r="X149" s="11">
        <f t="shared" si="22"/>
        <v>0</v>
      </c>
      <c r="Y149" s="12">
        <f t="shared" si="28"/>
        <v>0</v>
      </c>
      <c r="AA149" s="12"/>
      <c r="AB149" s="12"/>
    </row>
    <row r="150" spans="1:28">
      <c r="A150" s="1">
        <v>34847</v>
      </c>
      <c r="B150" s="7" t="s">
        <v>79</v>
      </c>
      <c r="C150" s="8" t="str">
        <f t="shared" si="23"/>
        <v>Sun</v>
      </c>
      <c r="E150" s="10">
        <v>1</v>
      </c>
      <c r="F150" s="11">
        <v>3266.55</v>
      </c>
      <c r="G150" s="11">
        <v>9224.25</v>
      </c>
      <c r="H150" s="61">
        <v>6087.9</v>
      </c>
      <c r="I150" s="11">
        <v>1527.75</v>
      </c>
      <c r="J150" s="11">
        <v>0</v>
      </c>
      <c r="K150" s="11">
        <v>2079</v>
      </c>
      <c r="L150" s="11">
        <v>0</v>
      </c>
      <c r="O150" s="11">
        <f t="shared" si="24"/>
        <v>22185.449999999997</v>
      </c>
      <c r="P150" s="11">
        <v>1962.45</v>
      </c>
      <c r="Q150" s="11">
        <f t="shared" si="25"/>
        <v>116.54999999999995</v>
      </c>
      <c r="S150" s="11">
        <f t="shared" si="26"/>
        <v>20222.999999999996</v>
      </c>
      <c r="T150" s="11">
        <f t="shared" si="20"/>
        <v>20222.999999999996</v>
      </c>
      <c r="U150" s="11">
        <f t="shared" si="29"/>
        <v>-175.28000000000247</v>
      </c>
      <c r="V150" s="11">
        <f t="shared" si="21"/>
        <v>20222.999999999996</v>
      </c>
      <c r="W150" s="12">
        <f t="shared" si="27"/>
        <v>1</v>
      </c>
      <c r="X150" s="11">
        <f t="shared" si="22"/>
        <v>0</v>
      </c>
      <c r="Y150" s="12">
        <f t="shared" si="28"/>
        <v>0</v>
      </c>
      <c r="AA150" s="12"/>
      <c r="AB150" s="12"/>
    </row>
    <row r="151" spans="1:28">
      <c r="A151" s="1">
        <v>34848</v>
      </c>
      <c r="B151" s="7" t="s">
        <v>79</v>
      </c>
      <c r="C151" s="8" t="str">
        <f t="shared" si="23"/>
        <v>Mon</v>
      </c>
      <c r="E151" s="10">
        <v>0</v>
      </c>
      <c r="F151" s="11">
        <v>4093.95</v>
      </c>
      <c r="G151" s="11">
        <v>9353.4</v>
      </c>
      <c r="H151" s="61">
        <v>6353.55</v>
      </c>
      <c r="I151" s="11">
        <v>1576.05</v>
      </c>
      <c r="J151" s="11">
        <v>0</v>
      </c>
      <c r="K151" s="11">
        <v>1949.85</v>
      </c>
      <c r="L151" s="11">
        <v>0</v>
      </c>
      <c r="O151" s="11">
        <f t="shared" si="24"/>
        <v>23326.799999999996</v>
      </c>
      <c r="P151" s="11">
        <v>1791.3</v>
      </c>
      <c r="Q151" s="11">
        <f t="shared" si="25"/>
        <v>158.54999999999995</v>
      </c>
      <c r="S151" s="11">
        <f t="shared" si="26"/>
        <v>21535.499999999996</v>
      </c>
      <c r="T151" s="11">
        <f t="shared" si="20"/>
        <v>21535.499999999996</v>
      </c>
      <c r="U151" s="11">
        <f t="shared" si="29"/>
        <v>1312.5</v>
      </c>
      <c r="V151" s="11">
        <f t="shared" si="21"/>
        <v>21535.499999999996</v>
      </c>
      <c r="W151" s="12">
        <f t="shared" si="27"/>
        <v>1</v>
      </c>
      <c r="X151" s="11">
        <f t="shared" si="22"/>
        <v>0</v>
      </c>
      <c r="Y151" s="12">
        <f t="shared" si="28"/>
        <v>0</v>
      </c>
      <c r="AA151" s="12"/>
      <c r="AB151" s="12"/>
    </row>
    <row r="152" spans="1:28">
      <c r="A152" s="1">
        <v>34849</v>
      </c>
      <c r="B152" s="7" t="s">
        <v>79</v>
      </c>
      <c r="C152" s="8" t="str">
        <f t="shared" si="23"/>
        <v>Tue</v>
      </c>
      <c r="E152" s="10">
        <v>0</v>
      </c>
      <c r="F152" s="11">
        <v>5848.5</v>
      </c>
      <c r="G152" s="11">
        <v>11483.85</v>
      </c>
      <c r="H152" s="61">
        <v>8681.4</v>
      </c>
      <c r="I152" s="11">
        <v>1960.35</v>
      </c>
      <c r="J152" s="11">
        <v>0</v>
      </c>
      <c r="K152" s="11">
        <v>1956.15</v>
      </c>
      <c r="L152" s="11">
        <v>0</v>
      </c>
      <c r="O152" s="11">
        <f t="shared" si="24"/>
        <v>29930.25</v>
      </c>
      <c r="P152" s="11">
        <v>1851.15</v>
      </c>
      <c r="Q152" s="11">
        <f t="shared" si="25"/>
        <v>105</v>
      </c>
      <c r="S152" s="11">
        <f t="shared" si="26"/>
        <v>28079.1</v>
      </c>
      <c r="T152" s="11">
        <f t="shared" si="20"/>
        <v>28079.1</v>
      </c>
      <c r="U152" s="11">
        <f t="shared" si="29"/>
        <v>6543.6000000000022</v>
      </c>
      <c r="V152" s="11">
        <f t="shared" si="21"/>
        <v>28079.1</v>
      </c>
      <c r="W152" s="12">
        <f t="shared" si="27"/>
        <v>1</v>
      </c>
      <c r="X152" s="11">
        <f t="shared" si="22"/>
        <v>0</v>
      </c>
      <c r="Y152" s="12">
        <f t="shared" si="28"/>
        <v>0</v>
      </c>
      <c r="AA152" s="12"/>
      <c r="AB152" s="12"/>
    </row>
    <row r="153" spans="1:28">
      <c r="A153" s="1">
        <v>34850</v>
      </c>
      <c r="B153" s="7" t="s">
        <v>79</v>
      </c>
      <c r="C153" s="8" t="str">
        <f t="shared" si="23"/>
        <v>Wed</v>
      </c>
      <c r="E153" s="10">
        <v>0</v>
      </c>
      <c r="F153" s="11">
        <v>6021.75</v>
      </c>
      <c r="G153" s="11">
        <v>11610.9</v>
      </c>
      <c r="H153" s="61">
        <v>8646.75</v>
      </c>
      <c r="I153" s="11">
        <v>1988.7</v>
      </c>
      <c r="J153" s="11">
        <v>0</v>
      </c>
      <c r="K153" s="11">
        <v>2044.35</v>
      </c>
      <c r="L153" s="11">
        <v>0</v>
      </c>
      <c r="O153" s="11">
        <f t="shared" si="24"/>
        <v>30312.45</v>
      </c>
      <c r="P153" s="11">
        <v>1970.85</v>
      </c>
      <c r="Q153" s="11">
        <f t="shared" si="25"/>
        <v>73.5</v>
      </c>
      <c r="S153" s="11">
        <f t="shared" si="26"/>
        <v>28341.600000000002</v>
      </c>
      <c r="T153" s="11">
        <f t="shared" si="20"/>
        <v>28341.600000000002</v>
      </c>
      <c r="U153" s="11">
        <f t="shared" si="29"/>
        <v>262.50000000000364</v>
      </c>
      <c r="V153" s="11">
        <f t="shared" si="21"/>
        <v>28341.600000000002</v>
      </c>
      <c r="W153" s="12">
        <f t="shared" si="27"/>
        <v>1</v>
      </c>
      <c r="X153" s="11">
        <f t="shared" si="22"/>
        <v>0</v>
      </c>
      <c r="Y153" s="12">
        <f t="shared" si="28"/>
        <v>0</v>
      </c>
      <c r="AA153" s="12"/>
      <c r="AB153" s="12"/>
    </row>
    <row r="154" spans="1:28">
      <c r="A154" s="1">
        <v>34851</v>
      </c>
      <c r="B154" s="7" t="s">
        <v>80</v>
      </c>
      <c r="C154" s="8" t="str">
        <f t="shared" si="23"/>
        <v>Thur</v>
      </c>
      <c r="E154" s="10">
        <v>0</v>
      </c>
      <c r="F154" s="11">
        <v>5646.0839999999998</v>
      </c>
      <c r="G154" s="11">
        <v>11238.516</v>
      </c>
      <c r="H154" s="61">
        <v>8337.1</v>
      </c>
      <c r="I154" s="11">
        <v>1930.42</v>
      </c>
      <c r="J154" s="11">
        <v>0</v>
      </c>
      <c r="K154" s="11">
        <v>2011.424</v>
      </c>
      <c r="L154" s="11">
        <v>0</v>
      </c>
      <c r="O154" s="11">
        <f t="shared" si="24"/>
        <v>29163.543999999994</v>
      </c>
      <c r="P154" s="11">
        <v>1903.068</v>
      </c>
      <c r="Q154" s="11">
        <f t="shared" si="25"/>
        <v>108.35599999999999</v>
      </c>
      <c r="S154" s="11">
        <f t="shared" si="26"/>
        <v>27260.475999999995</v>
      </c>
      <c r="T154" s="11">
        <f t="shared" si="20"/>
        <v>27260.475999999995</v>
      </c>
      <c r="U154" s="11">
        <f t="shared" si="29"/>
        <v>-1081.1240000000071</v>
      </c>
      <c r="V154" s="11">
        <f t="shared" si="21"/>
        <v>27260.475999999995</v>
      </c>
      <c r="W154" s="12">
        <f t="shared" si="27"/>
        <v>1</v>
      </c>
      <c r="X154" s="11">
        <f t="shared" si="22"/>
        <v>0</v>
      </c>
      <c r="Y154" s="12">
        <f t="shared" si="28"/>
        <v>0</v>
      </c>
      <c r="AA154" s="12"/>
      <c r="AB154" s="12"/>
    </row>
    <row r="155" spans="1:28">
      <c r="A155" s="1">
        <v>34852</v>
      </c>
      <c r="B155" s="7" t="s">
        <v>80</v>
      </c>
      <c r="C155" s="8" t="str">
        <f t="shared" si="23"/>
        <v>Fri</v>
      </c>
      <c r="E155" s="10">
        <v>0</v>
      </c>
      <c r="F155" s="11">
        <v>4876.3440000000001</v>
      </c>
      <c r="G155" s="11">
        <v>10825.84</v>
      </c>
      <c r="H155" s="61">
        <v>7721.6640000000007</v>
      </c>
      <c r="I155" s="11">
        <v>1813.04</v>
      </c>
      <c r="J155" s="11">
        <v>0</v>
      </c>
      <c r="K155" s="11">
        <v>2407.2560000000003</v>
      </c>
      <c r="L155" s="11">
        <v>0</v>
      </c>
      <c r="O155" s="11">
        <f t="shared" si="24"/>
        <v>27644.144000000004</v>
      </c>
      <c r="P155" s="11">
        <v>2272.0640000000003</v>
      </c>
      <c r="Q155" s="11">
        <f t="shared" si="25"/>
        <v>135.19200000000001</v>
      </c>
      <c r="S155" s="11">
        <f t="shared" si="26"/>
        <v>25372.080000000002</v>
      </c>
      <c r="T155" s="11">
        <f t="shared" si="20"/>
        <v>25372.080000000002</v>
      </c>
      <c r="U155" s="11">
        <f t="shared" si="29"/>
        <v>-1888.3959999999934</v>
      </c>
      <c r="V155" s="11">
        <f t="shared" si="21"/>
        <v>25372.080000000002</v>
      </c>
      <c r="W155" s="12">
        <f t="shared" si="27"/>
        <v>1</v>
      </c>
      <c r="X155" s="11">
        <f t="shared" si="22"/>
        <v>0</v>
      </c>
      <c r="Y155" s="12">
        <f t="shared" si="28"/>
        <v>0</v>
      </c>
      <c r="AA155" s="12"/>
      <c r="AB155" s="12"/>
    </row>
    <row r="156" spans="1:28">
      <c r="A156" s="1">
        <v>34853</v>
      </c>
      <c r="B156" s="7" t="s">
        <v>80</v>
      </c>
      <c r="C156" s="8" t="str">
        <f t="shared" si="23"/>
        <v>Sat</v>
      </c>
      <c r="E156" s="10">
        <v>0</v>
      </c>
      <c r="F156" s="11">
        <v>3418.2</v>
      </c>
      <c r="G156" s="11">
        <v>10057.314999999999</v>
      </c>
      <c r="H156" s="61">
        <v>6523.0649999999996</v>
      </c>
      <c r="I156" s="11">
        <v>1718.595</v>
      </c>
      <c r="J156" s="11">
        <v>0</v>
      </c>
      <c r="K156" s="11">
        <v>2087.8449999999998</v>
      </c>
      <c r="L156" s="11">
        <v>0</v>
      </c>
      <c r="O156" s="11">
        <f t="shared" si="24"/>
        <v>23805.02</v>
      </c>
      <c r="P156" s="11">
        <v>1971.7950000000001</v>
      </c>
      <c r="Q156" s="11">
        <f t="shared" si="25"/>
        <v>116.04999999999973</v>
      </c>
      <c r="S156" s="11">
        <f t="shared" si="26"/>
        <v>21833.224999999999</v>
      </c>
      <c r="T156" s="11">
        <f t="shared" si="20"/>
        <v>21833.224999999999</v>
      </c>
      <c r="U156" s="11">
        <f t="shared" si="29"/>
        <v>-3538.8550000000032</v>
      </c>
      <c r="V156" s="11">
        <f t="shared" si="21"/>
        <v>21833.224999999999</v>
      </c>
      <c r="W156" s="12">
        <f t="shared" si="27"/>
        <v>1</v>
      </c>
      <c r="X156" s="11">
        <f t="shared" si="22"/>
        <v>0</v>
      </c>
      <c r="Y156" s="12">
        <f t="shared" si="28"/>
        <v>0</v>
      </c>
      <c r="AA156" s="12"/>
      <c r="AB156" s="12"/>
    </row>
    <row r="157" spans="1:28">
      <c r="A157" s="1">
        <v>34854</v>
      </c>
      <c r="B157" s="7" t="s">
        <v>80</v>
      </c>
      <c r="C157" s="8" t="str">
        <f t="shared" si="23"/>
        <v>Sun</v>
      </c>
      <c r="E157" s="10">
        <v>0</v>
      </c>
      <c r="F157" s="11">
        <v>3614.1</v>
      </c>
      <c r="G157" s="11">
        <v>10207.049999999999</v>
      </c>
      <c r="H157" s="61">
        <v>6844.95</v>
      </c>
      <c r="I157" s="11">
        <v>1792.35</v>
      </c>
      <c r="J157" s="11">
        <v>0</v>
      </c>
      <c r="K157" s="11">
        <v>2038.05</v>
      </c>
      <c r="L157" s="11">
        <v>0</v>
      </c>
      <c r="O157" s="11">
        <f t="shared" si="24"/>
        <v>24496.499999999996</v>
      </c>
      <c r="P157" s="11">
        <v>1930.95</v>
      </c>
      <c r="Q157" s="11">
        <f t="shared" si="25"/>
        <v>107.09999999999991</v>
      </c>
      <c r="S157" s="11">
        <f t="shared" si="26"/>
        <v>22565.549999999996</v>
      </c>
      <c r="T157" s="11">
        <f t="shared" si="20"/>
        <v>22565.549999999996</v>
      </c>
      <c r="U157" s="11">
        <f t="shared" si="29"/>
        <v>732.32499999999709</v>
      </c>
      <c r="V157" s="11">
        <f t="shared" si="21"/>
        <v>22565.549999999996</v>
      </c>
      <c r="W157" s="12">
        <f t="shared" si="27"/>
        <v>1</v>
      </c>
      <c r="X157" s="11">
        <f t="shared" si="22"/>
        <v>0</v>
      </c>
      <c r="Y157" s="12">
        <f t="shared" si="28"/>
        <v>0</v>
      </c>
      <c r="AA157" s="12"/>
      <c r="AB157" s="12"/>
    </row>
    <row r="158" spans="1:28">
      <c r="A158" s="1">
        <v>34855</v>
      </c>
      <c r="B158" s="7" t="s">
        <v>80</v>
      </c>
      <c r="C158" s="8" t="str">
        <f t="shared" si="23"/>
        <v>Mon</v>
      </c>
      <c r="E158" s="10">
        <v>0</v>
      </c>
      <c r="F158" s="11">
        <v>5384.4</v>
      </c>
      <c r="G158" s="11">
        <v>11307.45</v>
      </c>
      <c r="H158" s="61">
        <v>8429.4</v>
      </c>
      <c r="I158" s="11">
        <v>1956.15</v>
      </c>
      <c r="J158" s="11">
        <v>0</v>
      </c>
      <c r="K158" s="11">
        <v>11008.2</v>
      </c>
      <c r="L158" s="11">
        <v>0</v>
      </c>
      <c r="O158" s="11">
        <f t="shared" si="24"/>
        <v>38085.600000000006</v>
      </c>
      <c r="P158" s="11">
        <v>10323.6</v>
      </c>
      <c r="Q158" s="11">
        <f t="shared" si="25"/>
        <v>684.60000000000036</v>
      </c>
      <c r="S158" s="11">
        <f t="shared" si="26"/>
        <v>27762.000000000007</v>
      </c>
      <c r="T158" s="11">
        <f t="shared" si="20"/>
        <v>27762.000000000007</v>
      </c>
      <c r="U158" s="11">
        <f t="shared" si="29"/>
        <v>5196.4500000000116</v>
      </c>
      <c r="V158" s="11">
        <f t="shared" si="21"/>
        <v>27762.000000000007</v>
      </c>
      <c r="W158" s="12">
        <f t="shared" si="27"/>
        <v>1</v>
      </c>
      <c r="X158" s="11">
        <f t="shared" si="22"/>
        <v>0</v>
      </c>
      <c r="Y158" s="12">
        <f t="shared" si="28"/>
        <v>0</v>
      </c>
      <c r="AA158" s="12"/>
      <c r="AB158" s="12"/>
    </row>
    <row r="159" spans="1:28">
      <c r="A159" s="1">
        <v>34856</v>
      </c>
      <c r="B159" s="7" t="s">
        <v>80</v>
      </c>
      <c r="C159" s="8" t="str">
        <f t="shared" si="23"/>
        <v>Tue</v>
      </c>
      <c r="E159" s="10">
        <v>0</v>
      </c>
      <c r="F159" s="11">
        <v>5594.1209999999992</v>
      </c>
      <c r="G159" s="11">
        <v>11687.661</v>
      </c>
      <c r="H159" s="61">
        <v>8447.1959999999999</v>
      </c>
      <c r="I159" s="11">
        <v>1991.3939999999998</v>
      </c>
      <c r="J159" s="11">
        <v>0</v>
      </c>
      <c r="K159" s="11">
        <v>2199.7469999999998</v>
      </c>
      <c r="L159" s="11">
        <v>0</v>
      </c>
      <c r="O159" s="11">
        <f t="shared" si="24"/>
        <v>29920.118999999999</v>
      </c>
      <c r="P159" s="11">
        <v>2199.7469999999998</v>
      </c>
      <c r="Q159" s="11">
        <f t="shared" si="25"/>
        <v>0</v>
      </c>
      <c r="S159" s="11">
        <f t="shared" si="26"/>
        <v>27720.371999999999</v>
      </c>
      <c r="T159" s="11">
        <f t="shared" si="20"/>
        <v>27720.371999999999</v>
      </c>
      <c r="U159" s="11">
        <f t="shared" si="29"/>
        <v>-41.628000000007887</v>
      </c>
      <c r="V159" s="11">
        <f t="shared" si="21"/>
        <v>27720.371999999999</v>
      </c>
      <c r="W159" s="12">
        <f t="shared" si="27"/>
        <v>1</v>
      </c>
      <c r="X159" s="11">
        <f t="shared" si="22"/>
        <v>0</v>
      </c>
      <c r="Y159" s="12">
        <f t="shared" si="28"/>
        <v>0</v>
      </c>
      <c r="AA159" s="12"/>
      <c r="AB159" s="12"/>
    </row>
    <row r="160" spans="1:28">
      <c r="A160" s="1">
        <v>34857</v>
      </c>
      <c r="B160" s="7" t="s">
        <v>80</v>
      </c>
      <c r="C160" s="8" t="str">
        <f t="shared" si="23"/>
        <v>Wed</v>
      </c>
      <c r="E160" s="10">
        <v>0</v>
      </c>
      <c r="F160" s="11">
        <v>5130.2160000000003</v>
      </c>
      <c r="G160" s="11">
        <v>11383.776</v>
      </c>
      <c r="H160" s="61">
        <v>8097.2640000000001</v>
      </c>
      <c r="I160" s="11">
        <v>1927.2240000000002</v>
      </c>
      <c r="J160" s="11">
        <v>0</v>
      </c>
      <c r="K160" s="11">
        <v>2216.4120000000003</v>
      </c>
      <c r="L160" s="11">
        <v>0</v>
      </c>
      <c r="O160" s="11">
        <f t="shared" si="24"/>
        <v>28754.891999999996</v>
      </c>
      <c r="P160" s="11">
        <v>2110.9680000000003</v>
      </c>
      <c r="Q160" s="11">
        <f t="shared" si="25"/>
        <v>105.44399999999996</v>
      </c>
      <c r="S160" s="11">
        <f t="shared" si="26"/>
        <v>26643.923999999995</v>
      </c>
      <c r="T160" s="11">
        <f t="shared" si="20"/>
        <v>26643.923999999995</v>
      </c>
      <c r="U160" s="11">
        <f t="shared" si="29"/>
        <v>-1076.448000000004</v>
      </c>
      <c r="V160" s="11">
        <f t="shared" si="21"/>
        <v>26643.923999999995</v>
      </c>
      <c r="W160" s="12">
        <f t="shared" si="27"/>
        <v>1</v>
      </c>
      <c r="X160" s="11">
        <f t="shared" si="22"/>
        <v>0</v>
      </c>
      <c r="Y160" s="12">
        <f t="shared" si="28"/>
        <v>0</v>
      </c>
      <c r="AA160" s="12"/>
      <c r="AB160" s="12"/>
    </row>
    <row r="161" spans="1:28">
      <c r="A161" s="1">
        <v>34858</v>
      </c>
      <c r="B161" s="7" t="s">
        <v>80</v>
      </c>
      <c r="C161" s="8" t="str">
        <f t="shared" si="23"/>
        <v>Thur</v>
      </c>
      <c r="E161" s="10">
        <v>0</v>
      </c>
      <c r="F161" s="11">
        <v>5479.8239999999996</v>
      </c>
      <c r="G161" s="11">
        <v>11136.617999999999</v>
      </c>
      <c r="H161" s="61">
        <v>8117.7179999999998</v>
      </c>
      <c r="I161" s="11">
        <v>1916.4809999999998</v>
      </c>
      <c r="J161" s="11">
        <v>0</v>
      </c>
      <c r="K161" s="11">
        <v>2156.9519999999998</v>
      </c>
      <c r="L161" s="11">
        <v>0</v>
      </c>
      <c r="O161" s="11">
        <f t="shared" si="24"/>
        <v>28807.593000000001</v>
      </c>
      <c r="P161" s="11">
        <v>2052.8519999999999</v>
      </c>
      <c r="Q161" s="11">
        <f t="shared" si="25"/>
        <v>104.09999999999991</v>
      </c>
      <c r="S161" s="11">
        <f t="shared" si="26"/>
        <v>26754.741000000002</v>
      </c>
      <c r="T161" s="11">
        <f t="shared" si="20"/>
        <v>26754.741000000002</v>
      </c>
      <c r="U161" s="11">
        <f t="shared" si="29"/>
        <v>110.81700000000637</v>
      </c>
      <c r="V161" s="11">
        <f t="shared" si="21"/>
        <v>26754.741000000002</v>
      </c>
      <c r="W161" s="12">
        <f t="shared" si="27"/>
        <v>1</v>
      </c>
      <c r="X161" s="11">
        <f t="shared" si="22"/>
        <v>0</v>
      </c>
      <c r="Y161" s="12">
        <f t="shared" si="28"/>
        <v>0</v>
      </c>
      <c r="AA161" s="12"/>
      <c r="AB161" s="12"/>
    </row>
    <row r="162" spans="1:28">
      <c r="A162" s="1">
        <v>34859</v>
      </c>
      <c r="B162" s="7" t="s">
        <v>80</v>
      </c>
      <c r="C162" s="8" t="str">
        <f t="shared" si="23"/>
        <v>Fri</v>
      </c>
      <c r="E162" s="10">
        <v>0</v>
      </c>
      <c r="F162" s="11">
        <v>5142.4449999999997</v>
      </c>
      <c r="G162" s="11">
        <v>10378.94</v>
      </c>
      <c r="H162" s="61">
        <v>7572.07</v>
      </c>
      <c r="I162" s="11">
        <v>1729.4749999999999</v>
      </c>
      <c r="J162" s="11">
        <v>0</v>
      </c>
      <c r="K162" s="11">
        <v>2189.2750000000001</v>
      </c>
      <c r="L162" s="11">
        <v>0</v>
      </c>
      <c r="O162" s="11">
        <f t="shared" si="24"/>
        <v>27012.205000000002</v>
      </c>
      <c r="P162" s="11">
        <v>2086.8649999999998</v>
      </c>
      <c r="Q162" s="11">
        <f t="shared" si="25"/>
        <v>102.41000000000031</v>
      </c>
      <c r="S162" s="11">
        <f t="shared" si="26"/>
        <v>24925.340000000004</v>
      </c>
      <c r="T162" s="11">
        <f t="shared" si="20"/>
        <v>24925.340000000004</v>
      </c>
      <c r="U162" s="11">
        <f t="shared" si="29"/>
        <v>-1829.400999999998</v>
      </c>
      <c r="V162" s="11">
        <f t="shared" si="21"/>
        <v>24925.340000000004</v>
      </c>
      <c r="W162" s="12">
        <f t="shared" si="27"/>
        <v>1</v>
      </c>
      <c r="X162" s="11">
        <f t="shared" si="22"/>
        <v>0</v>
      </c>
      <c r="Y162" s="12">
        <f t="shared" si="28"/>
        <v>0</v>
      </c>
      <c r="AA162" s="12"/>
      <c r="AB162" s="12"/>
    </row>
    <row r="163" spans="1:28">
      <c r="A163" s="1">
        <v>34860</v>
      </c>
      <c r="B163" s="7" t="s">
        <v>80</v>
      </c>
      <c r="C163" s="8" t="str">
        <f t="shared" si="23"/>
        <v>Sat</v>
      </c>
      <c r="E163" s="10">
        <v>0</v>
      </c>
      <c r="F163" s="11">
        <v>2967.616</v>
      </c>
      <c r="G163" s="11">
        <v>8449.5779999999995</v>
      </c>
      <c r="H163" s="61">
        <v>5900.8460000000005</v>
      </c>
      <c r="I163" s="11">
        <v>1406.7</v>
      </c>
      <c r="J163" s="11">
        <v>0</v>
      </c>
      <c r="K163" s="11">
        <v>2204.8720000000003</v>
      </c>
      <c r="L163" s="11">
        <v>0</v>
      </c>
      <c r="O163" s="11">
        <f t="shared" si="24"/>
        <v>20929.612000000001</v>
      </c>
      <c r="P163" s="11">
        <v>2067.328</v>
      </c>
      <c r="Q163" s="11">
        <f t="shared" si="25"/>
        <v>137.54400000000032</v>
      </c>
      <c r="S163" s="11">
        <f t="shared" si="26"/>
        <v>18862.284</v>
      </c>
      <c r="T163" s="11">
        <f t="shared" si="20"/>
        <v>18862.284</v>
      </c>
      <c r="U163" s="11">
        <f t="shared" si="29"/>
        <v>-6063.0560000000041</v>
      </c>
      <c r="V163" s="11">
        <f t="shared" si="21"/>
        <v>18862.284</v>
      </c>
      <c r="W163" s="12">
        <f t="shared" si="27"/>
        <v>1</v>
      </c>
      <c r="X163" s="11">
        <f t="shared" si="22"/>
        <v>0</v>
      </c>
      <c r="Y163" s="12">
        <f t="shared" si="28"/>
        <v>0</v>
      </c>
      <c r="AA163" s="12"/>
      <c r="AB163" s="12"/>
    </row>
    <row r="164" spans="1:28">
      <c r="A164" s="1">
        <v>34861</v>
      </c>
      <c r="B164" s="7" t="s">
        <v>80</v>
      </c>
      <c r="C164" s="8" t="str">
        <f t="shared" si="23"/>
        <v>Sun</v>
      </c>
      <c r="E164" s="10">
        <v>0</v>
      </c>
      <c r="F164" s="11">
        <v>2990.7079999999996</v>
      </c>
      <c r="G164" s="11">
        <v>8684.875</v>
      </c>
      <c r="H164" s="61">
        <v>6295.6269999999995</v>
      </c>
      <c r="I164" s="11">
        <v>1614.6089999999999</v>
      </c>
      <c r="J164" s="11">
        <v>0</v>
      </c>
      <c r="K164" s="11">
        <v>2161.1079999999997</v>
      </c>
      <c r="L164" s="11">
        <v>0</v>
      </c>
      <c r="O164" s="11">
        <f t="shared" si="24"/>
        <v>21746.927</v>
      </c>
      <c r="P164" s="11">
        <v>2088.518</v>
      </c>
      <c r="Q164" s="11">
        <f t="shared" si="25"/>
        <v>72.589999999999691</v>
      </c>
      <c r="S164" s="11">
        <f t="shared" si="26"/>
        <v>19658.409</v>
      </c>
      <c r="T164" s="11">
        <f t="shared" si="20"/>
        <v>19658.409</v>
      </c>
      <c r="U164" s="11">
        <f t="shared" si="29"/>
        <v>796.125</v>
      </c>
      <c r="V164" s="11">
        <f t="shared" si="21"/>
        <v>19658.409</v>
      </c>
      <c r="W164" s="12">
        <f t="shared" si="27"/>
        <v>1</v>
      </c>
      <c r="X164" s="11">
        <f t="shared" si="22"/>
        <v>0</v>
      </c>
      <c r="Y164" s="12">
        <f t="shared" si="28"/>
        <v>0</v>
      </c>
      <c r="AA164" s="12"/>
      <c r="AB164" s="12"/>
    </row>
    <row r="165" spans="1:28">
      <c r="A165" s="1">
        <v>34862</v>
      </c>
      <c r="B165" s="7" t="s">
        <v>80</v>
      </c>
      <c r="C165" s="8" t="str">
        <f t="shared" si="23"/>
        <v>Mon</v>
      </c>
      <c r="E165" s="10">
        <v>0</v>
      </c>
      <c r="F165" s="11">
        <v>5747.04</v>
      </c>
      <c r="G165" s="11">
        <v>11209.12</v>
      </c>
      <c r="H165" s="61">
        <v>8314.7999999999993</v>
      </c>
      <c r="I165" s="11">
        <v>1920.88</v>
      </c>
      <c r="J165" s="11">
        <v>0</v>
      </c>
      <c r="K165" s="11">
        <v>1999.92</v>
      </c>
      <c r="L165" s="11">
        <v>0</v>
      </c>
      <c r="O165" s="11">
        <f t="shared" si="24"/>
        <v>29191.760000000002</v>
      </c>
      <c r="P165" s="11">
        <v>1889.68</v>
      </c>
      <c r="Q165" s="11">
        <f t="shared" si="25"/>
        <v>110.24000000000001</v>
      </c>
      <c r="S165" s="11">
        <f t="shared" si="26"/>
        <v>27302.080000000002</v>
      </c>
      <c r="T165" s="11">
        <f t="shared" si="20"/>
        <v>27302.080000000002</v>
      </c>
      <c r="U165" s="11">
        <f t="shared" si="29"/>
        <v>7643.6710000000021</v>
      </c>
      <c r="V165" s="11">
        <f t="shared" si="21"/>
        <v>27302.080000000002</v>
      </c>
      <c r="W165" s="12">
        <f t="shared" si="27"/>
        <v>1</v>
      </c>
      <c r="X165" s="11">
        <f t="shared" si="22"/>
        <v>0</v>
      </c>
      <c r="Y165" s="12">
        <f t="shared" si="28"/>
        <v>0</v>
      </c>
      <c r="AA165" s="12"/>
      <c r="AB165" s="12"/>
    </row>
    <row r="166" spans="1:28">
      <c r="A166" s="1">
        <v>34863</v>
      </c>
      <c r="B166" s="7" t="s">
        <v>80</v>
      </c>
      <c r="C166" s="8" t="str">
        <f t="shared" si="23"/>
        <v>Tue</v>
      </c>
      <c r="E166" s="10">
        <v>3</v>
      </c>
      <c r="F166" s="11">
        <v>6463.7760000000007</v>
      </c>
      <c r="G166" s="11">
        <v>11996.16</v>
      </c>
      <c r="H166" s="61">
        <v>8876.7360000000008</v>
      </c>
      <c r="I166" s="11">
        <v>2091.9360000000001</v>
      </c>
      <c r="J166" s="11">
        <v>0</v>
      </c>
      <c r="K166" s="11">
        <v>2022.24</v>
      </c>
      <c r="L166" s="11">
        <v>0</v>
      </c>
      <c r="O166" s="11">
        <f t="shared" si="24"/>
        <v>31450.848000000005</v>
      </c>
      <c r="P166" s="11">
        <v>1920.864</v>
      </c>
      <c r="Q166" s="11">
        <f t="shared" si="25"/>
        <v>101.37599999999998</v>
      </c>
      <c r="S166" s="11">
        <f t="shared" si="26"/>
        <v>29529.984000000004</v>
      </c>
      <c r="T166" s="11">
        <f t="shared" si="20"/>
        <v>29529.984000000004</v>
      </c>
      <c r="U166" s="11">
        <f t="shared" si="29"/>
        <v>2227.9040000000023</v>
      </c>
      <c r="V166" s="11">
        <f t="shared" si="21"/>
        <v>29529.984000000004</v>
      </c>
      <c r="W166" s="12">
        <f t="shared" si="27"/>
        <v>1</v>
      </c>
      <c r="X166" s="11">
        <f t="shared" si="22"/>
        <v>0</v>
      </c>
      <c r="Y166" s="12">
        <f t="shared" si="28"/>
        <v>0</v>
      </c>
      <c r="AA166" s="12"/>
      <c r="AB166" s="12"/>
    </row>
    <row r="167" spans="1:28">
      <c r="A167" s="1">
        <v>34864</v>
      </c>
      <c r="B167" s="7" t="s">
        <v>80</v>
      </c>
      <c r="C167" s="8" t="str">
        <f t="shared" si="23"/>
        <v>Wed</v>
      </c>
      <c r="E167" s="10">
        <v>0</v>
      </c>
      <c r="F167" s="11">
        <v>5958.75</v>
      </c>
      <c r="G167" s="11">
        <v>11886</v>
      </c>
      <c r="H167" s="61">
        <v>8355.9</v>
      </c>
      <c r="I167" s="11">
        <v>2022.3</v>
      </c>
      <c r="J167" s="11">
        <v>0</v>
      </c>
      <c r="K167" s="11">
        <v>2044.35</v>
      </c>
      <c r="L167" s="11">
        <v>0</v>
      </c>
      <c r="O167" s="11">
        <f t="shared" si="24"/>
        <v>30267.3</v>
      </c>
      <c r="P167" s="11">
        <v>1934.1</v>
      </c>
      <c r="Q167" s="11">
        <f t="shared" si="25"/>
        <v>110.25</v>
      </c>
      <c r="S167" s="11">
        <f t="shared" si="26"/>
        <v>28333.200000000001</v>
      </c>
      <c r="T167" s="11">
        <f t="shared" si="20"/>
        <v>28333.200000000001</v>
      </c>
      <c r="U167" s="11">
        <f t="shared" si="29"/>
        <v>-1196.7840000000033</v>
      </c>
      <c r="V167" s="11">
        <f t="shared" si="21"/>
        <v>28333.200000000001</v>
      </c>
      <c r="W167" s="12">
        <f t="shared" si="27"/>
        <v>1</v>
      </c>
      <c r="X167" s="11">
        <f t="shared" si="22"/>
        <v>0</v>
      </c>
      <c r="Y167" s="12">
        <f t="shared" si="28"/>
        <v>0</v>
      </c>
      <c r="AA167" s="12"/>
      <c r="AB167" s="12"/>
    </row>
    <row r="168" spans="1:28">
      <c r="A168" s="1">
        <v>34865</v>
      </c>
      <c r="B168" s="7" t="s">
        <v>80</v>
      </c>
      <c r="C168" s="8" t="str">
        <f t="shared" si="23"/>
        <v>Thur</v>
      </c>
      <c r="E168" s="10">
        <v>0</v>
      </c>
      <c r="F168" s="11">
        <v>6322.6080000000002</v>
      </c>
      <c r="G168" s="11">
        <v>11571.346000000001</v>
      </c>
      <c r="H168" s="61">
        <v>8492.5660000000007</v>
      </c>
      <c r="I168" s="11">
        <v>2011.258</v>
      </c>
      <c r="J168" s="11">
        <v>0</v>
      </c>
      <c r="K168" s="11">
        <v>2065.2159999999999</v>
      </c>
      <c r="L168" s="11">
        <v>0</v>
      </c>
      <c r="O168" s="11">
        <f t="shared" si="24"/>
        <v>30462.994000000006</v>
      </c>
      <c r="P168" s="11">
        <v>1955.1840000000002</v>
      </c>
      <c r="Q168" s="11">
        <f t="shared" si="25"/>
        <v>110.0319999999997</v>
      </c>
      <c r="S168" s="11">
        <f t="shared" si="26"/>
        <v>28507.810000000005</v>
      </c>
      <c r="T168" s="11">
        <f t="shared" si="20"/>
        <v>28507.810000000005</v>
      </c>
      <c r="U168" s="11">
        <f t="shared" si="29"/>
        <v>174.61000000000422</v>
      </c>
      <c r="V168" s="11">
        <f t="shared" si="21"/>
        <v>28507.810000000005</v>
      </c>
      <c r="W168" s="12">
        <f t="shared" si="27"/>
        <v>1</v>
      </c>
      <c r="X168" s="11">
        <f t="shared" si="22"/>
        <v>0</v>
      </c>
      <c r="Y168" s="12">
        <f t="shared" si="28"/>
        <v>0</v>
      </c>
      <c r="AA168" s="12"/>
      <c r="AB168" s="12"/>
    </row>
    <row r="169" spans="1:28">
      <c r="A169" s="1">
        <v>34866</v>
      </c>
      <c r="B169" s="7" t="s">
        <v>80</v>
      </c>
      <c r="C169" s="8" t="str">
        <f t="shared" si="23"/>
        <v>Fri</v>
      </c>
      <c r="E169" s="10">
        <v>0</v>
      </c>
      <c r="F169" s="11">
        <v>5747.7</v>
      </c>
      <c r="G169" s="11">
        <v>11598.3</v>
      </c>
      <c r="H169" s="61">
        <v>7997.85</v>
      </c>
      <c r="I169" s="11">
        <v>1947.75</v>
      </c>
      <c r="J169" s="11">
        <v>0</v>
      </c>
      <c r="K169" s="11">
        <v>2016</v>
      </c>
      <c r="L169" s="11">
        <v>0</v>
      </c>
      <c r="O169" s="11">
        <f t="shared" si="24"/>
        <v>29307.599999999999</v>
      </c>
      <c r="P169" s="11">
        <v>1900.5</v>
      </c>
      <c r="Q169" s="11">
        <f t="shared" si="25"/>
        <v>115.5</v>
      </c>
      <c r="S169" s="11">
        <f t="shared" si="26"/>
        <v>27407.1</v>
      </c>
      <c r="T169" s="11">
        <f t="shared" si="20"/>
        <v>27407.1</v>
      </c>
      <c r="U169" s="11">
        <f t="shared" si="29"/>
        <v>-1100.7100000000064</v>
      </c>
      <c r="V169" s="11">
        <f t="shared" si="21"/>
        <v>27407.1</v>
      </c>
      <c r="W169" s="12">
        <f t="shared" si="27"/>
        <v>1</v>
      </c>
      <c r="X169" s="11">
        <f t="shared" si="22"/>
        <v>0</v>
      </c>
      <c r="Y169" s="12">
        <f t="shared" si="28"/>
        <v>0</v>
      </c>
      <c r="AA169" s="12"/>
      <c r="AB169" s="12"/>
    </row>
    <row r="170" spans="1:28">
      <c r="A170" s="1">
        <v>34867</v>
      </c>
      <c r="B170" s="7" t="s">
        <v>80</v>
      </c>
      <c r="C170" s="8" t="str">
        <f t="shared" si="23"/>
        <v>Sat</v>
      </c>
      <c r="E170" s="10">
        <v>0</v>
      </c>
      <c r="F170" s="11">
        <v>3469.2</v>
      </c>
      <c r="G170" s="11">
        <v>9749.25</v>
      </c>
      <c r="H170" s="61">
        <v>6180.3</v>
      </c>
      <c r="I170" s="11">
        <v>1696.8</v>
      </c>
      <c r="J170" s="11">
        <v>0</v>
      </c>
      <c r="K170" s="11">
        <v>2001.3</v>
      </c>
      <c r="L170" s="11">
        <v>0</v>
      </c>
      <c r="O170" s="11">
        <f t="shared" si="24"/>
        <v>23096.85</v>
      </c>
      <c r="P170" s="11">
        <v>1896.3</v>
      </c>
      <c r="Q170" s="11">
        <f t="shared" si="25"/>
        <v>105</v>
      </c>
      <c r="S170" s="11">
        <f t="shared" si="26"/>
        <v>21200.55</v>
      </c>
      <c r="T170" s="11">
        <f t="shared" si="20"/>
        <v>21200.55</v>
      </c>
      <c r="U170" s="11">
        <f t="shared" si="29"/>
        <v>-6206.5499999999993</v>
      </c>
      <c r="V170" s="11">
        <f t="shared" si="21"/>
        <v>21200.55</v>
      </c>
      <c r="W170" s="12">
        <f t="shared" si="27"/>
        <v>1</v>
      </c>
      <c r="X170" s="11">
        <f t="shared" si="22"/>
        <v>0</v>
      </c>
      <c r="Y170" s="12">
        <f t="shared" si="28"/>
        <v>0</v>
      </c>
      <c r="AA170" s="12"/>
      <c r="AB170" s="12"/>
    </row>
    <row r="171" spans="1:28">
      <c r="A171" s="1">
        <v>34868</v>
      </c>
      <c r="B171" s="7" t="s">
        <v>80</v>
      </c>
      <c r="C171" s="8" t="str">
        <f t="shared" si="23"/>
        <v>Sun</v>
      </c>
      <c r="E171" s="10">
        <v>0</v>
      </c>
      <c r="F171" s="11">
        <v>3552.9629999999997</v>
      </c>
      <c r="G171" s="11">
        <v>9621.4279999999999</v>
      </c>
      <c r="H171" s="61">
        <v>6608.7</v>
      </c>
      <c r="I171" s="11">
        <v>1759.1729999999998</v>
      </c>
      <c r="J171" s="11">
        <v>0</v>
      </c>
      <c r="K171" s="11">
        <v>1985.7569999999998</v>
      </c>
      <c r="L171" s="11">
        <v>0</v>
      </c>
      <c r="O171" s="11">
        <f t="shared" si="24"/>
        <v>23528.021000000001</v>
      </c>
      <c r="P171" s="11">
        <v>1875.6119999999999</v>
      </c>
      <c r="Q171" s="11">
        <f t="shared" si="25"/>
        <v>110.14499999999998</v>
      </c>
      <c r="S171" s="11">
        <f t="shared" si="26"/>
        <v>21652.409</v>
      </c>
      <c r="T171" s="11">
        <f t="shared" si="20"/>
        <v>21652.409</v>
      </c>
      <c r="U171" s="11">
        <f t="shared" si="29"/>
        <v>451.85900000000038</v>
      </c>
      <c r="V171" s="11">
        <f t="shared" si="21"/>
        <v>21652.409</v>
      </c>
      <c r="W171" s="12">
        <f t="shared" si="27"/>
        <v>1</v>
      </c>
      <c r="X171" s="11">
        <f t="shared" si="22"/>
        <v>0</v>
      </c>
      <c r="Y171" s="12">
        <f t="shared" si="28"/>
        <v>0</v>
      </c>
      <c r="AA171" s="12"/>
      <c r="AB171" s="12"/>
    </row>
    <row r="172" spans="1:28">
      <c r="A172" s="1">
        <v>34869</v>
      </c>
      <c r="B172" s="7" t="s">
        <v>80</v>
      </c>
      <c r="C172" s="8" t="str">
        <f t="shared" si="23"/>
        <v>Mon</v>
      </c>
      <c r="E172" s="10">
        <v>0</v>
      </c>
      <c r="F172" s="11">
        <v>5746.8679999999995</v>
      </c>
      <c r="G172" s="11">
        <v>11245.7</v>
      </c>
      <c r="H172" s="61">
        <v>8342.8379999999997</v>
      </c>
      <c r="I172" s="11">
        <v>1967.472</v>
      </c>
      <c r="J172" s="11">
        <v>0</v>
      </c>
      <c r="K172" s="11">
        <v>2014.7669999999998</v>
      </c>
      <c r="L172" s="11">
        <v>0</v>
      </c>
      <c r="O172" s="11">
        <f t="shared" si="24"/>
        <v>29317.645</v>
      </c>
      <c r="P172" s="11">
        <v>1904.4119999999998</v>
      </c>
      <c r="Q172" s="11">
        <f t="shared" si="25"/>
        <v>110.35500000000002</v>
      </c>
      <c r="S172" s="11">
        <f t="shared" si="26"/>
        <v>27413.233</v>
      </c>
      <c r="T172" s="11">
        <f t="shared" si="20"/>
        <v>27413.233</v>
      </c>
      <c r="U172" s="11">
        <f t="shared" si="29"/>
        <v>5760.8240000000005</v>
      </c>
      <c r="V172" s="11">
        <f t="shared" si="21"/>
        <v>27413.233</v>
      </c>
      <c r="W172" s="12">
        <f t="shared" si="27"/>
        <v>1</v>
      </c>
      <c r="X172" s="11">
        <f t="shared" si="22"/>
        <v>0</v>
      </c>
      <c r="Y172" s="12">
        <f t="shared" si="28"/>
        <v>0</v>
      </c>
      <c r="AA172" s="12"/>
      <c r="AB172" s="12"/>
    </row>
    <row r="173" spans="1:28">
      <c r="A173" s="1">
        <v>34870</v>
      </c>
      <c r="B173" s="7" t="s">
        <v>80</v>
      </c>
      <c r="C173" s="8" t="str">
        <f t="shared" si="23"/>
        <v>Tue</v>
      </c>
      <c r="E173" s="10">
        <v>0</v>
      </c>
      <c r="F173" s="11">
        <v>5776.05</v>
      </c>
      <c r="G173" s="11">
        <v>11137.35</v>
      </c>
      <c r="H173" s="61">
        <v>8248.7999999999993</v>
      </c>
      <c r="I173" s="11">
        <v>1902.6</v>
      </c>
      <c r="J173" s="11">
        <v>0</v>
      </c>
      <c r="K173" s="11">
        <v>1656.9</v>
      </c>
      <c r="L173" s="11">
        <v>0</v>
      </c>
      <c r="O173" s="11">
        <f t="shared" si="24"/>
        <v>28721.7</v>
      </c>
      <c r="P173" s="11">
        <v>1551.9</v>
      </c>
      <c r="Q173" s="11">
        <f t="shared" si="25"/>
        <v>105</v>
      </c>
      <c r="S173" s="11">
        <f t="shared" si="26"/>
        <v>27169.8</v>
      </c>
      <c r="T173" s="11">
        <f t="shared" si="20"/>
        <v>27169.8</v>
      </c>
      <c r="U173" s="11">
        <f t="shared" si="29"/>
        <v>-243.4330000000009</v>
      </c>
      <c r="V173" s="11">
        <f t="shared" si="21"/>
        <v>27169.8</v>
      </c>
      <c r="W173" s="12">
        <f t="shared" si="27"/>
        <v>1</v>
      </c>
      <c r="X173" s="11">
        <f t="shared" si="22"/>
        <v>0</v>
      </c>
      <c r="Y173" s="12">
        <f t="shared" si="28"/>
        <v>0</v>
      </c>
      <c r="AA173" s="12"/>
      <c r="AB173" s="12"/>
    </row>
    <row r="174" spans="1:28">
      <c r="A174" s="1">
        <v>34871</v>
      </c>
      <c r="B174" s="7" t="s">
        <v>80</v>
      </c>
      <c r="C174" s="8" t="str">
        <f t="shared" si="23"/>
        <v>Wed</v>
      </c>
      <c r="E174" s="10">
        <v>0</v>
      </c>
      <c r="F174" s="11">
        <v>5632.2</v>
      </c>
      <c r="G174" s="11">
        <v>11059.65</v>
      </c>
      <c r="H174" s="61">
        <v>8226.75</v>
      </c>
      <c r="I174" s="11">
        <v>1888.95</v>
      </c>
      <c r="J174" s="11">
        <v>0</v>
      </c>
      <c r="K174" s="11">
        <v>156.44999999999999</v>
      </c>
      <c r="L174" s="11">
        <v>0</v>
      </c>
      <c r="O174" s="11">
        <f t="shared" si="24"/>
        <v>26964</v>
      </c>
      <c r="P174" s="11">
        <v>126</v>
      </c>
      <c r="Q174" s="11">
        <f t="shared" si="25"/>
        <v>30.449999999999989</v>
      </c>
      <c r="S174" s="11">
        <f t="shared" si="26"/>
        <v>26838</v>
      </c>
      <c r="T174" s="11">
        <f t="shared" si="20"/>
        <v>26838</v>
      </c>
      <c r="U174" s="11">
        <f t="shared" si="29"/>
        <v>-331.79999999999927</v>
      </c>
      <c r="V174" s="11">
        <f t="shared" si="21"/>
        <v>26838</v>
      </c>
      <c r="W174" s="12">
        <f t="shared" si="27"/>
        <v>1</v>
      </c>
      <c r="X174" s="11">
        <f t="shared" si="22"/>
        <v>0</v>
      </c>
      <c r="Y174" s="12">
        <f t="shared" si="28"/>
        <v>0</v>
      </c>
      <c r="AA174" s="12"/>
      <c r="AB174" s="12"/>
    </row>
    <row r="175" spans="1:28">
      <c r="A175" s="1">
        <v>34872</v>
      </c>
      <c r="B175" s="7" t="s">
        <v>80</v>
      </c>
      <c r="C175" s="8" t="str">
        <f t="shared" si="23"/>
        <v>Thur</v>
      </c>
      <c r="E175" s="10">
        <v>0</v>
      </c>
      <c r="F175" s="11">
        <v>5802.8849999999993</v>
      </c>
      <c r="G175" s="11">
        <v>10978.77</v>
      </c>
      <c r="H175" s="61">
        <v>8231.4650000000001</v>
      </c>
      <c r="I175" s="11">
        <v>1910.26</v>
      </c>
      <c r="J175" s="11">
        <v>0</v>
      </c>
      <c r="K175" s="11">
        <v>0</v>
      </c>
      <c r="L175" s="11">
        <v>0</v>
      </c>
      <c r="O175" s="11">
        <f t="shared" si="24"/>
        <v>26923.379999999997</v>
      </c>
      <c r="P175" s="11">
        <v>0</v>
      </c>
      <c r="Q175" s="11">
        <f t="shared" si="25"/>
        <v>0</v>
      </c>
      <c r="S175" s="11">
        <f t="shared" si="26"/>
        <v>26923.379999999997</v>
      </c>
      <c r="T175" s="11">
        <f t="shared" si="20"/>
        <v>26923.379999999997</v>
      </c>
      <c r="U175" s="11">
        <f t="shared" si="29"/>
        <v>85.379999999997381</v>
      </c>
      <c r="V175" s="11">
        <f t="shared" si="21"/>
        <v>26923.379999999997</v>
      </c>
      <c r="W175" s="12">
        <f t="shared" si="27"/>
        <v>1</v>
      </c>
      <c r="X175" s="11">
        <f t="shared" si="22"/>
        <v>0</v>
      </c>
      <c r="Y175" s="12">
        <f t="shared" si="28"/>
        <v>0</v>
      </c>
      <c r="AA175" s="12"/>
      <c r="AB175" s="12"/>
    </row>
    <row r="176" spans="1:28">
      <c r="A176" s="1">
        <v>34873</v>
      </c>
      <c r="B176" s="7" t="s">
        <v>80</v>
      </c>
      <c r="C176" s="8" t="str">
        <f t="shared" si="23"/>
        <v>Fri</v>
      </c>
      <c r="E176" s="10">
        <v>0</v>
      </c>
      <c r="F176" s="11">
        <v>5576.55</v>
      </c>
      <c r="G176" s="11">
        <v>9963.4500000000007</v>
      </c>
      <c r="H176" s="61">
        <v>7755.3</v>
      </c>
      <c r="I176" s="11">
        <v>1776.6</v>
      </c>
      <c r="J176" s="11">
        <v>0</v>
      </c>
      <c r="K176" s="11">
        <v>0</v>
      </c>
      <c r="L176" s="11">
        <v>0</v>
      </c>
      <c r="O176" s="11">
        <f t="shared" si="24"/>
        <v>25071.899999999998</v>
      </c>
      <c r="P176" s="11">
        <v>0</v>
      </c>
      <c r="Q176" s="11">
        <f t="shared" si="25"/>
        <v>0</v>
      </c>
      <c r="S176" s="11">
        <f t="shared" si="26"/>
        <v>25071.899999999998</v>
      </c>
      <c r="T176" s="11">
        <f t="shared" si="20"/>
        <v>25071.899999999998</v>
      </c>
      <c r="U176" s="11">
        <f t="shared" si="29"/>
        <v>-1851.4799999999996</v>
      </c>
      <c r="V176" s="11">
        <f t="shared" si="21"/>
        <v>25071.899999999998</v>
      </c>
      <c r="W176" s="12">
        <f t="shared" si="27"/>
        <v>1</v>
      </c>
      <c r="X176" s="11">
        <f t="shared" si="22"/>
        <v>0</v>
      </c>
      <c r="Y176" s="12">
        <f t="shared" si="28"/>
        <v>0</v>
      </c>
      <c r="AA176" s="12"/>
      <c r="AB176" s="12"/>
    </row>
    <row r="177" spans="1:28">
      <c r="A177" s="1">
        <v>34874</v>
      </c>
      <c r="B177" s="7" t="s">
        <v>80</v>
      </c>
      <c r="C177" s="8" t="str">
        <f t="shared" si="23"/>
        <v>Sat</v>
      </c>
      <c r="E177" s="10">
        <v>0</v>
      </c>
      <c r="F177" s="11">
        <v>3437.0940000000001</v>
      </c>
      <c r="G177" s="11">
        <v>9218.2839999999997</v>
      </c>
      <c r="H177" s="61">
        <v>6052.0680000000002</v>
      </c>
      <c r="I177" s="11">
        <v>1599.972</v>
      </c>
      <c r="J177" s="11">
        <v>0</v>
      </c>
      <c r="K177" s="11">
        <v>0</v>
      </c>
      <c r="L177" s="11">
        <v>0</v>
      </c>
      <c r="O177" s="11">
        <f t="shared" si="24"/>
        <v>20307.418000000001</v>
      </c>
      <c r="P177" s="11">
        <v>0</v>
      </c>
      <c r="Q177" s="11">
        <f t="shared" si="25"/>
        <v>0</v>
      </c>
      <c r="S177" s="11">
        <f t="shared" si="26"/>
        <v>20307.418000000001</v>
      </c>
      <c r="T177" s="11">
        <f t="shared" si="20"/>
        <v>20307.418000000001</v>
      </c>
      <c r="U177" s="11">
        <f t="shared" si="29"/>
        <v>-4764.4819999999963</v>
      </c>
      <c r="V177" s="11">
        <f t="shared" si="21"/>
        <v>20307.418000000001</v>
      </c>
      <c r="W177" s="12">
        <f t="shared" si="27"/>
        <v>1</v>
      </c>
      <c r="X177" s="11">
        <f t="shared" si="22"/>
        <v>0</v>
      </c>
      <c r="Y177" s="12">
        <f t="shared" si="28"/>
        <v>0</v>
      </c>
      <c r="AA177" s="12"/>
      <c r="AB177" s="12"/>
    </row>
    <row r="178" spans="1:28">
      <c r="A178" s="1">
        <v>34875</v>
      </c>
      <c r="B178" s="7" t="s">
        <v>80</v>
      </c>
      <c r="C178" s="8" t="str">
        <f t="shared" si="23"/>
        <v>Sun</v>
      </c>
      <c r="E178" s="10">
        <v>0</v>
      </c>
      <c r="F178" s="11">
        <v>3580.2</v>
      </c>
      <c r="G178" s="11">
        <v>10530</v>
      </c>
      <c r="H178" s="61">
        <v>6570.72</v>
      </c>
      <c r="I178" s="11">
        <v>1779.57</v>
      </c>
      <c r="J178" s="11">
        <v>0</v>
      </c>
      <c r="K178" s="11">
        <v>0</v>
      </c>
      <c r="L178" s="11">
        <v>0</v>
      </c>
      <c r="O178" s="11">
        <f t="shared" si="24"/>
        <v>22460.49</v>
      </c>
      <c r="P178" s="11">
        <v>0</v>
      </c>
      <c r="Q178" s="11">
        <f t="shared" si="25"/>
        <v>0</v>
      </c>
      <c r="S178" s="11">
        <f t="shared" si="26"/>
        <v>22460.49</v>
      </c>
      <c r="T178" s="11">
        <f t="shared" si="20"/>
        <v>22460.49</v>
      </c>
      <c r="U178" s="11">
        <f t="shared" si="29"/>
        <v>2153.0720000000001</v>
      </c>
      <c r="V178" s="11">
        <f t="shared" si="21"/>
        <v>22460.49</v>
      </c>
      <c r="W178" s="12">
        <f t="shared" si="27"/>
        <v>1</v>
      </c>
      <c r="X178" s="11">
        <f t="shared" si="22"/>
        <v>0</v>
      </c>
      <c r="Y178" s="12">
        <f t="shared" si="28"/>
        <v>0</v>
      </c>
      <c r="AA178" s="12"/>
      <c r="AB178" s="12"/>
    </row>
    <row r="179" spans="1:28">
      <c r="A179" s="1">
        <v>34876</v>
      </c>
      <c r="B179" s="7" t="s">
        <v>80</v>
      </c>
      <c r="C179" s="8" t="str">
        <f t="shared" si="23"/>
        <v>Mon</v>
      </c>
      <c r="E179" s="10">
        <v>0</v>
      </c>
      <c r="F179" s="11">
        <v>5808.6</v>
      </c>
      <c r="G179" s="11">
        <v>12546.45</v>
      </c>
      <c r="H179" s="61">
        <v>8432.5499999999993</v>
      </c>
      <c r="I179" s="11">
        <v>2043.3</v>
      </c>
      <c r="J179" s="11">
        <v>0</v>
      </c>
      <c r="K179" s="11">
        <v>0</v>
      </c>
      <c r="L179" s="11">
        <v>0</v>
      </c>
      <c r="O179" s="11">
        <f t="shared" si="24"/>
        <v>28830.9</v>
      </c>
      <c r="P179" s="11">
        <v>0</v>
      </c>
      <c r="Q179" s="11">
        <f t="shared" si="25"/>
        <v>0</v>
      </c>
      <c r="S179" s="11">
        <f t="shared" si="26"/>
        <v>28830.9</v>
      </c>
      <c r="T179" s="11">
        <f t="shared" si="20"/>
        <v>28830.9</v>
      </c>
      <c r="U179" s="11">
        <f t="shared" si="29"/>
        <v>6370.41</v>
      </c>
      <c r="V179" s="11">
        <f t="shared" si="21"/>
        <v>28830.9</v>
      </c>
      <c r="W179" s="12">
        <f t="shared" si="27"/>
        <v>1</v>
      </c>
      <c r="X179" s="11">
        <f t="shared" si="22"/>
        <v>0</v>
      </c>
      <c r="Y179" s="12">
        <f t="shared" si="28"/>
        <v>0</v>
      </c>
      <c r="AA179" s="12"/>
      <c r="AB179" s="12"/>
    </row>
    <row r="180" spans="1:28">
      <c r="A180" s="1">
        <v>34877</v>
      </c>
      <c r="B180" s="7" t="s">
        <v>80</v>
      </c>
      <c r="C180" s="8" t="str">
        <f t="shared" si="23"/>
        <v>Tue</v>
      </c>
      <c r="E180" s="10">
        <v>0</v>
      </c>
      <c r="F180" s="11">
        <v>5782.8640000000005</v>
      </c>
      <c r="G180" s="11">
        <v>12383.168</v>
      </c>
      <c r="H180" s="61">
        <v>8428.0159999999996</v>
      </c>
      <c r="I180" s="11">
        <v>2007.9680000000001</v>
      </c>
      <c r="J180" s="11">
        <v>0</v>
      </c>
      <c r="K180" s="11">
        <v>996.64800000000002</v>
      </c>
      <c r="L180" s="11">
        <v>0</v>
      </c>
      <c r="O180" s="11">
        <f t="shared" si="24"/>
        <v>29598.664000000001</v>
      </c>
      <c r="P180" s="11">
        <v>907.56799999999998</v>
      </c>
      <c r="Q180" s="11">
        <f t="shared" si="25"/>
        <v>89.080000000000041</v>
      </c>
      <c r="S180" s="11">
        <f t="shared" si="26"/>
        <v>28691.096000000001</v>
      </c>
      <c r="T180" s="11">
        <f t="shared" si="20"/>
        <v>28691.096000000001</v>
      </c>
      <c r="U180" s="11">
        <f t="shared" si="29"/>
        <v>-139.80400000000009</v>
      </c>
      <c r="V180" s="11">
        <f t="shared" si="21"/>
        <v>28691.096000000001</v>
      </c>
      <c r="W180" s="12">
        <f t="shared" si="27"/>
        <v>1</v>
      </c>
      <c r="X180" s="11">
        <f t="shared" si="22"/>
        <v>0</v>
      </c>
      <c r="Y180" s="12">
        <f t="shared" si="28"/>
        <v>0</v>
      </c>
      <c r="AA180" s="12"/>
      <c r="AB180" s="12"/>
    </row>
    <row r="181" spans="1:28">
      <c r="A181" s="1">
        <v>34878</v>
      </c>
      <c r="B181" s="7" t="s">
        <v>80</v>
      </c>
      <c r="C181" s="8" t="str">
        <f t="shared" si="23"/>
        <v>Wed</v>
      </c>
      <c r="E181" s="10">
        <v>0</v>
      </c>
      <c r="F181" s="11">
        <v>6149.4009999999998</v>
      </c>
      <c r="G181" s="11">
        <v>12621.458999999999</v>
      </c>
      <c r="H181" s="61">
        <v>8483.6719999999987</v>
      </c>
      <c r="I181" s="11">
        <v>2017.92</v>
      </c>
      <c r="J181" s="11">
        <v>0</v>
      </c>
      <c r="K181" s="11">
        <v>1676.345</v>
      </c>
      <c r="L181" s="11">
        <v>0</v>
      </c>
      <c r="O181" s="11">
        <f t="shared" si="24"/>
        <v>30948.796999999999</v>
      </c>
      <c r="P181" s="11">
        <v>1562.837</v>
      </c>
      <c r="Q181" s="11">
        <f t="shared" si="25"/>
        <v>113.50800000000004</v>
      </c>
      <c r="S181" s="11">
        <f t="shared" si="26"/>
        <v>29385.96</v>
      </c>
      <c r="T181" s="11">
        <f t="shared" si="20"/>
        <v>29385.96</v>
      </c>
      <c r="U181" s="11">
        <f t="shared" si="29"/>
        <v>694.86399999999776</v>
      </c>
      <c r="V181" s="11">
        <f t="shared" si="21"/>
        <v>29385.96</v>
      </c>
      <c r="W181" s="12">
        <f t="shared" si="27"/>
        <v>1</v>
      </c>
      <c r="X181" s="11">
        <f t="shared" si="22"/>
        <v>0</v>
      </c>
      <c r="Y181" s="12">
        <f t="shared" si="28"/>
        <v>0</v>
      </c>
      <c r="AA181" s="12"/>
      <c r="AB181" s="12"/>
    </row>
    <row r="182" spans="1:28">
      <c r="A182" s="1">
        <v>34879</v>
      </c>
      <c r="B182" s="7" t="s">
        <v>80</v>
      </c>
      <c r="C182" s="8" t="str">
        <f t="shared" si="23"/>
        <v>Thur</v>
      </c>
      <c r="E182" s="10">
        <v>0</v>
      </c>
      <c r="F182" s="11">
        <v>5923.84</v>
      </c>
      <c r="G182" s="11">
        <v>12373.92</v>
      </c>
      <c r="H182" s="61">
        <v>8276.32</v>
      </c>
      <c r="I182" s="11">
        <v>2008.24</v>
      </c>
      <c r="J182" s="11">
        <v>0</v>
      </c>
      <c r="K182" s="11">
        <v>2169.44</v>
      </c>
      <c r="L182" s="11">
        <v>0</v>
      </c>
      <c r="O182" s="11">
        <f t="shared" si="24"/>
        <v>30751.760000000002</v>
      </c>
      <c r="P182" s="11">
        <v>2041.52</v>
      </c>
      <c r="Q182" s="11">
        <f t="shared" si="25"/>
        <v>127.92000000000007</v>
      </c>
      <c r="S182" s="11">
        <f t="shared" si="26"/>
        <v>28710.240000000002</v>
      </c>
      <c r="T182" s="11">
        <f t="shared" si="20"/>
        <v>28710.240000000002</v>
      </c>
      <c r="U182" s="11">
        <f t="shared" si="29"/>
        <v>-675.71999999999753</v>
      </c>
      <c r="V182" s="11">
        <f t="shared" si="21"/>
        <v>28710.240000000002</v>
      </c>
      <c r="W182" s="12">
        <f t="shared" si="27"/>
        <v>1</v>
      </c>
      <c r="X182" s="11">
        <f t="shared" si="22"/>
        <v>0</v>
      </c>
      <c r="Y182" s="12">
        <f t="shared" si="28"/>
        <v>0</v>
      </c>
      <c r="AA182" s="12"/>
      <c r="AB182" s="12"/>
    </row>
    <row r="183" spans="1:28">
      <c r="A183" s="1">
        <v>34880</v>
      </c>
      <c r="B183" s="7" t="s">
        <v>80</v>
      </c>
      <c r="C183" s="8" t="str">
        <f t="shared" si="23"/>
        <v>Fri</v>
      </c>
      <c r="E183" s="10">
        <v>0</v>
      </c>
      <c r="F183" s="11">
        <v>5456.85</v>
      </c>
      <c r="G183" s="11">
        <v>11457.6</v>
      </c>
      <c r="H183" s="61">
        <v>7671.3</v>
      </c>
      <c r="I183" s="11">
        <v>1896.3</v>
      </c>
      <c r="J183" s="11">
        <v>0</v>
      </c>
      <c r="K183" s="11">
        <v>2871.75</v>
      </c>
      <c r="L183" s="11">
        <v>0</v>
      </c>
      <c r="O183" s="11">
        <f t="shared" si="24"/>
        <v>29353.8</v>
      </c>
      <c r="P183" s="11">
        <v>2707.95</v>
      </c>
      <c r="Q183" s="11">
        <f t="shared" si="25"/>
        <v>163.80000000000018</v>
      </c>
      <c r="S183" s="11">
        <f t="shared" si="26"/>
        <v>26645.85</v>
      </c>
      <c r="T183" s="11">
        <f t="shared" si="20"/>
        <v>26645.85</v>
      </c>
      <c r="U183" s="11">
        <f t="shared" si="29"/>
        <v>-2064.3900000000031</v>
      </c>
      <c r="V183" s="11">
        <f t="shared" si="21"/>
        <v>26645.85</v>
      </c>
      <c r="W183" s="12">
        <f t="shared" si="27"/>
        <v>1</v>
      </c>
      <c r="X183" s="11">
        <f t="shared" si="22"/>
        <v>0</v>
      </c>
      <c r="Y183" s="12">
        <f t="shared" si="28"/>
        <v>0</v>
      </c>
      <c r="AA183" s="12"/>
      <c r="AB183" s="12"/>
    </row>
    <row r="184" spans="1:28">
      <c r="A184" s="1">
        <v>34881</v>
      </c>
      <c r="B184" s="7" t="s">
        <v>81</v>
      </c>
      <c r="C184" s="8" t="str">
        <f t="shared" si="23"/>
        <v>Sat</v>
      </c>
      <c r="E184" s="10">
        <v>0</v>
      </c>
      <c r="F184" s="11">
        <v>3385.2</v>
      </c>
      <c r="G184" s="11">
        <v>9672.6</v>
      </c>
      <c r="H184" s="61">
        <v>5936.7</v>
      </c>
      <c r="I184" s="11">
        <v>1662.15</v>
      </c>
      <c r="J184" s="11">
        <v>0</v>
      </c>
      <c r="K184" s="11">
        <v>8723.4</v>
      </c>
      <c r="L184" s="11">
        <v>0</v>
      </c>
      <c r="O184" s="11">
        <f t="shared" si="24"/>
        <v>29380.050000000003</v>
      </c>
      <c r="P184" s="11">
        <v>8725.5</v>
      </c>
      <c r="Q184" s="11">
        <f t="shared" si="25"/>
        <v>-2.1000000000003638</v>
      </c>
      <c r="S184" s="11">
        <f t="shared" si="26"/>
        <v>20654.550000000003</v>
      </c>
      <c r="T184" s="11">
        <f t="shared" si="20"/>
        <v>20654.550000000003</v>
      </c>
      <c r="U184" s="11">
        <f t="shared" si="29"/>
        <v>-5991.2999999999956</v>
      </c>
      <c r="V184" s="11">
        <f t="shared" si="21"/>
        <v>20654.550000000003</v>
      </c>
      <c r="W184" s="12">
        <f t="shared" si="27"/>
        <v>1</v>
      </c>
      <c r="X184" s="11">
        <f t="shared" si="22"/>
        <v>0</v>
      </c>
      <c r="Y184" s="12">
        <f t="shared" si="28"/>
        <v>0</v>
      </c>
      <c r="AA184" s="12"/>
      <c r="AB184" s="12"/>
    </row>
    <row r="185" spans="1:28">
      <c r="A185" s="1">
        <v>34882</v>
      </c>
      <c r="B185" s="7" t="s">
        <v>81</v>
      </c>
      <c r="C185" s="8" t="str">
        <f t="shared" si="23"/>
        <v>Sun</v>
      </c>
      <c r="E185" s="10">
        <v>0</v>
      </c>
      <c r="F185" s="11">
        <v>2967.3</v>
      </c>
      <c r="G185" s="11">
        <v>9408</v>
      </c>
      <c r="H185" s="61">
        <v>5827.5</v>
      </c>
      <c r="I185" s="11">
        <v>1649.55</v>
      </c>
      <c r="J185" s="11">
        <v>0</v>
      </c>
      <c r="K185" s="11">
        <v>1689.45</v>
      </c>
      <c r="L185" s="11">
        <v>0</v>
      </c>
      <c r="O185" s="11">
        <f t="shared" si="24"/>
        <v>21541.8</v>
      </c>
      <c r="P185" s="11">
        <v>1578.15</v>
      </c>
      <c r="Q185" s="11">
        <f t="shared" si="25"/>
        <v>111.29999999999995</v>
      </c>
      <c r="S185" s="11">
        <f t="shared" si="26"/>
        <v>19963.649999999998</v>
      </c>
      <c r="T185" s="11">
        <f t="shared" si="20"/>
        <v>19963.649999999998</v>
      </c>
      <c r="U185" s="11">
        <f t="shared" si="29"/>
        <v>-690.90000000000509</v>
      </c>
      <c r="V185" s="11">
        <f t="shared" si="21"/>
        <v>19963.649999999998</v>
      </c>
      <c r="W185" s="12">
        <f t="shared" si="27"/>
        <v>1</v>
      </c>
      <c r="X185" s="11">
        <f t="shared" si="22"/>
        <v>0</v>
      </c>
      <c r="Y185" s="12">
        <f t="shared" si="28"/>
        <v>0</v>
      </c>
      <c r="AA185" s="12"/>
      <c r="AB185" s="12"/>
    </row>
    <row r="186" spans="1:28">
      <c r="A186" s="1">
        <v>34883</v>
      </c>
      <c r="B186" s="7" t="s">
        <v>81</v>
      </c>
      <c r="C186" s="8" t="str">
        <f t="shared" si="23"/>
        <v>Mon</v>
      </c>
      <c r="E186" s="10">
        <v>0</v>
      </c>
      <c r="F186" s="11">
        <v>4149.6000000000004</v>
      </c>
      <c r="G186" s="11">
        <v>9014.25</v>
      </c>
      <c r="H186" s="61">
        <v>5615.4</v>
      </c>
      <c r="I186" s="11">
        <v>1551.9</v>
      </c>
      <c r="J186" s="11">
        <v>0</v>
      </c>
      <c r="K186" s="11">
        <v>1669.5</v>
      </c>
      <c r="L186" s="11">
        <v>0</v>
      </c>
      <c r="O186" s="11">
        <f t="shared" si="24"/>
        <v>22000.65</v>
      </c>
      <c r="P186" s="11">
        <v>1552.95</v>
      </c>
      <c r="Q186" s="11">
        <f t="shared" si="25"/>
        <v>116.54999999999995</v>
      </c>
      <c r="S186" s="11">
        <f t="shared" si="26"/>
        <v>20447.7</v>
      </c>
      <c r="T186" s="11">
        <f t="shared" si="20"/>
        <v>20447.7</v>
      </c>
      <c r="U186" s="11">
        <f t="shared" si="29"/>
        <v>484.05000000000291</v>
      </c>
      <c r="V186" s="11">
        <f t="shared" si="21"/>
        <v>20447.7</v>
      </c>
      <c r="W186" s="12">
        <f t="shared" si="27"/>
        <v>1</v>
      </c>
      <c r="X186" s="11">
        <f t="shared" si="22"/>
        <v>0</v>
      </c>
      <c r="Y186" s="12">
        <f t="shared" si="28"/>
        <v>0</v>
      </c>
      <c r="AA186" s="12"/>
      <c r="AB186" s="12"/>
    </row>
    <row r="187" spans="1:28">
      <c r="A187" s="1">
        <v>34884</v>
      </c>
      <c r="B187" s="7" t="s">
        <v>81</v>
      </c>
      <c r="C187" s="8" t="str">
        <f t="shared" si="23"/>
        <v>Tue</v>
      </c>
      <c r="E187" s="10">
        <v>0</v>
      </c>
      <c r="F187" s="11">
        <v>3983.0529999999999</v>
      </c>
      <c r="G187" s="11">
        <v>9014.0569999999989</v>
      </c>
      <c r="H187" s="61">
        <v>5693.9719999999998</v>
      </c>
      <c r="I187" s="11">
        <v>1454.963</v>
      </c>
      <c r="J187" s="11">
        <v>0</v>
      </c>
      <c r="K187" s="11">
        <v>1735.0459999999998</v>
      </c>
      <c r="L187" s="11">
        <v>0</v>
      </c>
      <c r="O187" s="11">
        <f t="shared" si="24"/>
        <v>21881.090999999997</v>
      </c>
      <c r="P187" s="11">
        <v>1625.95</v>
      </c>
      <c r="Q187" s="11">
        <f t="shared" si="25"/>
        <v>109.09599999999978</v>
      </c>
      <c r="S187" s="11">
        <f t="shared" si="26"/>
        <v>20255.140999999996</v>
      </c>
      <c r="T187" s="11">
        <f t="shared" si="20"/>
        <v>20255.140999999996</v>
      </c>
      <c r="U187" s="11">
        <f t="shared" si="29"/>
        <v>-192.55900000000474</v>
      </c>
      <c r="V187" s="11">
        <f t="shared" si="21"/>
        <v>20255.140999999996</v>
      </c>
      <c r="W187" s="12">
        <f t="shared" si="27"/>
        <v>1</v>
      </c>
      <c r="X187" s="11">
        <f t="shared" si="22"/>
        <v>0</v>
      </c>
      <c r="Y187" s="12">
        <f t="shared" si="28"/>
        <v>0</v>
      </c>
      <c r="AA187" s="12"/>
      <c r="AB187" s="12"/>
    </row>
    <row r="188" spans="1:28">
      <c r="A188" s="1">
        <v>34885</v>
      </c>
      <c r="B188" s="7" t="s">
        <v>81</v>
      </c>
      <c r="C188" s="8" t="str">
        <f t="shared" si="23"/>
        <v>Wed</v>
      </c>
      <c r="E188" s="10">
        <v>0</v>
      </c>
      <c r="F188" s="11">
        <v>5398.1539999999995</v>
      </c>
      <c r="G188" s="11">
        <v>11161.36</v>
      </c>
      <c r="H188" s="61">
        <v>7874.8429999999998</v>
      </c>
      <c r="I188" s="11">
        <v>1927.0129999999999</v>
      </c>
      <c r="J188" s="11">
        <v>0</v>
      </c>
      <c r="K188" s="11">
        <v>1842.0439999999999</v>
      </c>
      <c r="L188" s="11">
        <v>0</v>
      </c>
      <c r="O188" s="11">
        <f t="shared" si="24"/>
        <v>28203.413999999997</v>
      </c>
      <c r="P188" s="11">
        <v>1735.0459999999998</v>
      </c>
      <c r="Q188" s="11">
        <f t="shared" si="25"/>
        <v>106.99800000000005</v>
      </c>
      <c r="S188" s="11">
        <f t="shared" si="26"/>
        <v>26468.367999999999</v>
      </c>
      <c r="T188" s="11">
        <f t="shared" si="20"/>
        <v>26468.367999999999</v>
      </c>
      <c r="U188" s="11">
        <f t="shared" si="29"/>
        <v>6213.2270000000026</v>
      </c>
      <c r="V188" s="11">
        <f t="shared" si="21"/>
        <v>26468.367999999999</v>
      </c>
      <c r="W188" s="12">
        <f t="shared" si="27"/>
        <v>1</v>
      </c>
      <c r="X188" s="11">
        <f t="shared" si="22"/>
        <v>0</v>
      </c>
      <c r="Y188" s="12">
        <f t="shared" si="28"/>
        <v>0</v>
      </c>
      <c r="AA188" s="12"/>
      <c r="AB188" s="12"/>
    </row>
    <row r="189" spans="1:28">
      <c r="A189" s="1">
        <v>34886</v>
      </c>
      <c r="B189" s="7" t="s">
        <v>81</v>
      </c>
      <c r="C189" s="8" t="str">
        <f t="shared" si="23"/>
        <v>Thur</v>
      </c>
      <c r="E189" s="10">
        <v>0</v>
      </c>
      <c r="F189" s="11">
        <v>5426.7329999999993</v>
      </c>
      <c r="G189" s="11">
        <v>11291.726999999999</v>
      </c>
      <c r="H189" s="61">
        <v>7917.8459999999995</v>
      </c>
      <c r="I189" s="11">
        <v>1977.9</v>
      </c>
      <c r="J189" s="11">
        <v>0</v>
      </c>
      <c r="K189" s="11">
        <v>6358.4279999999999</v>
      </c>
      <c r="L189" s="11">
        <v>0</v>
      </c>
      <c r="O189" s="11">
        <f t="shared" si="24"/>
        <v>32972.633999999998</v>
      </c>
      <c r="P189" s="11">
        <v>6360.51</v>
      </c>
      <c r="Q189" s="11">
        <f t="shared" si="25"/>
        <v>-2.0820000000003347</v>
      </c>
      <c r="S189" s="11">
        <f t="shared" si="26"/>
        <v>26612.123999999996</v>
      </c>
      <c r="T189" s="11">
        <f t="shared" si="20"/>
        <v>26612.123999999996</v>
      </c>
      <c r="U189" s="11">
        <f t="shared" si="29"/>
        <v>143.75599999999758</v>
      </c>
      <c r="V189" s="11">
        <f t="shared" si="21"/>
        <v>26612.123999999996</v>
      </c>
      <c r="W189" s="12">
        <f t="shared" si="27"/>
        <v>1</v>
      </c>
      <c r="X189" s="11">
        <f t="shared" si="22"/>
        <v>0</v>
      </c>
      <c r="Y189" s="12">
        <f t="shared" si="28"/>
        <v>0</v>
      </c>
      <c r="AA189" s="12"/>
      <c r="AB189" s="12"/>
    </row>
    <row r="190" spans="1:28">
      <c r="A190" s="1">
        <v>34887</v>
      </c>
      <c r="B190" s="7" t="s">
        <v>81</v>
      </c>
      <c r="C190" s="8" t="str">
        <f t="shared" si="23"/>
        <v>Fri</v>
      </c>
      <c r="E190" s="10">
        <v>0</v>
      </c>
      <c r="F190" s="11">
        <v>5366.3549999999996</v>
      </c>
      <c r="G190" s="11">
        <v>11303.178</v>
      </c>
      <c r="H190" s="61">
        <v>7601.3819999999996</v>
      </c>
      <c r="I190" s="11">
        <v>1893.579</v>
      </c>
      <c r="J190" s="11">
        <v>0</v>
      </c>
      <c r="K190" s="11">
        <v>29057.432999999997</v>
      </c>
      <c r="L190" s="11">
        <v>0</v>
      </c>
      <c r="O190" s="11">
        <f t="shared" si="24"/>
        <v>55221.926999999996</v>
      </c>
      <c r="P190" s="11">
        <v>29059.514999999999</v>
      </c>
      <c r="Q190" s="11">
        <f t="shared" si="25"/>
        <v>-2.0820000000021537</v>
      </c>
      <c r="S190" s="11">
        <f t="shared" si="26"/>
        <v>26162.411999999997</v>
      </c>
      <c r="T190" s="11">
        <f t="shared" si="20"/>
        <v>26162.411999999997</v>
      </c>
      <c r="U190" s="11">
        <f t="shared" si="29"/>
        <v>-449.71199999999953</v>
      </c>
      <c r="V190" s="11">
        <f t="shared" si="21"/>
        <v>26162.411999999997</v>
      </c>
      <c r="W190" s="12">
        <f t="shared" si="27"/>
        <v>1</v>
      </c>
      <c r="X190" s="11">
        <f t="shared" si="22"/>
        <v>0</v>
      </c>
      <c r="Y190" s="12">
        <f t="shared" si="28"/>
        <v>0</v>
      </c>
      <c r="AA190" s="12"/>
      <c r="AB190" s="12"/>
    </row>
    <row r="191" spans="1:28">
      <c r="A191" s="1">
        <v>34888</v>
      </c>
      <c r="B191" s="7" t="s">
        <v>81</v>
      </c>
      <c r="C191" s="8" t="str">
        <f t="shared" si="23"/>
        <v>Sat</v>
      </c>
      <c r="E191" s="10">
        <v>0</v>
      </c>
      <c r="F191" s="11">
        <v>3650.8889999999997</v>
      </c>
      <c r="G191" s="11">
        <v>10451.153999999999</v>
      </c>
      <c r="H191" s="61">
        <v>6459.99</v>
      </c>
      <c r="I191" s="11">
        <v>1771.5239999999999</v>
      </c>
      <c r="J191" s="11">
        <v>0</v>
      </c>
      <c r="K191" s="11">
        <v>1822.8269999999998</v>
      </c>
      <c r="L191" s="11">
        <v>0</v>
      </c>
      <c r="O191" s="11">
        <f t="shared" si="24"/>
        <v>24156.383999999998</v>
      </c>
      <c r="P191" s="11">
        <v>1717.08</v>
      </c>
      <c r="Q191" s="11">
        <f t="shared" si="25"/>
        <v>105.74699999999984</v>
      </c>
      <c r="S191" s="11">
        <f t="shared" si="26"/>
        <v>22439.303999999996</v>
      </c>
      <c r="T191" s="11">
        <f t="shared" si="20"/>
        <v>22439.303999999996</v>
      </c>
      <c r="U191" s="11">
        <f t="shared" si="29"/>
        <v>-3723.1080000000002</v>
      </c>
      <c r="V191" s="11">
        <f t="shared" si="21"/>
        <v>22439.303999999996</v>
      </c>
      <c r="W191" s="12">
        <f t="shared" si="27"/>
        <v>1</v>
      </c>
      <c r="X191" s="11">
        <f t="shared" si="22"/>
        <v>0</v>
      </c>
      <c r="Y191" s="12">
        <f t="shared" si="28"/>
        <v>0</v>
      </c>
      <c r="AA191" s="12"/>
      <c r="AB191" s="12"/>
    </row>
    <row r="192" spans="1:28">
      <c r="A192" s="1">
        <v>34889</v>
      </c>
      <c r="B192" s="7" t="s">
        <v>81</v>
      </c>
      <c r="C192" s="8" t="str">
        <f t="shared" si="23"/>
        <v>Sun</v>
      </c>
      <c r="E192" s="10">
        <v>0</v>
      </c>
      <c r="F192" s="11">
        <v>3913.35</v>
      </c>
      <c r="G192" s="11">
        <v>10826.55</v>
      </c>
      <c r="H192" s="61">
        <v>6827.1</v>
      </c>
      <c r="I192" s="11">
        <v>1849.05</v>
      </c>
      <c r="J192" s="11">
        <v>0</v>
      </c>
      <c r="K192" s="11">
        <v>1987.65</v>
      </c>
      <c r="L192" s="11">
        <v>0</v>
      </c>
      <c r="O192" s="11">
        <f t="shared" si="24"/>
        <v>25403.7</v>
      </c>
      <c r="P192" s="11">
        <v>1875.3</v>
      </c>
      <c r="Q192" s="11">
        <f t="shared" si="25"/>
        <v>112.35000000000014</v>
      </c>
      <c r="S192" s="11">
        <f t="shared" si="26"/>
        <v>23528.400000000001</v>
      </c>
      <c r="T192" s="11">
        <f t="shared" si="20"/>
        <v>23528.400000000001</v>
      </c>
      <c r="U192" s="11">
        <f t="shared" si="29"/>
        <v>1089.096000000005</v>
      </c>
      <c r="V192" s="11">
        <f t="shared" si="21"/>
        <v>23528.400000000001</v>
      </c>
      <c r="W192" s="12">
        <f t="shared" si="27"/>
        <v>1</v>
      </c>
      <c r="X192" s="11">
        <f t="shared" si="22"/>
        <v>0</v>
      </c>
      <c r="Y192" s="12">
        <f t="shared" si="28"/>
        <v>0</v>
      </c>
      <c r="AA192" s="12"/>
      <c r="AB192" s="12"/>
    </row>
    <row r="193" spans="1:28">
      <c r="A193" s="1">
        <v>34890</v>
      </c>
      <c r="B193" s="7" t="s">
        <v>81</v>
      </c>
      <c r="C193" s="8" t="str">
        <f t="shared" si="23"/>
        <v>Mon</v>
      </c>
      <c r="E193" s="10">
        <v>0</v>
      </c>
      <c r="F193" s="11">
        <v>5825.4</v>
      </c>
      <c r="G193" s="11">
        <v>12485.55</v>
      </c>
      <c r="H193" s="61">
        <v>8205.75</v>
      </c>
      <c r="I193" s="11">
        <v>2049.6</v>
      </c>
      <c r="J193" s="11">
        <v>0</v>
      </c>
      <c r="K193" s="11">
        <v>1907.85</v>
      </c>
      <c r="L193" s="11">
        <v>0</v>
      </c>
      <c r="O193" s="11">
        <f t="shared" si="24"/>
        <v>30474.149999999994</v>
      </c>
      <c r="P193" s="11">
        <v>1799.7</v>
      </c>
      <c r="Q193" s="11">
        <f t="shared" si="25"/>
        <v>108.14999999999986</v>
      </c>
      <c r="S193" s="11">
        <f t="shared" si="26"/>
        <v>28674.449999999993</v>
      </c>
      <c r="T193" s="11">
        <f t="shared" si="20"/>
        <v>28674.449999999993</v>
      </c>
      <c r="U193" s="11">
        <f t="shared" si="29"/>
        <v>5146.049999999992</v>
      </c>
      <c r="V193" s="11">
        <f t="shared" si="21"/>
        <v>28674.449999999993</v>
      </c>
      <c r="W193" s="12">
        <f t="shared" si="27"/>
        <v>1</v>
      </c>
      <c r="X193" s="11">
        <f t="shared" si="22"/>
        <v>0</v>
      </c>
      <c r="Y193" s="12">
        <f t="shared" si="28"/>
        <v>0</v>
      </c>
      <c r="AA193" s="12"/>
      <c r="AB193" s="12"/>
    </row>
    <row r="194" spans="1:28">
      <c r="A194" s="1">
        <v>34891</v>
      </c>
      <c r="B194" s="7" t="s">
        <v>81</v>
      </c>
      <c r="C194" s="8" t="str">
        <f t="shared" si="23"/>
        <v>Tue</v>
      </c>
      <c r="E194" s="10">
        <v>0</v>
      </c>
      <c r="F194" s="11">
        <v>5887.9340000000002</v>
      </c>
      <c r="G194" s="11">
        <v>12378.364</v>
      </c>
      <c r="H194" s="61">
        <v>8014.4520000000002</v>
      </c>
      <c r="I194" s="11">
        <v>2021.9180000000001</v>
      </c>
      <c r="J194" s="11">
        <v>0</v>
      </c>
      <c r="K194" s="11">
        <v>1712.3020000000001</v>
      </c>
      <c r="L194" s="11">
        <v>0</v>
      </c>
      <c r="O194" s="11">
        <f t="shared" si="24"/>
        <v>30014.97</v>
      </c>
      <c r="P194" s="11">
        <v>1605.61</v>
      </c>
      <c r="Q194" s="11">
        <f t="shared" si="25"/>
        <v>106.69200000000023</v>
      </c>
      <c r="S194" s="11">
        <f t="shared" si="26"/>
        <v>28409.360000000001</v>
      </c>
      <c r="T194" s="11">
        <f t="shared" si="20"/>
        <v>28409.360000000001</v>
      </c>
      <c r="U194" s="11">
        <f t="shared" si="29"/>
        <v>-265.08999999999287</v>
      </c>
      <c r="V194" s="11">
        <f t="shared" si="21"/>
        <v>28409.360000000001</v>
      </c>
      <c r="W194" s="12">
        <f t="shared" si="27"/>
        <v>1</v>
      </c>
      <c r="X194" s="11">
        <f t="shared" si="22"/>
        <v>0</v>
      </c>
      <c r="Y194" s="12">
        <f t="shared" si="28"/>
        <v>0</v>
      </c>
      <c r="AA194" s="12"/>
      <c r="AB194" s="12"/>
    </row>
    <row r="195" spans="1:28">
      <c r="A195" s="1">
        <v>34892</v>
      </c>
      <c r="B195" s="7" t="s">
        <v>81</v>
      </c>
      <c r="C195" s="8" t="str">
        <f t="shared" si="23"/>
        <v>Wed</v>
      </c>
      <c r="E195" s="10">
        <v>0</v>
      </c>
      <c r="F195" s="11">
        <v>5900.4859999999999</v>
      </c>
      <c r="G195" s="11">
        <v>12335.478000000001</v>
      </c>
      <c r="H195" s="61">
        <v>8119.0520000000006</v>
      </c>
      <c r="I195" s="11">
        <v>2031.3320000000001</v>
      </c>
      <c r="J195" s="11">
        <v>0</v>
      </c>
      <c r="K195" s="11">
        <v>1337.8340000000001</v>
      </c>
      <c r="L195" s="11">
        <v>0</v>
      </c>
      <c r="O195" s="11">
        <f t="shared" si="24"/>
        <v>29724.181999999997</v>
      </c>
      <c r="P195" s="11">
        <v>1163.152</v>
      </c>
      <c r="Q195" s="11">
        <f t="shared" si="25"/>
        <v>174.68200000000002</v>
      </c>
      <c r="S195" s="11">
        <f t="shared" si="26"/>
        <v>28561.03</v>
      </c>
      <c r="T195" s="11">
        <f t="shared" ref="T195:T258" si="30">SUM(S195,D195)</f>
        <v>28561.03</v>
      </c>
      <c r="U195" s="11">
        <f t="shared" si="29"/>
        <v>151.66999999999825</v>
      </c>
      <c r="V195" s="11">
        <f t="shared" ref="V195:V258" si="31">SUM(F195:K195)-P195</f>
        <v>28561.03</v>
      </c>
      <c r="W195" s="12">
        <f t="shared" si="27"/>
        <v>1</v>
      </c>
      <c r="X195" s="11">
        <f t="shared" ref="X195:X258" si="32">SUM(L195:M195)</f>
        <v>0</v>
      </c>
      <c r="Y195" s="12">
        <f t="shared" si="28"/>
        <v>0</v>
      </c>
      <c r="AA195" s="12"/>
      <c r="AB195" s="12"/>
    </row>
    <row r="196" spans="1:28">
      <c r="A196" s="1">
        <v>34893</v>
      </c>
      <c r="B196" s="7" t="s">
        <v>81</v>
      </c>
      <c r="C196" s="8" t="str">
        <f t="shared" ref="C196:C259" si="33">IF(WEEKDAY(A196)=1,"Sun",IF(WEEKDAY(A196)=2,"Mon",IF(WEEKDAY(A196)=3,"Tue",IF(WEEKDAY(A196)=4,"Wed",IF(WEEKDAY(A196)=5,"Thur",IF(WEEKDAY(A196)=6,"Fri",IF(WEEKDAY(A196)=7,"Sat")))))))</f>
        <v>Thur</v>
      </c>
      <c r="E196" s="10">
        <v>0</v>
      </c>
      <c r="F196" s="11">
        <v>5499.6029999999992</v>
      </c>
      <c r="G196" s="11">
        <v>12189.069</v>
      </c>
      <c r="H196" s="61">
        <v>7924.0919999999996</v>
      </c>
      <c r="I196" s="11">
        <v>1990.3919999999998</v>
      </c>
      <c r="J196" s="11">
        <v>0</v>
      </c>
      <c r="K196" s="11">
        <v>1915.44</v>
      </c>
      <c r="L196" s="11">
        <v>0</v>
      </c>
      <c r="O196" s="11">
        <f t="shared" ref="O196:O259" si="34">SUM(F196:M196)</f>
        <v>29518.595999999998</v>
      </c>
      <c r="P196" s="11">
        <v>1801.9709999999998</v>
      </c>
      <c r="Q196" s="11">
        <f t="shared" ref="Q196:Q259" si="35">K196-P196</f>
        <v>113.46900000000028</v>
      </c>
      <c r="S196" s="11">
        <f t="shared" ref="S196:S259" si="36">O196-P196</f>
        <v>27716.624999999996</v>
      </c>
      <c r="T196" s="11">
        <f t="shared" si="30"/>
        <v>27716.624999999996</v>
      </c>
      <c r="U196" s="11">
        <f t="shared" si="29"/>
        <v>-844.40500000000247</v>
      </c>
      <c r="V196" s="11">
        <f t="shared" si="31"/>
        <v>27716.624999999996</v>
      </c>
      <c r="W196" s="12">
        <f t="shared" ref="W196:W259" si="37">V196/S196</f>
        <v>1</v>
      </c>
      <c r="X196" s="11">
        <f t="shared" si="32"/>
        <v>0</v>
      </c>
      <c r="Y196" s="12">
        <f t="shared" ref="Y196:Y259" si="38">X196/S196</f>
        <v>0</v>
      </c>
      <c r="AA196" s="12"/>
      <c r="AB196" s="12"/>
    </row>
    <row r="197" spans="1:28">
      <c r="A197" s="1">
        <v>34894</v>
      </c>
      <c r="B197" s="7" t="s">
        <v>81</v>
      </c>
      <c r="C197" s="8" t="str">
        <f t="shared" si="33"/>
        <v>Fri</v>
      </c>
      <c r="E197" s="10">
        <v>0</v>
      </c>
      <c r="F197" s="11">
        <v>5104.09</v>
      </c>
      <c r="G197" s="11">
        <v>11289.554999999998</v>
      </c>
      <c r="H197" s="61">
        <v>7452.52</v>
      </c>
      <c r="I197" s="11">
        <v>1852.58</v>
      </c>
      <c r="J197" s="11">
        <v>0</v>
      </c>
      <c r="K197" s="11">
        <v>34798.120000000003</v>
      </c>
      <c r="L197" s="11">
        <v>0</v>
      </c>
      <c r="O197" s="11">
        <f t="shared" si="34"/>
        <v>60496.864999999998</v>
      </c>
      <c r="P197" s="11">
        <v>34799.174999999996</v>
      </c>
      <c r="Q197" s="11">
        <f t="shared" si="35"/>
        <v>-1.0549999999930151</v>
      </c>
      <c r="S197" s="11">
        <f t="shared" si="36"/>
        <v>25697.690000000002</v>
      </c>
      <c r="T197" s="11">
        <f t="shared" si="30"/>
        <v>25697.690000000002</v>
      </c>
      <c r="U197" s="11">
        <f t="shared" ref="U197:U260" si="39">S197-S196</f>
        <v>-2018.934999999994</v>
      </c>
      <c r="V197" s="11">
        <f t="shared" si="31"/>
        <v>25697.690000000002</v>
      </c>
      <c r="W197" s="12">
        <f t="shared" si="37"/>
        <v>1</v>
      </c>
      <c r="X197" s="11">
        <f t="shared" si="32"/>
        <v>0</v>
      </c>
      <c r="Y197" s="12">
        <f t="shared" si="38"/>
        <v>0</v>
      </c>
      <c r="AA197" s="12"/>
      <c r="AB197" s="12"/>
    </row>
    <row r="198" spans="1:28">
      <c r="A198" s="1">
        <v>34895</v>
      </c>
      <c r="B198" s="7" t="s">
        <v>81</v>
      </c>
      <c r="C198" s="8" t="str">
        <f t="shared" si="33"/>
        <v>Sat</v>
      </c>
      <c r="E198" s="10">
        <v>0</v>
      </c>
      <c r="F198" s="11">
        <v>3250.8509999999997</v>
      </c>
      <c r="G198" s="11">
        <v>9319.3159999999989</v>
      </c>
      <c r="H198" s="61">
        <v>6152.3849999999993</v>
      </c>
      <c r="I198" s="11">
        <v>1569.3039999999999</v>
      </c>
      <c r="J198" s="11">
        <v>0</v>
      </c>
      <c r="K198" s="11">
        <v>37905.614999999998</v>
      </c>
      <c r="L198" s="11">
        <v>0</v>
      </c>
      <c r="O198" s="11">
        <f t="shared" si="34"/>
        <v>58197.47099999999</v>
      </c>
      <c r="P198" s="11">
        <v>37905.614999999998</v>
      </c>
      <c r="Q198" s="11">
        <f t="shared" si="35"/>
        <v>0</v>
      </c>
      <c r="S198" s="11">
        <f t="shared" si="36"/>
        <v>20291.855999999992</v>
      </c>
      <c r="T198" s="11">
        <f t="shared" si="30"/>
        <v>20291.855999999992</v>
      </c>
      <c r="U198" s="11">
        <f t="shared" si="39"/>
        <v>-5405.8340000000098</v>
      </c>
      <c r="V198" s="11">
        <f t="shared" si="31"/>
        <v>20291.855999999992</v>
      </c>
      <c r="W198" s="12">
        <f t="shared" si="37"/>
        <v>1</v>
      </c>
      <c r="X198" s="11">
        <f t="shared" si="32"/>
        <v>0</v>
      </c>
      <c r="Y198" s="12">
        <f t="shared" si="38"/>
        <v>0</v>
      </c>
      <c r="AA198" s="12"/>
      <c r="AB198" s="12"/>
    </row>
    <row r="199" spans="1:28">
      <c r="A199" s="1">
        <v>34896</v>
      </c>
      <c r="B199" s="7" t="s">
        <v>81</v>
      </c>
      <c r="C199" s="8" t="str">
        <f t="shared" si="33"/>
        <v>Sun</v>
      </c>
      <c r="E199" s="10">
        <v>0</v>
      </c>
      <c r="F199" s="11">
        <v>3392.3760000000002</v>
      </c>
      <c r="G199" s="11">
        <v>9241.264000000001</v>
      </c>
      <c r="H199" s="61">
        <v>6516.4639999999999</v>
      </c>
      <c r="I199" s="11">
        <v>1608.68</v>
      </c>
      <c r="J199" s="11">
        <v>0</v>
      </c>
      <c r="K199" s="11">
        <v>33254.088000000003</v>
      </c>
      <c r="L199" s="11">
        <v>0</v>
      </c>
      <c r="O199" s="11">
        <f t="shared" si="34"/>
        <v>54012.872000000003</v>
      </c>
      <c r="P199" s="11">
        <v>33253.040000000001</v>
      </c>
      <c r="Q199" s="11">
        <f t="shared" si="35"/>
        <v>1.0480000000025029</v>
      </c>
      <c r="S199" s="11">
        <f t="shared" si="36"/>
        <v>20759.832000000002</v>
      </c>
      <c r="T199" s="11">
        <f t="shared" si="30"/>
        <v>20759.832000000002</v>
      </c>
      <c r="U199" s="11">
        <f t="shared" si="39"/>
        <v>467.97600000000966</v>
      </c>
      <c r="V199" s="11">
        <f t="shared" si="31"/>
        <v>20759.832000000002</v>
      </c>
      <c r="W199" s="12">
        <f t="shared" si="37"/>
        <v>1</v>
      </c>
      <c r="X199" s="11">
        <f t="shared" si="32"/>
        <v>0</v>
      </c>
      <c r="Y199" s="12">
        <f t="shared" si="38"/>
        <v>0</v>
      </c>
      <c r="AA199" s="12"/>
      <c r="AB199" s="12"/>
    </row>
    <row r="200" spans="1:28">
      <c r="A200" s="1">
        <v>34897</v>
      </c>
      <c r="B200" s="7" t="s">
        <v>81</v>
      </c>
      <c r="C200" s="8" t="str">
        <f t="shared" si="33"/>
        <v>Mon</v>
      </c>
      <c r="E200" s="10">
        <v>0</v>
      </c>
      <c r="F200" s="11">
        <v>5238.9520000000002</v>
      </c>
      <c r="G200" s="11">
        <v>10541.832</v>
      </c>
      <c r="H200" s="61">
        <v>7988.9040000000005</v>
      </c>
      <c r="I200" s="11">
        <v>1923.08</v>
      </c>
      <c r="J200" s="11">
        <v>0</v>
      </c>
      <c r="K200" s="11">
        <v>34183.664000000004</v>
      </c>
      <c r="L200" s="11">
        <v>0</v>
      </c>
      <c r="O200" s="11">
        <f t="shared" si="34"/>
        <v>59876.432000000008</v>
      </c>
      <c r="P200" s="11">
        <v>34185.760000000002</v>
      </c>
      <c r="Q200" s="11">
        <f t="shared" si="35"/>
        <v>-2.0959999999977299</v>
      </c>
      <c r="S200" s="11">
        <f t="shared" si="36"/>
        <v>25690.672000000006</v>
      </c>
      <c r="T200" s="11">
        <f t="shared" si="30"/>
        <v>25690.672000000006</v>
      </c>
      <c r="U200" s="11">
        <f t="shared" si="39"/>
        <v>4930.8400000000038</v>
      </c>
      <c r="V200" s="11">
        <f t="shared" si="31"/>
        <v>25690.672000000006</v>
      </c>
      <c r="W200" s="12">
        <f t="shared" si="37"/>
        <v>1</v>
      </c>
      <c r="X200" s="11">
        <f t="shared" si="32"/>
        <v>0</v>
      </c>
      <c r="Y200" s="12">
        <f t="shared" si="38"/>
        <v>0</v>
      </c>
      <c r="AA200" s="12"/>
      <c r="AB200" s="12"/>
    </row>
    <row r="201" spans="1:28">
      <c r="A201" s="1">
        <v>34898</v>
      </c>
      <c r="B201" s="7" t="s">
        <v>81</v>
      </c>
      <c r="C201" s="8" t="str">
        <f t="shared" si="33"/>
        <v>Tue</v>
      </c>
      <c r="E201" s="10">
        <v>0</v>
      </c>
      <c r="F201" s="11">
        <v>5179.0200000000004</v>
      </c>
      <c r="G201" s="11">
        <v>10482.394999999999</v>
      </c>
      <c r="H201" s="61">
        <v>7878.2549999999992</v>
      </c>
      <c r="I201" s="11">
        <v>1870.55</v>
      </c>
      <c r="J201" s="11">
        <v>0</v>
      </c>
      <c r="K201" s="11">
        <v>15544.374999999998</v>
      </c>
      <c r="L201" s="11">
        <v>0</v>
      </c>
      <c r="O201" s="11">
        <f t="shared" si="34"/>
        <v>40954.594999999994</v>
      </c>
      <c r="P201" s="11">
        <v>15544.374999999998</v>
      </c>
      <c r="Q201" s="11">
        <f t="shared" si="35"/>
        <v>0</v>
      </c>
      <c r="S201" s="11">
        <f t="shared" si="36"/>
        <v>25410.219999999994</v>
      </c>
      <c r="T201" s="11">
        <f t="shared" si="30"/>
        <v>25410.219999999994</v>
      </c>
      <c r="U201" s="11">
        <f t="shared" si="39"/>
        <v>-280.45200000001205</v>
      </c>
      <c r="V201" s="11">
        <f t="shared" si="31"/>
        <v>25410.219999999994</v>
      </c>
      <c r="W201" s="12">
        <f t="shared" si="37"/>
        <v>1</v>
      </c>
      <c r="X201" s="11">
        <f t="shared" si="32"/>
        <v>0</v>
      </c>
      <c r="Y201" s="12">
        <f t="shared" si="38"/>
        <v>0</v>
      </c>
      <c r="AA201" s="12"/>
      <c r="AB201" s="12"/>
    </row>
    <row r="202" spans="1:28">
      <c r="A202" s="1">
        <v>34899</v>
      </c>
      <c r="B202" s="7" t="s">
        <v>81</v>
      </c>
      <c r="C202" s="8" t="str">
        <f t="shared" si="33"/>
        <v>Wed</v>
      </c>
      <c r="E202" s="10">
        <v>0</v>
      </c>
      <c r="F202" s="11">
        <v>5018.5079999999998</v>
      </c>
      <c r="G202" s="11">
        <v>10212.408000000001</v>
      </c>
      <c r="H202" s="61">
        <v>7742.3040000000001</v>
      </c>
      <c r="I202" s="11">
        <v>1886.508</v>
      </c>
      <c r="J202" s="11">
        <v>0</v>
      </c>
      <c r="K202" s="11">
        <v>1674.576</v>
      </c>
      <c r="L202" s="11">
        <v>0</v>
      </c>
      <c r="O202" s="11">
        <f t="shared" si="34"/>
        <v>26534.304000000004</v>
      </c>
      <c r="P202" s="11">
        <v>1674.576</v>
      </c>
      <c r="Q202" s="11">
        <f t="shared" si="35"/>
        <v>0</v>
      </c>
      <c r="S202" s="11">
        <f t="shared" si="36"/>
        <v>24859.728000000003</v>
      </c>
      <c r="T202" s="11">
        <f t="shared" si="30"/>
        <v>24859.728000000003</v>
      </c>
      <c r="U202" s="11">
        <f t="shared" si="39"/>
        <v>-550.49199999999109</v>
      </c>
      <c r="V202" s="11">
        <f t="shared" si="31"/>
        <v>24859.728000000003</v>
      </c>
      <c r="W202" s="12">
        <f t="shared" si="37"/>
        <v>1</v>
      </c>
      <c r="X202" s="11">
        <f t="shared" si="32"/>
        <v>0</v>
      </c>
      <c r="Y202" s="12">
        <f t="shared" si="38"/>
        <v>0</v>
      </c>
      <c r="AA202" s="12"/>
      <c r="AB202" s="12"/>
    </row>
    <row r="203" spans="1:28">
      <c r="A203" s="1">
        <v>34900</v>
      </c>
      <c r="B203" s="7" t="s">
        <v>81</v>
      </c>
      <c r="C203" s="8" t="str">
        <f t="shared" si="33"/>
        <v>Thur</v>
      </c>
      <c r="E203" s="10">
        <v>0</v>
      </c>
      <c r="F203" s="11">
        <v>5149.1459999999997</v>
      </c>
      <c r="G203" s="11">
        <v>10428.120000000001</v>
      </c>
      <c r="H203" s="61">
        <v>7677.6509999999998</v>
      </c>
      <c r="I203" s="11">
        <v>1862.6129999999998</v>
      </c>
      <c r="J203" s="11">
        <v>0</v>
      </c>
      <c r="K203" s="11">
        <v>1644.837</v>
      </c>
      <c r="L203" s="11">
        <v>0</v>
      </c>
      <c r="O203" s="11">
        <f t="shared" si="34"/>
        <v>26762.367000000002</v>
      </c>
      <c r="P203" s="11">
        <v>1481.5050000000001</v>
      </c>
      <c r="Q203" s="11">
        <f t="shared" si="35"/>
        <v>163.33199999999988</v>
      </c>
      <c r="S203" s="11">
        <f t="shared" si="36"/>
        <v>25280.862000000001</v>
      </c>
      <c r="T203" s="11">
        <f t="shared" si="30"/>
        <v>25280.862000000001</v>
      </c>
      <c r="U203" s="11">
        <f t="shared" si="39"/>
        <v>421.1339999999982</v>
      </c>
      <c r="V203" s="11">
        <f t="shared" si="31"/>
        <v>25280.862000000001</v>
      </c>
      <c r="W203" s="12">
        <f t="shared" si="37"/>
        <v>1</v>
      </c>
      <c r="X203" s="11">
        <f t="shared" si="32"/>
        <v>0</v>
      </c>
      <c r="Y203" s="12">
        <f t="shared" si="38"/>
        <v>0</v>
      </c>
      <c r="AA203" s="12"/>
      <c r="AB203" s="12"/>
    </row>
    <row r="204" spans="1:28">
      <c r="A204" s="1">
        <v>34901</v>
      </c>
      <c r="B204" s="7" t="s">
        <v>81</v>
      </c>
      <c r="C204" s="8" t="str">
        <f t="shared" si="33"/>
        <v>Fri</v>
      </c>
      <c r="E204" s="10">
        <v>0</v>
      </c>
      <c r="F204" s="11">
        <v>4669.0600000000004</v>
      </c>
      <c r="G204" s="11">
        <v>9954.67</v>
      </c>
      <c r="H204" s="61">
        <v>7219.9049999999997</v>
      </c>
      <c r="I204" s="11">
        <v>1797.4</v>
      </c>
      <c r="J204" s="11">
        <v>0</v>
      </c>
      <c r="K204" s="11">
        <v>1543.4649999999999</v>
      </c>
      <c r="L204" s="11">
        <v>0</v>
      </c>
      <c r="O204" s="11">
        <f t="shared" si="34"/>
        <v>25184.5</v>
      </c>
      <c r="P204" s="11">
        <v>1501.665</v>
      </c>
      <c r="Q204" s="11">
        <f t="shared" si="35"/>
        <v>41.799999999999955</v>
      </c>
      <c r="S204" s="11">
        <f t="shared" si="36"/>
        <v>23682.834999999999</v>
      </c>
      <c r="T204" s="11">
        <f t="shared" si="30"/>
        <v>23682.834999999999</v>
      </c>
      <c r="U204" s="11">
        <f t="shared" si="39"/>
        <v>-1598.0270000000019</v>
      </c>
      <c r="V204" s="11">
        <f t="shared" si="31"/>
        <v>23682.834999999999</v>
      </c>
      <c r="W204" s="12">
        <f t="shared" si="37"/>
        <v>1</v>
      </c>
      <c r="X204" s="11">
        <f t="shared" si="32"/>
        <v>0</v>
      </c>
      <c r="Y204" s="12">
        <f t="shared" si="38"/>
        <v>0</v>
      </c>
      <c r="AA204" s="12"/>
      <c r="AB204" s="12"/>
    </row>
    <row r="205" spans="1:28">
      <c r="A205" s="1">
        <v>34902</v>
      </c>
      <c r="B205" s="7" t="s">
        <v>81</v>
      </c>
      <c r="C205" s="8" t="str">
        <f t="shared" si="33"/>
        <v>Sat</v>
      </c>
      <c r="E205" s="10">
        <v>0</v>
      </c>
      <c r="F205" s="11">
        <v>3179.28</v>
      </c>
      <c r="G205" s="11">
        <v>8477.0400000000009</v>
      </c>
      <c r="H205" s="61">
        <v>5694</v>
      </c>
      <c r="I205" s="11">
        <v>1592.24</v>
      </c>
      <c r="J205" s="11">
        <v>0</v>
      </c>
      <c r="K205" s="11">
        <v>1567.28</v>
      </c>
      <c r="L205" s="11">
        <v>0</v>
      </c>
      <c r="O205" s="11">
        <f t="shared" si="34"/>
        <v>20509.84</v>
      </c>
      <c r="P205" s="11">
        <v>1527.76</v>
      </c>
      <c r="Q205" s="11">
        <f t="shared" si="35"/>
        <v>39.519999999999982</v>
      </c>
      <c r="S205" s="11">
        <f t="shared" si="36"/>
        <v>18982.080000000002</v>
      </c>
      <c r="T205" s="11">
        <f t="shared" si="30"/>
        <v>18982.080000000002</v>
      </c>
      <c r="U205" s="11">
        <f t="shared" si="39"/>
        <v>-4700.7549999999974</v>
      </c>
      <c r="V205" s="11">
        <f t="shared" si="31"/>
        <v>18982.080000000002</v>
      </c>
      <c r="W205" s="12">
        <f t="shared" si="37"/>
        <v>1</v>
      </c>
      <c r="X205" s="11">
        <f t="shared" si="32"/>
        <v>0</v>
      </c>
      <c r="Y205" s="12">
        <f t="shared" si="38"/>
        <v>0</v>
      </c>
      <c r="AA205" s="12"/>
      <c r="AB205" s="12"/>
    </row>
    <row r="206" spans="1:28">
      <c r="A206" s="1">
        <v>34903</v>
      </c>
      <c r="B206" s="7" t="s">
        <v>81</v>
      </c>
      <c r="C206" s="8" t="str">
        <f t="shared" si="33"/>
        <v>Sun</v>
      </c>
      <c r="E206" s="10">
        <v>0</v>
      </c>
      <c r="F206" s="11">
        <v>3211.5889999999999</v>
      </c>
      <c r="G206" s="11">
        <v>8767.8349999999991</v>
      </c>
      <c r="H206" s="61">
        <v>6018.7479999999996</v>
      </c>
      <c r="I206" s="11">
        <v>1610.4609999999998</v>
      </c>
      <c r="J206" s="11">
        <v>0</v>
      </c>
      <c r="K206" s="11">
        <v>3760.1619999999998</v>
      </c>
      <c r="L206" s="11">
        <v>0</v>
      </c>
      <c r="O206" s="11">
        <f t="shared" si="34"/>
        <v>23368.794999999998</v>
      </c>
      <c r="P206" s="11">
        <v>3726.9779999999996</v>
      </c>
      <c r="Q206" s="11">
        <f t="shared" si="35"/>
        <v>33.184000000000196</v>
      </c>
      <c r="S206" s="11">
        <f t="shared" si="36"/>
        <v>19641.816999999999</v>
      </c>
      <c r="T206" s="11">
        <f t="shared" si="30"/>
        <v>19641.816999999999</v>
      </c>
      <c r="U206" s="11">
        <f t="shared" si="39"/>
        <v>659.73699999999735</v>
      </c>
      <c r="V206" s="11">
        <f t="shared" si="31"/>
        <v>19641.816999999999</v>
      </c>
      <c r="W206" s="12">
        <f t="shared" si="37"/>
        <v>1</v>
      </c>
      <c r="X206" s="11">
        <f t="shared" si="32"/>
        <v>0</v>
      </c>
      <c r="Y206" s="12">
        <f t="shared" si="38"/>
        <v>0</v>
      </c>
      <c r="AA206" s="12"/>
      <c r="AB206" s="12"/>
    </row>
    <row r="207" spans="1:28">
      <c r="A207" s="1">
        <v>34904</v>
      </c>
      <c r="B207" s="7" t="s">
        <v>81</v>
      </c>
      <c r="C207" s="8" t="str">
        <f t="shared" si="33"/>
        <v>Mon</v>
      </c>
      <c r="E207" s="10">
        <v>0</v>
      </c>
      <c r="F207" s="11">
        <v>4797.1619999999994</v>
      </c>
      <c r="G207" s="11">
        <v>10134.600999999999</v>
      </c>
      <c r="H207" s="61">
        <v>7681.0589999999993</v>
      </c>
      <c r="I207" s="11">
        <v>1829.2679999999998</v>
      </c>
      <c r="J207" s="11">
        <v>0</v>
      </c>
      <c r="K207" s="11">
        <v>34577.727999999996</v>
      </c>
      <c r="L207" s="11">
        <v>0</v>
      </c>
      <c r="O207" s="11">
        <f t="shared" si="34"/>
        <v>59019.817999999999</v>
      </c>
      <c r="P207" s="11">
        <v>34505.137999999999</v>
      </c>
      <c r="Q207" s="11">
        <f t="shared" si="35"/>
        <v>72.589999999996508</v>
      </c>
      <c r="S207" s="11">
        <f t="shared" si="36"/>
        <v>24514.68</v>
      </c>
      <c r="T207" s="11">
        <f t="shared" si="30"/>
        <v>24514.68</v>
      </c>
      <c r="U207" s="11">
        <f t="shared" si="39"/>
        <v>4872.8630000000012</v>
      </c>
      <c r="V207" s="11">
        <f t="shared" si="31"/>
        <v>24514.68</v>
      </c>
      <c r="W207" s="12">
        <f t="shared" si="37"/>
        <v>1</v>
      </c>
      <c r="X207" s="11">
        <f t="shared" si="32"/>
        <v>0</v>
      </c>
      <c r="Y207" s="12">
        <f t="shared" si="38"/>
        <v>0</v>
      </c>
      <c r="AA207" s="12"/>
      <c r="AB207" s="12"/>
    </row>
    <row r="208" spans="1:28">
      <c r="A208" s="1">
        <v>34905</v>
      </c>
      <c r="B208" s="7" t="s">
        <v>81</v>
      </c>
      <c r="C208" s="8" t="str">
        <f t="shared" si="33"/>
        <v>Tue</v>
      </c>
      <c r="E208" s="10">
        <v>0</v>
      </c>
      <c r="F208" s="11">
        <v>4899.4399999999996</v>
      </c>
      <c r="G208" s="11">
        <v>10067.200000000001</v>
      </c>
      <c r="H208" s="61">
        <v>7707.44</v>
      </c>
      <c r="I208" s="11">
        <v>1858.48</v>
      </c>
      <c r="J208" s="11">
        <v>0</v>
      </c>
      <c r="K208" s="11">
        <v>23155.599999999999</v>
      </c>
      <c r="L208" s="11">
        <v>0</v>
      </c>
      <c r="O208" s="11">
        <f t="shared" si="34"/>
        <v>47688.159999999996</v>
      </c>
      <c r="P208" s="11">
        <v>23150.400000000001</v>
      </c>
      <c r="Q208" s="11">
        <f t="shared" si="35"/>
        <v>5.1999999999970896</v>
      </c>
      <c r="S208" s="11">
        <f t="shared" si="36"/>
        <v>24537.759999999995</v>
      </c>
      <c r="T208" s="11">
        <f t="shared" si="30"/>
        <v>24537.759999999995</v>
      </c>
      <c r="U208" s="11">
        <f t="shared" si="39"/>
        <v>23.07999999999447</v>
      </c>
      <c r="V208" s="11">
        <f t="shared" si="31"/>
        <v>24537.759999999995</v>
      </c>
      <c r="W208" s="12">
        <f t="shared" si="37"/>
        <v>1</v>
      </c>
      <c r="X208" s="11">
        <f t="shared" si="32"/>
        <v>0</v>
      </c>
      <c r="Y208" s="12">
        <f t="shared" si="38"/>
        <v>0</v>
      </c>
      <c r="AA208" s="12"/>
      <c r="AB208" s="12"/>
    </row>
    <row r="209" spans="1:28">
      <c r="A209" s="1">
        <v>34906</v>
      </c>
      <c r="B209" s="7" t="s">
        <v>81</v>
      </c>
      <c r="C209" s="8" t="str">
        <f t="shared" si="33"/>
        <v>Wed</v>
      </c>
      <c r="E209" s="10">
        <v>0</v>
      </c>
      <c r="F209" s="11">
        <v>5013.91</v>
      </c>
      <c r="G209" s="11">
        <v>10122.914999999999</v>
      </c>
      <c r="H209" s="61">
        <v>7787.34</v>
      </c>
      <c r="I209" s="11">
        <v>1887.27</v>
      </c>
      <c r="J209" s="11">
        <v>0</v>
      </c>
      <c r="K209" s="11">
        <v>23356.794999999998</v>
      </c>
      <c r="L209" s="11">
        <v>0</v>
      </c>
      <c r="O209" s="11">
        <f t="shared" si="34"/>
        <v>48168.229999999996</v>
      </c>
      <c r="P209" s="11">
        <v>23355.75</v>
      </c>
      <c r="Q209" s="11">
        <f t="shared" si="35"/>
        <v>1.0449999999982538</v>
      </c>
      <c r="S209" s="11">
        <f t="shared" si="36"/>
        <v>24812.479999999996</v>
      </c>
      <c r="T209" s="11">
        <f t="shared" si="30"/>
        <v>24812.479999999996</v>
      </c>
      <c r="U209" s="11">
        <f t="shared" si="39"/>
        <v>274.72000000000116</v>
      </c>
      <c r="V209" s="11">
        <f t="shared" si="31"/>
        <v>24812.479999999996</v>
      </c>
      <c r="W209" s="12">
        <f t="shared" si="37"/>
        <v>1</v>
      </c>
      <c r="X209" s="11">
        <f t="shared" si="32"/>
        <v>0</v>
      </c>
      <c r="Y209" s="12">
        <f t="shared" si="38"/>
        <v>0</v>
      </c>
      <c r="AA209" s="12"/>
      <c r="AB209" s="12"/>
    </row>
    <row r="210" spans="1:28">
      <c r="A210" s="1">
        <v>34907</v>
      </c>
      <c r="B210" s="7" t="s">
        <v>81</v>
      </c>
      <c r="C210" s="8" t="str">
        <f t="shared" si="33"/>
        <v>Thur</v>
      </c>
      <c r="E210" s="10">
        <v>0</v>
      </c>
      <c r="F210" s="11">
        <v>4798.1989999999996</v>
      </c>
      <c r="G210" s="11">
        <v>9972.8289999999997</v>
      </c>
      <c r="H210" s="61">
        <v>7592.9139999999998</v>
      </c>
      <c r="I210" s="11">
        <v>1853.1189999999999</v>
      </c>
      <c r="J210" s="11">
        <v>0</v>
      </c>
      <c r="K210" s="11">
        <v>22420.976999999999</v>
      </c>
      <c r="L210" s="11">
        <v>0</v>
      </c>
      <c r="O210" s="11">
        <f t="shared" si="34"/>
        <v>46638.038</v>
      </c>
      <c r="P210" s="11">
        <v>22419.94</v>
      </c>
      <c r="Q210" s="11">
        <f t="shared" si="35"/>
        <v>1.0370000000002619</v>
      </c>
      <c r="S210" s="11">
        <f t="shared" si="36"/>
        <v>24218.098000000002</v>
      </c>
      <c r="T210" s="11">
        <f t="shared" si="30"/>
        <v>24218.098000000002</v>
      </c>
      <c r="U210" s="11">
        <f t="shared" si="39"/>
        <v>-594.38199999999415</v>
      </c>
      <c r="V210" s="11">
        <f t="shared" si="31"/>
        <v>24218.098000000002</v>
      </c>
      <c r="W210" s="12">
        <f t="shared" si="37"/>
        <v>1</v>
      </c>
      <c r="X210" s="11">
        <f t="shared" si="32"/>
        <v>0</v>
      </c>
      <c r="Y210" s="12">
        <f t="shared" si="38"/>
        <v>0</v>
      </c>
      <c r="AA210" s="12"/>
      <c r="AB210" s="12"/>
    </row>
    <row r="211" spans="1:28">
      <c r="A211" s="1">
        <v>34908</v>
      </c>
      <c r="B211" s="7" t="s">
        <v>81</v>
      </c>
      <c r="C211" s="8" t="str">
        <f t="shared" si="33"/>
        <v>Fri</v>
      </c>
      <c r="E211" s="10">
        <v>0</v>
      </c>
      <c r="F211" s="11">
        <v>4633.0059999999994</v>
      </c>
      <c r="G211" s="11">
        <v>9310.860999999999</v>
      </c>
      <c r="H211" s="61">
        <v>7111.1739999999991</v>
      </c>
      <c r="I211" s="11">
        <v>1738.6809999999998</v>
      </c>
      <c r="J211" s="11">
        <v>0</v>
      </c>
      <c r="K211" s="11">
        <v>13839.566999999999</v>
      </c>
      <c r="L211" s="11">
        <v>0</v>
      </c>
      <c r="O211" s="11">
        <f t="shared" si="34"/>
        <v>36633.288999999997</v>
      </c>
      <c r="P211" s="11">
        <v>13840.61</v>
      </c>
      <c r="Q211" s="11">
        <f t="shared" si="35"/>
        <v>-1.0430000000014843</v>
      </c>
      <c r="S211" s="11">
        <f t="shared" si="36"/>
        <v>22792.678999999996</v>
      </c>
      <c r="T211" s="11">
        <f t="shared" si="30"/>
        <v>22792.678999999996</v>
      </c>
      <c r="U211" s="11">
        <f t="shared" si="39"/>
        <v>-1425.4190000000053</v>
      </c>
      <c r="V211" s="11">
        <f t="shared" si="31"/>
        <v>22792.678999999996</v>
      </c>
      <c r="W211" s="12">
        <f t="shared" si="37"/>
        <v>1</v>
      </c>
      <c r="X211" s="11">
        <f t="shared" si="32"/>
        <v>0</v>
      </c>
      <c r="Y211" s="12">
        <f t="shared" si="38"/>
        <v>0</v>
      </c>
      <c r="AA211" s="12"/>
      <c r="AB211" s="12"/>
    </row>
    <row r="212" spans="1:28">
      <c r="A212" s="1">
        <v>34909</v>
      </c>
      <c r="B212" s="7" t="s">
        <v>81</v>
      </c>
      <c r="C212" s="8" t="str">
        <f t="shared" si="33"/>
        <v>Sat</v>
      </c>
      <c r="E212" s="10">
        <v>0</v>
      </c>
      <c r="F212" s="11">
        <v>2936.8349999999996</v>
      </c>
      <c r="G212" s="11">
        <v>7458.8279999999995</v>
      </c>
      <c r="H212" s="61">
        <v>5656.9409999999998</v>
      </c>
      <c r="I212" s="11">
        <v>1434.39</v>
      </c>
      <c r="J212" s="11">
        <v>0</v>
      </c>
      <c r="K212" s="11">
        <v>1380.9929999999999</v>
      </c>
      <c r="L212" s="11">
        <v>0</v>
      </c>
      <c r="O212" s="11">
        <f t="shared" si="34"/>
        <v>18867.986999999997</v>
      </c>
      <c r="P212" s="11">
        <v>1382.04</v>
      </c>
      <c r="Q212" s="11">
        <f t="shared" si="35"/>
        <v>-1.0470000000000255</v>
      </c>
      <c r="S212" s="11">
        <f t="shared" si="36"/>
        <v>17485.946999999996</v>
      </c>
      <c r="T212" s="11">
        <f t="shared" si="30"/>
        <v>17485.946999999996</v>
      </c>
      <c r="U212" s="11">
        <f t="shared" si="39"/>
        <v>-5306.732</v>
      </c>
      <c r="V212" s="11">
        <f t="shared" si="31"/>
        <v>17485.946999999996</v>
      </c>
      <c r="W212" s="12">
        <f t="shared" si="37"/>
        <v>1</v>
      </c>
      <c r="X212" s="11">
        <f t="shared" si="32"/>
        <v>0</v>
      </c>
      <c r="Y212" s="12">
        <f t="shared" si="38"/>
        <v>0</v>
      </c>
      <c r="AA212" s="12"/>
      <c r="AB212" s="12"/>
    </row>
    <row r="213" spans="1:28">
      <c r="A213" s="1">
        <v>34910</v>
      </c>
      <c r="B213" s="7" t="s">
        <v>81</v>
      </c>
      <c r="C213" s="8" t="str">
        <f t="shared" si="33"/>
        <v>Sun</v>
      </c>
      <c r="E213" s="10">
        <v>0</v>
      </c>
      <c r="F213" s="11">
        <v>3155.8409999999999</v>
      </c>
      <c r="G213" s="11">
        <v>7854.3269999999993</v>
      </c>
      <c r="H213" s="61">
        <v>6237.9719999999998</v>
      </c>
      <c r="I213" s="11">
        <v>1736.3969999999999</v>
      </c>
      <c r="J213" s="11">
        <v>0</v>
      </c>
      <c r="K213" s="11">
        <v>1501.578</v>
      </c>
      <c r="L213" s="11">
        <v>0</v>
      </c>
      <c r="O213" s="11">
        <f t="shared" si="34"/>
        <v>20486.115000000002</v>
      </c>
      <c r="P213" s="11">
        <v>1500.5250000000001</v>
      </c>
      <c r="Q213" s="11">
        <f t="shared" si="35"/>
        <v>1.0529999999998836</v>
      </c>
      <c r="S213" s="11">
        <f t="shared" si="36"/>
        <v>18985.59</v>
      </c>
      <c r="T213" s="11">
        <f t="shared" si="30"/>
        <v>18985.59</v>
      </c>
      <c r="U213" s="11">
        <f t="shared" si="39"/>
        <v>1499.6430000000037</v>
      </c>
      <c r="V213" s="11">
        <f t="shared" si="31"/>
        <v>18985.59</v>
      </c>
      <c r="W213" s="12">
        <f t="shared" si="37"/>
        <v>1</v>
      </c>
      <c r="X213" s="11">
        <f t="shared" si="32"/>
        <v>0</v>
      </c>
      <c r="Y213" s="12">
        <f t="shared" si="38"/>
        <v>0</v>
      </c>
      <c r="AA213" s="12"/>
      <c r="AB213" s="12"/>
    </row>
    <row r="214" spans="1:28">
      <c r="A214" s="1">
        <v>34911</v>
      </c>
      <c r="B214" s="7" t="s">
        <v>81</v>
      </c>
      <c r="C214" s="8" t="str">
        <f t="shared" si="33"/>
        <v>Mon</v>
      </c>
      <c r="E214" s="10">
        <v>0</v>
      </c>
      <c r="F214" s="11">
        <v>5109.3599999999997</v>
      </c>
      <c r="G214" s="11">
        <v>9966.393</v>
      </c>
      <c r="H214" s="61">
        <v>7754.0819999999994</v>
      </c>
      <c r="I214" s="11">
        <v>2229.0629999999996</v>
      </c>
      <c r="J214" s="11">
        <v>0</v>
      </c>
      <c r="K214" s="11">
        <v>16216.982999999998</v>
      </c>
      <c r="L214" s="11">
        <v>0</v>
      </c>
      <c r="O214" s="11">
        <f t="shared" si="34"/>
        <v>41275.880999999994</v>
      </c>
      <c r="P214" s="11">
        <v>16218.03</v>
      </c>
      <c r="Q214" s="11">
        <f t="shared" si="35"/>
        <v>-1.0470000000022992</v>
      </c>
      <c r="S214" s="11">
        <f t="shared" si="36"/>
        <v>25057.850999999995</v>
      </c>
      <c r="T214" s="11">
        <f t="shared" si="30"/>
        <v>25057.850999999995</v>
      </c>
      <c r="U214" s="11">
        <f t="shared" si="39"/>
        <v>6072.260999999995</v>
      </c>
      <c r="V214" s="11">
        <f t="shared" si="31"/>
        <v>25057.850999999995</v>
      </c>
      <c r="W214" s="12">
        <f t="shared" si="37"/>
        <v>1</v>
      </c>
      <c r="X214" s="11">
        <f t="shared" si="32"/>
        <v>0</v>
      </c>
      <c r="Y214" s="12">
        <f t="shared" si="38"/>
        <v>0</v>
      </c>
      <c r="AA214" s="12"/>
      <c r="AB214" s="12"/>
    </row>
    <row r="215" spans="1:28">
      <c r="A215" s="1">
        <v>34912</v>
      </c>
      <c r="B215" s="7" t="s">
        <v>82</v>
      </c>
      <c r="C215" s="8" t="str">
        <f t="shared" si="33"/>
        <v>Tue</v>
      </c>
      <c r="E215" s="10">
        <v>0</v>
      </c>
      <c r="F215" s="11">
        <v>4728.9660000000003</v>
      </c>
      <c r="G215" s="11">
        <v>10077.164000000001</v>
      </c>
      <c r="H215" s="61">
        <v>7745.63</v>
      </c>
      <c r="I215" s="11">
        <v>2211.2440000000001</v>
      </c>
      <c r="J215" s="11">
        <v>0</v>
      </c>
      <c r="K215" s="11">
        <v>26074.688000000002</v>
      </c>
      <c r="L215" s="11">
        <v>0</v>
      </c>
      <c r="O215" s="11">
        <f t="shared" si="34"/>
        <v>50837.692000000003</v>
      </c>
      <c r="P215" s="11">
        <v>26076.78</v>
      </c>
      <c r="Q215" s="11">
        <f t="shared" si="35"/>
        <v>-2.091999999996915</v>
      </c>
      <c r="S215" s="11">
        <f t="shared" si="36"/>
        <v>24760.912000000004</v>
      </c>
      <c r="T215" s="11">
        <f t="shared" si="30"/>
        <v>24760.912000000004</v>
      </c>
      <c r="U215" s="11">
        <f t="shared" si="39"/>
        <v>-296.93899999999121</v>
      </c>
      <c r="V215" s="11">
        <f t="shared" si="31"/>
        <v>24760.912000000004</v>
      </c>
      <c r="W215" s="12">
        <f t="shared" si="37"/>
        <v>1</v>
      </c>
      <c r="X215" s="11">
        <f t="shared" si="32"/>
        <v>0</v>
      </c>
      <c r="Y215" s="12">
        <f t="shared" si="38"/>
        <v>0</v>
      </c>
      <c r="AA215" s="12"/>
      <c r="AB215" s="12"/>
    </row>
    <row r="216" spans="1:28">
      <c r="A216" s="1">
        <v>34913</v>
      </c>
      <c r="B216" s="7" t="s">
        <v>82</v>
      </c>
      <c r="C216" s="8" t="str">
        <f t="shared" si="33"/>
        <v>Wed</v>
      </c>
      <c r="E216" s="10">
        <v>0</v>
      </c>
      <c r="F216" s="11">
        <v>4936.0740000000005</v>
      </c>
      <c r="G216" s="11">
        <v>10226.742</v>
      </c>
      <c r="H216" s="61">
        <v>7848.1379999999999</v>
      </c>
      <c r="I216" s="11">
        <v>2196.6</v>
      </c>
      <c r="J216" s="11">
        <v>0</v>
      </c>
      <c r="K216" s="11">
        <v>24157.37</v>
      </c>
      <c r="L216" s="11">
        <v>0</v>
      </c>
      <c r="O216" s="11">
        <f t="shared" si="34"/>
        <v>49364.923999999999</v>
      </c>
      <c r="P216" s="11">
        <v>24162.6</v>
      </c>
      <c r="Q216" s="11">
        <f t="shared" si="35"/>
        <v>-5.2299999999995634</v>
      </c>
      <c r="S216" s="11">
        <f t="shared" si="36"/>
        <v>25202.324000000001</v>
      </c>
      <c r="T216" s="11">
        <f t="shared" si="30"/>
        <v>25202.324000000001</v>
      </c>
      <c r="U216" s="11">
        <f t="shared" si="39"/>
        <v>441.41199999999662</v>
      </c>
      <c r="V216" s="11">
        <f t="shared" si="31"/>
        <v>25202.324000000001</v>
      </c>
      <c r="W216" s="12">
        <f t="shared" si="37"/>
        <v>1</v>
      </c>
      <c r="X216" s="11">
        <f t="shared" si="32"/>
        <v>0</v>
      </c>
      <c r="Y216" s="12">
        <f t="shared" si="38"/>
        <v>0</v>
      </c>
      <c r="AA216" s="12"/>
      <c r="AB216" s="12"/>
    </row>
    <row r="217" spans="1:28">
      <c r="A217" s="1">
        <v>34914</v>
      </c>
      <c r="B217" s="7" t="s">
        <v>82</v>
      </c>
      <c r="C217" s="8" t="str">
        <f t="shared" si="33"/>
        <v>Thur</v>
      </c>
      <c r="E217" s="10">
        <v>0</v>
      </c>
      <c r="F217" s="11">
        <v>4921.3500000000004</v>
      </c>
      <c r="G217" s="11">
        <v>10188.15</v>
      </c>
      <c r="H217" s="61">
        <v>7669.2</v>
      </c>
      <c r="I217" s="11">
        <v>2239.65</v>
      </c>
      <c r="J217" s="11">
        <v>0</v>
      </c>
      <c r="K217" s="11">
        <v>24517.5</v>
      </c>
      <c r="L217" s="11">
        <v>0</v>
      </c>
      <c r="O217" s="11">
        <f t="shared" si="34"/>
        <v>49535.850000000006</v>
      </c>
      <c r="P217" s="11">
        <v>24517.5</v>
      </c>
      <c r="Q217" s="11">
        <f t="shared" si="35"/>
        <v>0</v>
      </c>
      <c r="S217" s="11">
        <f t="shared" si="36"/>
        <v>25018.350000000006</v>
      </c>
      <c r="T217" s="11">
        <f t="shared" si="30"/>
        <v>25018.350000000006</v>
      </c>
      <c r="U217" s="11">
        <f t="shared" si="39"/>
        <v>-183.9739999999947</v>
      </c>
      <c r="V217" s="11">
        <f t="shared" si="31"/>
        <v>25018.350000000006</v>
      </c>
      <c r="W217" s="12">
        <f t="shared" si="37"/>
        <v>1</v>
      </c>
      <c r="X217" s="11">
        <f t="shared" si="32"/>
        <v>0</v>
      </c>
      <c r="Y217" s="12">
        <f t="shared" si="38"/>
        <v>0</v>
      </c>
      <c r="AA217" s="12"/>
      <c r="AB217" s="12"/>
    </row>
    <row r="218" spans="1:28">
      <c r="A218" s="1">
        <v>34915</v>
      </c>
      <c r="B218" s="7" t="s">
        <v>82</v>
      </c>
      <c r="C218" s="8" t="str">
        <f t="shared" si="33"/>
        <v>Fri</v>
      </c>
      <c r="E218" s="10">
        <v>0</v>
      </c>
      <c r="F218" s="11">
        <v>4453.79</v>
      </c>
      <c r="G218" s="11">
        <v>9631.7649999999994</v>
      </c>
      <c r="H218" s="61">
        <v>7072.56</v>
      </c>
      <c r="I218" s="11">
        <v>2193.4549999999999</v>
      </c>
      <c r="J218" s="11">
        <v>0</v>
      </c>
      <c r="K218" s="11">
        <v>25325.574999999997</v>
      </c>
      <c r="L218" s="11">
        <v>0</v>
      </c>
      <c r="O218" s="11">
        <f t="shared" si="34"/>
        <v>48677.144999999997</v>
      </c>
      <c r="P218" s="11">
        <v>25325.574999999997</v>
      </c>
      <c r="Q218" s="11">
        <f t="shared" si="35"/>
        <v>0</v>
      </c>
      <c r="S218" s="11">
        <f t="shared" si="36"/>
        <v>23351.57</v>
      </c>
      <c r="T218" s="11">
        <f t="shared" si="30"/>
        <v>23351.57</v>
      </c>
      <c r="U218" s="11">
        <f t="shared" si="39"/>
        <v>-1666.7800000000061</v>
      </c>
      <c r="V218" s="11">
        <f t="shared" si="31"/>
        <v>23351.57</v>
      </c>
      <c r="W218" s="12">
        <f t="shared" si="37"/>
        <v>1</v>
      </c>
      <c r="X218" s="11">
        <f t="shared" si="32"/>
        <v>0</v>
      </c>
      <c r="Y218" s="12">
        <f t="shared" si="38"/>
        <v>0</v>
      </c>
      <c r="AA218" s="12"/>
      <c r="AB218" s="12"/>
    </row>
    <row r="219" spans="1:28">
      <c r="A219" s="1">
        <v>34916</v>
      </c>
      <c r="B219" s="7" t="s">
        <v>82</v>
      </c>
      <c r="C219" s="8" t="str">
        <f t="shared" si="33"/>
        <v>Sat</v>
      </c>
      <c r="E219" s="10">
        <v>0</v>
      </c>
      <c r="F219" s="11">
        <v>2928.64</v>
      </c>
      <c r="G219" s="11">
        <v>8283.6</v>
      </c>
      <c r="H219" s="61">
        <v>5911.36</v>
      </c>
      <c r="I219" s="11">
        <v>2008.24</v>
      </c>
      <c r="J219" s="11">
        <v>0</v>
      </c>
      <c r="K219" s="11">
        <v>25562.16</v>
      </c>
      <c r="L219" s="11">
        <v>0</v>
      </c>
      <c r="O219" s="11">
        <f t="shared" si="34"/>
        <v>44694</v>
      </c>
      <c r="P219" s="11">
        <v>25563.200000000001</v>
      </c>
      <c r="Q219" s="11">
        <f t="shared" si="35"/>
        <v>-1.0400000000008731</v>
      </c>
      <c r="S219" s="11">
        <f t="shared" si="36"/>
        <v>19130.8</v>
      </c>
      <c r="T219" s="11">
        <f t="shared" si="30"/>
        <v>19130.8</v>
      </c>
      <c r="U219" s="11">
        <f t="shared" si="39"/>
        <v>-4220.7700000000004</v>
      </c>
      <c r="V219" s="11">
        <f t="shared" si="31"/>
        <v>19130.8</v>
      </c>
      <c r="W219" s="12">
        <f t="shared" si="37"/>
        <v>1</v>
      </c>
      <c r="X219" s="11">
        <f t="shared" si="32"/>
        <v>0</v>
      </c>
      <c r="Y219" s="12">
        <f t="shared" si="38"/>
        <v>0</v>
      </c>
      <c r="AA219" s="12"/>
      <c r="AB219" s="12"/>
    </row>
    <row r="220" spans="1:28">
      <c r="A220" s="1">
        <v>34917</v>
      </c>
      <c r="B220" s="7" t="s">
        <v>82</v>
      </c>
      <c r="C220" s="8" t="str">
        <f t="shared" si="33"/>
        <v>Sun</v>
      </c>
      <c r="E220" s="10">
        <v>0</v>
      </c>
      <c r="F220" s="11">
        <v>3156.828</v>
      </c>
      <c r="G220" s="11">
        <v>8685.9840000000004</v>
      </c>
      <c r="H220" s="61">
        <v>6475.7860000000001</v>
      </c>
      <c r="I220" s="11">
        <v>2095.1379999999999</v>
      </c>
      <c r="J220" s="11">
        <v>0</v>
      </c>
      <c r="K220" s="11">
        <v>2428.8119999999999</v>
      </c>
      <c r="L220" s="11">
        <v>0</v>
      </c>
      <c r="O220" s="11">
        <f t="shared" si="34"/>
        <v>22842.547999999995</v>
      </c>
      <c r="P220" s="11">
        <v>2426.7199999999998</v>
      </c>
      <c r="Q220" s="11">
        <f t="shared" si="35"/>
        <v>2.0920000000000982</v>
      </c>
      <c r="S220" s="11">
        <f t="shared" si="36"/>
        <v>20415.827999999994</v>
      </c>
      <c r="T220" s="11">
        <f t="shared" si="30"/>
        <v>20415.827999999994</v>
      </c>
      <c r="U220" s="11">
        <f t="shared" si="39"/>
        <v>1285.0279999999948</v>
      </c>
      <c r="V220" s="11">
        <f t="shared" si="31"/>
        <v>20415.827999999994</v>
      </c>
      <c r="W220" s="12">
        <f t="shared" si="37"/>
        <v>1</v>
      </c>
      <c r="X220" s="11">
        <f t="shared" si="32"/>
        <v>0</v>
      </c>
      <c r="Y220" s="12">
        <f t="shared" si="38"/>
        <v>0</v>
      </c>
      <c r="AA220" s="12"/>
      <c r="AB220" s="12"/>
    </row>
    <row r="221" spans="1:28">
      <c r="A221" s="1">
        <v>34918</v>
      </c>
      <c r="B221" s="7" t="s">
        <v>82</v>
      </c>
      <c r="C221" s="8" t="str">
        <f t="shared" si="33"/>
        <v>Mon</v>
      </c>
      <c r="E221" s="10">
        <v>0</v>
      </c>
      <c r="F221" s="11">
        <v>5255.94</v>
      </c>
      <c r="G221" s="11">
        <v>10439.636999999999</v>
      </c>
      <c r="H221" s="61">
        <v>8164.5059999999994</v>
      </c>
      <c r="I221" s="11">
        <v>2454.1679999999997</v>
      </c>
      <c r="J221" s="11">
        <v>0</v>
      </c>
      <c r="K221" s="11">
        <v>22445.585999999999</v>
      </c>
      <c r="L221" s="11">
        <v>0</v>
      </c>
      <c r="O221" s="11">
        <f t="shared" si="34"/>
        <v>48759.837</v>
      </c>
      <c r="P221" s="11">
        <v>22447.68</v>
      </c>
      <c r="Q221" s="11">
        <f t="shared" si="35"/>
        <v>-2.0940000000009604</v>
      </c>
      <c r="S221" s="11">
        <f t="shared" si="36"/>
        <v>26312.156999999999</v>
      </c>
      <c r="T221" s="11">
        <f t="shared" si="30"/>
        <v>26312.156999999999</v>
      </c>
      <c r="U221" s="11">
        <f t="shared" si="39"/>
        <v>5896.3290000000052</v>
      </c>
      <c r="V221" s="11">
        <f t="shared" si="31"/>
        <v>26312.156999999999</v>
      </c>
      <c r="W221" s="12">
        <f t="shared" si="37"/>
        <v>1</v>
      </c>
      <c r="X221" s="11">
        <f t="shared" si="32"/>
        <v>0</v>
      </c>
      <c r="Y221" s="12">
        <f t="shared" si="38"/>
        <v>0</v>
      </c>
      <c r="AA221" s="12"/>
      <c r="AB221" s="12"/>
    </row>
    <row r="222" spans="1:28">
      <c r="A222" s="1">
        <v>34919</v>
      </c>
      <c r="B222" s="7" t="s">
        <v>82</v>
      </c>
      <c r="C222" s="8" t="str">
        <f t="shared" si="33"/>
        <v>Tue</v>
      </c>
      <c r="E222" s="10">
        <v>0</v>
      </c>
      <c r="F222" s="11">
        <v>5274.5839999999998</v>
      </c>
      <c r="G222" s="11">
        <v>10493.624</v>
      </c>
      <c r="H222" s="61">
        <v>8057.0240000000003</v>
      </c>
      <c r="I222" s="11">
        <v>2473.2800000000002</v>
      </c>
      <c r="J222" s="11">
        <v>0</v>
      </c>
      <c r="K222" s="11">
        <v>22109.656000000003</v>
      </c>
      <c r="L222" s="11">
        <v>0</v>
      </c>
      <c r="O222" s="11">
        <f t="shared" si="34"/>
        <v>48408.168000000005</v>
      </c>
      <c r="P222" s="11">
        <v>22112.799999999999</v>
      </c>
      <c r="Q222" s="11">
        <f t="shared" si="35"/>
        <v>-3.1439999999965949</v>
      </c>
      <c r="S222" s="11">
        <f t="shared" si="36"/>
        <v>26295.368000000006</v>
      </c>
      <c r="T222" s="11">
        <f t="shared" si="30"/>
        <v>26295.368000000006</v>
      </c>
      <c r="U222" s="11">
        <f t="shared" si="39"/>
        <v>-16.788999999993393</v>
      </c>
      <c r="V222" s="11">
        <f t="shared" si="31"/>
        <v>26295.368000000006</v>
      </c>
      <c r="W222" s="12">
        <f t="shared" si="37"/>
        <v>1</v>
      </c>
      <c r="X222" s="11">
        <f t="shared" si="32"/>
        <v>0</v>
      </c>
      <c r="Y222" s="12">
        <f t="shared" si="38"/>
        <v>0</v>
      </c>
      <c r="AA222" s="12"/>
      <c r="AB222" s="12"/>
    </row>
    <row r="223" spans="1:28">
      <c r="A223" s="1">
        <v>34920</v>
      </c>
      <c r="B223" s="7" t="s">
        <v>82</v>
      </c>
      <c r="C223" s="8" t="str">
        <f t="shared" si="33"/>
        <v>Wed</v>
      </c>
      <c r="E223" s="10">
        <v>0</v>
      </c>
      <c r="F223" s="11">
        <v>5540.7239999999993</v>
      </c>
      <c r="G223" s="11">
        <v>10387.286999999998</v>
      </c>
      <c r="H223" s="61">
        <v>8149.847999999999</v>
      </c>
      <c r="I223" s="11">
        <v>2293.9769999999999</v>
      </c>
      <c r="J223" s="11">
        <v>0</v>
      </c>
      <c r="K223" s="11">
        <v>16698.602999999999</v>
      </c>
      <c r="L223" s="11">
        <v>0</v>
      </c>
      <c r="O223" s="11">
        <f t="shared" si="34"/>
        <v>43070.438999999998</v>
      </c>
      <c r="P223" s="11">
        <v>16699.650000000001</v>
      </c>
      <c r="Q223" s="11">
        <f t="shared" si="35"/>
        <v>-1.0470000000022992</v>
      </c>
      <c r="S223" s="11">
        <f t="shared" si="36"/>
        <v>26370.788999999997</v>
      </c>
      <c r="T223" s="11">
        <f t="shared" si="30"/>
        <v>26370.788999999997</v>
      </c>
      <c r="U223" s="11">
        <f t="shared" si="39"/>
        <v>75.420999999991182</v>
      </c>
      <c r="V223" s="11">
        <f t="shared" si="31"/>
        <v>26370.788999999997</v>
      </c>
      <c r="W223" s="12">
        <f t="shared" si="37"/>
        <v>1</v>
      </c>
      <c r="X223" s="11">
        <f t="shared" si="32"/>
        <v>0</v>
      </c>
      <c r="Y223" s="12">
        <f t="shared" si="38"/>
        <v>0</v>
      </c>
      <c r="AA223" s="12"/>
      <c r="AB223" s="12"/>
    </row>
    <row r="224" spans="1:28">
      <c r="A224" s="1">
        <v>34921</v>
      </c>
      <c r="B224" s="7" t="s">
        <v>82</v>
      </c>
      <c r="C224" s="8" t="str">
        <f t="shared" si="33"/>
        <v>Thur</v>
      </c>
      <c r="E224" s="10">
        <v>0</v>
      </c>
      <c r="F224" s="11">
        <v>5560.6880000000001</v>
      </c>
      <c r="G224" s="11">
        <v>10507.248</v>
      </c>
      <c r="H224" s="61">
        <v>8152.3920000000007</v>
      </c>
      <c r="I224" s="11">
        <v>2529.8720000000003</v>
      </c>
      <c r="J224" s="11">
        <v>0</v>
      </c>
      <c r="K224" s="11">
        <v>22413.576000000001</v>
      </c>
      <c r="L224" s="11">
        <v>0</v>
      </c>
      <c r="O224" s="11">
        <f t="shared" si="34"/>
        <v>49163.775999999998</v>
      </c>
      <c r="P224" s="11">
        <v>22416.720000000001</v>
      </c>
      <c r="Q224" s="11">
        <f t="shared" si="35"/>
        <v>-3.1440000000002328</v>
      </c>
      <c r="S224" s="11">
        <f t="shared" si="36"/>
        <v>26747.055999999997</v>
      </c>
      <c r="T224" s="11">
        <f t="shared" si="30"/>
        <v>26747.055999999997</v>
      </c>
      <c r="U224" s="11">
        <f t="shared" si="39"/>
        <v>376.26699999999983</v>
      </c>
      <c r="V224" s="11">
        <f t="shared" si="31"/>
        <v>26747.055999999997</v>
      </c>
      <c r="W224" s="12">
        <f t="shared" si="37"/>
        <v>1</v>
      </c>
      <c r="X224" s="11">
        <f t="shared" si="32"/>
        <v>0</v>
      </c>
      <c r="Y224" s="12">
        <f t="shared" si="38"/>
        <v>0</v>
      </c>
      <c r="AA224" s="12"/>
      <c r="AB224" s="12"/>
    </row>
    <row r="225" spans="1:28">
      <c r="A225" s="1">
        <v>34922</v>
      </c>
      <c r="B225" s="7" t="s">
        <v>82</v>
      </c>
      <c r="C225" s="8" t="str">
        <f t="shared" si="33"/>
        <v>Fri</v>
      </c>
      <c r="E225" s="10">
        <v>0</v>
      </c>
      <c r="F225" s="11">
        <v>5715.1049999999996</v>
      </c>
      <c r="G225" s="11">
        <v>9923.32</v>
      </c>
      <c r="H225" s="61">
        <v>7513.55</v>
      </c>
      <c r="I225" s="11">
        <v>2430.67</v>
      </c>
      <c r="J225" s="11">
        <v>0</v>
      </c>
      <c r="K225" s="11">
        <v>21808.105</v>
      </c>
      <c r="L225" s="11">
        <v>0</v>
      </c>
      <c r="O225" s="11">
        <f t="shared" si="34"/>
        <v>47390.75</v>
      </c>
      <c r="P225" s="11">
        <v>21809.15</v>
      </c>
      <c r="Q225" s="11">
        <f t="shared" si="35"/>
        <v>-1.0450000000018917</v>
      </c>
      <c r="S225" s="11">
        <f t="shared" si="36"/>
        <v>25581.599999999999</v>
      </c>
      <c r="T225" s="11">
        <f t="shared" si="30"/>
        <v>25581.599999999999</v>
      </c>
      <c r="U225" s="11">
        <f t="shared" si="39"/>
        <v>-1165.4559999999983</v>
      </c>
      <c r="V225" s="11">
        <f t="shared" si="31"/>
        <v>25581.599999999999</v>
      </c>
      <c r="W225" s="12">
        <f t="shared" si="37"/>
        <v>1</v>
      </c>
      <c r="X225" s="11">
        <f t="shared" si="32"/>
        <v>0</v>
      </c>
      <c r="Y225" s="12">
        <f t="shared" si="38"/>
        <v>0</v>
      </c>
      <c r="AA225" s="12"/>
      <c r="AB225" s="12"/>
    </row>
    <row r="226" spans="1:28">
      <c r="A226" s="1">
        <v>34923</v>
      </c>
      <c r="B226" s="7" t="s">
        <v>82</v>
      </c>
      <c r="C226" s="8" t="str">
        <f t="shared" si="33"/>
        <v>Sat</v>
      </c>
      <c r="E226" s="10">
        <v>0</v>
      </c>
      <c r="F226" s="11">
        <v>3192.2080000000001</v>
      </c>
      <c r="G226" s="11">
        <v>8073.7920000000004</v>
      </c>
      <c r="H226" s="61">
        <v>6298.48</v>
      </c>
      <c r="I226" s="11">
        <v>2247.96</v>
      </c>
      <c r="J226" s="11">
        <v>0</v>
      </c>
      <c r="K226" s="11">
        <v>25198.112000000001</v>
      </c>
      <c r="L226" s="11">
        <v>0</v>
      </c>
      <c r="O226" s="11">
        <f t="shared" si="34"/>
        <v>45010.551999999996</v>
      </c>
      <c r="P226" s="11">
        <v>25199.16</v>
      </c>
      <c r="Q226" s="11">
        <f t="shared" si="35"/>
        <v>-1.047999999998865</v>
      </c>
      <c r="S226" s="11">
        <f t="shared" si="36"/>
        <v>19811.391999999996</v>
      </c>
      <c r="T226" s="11">
        <f t="shared" si="30"/>
        <v>19811.391999999996</v>
      </c>
      <c r="U226" s="11">
        <f t="shared" si="39"/>
        <v>-5770.2080000000024</v>
      </c>
      <c r="V226" s="11">
        <f t="shared" si="31"/>
        <v>19811.391999999996</v>
      </c>
      <c r="W226" s="12">
        <f t="shared" si="37"/>
        <v>1</v>
      </c>
      <c r="X226" s="11">
        <f t="shared" si="32"/>
        <v>0</v>
      </c>
      <c r="Y226" s="12">
        <f t="shared" si="38"/>
        <v>0</v>
      </c>
      <c r="AA226" s="12"/>
      <c r="AB226" s="12"/>
    </row>
    <row r="227" spans="1:28">
      <c r="A227" s="1">
        <v>34924</v>
      </c>
      <c r="B227" s="7" t="s">
        <v>82</v>
      </c>
      <c r="C227" s="8" t="str">
        <f t="shared" si="33"/>
        <v>Sun</v>
      </c>
      <c r="E227" s="10">
        <v>0</v>
      </c>
      <c r="F227" s="11">
        <v>2924.25</v>
      </c>
      <c r="G227" s="11">
        <v>8413.65</v>
      </c>
      <c r="H227" s="61">
        <v>6545.7</v>
      </c>
      <c r="I227" s="11">
        <v>2347.8000000000002</v>
      </c>
      <c r="J227" s="11">
        <v>0</v>
      </c>
      <c r="K227" s="11">
        <v>34528.199999999997</v>
      </c>
      <c r="L227" s="11">
        <v>0</v>
      </c>
      <c r="O227" s="11">
        <f t="shared" si="34"/>
        <v>54759.599999999991</v>
      </c>
      <c r="P227" s="11">
        <v>34529.25</v>
      </c>
      <c r="Q227" s="11">
        <f t="shared" si="35"/>
        <v>-1.0500000000029104</v>
      </c>
      <c r="S227" s="11">
        <f t="shared" si="36"/>
        <v>20230.349999999991</v>
      </c>
      <c r="T227" s="11">
        <f t="shared" si="30"/>
        <v>20230.349999999991</v>
      </c>
      <c r="U227" s="11">
        <f t="shared" si="39"/>
        <v>418.95799999999508</v>
      </c>
      <c r="V227" s="11">
        <f t="shared" si="31"/>
        <v>20230.349999999991</v>
      </c>
      <c r="W227" s="12">
        <f t="shared" si="37"/>
        <v>1</v>
      </c>
      <c r="X227" s="11">
        <f t="shared" si="32"/>
        <v>0</v>
      </c>
      <c r="Y227" s="12">
        <f t="shared" si="38"/>
        <v>0</v>
      </c>
      <c r="AA227" s="12"/>
      <c r="AB227" s="12"/>
    </row>
    <row r="228" spans="1:28">
      <c r="A228" s="1">
        <v>34925</v>
      </c>
      <c r="B228" s="7" t="s">
        <v>82</v>
      </c>
      <c r="C228" s="8" t="str">
        <f t="shared" si="33"/>
        <v>Mon</v>
      </c>
      <c r="E228" s="10">
        <v>0</v>
      </c>
      <c r="F228" s="11">
        <v>5120.8500000000004</v>
      </c>
      <c r="G228" s="11">
        <v>10109.4</v>
      </c>
      <c r="H228" s="61">
        <v>7986.3</v>
      </c>
      <c r="I228" s="11">
        <v>2493.75</v>
      </c>
      <c r="J228" s="11">
        <v>0</v>
      </c>
      <c r="K228" s="11">
        <v>34787.550000000003</v>
      </c>
      <c r="L228" s="11">
        <v>0</v>
      </c>
      <c r="O228" s="11">
        <f t="shared" si="34"/>
        <v>60497.850000000006</v>
      </c>
      <c r="P228" s="11">
        <v>34786.5</v>
      </c>
      <c r="Q228" s="11">
        <f t="shared" si="35"/>
        <v>1.0500000000029104</v>
      </c>
      <c r="S228" s="11">
        <f t="shared" si="36"/>
        <v>25711.350000000006</v>
      </c>
      <c r="T228" s="11">
        <f t="shared" si="30"/>
        <v>25711.350000000006</v>
      </c>
      <c r="U228" s="11">
        <f t="shared" si="39"/>
        <v>5481.0000000000146</v>
      </c>
      <c r="V228" s="11">
        <f t="shared" si="31"/>
        <v>25711.350000000006</v>
      </c>
      <c r="W228" s="12">
        <f t="shared" si="37"/>
        <v>1</v>
      </c>
      <c r="X228" s="11">
        <f t="shared" si="32"/>
        <v>0</v>
      </c>
      <c r="Y228" s="12">
        <f t="shared" si="38"/>
        <v>0</v>
      </c>
      <c r="AA228" s="12"/>
      <c r="AB228" s="12"/>
    </row>
    <row r="229" spans="1:28">
      <c r="A229" s="1">
        <v>34926</v>
      </c>
      <c r="B229" s="7" t="s">
        <v>82</v>
      </c>
      <c r="C229" s="8" t="str">
        <f t="shared" si="33"/>
        <v>Tue</v>
      </c>
      <c r="E229" s="10">
        <v>0</v>
      </c>
      <c r="F229" s="11">
        <v>5183.46</v>
      </c>
      <c r="G229" s="11">
        <v>9977.5079999999998</v>
      </c>
      <c r="H229" s="61">
        <v>8012.7</v>
      </c>
      <c r="I229" s="11">
        <v>2576.5920000000001</v>
      </c>
      <c r="J229" s="11">
        <v>0</v>
      </c>
      <c r="K229" s="11">
        <v>38387.879999999997</v>
      </c>
      <c r="L229" s="11">
        <v>0</v>
      </c>
      <c r="O229" s="11">
        <f t="shared" si="34"/>
        <v>64138.14</v>
      </c>
      <c r="P229" s="11">
        <v>38387.879999999997</v>
      </c>
      <c r="Q229" s="11">
        <f t="shared" si="35"/>
        <v>0</v>
      </c>
      <c r="S229" s="11">
        <f t="shared" si="36"/>
        <v>25750.260000000002</v>
      </c>
      <c r="T229" s="11">
        <f t="shared" si="30"/>
        <v>25750.260000000002</v>
      </c>
      <c r="U229" s="11">
        <f t="shared" si="39"/>
        <v>38.909999999996217</v>
      </c>
      <c r="V229" s="11">
        <f t="shared" si="31"/>
        <v>25750.260000000002</v>
      </c>
      <c r="W229" s="12">
        <f t="shared" si="37"/>
        <v>1</v>
      </c>
      <c r="X229" s="11">
        <f t="shared" si="32"/>
        <v>0</v>
      </c>
      <c r="Y229" s="12">
        <f t="shared" si="38"/>
        <v>0</v>
      </c>
      <c r="AA229" s="12"/>
      <c r="AB229" s="12"/>
    </row>
    <row r="230" spans="1:28">
      <c r="A230" s="1">
        <v>34927</v>
      </c>
      <c r="B230" s="7" t="s">
        <v>82</v>
      </c>
      <c r="C230" s="8" t="str">
        <f t="shared" si="33"/>
        <v>Wed</v>
      </c>
      <c r="E230" s="10">
        <v>0</v>
      </c>
      <c r="F230" s="11">
        <v>5067.5160000000005</v>
      </c>
      <c r="G230" s="11">
        <v>9935.7360000000008</v>
      </c>
      <c r="H230" s="61">
        <v>7953.1559999999999</v>
      </c>
      <c r="I230" s="11">
        <v>2589.81</v>
      </c>
      <c r="J230" s="11">
        <v>0</v>
      </c>
      <c r="K230" s="11">
        <v>31943.412</v>
      </c>
      <c r="L230" s="11">
        <v>0</v>
      </c>
      <c r="O230" s="11">
        <f t="shared" si="34"/>
        <v>57489.630000000005</v>
      </c>
      <c r="P230" s="11">
        <v>31944.45</v>
      </c>
      <c r="Q230" s="11">
        <f t="shared" si="35"/>
        <v>-1.0380000000004657</v>
      </c>
      <c r="S230" s="11">
        <f t="shared" si="36"/>
        <v>25545.180000000004</v>
      </c>
      <c r="T230" s="11">
        <f t="shared" si="30"/>
        <v>25545.180000000004</v>
      </c>
      <c r="U230" s="11">
        <f t="shared" si="39"/>
        <v>-205.07999999999811</v>
      </c>
      <c r="V230" s="11">
        <f t="shared" si="31"/>
        <v>25545.180000000004</v>
      </c>
      <c r="W230" s="12">
        <f t="shared" si="37"/>
        <v>1</v>
      </c>
      <c r="X230" s="11">
        <f t="shared" si="32"/>
        <v>0</v>
      </c>
      <c r="Y230" s="12">
        <f t="shared" si="38"/>
        <v>0</v>
      </c>
      <c r="AA230" s="12"/>
      <c r="AB230" s="12"/>
    </row>
    <row r="231" spans="1:28">
      <c r="A231" s="1">
        <v>34928</v>
      </c>
      <c r="B231" s="7" t="s">
        <v>82</v>
      </c>
      <c r="C231" s="8" t="str">
        <f t="shared" si="33"/>
        <v>Thur</v>
      </c>
      <c r="E231" s="10">
        <v>0</v>
      </c>
      <c r="F231" s="11">
        <v>5116.8040000000001</v>
      </c>
      <c r="G231" s="11">
        <v>9916.5920000000006</v>
      </c>
      <c r="H231" s="61">
        <v>7795.9</v>
      </c>
      <c r="I231" s="11">
        <v>2544.4160000000002</v>
      </c>
      <c r="J231" s="11">
        <v>0</v>
      </c>
      <c r="K231" s="11">
        <v>20861.932000000001</v>
      </c>
      <c r="L231" s="11">
        <v>0</v>
      </c>
      <c r="O231" s="11">
        <f t="shared" si="34"/>
        <v>46235.644</v>
      </c>
      <c r="P231" s="11">
        <v>20865.04</v>
      </c>
      <c r="Q231" s="11">
        <f t="shared" si="35"/>
        <v>-3.1080000000001746</v>
      </c>
      <c r="S231" s="11">
        <f t="shared" si="36"/>
        <v>25370.603999999999</v>
      </c>
      <c r="T231" s="11">
        <f t="shared" si="30"/>
        <v>25370.603999999999</v>
      </c>
      <c r="U231" s="11">
        <f t="shared" si="39"/>
        <v>-174.57600000000457</v>
      </c>
      <c r="V231" s="11">
        <f t="shared" si="31"/>
        <v>25370.603999999999</v>
      </c>
      <c r="W231" s="12">
        <f t="shared" si="37"/>
        <v>1</v>
      </c>
      <c r="X231" s="11">
        <f t="shared" si="32"/>
        <v>0</v>
      </c>
      <c r="Y231" s="12">
        <f t="shared" si="38"/>
        <v>0</v>
      </c>
      <c r="AA231" s="12"/>
      <c r="AB231" s="12"/>
    </row>
    <row r="232" spans="1:28">
      <c r="A232" s="1">
        <v>34929</v>
      </c>
      <c r="B232" s="7" t="s">
        <v>82</v>
      </c>
      <c r="C232" s="8" t="str">
        <f t="shared" si="33"/>
        <v>Fri</v>
      </c>
      <c r="E232" s="10">
        <v>0</v>
      </c>
      <c r="F232" s="11">
        <v>4663.0360000000001</v>
      </c>
      <c r="G232" s="11">
        <v>8965.5439999999999</v>
      </c>
      <c r="H232" s="61">
        <v>7260.2880000000005</v>
      </c>
      <c r="I232" s="11">
        <v>2546.4880000000003</v>
      </c>
      <c r="J232" s="11">
        <v>0</v>
      </c>
      <c r="K232" s="11">
        <v>10520.58</v>
      </c>
      <c r="L232" s="11">
        <v>0</v>
      </c>
      <c r="O232" s="11">
        <f t="shared" si="34"/>
        <v>33955.936000000002</v>
      </c>
      <c r="P232" s="11">
        <v>10520.58</v>
      </c>
      <c r="Q232" s="11">
        <f t="shared" si="35"/>
        <v>0</v>
      </c>
      <c r="S232" s="11">
        <f t="shared" si="36"/>
        <v>23435.356</v>
      </c>
      <c r="T232" s="11">
        <f t="shared" si="30"/>
        <v>23435.356</v>
      </c>
      <c r="U232" s="11">
        <f t="shared" si="39"/>
        <v>-1935.2479999999996</v>
      </c>
      <c r="V232" s="11">
        <f t="shared" si="31"/>
        <v>23435.356</v>
      </c>
      <c r="W232" s="12">
        <f t="shared" si="37"/>
        <v>1</v>
      </c>
      <c r="X232" s="11">
        <f t="shared" si="32"/>
        <v>0</v>
      </c>
      <c r="Y232" s="12">
        <f t="shared" si="38"/>
        <v>0</v>
      </c>
      <c r="AA232" s="12"/>
      <c r="AB232" s="12"/>
    </row>
    <row r="233" spans="1:28">
      <c r="A233" s="1">
        <v>34930</v>
      </c>
      <c r="B233" s="7" t="s">
        <v>82</v>
      </c>
      <c r="C233" s="8" t="str">
        <f t="shared" si="33"/>
        <v>Sat</v>
      </c>
      <c r="E233" s="10">
        <v>0</v>
      </c>
      <c r="F233" s="11">
        <v>3076.92</v>
      </c>
      <c r="G233" s="11">
        <v>7320.3760000000002</v>
      </c>
      <c r="H233" s="61">
        <v>5819.2120000000004</v>
      </c>
      <c r="I233" s="11">
        <v>2513.3360000000002</v>
      </c>
      <c r="J233" s="11">
        <v>0</v>
      </c>
      <c r="K233" s="11">
        <v>1908.3120000000001</v>
      </c>
      <c r="L233" s="11">
        <v>0</v>
      </c>
      <c r="O233" s="11">
        <f t="shared" si="34"/>
        <v>20638.156000000003</v>
      </c>
      <c r="P233" s="11">
        <v>1934.212</v>
      </c>
      <c r="Q233" s="11">
        <f t="shared" si="35"/>
        <v>-25.899999999999864</v>
      </c>
      <c r="S233" s="11">
        <f t="shared" si="36"/>
        <v>18703.944000000003</v>
      </c>
      <c r="T233" s="11">
        <f t="shared" si="30"/>
        <v>18703.944000000003</v>
      </c>
      <c r="U233" s="11">
        <f t="shared" si="39"/>
        <v>-4731.4119999999966</v>
      </c>
      <c r="V233" s="11">
        <f t="shared" si="31"/>
        <v>18703.944000000003</v>
      </c>
      <c r="W233" s="12">
        <f t="shared" si="37"/>
        <v>1</v>
      </c>
      <c r="X233" s="11">
        <f t="shared" si="32"/>
        <v>0</v>
      </c>
      <c r="Y233" s="12">
        <f t="shared" si="38"/>
        <v>0</v>
      </c>
      <c r="AA233" s="12"/>
      <c r="AB233" s="12"/>
    </row>
    <row r="234" spans="1:28">
      <c r="A234" s="1">
        <v>34931</v>
      </c>
      <c r="B234" s="7" t="s">
        <v>82</v>
      </c>
      <c r="C234" s="8" t="str">
        <f t="shared" si="33"/>
        <v>Sun</v>
      </c>
      <c r="E234" s="10">
        <v>0</v>
      </c>
      <c r="F234" s="11">
        <v>3272.7719999999999</v>
      </c>
      <c r="G234" s="11">
        <v>7795.128999999999</v>
      </c>
      <c r="H234" s="61">
        <v>6235.4809999999998</v>
      </c>
      <c r="I234" s="11">
        <v>2676.4969999999998</v>
      </c>
      <c r="J234" s="11">
        <v>0</v>
      </c>
      <c r="K234" s="11">
        <v>2239.92</v>
      </c>
      <c r="L234" s="11">
        <v>0</v>
      </c>
      <c r="O234" s="11">
        <f t="shared" si="34"/>
        <v>22219.798999999999</v>
      </c>
      <c r="P234" s="11">
        <v>2303.1769999999997</v>
      </c>
      <c r="Q234" s="11">
        <f t="shared" si="35"/>
        <v>-63.256999999999607</v>
      </c>
      <c r="S234" s="11">
        <f t="shared" si="36"/>
        <v>19916.621999999999</v>
      </c>
      <c r="T234" s="11">
        <f t="shared" si="30"/>
        <v>19916.621999999999</v>
      </c>
      <c r="U234" s="11">
        <f t="shared" si="39"/>
        <v>1212.6779999999962</v>
      </c>
      <c r="V234" s="11">
        <f t="shared" si="31"/>
        <v>19916.621999999999</v>
      </c>
      <c r="W234" s="12">
        <f t="shared" si="37"/>
        <v>1</v>
      </c>
      <c r="X234" s="11">
        <f t="shared" si="32"/>
        <v>0</v>
      </c>
      <c r="Y234" s="12">
        <f t="shared" si="38"/>
        <v>0</v>
      </c>
      <c r="AA234" s="12"/>
      <c r="AB234" s="12"/>
    </row>
    <row r="235" spans="1:28">
      <c r="A235" s="1">
        <v>34932</v>
      </c>
      <c r="B235" s="7" t="s">
        <v>82</v>
      </c>
      <c r="C235" s="8" t="str">
        <f t="shared" si="33"/>
        <v>Mon</v>
      </c>
      <c r="E235" s="10">
        <v>0</v>
      </c>
      <c r="F235" s="11">
        <v>5210.76</v>
      </c>
      <c r="G235" s="11">
        <v>9680.3880000000008</v>
      </c>
      <c r="H235" s="61">
        <v>7891.9140000000007</v>
      </c>
      <c r="I235" s="11">
        <v>2918.8560000000002</v>
      </c>
      <c r="J235" s="11">
        <v>0</v>
      </c>
      <c r="K235" s="11">
        <v>21718.074000000001</v>
      </c>
      <c r="L235" s="11">
        <v>0</v>
      </c>
      <c r="O235" s="11">
        <f t="shared" si="34"/>
        <v>47419.991999999998</v>
      </c>
      <c r="P235" s="11">
        <v>21720.15</v>
      </c>
      <c r="Q235" s="11">
        <f t="shared" si="35"/>
        <v>-2.0760000000009313</v>
      </c>
      <c r="S235" s="11">
        <f t="shared" si="36"/>
        <v>25699.841999999997</v>
      </c>
      <c r="T235" s="11">
        <f t="shared" si="30"/>
        <v>25699.841999999997</v>
      </c>
      <c r="U235" s="11">
        <f t="shared" si="39"/>
        <v>5783.2199999999975</v>
      </c>
      <c r="V235" s="11">
        <f t="shared" si="31"/>
        <v>25699.841999999997</v>
      </c>
      <c r="W235" s="12">
        <f t="shared" si="37"/>
        <v>1</v>
      </c>
      <c r="X235" s="11">
        <f t="shared" si="32"/>
        <v>0</v>
      </c>
      <c r="Y235" s="12">
        <f t="shared" si="38"/>
        <v>0</v>
      </c>
      <c r="AA235" s="12"/>
      <c r="AB235" s="12"/>
    </row>
    <row r="236" spans="1:28">
      <c r="A236" s="1">
        <v>34933</v>
      </c>
      <c r="B236" s="7" t="s">
        <v>82</v>
      </c>
      <c r="C236" s="8" t="str">
        <f t="shared" si="33"/>
        <v>Tue</v>
      </c>
      <c r="E236" s="10">
        <v>0</v>
      </c>
      <c r="F236" s="11">
        <v>5431.8540000000003</v>
      </c>
      <c r="G236" s="11">
        <v>9726.06</v>
      </c>
      <c r="H236" s="61">
        <v>7982.22</v>
      </c>
      <c r="I236" s="11">
        <v>3080.7840000000001</v>
      </c>
      <c r="J236" s="11">
        <v>0</v>
      </c>
      <c r="K236" s="11">
        <v>22238.112000000001</v>
      </c>
      <c r="L236" s="11">
        <v>0</v>
      </c>
      <c r="O236" s="11">
        <f t="shared" si="34"/>
        <v>48459.03</v>
      </c>
      <c r="P236" s="11">
        <v>22239.15</v>
      </c>
      <c r="Q236" s="11">
        <f t="shared" si="35"/>
        <v>-1.0380000000004657</v>
      </c>
      <c r="S236" s="11">
        <f t="shared" si="36"/>
        <v>26219.879999999997</v>
      </c>
      <c r="T236" s="11">
        <f t="shared" si="30"/>
        <v>26219.879999999997</v>
      </c>
      <c r="U236" s="11">
        <f t="shared" si="39"/>
        <v>520.03800000000047</v>
      </c>
      <c r="V236" s="11">
        <f t="shared" si="31"/>
        <v>26219.879999999997</v>
      </c>
      <c r="W236" s="12">
        <f t="shared" si="37"/>
        <v>1</v>
      </c>
      <c r="X236" s="11">
        <f t="shared" si="32"/>
        <v>0</v>
      </c>
      <c r="Y236" s="12">
        <f t="shared" si="38"/>
        <v>0</v>
      </c>
      <c r="AA236" s="12"/>
      <c r="AB236" s="12"/>
    </row>
    <row r="237" spans="1:28">
      <c r="A237" s="1">
        <v>34934</v>
      </c>
      <c r="B237" s="7" t="s">
        <v>82</v>
      </c>
      <c r="C237" s="8" t="str">
        <f t="shared" si="33"/>
        <v>Wed</v>
      </c>
      <c r="E237" s="10">
        <v>0</v>
      </c>
      <c r="F237" s="11">
        <v>5588.393</v>
      </c>
      <c r="G237" s="11">
        <v>10125.268</v>
      </c>
      <c r="H237" s="61">
        <v>8070.9709999999995</v>
      </c>
      <c r="I237" s="11">
        <v>3077.8159999999998</v>
      </c>
      <c r="J237" s="11">
        <v>0</v>
      </c>
      <c r="K237" s="11">
        <v>22790.148999999998</v>
      </c>
      <c r="L237" s="11">
        <v>0</v>
      </c>
      <c r="O237" s="11">
        <f t="shared" si="34"/>
        <v>49652.596999999994</v>
      </c>
      <c r="P237" s="11">
        <v>22793.26</v>
      </c>
      <c r="Q237" s="11">
        <f t="shared" si="35"/>
        <v>-3.1110000000007858</v>
      </c>
      <c r="S237" s="11">
        <f t="shared" si="36"/>
        <v>26859.336999999996</v>
      </c>
      <c r="T237" s="11">
        <f t="shared" si="30"/>
        <v>26859.336999999996</v>
      </c>
      <c r="U237" s="11">
        <f t="shared" si="39"/>
        <v>639.45699999999852</v>
      </c>
      <c r="V237" s="11">
        <f t="shared" si="31"/>
        <v>26859.336999999996</v>
      </c>
      <c r="W237" s="12">
        <f t="shared" si="37"/>
        <v>1</v>
      </c>
      <c r="X237" s="11">
        <f t="shared" si="32"/>
        <v>0</v>
      </c>
      <c r="Y237" s="12">
        <f t="shared" si="38"/>
        <v>0</v>
      </c>
      <c r="AA237" s="12"/>
      <c r="AB237" s="12"/>
    </row>
    <row r="238" spans="1:28">
      <c r="A238" s="1">
        <v>34935</v>
      </c>
      <c r="B238" s="7" t="s">
        <v>82</v>
      </c>
      <c r="C238" s="8" t="str">
        <f t="shared" si="33"/>
        <v>Thur</v>
      </c>
      <c r="E238" s="10">
        <v>0</v>
      </c>
      <c r="F238" s="11">
        <v>5255.5159999999996</v>
      </c>
      <c r="G238" s="11">
        <v>9415.9599999999991</v>
      </c>
      <c r="H238" s="61">
        <v>8172.5969999999998</v>
      </c>
      <c r="I238" s="11">
        <v>2857.9719999999998</v>
      </c>
      <c r="J238" s="11">
        <v>0</v>
      </c>
      <c r="K238" s="11">
        <v>25652.268999999997</v>
      </c>
      <c r="L238" s="11">
        <v>0</v>
      </c>
      <c r="O238" s="11">
        <f t="shared" si="34"/>
        <v>51354.313999999998</v>
      </c>
      <c r="P238" s="11">
        <v>25655.38</v>
      </c>
      <c r="Q238" s="11">
        <f t="shared" si="35"/>
        <v>-3.1110000000044238</v>
      </c>
      <c r="S238" s="11">
        <f t="shared" si="36"/>
        <v>25698.933999999997</v>
      </c>
      <c r="T238" s="11">
        <f t="shared" si="30"/>
        <v>25698.933999999997</v>
      </c>
      <c r="U238" s="11">
        <f t="shared" si="39"/>
        <v>-1160.4029999999984</v>
      </c>
      <c r="V238" s="11">
        <f t="shared" si="31"/>
        <v>25698.933999999997</v>
      </c>
      <c r="W238" s="12">
        <f t="shared" si="37"/>
        <v>1</v>
      </c>
      <c r="X238" s="11">
        <f t="shared" si="32"/>
        <v>0</v>
      </c>
      <c r="Y238" s="12">
        <f t="shared" si="38"/>
        <v>0</v>
      </c>
      <c r="AA238" s="12"/>
      <c r="AB238" s="12"/>
    </row>
    <row r="239" spans="1:28">
      <c r="A239" s="1">
        <v>34936</v>
      </c>
      <c r="B239" s="7" t="s">
        <v>82</v>
      </c>
      <c r="C239" s="8" t="str">
        <f t="shared" si="33"/>
        <v>Fri</v>
      </c>
      <c r="E239" s="10">
        <v>0</v>
      </c>
      <c r="F239" s="11">
        <v>4664.0720000000001</v>
      </c>
      <c r="G239" s="11">
        <v>10663.548000000001</v>
      </c>
      <c r="H239" s="61">
        <v>7177.4080000000004</v>
      </c>
      <c r="I239" s="11">
        <v>2392.1240000000003</v>
      </c>
      <c r="J239" s="11">
        <v>0</v>
      </c>
      <c r="K239" s="11">
        <v>21358.175999999999</v>
      </c>
      <c r="L239" s="11">
        <v>0</v>
      </c>
      <c r="O239" s="11">
        <f t="shared" si="34"/>
        <v>46255.328000000001</v>
      </c>
      <c r="P239" s="11">
        <v>21362.32</v>
      </c>
      <c r="Q239" s="11">
        <f t="shared" si="35"/>
        <v>-4.1440000000002328</v>
      </c>
      <c r="S239" s="11">
        <f t="shared" si="36"/>
        <v>24893.008000000002</v>
      </c>
      <c r="T239" s="11">
        <f t="shared" si="30"/>
        <v>24893.008000000002</v>
      </c>
      <c r="U239" s="11">
        <f t="shared" si="39"/>
        <v>-805.92599999999584</v>
      </c>
      <c r="V239" s="11">
        <f t="shared" si="31"/>
        <v>24893.008000000002</v>
      </c>
      <c r="W239" s="12">
        <f t="shared" si="37"/>
        <v>1</v>
      </c>
      <c r="X239" s="11">
        <f t="shared" si="32"/>
        <v>0</v>
      </c>
      <c r="Y239" s="12">
        <f t="shared" si="38"/>
        <v>0</v>
      </c>
      <c r="AA239" s="12"/>
      <c r="AB239" s="12"/>
    </row>
    <row r="240" spans="1:28">
      <c r="A240" s="1">
        <v>34937</v>
      </c>
      <c r="B240" s="7" t="s">
        <v>82</v>
      </c>
      <c r="C240" s="8" t="str">
        <f t="shared" si="33"/>
        <v>Sat</v>
      </c>
      <c r="E240" s="10">
        <v>0</v>
      </c>
      <c r="F240" s="11">
        <v>3095.7960000000003</v>
      </c>
      <c r="G240" s="11">
        <v>9091.9619999999995</v>
      </c>
      <c r="H240" s="61">
        <v>5655.98</v>
      </c>
      <c r="I240" s="11">
        <v>2142.4479999999999</v>
      </c>
      <c r="J240" s="11">
        <v>0</v>
      </c>
      <c r="K240" s="11">
        <v>1832.248</v>
      </c>
      <c r="L240" s="11">
        <v>0</v>
      </c>
      <c r="O240" s="11">
        <f t="shared" si="34"/>
        <v>21818.433999999997</v>
      </c>
      <c r="P240" s="11">
        <v>1857.0640000000001</v>
      </c>
      <c r="Q240" s="11">
        <f t="shared" si="35"/>
        <v>-24.816000000000031</v>
      </c>
      <c r="S240" s="11">
        <f t="shared" si="36"/>
        <v>19961.37</v>
      </c>
      <c r="T240" s="11">
        <f t="shared" si="30"/>
        <v>19961.37</v>
      </c>
      <c r="U240" s="11">
        <f t="shared" si="39"/>
        <v>-4931.6380000000026</v>
      </c>
      <c r="V240" s="11">
        <f t="shared" si="31"/>
        <v>19961.37</v>
      </c>
      <c r="W240" s="12">
        <f t="shared" si="37"/>
        <v>1</v>
      </c>
      <c r="X240" s="11">
        <f t="shared" si="32"/>
        <v>0</v>
      </c>
      <c r="Y240" s="12">
        <f t="shared" si="38"/>
        <v>0</v>
      </c>
      <c r="AA240" s="12"/>
      <c r="AB240" s="12"/>
    </row>
    <row r="241" spans="1:28">
      <c r="A241" s="1">
        <v>34938</v>
      </c>
      <c r="B241" s="7" t="s">
        <v>82</v>
      </c>
      <c r="C241" s="8" t="str">
        <f t="shared" si="33"/>
        <v>Sun</v>
      </c>
      <c r="E241" s="10">
        <v>0</v>
      </c>
      <c r="F241" s="11">
        <v>3204.306</v>
      </c>
      <c r="G241" s="11">
        <v>9290.1</v>
      </c>
      <c r="H241" s="61">
        <v>6357.75</v>
      </c>
      <c r="I241" s="11">
        <v>2369.7539999999999</v>
      </c>
      <c r="J241" s="11">
        <v>0</v>
      </c>
      <c r="K241" s="11">
        <v>2454.87</v>
      </c>
      <c r="L241" s="11">
        <v>0</v>
      </c>
      <c r="O241" s="11">
        <f t="shared" si="34"/>
        <v>23676.780000000002</v>
      </c>
      <c r="P241" s="11">
        <v>2460.06</v>
      </c>
      <c r="Q241" s="11">
        <f t="shared" si="35"/>
        <v>-5.1900000000000546</v>
      </c>
      <c r="S241" s="11">
        <f t="shared" si="36"/>
        <v>21216.720000000001</v>
      </c>
      <c r="T241" s="11">
        <f t="shared" si="30"/>
        <v>21216.720000000001</v>
      </c>
      <c r="U241" s="11">
        <f t="shared" si="39"/>
        <v>1255.3500000000022</v>
      </c>
      <c r="V241" s="11">
        <f t="shared" si="31"/>
        <v>21216.720000000001</v>
      </c>
      <c r="W241" s="12">
        <f t="shared" si="37"/>
        <v>1</v>
      </c>
      <c r="X241" s="11">
        <f t="shared" si="32"/>
        <v>0</v>
      </c>
      <c r="Y241" s="12">
        <f t="shared" si="38"/>
        <v>0</v>
      </c>
      <c r="AA241" s="12"/>
      <c r="AB241" s="12"/>
    </row>
    <row r="242" spans="1:28">
      <c r="A242" s="1">
        <v>34939</v>
      </c>
      <c r="B242" s="7" t="s">
        <v>82</v>
      </c>
      <c r="C242" s="8" t="str">
        <f t="shared" si="33"/>
        <v>Mon</v>
      </c>
      <c r="E242" s="10">
        <v>0</v>
      </c>
      <c r="F242" s="11">
        <v>5295.9589999999998</v>
      </c>
      <c r="G242" s="11">
        <v>10811.761999999999</v>
      </c>
      <c r="H242" s="61">
        <v>7899.8659999999991</v>
      </c>
      <c r="I242" s="11">
        <v>2657.8309999999997</v>
      </c>
      <c r="J242" s="11">
        <v>0</v>
      </c>
      <c r="K242" s="11">
        <v>21167.243999999999</v>
      </c>
      <c r="L242" s="11">
        <v>0</v>
      </c>
      <c r="O242" s="11">
        <f t="shared" si="34"/>
        <v>47832.661999999997</v>
      </c>
      <c r="P242" s="11">
        <v>21170.355</v>
      </c>
      <c r="Q242" s="11">
        <f t="shared" si="35"/>
        <v>-3.1110000000007858</v>
      </c>
      <c r="S242" s="11">
        <f t="shared" si="36"/>
        <v>26662.306999999997</v>
      </c>
      <c r="T242" s="11">
        <f t="shared" si="30"/>
        <v>26662.306999999997</v>
      </c>
      <c r="U242" s="11">
        <f t="shared" si="39"/>
        <v>5445.5869999999959</v>
      </c>
      <c r="V242" s="11">
        <f t="shared" si="31"/>
        <v>26662.306999999997</v>
      </c>
      <c r="W242" s="12">
        <f t="shared" si="37"/>
        <v>1</v>
      </c>
      <c r="X242" s="11">
        <f t="shared" si="32"/>
        <v>0</v>
      </c>
      <c r="Y242" s="12">
        <f t="shared" si="38"/>
        <v>0</v>
      </c>
      <c r="AA242" s="12"/>
      <c r="AB242" s="12"/>
    </row>
    <row r="243" spans="1:28">
      <c r="A243" s="1">
        <v>34940</v>
      </c>
      <c r="B243" s="7" t="s">
        <v>82</v>
      </c>
      <c r="C243" s="8" t="str">
        <f t="shared" si="33"/>
        <v>Tue</v>
      </c>
      <c r="E243" s="10">
        <v>0</v>
      </c>
      <c r="F243" s="11">
        <v>5447.3609999999999</v>
      </c>
      <c r="G243" s="11">
        <v>10767.170999999998</v>
      </c>
      <c r="H243" s="61">
        <v>7760.9079999999994</v>
      </c>
      <c r="I243" s="11">
        <v>2635.0169999999998</v>
      </c>
      <c r="J243" s="11">
        <v>0</v>
      </c>
      <c r="K243" s="11">
        <v>21681.595999999998</v>
      </c>
      <c r="L243" s="11">
        <v>0</v>
      </c>
      <c r="O243" s="11">
        <f t="shared" si="34"/>
        <v>48292.053</v>
      </c>
      <c r="P243" s="11">
        <v>21683.67</v>
      </c>
      <c r="Q243" s="11">
        <f t="shared" si="35"/>
        <v>-2.0740000000005239</v>
      </c>
      <c r="S243" s="11">
        <f t="shared" si="36"/>
        <v>26608.383000000002</v>
      </c>
      <c r="T243" s="11">
        <f t="shared" si="30"/>
        <v>26608.383000000002</v>
      </c>
      <c r="U243" s="11">
        <f t="shared" si="39"/>
        <v>-53.923999999995431</v>
      </c>
      <c r="V243" s="11">
        <f t="shared" si="31"/>
        <v>26608.383000000002</v>
      </c>
      <c r="W243" s="12">
        <f t="shared" si="37"/>
        <v>1</v>
      </c>
      <c r="X243" s="11">
        <f t="shared" si="32"/>
        <v>0</v>
      </c>
      <c r="Y243" s="12">
        <f t="shared" si="38"/>
        <v>0</v>
      </c>
      <c r="AA243" s="12"/>
      <c r="AB243" s="12"/>
    </row>
    <row r="244" spans="1:28">
      <c r="A244" s="1">
        <v>34941</v>
      </c>
      <c r="B244" s="7" t="s">
        <v>82</v>
      </c>
      <c r="C244" s="8" t="str">
        <f t="shared" si="33"/>
        <v>Wed</v>
      </c>
      <c r="E244" s="10">
        <v>0</v>
      </c>
      <c r="F244" s="11">
        <v>5493.0960000000005</v>
      </c>
      <c r="G244" s="11">
        <v>10725.654</v>
      </c>
      <c r="H244" s="61">
        <v>7798.4940000000006</v>
      </c>
      <c r="I244" s="11">
        <v>2624.0640000000003</v>
      </c>
      <c r="J244" s="11">
        <v>0</v>
      </c>
      <c r="K244" s="11">
        <v>21412.902000000002</v>
      </c>
      <c r="L244" s="11">
        <v>0</v>
      </c>
      <c r="O244" s="11">
        <f t="shared" si="34"/>
        <v>48054.21</v>
      </c>
      <c r="P244" s="11">
        <v>21413.94</v>
      </c>
      <c r="Q244" s="11">
        <f t="shared" si="35"/>
        <v>-1.0379999999968277</v>
      </c>
      <c r="S244" s="11">
        <f t="shared" si="36"/>
        <v>26640.27</v>
      </c>
      <c r="T244" s="11">
        <f t="shared" si="30"/>
        <v>26640.27</v>
      </c>
      <c r="U244" s="11">
        <f t="shared" si="39"/>
        <v>31.886999999998807</v>
      </c>
      <c r="V244" s="11">
        <f t="shared" si="31"/>
        <v>26640.27</v>
      </c>
      <c r="W244" s="12">
        <f t="shared" si="37"/>
        <v>1</v>
      </c>
      <c r="X244" s="11">
        <f t="shared" si="32"/>
        <v>0</v>
      </c>
      <c r="Y244" s="12">
        <f t="shared" si="38"/>
        <v>0</v>
      </c>
      <c r="AA244" s="12"/>
      <c r="AB244" s="12"/>
    </row>
    <row r="245" spans="1:28">
      <c r="A245" s="1">
        <v>34942</v>
      </c>
      <c r="B245" s="7" t="s">
        <v>82</v>
      </c>
      <c r="C245" s="8" t="str">
        <f t="shared" si="33"/>
        <v>Thur</v>
      </c>
      <c r="E245" s="10">
        <v>0</v>
      </c>
      <c r="F245" s="11">
        <v>5421.5019999999995</v>
      </c>
      <c r="G245" s="11">
        <v>10438.832999999999</v>
      </c>
      <c r="H245" s="61">
        <v>7497.4239999999991</v>
      </c>
      <c r="I245" s="11">
        <v>2572.5639999999999</v>
      </c>
      <c r="J245" s="11">
        <v>0</v>
      </c>
      <c r="K245" s="11">
        <v>22023.682999999997</v>
      </c>
      <c r="L245" s="11">
        <v>0</v>
      </c>
      <c r="O245" s="11">
        <f t="shared" si="34"/>
        <v>47954.005999999994</v>
      </c>
      <c r="P245" s="11">
        <v>22026.799999999999</v>
      </c>
      <c r="Q245" s="11">
        <f t="shared" si="35"/>
        <v>-3.1170000000020082</v>
      </c>
      <c r="S245" s="11">
        <f t="shared" si="36"/>
        <v>25927.205999999995</v>
      </c>
      <c r="T245" s="11">
        <f t="shared" si="30"/>
        <v>25927.205999999995</v>
      </c>
      <c r="U245" s="11">
        <f t="shared" si="39"/>
        <v>-713.06400000000576</v>
      </c>
      <c r="V245" s="11">
        <f t="shared" si="31"/>
        <v>25927.205999999995</v>
      </c>
      <c r="W245" s="12">
        <f t="shared" si="37"/>
        <v>1</v>
      </c>
      <c r="X245" s="11">
        <f t="shared" si="32"/>
        <v>0</v>
      </c>
      <c r="Y245" s="12">
        <f t="shared" si="38"/>
        <v>0</v>
      </c>
      <c r="AA245" s="12"/>
      <c r="AB245" s="12"/>
    </row>
    <row r="246" spans="1:28">
      <c r="A246" s="1">
        <v>34943</v>
      </c>
      <c r="B246" s="7" t="s">
        <v>83</v>
      </c>
      <c r="C246" s="8" t="str">
        <f t="shared" si="33"/>
        <v>Fri</v>
      </c>
      <c r="E246" s="10">
        <v>0</v>
      </c>
      <c r="F246" s="11">
        <v>5050.9319999999998</v>
      </c>
      <c r="G246" s="11">
        <v>9756.2519999999986</v>
      </c>
      <c r="H246" s="61">
        <v>7009.0529999999999</v>
      </c>
      <c r="I246" s="11">
        <v>2486.9489999999996</v>
      </c>
      <c r="J246" s="11">
        <v>0</v>
      </c>
      <c r="K246" s="11">
        <v>20529.560999999998</v>
      </c>
      <c r="L246" s="11">
        <v>0</v>
      </c>
      <c r="O246" s="11">
        <f t="shared" si="34"/>
        <v>44832.746999999996</v>
      </c>
      <c r="P246" s="11">
        <v>20528.52</v>
      </c>
      <c r="Q246" s="11">
        <f t="shared" si="35"/>
        <v>1.0409999999974389</v>
      </c>
      <c r="S246" s="11">
        <f t="shared" si="36"/>
        <v>24304.226999999995</v>
      </c>
      <c r="T246" s="11">
        <f t="shared" si="30"/>
        <v>24304.226999999995</v>
      </c>
      <c r="U246" s="11">
        <f t="shared" si="39"/>
        <v>-1622.9789999999994</v>
      </c>
      <c r="V246" s="11">
        <f t="shared" si="31"/>
        <v>24304.226999999995</v>
      </c>
      <c r="W246" s="12">
        <f t="shared" si="37"/>
        <v>1</v>
      </c>
      <c r="X246" s="11">
        <f t="shared" si="32"/>
        <v>0</v>
      </c>
      <c r="Y246" s="12">
        <f t="shared" si="38"/>
        <v>0</v>
      </c>
      <c r="AA246" s="12"/>
      <c r="AB246" s="12"/>
    </row>
    <row r="247" spans="1:28">
      <c r="A247" s="1">
        <v>34944</v>
      </c>
      <c r="B247" s="7" t="s">
        <v>83</v>
      </c>
      <c r="C247" s="8" t="str">
        <f t="shared" si="33"/>
        <v>Sat</v>
      </c>
      <c r="E247" s="10">
        <v>0</v>
      </c>
      <c r="F247" s="11">
        <v>3236.48</v>
      </c>
      <c r="G247" s="11">
        <v>9032.4</v>
      </c>
      <c r="H247" s="61">
        <v>5520.32</v>
      </c>
      <c r="I247" s="11">
        <v>2354.56</v>
      </c>
      <c r="J247" s="11">
        <v>0</v>
      </c>
      <c r="K247" s="11">
        <v>1636.96</v>
      </c>
      <c r="L247" s="11">
        <v>0</v>
      </c>
      <c r="O247" s="11">
        <f t="shared" si="34"/>
        <v>21780.719999999998</v>
      </c>
      <c r="P247" s="11">
        <v>1621.36</v>
      </c>
      <c r="Q247" s="11">
        <f t="shared" si="35"/>
        <v>15.600000000000136</v>
      </c>
      <c r="S247" s="11">
        <f t="shared" si="36"/>
        <v>20159.359999999997</v>
      </c>
      <c r="T247" s="11">
        <f t="shared" si="30"/>
        <v>20159.359999999997</v>
      </c>
      <c r="U247" s="11">
        <f t="shared" si="39"/>
        <v>-4144.8669999999984</v>
      </c>
      <c r="V247" s="11">
        <f t="shared" si="31"/>
        <v>20159.359999999997</v>
      </c>
      <c r="W247" s="12">
        <f t="shared" si="37"/>
        <v>1</v>
      </c>
      <c r="X247" s="11">
        <f t="shared" si="32"/>
        <v>0</v>
      </c>
      <c r="Y247" s="12">
        <f t="shared" si="38"/>
        <v>0</v>
      </c>
      <c r="AA247" s="12"/>
      <c r="AB247" s="12"/>
    </row>
    <row r="248" spans="1:28">
      <c r="A248" s="1">
        <v>34945</v>
      </c>
      <c r="B248" s="7" t="s">
        <v>83</v>
      </c>
      <c r="C248" s="8" t="str">
        <f t="shared" si="33"/>
        <v>Sun</v>
      </c>
      <c r="E248" s="10">
        <v>0</v>
      </c>
      <c r="F248" s="11">
        <v>2911.6769999999997</v>
      </c>
      <c r="G248" s="11">
        <v>8867.2379999999994</v>
      </c>
      <c r="H248" s="61">
        <v>4993.6769999999997</v>
      </c>
      <c r="I248" s="11">
        <v>2271.462</v>
      </c>
      <c r="J248" s="11">
        <v>0</v>
      </c>
      <c r="K248" s="11">
        <v>1767.6179999999999</v>
      </c>
      <c r="L248" s="11">
        <v>0</v>
      </c>
      <c r="O248" s="11">
        <f t="shared" si="34"/>
        <v>20811.671999999995</v>
      </c>
      <c r="P248" s="11">
        <v>1716.6089999999999</v>
      </c>
      <c r="Q248" s="11">
        <f t="shared" si="35"/>
        <v>51.009000000000015</v>
      </c>
      <c r="S248" s="11">
        <f t="shared" si="36"/>
        <v>19095.062999999995</v>
      </c>
      <c r="T248" s="11">
        <f t="shared" si="30"/>
        <v>19095.062999999995</v>
      </c>
      <c r="U248" s="11">
        <f t="shared" si="39"/>
        <v>-1064.2970000000023</v>
      </c>
      <c r="V248" s="11">
        <f t="shared" si="31"/>
        <v>19095.062999999995</v>
      </c>
      <c r="W248" s="12">
        <f t="shared" si="37"/>
        <v>1</v>
      </c>
      <c r="X248" s="11">
        <f t="shared" si="32"/>
        <v>0</v>
      </c>
      <c r="Y248" s="12">
        <f t="shared" si="38"/>
        <v>0</v>
      </c>
      <c r="AA248" s="12"/>
      <c r="AB248" s="12"/>
    </row>
    <row r="249" spans="1:28">
      <c r="A249" s="1">
        <v>34946</v>
      </c>
      <c r="B249" s="7" t="s">
        <v>83</v>
      </c>
      <c r="C249" s="8" t="str">
        <f t="shared" si="33"/>
        <v>Mon</v>
      </c>
      <c r="E249" s="10">
        <v>0</v>
      </c>
      <c r="F249" s="11">
        <v>3810.06</v>
      </c>
      <c r="G249" s="11">
        <v>10158.078</v>
      </c>
      <c r="H249" s="61">
        <v>5765.058</v>
      </c>
      <c r="I249" s="11">
        <v>2532.7529999999997</v>
      </c>
      <c r="J249" s="11">
        <v>0</v>
      </c>
      <c r="K249" s="11">
        <v>1810.299</v>
      </c>
      <c r="L249" s="11">
        <v>0</v>
      </c>
      <c r="O249" s="11">
        <f t="shared" si="34"/>
        <v>24076.248</v>
      </c>
      <c r="P249" s="11">
        <v>1831.1189999999999</v>
      </c>
      <c r="Q249" s="11">
        <f t="shared" si="35"/>
        <v>-20.819999999999936</v>
      </c>
      <c r="S249" s="11">
        <f t="shared" si="36"/>
        <v>22245.129000000001</v>
      </c>
      <c r="T249" s="11">
        <f t="shared" si="30"/>
        <v>22245.129000000001</v>
      </c>
      <c r="U249" s="11">
        <f t="shared" si="39"/>
        <v>3150.0660000000062</v>
      </c>
      <c r="V249" s="11">
        <f t="shared" si="31"/>
        <v>22245.129000000001</v>
      </c>
      <c r="W249" s="12">
        <f t="shared" si="37"/>
        <v>1</v>
      </c>
      <c r="X249" s="11">
        <f t="shared" si="32"/>
        <v>0</v>
      </c>
      <c r="Y249" s="12">
        <f t="shared" si="38"/>
        <v>0</v>
      </c>
      <c r="AA249" s="12"/>
      <c r="AB249" s="12"/>
    </row>
    <row r="250" spans="1:28">
      <c r="A250" s="1">
        <v>34947</v>
      </c>
      <c r="B250" s="7" t="s">
        <v>83</v>
      </c>
      <c r="C250" s="8" t="str">
        <f t="shared" si="33"/>
        <v>Tue</v>
      </c>
      <c r="E250" s="10">
        <v>0</v>
      </c>
      <c r="F250" s="11">
        <v>5486.07</v>
      </c>
      <c r="G250" s="11">
        <v>12131.813999999998</v>
      </c>
      <c r="H250" s="61">
        <v>7904.3129999999992</v>
      </c>
      <c r="I250" s="11">
        <v>2852.34</v>
      </c>
      <c r="J250" s="11">
        <v>0</v>
      </c>
      <c r="K250" s="11">
        <v>21891.188999999998</v>
      </c>
      <c r="L250" s="11">
        <v>0</v>
      </c>
      <c r="O250" s="11">
        <f t="shared" si="34"/>
        <v>50265.725999999995</v>
      </c>
      <c r="P250" s="11">
        <v>21913.05</v>
      </c>
      <c r="Q250" s="11">
        <f t="shared" si="35"/>
        <v>-21.861000000000786</v>
      </c>
      <c r="S250" s="11">
        <f t="shared" si="36"/>
        <v>28352.675999999996</v>
      </c>
      <c r="T250" s="11">
        <f t="shared" si="30"/>
        <v>28352.675999999996</v>
      </c>
      <c r="U250" s="11">
        <f t="shared" si="39"/>
        <v>6107.546999999995</v>
      </c>
      <c r="V250" s="11">
        <f t="shared" si="31"/>
        <v>28352.675999999996</v>
      </c>
      <c r="W250" s="12">
        <f t="shared" si="37"/>
        <v>1</v>
      </c>
      <c r="X250" s="11">
        <f t="shared" si="32"/>
        <v>0</v>
      </c>
      <c r="Y250" s="12">
        <f t="shared" si="38"/>
        <v>0</v>
      </c>
      <c r="AA250" s="12"/>
      <c r="AB250" s="12"/>
    </row>
    <row r="251" spans="1:28">
      <c r="A251" s="1">
        <v>34948</v>
      </c>
      <c r="B251" s="7" t="s">
        <v>83</v>
      </c>
      <c r="C251" s="8" t="str">
        <f t="shared" si="33"/>
        <v>Wed</v>
      </c>
      <c r="E251" s="10">
        <v>0</v>
      </c>
      <c r="F251" s="11">
        <v>5668.2449999999999</v>
      </c>
      <c r="G251" s="11">
        <v>12235.913999999999</v>
      </c>
      <c r="H251" s="61">
        <v>7955.3219999999992</v>
      </c>
      <c r="I251" s="11">
        <v>2882.529</v>
      </c>
      <c r="J251" s="11">
        <v>0</v>
      </c>
      <c r="K251" s="11">
        <v>22771.875</v>
      </c>
      <c r="L251" s="11">
        <v>0</v>
      </c>
      <c r="O251" s="11">
        <f t="shared" si="34"/>
        <v>51513.884999999995</v>
      </c>
      <c r="P251" s="11">
        <v>22797.9</v>
      </c>
      <c r="Q251" s="11">
        <f t="shared" si="35"/>
        <v>-26.025000000001455</v>
      </c>
      <c r="S251" s="11">
        <f t="shared" si="36"/>
        <v>28715.984999999993</v>
      </c>
      <c r="T251" s="11">
        <f t="shared" si="30"/>
        <v>28715.984999999993</v>
      </c>
      <c r="U251" s="11">
        <f t="shared" si="39"/>
        <v>363.30899999999747</v>
      </c>
      <c r="V251" s="11">
        <f t="shared" si="31"/>
        <v>28715.984999999993</v>
      </c>
      <c r="W251" s="12">
        <f t="shared" si="37"/>
        <v>1</v>
      </c>
      <c r="X251" s="11">
        <f t="shared" si="32"/>
        <v>0</v>
      </c>
      <c r="Y251" s="12">
        <f t="shared" si="38"/>
        <v>0</v>
      </c>
      <c r="AA251" s="12"/>
      <c r="AB251" s="12"/>
    </row>
    <row r="252" spans="1:28">
      <c r="A252" s="1">
        <v>34949</v>
      </c>
      <c r="B252" s="7" t="s">
        <v>83</v>
      </c>
      <c r="C252" s="8" t="str">
        <f t="shared" si="33"/>
        <v>Thur</v>
      </c>
      <c r="E252" s="10">
        <v>0</v>
      </c>
      <c r="F252" s="11">
        <v>5414.241</v>
      </c>
      <c r="G252" s="11">
        <v>12234.873</v>
      </c>
      <c r="H252" s="61">
        <v>7657.5959999999995</v>
      </c>
      <c r="I252" s="11">
        <v>2859.627</v>
      </c>
      <c r="J252" s="11">
        <v>0</v>
      </c>
      <c r="K252" s="11">
        <v>22708.374</v>
      </c>
      <c r="L252" s="11">
        <v>962</v>
      </c>
      <c r="O252" s="11">
        <f t="shared" si="34"/>
        <v>51836.710999999996</v>
      </c>
      <c r="P252" s="11">
        <v>22745.85</v>
      </c>
      <c r="Q252" s="11">
        <f t="shared" si="35"/>
        <v>-37.475999999998749</v>
      </c>
      <c r="S252" s="11">
        <f t="shared" si="36"/>
        <v>29090.860999999997</v>
      </c>
      <c r="T252" s="11">
        <f t="shared" si="30"/>
        <v>29090.860999999997</v>
      </c>
      <c r="U252" s="11">
        <f t="shared" si="39"/>
        <v>374.87600000000384</v>
      </c>
      <c r="V252" s="11">
        <f t="shared" si="31"/>
        <v>28128.860999999997</v>
      </c>
      <c r="W252" s="12">
        <f t="shared" si="37"/>
        <v>0.96693119533313232</v>
      </c>
      <c r="X252" s="11">
        <f t="shared" si="32"/>
        <v>962</v>
      </c>
      <c r="Y252" s="12">
        <f t="shared" si="38"/>
        <v>3.3068804666867721E-2</v>
      </c>
      <c r="AA252" s="12"/>
      <c r="AB252" s="12"/>
    </row>
    <row r="253" spans="1:28">
      <c r="A253" s="1">
        <v>34950</v>
      </c>
      <c r="B253" s="7" t="s">
        <v>83</v>
      </c>
      <c r="C253" s="8" t="str">
        <f t="shared" si="33"/>
        <v>Fri</v>
      </c>
      <c r="E253" s="10">
        <v>0</v>
      </c>
      <c r="F253" s="11">
        <v>4568.49</v>
      </c>
      <c r="G253" s="11">
        <v>10336.545</v>
      </c>
      <c r="H253" s="61">
        <v>6814.44</v>
      </c>
      <c r="I253" s="11">
        <v>2541.96</v>
      </c>
      <c r="J253" s="11">
        <v>0</v>
      </c>
      <c r="K253" s="11">
        <v>27135.63</v>
      </c>
      <c r="L253" s="11">
        <v>1715</v>
      </c>
      <c r="O253" s="11">
        <f t="shared" si="34"/>
        <v>53112.065000000002</v>
      </c>
      <c r="P253" s="11">
        <v>27168.75</v>
      </c>
      <c r="Q253" s="11">
        <f t="shared" si="35"/>
        <v>-33.119999999998981</v>
      </c>
      <c r="S253" s="11">
        <f t="shared" si="36"/>
        <v>25943.315000000002</v>
      </c>
      <c r="T253" s="11">
        <f t="shared" si="30"/>
        <v>25943.315000000002</v>
      </c>
      <c r="U253" s="11">
        <f t="shared" si="39"/>
        <v>-3147.5459999999948</v>
      </c>
      <c r="V253" s="11">
        <f t="shared" si="31"/>
        <v>24228.315000000002</v>
      </c>
      <c r="W253" s="12">
        <f t="shared" si="37"/>
        <v>0.93389433848372883</v>
      </c>
      <c r="X253" s="11">
        <f t="shared" si="32"/>
        <v>1715</v>
      </c>
      <c r="Y253" s="12">
        <f t="shared" si="38"/>
        <v>6.6105661516271147E-2</v>
      </c>
      <c r="AA253" s="12"/>
      <c r="AB253" s="12"/>
    </row>
    <row r="254" spans="1:28">
      <c r="A254" s="1">
        <v>34951</v>
      </c>
      <c r="B254" s="7" t="s">
        <v>83</v>
      </c>
      <c r="C254" s="8" t="str">
        <f t="shared" si="33"/>
        <v>Sat</v>
      </c>
      <c r="E254" s="10">
        <v>0</v>
      </c>
      <c r="F254" s="11">
        <v>3155.768</v>
      </c>
      <c r="G254" s="11">
        <v>8921.3520000000008</v>
      </c>
      <c r="H254" s="61">
        <v>5660.116</v>
      </c>
      <c r="I254" s="11">
        <v>2276.8679999999999</v>
      </c>
      <c r="J254" s="11">
        <v>0</v>
      </c>
      <c r="K254" s="11">
        <v>1608.904</v>
      </c>
      <c r="L254" s="11">
        <v>793</v>
      </c>
      <c r="O254" s="11">
        <f t="shared" si="34"/>
        <v>22416.007999999998</v>
      </c>
      <c r="P254" s="11">
        <v>1630.6179999999999</v>
      </c>
      <c r="Q254" s="11">
        <f t="shared" si="35"/>
        <v>-21.713999999999942</v>
      </c>
      <c r="S254" s="11">
        <f t="shared" si="36"/>
        <v>20785.39</v>
      </c>
      <c r="T254" s="11">
        <f t="shared" si="30"/>
        <v>20785.39</v>
      </c>
      <c r="U254" s="11">
        <f t="shared" si="39"/>
        <v>-5157.9250000000029</v>
      </c>
      <c r="V254" s="11">
        <f t="shared" si="31"/>
        <v>19992.39</v>
      </c>
      <c r="W254" s="12">
        <f t="shared" si="37"/>
        <v>0.96184820203036847</v>
      </c>
      <c r="X254" s="11">
        <f t="shared" si="32"/>
        <v>793</v>
      </c>
      <c r="Y254" s="12">
        <f t="shared" si="38"/>
        <v>3.8151797969631557E-2</v>
      </c>
      <c r="AA254" s="12"/>
      <c r="AB254" s="12"/>
    </row>
    <row r="255" spans="1:28">
      <c r="A255" s="1">
        <v>34952</v>
      </c>
      <c r="B255" s="7" t="s">
        <v>83</v>
      </c>
      <c r="C255" s="8" t="str">
        <f t="shared" si="33"/>
        <v>Sun</v>
      </c>
      <c r="E255" s="10">
        <v>0</v>
      </c>
      <c r="F255" s="11">
        <v>3447.3560000000002</v>
      </c>
      <c r="G255" s="11">
        <v>9544.8540000000012</v>
      </c>
      <c r="H255" s="61">
        <v>6371.5079999999998</v>
      </c>
      <c r="I255" s="11">
        <v>2521.9259999999999</v>
      </c>
      <c r="J255" s="11">
        <v>0</v>
      </c>
      <c r="K255" s="11">
        <v>1252.174</v>
      </c>
      <c r="L255" s="11">
        <v>1096</v>
      </c>
      <c r="O255" s="11">
        <f t="shared" si="34"/>
        <v>24233.817999999999</v>
      </c>
      <c r="P255" s="11">
        <v>1289.3980000000001</v>
      </c>
      <c r="Q255" s="11">
        <f t="shared" si="35"/>
        <v>-37.22400000000016</v>
      </c>
      <c r="S255" s="11">
        <f t="shared" si="36"/>
        <v>22944.42</v>
      </c>
      <c r="T255" s="11">
        <f t="shared" si="30"/>
        <v>22944.42</v>
      </c>
      <c r="U255" s="11">
        <f t="shared" si="39"/>
        <v>2159.0299999999988</v>
      </c>
      <c r="V255" s="11">
        <f t="shared" si="31"/>
        <v>21848.42</v>
      </c>
      <c r="W255" s="12">
        <f t="shared" si="37"/>
        <v>0.95223239463015408</v>
      </c>
      <c r="X255" s="11">
        <f t="shared" si="32"/>
        <v>1096</v>
      </c>
      <c r="Y255" s="12">
        <f t="shared" si="38"/>
        <v>4.7767605369845915E-2</v>
      </c>
      <c r="AA255" s="12"/>
      <c r="AB255" s="12"/>
    </row>
    <row r="256" spans="1:28">
      <c r="A256" s="1">
        <v>34953</v>
      </c>
      <c r="B256" s="7" t="s">
        <v>83</v>
      </c>
      <c r="C256" s="8" t="str">
        <f t="shared" si="33"/>
        <v>Mon</v>
      </c>
      <c r="E256" s="10">
        <v>0</v>
      </c>
      <c r="F256" s="11">
        <v>4944.1949999999997</v>
      </c>
      <c r="G256" s="11">
        <v>10755.72</v>
      </c>
      <c r="H256" s="61">
        <v>7354.71</v>
      </c>
      <c r="I256" s="11">
        <v>2716.875</v>
      </c>
      <c r="J256" s="11">
        <v>0</v>
      </c>
      <c r="K256" s="11">
        <v>1859.895</v>
      </c>
      <c r="L256" s="11">
        <v>2378</v>
      </c>
      <c r="O256" s="11">
        <f t="shared" si="34"/>
        <v>30009.395</v>
      </c>
      <c r="P256" s="11">
        <v>1900.26</v>
      </c>
      <c r="Q256" s="11">
        <f t="shared" si="35"/>
        <v>-40.365000000000009</v>
      </c>
      <c r="S256" s="11">
        <f t="shared" si="36"/>
        <v>28109.135000000002</v>
      </c>
      <c r="T256" s="11">
        <f t="shared" si="30"/>
        <v>28109.135000000002</v>
      </c>
      <c r="U256" s="11">
        <f t="shared" si="39"/>
        <v>5164.7150000000038</v>
      </c>
      <c r="V256" s="11">
        <f t="shared" si="31"/>
        <v>25731.135000000002</v>
      </c>
      <c r="W256" s="12">
        <f t="shared" si="37"/>
        <v>0.91540116762753465</v>
      </c>
      <c r="X256" s="11">
        <f t="shared" si="32"/>
        <v>2378</v>
      </c>
      <c r="Y256" s="12">
        <f t="shared" si="38"/>
        <v>8.4598832372465391E-2</v>
      </c>
      <c r="AA256" s="12"/>
      <c r="AB256" s="12"/>
    </row>
    <row r="257" spans="1:28">
      <c r="A257" s="1">
        <v>34954</v>
      </c>
      <c r="B257" s="7" t="s">
        <v>83</v>
      </c>
      <c r="C257" s="8" t="str">
        <f t="shared" si="33"/>
        <v>Tue</v>
      </c>
      <c r="E257" s="10">
        <v>0</v>
      </c>
      <c r="F257" s="11">
        <v>5043.2480000000005</v>
      </c>
      <c r="G257" s="11">
        <v>10586.884</v>
      </c>
      <c r="H257" s="61">
        <v>7417.76</v>
      </c>
      <c r="I257" s="11">
        <v>2634.5480000000002</v>
      </c>
      <c r="J257" s="11">
        <v>0</v>
      </c>
      <c r="K257" s="11">
        <v>1835.7920000000001</v>
      </c>
      <c r="L257" s="11">
        <v>2104</v>
      </c>
      <c r="O257" s="11">
        <f t="shared" si="34"/>
        <v>29622.232</v>
      </c>
      <c r="P257" s="11">
        <v>1869.98</v>
      </c>
      <c r="Q257" s="11">
        <f t="shared" si="35"/>
        <v>-34.187999999999874</v>
      </c>
      <c r="S257" s="11">
        <f t="shared" si="36"/>
        <v>27752.252</v>
      </c>
      <c r="T257" s="11">
        <f t="shared" si="30"/>
        <v>27752.252</v>
      </c>
      <c r="U257" s="11">
        <f t="shared" si="39"/>
        <v>-356.88300000000163</v>
      </c>
      <c r="V257" s="11">
        <f t="shared" si="31"/>
        <v>25648.252</v>
      </c>
      <c r="W257" s="12">
        <f t="shared" si="37"/>
        <v>0.92418633269833383</v>
      </c>
      <c r="X257" s="11">
        <f t="shared" si="32"/>
        <v>2104</v>
      </c>
      <c r="Y257" s="12">
        <f t="shared" si="38"/>
        <v>7.5813667301666179E-2</v>
      </c>
      <c r="AA257" s="12"/>
      <c r="AB257" s="12"/>
    </row>
    <row r="258" spans="1:28">
      <c r="A258" s="1">
        <v>34955</v>
      </c>
      <c r="B258" s="7" t="s">
        <v>83</v>
      </c>
      <c r="C258" s="8" t="str">
        <f t="shared" si="33"/>
        <v>Wed</v>
      </c>
      <c r="E258" s="10">
        <v>0</v>
      </c>
      <c r="F258" s="11">
        <v>4927.01</v>
      </c>
      <c r="G258" s="11">
        <v>10484.76</v>
      </c>
      <c r="H258" s="61">
        <v>7295.9040000000005</v>
      </c>
      <c r="I258" s="11">
        <v>2576.7280000000001</v>
      </c>
      <c r="J258" s="11">
        <v>0</v>
      </c>
      <c r="K258" s="11">
        <v>1985.28</v>
      </c>
      <c r="L258" s="11">
        <v>1977</v>
      </c>
      <c r="O258" s="11">
        <f t="shared" si="34"/>
        <v>29246.681999999997</v>
      </c>
      <c r="P258" s="11">
        <v>2036.98</v>
      </c>
      <c r="Q258" s="11">
        <f t="shared" si="35"/>
        <v>-51.700000000000045</v>
      </c>
      <c r="S258" s="11">
        <f t="shared" si="36"/>
        <v>27209.701999999997</v>
      </c>
      <c r="T258" s="11">
        <f t="shared" si="30"/>
        <v>27209.701999999997</v>
      </c>
      <c r="U258" s="11">
        <f t="shared" si="39"/>
        <v>-542.55000000000291</v>
      </c>
      <c r="V258" s="11">
        <f t="shared" si="31"/>
        <v>25232.701999999997</v>
      </c>
      <c r="W258" s="12">
        <f t="shared" si="37"/>
        <v>0.92734209290494984</v>
      </c>
      <c r="X258" s="11">
        <f t="shared" si="32"/>
        <v>1977</v>
      </c>
      <c r="Y258" s="12">
        <f t="shared" si="38"/>
        <v>7.2657907095050142E-2</v>
      </c>
      <c r="AA258" s="12"/>
      <c r="AB258" s="12"/>
    </row>
    <row r="259" spans="1:28">
      <c r="A259" s="1">
        <v>34956</v>
      </c>
      <c r="B259" s="7" t="s">
        <v>83</v>
      </c>
      <c r="C259" s="8" t="str">
        <f t="shared" si="33"/>
        <v>Thur</v>
      </c>
      <c r="E259" s="10">
        <v>0</v>
      </c>
      <c r="F259" s="11">
        <v>4283.826</v>
      </c>
      <c r="G259" s="11">
        <v>9899.4060000000009</v>
      </c>
      <c r="H259" s="61">
        <v>6511.3739999999998</v>
      </c>
      <c r="I259" s="11">
        <v>2444.4899999999998</v>
      </c>
      <c r="J259" s="11">
        <v>0</v>
      </c>
      <c r="K259" s="11">
        <v>26074.560000000001</v>
      </c>
      <c r="L259" s="11">
        <v>4243</v>
      </c>
      <c r="O259" s="11">
        <f t="shared" si="34"/>
        <v>53456.656000000003</v>
      </c>
      <c r="P259" s="11">
        <v>26157.599999999999</v>
      </c>
      <c r="Q259" s="11">
        <f t="shared" si="35"/>
        <v>-83.039999999997235</v>
      </c>
      <c r="S259" s="11">
        <f t="shared" si="36"/>
        <v>27299.056000000004</v>
      </c>
      <c r="T259" s="11">
        <f t="shared" ref="T259:T322" si="40">SUM(S259,D259)</f>
        <v>27299.056000000004</v>
      </c>
      <c r="U259" s="11">
        <f t="shared" si="39"/>
        <v>89.354000000006636</v>
      </c>
      <c r="V259" s="11">
        <f t="shared" ref="V259:V322" si="41">SUM(F259:K259)-P259</f>
        <v>23056.056000000004</v>
      </c>
      <c r="W259" s="12">
        <f t="shared" si="37"/>
        <v>0.84457338011981076</v>
      </c>
      <c r="X259" s="11">
        <f t="shared" ref="X259:X322" si="42">SUM(L259:M259)</f>
        <v>4243</v>
      </c>
      <c r="Y259" s="12">
        <f t="shared" si="38"/>
        <v>0.15542661988018924</v>
      </c>
      <c r="AA259" s="12"/>
      <c r="AB259" s="12"/>
    </row>
    <row r="260" spans="1:28">
      <c r="A260" s="1">
        <v>34957</v>
      </c>
      <c r="B260" s="7" t="s">
        <v>83</v>
      </c>
      <c r="C260" s="8" t="str">
        <f t="shared" ref="C260:C323" si="43">IF(WEEKDAY(A260)=1,"Sun",IF(WEEKDAY(A260)=2,"Mon",IF(WEEKDAY(A260)=3,"Tue",IF(WEEKDAY(A260)=4,"Wed",IF(WEEKDAY(A260)=5,"Thur",IF(WEEKDAY(A260)=6,"Fri",IF(WEEKDAY(A260)=7,"Sat")))))))</f>
        <v>Fri</v>
      </c>
      <c r="E260" s="10">
        <v>0</v>
      </c>
      <c r="F260" s="11">
        <v>3835.71</v>
      </c>
      <c r="G260" s="11">
        <v>9465.0749999999989</v>
      </c>
      <c r="H260" s="61">
        <v>6027.84</v>
      </c>
      <c r="I260" s="11">
        <v>2354.625</v>
      </c>
      <c r="J260" s="11">
        <v>0</v>
      </c>
      <c r="K260" s="11">
        <v>21516.614999999998</v>
      </c>
      <c r="L260" s="11">
        <v>4149</v>
      </c>
      <c r="O260" s="11">
        <f t="shared" ref="O260:O323" si="44">SUM(F260:M260)</f>
        <v>47348.864999999998</v>
      </c>
      <c r="P260" s="11">
        <v>21579.75</v>
      </c>
      <c r="Q260" s="11">
        <f t="shared" ref="Q260:Q323" si="45">K260-P260</f>
        <v>-63.135000000002037</v>
      </c>
      <c r="S260" s="11">
        <f t="shared" ref="S260:S323" si="46">O260-P260</f>
        <v>25769.114999999998</v>
      </c>
      <c r="T260" s="11">
        <f t="shared" si="40"/>
        <v>25769.114999999998</v>
      </c>
      <c r="U260" s="11">
        <f t="shared" si="39"/>
        <v>-1529.9410000000062</v>
      </c>
      <c r="V260" s="11">
        <f t="shared" si="41"/>
        <v>21620.114999999998</v>
      </c>
      <c r="W260" s="12">
        <f t="shared" ref="W260:W323" si="47">V260/S260</f>
        <v>0.83899330652216808</v>
      </c>
      <c r="X260" s="11">
        <f t="shared" si="42"/>
        <v>4149</v>
      </c>
      <c r="Y260" s="12">
        <f t="shared" ref="Y260:Y323" si="48">X260/S260</f>
        <v>0.16100669347783192</v>
      </c>
      <c r="AA260" s="12"/>
      <c r="AB260" s="12"/>
    </row>
    <row r="261" spans="1:28">
      <c r="A261" s="1">
        <v>34958</v>
      </c>
      <c r="B261" s="7" t="s">
        <v>83</v>
      </c>
      <c r="C261" s="8" t="str">
        <f t="shared" si="43"/>
        <v>Sat</v>
      </c>
      <c r="E261" s="10">
        <v>0</v>
      </c>
      <c r="F261" s="11">
        <v>2626.83</v>
      </c>
      <c r="G261" s="11">
        <v>8538.75</v>
      </c>
      <c r="H261" s="61">
        <v>4305.6000000000004</v>
      </c>
      <c r="I261" s="11">
        <v>2141.415</v>
      </c>
      <c r="J261" s="11">
        <v>0</v>
      </c>
      <c r="K261" s="11">
        <v>2017.2149999999999</v>
      </c>
      <c r="L261" s="11">
        <v>3481</v>
      </c>
      <c r="O261" s="11">
        <f t="shared" si="44"/>
        <v>23110.81</v>
      </c>
      <c r="P261" s="11">
        <v>2060.6849999999999</v>
      </c>
      <c r="Q261" s="11">
        <f t="shared" si="45"/>
        <v>-43.470000000000027</v>
      </c>
      <c r="S261" s="11">
        <f t="shared" si="46"/>
        <v>21050.125</v>
      </c>
      <c r="T261" s="11">
        <f t="shared" si="40"/>
        <v>21050.125</v>
      </c>
      <c r="U261" s="11">
        <f t="shared" ref="U261:U324" si="49">S261-S260</f>
        <v>-4718.989999999998</v>
      </c>
      <c r="V261" s="11">
        <f t="shared" si="41"/>
        <v>17569.125</v>
      </c>
      <c r="W261" s="12">
        <f t="shared" si="47"/>
        <v>0.83463281096905595</v>
      </c>
      <c r="X261" s="11">
        <f t="shared" si="42"/>
        <v>3481</v>
      </c>
      <c r="Y261" s="12">
        <f t="shared" si="48"/>
        <v>0.165367189030944</v>
      </c>
      <c r="AA261" s="12"/>
      <c r="AB261" s="12"/>
    </row>
    <row r="262" spans="1:28">
      <c r="A262" s="1">
        <v>34959</v>
      </c>
      <c r="B262" s="7" t="s">
        <v>83</v>
      </c>
      <c r="C262" s="8" t="str">
        <f t="shared" si="43"/>
        <v>Sun</v>
      </c>
      <c r="E262" s="10">
        <v>0</v>
      </c>
      <c r="F262" s="11">
        <v>2757.24</v>
      </c>
      <c r="G262" s="11">
        <v>8801.64</v>
      </c>
      <c r="H262" s="61">
        <v>4957.6499999999996</v>
      </c>
      <c r="I262" s="11">
        <v>2265.6149999999998</v>
      </c>
      <c r="J262" s="11">
        <v>0</v>
      </c>
      <c r="K262" s="11">
        <v>1999.62</v>
      </c>
      <c r="L262" s="11">
        <v>3827</v>
      </c>
      <c r="O262" s="11">
        <f t="shared" si="44"/>
        <v>24608.764999999996</v>
      </c>
      <c r="P262" s="11">
        <v>2047.23</v>
      </c>
      <c r="Q262" s="11">
        <f t="shared" si="45"/>
        <v>-47.610000000000127</v>
      </c>
      <c r="S262" s="11">
        <f t="shared" si="46"/>
        <v>22561.534999999996</v>
      </c>
      <c r="T262" s="11">
        <f t="shared" si="40"/>
        <v>22561.534999999996</v>
      </c>
      <c r="U262" s="11">
        <f t="shared" si="49"/>
        <v>1511.4099999999962</v>
      </c>
      <c r="V262" s="11">
        <f t="shared" si="41"/>
        <v>18734.534999999996</v>
      </c>
      <c r="W262" s="12">
        <f t="shared" si="47"/>
        <v>0.83037501659350743</v>
      </c>
      <c r="X262" s="11">
        <f t="shared" si="42"/>
        <v>3827</v>
      </c>
      <c r="Y262" s="12">
        <f t="shared" si="48"/>
        <v>0.16962498340649254</v>
      </c>
      <c r="AA262" s="12"/>
      <c r="AB262" s="12"/>
    </row>
    <row r="263" spans="1:28">
      <c r="A263" s="1">
        <v>34960</v>
      </c>
      <c r="B263" s="7" t="s">
        <v>83</v>
      </c>
      <c r="C263" s="8" t="str">
        <f t="shared" si="43"/>
        <v>Mon</v>
      </c>
      <c r="E263" s="10">
        <v>0</v>
      </c>
      <c r="F263" s="11">
        <v>4441.1849999999995</v>
      </c>
      <c r="G263" s="11">
        <v>10149.209999999999</v>
      </c>
      <c r="H263" s="61">
        <v>6931.3949999999995</v>
      </c>
      <c r="I263" s="11">
        <v>2571.9749999999999</v>
      </c>
      <c r="J263" s="11">
        <v>0</v>
      </c>
      <c r="K263" s="11">
        <v>23263.695</v>
      </c>
      <c r="L263" s="11">
        <v>4858</v>
      </c>
      <c r="O263" s="11">
        <f t="shared" si="44"/>
        <v>52215.459999999992</v>
      </c>
      <c r="P263" s="11">
        <v>23391</v>
      </c>
      <c r="Q263" s="11">
        <f t="shared" si="45"/>
        <v>-127.30500000000029</v>
      </c>
      <c r="S263" s="11">
        <f t="shared" si="46"/>
        <v>28824.459999999992</v>
      </c>
      <c r="T263" s="11">
        <f t="shared" si="40"/>
        <v>28824.459999999992</v>
      </c>
      <c r="U263" s="11">
        <f t="shared" si="49"/>
        <v>6262.9249999999956</v>
      </c>
      <c r="V263" s="11">
        <f t="shared" si="41"/>
        <v>23966.459999999992</v>
      </c>
      <c r="W263" s="12">
        <f t="shared" si="47"/>
        <v>0.83146258420799557</v>
      </c>
      <c r="X263" s="11">
        <f t="shared" si="42"/>
        <v>4858</v>
      </c>
      <c r="Y263" s="12">
        <f t="shared" si="48"/>
        <v>0.16853741579200449</v>
      </c>
      <c r="AA263" s="12"/>
      <c r="AB263" s="12"/>
    </row>
    <row r="264" spans="1:28">
      <c r="A264" s="1">
        <v>34961</v>
      </c>
      <c r="B264" s="7" t="s">
        <v>83</v>
      </c>
      <c r="C264" s="8" t="str">
        <f t="shared" si="43"/>
        <v>Tue</v>
      </c>
      <c r="E264" s="10">
        <v>0</v>
      </c>
      <c r="F264" s="11">
        <v>4467.232</v>
      </c>
      <c r="G264" s="11">
        <v>10251.219999999999</v>
      </c>
      <c r="H264" s="61">
        <v>7006.4679999999998</v>
      </c>
      <c r="I264" s="11">
        <v>2560.9920000000002</v>
      </c>
      <c r="J264" s="11">
        <v>0</v>
      </c>
      <c r="K264" s="11">
        <v>1865.836</v>
      </c>
      <c r="L264" s="11">
        <v>4927</v>
      </c>
      <c r="O264" s="11">
        <f t="shared" si="44"/>
        <v>31078.747999999996</v>
      </c>
      <c r="P264" s="11">
        <v>1898.9880000000001</v>
      </c>
      <c r="Q264" s="11">
        <f t="shared" si="45"/>
        <v>-33.152000000000044</v>
      </c>
      <c r="S264" s="11">
        <f t="shared" si="46"/>
        <v>29179.759999999995</v>
      </c>
      <c r="T264" s="11">
        <f t="shared" si="40"/>
        <v>29179.759999999995</v>
      </c>
      <c r="U264" s="11">
        <f t="shared" si="49"/>
        <v>355.30000000000291</v>
      </c>
      <c r="V264" s="11">
        <f t="shared" si="41"/>
        <v>24252.759999999995</v>
      </c>
      <c r="W264" s="12">
        <f t="shared" si="47"/>
        <v>0.83115008485333663</v>
      </c>
      <c r="X264" s="11">
        <f t="shared" si="42"/>
        <v>4927</v>
      </c>
      <c r="Y264" s="12">
        <f t="shared" si="48"/>
        <v>0.16884991514666334</v>
      </c>
      <c r="AA264" s="12"/>
      <c r="AB264" s="12"/>
    </row>
    <row r="265" spans="1:28">
      <c r="A265" s="1">
        <v>34962</v>
      </c>
      <c r="B265" s="7" t="s">
        <v>83</v>
      </c>
      <c r="C265" s="8" t="str">
        <f t="shared" si="43"/>
        <v>Wed</v>
      </c>
      <c r="E265" s="10">
        <v>0</v>
      </c>
      <c r="F265" s="11">
        <v>4309.7759999999998</v>
      </c>
      <c r="G265" s="11">
        <v>10212.882</v>
      </c>
      <c r="H265" s="61">
        <v>6885.0540000000001</v>
      </c>
      <c r="I265" s="11">
        <v>2536.8720000000003</v>
      </c>
      <c r="J265" s="11">
        <v>0</v>
      </c>
      <c r="K265" s="11">
        <v>1828.9560000000001</v>
      </c>
      <c r="L265" s="11">
        <v>4870</v>
      </c>
      <c r="O265" s="11">
        <f t="shared" si="44"/>
        <v>30643.54</v>
      </c>
      <c r="P265" s="11">
        <v>1860.096</v>
      </c>
      <c r="Q265" s="11">
        <f t="shared" si="45"/>
        <v>-31.139999999999873</v>
      </c>
      <c r="S265" s="11">
        <f t="shared" si="46"/>
        <v>28783.444</v>
      </c>
      <c r="T265" s="11">
        <f t="shared" si="40"/>
        <v>28783.444</v>
      </c>
      <c r="U265" s="11">
        <f t="shared" si="49"/>
        <v>-396.31599999999526</v>
      </c>
      <c r="V265" s="11">
        <f t="shared" si="41"/>
        <v>23913.444</v>
      </c>
      <c r="W265" s="12">
        <f t="shared" si="47"/>
        <v>0.83080551444781936</v>
      </c>
      <c r="X265" s="11">
        <f t="shared" si="42"/>
        <v>4870</v>
      </c>
      <c r="Y265" s="12">
        <f t="shared" si="48"/>
        <v>0.16919448555218061</v>
      </c>
      <c r="AA265" s="12"/>
      <c r="AB265" s="12"/>
    </row>
    <row r="266" spans="1:28">
      <c r="A266" s="1">
        <v>34963</v>
      </c>
      <c r="B266" s="7" t="s">
        <v>83</v>
      </c>
      <c r="C266" s="8" t="str">
        <f t="shared" si="43"/>
        <v>Thur</v>
      </c>
      <c r="E266" s="10">
        <v>0</v>
      </c>
      <c r="F266" s="11">
        <v>4225.6129999999994</v>
      </c>
      <c r="G266" s="11">
        <v>10021.154999999999</v>
      </c>
      <c r="H266" s="61">
        <v>6675.5749999999998</v>
      </c>
      <c r="I266" s="11">
        <v>2497.7559999999999</v>
      </c>
      <c r="J266" s="11">
        <v>0</v>
      </c>
      <c r="K266" s="11">
        <v>24958.857999999997</v>
      </c>
      <c r="L266" s="11">
        <v>4726</v>
      </c>
      <c r="O266" s="11">
        <f t="shared" si="44"/>
        <v>53104.956999999995</v>
      </c>
      <c r="P266" s="11">
        <v>25195.75</v>
      </c>
      <c r="Q266" s="11">
        <f t="shared" si="45"/>
        <v>-236.89200000000346</v>
      </c>
      <c r="S266" s="11">
        <f t="shared" si="46"/>
        <v>27909.206999999995</v>
      </c>
      <c r="T266" s="11">
        <f t="shared" si="40"/>
        <v>27909.206999999995</v>
      </c>
      <c r="U266" s="11">
        <f t="shared" si="49"/>
        <v>-874.23700000000463</v>
      </c>
      <c r="V266" s="11">
        <f t="shared" si="41"/>
        <v>23183.206999999995</v>
      </c>
      <c r="W266" s="12">
        <f t="shared" si="47"/>
        <v>0.83066519948058715</v>
      </c>
      <c r="X266" s="11">
        <f t="shared" si="42"/>
        <v>4726</v>
      </c>
      <c r="Y266" s="12">
        <f t="shared" si="48"/>
        <v>0.16933480051941285</v>
      </c>
      <c r="AA266" s="12"/>
      <c r="AB266" s="12"/>
    </row>
    <row r="267" spans="1:28">
      <c r="A267" s="1">
        <v>34964</v>
      </c>
      <c r="B267" s="7" t="s">
        <v>83</v>
      </c>
      <c r="C267" s="8" t="str">
        <f t="shared" si="43"/>
        <v>Fri</v>
      </c>
      <c r="E267" s="10">
        <v>0</v>
      </c>
      <c r="F267" s="11">
        <v>4064.0029999999997</v>
      </c>
      <c r="G267" s="11">
        <v>9763.3549999999996</v>
      </c>
      <c r="H267" s="61">
        <v>6247.9249999999993</v>
      </c>
      <c r="I267" s="11">
        <v>2455.616</v>
      </c>
      <c r="J267" s="11">
        <v>0</v>
      </c>
      <c r="K267" s="11">
        <v>1951.6339999999998</v>
      </c>
      <c r="L267" s="11">
        <v>4589</v>
      </c>
      <c r="O267" s="11">
        <f t="shared" si="44"/>
        <v>29071.532999999996</v>
      </c>
      <c r="P267" s="11">
        <v>1985.855</v>
      </c>
      <c r="Q267" s="11">
        <f t="shared" si="45"/>
        <v>-34.221000000000231</v>
      </c>
      <c r="S267" s="11">
        <f t="shared" si="46"/>
        <v>27085.677999999996</v>
      </c>
      <c r="T267" s="11">
        <f t="shared" si="40"/>
        <v>27085.677999999996</v>
      </c>
      <c r="U267" s="11">
        <f t="shared" si="49"/>
        <v>-823.52899999999863</v>
      </c>
      <c r="V267" s="11">
        <f t="shared" si="41"/>
        <v>22496.677999999996</v>
      </c>
      <c r="W267" s="12">
        <f t="shared" si="47"/>
        <v>0.83057466754201237</v>
      </c>
      <c r="X267" s="11">
        <f t="shared" si="42"/>
        <v>4589</v>
      </c>
      <c r="Y267" s="12">
        <f t="shared" si="48"/>
        <v>0.1694253324579876</v>
      </c>
      <c r="AA267" s="12"/>
      <c r="AB267" s="12"/>
    </row>
    <row r="268" spans="1:28">
      <c r="A268" s="1">
        <v>34965</v>
      </c>
      <c r="B268" s="7" t="s">
        <v>83</v>
      </c>
      <c r="C268" s="8" t="str">
        <f t="shared" si="43"/>
        <v>Sat</v>
      </c>
      <c r="E268" s="10">
        <v>12</v>
      </c>
      <c r="F268" s="11">
        <v>4807.5319999999992</v>
      </c>
      <c r="G268" s="11">
        <v>10404.221</v>
      </c>
      <c r="H268" s="61">
        <v>6954.1219999999994</v>
      </c>
      <c r="I268" s="11">
        <v>2841.38</v>
      </c>
      <c r="J268" s="11">
        <v>0</v>
      </c>
      <c r="K268" s="11">
        <v>1964.0779999999997</v>
      </c>
      <c r="L268" s="11">
        <v>5895</v>
      </c>
      <c r="O268" s="11">
        <f t="shared" si="44"/>
        <v>32866.332999999999</v>
      </c>
      <c r="P268" s="11">
        <v>2014.8909999999998</v>
      </c>
      <c r="Q268" s="11">
        <f t="shared" si="45"/>
        <v>-50.813000000000102</v>
      </c>
      <c r="S268" s="11">
        <f t="shared" si="46"/>
        <v>30851.441999999999</v>
      </c>
      <c r="T268" s="11">
        <f t="shared" si="40"/>
        <v>30851.441999999999</v>
      </c>
      <c r="U268" s="11">
        <f t="shared" si="49"/>
        <v>3765.7640000000029</v>
      </c>
      <c r="V268" s="11">
        <f t="shared" si="41"/>
        <v>24956.442000000003</v>
      </c>
      <c r="W268" s="12">
        <f t="shared" si="47"/>
        <v>0.80892303186347025</v>
      </c>
      <c r="X268" s="11">
        <f t="shared" si="42"/>
        <v>5895</v>
      </c>
      <c r="Y268" s="12">
        <f t="shared" si="48"/>
        <v>0.19107696813652988</v>
      </c>
      <c r="AA268" s="12"/>
      <c r="AB268" s="12"/>
    </row>
    <row r="269" spans="1:28">
      <c r="A269" s="1">
        <v>34966</v>
      </c>
      <c r="B269" s="7" t="s">
        <v>83</v>
      </c>
      <c r="C269" s="8" t="str">
        <f t="shared" si="43"/>
        <v>Sun</v>
      </c>
      <c r="E269" s="10">
        <v>6</v>
      </c>
      <c r="F269" s="11">
        <v>4964.1189999999997</v>
      </c>
      <c r="G269" s="11">
        <v>10476.811</v>
      </c>
      <c r="H269" s="61">
        <v>6859.7549999999992</v>
      </c>
      <c r="I269" s="11">
        <v>2784.3449999999998</v>
      </c>
      <c r="J269" s="11">
        <v>0</v>
      </c>
      <c r="K269" s="11">
        <v>1258.9179999999999</v>
      </c>
      <c r="L269" s="11">
        <v>5740</v>
      </c>
      <c r="O269" s="11">
        <f t="shared" si="44"/>
        <v>32083.948</v>
      </c>
      <c r="P269" s="11">
        <v>1322.175</v>
      </c>
      <c r="Q269" s="11">
        <f t="shared" si="45"/>
        <v>-63.257000000000062</v>
      </c>
      <c r="S269" s="11">
        <f t="shared" si="46"/>
        <v>30761.773000000001</v>
      </c>
      <c r="T269" s="11">
        <f t="shared" si="40"/>
        <v>30761.773000000001</v>
      </c>
      <c r="U269" s="11">
        <f t="shared" si="49"/>
        <v>-89.66899999999805</v>
      </c>
      <c r="V269" s="11">
        <f t="shared" si="41"/>
        <v>25021.773000000001</v>
      </c>
      <c r="W269" s="12">
        <f t="shared" si="47"/>
        <v>0.81340477351549278</v>
      </c>
      <c r="X269" s="11">
        <f t="shared" si="42"/>
        <v>5740</v>
      </c>
      <c r="Y269" s="12">
        <f t="shared" si="48"/>
        <v>0.18659522648450724</v>
      </c>
      <c r="AA269" s="12"/>
      <c r="AB269" s="12"/>
    </row>
    <row r="270" spans="1:28">
      <c r="A270" s="1">
        <v>34967</v>
      </c>
      <c r="B270" s="7" t="s">
        <v>83</v>
      </c>
      <c r="C270" s="8" t="str">
        <f t="shared" si="43"/>
        <v>Mon</v>
      </c>
      <c r="E270" s="10">
        <v>3</v>
      </c>
      <c r="F270" s="11">
        <v>5686.9079999999994</v>
      </c>
      <c r="G270" s="11">
        <v>11219.303</v>
      </c>
      <c r="H270" s="61">
        <v>7802.387999999999</v>
      </c>
      <c r="I270" s="11">
        <v>2836.1949999999997</v>
      </c>
      <c r="J270" s="11">
        <v>0</v>
      </c>
      <c r="K270" s="11">
        <v>17.628999999999998</v>
      </c>
      <c r="L270" s="11">
        <v>5980</v>
      </c>
      <c r="O270" s="11">
        <f t="shared" si="44"/>
        <v>33542.422999999995</v>
      </c>
      <c r="P270" s="11">
        <v>41.48</v>
      </c>
      <c r="Q270" s="11">
        <f t="shared" si="45"/>
        <v>-23.850999999999999</v>
      </c>
      <c r="S270" s="11">
        <f t="shared" si="46"/>
        <v>33500.942999999992</v>
      </c>
      <c r="T270" s="11">
        <f t="shared" si="40"/>
        <v>33500.942999999992</v>
      </c>
      <c r="U270" s="11">
        <f t="shared" si="49"/>
        <v>2739.169999999991</v>
      </c>
      <c r="V270" s="11">
        <f t="shared" si="41"/>
        <v>27520.942999999999</v>
      </c>
      <c r="W270" s="12">
        <f t="shared" si="47"/>
        <v>0.82149756202385127</v>
      </c>
      <c r="X270" s="11">
        <f t="shared" si="42"/>
        <v>5980</v>
      </c>
      <c r="Y270" s="12">
        <f t="shared" si="48"/>
        <v>0.17850243797614895</v>
      </c>
      <c r="AA270" s="12"/>
      <c r="AB270" s="12"/>
    </row>
    <row r="271" spans="1:28">
      <c r="A271" s="1">
        <v>34968</v>
      </c>
      <c r="B271" s="7" t="s">
        <v>83</v>
      </c>
      <c r="C271" s="8" t="str">
        <f t="shared" si="43"/>
        <v>Tue</v>
      </c>
      <c r="E271" s="10">
        <v>6</v>
      </c>
      <c r="F271" s="11">
        <v>5712.5039999999999</v>
      </c>
      <c r="G271" s="11">
        <v>11268.572</v>
      </c>
      <c r="H271" s="61">
        <v>7818.692</v>
      </c>
      <c r="I271" s="11">
        <v>2862.4680000000003</v>
      </c>
      <c r="J271" s="11">
        <v>0</v>
      </c>
      <c r="K271" s="11">
        <v>20885.759999999998</v>
      </c>
      <c r="L271" s="11">
        <v>6076</v>
      </c>
      <c r="O271" s="11">
        <f t="shared" si="44"/>
        <v>54623.995999999999</v>
      </c>
      <c r="P271" s="11">
        <v>20979</v>
      </c>
      <c r="Q271" s="11">
        <f t="shared" si="45"/>
        <v>-93.240000000001601</v>
      </c>
      <c r="S271" s="11">
        <f t="shared" si="46"/>
        <v>33644.995999999999</v>
      </c>
      <c r="T271" s="11">
        <f t="shared" si="40"/>
        <v>33644.995999999999</v>
      </c>
      <c r="U271" s="11">
        <f t="shared" si="49"/>
        <v>144.05300000000716</v>
      </c>
      <c r="V271" s="11">
        <f t="shared" si="41"/>
        <v>27568.995999999999</v>
      </c>
      <c r="W271" s="12">
        <f t="shared" si="47"/>
        <v>0.81940850877200277</v>
      </c>
      <c r="X271" s="11">
        <f t="shared" si="42"/>
        <v>6076</v>
      </c>
      <c r="Y271" s="12">
        <f t="shared" si="48"/>
        <v>0.18059149122799717</v>
      </c>
      <c r="AA271" s="12"/>
      <c r="AB271" s="12"/>
    </row>
    <row r="272" spans="1:28">
      <c r="A272" s="1">
        <v>34969</v>
      </c>
      <c r="B272" s="7" t="s">
        <v>83</v>
      </c>
      <c r="C272" s="8" t="str">
        <f t="shared" si="43"/>
        <v>Wed</v>
      </c>
      <c r="E272" s="10">
        <v>3</v>
      </c>
      <c r="F272" s="11">
        <v>5349.915</v>
      </c>
      <c r="G272" s="11">
        <v>11301.164999999999</v>
      </c>
      <c r="H272" s="61">
        <v>7731.45</v>
      </c>
      <c r="I272" s="11">
        <v>2840.04</v>
      </c>
      <c r="J272" s="11">
        <v>0</v>
      </c>
      <c r="K272" s="11">
        <v>2057.58</v>
      </c>
      <c r="L272" s="11">
        <v>5900</v>
      </c>
      <c r="O272" s="11">
        <f t="shared" si="44"/>
        <v>35180.15</v>
      </c>
      <c r="P272" s="11">
        <v>2111.4</v>
      </c>
      <c r="Q272" s="11">
        <f t="shared" si="45"/>
        <v>-53.820000000000164</v>
      </c>
      <c r="S272" s="11">
        <f t="shared" si="46"/>
        <v>33068.75</v>
      </c>
      <c r="T272" s="11">
        <f t="shared" si="40"/>
        <v>33068.75</v>
      </c>
      <c r="U272" s="11">
        <f t="shared" si="49"/>
        <v>-576.24599999999919</v>
      </c>
      <c r="V272" s="11">
        <f t="shared" si="41"/>
        <v>27168.75</v>
      </c>
      <c r="W272" s="12">
        <f t="shared" si="47"/>
        <v>0.82158382158382159</v>
      </c>
      <c r="X272" s="11">
        <f t="shared" si="42"/>
        <v>5900</v>
      </c>
      <c r="Y272" s="12">
        <f t="shared" si="48"/>
        <v>0.17841617841617841</v>
      </c>
      <c r="AA272" s="12"/>
      <c r="AB272" s="12"/>
    </row>
    <row r="273" spans="1:31">
      <c r="A273" s="1">
        <v>34970</v>
      </c>
      <c r="B273" s="7" t="s">
        <v>83</v>
      </c>
      <c r="C273" s="8" t="str">
        <f t="shared" si="43"/>
        <v>Thur</v>
      </c>
      <c r="E273" s="10">
        <v>2</v>
      </c>
      <c r="F273" s="11">
        <v>4850.01</v>
      </c>
      <c r="G273" s="11">
        <v>10772.28</v>
      </c>
      <c r="H273" s="61">
        <v>7474.77</v>
      </c>
      <c r="I273" s="11">
        <v>2732.4</v>
      </c>
      <c r="J273" s="11">
        <v>0</v>
      </c>
      <c r="K273" s="11">
        <v>21558.014999999999</v>
      </c>
      <c r="L273" s="11">
        <v>5606</v>
      </c>
      <c r="O273" s="11">
        <f t="shared" si="44"/>
        <v>52993.475000000006</v>
      </c>
      <c r="P273" s="11">
        <v>21631.5</v>
      </c>
      <c r="Q273" s="11">
        <f t="shared" si="45"/>
        <v>-73.485000000000582</v>
      </c>
      <c r="S273" s="11">
        <f t="shared" si="46"/>
        <v>31361.975000000006</v>
      </c>
      <c r="T273" s="11">
        <f t="shared" si="40"/>
        <v>31361.975000000006</v>
      </c>
      <c r="U273" s="11">
        <f t="shared" si="49"/>
        <v>-1706.7749999999942</v>
      </c>
      <c r="V273" s="11">
        <f t="shared" si="41"/>
        <v>25755.975000000006</v>
      </c>
      <c r="W273" s="12">
        <f t="shared" si="47"/>
        <v>0.82124850236632108</v>
      </c>
      <c r="X273" s="11">
        <f t="shared" si="42"/>
        <v>5606</v>
      </c>
      <c r="Y273" s="12">
        <f t="shared" si="48"/>
        <v>0.17875149763367898</v>
      </c>
      <c r="AA273" s="12"/>
      <c r="AB273" s="12"/>
    </row>
    <row r="274" spans="1:31">
      <c r="A274" s="1">
        <v>34971</v>
      </c>
      <c r="B274" s="7" t="s">
        <v>83</v>
      </c>
      <c r="C274" s="8" t="str">
        <f t="shared" si="43"/>
        <v>Fri</v>
      </c>
      <c r="E274" s="10">
        <v>4</v>
      </c>
      <c r="F274" s="11">
        <v>4505.1379999999999</v>
      </c>
      <c r="G274" s="11">
        <v>10153.879999999999</v>
      </c>
      <c r="H274" s="61">
        <v>6721</v>
      </c>
      <c r="I274" s="11">
        <v>2602.578</v>
      </c>
      <c r="J274" s="11">
        <v>0</v>
      </c>
      <c r="K274" s="11">
        <v>2022.5040000000001</v>
      </c>
      <c r="L274" s="11">
        <v>5222</v>
      </c>
      <c r="O274" s="11">
        <f t="shared" si="44"/>
        <v>31227.100000000002</v>
      </c>
      <c r="P274" s="11">
        <v>2058.694</v>
      </c>
      <c r="Q274" s="11">
        <f t="shared" si="45"/>
        <v>-36.189999999999827</v>
      </c>
      <c r="S274" s="11">
        <f t="shared" si="46"/>
        <v>29168.406000000003</v>
      </c>
      <c r="T274" s="11">
        <f t="shared" si="40"/>
        <v>29168.406000000003</v>
      </c>
      <c r="U274" s="11">
        <f t="shared" si="49"/>
        <v>-2193.5690000000031</v>
      </c>
      <c r="V274" s="11">
        <f t="shared" si="41"/>
        <v>23946.406000000003</v>
      </c>
      <c r="W274" s="12">
        <f t="shared" si="47"/>
        <v>0.82097067628584164</v>
      </c>
      <c r="X274" s="11">
        <f t="shared" si="42"/>
        <v>5222</v>
      </c>
      <c r="Y274" s="12">
        <f t="shared" si="48"/>
        <v>0.17902932371415839</v>
      </c>
      <c r="AA274" s="12"/>
      <c r="AB274" s="12"/>
    </row>
    <row r="275" spans="1:31">
      <c r="A275" s="1">
        <v>34972</v>
      </c>
      <c r="B275" s="7" t="s">
        <v>83</v>
      </c>
      <c r="C275" s="8" t="str">
        <f t="shared" si="43"/>
        <v>Sat</v>
      </c>
      <c r="E275" s="10">
        <v>2</v>
      </c>
      <c r="F275" s="11">
        <v>3545.0679999999998</v>
      </c>
      <c r="G275" s="11">
        <v>9330.2199999999993</v>
      </c>
      <c r="H275" s="61">
        <v>5080.71</v>
      </c>
      <c r="I275" s="11">
        <v>2390.739</v>
      </c>
      <c r="J275" s="11">
        <v>0</v>
      </c>
      <c r="K275" s="11">
        <v>1538.7589999999998</v>
      </c>
      <c r="L275" s="11">
        <v>4696</v>
      </c>
      <c r="O275" s="11">
        <f t="shared" si="44"/>
        <v>26581.495999999999</v>
      </c>
      <c r="P275" s="11">
        <v>1632.2689999999998</v>
      </c>
      <c r="Q275" s="11">
        <f t="shared" si="45"/>
        <v>-93.509999999999991</v>
      </c>
      <c r="S275" s="11">
        <f t="shared" si="46"/>
        <v>24949.226999999999</v>
      </c>
      <c r="T275" s="11">
        <f t="shared" si="40"/>
        <v>24949.226999999999</v>
      </c>
      <c r="U275" s="11">
        <f t="shared" si="49"/>
        <v>-4219.1790000000037</v>
      </c>
      <c r="V275" s="11">
        <f t="shared" si="41"/>
        <v>20253.226999999999</v>
      </c>
      <c r="W275" s="12">
        <f t="shared" si="47"/>
        <v>0.81177773563886368</v>
      </c>
      <c r="X275" s="11">
        <f t="shared" si="42"/>
        <v>4696</v>
      </c>
      <c r="Y275" s="12">
        <f t="shared" si="48"/>
        <v>0.18822226436113632</v>
      </c>
      <c r="AA275" s="12"/>
      <c r="AB275" s="12"/>
    </row>
    <row r="276" spans="1:31">
      <c r="A276" s="1">
        <v>34973</v>
      </c>
      <c r="B276" s="7" t="s">
        <v>84</v>
      </c>
      <c r="C276" s="8" t="str">
        <f t="shared" si="43"/>
        <v>Sun</v>
      </c>
      <c r="E276" s="10">
        <v>2</v>
      </c>
      <c r="F276" s="11">
        <v>3556.1349999999998</v>
      </c>
      <c r="G276" s="11">
        <v>9685.06</v>
      </c>
      <c r="H276" s="61">
        <v>5675.3949999999995</v>
      </c>
      <c r="I276" s="11">
        <v>2474.56</v>
      </c>
      <c r="J276" s="11">
        <v>0</v>
      </c>
      <c r="K276" s="11">
        <v>1310.43</v>
      </c>
      <c r="L276" s="11">
        <v>4837</v>
      </c>
      <c r="O276" s="11">
        <f t="shared" si="44"/>
        <v>27538.58</v>
      </c>
      <c r="P276" s="11">
        <v>1356.41</v>
      </c>
      <c r="Q276" s="11">
        <f t="shared" si="45"/>
        <v>-45.980000000000018</v>
      </c>
      <c r="S276" s="11">
        <f t="shared" si="46"/>
        <v>26182.170000000002</v>
      </c>
      <c r="T276" s="11">
        <f t="shared" si="40"/>
        <v>26182.170000000002</v>
      </c>
      <c r="U276" s="11">
        <f t="shared" si="49"/>
        <v>1232.9430000000029</v>
      </c>
      <c r="V276" s="11">
        <f t="shared" si="41"/>
        <v>21345.170000000002</v>
      </c>
      <c r="W276" s="12">
        <f t="shared" si="47"/>
        <v>0.81525595472033063</v>
      </c>
      <c r="X276" s="11">
        <f t="shared" si="42"/>
        <v>4837</v>
      </c>
      <c r="Y276" s="12">
        <f t="shared" si="48"/>
        <v>0.18474404527966931</v>
      </c>
      <c r="AA276" s="9">
        <f>INTERCEPT(T276:T306,E276:E306)</f>
        <v>27908.995012519223</v>
      </c>
      <c r="AB276" s="9">
        <f>SLOPE(T276:T306,E276:E306)</f>
        <v>1208.0818762534602</v>
      </c>
      <c r="AC276" s="12">
        <f>RSQ(T276:T306,E276:E306)</f>
        <v>0.72561918459854546</v>
      </c>
      <c r="AD276" s="9">
        <f>AA276+(AB276*55)</f>
        <v>94353.498206459539</v>
      </c>
      <c r="AE276" s="10">
        <f>SUM(E276:E306)</f>
        <v>189</v>
      </c>
    </row>
    <row r="277" spans="1:31">
      <c r="A277" s="1">
        <v>34974</v>
      </c>
      <c r="B277" s="7" t="s">
        <v>84</v>
      </c>
      <c r="C277" s="8" t="str">
        <f t="shared" si="43"/>
        <v>Mon</v>
      </c>
      <c r="E277" s="10">
        <v>0</v>
      </c>
      <c r="F277" s="11">
        <v>4545.402</v>
      </c>
      <c r="G277" s="11">
        <v>10303.188</v>
      </c>
      <c r="H277" s="61">
        <v>6855.99</v>
      </c>
      <c r="I277" s="11">
        <v>2539.9859999999999</v>
      </c>
      <c r="J277" s="11">
        <v>0</v>
      </c>
      <c r="K277" s="11">
        <v>1888.1220000000001</v>
      </c>
      <c r="L277" s="11">
        <v>5105</v>
      </c>
      <c r="O277" s="11">
        <f t="shared" si="44"/>
        <v>31237.688000000002</v>
      </c>
      <c r="P277" s="11">
        <v>1920.3</v>
      </c>
      <c r="Q277" s="11">
        <f t="shared" si="45"/>
        <v>-32.177999999999884</v>
      </c>
      <c r="S277" s="11">
        <f t="shared" si="46"/>
        <v>29317.388000000003</v>
      </c>
      <c r="T277" s="11">
        <f t="shared" si="40"/>
        <v>29317.388000000003</v>
      </c>
      <c r="U277" s="11">
        <f t="shared" si="49"/>
        <v>3135.2180000000008</v>
      </c>
      <c r="V277" s="11">
        <f t="shared" si="41"/>
        <v>24212.388000000003</v>
      </c>
      <c r="W277" s="12">
        <f t="shared" si="47"/>
        <v>0.82587125428772856</v>
      </c>
      <c r="X277" s="11">
        <f t="shared" si="42"/>
        <v>5105</v>
      </c>
      <c r="Y277" s="12">
        <f t="shared" si="48"/>
        <v>0.17412874571227149</v>
      </c>
      <c r="AA277" s="12"/>
      <c r="AB277" s="12"/>
    </row>
    <row r="278" spans="1:31">
      <c r="A278" s="1">
        <v>34975</v>
      </c>
      <c r="B278" s="7" t="s">
        <v>84</v>
      </c>
      <c r="C278" s="8" t="str">
        <f t="shared" si="43"/>
        <v>Tue</v>
      </c>
      <c r="E278" s="10">
        <v>0</v>
      </c>
      <c r="F278" s="11">
        <v>4329.4440000000004</v>
      </c>
      <c r="G278" s="11">
        <v>9956.996000000001</v>
      </c>
      <c r="H278" s="61">
        <v>6658.3720000000003</v>
      </c>
      <c r="I278" s="11">
        <v>2449.1040000000003</v>
      </c>
      <c r="J278" s="11">
        <v>0</v>
      </c>
      <c r="K278" s="11">
        <v>1813</v>
      </c>
      <c r="L278" s="11">
        <v>4802</v>
      </c>
      <c r="O278" s="11">
        <f t="shared" si="44"/>
        <v>30008.916000000001</v>
      </c>
      <c r="P278" s="11">
        <v>1848.2240000000002</v>
      </c>
      <c r="Q278" s="11">
        <f t="shared" si="45"/>
        <v>-35.22400000000016</v>
      </c>
      <c r="S278" s="11">
        <f t="shared" si="46"/>
        <v>28160.692000000003</v>
      </c>
      <c r="T278" s="11">
        <f t="shared" si="40"/>
        <v>28160.692000000003</v>
      </c>
      <c r="U278" s="11">
        <f t="shared" si="49"/>
        <v>-1156.6959999999999</v>
      </c>
      <c r="V278" s="11">
        <f t="shared" si="41"/>
        <v>23358.692000000003</v>
      </c>
      <c r="W278" s="12">
        <f t="shared" si="47"/>
        <v>0.82947862218726731</v>
      </c>
      <c r="X278" s="11">
        <f t="shared" si="42"/>
        <v>4802</v>
      </c>
      <c r="Y278" s="12">
        <f t="shared" si="48"/>
        <v>0.17052137781273272</v>
      </c>
      <c r="AA278" s="12"/>
      <c r="AB278" s="12"/>
    </row>
    <row r="279" spans="1:31">
      <c r="A279" s="1">
        <v>34976</v>
      </c>
      <c r="B279" s="7" t="s">
        <v>84</v>
      </c>
      <c r="C279" s="8" t="str">
        <f t="shared" si="43"/>
        <v>Wed</v>
      </c>
      <c r="E279" s="10">
        <v>0</v>
      </c>
      <c r="F279" s="11">
        <v>4839.1559999999999</v>
      </c>
      <c r="G279" s="11">
        <v>10110.324000000001</v>
      </c>
      <c r="H279" s="61">
        <v>7087.2759999999998</v>
      </c>
      <c r="I279" s="11">
        <v>2538.1999999999998</v>
      </c>
      <c r="J279" s="11">
        <v>0</v>
      </c>
      <c r="K279" s="11">
        <v>1521.884</v>
      </c>
      <c r="L279" s="11">
        <v>3045</v>
      </c>
      <c r="O279" s="11">
        <f t="shared" si="44"/>
        <v>29141.840000000004</v>
      </c>
      <c r="P279" s="11">
        <v>1575.7560000000001</v>
      </c>
      <c r="Q279" s="11">
        <f t="shared" si="45"/>
        <v>-53.872000000000071</v>
      </c>
      <c r="S279" s="11">
        <f t="shared" si="46"/>
        <v>27566.084000000003</v>
      </c>
      <c r="T279" s="11">
        <f t="shared" si="40"/>
        <v>27566.084000000003</v>
      </c>
      <c r="U279" s="11">
        <f t="shared" si="49"/>
        <v>-594.60800000000017</v>
      </c>
      <c r="V279" s="11">
        <f t="shared" si="41"/>
        <v>24521.084000000003</v>
      </c>
      <c r="W279" s="12">
        <f t="shared" si="47"/>
        <v>0.8895381730680354</v>
      </c>
      <c r="X279" s="11">
        <f t="shared" si="42"/>
        <v>3045</v>
      </c>
      <c r="Y279" s="12">
        <f t="shared" si="48"/>
        <v>0.11046182693196464</v>
      </c>
      <c r="AA279" s="12"/>
      <c r="AB279" s="12"/>
    </row>
    <row r="280" spans="1:31">
      <c r="A280" s="1">
        <v>34977</v>
      </c>
      <c r="B280" s="7" t="s">
        <v>84</v>
      </c>
      <c r="C280" s="8" t="str">
        <f t="shared" si="43"/>
        <v>Thur</v>
      </c>
      <c r="E280" s="10">
        <v>0</v>
      </c>
      <c r="F280" s="11">
        <v>4804.4209999999994</v>
      </c>
      <c r="G280" s="11">
        <v>10156.377999999999</v>
      </c>
      <c r="H280" s="61">
        <v>7045.3779999999997</v>
      </c>
      <c r="I280" s="11">
        <v>2551.02</v>
      </c>
      <c r="J280" s="11">
        <v>0</v>
      </c>
      <c r="K280" s="11">
        <v>1512.9829999999999</v>
      </c>
      <c r="L280" s="11">
        <v>2726</v>
      </c>
      <c r="O280" s="11">
        <f t="shared" si="44"/>
        <v>28796.18</v>
      </c>
      <c r="P280" s="11">
        <v>1553.4259999999999</v>
      </c>
      <c r="Q280" s="11">
        <f t="shared" si="45"/>
        <v>-40.442999999999984</v>
      </c>
      <c r="S280" s="11">
        <f t="shared" si="46"/>
        <v>27242.754000000001</v>
      </c>
      <c r="T280" s="11">
        <f t="shared" si="40"/>
        <v>27242.754000000001</v>
      </c>
      <c r="U280" s="11">
        <f t="shared" si="49"/>
        <v>-323.33000000000175</v>
      </c>
      <c r="V280" s="11">
        <f t="shared" si="41"/>
        <v>24516.754000000001</v>
      </c>
      <c r="W280" s="12">
        <f t="shared" si="47"/>
        <v>0.89993669509330809</v>
      </c>
      <c r="X280" s="11">
        <f t="shared" si="42"/>
        <v>2726</v>
      </c>
      <c r="Y280" s="12">
        <f t="shared" si="48"/>
        <v>0.10006330490669188</v>
      </c>
      <c r="AA280" s="12"/>
      <c r="AB280" s="12"/>
    </row>
    <row r="281" spans="1:31">
      <c r="A281" s="1">
        <v>34978</v>
      </c>
      <c r="B281" s="7" t="s">
        <v>84</v>
      </c>
      <c r="C281" s="8" t="str">
        <f t="shared" si="43"/>
        <v>Fri</v>
      </c>
      <c r="E281" s="10">
        <v>0</v>
      </c>
      <c r="F281" s="11">
        <v>4354.2449999999999</v>
      </c>
      <c r="G281" s="11">
        <v>9999.1349999999984</v>
      </c>
      <c r="H281" s="61">
        <v>6590.88</v>
      </c>
      <c r="I281" s="11">
        <v>2533.6799999999998</v>
      </c>
      <c r="J281" s="11">
        <v>0</v>
      </c>
      <c r="K281" s="11">
        <v>1577.34</v>
      </c>
      <c r="L281" s="11">
        <v>2560</v>
      </c>
      <c r="O281" s="11">
        <f t="shared" si="44"/>
        <v>27615.279999999999</v>
      </c>
      <c r="P281" s="11">
        <v>1614.6</v>
      </c>
      <c r="Q281" s="11">
        <f t="shared" si="45"/>
        <v>-37.259999999999991</v>
      </c>
      <c r="S281" s="11">
        <f t="shared" si="46"/>
        <v>26000.68</v>
      </c>
      <c r="T281" s="11">
        <f t="shared" si="40"/>
        <v>26000.68</v>
      </c>
      <c r="U281" s="11">
        <f t="shared" si="49"/>
        <v>-1242.0740000000005</v>
      </c>
      <c r="V281" s="11">
        <f t="shared" si="41"/>
        <v>23440.68</v>
      </c>
      <c r="W281" s="12">
        <f t="shared" si="47"/>
        <v>0.90154103661904228</v>
      </c>
      <c r="X281" s="11">
        <f t="shared" si="42"/>
        <v>2560</v>
      </c>
      <c r="Y281" s="12">
        <f t="shared" si="48"/>
        <v>9.8458963380957734E-2</v>
      </c>
      <c r="AA281" s="12"/>
      <c r="AB281" s="12"/>
    </row>
    <row r="282" spans="1:31">
      <c r="A282" s="1">
        <v>34979</v>
      </c>
      <c r="B282" s="7" t="s">
        <v>84</v>
      </c>
      <c r="C282" s="8" t="str">
        <f t="shared" si="43"/>
        <v>Sat</v>
      </c>
      <c r="E282" s="10">
        <v>0</v>
      </c>
      <c r="F282" s="11">
        <v>3230.2159999999999</v>
      </c>
      <c r="G282" s="11">
        <v>9276.014000000001</v>
      </c>
      <c r="H282" s="61">
        <v>5890.6980000000003</v>
      </c>
      <c r="I282" s="11">
        <v>2462.9880000000003</v>
      </c>
      <c r="J282" s="11">
        <v>0</v>
      </c>
      <c r="K282" s="11">
        <v>1681.2840000000001</v>
      </c>
      <c r="L282" s="11">
        <v>2128</v>
      </c>
      <c r="O282" s="11">
        <f t="shared" si="44"/>
        <v>24669.200000000001</v>
      </c>
      <c r="P282" s="11">
        <v>1716.44</v>
      </c>
      <c r="Q282" s="11">
        <f t="shared" si="45"/>
        <v>-35.155999999999949</v>
      </c>
      <c r="S282" s="11">
        <f t="shared" si="46"/>
        <v>22952.760000000002</v>
      </c>
      <c r="T282" s="11">
        <f t="shared" si="40"/>
        <v>22952.760000000002</v>
      </c>
      <c r="U282" s="11">
        <f t="shared" si="49"/>
        <v>-3047.9199999999983</v>
      </c>
      <c r="V282" s="11">
        <f t="shared" si="41"/>
        <v>20824.760000000002</v>
      </c>
      <c r="W282" s="12">
        <f t="shared" si="47"/>
        <v>0.90728783815105463</v>
      </c>
      <c r="X282" s="11">
        <f t="shared" si="42"/>
        <v>2128</v>
      </c>
      <c r="Y282" s="12">
        <f t="shared" si="48"/>
        <v>9.2712161848945387E-2</v>
      </c>
      <c r="AA282" s="12"/>
      <c r="AB282" s="12"/>
    </row>
    <row r="283" spans="1:31">
      <c r="A283" s="1">
        <v>34980</v>
      </c>
      <c r="B283" s="7" t="s">
        <v>84</v>
      </c>
      <c r="C283" s="8" t="str">
        <f t="shared" si="43"/>
        <v>Sun</v>
      </c>
      <c r="E283" s="10">
        <v>6</v>
      </c>
      <c r="F283" s="11">
        <v>3966.1980000000003</v>
      </c>
      <c r="G283" s="11">
        <v>10171.362000000001</v>
      </c>
      <c r="H283" s="61">
        <v>6913.08</v>
      </c>
      <c r="I283" s="11">
        <v>2755.89</v>
      </c>
      <c r="J283" s="11">
        <v>0</v>
      </c>
      <c r="K283" s="11">
        <v>1786.3980000000001</v>
      </c>
      <c r="L283" s="11">
        <v>3011</v>
      </c>
      <c r="O283" s="11">
        <f t="shared" si="44"/>
        <v>28603.928</v>
      </c>
      <c r="P283" s="11">
        <v>1847.64</v>
      </c>
      <c r="Q283" s="11">
        <f t="shared" si="45"/>
        <v>-61.241999999999962</v>
      </c>
      <c r="S283" s="11">
        <f t="shared" si="46"/>
        <v>26756.288</v>
      </c>
      <c r="T283" s="11">
        <f t="shared" si="40"/>
        <v>26756.288</v>
      </c>
      <c r="U283" s="11">
        <f t="shared" si="49"/>
        <v>3803.5279999999984</v>
      </c>
      <c r="V283" s="11">
        <f t="shared" si="41"/>
        <v>23745.288</v>
      </c>
      <c r="W283" s="12">
        <f t="shared" si="47"/>
        <v>0.88746570525776969</v>
      </c>
      <c r="X283" s="11">
        <f t="shared" si="42"/>
        <v>3011</v>
      </c>
      <c r="Y283" s="12">
        <f t="shared" si="48"/>
        <v>0.11253429474223031</v>
      </c>
      <c r="AA283" s="12"/>
      <c r="AB283" s="12"/>
    </row>
    <row r="284" spans="1:31">
      <c r="A284" s="1">
        <v>34981</v>
      </c>
      <c r="B284" s="7" t="s">
        <v>84</v>
      </c>
      <c r="C284" s="8" t="str">
        <f t="shared" si="43"/>
        <v>Mon</v>
      </c>
      <c r="E284" s="10">
        <v>7</v>
      </c>
      <c r="F284" s="11">
        <v>6114.5149999999994</v>
      </c>
      <c r="G284" s="11">
        <v>11608.746999999999</v>
      </c>
      <c r="H284" s="61">
        <v>8377.4569999999985</v>
      </c>
      <c r="I284" s="11">
        <v>3023.49</v>
      </c>
      <c r="J284" s="11">
        <v>0</v>
      </c>
      <c r="K284" s="11">
        <v>1451.4829999999999</v>
      </c>
      <c r="L284" s="11">
        <v>4432</v>
      </c>
      <c r="O284" s="11">
        <f t="shared" si="44"/>
        <v>35007.691999999995</v>
      </c>
      <c r="P284" s="11">
        <v>1501.355</v>
      </c>
      <c r="Q284" s="11">
        <f t="shared" si="45"/>
        <v>-49.872000000000071</v>
      </c>
      <c r="S284" s="11">
        <f t="shared" si="46"/>
        <v>33506.336999999992</v>
      </c>
      <c r="T284" s="11">
        <f t="shared" si="40"/>
        <v>33506.336999999992</v>
      </c>
      <c r="U284" s="11">
        <f t="shared" si="49"/>
        <v>6750.0489999999918</v>
      </c>
      <c r="V284" s="11">
        <f t="shared" si="41"/>
        <v>29074.336999999996</v>
      </c>
      <c r="W284" s="12">
        <f t="shared" si="47"/>
        <v>0.86772651394272082</v>
      </c>
      <c r="X284" s="11">
        <f t="shared" si="42"/>
        <v>4432</v>
      </c>
      <c r="Y284" s="12">
        <f t="shared" si="48"/>
        <v>0.13227348605727929</v>
      </c>
      <c r="AA284" s="12"/>
      <c r="AB284" s="12"/>
    </row>
    <row r="285" spans="1:31">
      <c r="A285" s="1">
        <v>34982</v>
      </c>
      <c r="B285" s="7" t="s">
        <v>84</v>
      </c>
      <c r="C285" s="8" t="str">
        <f t="shared" si="43"/>
        <v>Tue</v>
      </c>
      <c r="E285" s="10">
        <v>3</v>
      </c>
      <c r="F285" s="11">
        <v>5563.125</v>
      </c>
      <c r="G285" s="11">
        <v>11321.865</v>
      </c>
      <c r="H285" s="61">
        <v>7986.06</v>
      </c>
      <c r="I285" s="11">
        <v>2884.5449999999996</v>
      </c>
      <c r="J285" s="11">
        <v>0</v>
      </c>
      <c r="K285" s="11">
        <v>1898.19</v>
      </c>
      <c r="L285" s="11">
        <v>4024</v>
      </c>
      <c r="O285" s="11">
        <f t="shared" si="44"/>
        <v>33677.784999999996</v>
      </c>
      <c r="P285" s="11">
        <v>1949.94</v>
      </c>
      <c r="Q285" s="11">
        <f t="shared" si="45"/>
        <v>-51.75</v>
      </c>
      <c r="S285" s="11">
        <f t="shared" si="46"/>
        <v>31727.844999999998</v>
      </c>
      <c r="T285" s="11">
        <f t="shared" si="40"/>
        <v>31727.844999999998</v>
      </c>
      <c r="U285" s="11">
        <f t="shared" si="49"/>
        <v>-1778.4919999999947</v>
      </c>
      <c r="V285" s="11">
        <f t="shared" si="41"/>
        <v>27703.844999999998</v>
      </c>
      <c r="W285" s="12">
        <f t="shared" si="47"/>
        <v>0.87317134208137992</v>
      </c>
      <c r="X285" s="11">
        <f t="shared" si="42"/>
        <v>4024</v>
      </c>
      <c r="Y285" s="12">
        <f t="shared" si="48"/>
        <v>0.12682865791862008</v>
      </c>
      <c r="AA285" s="12"/>
      <c r="AB285" s="12"/>
    </row>
    <row r="286" spans="1:31">
      <c r="A286" s="1">
        <v>34983</v>
      </c>
      <c r="B286" s="7" t="s">
        <v>84</v>
      </c>
      <c r="C286" s="8" t="str">
        <f t="shared" si="43"/>
        <v>Wed</v>
      </c>
      <c r="E286" s="10">
        <v>3</v>
      </c>
      <c r="F286" s="11">
        <v>5464.8</v>
      </c>
      <c r="G286" s="11">
        <v>11315.654999999999</v>
      </c>
      <c r="H286" s="61">
        <v>8044.02</v>
      </c>
      <c r="I286" s="11">
        <v>2845.2149999999997</v>
      </c>
      <c r="J286" s="11">
        <v>0</v>
      </c>
      <c r="K286" s="11">
        <v>1835.0550000000001</v>
      </c>
      <c r="L286" s="11">
        <v>4016</v>
      </c>
      <c r="O286" s="11">
        <f t="shared" si="44"/>
        <v>33520.744999999995</v>
      </c>
      <c r="P286" s="11">
        <v>1879.56</v>
      </c>
      <c r="Q286" s="11">
        <f t="shared" si="45"/>
        <v>-44.504999999999882</v>
      </c>
      <c r="S286" s="11">
        <f t="shared" si="46"/>
        <v>31641.184999999994</v>
      </c>
      <c r="T286" s="11">
        <f t="shared" si="40"/>
        <v>31641.184999999994</v>
      </c>
      <c r="U286" s="11">
        <f t="shared" si="49"/>
        <v>-86.660000000003492</v>
      </c>
      <c r="V286" s="11">
        <f t="shared" si="41"/>
        <v>27625.184999999998</v>
      </c>
      <c r="W286" s="12">
        <f t="shared" si="47"/>
        <v>0.87307681428492656</v>
      </c>
      <c r="X286" s="11">
        <f t="shared" si="42"/>
        <v>4016</v>
      </c>
      <c r="Y286" s="12">
        <f t="shared" si="48"/>
        <v>0.12692318571507358</v>
      </c>
      <c r="AA286" s="12"/>
      <c r="AB286" s="12"/>
    </row>
    <row r="287" spans="1:31">
      <c r="A287" s="1">
        <v>34984</v>
      </c>
      <c r="B287" s="7" t="s">
        <v>84</v>
      </c>
      <c r="C287" s="8" t="str">
        <f t="shared" si="43"/>
        <v>Thur</v>
      </c>
      <c r="E287" s="10">
        <v>3</v>
      </c>
      <c r="F287" s="11">
        <v>5453.415</v>
      </c>
      <c r="G287" s="11">
        <v>11009.294999999998</v>
      </c>
      <c r="H287" s="61">
        <v>7920.8549999999996</v>
      </c>
      <c r="I287" s="11">
        <v>2799.6749999999997</v>
      </c>
      <c r="J287" s="11">
        <v>0</v>
      </c>
      <c r="K287" s="11">
        <v>2380.5</v>
      </c>
      <c r="L287" s="11">
        <v>3732</v>
      </c>
      <c r="O287" s="11">
        <f t="shared" si="44"/>
        <v>33295.74</v>
      </c>
      <c r="P287" s="11">
        <v>2432.25</v>
      </c>
      <c r="Q287" s="11">
        <f t="shared" si="45"/>
        <v>-51.75</v>
      </c>
      <c r="S287" s="11">
        <f t="shared" si="46"/>
        <v>30863.489999999998</v>
      </c>
      <c r="T287" s="11">
        <f t="shared" si="40"/>
        <v>30863.489999999998</v>
      </c>
      <c r="U287" s="11">
        <f t="shared" si="49"/>
        <v>-777.69499999999607</v>
      </c>
      <c r="V287" s="11">
        <f t="shared" si="41"/>
        <v>27131.489999999998</v>
      </c>
      <c r="W287" s="12">
        <f t="shared" si="47"/>
        <v>0.87908042803973241</v>
      </c>
      <c r="X287" s="11">
        <f t="shared" si="42"/>
        <v>3732</v>
      </c>
      <c r="Y287" s="12">
        <f t="shared" si="48"/>
        <v>0.12091957196026762</v>
      </c>
      <c r="AA287" s="12"/>
      <c r="AB287" s="12"/>
    </row>
    <row r="288" spans="1:31">
      <c r="A288" s="1">
        <v>34985</v>
      </c>
      <c r="B288" s="7" t="s">
        <v>84</v>
      </c>
      <c r="C288" s="8" t="str">
        <f t="shared" si="43"/>
        <v>Fri</v>
      </c>
      <c r="E288" s="10">
        <v>0</v>
      </c>
      <c r="F288" s="11">
        <v>4587.12</v>
      </c>
      <c r="G288" s="11">
        <v>10079.865</v>
      </c>
      <c r="H288" s="61">
        <v>6791.67</v>
      </c>
      <c r="I288" s="11">
        <v>2473.65</v>
      </c>
      <c r="J288" s="11">
        <v>0</v>
      </c>
      <c r="K288" s="11">
        <v>1904.4</v>
      </c>
      <c r="L288" s="11">
        <v>2913</v>
      </c>
      <c r="O288" s="11">
        <f t="shared" si="44"/>
        <v>28749.705000000002</v>
      </c>
      <c r="P288" s="11">
        <v>1950.9749999999999</v>
      </c>
      <c r="Q288" s="11">
        <f t="shared" si="45"/>
        <v>-46.574999999999818</v>
      </c>
      <c r="S288" s="11">
        <f t="shared" si="46"/>
        <v>26798.730000000003</v>
      </c>
      <c r="T288" s="11">
        <f t="shared" si="40"/>
        <v>26798.730000000003</v>
      </c>
      <c r="U288" s="11">
        <f t="shared" si="49"/>
        <v>-4064.7599999999948</v>
      </c>
      <c r="V288" s="11">
        <f t="shared" si="41"/>
        <v>23885.730000000003</v>
      </c>
      <c r="W288" s="12">
        <f t="shared" si="47"/>
        <v>0.89130081910598002</v>
      </c>
      <c r="X288" s="11">
        <f t="shared" si="42"/>
        <v>2913</v>
      </c>
      <c r="Y288" s="12">
        <f t="shared" si="48"/>
        <v>0.10869918089401996</v>
      </c>
      <c r="AA288" s="12"/>
      <c r="AB288" s="12"/>
    </row>
    <row r="289" spans="1:28">
      <c r="A289" s="1">
        <v>34986</v>
      </c>
      <c r="B289" s="7" t="s">
        <v>84</v>
      </c>
      <c r="C289" s="8" t="str">
        <f t="shared" si="43"/>
        <v>Sat</v>
      </c>
      <c r="E289" s="10">
        <v>0</v>
      </c>
      <c r="F289" s="11">
        <v>3154.68</v>
      </c>
      <c r="G289" s="11">
        <v>9320.1749999999993</v>
      </c>
      <c r="H289" s="61">
        <v>5910.8849999999993</v>
      </c>
      <c r="I289" s="11">
        <v>2359.8000000000002</v>
      </c>
      <c r="J289" s="11">
        <v>0</v>
      </c>
      <c r="K289" s="11">
        <v>1877.49</v>
      </c>
      <c r="L289" s="11">
        <v>2208</v>
      </c>
      <c r="O289" s="11">
        <f t="shared" si="44"/>
        <v>24831.03</v>
      </c>
      <c r="P289" s="11">
        <v>1917.855</v>
      </c>
      <c r="Q289" s="11">
        <f t="shared" si="45"/>
        <v>-40.365000000000009</v>
      </c>
      <c r="S289" s="11">
        <f t="shared" si="46"/>
        <v>22913.174999999999</v>
      </c>
      <c r="T289" s="11">
        <f t="shared" si="40"/>
        <v>22913.174999999999</v>
      </c>
      <c r="U289" s="11">
        <f t="shared" si="49"/>
        <v>-3885.5550000000039</v>
      </c>
      <c r="V289" s="11">
        <f t="shared" si="41"/>
        <v>20705.174999999999</v>
      </c>
      <c r="W289" s="12">
        <f t="shared" si="47"/>
        <v>0.90363622675600386</v>
      </c>
      <c r="X289" s="11">
        <f t="shared" si="42"/>
        <v>2208</v>
      </c>
      <c r="Y289" s="12">
        <f t="shared" si="48"/>
        <v>9.6363773243996087E-2</v>
      </c>
      <c r="AA289" s="12"/>
      <c r="AB289" s="12"/>
    </row>
    <row r="290" spans="1:28">
      <c r="A290" s="1">
        <v>34987</v>
      </c>
      <c r="B290" s="7" t="s">
        <v>84</v>
      </c>
      <c r="C290" s="8" t="str">
        <f t="shared" si="43"/>
        <v>Sun</v>
      </c>
      <c r="E290" s="10">
        <v>12</v>
      </c>
      <c r="F290" s="11">
        <v>6040.26</v>
      </c>
      <c r="G290" s="11">
        <v>11018.61</v>
      </c>
      <c r="H290" s="61">
        <v>7557.57</v>
      </c>
      <c r="I290" s="11">
        <v>3003.57</v>
      </c>
      <c r="J290" s="11">
        <v>0</v>
      </c>
      <c r="K290" s="11">
        <v>1879.56</v>
      </c>
      <c r="L290" s="11">
        <v>4225</v>
      </c>
      <c r="O290" s="11">
        <f t="shared" si="44"/>
        <v>33724.570000000007</v>
      </c>
      <c r="P290" s="11">
        <v>1936.4849999999999</v>
      </c>
      <c r="Q290" s="11">
        <f t="shared" si="45"/>
        <v>-56.924999999999955</v>
      </c>
      <c r="S290" s="11">
        <f t="shared" si="46"/>
        <v>31788.085000000006</v>
      </c>
      <c r="T290" s="11">
        <f t="shared" si="40"/>
        <v>31788.085000000006</v>
      </c>
      <c r="U290" s="11">
        <f t="shared" si="49"/>
        <v>8874.9100000000071</v>
      </c>
      <c r="V290" s="11">
        <f t="shared" si="41"/>
        <v>27563.085000000003</v>
      </c>
      <c r="W290" s="12">
        <f t="shared" si="47"/>
        <v>0.86708856478771834</v>
      </c>
      <c r="X290" s="11">
        <f t="shared" si="42"/>
        <v>4225</v>
      </c>
      <c r="Y290" s="12">
        <f t="shared" si="48"/>
        <v>0.13291143521228155</v>
      </c>
      <c r="AA290" s="12"/>
      <c r="AB290" s="12"/>
    </row>
    <row r="291" spans="1:28">
      <c r="A291" s="1">
        <v>34988</v>
      </c>
      <c r="B291" s="7" t="s">
        <v>84</v>
      </c>
      <c r="C291" s="8" t="str">
        <f t="shared" si="43"/>
        <v>Mon</v>
      </c>
      <c r="E291" s="10">
        <v>15</v>
      </c>
      <c r="F291" s="11">
        <v>11966.67</v>
      </c>
      <c r="G291" s="11">
        <v>13437.404999999999</v>
      </c>
      <c r="H291" s="61">
        <v>10065.375</v>
      </c>
      <c r="I291" s="11">
        <v>3788.1</v>
      </c>
      <c r="J291" s="11">
        <v>0</v>
      </c>
      <c r="K291" s="11">
        <v>1236.825</v>
      </c>
      <c r="L291" s="11">
        <v>6572</v>
      </c>
      <c r="O291" s="11">
        <f t="shared" si="44"/>
        <v>47066.374999999993</v>
      </c>
      <c r="P291" s="11">
        <v>1326.87</v>
      </c>
      <c r="Q291" s="11">
        <f t="shared" si="45"/>
        <v>-90.044999999999845</v>
      </c>
      <c r="S291" s="11">
        <f t="shared" si="46"/>
        <v>45739.50499999999</v>
      </c>
      <c r="T291" s="11">
        <f t="shared" si="40"/>
        <v>45739.50499999999</v>
      </c>
      <c r="U291" s="11">
        <f t="shared" si="49"/>
        <v>13951.419999999984</v>
      </c>
      <c r="V291" s="11">
        <f t="shared" si="41"/>
        <v>39167.50499999999</v>
      </c>
      <c r="W291" s="12">
        <f t="shared" si="47"/>
        <v>0.85631676599910733</v>
      </c>
      <c r="X291" s="11">
        <f t="shared" si="42"/>
        <v>6572</v>
      </c>
      <c r="Y291" s="12">
        <f t="shared" si="48"/>
        <v>0.1436832340008927</v>
      </c>
      <c r="AA291" s="12"/>
      <c r="AB291" s="12"/>
    </row>
    <row r="292" spans="1:28">
      <c r="A292" s="1">
        <v>34989</v>
      </c>
      <c r="B292" s="7" t="s">
        <v>84</v>
      </c>
      <c r="C292" s="8" t="str">
        <f t="shared" si="43"/>
        <v>Tue</v>
      </c>
      <c r="E292" s="10">
        <v>14</v>
      </c>
      <c r="F292" s="11">
        <v>14502.42</v>
      </c>
      <c r="G292" s="11">
        <v>14230.214999999998</v>
      </c>
      <c r="H292" s="61">
        <v>10545.615</v>
      </c>
      <c r="I292" s="11">
        <v>3991.9949999999999</v>
      </c>
      <c r="J292" s="11">
        <v>0</v>
      </c>
      <c r="K292" s="11">
        <v>1812.2850000000001</v>
      </c>
      <c r="L292" s="11">
        <v>5584</v>
      </c>
      <c r="O292" s="11">
        <f t="shared" si="44"/>
        <v>50666.530000000006</v>
      </c>
      <c r="P292" s="11">
        <v>1877.49</v>
      </c>
      <c r="Q292" s="11">
        <f t="shared" si="45"/>
        <v>-65.204999999999927</v>
      </c>
      <c r="S292" s="11">
        <f t="shared" si="46"/>
        <v>48789.040000000008</v>
      </c>
      <c r="T292" s="11">
        <f t="shared" si="40"/>
        <v>48789.040000000008</v>
      </c>
      <c r="U292" s="11">
        <f t="shared" si="49"/>
        <v>3049.535000000018</v>
      </c>
      <c r="V292" s="11">
        <f t="shared" si="41"/>
        <v>43205.040000000008</v>
      </c>
      <c r="W292" s="12">
        <f t="shared" si="47"/>
        <v>0.88554806571311917</v>
      </c>
      <c r="X292" s="11">
        <f t="shared" si="42"/>
        <v>5584</v>
      </c>
      <c r="Y292" s="12">
        <f t="shared" si="48"/>
        <v>0.1144519342868808</v>
      </c>
      <c r="AA292" s="12"/>
      <c r="AB292" s="12"/>
    </row>
    <row r="293" spans="1:28">
      <c r="A293" s="1">
        <v>34990</v>
      </c>
      <c r="B293" s="7" t="s">
        <v>84</v>
      </c>
      <c r="C293" s="8" t="str">
        <f t="shared" si="43"/>
        <v>Wed</v>
      </c>
      <c r="E293" s="10">
        <v>11</v>
      </c>
      <c r="F293" s="11">
        <v>12333.06</v>
      </c>
      <c r="G293" s="11">
        <v>13985.954999999998</v>
      </c>
      <c r="H293" s="61">
        <v>10088.144999999999</v>
      </c>
      <c r="I293" s="11">
        <v>3175.38</v>
      </c>
      <c r="J293" s="11">
        <v>0</v>
      </c>
      <c r="K293" s="11">
        <v>2480.895</v>
      </c>
      <c r="L293" s="11">
        <v>4864</v>
      </c>
      <c r="O293" s="11">
        <f t="shared" si="44"/>
        <v>46927.43499999999</v>
      </c>
      <c r="P293" s="11">
        <v>1653.93</v>
      </c>
      <c r="Q293" s="11">
        <f t="shared" si="45"/>
        <v>826.96499999999992</v>
      </c>
      <c r="S293" s="11">
        <f t="shared" si="46"/>
        <v>45273.50499999999</v>
      </c>
      <c r="T293" s="11">
        <f t="shared" si="40"/>
        <v>45273.50499999999</v>
      </c>
      <c r="U293" s="11">
        <f t="shared" si="49"/>
        <v>-3515.535000000018</v>
      </c>
      <c r="V293" s="11">
        <f t="shared" si="41"/>
        <v>40409.50499999999</v>
      </c>
      <c r="W293" s="12">
        <f t="shared" si="47"/>
        <v>0.89256409460676833</v>
      </c>
      <c r="X293" s="11">
        <f t="shared" si="42"/>
        <v>4864</v>
      </c>
      <c r="Y293" s="12">
        <f t="shared" si="48"/>
        <v>0.10743590539323167</v>
      </c>
      <c r="AA293" s="12"/>
      <c r="AB293" s="12"/>
    </row>
    <row r="294" spans="1:28">
      <c r="A294" s="1">
        <v>34991</v>
      </c>
      <c r="B294" s="7" t="s">
        <v>84</v>
      </c>
      <c r="C294" s="8" t="str">
        <f t="shared" si="43"/>
        <v>Thur</v>
      </c>
      <c r="E294" s="10">
        <v>5</v>
      </c>
      <c r="F294" s="11">
        <v>10716.376</v>
      </c>
      <c r="G294" s="11">
        <v>13363.416000000001</v>
      </c>
      <c r="H294" s="61">
        <v>9693.75</v>
      </c>
      <c r="I294" s="11">
        <v>2353.384</v>
      </c>
      <c r="J294" s="11">
        <v>0</v>
      </c>
      <c r="K294" s="11">
        <v>2027.674</v>
      </c>
      <c r="L294" s="11">
        <v>708</v>
      </c>
      <c r="O294" s="11">
        <f t="shared" si="44"/>
        <v>38862.6</v>
      </c>
      <c r="P294" s="11">
        <v>2080.4079999999999</v>
      </c>
      <c r="Q294" s="11">
        <f t="shared" si="45"/>
        <v>-52.733999999999924</v>
      </c>
      <c r="S294" s="11">
        <f t="shared" si="46"/>
        <v>36782.191999999995</v>
      </c>
      <c r="T294" s="11">
        <f t="shared" si="40"/>
        <v>36782.191999999995</v>
      </c>
      <c r="U294" s="11">
        <f t="shared" si="49"/>
        <v>-8491.3129999999946</v>
      </c>
      <c r="V294" s="11">
        <f t="shared" si="41"/>
        <v>36074.191999999995</v>
      </c>
      <c r="W294" s="12">
        <f t="shared" si="47"/>
        <v>0.98075155499161115</v>
      </c>
      <c r="X294" s="11">
        <f t="shared" si="42"/>
        <v>708</v>
      </c>
      <c r="Y294" s="12">
        <f t="shared" si="48"/>
        <v>1.9248445008388845E-2</v>
      </c>
      <c r="AA294" s="12"/>
      <c r="AB294" s="12"/>
    </row>
    <row r="295" spans="1:28">
      <c r="A295" s="1">
        <v>34992</v>
      </c>
      <c r="B295" s="7" t="s">
        <v>84</v>
      </c>
      <c r="C295" s="8" t="str">
        <f t="shared" si="43"/>
        <v>Fri</v>
      </c>
      <c r="E295" s="10">
        <v>0</v>
      </c>
      <c r="F295" s="11">
        <v>7919.1840000000002</v>
      </c>
      <c r="G295" s="11">
        <v>12114.984</v>
      </c>
      <c r="H295" s="61">
        <v>8448.58</v>
      </c>
      <c r="I295" s="11">
        <v>1937.32</v>
      </c>
      <c r="J295" s="11">
        <v>0</v>
      </c>
      <c r="K295" s="11">
        <v>2016.056</v>
      </c>
      <c r="L295" s="11">
        <v>13</v>
      </c>
      <c r="O295" s="11">
        <f t="shared" si="44"/>
        <v>32449.124</v>
      </c>
      <c r="P295" s="11">
        <v>2058.5320000000002</v>
      </c>
      <c r="Q295" s="11">
        <f t="shared" si="45"/>
        <v>-42.476000000000113</v>
      </c>
      <c r="S295" s="11">
        <f t="shared" si="46"/>
        <v>30390.592000000001</v>
      </c>
      <c r="T295" s="11">
        <f t="shared" si="40"/>
        <v>30390.592000000001</v>
      </c>
      <c r="U295" s="11">
        <f t="shared" si="49"/>
        <v>-6391.5999999999949</v>
      </c>
      <c r="V295" s="11">
        <f t="shared" si="41"/>
        <v>30377.592000000001</v>
      </c>
      <c r="W295" s="12">
        <f t="shared" si="47"/>
        <v>0.99957223603936374</v>
      </c>
      <c r="X295" s="11">
        <f t="shared" si="42"/>
        <v>13</v>
      </c>
      <c r="Y295" s="12">
        <f t="shared" si="48"/>
        <v>4.2776396063623902E-4</v>
      </c>
      <c r="AA295" s="12"/>
      <c r="AB295" s="12"/>
    </row>
    <row r="296" spans="1:28">
      <c r="A296" s="1">
        <v>34993</v>
      </c>
      <c r="B296" s="7" t="s">
        <v>84</v>
      </c>
      <c r="C296" s="8" t="str">
        <f t="shared" si="43"/>
        <v>Sat</v>
      </c>
      <c r="E296" s="10">
        <v>16</v>
      </c>
      <c r="F296" s="11">
        <v>14811.983999999999</v>
      </c>
      <c r="G296" s="11">
        <v>13401.021999999999</v>
      </c>
      <c r="H296" s="61">
        <v>9519.3179999999993</v>
      </c>
      <c r="I296" s="11">
        <v>2676.4639999999999</v>
      </c>
      <c r="J296" s="11">
        <v>0</v>
      </c>
      <c r="K296" s="11">
        <v>2009.4259999999999</v>
      </c>
      <c r="L296" s="11">
        <v>378</v>
      </c>
      <c r="O296" s="11">
        <f t="shared" si="44"/>
        <v>42796.213999999993</v>
      </c>
      <c r="P296" s="11">
        <v>1960.5929999999998</v>
      </c>
      <c r="Q296" s="11">
        <f t="shared" si="45"/>
        <v>48.833000000000084</v>
      </c>
      <c r="S296" s="11">
        <f t="shared" si="46"/>
        <v>40835.620999999992</v>
      </c>
      <c r="T296" s="11">
        <f t="shared" si="40"/>
        <v>40835.620999999992</v>
      </c>
      <c r="U296" s="11">
        <f t="shared" si="49"/>
        <v>10445.028999999991</v>
      </c>
      <c r="V296" s="11">
        <f t="shared" si="41"/>
        <v>40457.620999999992</v>
      </c>
      <c r="W296" s="12">
        <f t="shared" si="47"/>
        <v>0.99074337574050853</v>
      </c>
      <c r="X296" s="11">
        <f t="shared" si="42"/>
        <v>378</v>
      </c>
      <c r="Y296" s="12">
        <f t="shared" si="48"/>
        <v>9.2566242594914888E-3</v>
      </c>
      <c r="AA296" s="12"/>
      <c r="AB296" s="12"/>
    </row>
    <row r="297" spans="1:28">
      <c r="A297" s="1">
        <v>34994</v>
      </c>
      <c r="B297" s="7" t="s">
        <v>84</v>
      </c>
      <c r="C297" s="8" t="str">
        <f t="shared" si="43"/>
        <v>Sun</v>
      </c>
      <c r="E297" s="10">
        <v>14</v>
      </c>
      <c r="F297" s="11">
        <v>14907.222999999998</v>
      </c>
      <c r="G297" s="11">
        <v>13573.62</v>
      </c>
      <c r="H297" s="61">
        <v>9676.110999999999</v>
      </c>
      <c r="I297" s="11">
        <v>2646.5459999999998</v>
      </c>
      <c r="J297" s="11">
        <v>0</v>
      </c>
      <c r="K297" s="11">
        <v>1986.4589999999998</v>
      </c>
      <c r="L297" s="11">
        <v>799</v>
      </c>
      <c r="O297" s="11">
        <f t="shared" si="44"/>
        <v>43588.959000000003</v>
      </c>
      <c r="P297" s="11">
        <v>2038.1089999999999</v>
      </c>
      <c r="Q297" s="11">
        <f t="shared" si="45"/>
        <v>-51.650000000000091</v>
      </c>
      <c r="S297" s="11">
        <f t="shared" si="46"/>
        <v>41550.850000000006</v>
      </c>
      <c r="T297" s="11">
        <f t="shared" si="40"/>
        <v>41550.850000000006</v>
      </c>
      <c r="U297" s="11">
        <f t="shared" si="49"/>
        <v>715.22900000001391</v>
      </c>
      <c r="V297" s="11">
        <f t="shared" si="41"/>
        <v>40751.850000000006</v>
      </c>
      <c r="W297" s="12">
        <f t="shared" si="47"/>
        <v>0.98077054982028045</v>
      </c>
      <c r="X297" s="11">
        <f t="shared" si="42"/>
        <v>799</v>
      </c>
      <c r="Y297" s="12">
        <f t="shared" si="48"/>
        <v>1.9229450179719547E-2</v>
      </c>
      <c r="AA297" s="12"/>
      <c r="AB297" s="12"/>
    </row>
    <row r="298" spans="1:28">
      <c r="A298" s="1">
        <v>34995</v>
      </c>
      <c r="B298" s="7" t="s">
        <v>84</v>
      </c>
      <c r="C298" s="8" t="str">
        <f t="shared" si="43"/>
        <v>Mon</v>
      </c>
      <c r="E298" s="10">
        <v>10</v>
      </c>
      <c r="F298" s="11">
        <v>14094.454</v>
      </c>
      <c r="G298" s="11">
        <v>14053.094000000001</v>
      </c>
      <c r="H298" s="61">
        <v>10602.636</v>
      </c>
      <c r="I298" s="11">
        <v>2646.0059999999999</v>
      </c>
      <c r="J298" s="11">
        <v>0</v>
      </c>
      <c r="K298" s="11">
        <v>2000.79</v>
      </c>
      <c r="L298" s="11">
        <v>606</v>
      </c>
      <c r="O298" s="11">
        <f t="shared" si="44"/>
        <v>44002.98</v>
      </c>
      <c r="P298" s="11">
        <v>2040.0820000000001</v>
      </c>
      <c r="Q298" s="11">
        <f t="shared" si="45"/>
        <v>-39.292000000000144</v>
      </c>
      <c r="S298" s="11">
        <f t="shared" si="46"/>
        <v>41962.898000000001</v>
      </c>
      <c r="T298" s="11">
        <f t="shared" si="40"/>
        <v>41962.898000000001</v>
      </c>
      <c r="U298" s="11">
        <f t="shared" si="49"/>
        <v>412.04799999999523</v>
      </c>
      <c r="V298" s="11">
        <f t="shared" si="41"/>
        <v>41356.898000000001</v>
      </c>
      <c r="W298" s="12">
        <f t="shared" si="47"/>
        <v>0.98555867137679576</v>
      </c>
      <c r="X298" s="11">
        <f t="shared" si="42"/>
        <v>606</v>
      </c>
      <c r="Y298" s="12">
        <f t="shared" si="48"/>
        <v>1.4441328623204241E-2</v>
      </c>
      <c r="AA298" s="12"/>
      <c r="AB298" s="12"/>
    </row>
    <row r="299" spans="1:28">
      <c r="A299" s="1">
        <v>34996</v>
      </c>
      <c r="B299" s="7" t="s">
        <v>84</v>
      </c>
      <c r="C299" s="8" t="str">
        <f t="shared" si="43"/>
        <v>Tue</v>
      </c>
      <c r="E299" s="10">
        <v>1</v>
      </c>
      <c r="F299" s="11">
        <v>10089.864</v>
      </c>
      <c r="G299" s="11">
        <v>13234.368</v>
      </c>
      <c r="H299" s="61">
        <v>9684.2880000000005</v>
      </c>
      <c r="I299" s="11">
        <v>2258.0160000000001</v>
      </c>
      <c r="J299" s="11">
        <v>0</v>
      </c>
      <c r="K299" s="11">
        <v>1851.4080000000001</v>
      </c>
      <c r="L299" s="11">
        <v>233</v>
      </c>
      <c r="O299" s="11">
        <f t="shared" si="44"/>
        <v>37350.94400000001</v>
      </c>
      <c r="P299" s="11">
        <v>1898.88</v>
      </c>
      <c r="Q299" s="11">
        <f t="shared" si="45"/>
        <v>-47.47199999999998</v>
      </c>
      <c r="S299" s="11">
        <f t="shared" si="46"/>
        <v>35452.064000000013</v>
      </c>
      <c r="T299" s="11">
        <f t="shared" si="40"/>
        <v>35452.064000000013</v>
      </c>
      <c r="U299" s="11">
        <f t="shared" si="49"/>
        <v>-6510.833999999988</v>
      </c>
      <c r="V299" s="11">
        <f t="shared" si="41"/>
        <v>35219.064000000013</v>
      </c>
      <c r="W299" s="12">
        <f t="shared" si="47"/>
        <v>0.99342774513777254</v>
      </c>
      <c r="X299" s="11">
        <f t="shared" si="42"/>
        <v>233</v>
      </c>
      <c r="Y299" s="12">
        <f t="shared" si="48"/>
        <v>6.5722548622274835E-3</v>
      </c>
      <c r="AA299" s="12"/>
      <c r="AB299" s="12"/>
    </row>
    <row r="300" spans="1:28">
      <c r="A300" s="1">
        <v>34997</v>
      </c>
      <c r="B300" s="7" t="s">
        <v>84</v>
      </c>
      <c r="C300" s="8" t="str">
        <f t="shared" si="43"/>
        <v>Wed</v>
      </c>
      <c r="E300" s="10">
        <v>12</v>
      </c>
      <c r="F300" s="11">
        <v>14840.24</v>
      </c>
      <c r="G300" s="11">
        <v>14296.4</v>
      </c>
      <c r="H300" s="61">
        <v>10855.17</v>
      </c>
      <c r="I300" s="11">
        <v>2731.56</v>
      </c>
      <c r="J300" s="11">
        <v>0</v>
      </c>
      <c r="K300" s="11">
        <v>1918.89</v>
      </c>
      <c r="L300" s="11">
        <v>507</v>
      </c>
      <c r="O300" s="11">
        <f t="shared" si="44"/>
        <v>45149.259999999995</v>
      </c>
      <c r="P300" s="11">
        <v>1975.54</v>
      </c>
      <c r="Q300" s="11">
        <f t="shared" si="45"/>
        <v>-56.649999999999864</v>
      </c>
      <c r="S300" s="11">
        <f t="shared" si="46"/>
        <v>43173.719999999994</v>
      </c>
      <c r="T300" s="11">
        <f t="shared" si="40"/>
        <v>43173.719999999994</v>
      </c>
      <c r="U300" s="11">
        <f t="shared" si="49"/>
        <v>7721.6559999999808</v>
      </c>
      <c r="V300" s="11">
        <f t="shared" si="41"/>
        <v>42666.719999999994</v>
      </c>
      <c r="W300" s="12">
        <f t="shared" si="47"/>
        <v>0.98825674507547645</v>
      </c>
      <c r="X300" s="11">
        <f t="shared" si="42"/>
        <v>507</v>
      </c>
      <c r="Y300" s="12">
        <f t="shared" si="48"/>
        <v>1.174325492452353E-2</v>
      </c>
      <c r="AA300" s="12"/>
      <c r="AB300" s="12"/>
    </row>
    <row r="301" spans="1:28">
      <c r="A301" s="1">
        <v>34998</v>
      </c>
      <c r="B301" s="7" t="s">
        <v>84</v>
      </c>
      <c r="C301" s="8" t="str">
        <f t="shared" si="43"/>
        <v>Thur</v>
      </c>
      <c r="E301" s="10">
        <v>13</v>
      </c>
      <c r="F301" s="11">
        <v>18078.560000000001</v>
      </c>
      <c r="G301" s="11">
        <v>14574.5</v>
      </c>
      <c r="H301" s="61">
        <v>11137.39</v>
      </c>
      <c r="I301" s="11">
        <v>2870.61</v>
      </c>
      <c r="J301" s="11">
        <v>0</v>
      </c>
      <c r="K301" s="11">
        <v>1940.52</v>
      </c>
      <c r="L301" s="11">
        <v>1010</v>
      </c>
      <c r="O301" s="11">
        <f t="shared" si="44"/>
        <v>49611.579999999994</v>
      </c>
      <c r="P301" s="11">
        <v>2003.35</v>
      </c>
      <c r="Q301" s="11">
        <f t="shared" si="45"/>
        <v>-62.829999999999927</v>
      </c>
      <c r="S301" s="11">
        <f t="shared" si="46"/>
        <v>47608.229999999996</v>
      </c>
      <c r="T301" s="11">
        <f t="shared" si="40"/>
        <v>47608.229999999996</v>
      </c>
      <c r="U301" s="11">
        <f t="shared" si="49"/>
        <v>4434.510000000002</v>
      </c>
      <c r="V301" s="11">
        <f t="shared" si="41"/>
        <v>46598.229999999996</v>
      </c>
      <c r="W301" s="12">
        <f t="shared" si="47"/>
        <v>0.97878518062948361</v>
      </c>
      <c r="X301" s="11">
        <f t="shared" si="42"/>
        <v>1010</v>
      </c>
      <c r="Y301" s="12">
        <f t="shared" si="48"/>
        <v>2.1214819370516402E-2</v>
      </c>
      <c r="AA301" s="12"/>
      <c r="AB301" s="12"/>
    </row>
    <row r="302" spans="1:28">
      <c r="A302" s="1">
        <v>34999</v>
      </c>
      <c r="B302" s="7" t="s">
        <v>84</v>
      </c>
      <c r="C302" s="8" t="str">
        <f t="shared" si="43"/>
        <v>Fri</v>
      </c>
      <c r="E302" s="10">
        <v>0</v>
      </c>
      <c r="F302" s="11">
        <v>9803.5400000000009</v>
      </c>
      <c r="G302" s="11">
        <v>12849.25</v>
      </c>
      <c r="H302" s="61">
        <v>9082.5400000000009</v>
      </c>
      <c r="I302" s="11">
        <v>2148.58</v>
      </c>
      <c r="J302" s="11">
        <v>0</v>
      </c>
      <c r="K302" s="11">
        <v>2174.33</v>
      </c>
      <c r="L302" s="11">
        <v>220</v>
      </c>
      <c r="O302" s="11">
        <f t="shared" si="44"/>
        <v>36278.240000000005</v>
      </c>
      <c r="P302" s="11">
        <v>2218.62</v>
      </c>
      <c r="Q302" s="11">
        <f t="shared" si="45"/>
        <v>-44.289999999999964</v>
      </c>
      <c r="S302" s="11">
        <f t="shared" si="46"/>
        <v>34059.620000000003</v>
      </c>
      <c r="T302" s="11">
        <f t="shared" si="40"/>
        <v>34059.620000000003</v>
      </c>
      <c r="U302" s="11">
        <f t="shared" si="49"/>
        <v>-13548.609999999993</v>
      </c>
      <c r="V302" s="11">
        <f t="shared" si="41"/>
        <v>33839.620000000003</v>
      </c>
      <c r="W302" s="12">
        <f t="shared" si="47"/>
        <v>0.99354073827012745</v>
      </c>
      <c r="X302" s="11">
        <f t="shared" si="42"/>
        <v>220</v>
      </c>
      <c r="Y302" s="12">
        <f t="shared" si="48"/>
        <v>6.4592617298724992E-3</v>
      </c>
      <c r="AA302" s="12"/>
      <c r="AB302" s="12"/>
    </row>
    <row r="303" spans="1:28">
      <c r="A303" s="1">
        <v>35000</v>
      </c>
      <c r="B303" s="7" t="s">
        <v>84</v>
      </c>
      <c r="C303" s="8" t="str">
        <f t="shared" si="43"/>
        <v>Sat</v>
      </c>
      <c r="E303" s="10">
        <v>7</v>
      </c>
      <c r="F303" s="11">
        <v>11718.322</v>
      </c>
      <c r="G303" s="11">
        <v>13335.498</v>
      </c>
      <c r="H303" s="61">
        <v>9666.866</v>
      </c>
      <c r="I303" s="11">
        <v>2485.7359999999999</v>
      </c>
      <c r="J303" s="11">
        <v>0</v>
      </c>
      <c r="K303" s="11">
        <v>2188.9780000000001</v>
      </c>
      <c r="L303" s="11">
        <v>0</v>
      </c>
      <c r="O303" s="11">
        <f t="shared" si="44"/>
        <v>39395.4</v>
      </c>
      <c r="P303" s="11">
        <v>2217.9299999999998</v>
      </c>
      <c r="Q303" s="11">
        <f t="shared" si="45"/>
        <v>-28.951999999999771</v>
      </c>
      <c r="S303" s="11">
        <f t="shared" si="46"/>
        <v>37177.47</v>
      </c>
      <c r="T303" s="11">
        <f t="shared" si="40"/>
        <v>37177.47</v>
      </c>
      <c r="U303" s="11">
        <f t="shared" si="49"/>
        <v>3117.8499999999985</v>
      </c>
      <c r="V303" s="11">
        <f t="shared" si="41"/>
        <v>37177.47</v>
      </c>
      <c r="W303" s="12">
        <f t="shared" si="47"/>
        <v>1</v>
      </c>
      <c r="X303" s="11">
        <f t="shared" si="42"/>
        <v>0</v>
      </c>
      <c r="Y303" s="12">
        <f t="shared" si="48"/>
        <v>0</v>
      </c>
      <c r="AA303" s="12"/>
      <c r="AB303" s="12"/>
    </row>
    <row r="304" spans="1:28">
      <c r="A304" s="1">
        <v>35001</v>
      </c>
      <c r="B304" s="7" t="s">
        <v>84</v>
      </c>
      <c r="C304" s="8" t="str">
        <f t="shared" si="43"/>
        <v>Sun</v>
      </c>
      <c r="E304" s="10">
        <v>17</v>
      </c>
      <c r="F304" s="11">
        <v>20095.919999999998</v>
      </c>
      <c r="G304" s="11">
        <v>14902.16</v>
      </c>
      <c r="H304" s="61">
        <v>11140.48</v>
      </c>
      <c r="I304" s="11">
        <v>3123.12</v>
      </c>
      <c r="J304" s="11">
        <v>0</v>
      </c>
      <c r="K304" s="11">
        <v>1877.2</v>
      </c>
      <c r="L304" s="11">
        <v>0</v>
      </c>
      <c r="O304" s="11">
        <f t="shared" si="44"/>
        <v>51138.879999999997</v>
      </c>
      <c r="P304" s="11">
        <v>1917.76</v>
      </c>
      <c r="Q304" s="11">
        <f t="shared" si="45"/>
        <v>-40.559999999999945</v>
      </c>
      <c r="S304" s="11">
        <f t="shared" si="46"/>
        <v>49221.119999999995</v>
      </c>
      <c r="T304" s="11">
        <f t="shared" si="40"/>
        <v>49221.119999999995</v>
      </c>
      <c r="U304" s="11">
        <f t="shared" si="49"/>
        <v>12043.649999999994</v>
      </c>
      <c r="V304" s="11">
        <f t="shared" si="41"/>
        <v>49221.119999999995</v>
      </c>
      <c r="W304" s="12">
        <f t="shared" si="47"/>
        <v>1</v>
      </c>
      <c r="X304" s="11">
        <f t="shared" si="42"/>
        <v>0</v>
      </c>
      <c r="Y304" s="12">
        <f t="shared" si="48"/>
        <v>0</v>
      </c>
      <c r="AA304" s="12"/>
      <c r="AB304" s="12"/>
    </row>
    <row r="305" spans="1:31">
      <c r="A305" s="1">
        <v>35002</v>
      </c>
      <c r="B305" s="7" t="s">
        <v>84</v>
      </c>
      <c r="C305" s="8" t="str">
        <f t="shared" si="43"/>
        <v>Mon</v>
      </c>
      <c r="E305" s="10">
        <v>11</v>
      </c>
      <c r="F305" s="11">
        <v>20295.736999999997</v>
      </c>
      <c r="G305" s="11">
        <v>15420.754999999999</v>
      </c>
      <c r="H305" s="61">
        <v>11767.125999999998</v>
      </c>
      <c r="I305" s="11">
        <v>3133.1719999999996</v>
      </c>
      <c r="J305" s="11">
        <v>0</v>
      </c>
      <c r="K305" s="11">
        <v>0</v>
      </c>
      <c r="L305" s="11">
        <v>0</v>
      </c>
      <c r="O305" s="11">
        <f t="shared" si="44"/>
        <v>50616.789999999994</v>
      </c>
      <c r="P305" s="11">
        <v>0</v>
      </c>
      <c r="Q305" s="11">
        <f t="shared" si="45"/>
        <v>0</v>
      </c>
      <c r="S305" s="11">
        <f t="shared" si="46"/>
        <v>50616.789999999994</v>
      </c>
      <c r="T305" s="11">
        <f t="shared" si="40"/>
        <v>50616.789999999994</v>
      </c>
      <c r="U305" s="11">
        <f t="shared" si="49"/>
        <v>1395.6699999999983</v>
      </c>
      <c r="V305" s="11">
        <f t="shared" si="41"/>
        <v>50616.789999999994</v>
      </c>
      <c r="W305" s="12">
        <f t="shared" si="47"/>
        <v>1</v>
      </c>
      <c r="X305" s="11">
        <f t="shared" si="42"/>
        <v>0</v>
      </c>
      <c r="Y305" s="12">
        <f t="shared" si="48"/>
        <v>0</v>
      </c>
      <c r="AA305" s="12"/>
      <c r="AB305" s="12"/>
    </row>
    <row r="306" spans="1:31">
      <c r="A306" s="1">
        <v>35003</v>
      </c>
      <c r="B306" s="7" t="s">
        <v>84</v>
      </c>
      <c r="C306" s="8" t="str">
        <f t="shared" si="43"/>
        <v>Tue</v>
      </c>
      <c r="E306" s="10">
        <v>7</v>
      </c>
      <c r="F306" s="11">
        <v>14342.64</v>
      </c>
      <c r="G306" s="11">
        <v>13952.64</v>
      </c>
      <c r="H306" s="61">
        <v>10583.04</v>
      </c>
      <c r="I306" s="11">
        <v>2577.12</v>
      </c>
      <c r="J306" s="11">
        <v>0</v>
      </c>
      <c r="K306" s="11">
        <v>0</v>
      </c>
      <c r="L306" s="11">
        <v>0</v>
      </c>
      <c r="O306" s="11">
        <f t="shared" si="44"/>
        <v>41455.440000000002</v>
      </c>
      <c r="P306" s="11">
        <v>0</v>
      </c>
      <c r="Q306" s="11">
        <f t="shared" si="45"/>
        <v>0</v>
      </c>
      <c r="S306" s="11">
        <f t="shared" si="46"/>
        <v>41455.440000000002</v>
      </c>
      <c r="T306" s="11">
        <f t="shared" si="40"/>
        <v>41455.440000000002</v>
      </c>
      <c r="U306" s="11">
        <f t="shared" si="49"/>
        <v>-9161.3499999999913</v>
      </c>
      <c r="V306" s="11">
        <f t="shared" si="41"/>
        <v>41455.440000000002</v>
      </c>
      <c r="W306" s="12">
        <f t="shared" si="47"/>
        <v>1</v>
      </c>
      <c r="X306" s="11">
        <f t="shared" si="42"/>
        <v>0</v>
      </c>
      <c r="Y306" s="12">
        <f t="shared" si="48"/>
        <v>0</v>
      </c>
      <c r="AA306" s="12"/>
      <c r="AB306" s="12"/>
    </row>
    <row r="307" spans="1:31">
      <c r="A307" s="1">
        <v>35004</v>
      </c>
      <c r="B307" s="7" t="s">
        <v>85</v>
      </c>
      <c r="C307" s="8" t="str">
        <f t="shared" si="43"/>
        <v>Wed</v>
      </c>
      <c r="E307" s="10">
        <v>2</v>
      </c>
      <c r="F307" s="14">
        <v>11235.312</v>
      </c>
      <c r="G307" s="14">
        <v>13305.084000000001</v>
      </c>
      <c r="H307" s="99">
        <v>9895.2540000000008</v>
      </c>
      <c r="I307" s="14">
        <v>2328.2339999999999</v>
      </c>
      <c r="J307" s="14">
        <v>0</v>
      </c>
      <c r="K307" s="11">
        <v>0</v>
      </c>
      <c r="L307" s="11">
        <v>0</v>
      </c>
      <c r="O307" s="11">
        <f t="shared" si="44"/>
        <v>36763.883999999998</v>
      </c>
      <c r="P307" s="11">
        <v>0</v>
      </c>
      <c r="Q307" s="11">
        <f t="shared" si="45"/>
        <v>0</v>
      </c>
      <c r="S307" s="11">
        <f t="shared" si="46"/>
        <v>36763.883999999998</v>
      </c>
      <c r="T307" s="11">
        <f t="shared" si="40"/>
        <v>36763.883999999998</v>
      </c>
      <c r="U307" s="11">
        <f t="shared" si="49"/>
        <v>-4691.5560000000041</v>
      </c>
      <c r="V307" s="11">
        <f t="shared" si="41"/>
        <v>36763.883999999998</v>
      </c>
      <c r="W307" s="12">
        <f t="shared" si="47"/>
        <v>1</v>
      </c>
      <c r="X307" s="11">
        <f t="shared" si="42"/>
        <v>0</v>
      </c>
      <c r="Y307" s="12">
        <f t="shared" si="48"/>
        <v>0</v>
      </c>
      <c r="AA307" s="9">
        <f>INTERCEPT(T307:T336,E307:E336)</f>
        <v>33093.53390197784</v>
      </c>
      <c r="AB307" s="9">
        <f>SLOPE(T307:T336,E307:E336)</f>
        <v>2108.121219301534</v>
      </c>
      <c r="AC307" s="12">
        <f>RSQ(T307:T336,E307:E336)</f>
        <v>0.86978597817397352</v>
      </c>
      <c r="AD307" s="9">
        <f>AA307+(AB307*55)</f>
        <v>149040.20096356221</v>
      </c>
      <c r="AE307" s="10">
        <f>SUM(E307:E336)</f>
        <v>629</v>
      </c>
    </row>
    <row r="308" spans="1:31">
      <c r="A308" s="1">
        <v>35005</v>
      </c>
      <c r="B308" s="7" t="s">
        <v>85</v>
      </c>
      <c r="C308" s="8" t="str">
        <f t="shared" si="43"/>
        <v>Thur</v>
      </c>
      <c r="E308" s="10">
        <v>0</v>
      </c>
      <c r="F308" s="14">
        <v>8437.0319999999992</v>
      </c>
      <c r="G308" s="14">
        <v>12705.323999999999</v>
      </c>
      <c r="H308" s="99">
        <v>9292.5569999999989</v>
      </c>
      <c r="I308" s="14">
        <v>2095.777</v>
      </c>
      <c r="J308" s="14">
        <v>0</v>
      </c>
      <c r="K308" s="11">
        <v>31575.612999999998</v>
      </c>
      <c r="L308" s="11">
        <v>0</v>
      </c>
      <c r="O308" s="11">
        <f t="shared" si="44"/>
        <v>64106.303</v>
      </c>
      <c r="P308" s="11">
        <v>31939.599999999999</v>
      </c>
      <c r="Q308" s="11">
        <f t="shared" si="45"/>
        <v>-363.98700000000099</v>
      </c>
      <c r="S308" s="11">
        <f t="shared" si="46"/>
        <v>32166.703000000001</v>
      </c>
      <c r="T308" s="11">
        <f t="shared" si="40"/>
        <v>32166.703000000001</v>
      </c>
      <c r="U308" s="11">
        <f t="shared" si="49"/>
        <v>-4597.1809999999969</v>
      </c>
      <c r="V308" s="11">
        <f t="shared" si="41"/>
        <v>32166.703000000001</v>
      </c>
      <c r="W308" s="12">
        <f t="shared" si="47"/>
        <v>1</v>
      </c>
      <c r="X308" s="11">
        <f t="shared" si="42"/>
        <v>0</v>
      </c>
      <c r="Y308" s="12">
        <f t="shared" si="48"/>
        <v>0</v>
      </c>
      <c r="AA308" s="12"/>
      <c r="AB308" s="12"/>
    </row>
    <row r="309" spans="1:31">
      <c r="A309" s="1">
        <v>35006</v>
      </c>
      <c r="B309" s="7" t="s">
        <v>85</v>
      </c>
      <c r="C309" s="8" t="str">
        <f t="shared" si="43"/>
        <v>Fri</v>
      </c>
      <c r="E309" s="10">
        <v>7</v>
      </c>
      <c r="F309" s="14">
        <v>9788.5149999999994</v>
      </c>
      <c r="G309" s="14">
        <v>13225.52</v>
      </c>
      <c r="H309" s="99">
        <v>9732.0849999999991</v>
      </c>
      <c r="I309" s="14">
        <v>2389.915</v>
      </c>
      <c r="J309" s="14">
        <v>0</v>
      </c>
      <c r="K309" s="11">
        <v>12421.914999999999</v>
      </c>
      <c r="L309" s="11">
        <v>3022</v>
      </c>
      <c r="O309" s="11">
        <f t="shared" si="44"/>
        <v>50579.95</v>
      </c>
      <c r="P309" s="11">
        <v>12540</v>
      </c>
      <c r="Q309" s="11">
        <f t="shared" si="45"/>
        <v>-118.08500000000095</v>
      </c>
      <c r="S309" s="11">
        <f t="shared" si="46"/>
        <v>38039.949999999997</v>
      </c>
      <c r="T309" s="11">
        <f t="shared" si="40"/>
        <v>38039.949999999997</v>
      </c>
      <c r="U309" s="11">
        <f t="shared" si="49"/>
        <v>5873.2469999999958</v>
      </c>
      <c r="V309" s="11">
        <f t="shared" si="41"/>
        <v>35017.949999999997</v>
      </c>
      <c r="W309" s="12">
        <f t="shared" si="47"/>
        <v>0.92055720367666094</v>
      </c>
      <c r="X309" s="11">
        <f t="shared" si="42"/>
        <v>3022</v>
      </c>
      <c r="Y309" s="12">
        <f t="shared" si="48"/>
        <v>7.9442796323339018E-2</v>
      </c>
      <c r="AA309" s="12"/>
      <c r="AB309" s="12"/>
    </row>
    <row r="310" spans="1:31">
      <c r="A310" s="1">
        <v>35007</v>
      </c>
      <c r="B310" s="7" t="s">
        <v>85</v>
      </c>
      <c r="C310" s="8" t="str">
        <f t="shared" si="43"/>
        <v>Sat</v>
      </c>
      <c r="E310" s="10">
        <v>27</v>
      </c>
      <c r="F310" s="14">
        <v>28299.362999999998</v>
      </c>
      <c r="G310" s="14">
        <v>16988.621999999999</v>
      </c>
      <c r="H310" s="99">
        <v>12329.472</v>
      </c>
      <c r="I310" s="14">
        <v>3998.4929999999999</v>
      </c>
      <c r="J310" s="14">
        <v>0</v>
      </c>
      <c r="K310" s="11">
        <v>1422.8729999999998</v>
      </c>
      <c r="L310" s="11">
        <v>7851</v>
      </c>
      <c r="O310" s="11">
        <f t="shared" si="44"/>
        <v>70889.823000000004</v>
      </c>
      <c r="P310" s="11">
        <v>1663.683</v>
      </c>
      <c r="Q310" s="11">
        <f t="shared" si="45"/>
        <v>-240.81000000000017</v>
      </c>
      <c r="S310" s="11">
        <f t="shared" si="46"/>
        <v>69226.14</v>
      </c>
      <c r="T310" s="11">
        <f t="shared" si="40"/>
        <v>69226.14</v>
      </c>
      <c r="U310" s="11">
        <f t="shared" si="49"/>
        <v>31186.190000000002</v>
      </c>
      <c r="V310" s="11">
        <f t="shared" si="41"/>
        <v>61375.140000000007</v>
      </c>
      <c r="W310" s="12">
        <f t="shared" si="47"/>
        <v>0.88658908325670049</v>
      </c>
      <c r="X310" s="11">
        <f t="shared" si="42"/>
        <v>7851</v>
      </c>
      <c r="Y310" s="12">
        <f t="shared" si="48"/>
        <v>0.11341091674329958</v>
      </c>
      <c r="AA310" s="12"/>
      <c r="AB310" s="12"/>
    </row>
    <row r="311" spans="1:31">
      <c r="A311" s="1">
        <v>35008</v>
      </c>
      <c r="B311" s="7" t="s">
        <v>85</v>
      </c>
      <c r="C311" s="8" t="str">
        <f t="shared" si="43"/>
        <v>Sun</v>
      </c>
      <c r="E311" s="10">
        <v>27</v>
      </c>
      <c r="F311" s="14">
        <v>31703.21</v>
      </c>
      <c r="G311" s="14">
        <v>18272.87</v>
      </c>
      <c r="H311" s="99">
        <v>13191.035</v>
      </c>
      <c r="I311" s="14">
        <v>4409.8999999999996</v>
      </c>
      <c r="J311" s="14">
        <v>0</v>
      </c>
      <c r="K311" s="11">
        <v>2290.64</v>
      </c>
      <c r="L311" s="11">
        <v>8567</v>
      </c>
      <c r="O311" s="11">
        <f t="shared" si="44"/>
        <v>78434.654999999999</v>
      </c>
      <c r="P311" s="11">
        <v>2290.64</v>
      </c>
      <c r="Q311" s="11">
        <f t="shared" si="45"/>
        <v>0</v>
      </c>
      <c r="S311" s="11">
        <f t="shared" si="46"/>
        <v>76144.014999999999</v>
      </c>
      <c r="T311" s="11">
        <f t="shared" si="40"/>
        <v>76144.014999999999</v>
      </c>
      <c r="U311" s="11">
        <f t="shared" si="49"/>
        <v>6917.875</v>
      </c>
      <c r="V311" s="11">
        <f t="shared" si="41"/>
        <v>67577.014999999999</v>
      </c>
      <c r="W311" s="12">
        <f t="shared" si="47"/>
        <v>0.88748951575511226</v>
      </c>
      <c r="X311" s="11">
        <f t="shared" si="42"/>
        <v>8567</v>
      </c>
      <c r="Y311" s="12">
        <f t="shared" si="48"/>
        <v>0.1125104842448878</v>
      </c>
      <c r="AA311" s="12"/>
      <c r="AB311" s="12"/>
    </row>
    <row r="312" spans="1:31">
      <c r="A312" s="1">
        <v>35009</v>
      </c>
      <c r="B312" s="7" t="s">
        <v>85</v>
      </c>
      <c r="C312" s="8" t="str">
        <f t="shared" si="43"/>
        <v>Mon</v>
      </c>
      <c r="E312" s="10">
        <v>21</v>
      </c>
      <c r="F312" s="14">
        <v>30089.73</v>
      </c>
      <c r="G312" s="14">
        <v>18572.785</v>
      </c>
      <c r="H312" s="99">
        <v>13994.64</v>
      </c>
      <c r="I312" s="14">
        <v>4277.1849999999995</v>
      </c>
      <c r="J312" s="14">
        <v>0</v>
      </c>
      <c r="K312" s="11">
        <v>2243.6149999999998</v>
      </c>
      <c r="L312" s="11">
        <v>8311</v>
      </c>
      <c r="O312" s="11">
        <f t="shared" si="44"/>
        <v>77488.955000000002</v>
      </c>
      <c r="P312" s="11">
        <v>2213.31</v>
      </c>
      <c r="Q312" s="11">
        <f t="shared" si="45"/>
        <v>30.304999999999836</v>
      </c>
      <c r="S312" s="11">
        <f t="shared" si="46"/>
        <v>75275.645000000004</v>
      </c>
      <c r="T312" s="11">
        <f t="shared" si="40"/>
        <v>75275.645000000004</v>
      </c>
      <c r="U312" s="11">
        <f t="shared" si="49"/>
        <v>-868.36999999999534</v>
      </c>
      <c r="V312" s="11">
        <f t="shared" si="41"/>
        <v>66964.645000000004</v>
      </c>
      <c r="W312" s="12">
        <f t="shared" si="47"/>
        <v>0.88959244387743208</v>
      </c>
      <c r="X312" s="11">
        <f t="shared" si="42"/>
        <v>8311</v>
      </c>
      <c r="Y312" s="12">
        <f t="shared" si="48"/>
        <v>0.11040755612256792</v>
      </c>
      <c r="AA312" s="12"/>
      <c r="AB312" s="12"/>
    </row>
    <row r="313" spans="1:31">
      <c r="A313" s="1">
        <v>35010</v>
      </c>
      <c r="B313" s="7" t="s">
        <v>85</v>
      </c>
      <c r="C313" s="8" t="str">
        <f t="shared" si="43"/>
        <v>Tue</v>
      </c>
      <c r="E313" s="10">
        <v>17</v>
      </c>
      <c r="F313" s="14">
        <v>26481.999</v>
      </c>
      <c r="G313" s="14">
        <v>17551.259999999998</v>
      </c>
      <c r="H313" s="99">
        <v>13242.561</v>
      </c>
      <c r="I313" s="14">
        <v>3881.8889999999997</v>
      </c>
      <c r="J313" s="14">
        <v>0</v>
      </c>
      <c r="K313" s="11">
        <v>1393.8989999999999</v>
      </c>
      <c r="L313" s="11">
        <v>7568</v>
      </c>
      <c r="O313" s="11">
        <f t="shared" si="44"/>
        <v>70119.608000000007</v>
      </c>
      <c r="P313" s="11">
        <v>1442.8259999999998</v>
      </c>
      <c r="Q313" s="11">
        <f t="shared" si="45"/>
        <v>-48.926999999999907</v>
      </c>
      <c r="S313" s="11">
        <f t="shared" si="46"/>
        <v>68676.782000000007</v>
      </c>
      <c r="T313" s="11">
        <f t="shared" si="40"/>
        <v>68676.782000000007</v>
      </c>
      <c r="U313" s="11">
        <f t="shared" si="49"/>
        <v>-6598.8629999999976</v>
      </c>
      <c r="V313" s="11">
        <f t="shared" si="41"/>
        <v>61108.781999999999</v>
      </c>
      <c r="W313" s="12">
        <f t="shared" si="47"/>
        <v>0.88980264101483375</v>
      </c>
      <c r="X313" s="11">
        <f t="shared" si="42"/>
        <v>7568</v>
      </c>
      <c r="Y313" s="12">
        <f t="shared" si="48"/>
        <v>0.11019735898516618</v>
      </c>
      <c r="AA313" s="12"/>
      <c r="AB313" s="12"/>
    </row>
    <row r="314" spans="1:31">
      <c r="A314" s="1">
        <v>35011</v>
      </c>
      <c r="B314" s="7" t="s">
        <v>85</v>
      </c>
      <c r="C314" s="8" t="str">
        <f t="shared" si="43"/>
        <v>Wed</v>
      </c>
      <c r="E314" s="10">
        <v>25</v>
      </c>
      <c r="F314" s="14">
        <v>35690.688999999998</v>
      </c>
      <c r="G314" s="14">
        <v>19800.222999999998</v>
      </c>
      <c r="H314" s="99">
        <v>15298.235999999999</v>
      </c>
      <c r="I314" s="14">
        <v>4617.3159999999998</v>
      </c>
      <c r="J314" s="14">
        <v>0</v>
      </c>
      <c r="K314" s="11">
        <v>30171.520999999997</v>
      </c>
      <c r="L314" s="11">
        <v>9310</v>
      </c>
      <c r="O314" s="11">
        <f t="shared" si="44"/>
        <v>114887.985</v>
      </c>
      <c r="P314" s="11">
        <v>28572.5</v>
      </c>
      <c r="Q314" s="11">
        <f t="shared" si="45"/>
        <v>1599.020999999997</v>
      </c>
      <c r="S314" s="11">
        <f t="shared" si="46"/>
        <v>86315.485000000001</v>
      </c>
      <c r="T314" s="11">
        <f t="shared" si="40"/>
        <v>86315.485000000001</v>
      </c>
      <c r="U314" s="11">
        <f t="shared" si="49"/>
        <v>17638.702999999994</v>
      </c>
      <c r="V314" s="11">
        <f t="shared" si="41"/>
        <v>77005.485000000001</v>
      </c>
      <c r="W314" s="12">
        <f t="shared" si="47"/>
        <v>0.89213986343238416</v>
      </c>
      <c r="X314" s="11">
        <f t="shared" si="42"/>
        <v>9310</v>
      </c>
      <c r="Y314" s="12">
        <f t="shared" si="48"/>
        <v>0.10786013656761588</v>
      </c>
      <c r="AA314" s="12"/>
      <c r="AB314" s="12"/>
    </row>
    <row r="315" spans="1:31">
      <c r="A315" s="1">
        <v>35012</v>
      </c>
      <c r="B315" s="7" t="s">
        <v>85</v>
      </c>
      <c r="C315" s="8" t="str">
        <f t="shared" si="43"/>
        <v>Thur</v>
      </c>
      <c r="E315" s="10">
        <v>29</v>
      </c>
      <c r="F315" s="14">
        <v>41494.517999999996</v>
      </c>
      <c r="G315" s="14">
        <v>21394.346999999998</v>
      </c>
      <c r="H315" s="99">
        <v>16544.297999999999</v>
      </c>
      <c r="I315" s="14">
        <v>5142.4829999999993</v>
      </c>
      <c r="J315" s="14">
        <v>0</v>
      </c>
      <c r="K315" s="11">
        <v>40282.264999999999</v>
      </c>
      <c r="L315" s="11">
        <v>10442</v>
      </c>
      <c r="O315" s="11">
        <f t="shared" si="44"/>
        <v>135299.91099999996</v>
      </c>
      <c r="P315" s="11">
        <v>37850.5</v>
      </c>
      <c r="Q315" s="11">
        <f t="shared" si="45"/>
        <v>2431.7649999999994</v>
      </c>
      <c r="S315" s="11">
        <f t="shared" si="46"/>
        <v>97449.410999999964</v>
      </c>
      <c r="T315" s="11">
        <f t="shared" si="40"/>
        <v>97449.410999999964</v>
      </c>
      <c r="U315" s="11">
        <f t="shared" si="49"/>
        <v>11133.925999999963</v>
      </c>
      <c r="V315" s="11">
        <f t="shared" si="41"/>
        <v>87007.410999999978</v>
      </c>
      <c r="W315" s="12">
        <f t="shared" si="47"/>
        <v>0.89284696651475925</v>
      </c>
      <c r="X315" s="11">
        <f t="shared" si="42"/>
        <v>10442</v>
      </c>
      <c r="Y315" s="12">
        <f t="shared" si="48"/>
        <v>0.10715303348524091</v>
      </c>
      <c r="AA315" s="12"/>
      <c r="AB315" s="12"/>
    </row>
    <row r="316" spans="1:31">
      <c r="A316" s="1">
        <v>35013</v>
      </c>
      <c r="B316" s="7" t="s">
        <v>85</v>
      </c>
      <c r="C316" s="8" t="str">
        <f t="shared" si="43"/>
        <v>Fri</v>
      </c>
      <c r="E316" s="10">
        <v>14</v>
      </c>
      <c r="F316" s="14">
        <v>25481.7</v>
      </c>
      <c r="G316" s="14">
        <v>17303.13</v>
      </c>
      <c r="H316" s="99">
        <v>12869.19</v>
      </c>
      <c r="I316" s="14">
        <v>3772.5749999999998</v>
      </c>
      <c r="J316" s="14">
        <v>0</v>
      </c>
      <c r="K316" s="11">
        <v>12119.85</v>
      </c>
      <c r="L316" s="11">
        <v>7619</v>
      </c>
      <c r="O316" s="11">
        <f t="shared" si="44"/>
        <v>79165.445000000007</v>
      </c>
      <c r="P316" s="11">
        <v>11592</v>
      </c>
      <c r="Q316" s="11">
        <f t="shared" si="45"/>
        <v>527.85000000000036</v>
      </c>
      <c r="S316" s="11">
        <f t="shared" si="46"/>
        <v>67573.445000000007</v>
      </c>
      <c r="T316" s="11">
        <f t="shared" si="40"/>
        <v>67573.445000000007</v>
      </c>
      <c r="U316" s="11">
        <f t="shared" si="49"/>
        <v>-29875.965999999957</v>
      </c>
      <c r="V316" s="11">
        <f t="shared" si="41"/>
        <v>59954.445000000007</v>
      </c>
      <c r="W316" s="12">
        <f t="shared" si="47"/>
        <v>0.88724860779260262</v>
      </c>
      <c r="X316" s="11">
        <f t="shared" si="42"/>
        <v>7619</v>
      </c>
      <c r="Y316" s="12">
        <f t="shared" si="48"/>
        <v>0.11275139220739744</v>
      </c>
      <c r="AA316" s="12"/>
      <c r="AB316" s="12"/>
    </row>
    <row r="317" spans="1:31">
      <c r="A317" s="1">
        <v>35014</v>
      </c>
      <c r="B317" s="7" t="s">
        <v>85</v>
      </c>
      <c r="C317" s="8" t="str">
        <f t="shared" si="43"/>
        <v>Sat</v>
      </c>
      <c r="E317" s="10">
        <v>12</v>
      </c>
      <c r="F317" s="14">
        <v>18685.296000000002</v>
      </c>
      <c r="G317" s="14">
        <v>15355.592000000001</v>
      </c>
      <c r="H317" s="99">
        <v>10651.116</v>
      </c>
      <c r="I317" s="14">
        <v>3183.6280000000002</v>
      </c>
      <c r="J317" s="14">
        <v>0</v>
      </c>
      <c r="K317" s="11">
        <v>2612.7919999999999</v>
      </c>
      <c r="L317" s="11">
        <v>6421</v>
      </c>
      <c r="O317" s="11">
        <f t="shared" si="44"/>
        <v>56909.424000000006</v>
      </c>
      <c r="P317" s="11">
        <v>2675.9880000000003</v>
      </c>
      <c r="Q317" s="11">
        <f t="shared" si="45"/>
        <v>-63.196000000000367</v>
      </c>
      <c r="S317" s="11">
        <f t="shared" si="46"/>
        <v>54233.436000000009</v>
      </c>
      <c r="T317" s="11">
        <f t="shared" si="40"/>
        <v>54233.436000000009</v>
      </c>
      <c r="U317" s="11">
        <f t="shared" si="49"/>
        <v>-13340.008999999998</v>
      </c>
      <c r="V317" s="11">
        <f t="shared" si="41"/>
        <v>47812.436000000009</v>
      </c>
      <c r="W317" s="12">
        <f t="shared" si="47"/>
        <v>0.88160440360076031</v>
      </c>
      <c r="X317" s="11">
        <f t="shared" si="42"/>
        <v>6421</v>
      </c>
      <c r="Y317" s="12">
        <f t="shared" si="48"/>
        <v>0.11839559639923974</v>
      </c>
      <c r="AA317" s="12"/>
      <c r="AB317" s="12"/>
    </row>
    <row r="318" spans="1:31">
      <c r="A318" s="1">
        <v>35015</v>
      </c>
      <c r="B318" s="7" t="s">
        <v>85</v>
      </c>
      <c r="C318" s="8" t="str">
        <f t="shared" si="43"/>
        <v>Sun</v>
      </c>
      <c r="E318" s="10">
        <v>28</v>
      </c>
      <c r="F318" s="14">
        <v>36565.620000000003</v>
      </c>
      <c r="G318" s="14">
        <v>19765.844000000001</v>
      </c>
      <c r="H318" s="99">
        <v>14502.964</v>
      </c>
      <c r="I318" s="14">
        <v>4782.1760000000004</v>
      </c>
      <c r="J318" s="14">
        <v>0</v>
      </c>
      <c r="K318" s="11">
        <v>11513.068000000001</v>
      </c>
      <c r="L318" s="11">
        <v>9716</v>
      </c>
      <c r="O318" s="11">
        <f t="shared" si="44"/>
        <v>96845.67200000002</v>
      </c>
      <c r="P318" s="11">
        <v>11137</v>
      </c>
      <c r="Q318" s="11">
        <f t="shared" si="45"/>
        <v>376.06800000000112</v>
      </c>
      <c r="S318" s="11">
        <f t="shared" si="46"/>
        <v>85708.67200000002</v>
      </c>
      <c r="T318" s="11">
        <f t="shared" si="40"/>
        <v>85708.67200000002</v>
      </c>
      <c r="U318" s="11">
        <f t="shared" si="49"/>
        <v>31475.236000000012</v>
      </c>
      <c r="V318" s="11">
        <f t="shared" si="41"/>
        <v>75992.67200000002</v>
      </c>
      <c r="W318" s="12">
        <f t="shared" si="47"/>
        <v>0.88663924229277524</v>
      </c>
      <c r="X318" s="11">
        <f t="shared" si="42"/>
        <v>9716</v>
      </c>
      <c r="Y318" s="12">
        <f t="shared" si="48"/>
        <v>0.11336075770722474</v>
      </c>
      <c r="AA318" s="12"/>
      <c r="AB318" s="12"/>
    </row>
    <row r="319" spans="1:31">
      <c r="A319" s="1">
        <v>35016</v>
      </c>
      <c r="B319" s="7" t="s">
        <v>85</v>
      </c>
      <c r="C319" s="8" t="str">
        <f t="shared" si="43"/>
        <v>Mon</v>
      </c>
      <c r="E319" s="10">
        <v>25</v>
      </c>
      <c r="F319" s="14">
        <v>39443.85</v>
      </c>
      <c r="G319" s="14">
        <v>20820.060000000001</v>
      </c>
      <c r="H319" s="99">
        <v>16221.554999999998</v>
      </c>
      <c r="I319" s="14">
        <v>4951.4399999999996</v>
      </c>
      <c r="J319" s="14">
        <v>0</v>
      </c>
      <c r="K319" s="11">
        <v>18485.099999999999</v>
      </c>
      <c r="L319" s="11">
        <v>10222</v>
      </c>
      <c r="O319" s="11">
        <f t="shared" si="44"/>
        <v>110144.005</v>
      </c>
      <c r="P319" s="11">
        <v>17336.25</v>
      </c>
      <c r="Q319" s="11">
        <f t="shared" si="45"/>
        <v>1148.8499999999985</v>
      </c>
      <c r="S319" s="11">
        <f t="shared" si="46"/>
        <v>92807.755000000005</v>
      </c>
      <c r="T319" s="11">
        <f t="shared" si="40"/>
        <v>92807.755000000005</v>
      </c>
      <c r="U319" s="11">
        <f t="shared" si="49"/>
        <v>7099.0829999999842</v>
      </c>
      <c r="V319" s="11">
        <f t="shared" si="41"/>
        <v>82585.755000000005</v>
      </c>
      <c r="W319" s="12">
        <f t="shared" si="47"/>
        <v>0.8898583421180698</v>
      </c>
      <c r="X319" s="11">
        <f t="shared" si="42"/>
        <v>10222</v>
      </c>
      <c r="Y319" s="12">
        <f t="shared" si="48"/>
        <v>0.11014165788193023</v>
      </c>
      <c r="AA319" s="12"/>
      <c r="AB319" s="12"/>
    </row>
    <row r="320" spans="1:31">
      <c r="A320" s="1">
        <v>35017</v>
      </c>
      <c r="B320" s="7" t="s">
        <v>85</v>
      </c>
      <c r="C320" s="8" t="str">
        <f t="shared" si="43"/>
        <v>Tue</v>
      </c>
      <c r="E320" s="10">
        <v>25</v>
      </c>
      <c r="F320" s="14">
        <v>41391.72</v>
      </c>
      <c r="G320" s="14">
        <v>21392.414999999997</v>
      </c>
      <c r="H320" s="99">
        <v>16656.254999999997</v>
      </c>
      <c r="I320" s="14">
        <v>5137.74</v>
      </c>
      <c r="J320" s="14">
        <v>0</v>
      </c>
      <c r="K320" s="11">
        <v>21637.71</v>
      </c>
      <c r="L320" s="11">
        <v>10552</v>
      </c>
      <c r="O320" s="11">
        <f t="shared" si="44"/>
        <v>116767.84</v>
      </c>
      <c r="P320" s="11">
        <v>20182.5</v>
      </c>
      <c r="Q320" s="11">
        <f t="shared" si="45"/>
        <v>1455.2099999999991</v>
      </c>
      <c r="S320" s="11">
        <f t="shared" si="46"/>
        <v>96585.34</v>
      </c>
      <c r="T320" s="11">
        <f t="shared" si="40"/>
        <v>96585.34</v>
      </c>
      <c r="U320" s="11">
        <f t="shared" si="49"/>
        <v>3777.5849999999919</v>
      </c>
      <c r="V320" s="11">
        <f t="shared" si="41"/>
        <v>86033.34</v>
      </c>
      <c r="W320" s="12">
        <f t="shared" si="47"/>
        <v>0.89074946570566504</v>
      </c>
      <c r="X320" s="11">
        <f t="shared" si="42"/>
        <v>10552</v>
      </c>
      <c r="Y320" s="12">
        <f t="shared" si="48"/>
        <v>0.10925053429433494</v>
      </c>
      <c r="AA320" s="12"/>
      <c r="AB320" s="12"/>
    </row>
    <row r="321" spans="1:28">
      <c r="A321" s="1">
        <v>35018</v>
      </c>
      <c r="B321" s="7" t="s">
        <v>85</v>
      </c>
      <c r="C321" s="8" t="str">
        <f t="shared" si="43"/>
        <v>Wed</v>
      </c>
      <c r="E321" s="10">
        <v>27</v>
      </c>
      <c r="F321" s="14">
        <v>42814.844999999994</v>
      </c>
      <c r="G321" s="14">
        <v>22187.294999999998</v>
      </c>
      <c r="H321" s="99">
        <v>17039.204999999998</v>
      </c>
      <c r="I321" s="14">
        <v>5353.02</v>
      </c>
      <c r="J321" s="14">
        <v>0</v>
      </c>
      <c r="K321" s="11">
        <v>3664.9349999999995</v>
      </c>
      <c r="L321" s="11">
        <v>11333</v>
      </c>
      <c r="O321" s="11">
        <f t="shared" si="44"/>
        <v>102392.29999999999</v>
      </c>
      <c r="P321" s="11">
        <v>2656.8449999999998</v>
      </c>
      <c r="Q321" s="11">
        <f t="shared" si="45"/>
        <v>1008.0899999999997</v>
      </c>
      <c r="S321" s="11">
        <f t="shared" si="46"/>
        <v>99735.454999999987</v>
      </c>
      <c r="T321" s="11">
        <f t="shared" si="40"/>
        <v>99735.454999999987</v>
      </c>
      <c r="U321" s="11">
        <f t="shared" si="49"/>
        <v>3150.1149999999907</v>
      </c>
      <c r="V321" s="11">
        <f t="shared" si="41"/>
        <v>88402.454999999987</v>
      </c>
      <c r="W321" s="12">
        <f t="shared" si="47"/>
        <v>0.88636939591843245</v>
      </c>
      <c r="X321" s="11">
        <f t="shared" si="42"/>
        <v>11333</v>
      </c>
      <c r="Y321" s="12">
        <f t="shared" si="48"/>
        <v>0.1136306040815676</v>
      </c>
      <c r="AA321" s="12"/>
      <c r="AB321" s="12"/>
    </row>
    <row r="322" spans="1:28">
      <c r="A322" s="1">
        <v>35019</v>
      </c>
      <c r="B322" s="7" t="s">
        <v>85</v>
      </c>
      <c r="C322" s="8" t="str">
        <f t="shared" si="43"/>
        <v>Thur</v>
      </c>
      <c r="E322" s="10">
        <v>28</v>
      </c>
      <c r="F322" s="14">
        <v>41229.692000000003</v>
      </c>
      <c r="G322" s="14">
        <v>21769.468000000001</v>
      </c>
      <c r="H322" s="99">
        <v>16531.452000000001</v>
      </c>
      <c r="I322" s="14">
        <v>5226.62</v>
      </c>
      <c r="J322" s="14">
        <v>0</v>
      </c>
      <c r="K322" s="11">
        <v>3544.1559999999999</v>
      </c>
      <c r="L322" s="11">
        <v>10979</v>
      </c>
      <c r="O322" s="11">
        <f t="shared" si="44"/>
        <v>99280.388000000006</v>
      </c>
      <c r="P322" s="11">
        <v>2645.944</v>
      </c>
      <c r="Q322" s="11">
        <f t="shared" si="45"/>
        <v>898.21199999999999</v>
      </c>
      <c r="S322" s="11">
        <f t="shared" si="46"/>
        <v>96634.444000000003</v>
      </c>
      <c r="T322" s="11">
        <f t="shared" si="40"/>
        <v>96634.444000000003</v>
      </c>
      <c r="U322" s="11">
        <f t="shared" si="49"/>
        <v>-3101.0109999999841</v>
      </c>
      <c r="V322" s="11">
        <f t="shared" si="41"/>
        <v>85655.444000000003</v>
      </c>
      <c r="W322" s="12">
        <f t="shared" si="47"/>
        <v>0.88638626616406047</v>
      </c>
      <c r="X322" s="11">
        <f t="shared" si="42"/>
        <v>10979</v>
      </c>
      <c r="Y322" s="12">
        <f t="shared" si="48"/>
        <v>0.11361373383593949</v>
      </c>
      <c r="AA322" s="12"/>
      <c r="AB322" s="12"/>
    </row>
    <row r="323" spans="1:28">
      <c r="A323" s="1">
        <v>35020</v>
      </c>
      <c r="B323" s="7" t="s">
        <v>85</v>
      </c>
      <c r="C323" s="8" t="str">
        <f t="shared" si="43"/>
        <v>Fri</v>
      </c>
      <c r="E323" s="10">
        <v>26</v>
      </c>
      <c r="F323" s="14">
        <v>37963.184000000001</v>
      </c>
      <c r="G323" s="14">
        <v>20817.384000000002</v>
      </c>
      <c r="H323" s="99">
        <v>15678.824000000001</v>
      </c>
      <c r="I323" s="14">
        <v>4959.3320000000003</v>
      </c>
      <c r="J323" s="14">
        <v>0</v>
      </c>
      <c r="K323" s="11">
        <v>3507.8960000000002</v>
      </c>
      <c r="L323" s="11">
        <v>10327</v>
      </c>
      <c r="O323" s="11">
        <f t="shared" si="44"/>
        <v>93253.619999999981</v>
      </c>
      <c r="P323" s="11">
        <v>2645.944</v>
      </c>
      <c r="Q323" s="11">
        <f t="shared" si="45"/>
        <v>861.95200000000023</v>
      </c>
      <c r="S323" s="11">
        <f t="shared" si="46"/>
        <v>90607.675999999978</v>
      </c>
      <c r="T323" s="11">
        <f t="shared" ref="T323:T386" si="50">SUM(S323,D323)</f>
        <v>90607.675999999978</v>
      </c>
      <c r="U323" s="11">
        <f t="shared" si="49"/>
        <v>-6026.7680000000255</v>
      </c>
      <c r="V323" s="11">
        <f t="shared" ref="V323:V386" si="51">SUM(F323:K323)-P323</f>
        <v>80280.675999999978</v>
      </c>
      <c r="W323" s="12">
        <f t="shared" si="47"/>
        <v>0.88602510895434505</v>
      </c>
      <c r="X323" s="11">
        <f t="shared" ref="X323:X386" si="52">SUM(L323:M323)</f>
        <v>10327</v>
      </c>
      <c r="Y323" s="12">
        <f t="shared" si="48"/>
        <v>0.11397489104565492</v>
      </c>
      <c r="AA323" s="12"/>
      <c r="AB323" s="12"/>
    </row>
    <row r="324" spans="1:28">
      <c r="A324" s="1">
        <v>35021</v>
      </c>
      <c r="B324" s="7" t="s">
        <v>85</v>
      </c>
      <c r="C324" s="8" t="str">
        <f t="shared" ref="C324:C387" si="53">IF(WEEKDAY(A324)=1,"Sun",IF(WEEKDAY(A324)=2,"Mon",IF(WEEKDAY(A324)=3,"Tue",IF(WEEKDAY(A324)=4,"Wed",IF(WEEKDAY(A324)=5,"Thur",IF(WEEKDAY(A324)=6,"Fri",IF(WEEKDAY(A324)=7,"Sat")))))))</f>
        <v>Sat</v>
      </c>
      <c r="E324" s="10">
        <v>21</v>
      </c>
      <c r="F324" s="14">
        <v>31566.464999999997</v>
      </c>
      <c r="G324" s="14">
        <v>18808.02</v>
      </c>
      <c r="H324" s="99">
        <v>13509.855</v>
      </c>
      <c r="I324" s="14">
        <v>4388.3999999999996</v>
      </c>
      <c r="J324" s="14">
        <v>0</v>
      </c>
      <c r="K324" s="11">
        <v>17406.63</v>
      </c>
      <c r="L324" s="11">
        <v>9170</v>
      </c>
      <c r="O324" s="11">
        <f t="shared" ref="O324:O387" si="54">SUM(F324:M324)</f>
        <v>94849.37</v>
      </c>
      <c r="P324" s="11">
        <v>16508.25</v>
      </c>
      <c r="Q324" s="11">
        <f t="shared" ref="Q324:Q387" si="55">K324-P324</f>
        <v>898.38000000000102</v>
      </c>
      <c r="S324" s="11">
        <f t="shared" ref="S324:S387" si="56">O324-P324</f>
        <v>78341.119999999995</v>
      </c>
      <c r="T324" s="11">
        <f t="shared" si="50"/>
        <v>78341.119999999995</v>
      </c>
      <c r="U324" s="11">
        <f t="shared" si="49"/>
        <v>-12266.555999999982</v>
      </c>
      <c r="V324" s="11">
        <f t="shared" si="51"/>
        <v>69171.12</v>
      </c>
      <c r="W324" s="12">
        <f t="shared" ref="W324:W387" si="57">V324/S324</f>
        <v>0.88294780569897391</v>
      </c>
      <c r="X324" s="11">
        <f t="shared" si="52"/>
        <v>9170</v>
      </c>
      <c r="Y324" s="12">
        <f t="shared" ref="Y324:Y387" si="58">X324/S324</f>
        <v>0.11705219430102608</v>
      </c>
      <c r="AA324" s="12"/>
      <c r="AB324" s="12"/>
    </row>
    <row r="325" spans="1:28">
      <c r="A325" s="1">
        <v>35022</v>
      </c>
      <c r="B325" s="7" t="s">
        <v>85</v>
      </c>
      <c r="C325" s="8" t="str">
        <f t="shared" si="53"/>
        <v>Sun</v>
      </c>
      <c r="E325" s="10">
        <v>25</v>
      </c>
      <c r="F325" s="14">
        <v>33312.51</v>
      </c>
      <c r="G325" s="14">
        <v>19482.84</v>
      </c>
      <c r="H325" s="99">
        <v>14178.464999999998</v>
      </c>
      <c r="I325" s="14">
        <v>4544.6849999999995</v>
      </c>
      <c r="J325" s="14">
        <v>0</v>
      </c>
      <c r="K325" s="11">
        <v>29267.73</v>
      </c>
      <c r="L325" s="11">
        <v>9512</v>
      </c>
      <c r="O325" s="11">
        <f t="shared" si="54"/>
        <v>110298.23</v>
      </c>
      <c r="P325" s="11">
        <v>27375.75</v>
      </c>
      <c r="Q325" s="11">
        <f t="shared" si="55"/>
        <v>1891.9799999999996</v>
      </c>
      <c r="S325" s="11">
        <f t="shared" si="56"/>
        <v>82922.48</v>
      </c>
      <c r="T325" s="11">
        <f t="shared" si="50"/>
        <v>82922.48</v>
      </c>
      <c r="U325" s="11">
        <f t="shared" ref="U325:U388" si="59">S325-S324</f>
        <v>4581.3600000000006</v>
      </c>
      <c r="V325" s="11">
        <f t="shared" si="51"/>
        <v>73410.48</v>
      </c>
      <c r="W325" s="12">
        <f t="shared" si="57"/>
        <v>0.88529045440995013</v>
      </c>
      <c r="X325" s="11">
        <f t="shared" si="52"/>
        <v>9512</v>
      </c>
      <c r="Y325" s="12">
        <f t="shared" si="58"/>
        <v>0.11470954559004989</v>
      </c>
      <c r="AA325" s="12"/>
      <c r="AB325" s="12"/>
    </row>
    <row r="326" spans="1:28">
      <c r="A326" s="1">
        <v>35023</v>
      </c>
      <c r="B326" s="7" t="s">
        <v>85</v>
      </c>
      <c r="C326" s="8" t="str">
        <f t="shared" si="53"/>
        <v>Mon</v>
      </c>
      <c r="E326" s="10">
        <v>22</v>
      </c>
      <c r="F326" s="14">
        <v>32396.756000000001</v>
      </c>
      <c r="G326" s="14">
        <v>19611.48</v>
      </c>
      <c r="H326" s="99">
        <v>14934.976000000001</v>
      </c>
      <c r="I326" s="14">
        <v>4468.268</v>
      </c>
      <c r="J326" s="14">
        <v>0</v>
      </c>
      <c r="K326" s="11">
        <v>12373.984</v>
      </c>
      <c r="L326" s="11">
        <v>9154</v>
      </c>
      <c r="O326" s="11">
        <f t="shared" si="54"/>
        <v>92939.463999999993</v>
      </c>
      <c r="P326" s="11">
        <v>11499.6</v>
      </c>
      <c r="Q326" s="11">
        <f t="shared" si="55"/>
        <v>874.38400000000001</v>
      </c>
      <c r="S326" s="11">
        <f t="shared" si="56"/>
        <v>81439.863999999987</v>
      </c>
      <c r="T326" s="11">
        <f t="shared" si="50"/>
        <v>81439.863999999987</v>
      </c>
      <c r="U326" s="11">
        <f t="shared" si="59"/>
        <v>-1482.6160000000091</v>
      </c>
      <c r="V326" s="11">
        <f t="shared" si="51"/>
        <v>72285.863999999987</v>
      </c>
      <c r="W326" s="12">
        <f t="shared" si="57"/>
        <v>0.88759804412247056</v>
      </c>
      <c r="X326" s="11">
        <f t="shared" si="52"/>
        <v>9154</v>
      </c>
      <c r="Y326" s="12">
        <f t="shared" si="58"/>
        <v>0.11240195587752948</v>
      </c>
      <c r="AA326" s="12"/>
      <c r="AB326" s="12"/>
    </row>
    <row r="327" spans="1:28">
      <c r="A327" s="1">
        <v>35024</v>
      </c>
      <c r="B327" s="7" t="s">
        <v>85</v>
      </c>
      <c r="C327" s="8" t="str">
        <f t="shared" si="53"/>
        <v>Tue</v>
      </c>
      <c r="E327" s="10">
        <v>21</v>
      </c>
      <c r="F327" s="14">
        <v>33934.788</v>
      </c>
      <c r="G327" s="14">
        <v>19912.473999999998</v>
      </c>
      <c r="H327" s="99">
        <v>15044.795999999998</v>
      </c>
      <c r="I327" s="14">
        <v>4572.1329999999998</v>
      </c>
      <c r="J327" s="14">
        <v>0</v>
      </c>
      <c r="K327" s="11">
        <v>10256.966999999999</v>
      </c>
      <c r="L327" s="11">
        <v>9448</v>
      </c>
      <c r="O327" s="11">
        <f t="shared" si="54"/>
        <v>93169.15800000001</v>
      </c>
      <c r="P327" s="11">
        <v>9540.4</v>
      </c>
      <c r="Q327" s="11">
        <f t="shared" si="55"/>
        <v>716.5669999999991</v>
      </c>
      <c r="S327" s="11">
        <f t="shared" si="56"/>
        <v>83628.758000000016</v>
      </c>
      <c r="T327" s="11">
        <f t="shared" si="50"/>
        <v>83628.758000000016</v>
      </c>
      <c r="U327" s="11">
        <f t="shared" si="59"/>
        <v>2188.8940000000293</v>
      </c>
      <c r="V327" s="11">
        <f t="shared" si="51"/>
        <v>74180.758000000016</v>
      </c>
      <c r="W327" s="12">
        <f t="shared" si="57"/>
        <v>0.88702450896137908</v>
      </c>
      <c r="X327" s="11">
        <f t="shared" si="52"/>
        <v>9448</v>
      </c>
      <c r="Y327" s="12">
        <f t="shared" si="58"/>
        <v>0.11297549103862092</v>
      </c>
      <c r="AA327" s="12"/>
      <c r="AB327" s="12"/>
    </row>
    <row r="328" spans="1:28">
      <c r="A328" s="1">
        <v>35025</v>
      </c>
      <c r="B328" s="7" t="s">
        <v>85</v>
      </c>
      <c r="C328" s="8" t="str">
        <f t="shared" si="53"/>
        <v>Wed</v>
      </c>
      <c r="E328" s="10">
        <v>31</v>
      </c>
      <c r="F328" s="14">
        <v>42740.991999999998</v>
      </c>
      <c r="G328" s="14">
        <v>21568.562999999998</v>
      </c>
      <c r="H328" s="99">
        <v>16584.740999999998</v>
      </c>
      <c r="I328" s="14">
        <v>5246.183</v>
      </c>
      <c r="J328" s="14">
        <v>0</v>
      </c>
      <c r="K328" s="11">
        <v>12813.171999999999</v>
      </c>
      <c r="L328" s="11">
        <v>10979</v>
      </c>
      <c r="O328" s="11">
        <f t="shared" si="54"/>
        <v>109932.65099999998</v>
      </c>
      <c r="P328" s="11">
        <v>11925.5</v>
      </c>
      <c r="Q328" s="11">
        <f t="shared" si="55"/>
        <v>887.67199999999866</v>
      </c>
      <c r="S328" s="11">
        <f t="shared" si="56"/>
        <v>98007.150999999983</v>
      </c>
      <c r="T328" s="11">
        <f t="shared" si="50"/>
        <v>98007.150999999983</v>
      </c>
      <c r="U328" s="11">
        <f t="shared" si="59"/>
        <v>14378.392999999967</v>
      </c>
      <c r="V328" s="11">
        <f t="shared" si="51"/>
        <v>87028.150999999983</v>
      </c>
      <c r="W328" s="12">
        <f t="shared" si="57"/>
        <v>0.88797756196382038</v>
      </c>
      <c r="X328" s="11">
        <f t="shared" si="52"/>
        <v>10979</v>
      </c>
      <c r="Y328" s="12">
        <f t="shared" si="58"/>
        <v>0.11202243803617964</v>
      </c>
      <c r="AA328" s="12"/>
      <c r="AB328" s="12"/>
    </row>
    <row r="329" spans="1:28">
      <c r="A329" s="1">
        <v>35026</v>
      </c>
      <c r="B329" s="7" t="s">
        <v>85</v>
      </c>
      <c r="C329" s="8" t="str">
        <f t="shared" si="53"/>
        <v>Thur</v>
      </c>
      <c r="E329" s="10">
        <v>17</v>
      </c>
      <c r="F329" s="14">
        <v>26349.624</v>
      </c>
      <c r="G329" s="14">
        <v>16542.848000000002</v>
      </c>
      <c r="H329" s="99">
        <v>11777.248</v>
      </c>
      <c r="I329" s="14">
        <v>3663.2960000000003</v>
      </c>
      <c r="J329" s="14">
        <v>0</v>
      </c>
      <c r="K329" s="11">
        <v>2350.6840000000002</v>
      </c>
      <c r="L329" s="11">
        <v>7797</v>
      </c>
      <c r="O329" s="11">
        <f t="shared" si="54"/>
        <v>68480.700000000012</v>
      </c>
      <c r="P329" s="11">
        <v>2351.7199999999998</v>
      </c>
      <c r="Q329" s="11">
        <f t="shared" si="55"/>
        <v>-1.0359999999996035</v>
      </c>
      <c r="S329" s="11">
        <f t="shared" si="56"/>
        <v>66128.98000000001</v>
      </c>
      <c r="T329" s="11">
        <f t="shared" si="50"/>
        <v>66128.98000000001</v>
      </c>
      <c r="U329" s="11">
        <f t="shared" si="59"/>
        <v>-31878.170999999973</v>
      </c>
      <c r="V329" s="11">
        <f t="shared" si="51"/>
        <v>58331.98</v>
      </c>
      <c r="W329" s="12">
        <f t="shared" si="57"/>
        <v>0.88209405316700773</v>
      </c>
      <c r="X329" s="11">
        <f t="shared" si="52"/>
        <v>7797</v>
      </c>
      <c r="Y329" s="12">
        <f t="shared" si="58"/>
        <v>0.11790594683299212</v>
      </c>
      <c r="AA329" s="12"/>
      <c r="AB329" s="12"/>
    </row>
    <row r="330" spans="1:28">
      <c r="A330" s="1">
        <v>35027</v>
      </c>
      <c r="B330" s="7" t="s">
        <v>85</v>
      </c>
      <c r="C330" s="8" t="str">
        <f t="shared" si="53"/>
        <v>Fri</v>
      </c>
      <c r="E330" s="10">
        <v>25</v>
      </c>
      <c r="F330" s="14">
        <v>37474.192000000003</v>
      </c>
      <c r="G330" s="14">
        <v>20603.968000000001</v>
      </c>
      <c r="H330" s="99">
        <v>14696.696</v>
      </c>
      <c r="I330" s="14">
        <v>4743.8440000000001</v>
      </c>
      <c r="J330" s="14">
        <v>0</v>
      </c>
      <c r="K330" s="11">
        <v>2454.2840000000001</v>
      </c>
      <c r="L330" s="11">
        <v>9850</v>
      </c>
      <c r="O330" s="11">
        <f t="shared" si="54"/>
        <v>89822.983999999997</v>
      </c>
      <c r="P330" s="11">
        <v>2457.3920000000003</v>
      </c>
      <c r="Q330" s="11">
        <f t="shared" si="55"/>
        <v>-3.1080000000001746</v>
      </c>
      <c r="S330" s="11">
        <f t="shared" si="56"/>
        <v>87365.59199999999</v>
      </c>
      <c r="T330" s="11">
        <f t="shared" si="50"/>
        <v>87365.59199999999</v>
      </c>
      <c r="U330" s="11">
        <f t="shared" si="59"/>
        <v>21236.611999999979</v>
      </c>
      <c r="V330" s="11">
        <f t="shared" si="51"/>
        <v>77515.59199999999</v>
      </c>
      <c r="W330" s="12">
        <f t="shared" si="57"/>
        <v>0.88725538539245519</v>
      </c>
      <c r="X330" s="11">
        <f t="shared" si="52"/>
        <v>9850</v>
      </c>
      <c r="Y330" s="12">
        <f t="shared" si="58"/>
        <v>0.11274461460754483</v>
      </c>
      <c r="AA330" s="12"/>
      <c r="AB330" s="12"/>
    </row>
    <row r="331" spans="1:28">
      <c r="A331" s="1">
        <v>35028</v>
      </c>
      <c r="B331" s="7" t="s">
        <v>85</v>
      </c>
      <c r="C331" s="8" t="str">
        <f t="shared" si="53"/>
        <v>Sat</v>
      </c>
      <c r="E331" s="10">
        <v>30</v>
      </c>
      <c r="F331" s="14">
        <v>36740.910000000003</v>
      </c>
      <c r="G331" s="14">
        <v>19610.706999999999</v>
      </c>
      <c r="H331" s="99">
        <v>14501.407999999999</v>
      </c>
      <c r="I331" s="14">
        <v>4658.2039999999997</v>
      </c>
      <c r="J331" s="14">
        <v>0</v>
      </c>
      <c r="K331" s="11">
        <v>3796.4569999999999</v>
      </c>
      <c r="L331" s="11">
        <v>9958</v>
      </c>
      <c r="O331" s="11">
        <f t="shared" si="54"/>
        <v>89265.685999999987</v>
      </c>
      <c r="P331" s="11">
        <v>3723.8669999999997</v>
      </c>
      <c r="Q331" s="11">
        <f t="shared" si="55"/>
        <v>72.590000000000146</v>
      </c>
      <c r="S331" s="11">
        <f t="shared" si="56"/>
        <v>85541.818999999989</v>
      </c>
      <c r="T331" s="11">
        <f t="shared" si="50"/>
        <v>85541.818999999989</v>
      </c>
      <c r="U331" s="11">
        <f t="shared" si="59"/>
        <v>-1823.773000000001</v>
      </c>
      <c r="V331" s="11">
        <f t="shared" si="51"/>
        <v>75583.818999999989</v>
      </c>
      <c r="W331" s="12">
        <f t="shared" si="57"/>
        <v>0.88358910160654869</v>
      </c>
      <c r="X331" s="11">
        <f t="shared" si="52"/>
        <v>9958</v>
      </c>
      <c r="Y331" s="12">
        <f t="shared" si="58"/>
        <v>0.1164108983934513</v>
      </c>
      <c r="AA331" s="12"/>
      <c r="AB331" s="12"/>
    </row>
    <row r="332" spans="1:28">
      <c r="A332" s="1">
        <v>35029</v>
      </c>
      <c r="B332" s="7" t="s">
        <v>85</v>
      </c>
      <c r="C332" s="8" t="str">
        <f t="shared" si="53"/>
        <v>Sun</v>
      </c>
      <c r="E332" s="10">
        <v>19</v>
      </c>
      <c r="F332" s="14">
        <v>27475.314999999999</v>
      </c>
      <c r="G332" s="14">
        <v>17682.923999999999</v>
      </c>
      <c r="H332" s="99">
        <v>12901.316999999999</v>
      </c>
      <c r="I332" s="14">
        <v>3962.3769999999995</v>
      </c>
      <c r="J332" s="14">
        <v>0</v>
      </c>
      <c r="K332" s="11">
        <v>2641.2389999999996</v>
      </c>
      <c r="L332" s="11">
        <v>8255</v>
      </c>
      <c r="O332" s="11">
        <f t="shared" si="54"/>
        <v>72918.171999999991</v>
      </c>
      <c r="P332" s="11">
        <v>2652.6459999999997</v>
      </c>
      <c r="Q332" s="11">
        <f t="shared" si="55"/>
        <v>-11.407000000000153</v>
      </c>
      <c r="S332" s="11">
        <f t="shared" si="56"/>
        <v>70265.525999999998</v>
      </c>
      <c r="T332" s="11">
        <f t="shared" si="50"/>
        <v>70265.525999999998</v>
      </c>
      <c r="U332" s="11">
        <f t="shared" si="59"/>
        <v>-15276.292999999991</v>
      </c>
      <c r="V332" s="11">
        <f t="shared" si="51"/>
        <v>62010.525999999998</v>
      </c>
      <c r="W332" s="12">
        <f t="shared" si="57"/>
        <v>0.88251706818504427</v>
      </c>
      <c r="X332" s="11">
        <f t="shared" si="52"/>
        <v>8255</v>
      </c>
      <c r="Y332" s="12">
        <f t="shared" si="58"/>
        <v>0.11748293181495574</v>
      </c>
      <c r="AA332" s="12"/>
      <c r="AB332" s="12"/>
    </row>
    <row r="333" spans="1:28">
      <c r="A333" s="1">
        <v>35030</v>
      </c>
      <c r="B333" s="7" t="s">
        <v>85</v>
      </c>
      <c r="C333" s="8" t="str">
        <f t="shared" si="53"/>
        <v>Mon</v>
      </c>
      <c r="E333" s="10">
        <v>7</v>
      </c>
      <c r="F333" s="14">
        <v>19380.452000000001</v>
      </c>
      <c r="G333" s="14">
        <v>16447.536</v>
      </c>
      <c r="H333" s="99">
        <v>12122.236000000001</v>
      </c>
      <c r="I333" s="14">
        <v>3245.788</v>
      </c>
      <c r="J333" s="14">
        <v>0</v>
      </c>
      <c r="K333" s="11">
        <v>1764.308</v>
      </c>
      <c r="L333" s="11">
        <v>6550</v>
      </c>
      <c r="O333" s="11">
        <f t="shared" si="54"/>
        <v>59510.32</v>
      </c>
      <c r="P333" s="11">
        <v>1794.3520000000001</v>
      </c>
      <c r="Q333" s="11">
        <f t="shared" si="55"/>
        <v>-30.044000000000096</v>
      </c>
      <c r="S333" s="11">
        <f t="shared" si="56"/>
        <v>57715.968000000001</v>
      </c>
      <c r="T333" s="11">
        <f t="shared" si="50"/>
        <v>57715.968000000001</v>
      </c>
      <c r="U333" s="11">
        <f t="shared" si="59"/>
        <v>-12549.557999999997</v>
      </c>
      <c r="V333" s="11">
        <f t="shared" si="51"/>
        <v>51165.968000000001</v>
      </c>
      <c r="W333" s="12">
        <f t="shared" si="57"/>
        <v>0.88651320896151309</v>
      </c>
      <c r="X333" s="11">
        <f t="shared" si="52"/>
        <v>6550</v>
      </c>
      <c r="Y333" s="12">
        <f t="shared" si="58"/>
        <v>0.11348679103848695</v>
      </c>
      <c r="AA333" s="12"/>
      <c r="AB333" s="12"/>
    </row>
    <row r="334" spans="1:28">
      <c r="A334" s="1">
        <v>35031</v>
      </c>
      <c r="B334" s="7" t="s">
        <v>85</v>
      </c>
      <c r="C334" s="8" t="str">
        <f t="shared" si="53"/>
        <v>Tue</v>
      </c>
      <c r="E334" s="10">
        <v>10</v>
      </c>
      <c r="F334" s="14">
        <v>17923.356</v>
      </c>
      <c r="G334" s="14">
        <v>16104.55</v>
      </c>
      <c r="H334" s="99">
        <v>11943.734</v>
      </c>
      <c r="I334" s="14">
        <v>3091.66</v>
      </c>
      <c r="J334" s="14">
        <v>0</v>
      </c>
      <c r="K334" s="11">
        <v>13314.818000000001</v>
      </c>
      <c r="L334" s="11">
        <v>6194</v>
      </c>
      <c r="O334" s="11">
        <f t="shared" si="54"/>
        <v>68572.118000000002</v>
      </c>
      <c r="P334" s="11">
        <v>12718.2</v>
      </c>
      <c r="Q334" s="11">
        <f t="shared" si="55"/>
        <v>596.61800000000039</v>
      </c>
      <c r="S334" s="11">
        <f t="shared" si="56"/>
        <v>55853.918000000005</v>
      </c>
      <c r="T334" s="11">
        <f t="shared" si="50"/>
        <v>55853.918000000005</v>
      </c>
      <c r="U334" s="11">
        <f t="shared" si="59"/>
        <v>-1862.0499999999956</v>
      </c>
      <c r="V334" s="11">
        <f t="shared" si="51"/>
        <v>49659.918000000005</v>
      </c>
      <c r="W334" s="12">
        <f t="shared" si="57"/>
        <v>0.88910357192847245</v>
      </c>
      <c r="X334" s="11">
        <f t="shared" si="52"/>
        <v>6194</v>
      </c>
      <c r="Y334" s="12">
        <f t="shared" si="58"/>
        <v>0.11089642807152758</v>
      </c>
      <c r="AA334" s="12"/>
      <c r="AB334" s="12"/>
    </row>
    <row r="335" spans="1:28">
      <c r="A335" s="1">
        <v>35032</v>
      </c>
      <c r="B335" s="7" t="s">
        <v>85</v>
      </c>
      <c r="C335" s="8" t="str">
        <f t="shared" si="53"/>
        <v>Wed</v>
      </c>
      <c r="E335" s="10">
        <v>32</v>
      </c>
      <c r="F335" s="14">
        <v>46779.194000000003</v>
      </c>
      <c r="G335" s="14">
        <v>23883.332000000002</v>
      </c>
      <c r="H335" s="99">
        <v>18286.29</v>
      </c>
      <c r="I335" s="14">
        <v>5796.6040000000003</v>
      </c>
      <c r="J335" s="14">
        <v>0</v>
      </c>
      <c r="K335" s="11">
        <v>4689.1899999999996</v>
      </c>
      <c r="L335" s="11">
        <v>11636</v>
      </c>
      <c r="O335" s="11">
        <f t="shared" si="54"/>
        <v>111070.61000000003</v>
      </c>
      <c r="P335" s="11">
        <v>3559.0280000000002</v>
      </c>
      <c r="Q335" s="11">
        <f t="shared" si="55"/>
        <v>1130.1619999999994</v>
      </c>
      <c r="S335" s="11">
        <f t="shared" si="56"/>
        <v>107511.58200000002</v>
      </c>
      <c r="T335" s="11">
        <f t="shared" si="50"/>
        <v>107511.58200000002</v>
      </c>
      <c r="U335" s="11">
        <f t="shared" si="59"/>
        <v>51657.664000000019</v>
      </c>
      <c r="V335" s="11">
        <f t="shared" si="51"/>
        <v>95875.582000000024</v>
      </c>
      <c r="W335" s="12">
        <f t="shared" si="57"/>
        <v>0.89176980020626995</v>
      </c>
      <c r="X335" s="11">
        <f t="shared" si="52"/>
        <v>11636</v>
      </c>
      <c r="Y335" s="12">
        <f t="shared" si="58"/>
        <v>0.10823019979373011</v>
      </c>
      <c r="AA335" s="12"/>
      <c r="AB335" s="12"/>
    </row>
    <row r="336" spans="1:28">
      <c r="A336" s="1">
        <v>35033</v>
      </c>
      <c r="B336" s="7" t="s">
        <v>85</v>
      </c>
      <c r="C336" s="8" t="str">
        <f t="shared" si="53"/>
        <v>Thur</v>
      </c>
      <c r="E336" s="10">
        <v>29</v>
      </c>
      <c r="F336" s="14">
        <v>42533.59</v>
      </c>
      <c r="G336" s="14">
        <v>22650.804</v>
      </c>
      <c r="H336" s="99">
        <v>17363.962</v>
      </c>
      <c r="I336" s="14">
        <v>5410.9220000000005</v>
      </c>
      <c r="J336" s="14">
        <v>0</v>
      </c>
      <c r="K336" s="11">
        <v>13374.79</v>
      </c>
      <c r="L336" s="11">
        <v>10911</v>
      </c>
      <c r="O336" s="11">
        <f t="shared" si="54"/>
        <v>112245.068</v>
      </c>
      <c r="P336" s="11">
        <v>12097.8</v>
      </c>
      <c r="Q336" s="11">
        <f t="shared" si="55"/>
        <v>1276.9900000000016</v>
      </c>
      <c r="S336" s="11">
        <f t="shared" si="56"/>
        <v>100147.268</v>
      </c>
      <c r="T336" s="11">
        <f t="shared" si="50"/>
        <v>100147.268</v>
      </c>
      <c r="U336" s="11">
        <f t="shared" si="59"/>
        <v>-7364.3140000000276</v>
      </c>
      <c r="V336" s="11">
        <f t="shared" si="51"/>
        <v>89236.267999999996</v>
      </c>
      <c r="W336" s="12">
        <f t="shared" si="57"/>
        <v>0.8910504478264949</v>
      </c>
      <c r="X336" s="11">
        <f t="shared" si="52"/>
        <v>10911</v>
      </c>
      <c r="Y336" s="12">
        <f t="shared" si="58"/>
        <v>0.10894955217350513</v>
      </c>
      <c r="AA336" s="12"/>
      <c r="AB336" s="12"/>
    </row>
    <row r="337" spans="1:31">
      <c r="A337" s="1">
        <v>35034</v>
      </c>
      <c r="B337" s="7" t="s">
        <v>86</v>
      </c>
      <c r="C337" s="8" t="str">
        <f t="shared" si="53"/>
        <v>Fri</v>
      </c>
      <c r="E337" s="10">
        <v>12</v>
      </c>
      <c r="F337" s="11">
        <v>24316.578000000001</v>
      </c>
      <c r="G337" s="11">
        <v>17595.578000000001</v>
      </c>
      <c r="H337" s="61">
        <v>12942.578</v>
      </c>
      <c r="I337" s="11">
        <v>3716.1959999999999</v>
      </c>
      <c r="J337" s="11">
        <v>0</v>
      </c>
      <c r="K337" s="11">
        <v>2461.9540000000002</v>
      </c>
      <c r="L337" s="11">
        <v>7381</v>
      </c>
      <c r="O337" s="11">
        <f t="shared" si="54"/>
        <v>68413.884000000005</v>
      </c>
      <c r="P337" s="11">
        <v>2422.6620000000003</v>
      </c>
      <c r="Q337" s="11">
        <f t="shared" si="55"/>
        <v>39.291999999999916</v>
      </c>
      <c r="S337" s="11">
        <f t="shared" si="56"/>
        <v>65991.222000000009</v>
      </c>
      <c r="T337" s="11">
        <f t="shared" si="50"/>
        <v>65991.222000000009</v>
      </c>
      <c r="U337" s="11">
        <f t="shared" si="59"/>
        <v>-34156.045999999988</v>
      </c>
      <c r="V337" s="11">
        <f t="shared" si="51"/>
        <v>58610.222000000009</v>
      </c>
      <c r="W337" s="12">
        <f t="shared" si="57"/>
        <v>0.88815179085485041</v>
      </c>
      <c r="X337" s="11">
        <f t="shared" si="52"/>
        <v>7381</v>
      </c>
      <c r="Y337" s="12">
        <f t="shared" si="58"/>
        <v>0.11184820914514962</v>
      </c>
      <c r="AA337" s="9">
        <f>INTERCEPT(T337:T367,E337:E367)</f>
        <v>26417.954023255807</v>
      </c>
      <c r="AB337" s="9">
        <f>SLOPE(T337:T367,E337:E367)</f>
        <v>2613.2412790697672</v>
      </c>
      <c r="AC337" s="12">
        <f>RSQ(T337:T367,E337:E367)</f>
        <v>0.87678550304974523</v>
      </c>
      <c r="AD337" s="9">
        <f>AA337+(AB337*55)</f>
        <v>170146.22437209298</v>
      </c>
      <c r="AE337" s="10">
        <f>SUM(E337:E367)</f>
        <v>904</v>
      </c>
    </row>
    <row r="338" spans="1:31">
      <c r="A338" s="1">
        <v>35035</v>
      </c>
      <c r="B338" s="7" t="s">
        <v>86</v>
      </c>
      <c r="C338" s="8" t="str">
        <f t="shared" si="53"/>
        <v>Sat</v>
      </c>
      <c r="E338" s="10">
        <v>22</v>
      </c>
      <c r="F338" s="11">
        <v>25793.174999999999</v>
      </c>
      <c r="G338" s="11">
        <v>17714.95</v>
      </c>
      <c r="H338" s="61">
        <v>12922.043</v>
      </c>
      <c r="I338" s="11">
        <v>3842.2219999999998</v>
      </c>
      <c r="J338" s="11">
        <v>0</v>
      </c>
      <c r="K338" s="11">
        <v>2215.1479999999997</v>
      </c>
      <c r="L338" s="11">
        <v>7795</v>
      </c>
      <c r="O338" s="11">
        <f t="shared" si="54"/>
        <v>70282.538</v>
      </c>
      <c r="P338" s="11">
        <v>2198.5239999999999</v>
      </c>
      <c r="Q338" s="11">
        <f t="shared" si="55"/>
        <v>16.623999999999796</v>
      </c>
      <c r="S338" s="11">
        <f t="shared" si="56"/>
        <v>68084.013999999996</v>
      </c>
      <c r="T338" s="11">
        <f t="shared" si="50"/>
        <v>68084.013999999996</v>
      </c>
      <c r="U338" s="11">
        <f t="shared" si="59"/>
        <v>2092.7919999999867</v>
      </c>
      <c r="V338" s="11">
        <f t="shared" si="51"/>
        <v>60289.014000000003</v>
      </c>
      <c r="W338" s="12">
        <f t="shared" si="57"/>
        <v>0.88550910056507548</v>
      </c>
      <c r="X338" s="11">
        <f t="shared" si="52"/>
        <v>7795</v>
      </c>
      <c r="Y338" s="12">
        <f t="shared" si="58"/>
        <v>0.11449089943492463</v>
      </c>
      <c r="AA338" s="12"/>
      <c r="AB338" s="12"/>
    </row>
    <row r="339" spans="1:31">
      <c r="A339" s="1">
        <v>35036</v>
      </c>
      <c r="B339" s="7" t="s">
        <v>86</v>
      </c>
      <c r="C339" s="8" t="str">
        <f t="shared" si="53"/>
        <v>Sun</v>
      </c>
      <c r="E339" s="10">
        <v>11</v>
      </c>
      <c r="F339" s="11">
        <v>16848.23</v>
      </c>
      <c r="G339" s="11">
        <v>15739.820999999998</v>
      </c>
      <c r="H339" s="61">
        <v>11089.254999999999</v>
      </c>
      <c r="I339" s="11">
        <v>3059.7459999999996</v>
      </c>
      <c r="J339" s="11">
        <v>0</v>
      </c>
      <c r="K339" s="11">
        <v>2425.4839999999999</v>
      </c>
      <c r="L339" s="11">
        <v>5974</v>
      </c>
      <c r="O339" s="11">
        <f t="shared" si="54"/>
        <v>55136.535999999993</v>
      </c>
      <c r="P339" s="11">
        <v>2430.6489999999999</v>
      </c>
      <c r="Q339" s="11">
        <f t="shared" si="55"/>
        <v>-5.1649999999999636</v>
      </c>
      <c r="S339" s="11">
        <f t="shared" si="56"/>
        <v>52705.886999999995</v>
      </c>
      <c r="T339" s="11">
        <f t="shared" si="50"/>
        <v>52705.886999999995</v>
      </c>
      <c r="U339" s="11">
        <f t="shared" si="59"/>
        <v>-15378.127</v>
      </c>
      <c r="V339" s="11">
        <f t="shared" si="51"/>
        <v>46731.886999999995</v>
      </c>
      <c r="W339" s="12">
        <f t="shared" si="57"/>
        <v>0.88665402785081671</v>
      </c>
      <c r="X339" s="11">
        <f t="shared" si="52"/>
        <v>5974</v>
      </c>
      <c r="Y339" s="12">
        <f t="shared" si="58"/>
        <v>0.11334597214918327</v>
      </c>
      <c r="AA339" s="12"/>
      <c r="AB339" s="12"/>
    </row>
    <row r="340" spans="1:31">
      <c r="A340" s="1">
        <v>35037</v>
      </c>
      <c r="B340" s="7" t="s">
        <v>86</v>
      </c>
      <c r="C340" s="8" t="str">
        <f t="shared" si="53"/>
        <v>Mon</v>
      </c>
      <c r="E340" s="10">
        <v>20</v>
      </c>
      <c r="F340" s="11">
        <v>25809.504999999997</v>
      </c>
      <c r="G340" s="11">
        <v>18289.264999999999</v>
      </c>
      <c r="H340" s="61">
        <v>13851.496999999999</v>
      </c>
      <c r="I340" s="11">
        <v>3866.5189999999998</v>
      </c>
      <c r="J340" s="11">
        <v>0</v>
      </c>
      <c r="K340" s="11">
        <v>2622.7869999999998</v>
      </c>
      <c r="L340" s="11">
        <v>7719</v>
      </c>
      <c r="O340" s="11">
        <f t="shared" si="54"/>
        <v>72158.572999999989</v>
      </c>
      <c r="P340" s="11">
        <v>2516.3879999999999</v>
      </c>
      <c r="Q340" s="11">
        <f t="shared" si="55"/>
        <v>106.39899999999989</v>
      </c>
      <c r="S340" s="11">
        <f t="shared" si="56"/>
        <v>69642.184999999983</v>
      </c>
      <c r="T340" s="11">
        <f t="shared" si="50"/>
        <v>69642.184999999983</v>
      </c>
      <c r="U340" s="11">
        <f t="shared" si="59"/>
        <v>16936.297999999988</v>
      </c>
      <c r="V340" s="11">
        <f t="shared" si="51"/>
        <v>61923.18499999999</v>
      </c>
      <c r="W340" s="12">
        <f t="shared" si="57"/>
        <v>0.88916200719434646</v>
      </c>
      <c r="X340" s="11">
        <f t="shared" si="52"/>
        <v>7719</v>
      </c>
      <c r="Y340" s="12">
        <f t="shared" si="58"/>
        <v>0.11083799280565367</v>
      </c>
      <c r="AA340" s="12"/>
      <c r="AB340" s="12"/>
    </row>
    <row r="341" spans="1:31">
      <c r="A341" s="1">
        <v>35038</v>
      </c>
      <c r="B341" s="7" t="s">
        <v>86</v>
      </c>
      <c r="C341" s="8" t="str">
        <f t="shared" si="53"/>
        <v>Tue</v>
      </c>
      <c r="E341" s="10">
        <v>21</v>
      </c>
      <c r="F341" s="11">
        <v>33186.230000000003</v>
      </c>
      <c r="G341" s="11">
        <v>19977.914000000001</v>
      </c>
      <c r="H341" s="61">
        <v>15139.828000000001</v>
      </c>
      <c r="I341" s="11">
        <v>4495.8320000000003</v>
      </c>
      <c r="J341" s="11">
        <v>0</v>
      </c>
      <c r="K341" s="11">
        <v>2563.2860000000001</v>
      </c>
      <c r="L341" s="11">
        <v>9175</v>
      </c>
      <c r="O341" s="11">
        <f t="shared" si="54"/>
        <v>84538.09</v>
      </c>
      <c r="P341" s="11">
        <v>2490.9059999999999</v>
      </c>
      <c r="Q341" s="11">
        <f t="shared" si="55"/>
        <v>72.380000000000109</v>
      </c>
      <c r="S341" s="11">
        <f t="shared" si="56"/>
        <v>82047.183999999994</v>
      </c>
      <c r="T341" s="11">
        <f t="shared" si="50"/>
        <v>82047.183999999994</v>
      </c>
      <c r="U341" s="11">
        <f t="shared" si="59"/>
        <v>12404.999000000011</v>
      </c>
      <c r="V341" s="11">
        <f t="shared" si="51"/>
        <v>72872.183999999994</v>
      </c>
      <c r="W341" s="12">
        <f t="shared" si="57"/>
        <v>0.88817410235554217</v>
      </c>
      <c r="X341" s="11">
        <f t="shared" si="52"/>
        <v>9175</v>
      </c>
      <c r="Y341" s="12">
        <f t="shared" si="58"/>
        <v>0.11182589764445786</v>
      </c>
      <c r="AA341" s="12"/>
      <c r="AB341" s="12"/>
    </row>
    <row r="342" spans="1:31">
      <c r="A342" s="1">
        <v>35039</v>
      </c>
      <c r="B342" s="7" t="s">
        <v>86</v>
      </c>
      <c r="C342" s="8" t="str">
        <f t="shared" si="53"/>
        <v>Wed</v>
      </c>
      <c r="E342" s="10">
        <v>23</v>
      </c>
      <c r="F342" s="11">
        <v>30628.114000000001</v>
      </c>
      <c r="G342" s="11">
        <v>19914.84</v>
      </c>
      <c r="H342" s="61">
        <v>14967.15</v>
      </c>
      <c r="I342" s="11">
        <v>4468.9480000000003</v>
      </c>
      <c r="J342" s="11">
        <v>0</v>
      </c>
      <c r="K342" s="11">
        <v>2459.886</v>
      </c>
      <c r="L342" s="11">
        <v>14114</v>
      </c>
      <c r="O342" s="11">
        <f t="shared" si="54"/>
        <v>86552.937999999995</v>
      </c>
      <c r="P342" s="11">
        <v>2413.3560000000002</v>
      </c>
      <c r="Q342" s="11">
        <f t="shared" si="55"/>
        <v>46.529999999999745</v>
      </c>
      <c r="S342" s="11">
        <f t="shared" si="56"/>
        <v>84139.581999999995</v>
      </c>
      <c r="T342" s="11">
        <f t="shared" si="50"/>
        <v>84139.581999999995</v>
      </c>
      <c r="U342" s="11">
        <f t="shared" si="59"/>
        <v>2092.398000000001</v>
      </c>
      <c r="V342" s="11">
        <f t="shared" si="51"/>
        <v>70025.581999999995</v>
      </c>
      <c r="W342" s="12">
        <f t="shared" si="57"/>
        <v>0.83225493086000835</v>
      </c>
      <c r="X342" s="11">
        <f t="shared" si="52"/>
        <v>14114</v>
      </c>
      <c r="Y342" s="12">
        <f t="shared" si="58"/>
        <v>0.16774506913999171</v>
      </c>
      <c r="AA342" s="12"/>
      <c r="AB342" s="12"/>
    </row>
    <row r="343" spans="1:31">
      <c r="A343" s="1">
        <v>35040</v>
      </c>
      <c r="B343" s="7" t="s">
        <v>86</v>
      </c>
      <c r="C343" s="8" t="str">
        <f t="shared" si="53"/>
        <v>Thur</v>
      </c>
      <c r="E343" s="10">
        <v>34</v>
      </c>
      <c r="F343" s="11">
        <v>40713.75</v>
      </c>
      <c r="G343" s="11">
        <v>22263.054</v>
      </c>
      <c r="H343" s="61">
        <v>16898.662</v>
      </c>
      <c r="I343" s="11">
        <v>5363.3580000000002</v>
      </c>
      <c r="J343" s="11">
        <v>0</v>
      </c>
      <c r="K343" s="11">
        <v>17603.849999999999</v>
      </c>
      <c r="L343" s="11">
        <v>16228</v>
      </c>
      <c r="O343" s="11">
        <f t="shared" si="54"/>
        <v>119070.674</v>
      </c>
      <c r="P343" s="11">
        <v>10133.200000000001</v>
      </c>
      <c r="Q343" s="11">
        <f t="shared" si="55"/>
        <v>7470.6499999999978</v>
      </c>
      <c r="S343" s="11">
        <f t="shared" si="56"/>
        <v>108937.474</v>
      </c>
      <c r="T343" s="11">
        <f t="shared" si="50"/>
        <v>108937.474</v>
      </c>
      <c r="U343" s="11">
        <f t="shared" si="59"/>
        <v>24797.892000000007</v>
      </c>
      <c r="V343" s="11">
        <f t="shared" si="51"/>
        <v>92709.474000000002</v>
      </c>
      <c r="W343" s="12">
        <f t="shared" si="57"/>
        <v>0.85103381413084722</v>
      </c>
      <c r="X343" s="11">
        <f t="shared" si="52"/>
        <v>16228</v>
      </c>
      <c r="Y343" s="12">
        <f t="shared" si="58"/>
        <v>0.14896618586915278</v>
      </c>
      <c r="AA343" s="12"/>
      <c r="AB343" s="12"/>
    </row>
    <row r="344" spans="1:31">
      <c r="A344" s="1">
        <v>35041</v>
      </c>
      <c r="B344" s="7" t="s">
        <v>86</v>
      </c>
      <c r="C344" s="8" t="str">
        <f t="shared" si="53"/>
        <v>Fri</v>
      </c>
      <c r="E344" s="10">
        <v>31</v>
      </c>
      <c r="F344" s="11">
        <v>38024.016000000003</v>
      </c>
      <c r="G344" s="11">
        <v>20790.101999999999</v>
      </c>
      <c r="H344" s="61">
        <v>14469.72</v>
      </c>
      <c r="I344" s="11">
        <v>4992.78</v>
      </c>
      <c r="J344" s="11">
        <v>0</v>
      </c>
      <c r="K344" s="11">
        <v>28343.628000000001</v>
      </c>
      <c r="L344" s="11">
        <v>16234</v>
      </c>
      <c r="O344" s="11">
        <f t="shared" si="54"/>
        <v>122854.246</v>
      </c>
      <c r="P344" s="11">
        <v>21590.400000000001</v>
      </c>
      <c r="Q344" s="11">
        <f t="shared" si="55"/>
        <v>6753.2279999999992</v>
      </c>
      <c r="S344" s="11">
        <f t="shared" si="56"/>
        <v>101263.84599999999</v>
      </c>
      <c r="T344" s="11">
        <f t="shared" si="50"/>
        <v>101263.84599999999</v>
      </c>
      <c r="U344" s="11">
        <f t="shared" si="59"/>
        <v>-7673.6280000000115</v>
      </c>
      <c r="V344" s="11">
        <f t="shared" si="51"/>
        <v>85029.84599999999</v>
      </c>
      <c r="W344" s="12">
        <f t="shared" si="57"/>
        <v>0.83968612055283776</v>
      </c>
      <c r="X344" s="11">
        <f t="shared" si="52"/>
        <v>16234</v>
      </c>
      <c r="Y344" s="12">
        <f t="shared" si="58"/>
        <v>0.16031387944716224</v>
      </c>
      <c r="AA344" s="12"/>
      <c r="AB344" s="12"/>
    </row>
    <row r="345" spans="1:31">
      <c r="A345" s="1">
        <v>35042</v>
      </c>
      <c r="B345" s="7" t="s">
        <v>86</v>
      </c>
      <c r="C345" s="8" t="str">
        <f t="shared" si="53"/>
        <v>Sat</v>
      </c>
      <c r="D345" s="9">
        <v>12750</v>
      </c>
      <c r="E345" s="10">
        <v>34</v>
      </c>
      <c r="F345" s="11">
        <v>35754.067999999999</v>
      </c>
      <c r="G345" s="11">
        <v>20899.484999999997</v>
      </c>
      <c r="H345" s="61">
        <v>13428.035999999998</v>
      </c>
      <c r="I345" s="11">
        <v>4781.4780000000001</v>
      </c>
      <c r="J345" s="11">
        <v>0</v>
      </c>
      <c r="K345" s="11">
        <v>8373.3009999999995</v>
      </c>
      <c r="L345" s="11">
        <v>16707</v>
      </c>
      <c r="O345" s="11">
        <f t="shared" si="54"/>
        <v>99943.367999999988</v>
      </c>
      <c r="P345" s="11">
        <v>1192.7719999999999</v>
      </c>
      <c r="Q345" s="11">
        <f t="shared" si="55"/>
        <v>7180.5289999999995</v>
      </c>
      <c r="S345" s="11">
        <f t="shared" si="56"/>
        <v>98750.59599999999</v>
      </c>
      <c r="T345" s="11">
        <f t="shared" si="50"/>
        <v>111500.59599999999</v>
      </c>
      <c r="U345" s="11">
        <f t="shared" si="59"/>
        <v>-2513.25</v>
      </c>
      <c r="V345" s="11">
        <f t="shared" si="51"/>
        <v>82043.59599999999</v>
      </c>
      <c r="W345" s="12">
        <f t="shared" si="57"/>
        <v>0.83081621097253933</v>
      </c>
      <c r="X345" s="11">
        <f t="shared" si="52"/>
        <v>16707</v>
      </c>
      <c r="Y345" s="12">
        <f t="shared" si="58"/>
        <v>0.16918378902746067</v>
      </c>
      <c r="AA345" s="12"/>
      <c r="AB345" s="12"/>
    </row>
    <row r="346" spans="1:31">
      <c r="A346" s="1">
        <v>35043</v>
      </c>
      <c r="B346" s="7" t="s">
        <v>86</v>
      </c>
      <c r="C346" s="8" t="str">
        <f t="shared" si="53"/>
        <v>Sun</v>
      </c>
      <c r="D346" s="9">
        <v>12750</v>
      </c>
      <c r="E346" s="10">
        <v>41</v>
      </c>
      <c r="F346" s="11">
        <v>45865.067999999999</v>
      </c>
      <c r="G346" s="11">
        <v>22957.446</v>
      </c>
      <c r="H346" s="61">
        <v>15309.462000000001</v>
      </c>
      <c r="I346" s="11">
        <v>5619.732</v>
      </c>
      <c r="J346" s="11">
        <v>0</v>
      </c>
      <c r="K346" s="11">
        <v>14950.314</v>
      </c>
      <c r="L346" s="11">
        <v>17910</v>
      </c>
      <c r="O346" s="11">
        <f t="shared" si="54"/>
        <v>122612.022</v>
      </c>
      <c r="P346" s="11">
        <v>1631.7360000000001</v>
      </c>
      <c r="Q346" s="11">
        <f t="shared" si="55"/>
        <v>13318.578</v>
      </c>
      <c r="S346" s="11">
        <f t="shared" si="56"/>
        <v>120980.28599999999</v>
      </c>
      <c r="T346" s="11">
        <f t="shared" si="50"/>
        <v>133730.28599999999</v>
      </c>
      <c r="U346" s="11">
        <f t="shared" si="59"/>
        <v>22229.690000000002</v>
      </c>
      <c r="V346" s="11">
        <f t="shared" si="51"/>
        <v>103070.28599999999</v>
      </c>
      <c r="W346" s="12">
        <f t="shared" si="57"/>
        <v>0.85195935145995605</v>
      </c>
      <c r="X346" s="11">
        <f t="shared" si="52"/>
        <v>17910</v>
      </c>
      <c r="Y346" s="12">
        <f t="shared" si="58"/>
        <v>0.14804064854004395</v>
      </c>
      <c r="AA346" s="12"/>
      <c r="AB346" s="12"/>
    </row>
    <row r="347" spans="1:31">
      <c r="A347" s="1">
        <v>35044</v>
      </c>
      <c r="B347" s="7" t="s">
        <v>86</v>
      </c>
      <c r="C347" s="8" t="str">
        <f t="shared" si="53"/>
        <v>Mon</v>
      </c>
      <c r="D347" s="9">
        <v>12750</v>
      </c>
      <c r="E347" s="10">
        <v>39</v>
      </c>
      <c r="F347" s="11">
        <v>46169.279999999999</v>
      </c>
      <c r="G347" s="11">
        <v>23112.584999999999</v>
      </c>
      <c r="H347" s="61">
        <v>15501.195</v>
      </c>
      <c r="I347" s="11">
        <v>5483.43</v>
      </c>
      <c r="J347" s="11">
        <v>0</v>
      </c>
      <c r="K347" s="11">
        <v>17323.830000000002</v>
      </c>
      <c r="L347" s="11">
        <v>17983</v>
      </c>
      <c r="O347" s="11">
        <f t="shared" si="54"/>
        <v>125573.31999999999</v>
      </c>
      <c r="P347" s="11">
        <v>1658.07</v>
      </c>
      <c r="Q347" s="11">
        <f t="shared" si="55"/>
        <v>15665.760000000002</v>
      </c>
      <c r="S347" s="11">
        <f t="shared" si="56"/>
        <v>123915.24999999999</v>
      </c>
      <c r="T347" s="11">
        <f t="shared" si="50"/>
        <v>136665.25</v>
      </c>
      <c r="U347" s="11">
        <f t="shared" si="59"/>
        <v>2934.9639999999927</v>
      </c>
      <c r="V347" s="11">
        <f t="shared" si="51"/>
        <v>105932.24999999999</v>
      </c>
      <c r="W347" s="12">
        <f t="shared" si="57"/>
        <v>0.85487661930230541</v>
      </c>
      <c r="X347" s="11">
        <f t="shared" si="52"/>
        <v>17983</v>
      </c>
      <c r="Y347" s="12">
        <f t="shared" si="58"/>
        <v>0.14512338069769462</v>
      </c>
      <c r="AA347" s="12"/>
      <c r="AB347" s="12"/>
    </row>
    <row r="348" spans="1:31">
      <c r="A348" s="1">
        <v>35045</v>
      </c>
      <c r="B348" s="7" t="s">
        <v>86</v>
      </c>
      <c r="C348" s="8" t="str">
        <f t="shared" si="53"/>
        <v>Tue</v>
      </c>
      <c r="D348" s="9">
        <v>12750</v>
      </c>
      <c r="E348" s="10">
        <v>30</v>
      </c>
      <c r="F348" s="11">
        <v>37635.288999999997</v>
      </c>
      <c r="G348" s="11">
        <v>10847.532999999999</v>
      </c>
      <c r="H348" s="61">
        <v>13886.618999999999</v>
      </c>
      <c r="I348" s="11">
        <v>5110.2509999999993</v>
      </c>
      <c r="J348" s="11">
        <v>0</v>
      </c>
      <c r="K348" s="11">
        <v>13123.231999999998</v>
      </c>
      <c r="L348" s="11">
        <v>16939</v>
      </c>
      <c r="O348" s="11">
        <f t="shared" si="54"/>
        <v>97541.923999999999</v>
      </c>
      <c r="P348" s="11">
        <v>1840.8059999999998</v>
      </c>
      <c r="Q348" s="11">
        <f t="shared" si="55"/>
        <v>11282.425999999998</v>
      </c>
      <c r="S348" s="11">
        <f t="shared" si="56"/>
        <v>95701.118000000002</v>
      </c>
      <c r="T348" s="11">
        <f t="shared" si="50"/>
        <v>108451.118</v>
      </c>
      <c r="U348" s="11">
        <f t="shared" si="59"/>
        <v>-28214.131999999983</v>
      </c>
      <c r="V348" s="11">
        <f t="shared" si="51"/>
        <v>78762.118000000002</v>
      </c>
      <c r="W348" s="12">
        <f t="shared" si="57"/>
        <v>0.82300102283026622</v>
      </c>
      <c r="X348" s="11">
        <f t="shared" si="52"/>
        <v>16939</v>
      </c>
      <c r="Y348" s="12">
        <f t="shared" si="58"/>
        <v>0.17699897716973378</v>
      </c>
      <c r="AA348" s="12"/>
      <c r="AB348" s="12"/>
    </row>
    <row r="349" spans="1:31">
      <c r="A349" s="1">
        <v>35046</v>
      </c>
      <c r="B349" s="7" t="s">
        <v>86</v>
      </c>
      <c r="C349" s="8" t="str">
        <f t="shared" si="53"/>
        <v>Wed</v>
      </c>
      <c r="D349" s="9">
        <v>12750</v>
      </c>
      <c r="E349" s="10">
        <v>33</v>
      </c>
      <c r="F349" s="11">
        <v>38889.773999999998</v>
      </c>
      <c r="G349" s="11">
        <v>21390.358</v>
      </c>
      <c r="H349" s="61">
        <v>14135.814</v>
      </c>
      <c r="I349" s="11">
        <v>4976.6419999999998</v>
      </c>
      <c r="J349" s="11">
        <v>0</v>
      </c>
      <c r="K349" s="11">
        <v>12970.496000000001</v>
      </c>
      <c r="L349" s="11">
        <v>17108</v>
      </c>
      <c r="O349" s="11">
        <f t="shared" si="54"/>
        <v>109471.08399999999</v>
      </c>
      <c r="P349" s="11">
        <v>2336.84</v>
      </c>
      <c r="Q349" s="11">
        <f t="shared" si="55"/>
        <v>10633.656000000001</v>
      </c>
      <c r="S349" s="11">
        <f t="shared" si="56"/>
        <v>107134.24399999999</v>
      </c>
      <c r="T349" s="11">
        <f t="shared" si="50"/>
        <v>119884.24399999999</v>
      </c>
      <c r="U349" s="11">
        <f t="shared" si="59"/>
        <v>11433.125999999989</v>
      </c>
      <c r="V349" s="11">
        <f t="shared" si="51"/>
        <v>90026.243999999992</v>
      </c>
      <c r="W349" s="12">
        <f t="shared" si="57"/>
        <v>0.84031249616135806</v>
      </c>
      <c r="X349" s="11">
        <f t="shared" si="52"/>
        <v>17108</v>
      </c>
      <c r="Y349" s="12">
        <f t="shared" si="58"/>
        <v>0.15968750383864194</v>
      </c>
      <c r="AA349" s="12"/>
      <c r="AB349" s="12"/>
    </row>
    <row r="350" spans="1:31">
      <c r="A350" s="1">
        <v>35047</v>
      </c>
      <c r="B350" s="7" t="s">
        <v>86</v>
      </c>
      <c r="C350" s="8" t="str">
        <f t="shared" si="53"/>
        <v>Thur</v>
      </c>
      <c r="D350" s="9">
        <v>12750</v>
      </c>
      <c r="E350" s="10">
        <v>17</v>
      </c>
      <c r="F350" s="11">
        <v>24780.084000000003</v>
      </c>
      <c r="G350" s="11">
        <v>19720.259999999998</v>
      </c>
      <c r="H350" s="61">
        <v>12716.9</v>
      </c>
      <c r="I350" s="11">
        <v>3998.96</v>
      </c>
      <c r="J350" s="11">
        <v>0</v>
      </c>
      <c r="K350" s="11">
        <v>6922.5520000000006</v>
      </c>
      <c r="L350" s="11">
        <v>15033</v>
      </c>
      <c r="O350" s="11">
        <f t="shared" si="54"/>
        <v>83171.755999999994</v>
      </c>
      <c r="P350" s="11">
        <v>2348.6120000000001</v>
      </c>
      <c r="Q350" s="11">
        <f t="shared" si="55"/>
        <v>4573.9400000000005</v>
      </c>
      <c r="S350" s="11">
        <f t="shared" si="56"/>
        <v>80823.144</v>
      </c>
      <c r="T350" s="11">
        <f t="shared" si="50"/>
        <v>93573.144</v>
      </c>
      <c r="U350" s="11">
        <f t="shared" si="59"/>
        <v>-26311.099999999991</v>
      </c>
      <c r="V350" s="11">
        <f t="shared" si="51"/>
        <v>65790.144</v>
      </c>
      <c r="W350" s="12">
        <f t="shared" si="57"/>
        <v>0.8140012964603307</v>
      </c>
      <c r="X350" s="11">
        <f t="shared" si="52"/>
        <v>15033</v>
      </c>
      <c r="Y350" s="12">
        <f t="shared" si="58"/>
        <v>0.18599870353966927</v>
      </c>
      <c r="AA350" s="12"/>
      <c r="AB350" s="12"/>
    </row>
    <row r="351" spans="1:31">
      <c r="A351" s="1">
        <v>35048</v>
      </c>
      <c r="B351" s="7" t="s">
        <v>86</v>
      </c>
      <c r="C351" s="8" t="str">
        <f t="shared" si="53"/>
        <v>Fri</v>
      </c>
      <c r="E351" s="10">
        <v>10</v>
      </c>
      <c r="F351" s="11">
        <v>10682.254000000001</v>
      </c>
      <c r="G351" s="11">
        <v>16586.394</v>
      </c>
      <c r="H351" s="61">
        <v>10414.448</v>
      </c>
      <c r="I351" s="11">
        <v>2888.9960000000001</v>
      </c>
      <c r="J351" s="11">
        <v>0</v>
      </c>
      <c r="K351" s="11">
        <v>3165.0740000000001</v>
      </c>
      <c r="L351" s="11">
        <v>13094</v>
      </c>
      <c r="O351" s="11">
        <f t="shared" si="54"/>
        <v>56831.166000000005</v>
      </c>
      <c r="P351" s="11">
        <v>2529.1640000000002</v>
      </c>
      <c r="Q351" s="11">
        <f t="shared" si="55"/>
        <v>635.90999999999985</v>
      </c>
      <c r="S351" s="11">
        <f t="shared" si="56"/>
        <v>54302.002000000008</v>
      </c>
      <c r="T351" s="11">
        <f t="shared" si="50"/>
        <v>54302.002000000008</v>
      </c>
      <c r="U351" s="11">
        <f t="shared" si="59"/>
        <v>-26521.141999999993</v>
      </c>
      <c r="V351" s="11">
        <f t="shared" si="51"/>
        <v>41208.002000000008</v>
      </c>
      <c r="W351" s="12">
        <f t="shared" si="57"/>
        <v>0.75886708560026939</v>
      </c>
      <c r="X351" s="11">
        <f t="shared" si="52"/>
        <v>13094</v>
      </c>
      <c r="Y351" s="12">
        <f t="shared" si="58"/>
        <v>0.24113291439973056</v>
      </c>
      <c r="AA351" s="12"/>
      <c r="AB351" s="12"/>
    </row>
    <row r="352" spans="1:31">
      <c r="A352" s="1">
        <v>35049</v>
      </c>
      <c r="B352" s="7" t="s">
        <v>86</v>
      </c>
      <c r="C352" s="8" t="str">
        <f t="shared" si="53"/>
        <v>Sat</v>
      </c>
      <c r="E352" s="10">
        <v>27</v>
      </c>
      <c r="F352" s="11">
        <v>26682.01</v>
      </c>
      <c r="G352" s="11">
        <v>20287.867999999999</v>
      </c>
      <c r="H352" s="61">
        <v>13652.105</v>
      </c>
      <c r="I352" s="11">
        <v>4292.143</v>
      </c>
      <c r="J352" s="11">
        <v>0</v>
      </c>
      <c r="K352" s="11">
        <v>2079.1849999999999</v>
      </c>
      <c r="L352" s="11">
        <v>15070</v>
      </c>
      <c r="O352" s="11">
        <f t="shared" si="54"/>
        <v>82063.310999999987</v>
      </c>
      <c r="P352" s="11">
        <v>2028.3719999999998</v>
      </c>
      <c r="Q352" s="11">
        <f t="shared" si="55"/>
        <v>50.813000000000102</v>
      </c>
      <c r="S352" s="11">
        <f t="shared" si="56"/>
        <v>80034.938999999984</v>
      </c>
      <c r="T352" s="11">
        <f t="shared" si="50"/>
        <v>80034.938999999984</v>
      </c>
      <c r="U352" s="11">
        <f t="shared" si="59"/>
        <v>25732.936999999976</v>
      </c>
      <c r="V352" s="11">
        <f t="shared" si="51"/>
        <v>64964.938999999984</v>
      </c>
      <c r="W352" s="12">
        <f t="shared" si="57"/>
        <v>0.81170723451166737</v>
      </c>
      <c r="X352" s="11">
        <f t="shared" si="52"/>
        <v>15070</v>
      </c>
      <c r="Y352" s="12">
        <f t="shared" si="58"/>
        <v>0.18829276548833257</v>
      </c>
      <c r="AA352" s="12"/>
      <c r="AB352" s="12"/>
    </row>
    <row r="353" spans="1:31">
      <c r="A353" s="1">
        <v>35050</v>
      </c>
      <c r="B353" s="7" t="s">
        <v>86</v>
      </c>
      <c r="C353" s="8" t="str">
        <f t="shared" si="53"/>
        <v>Sun</v>
      </c>
      <c r="E353" s="10">
        <v>32</v>
      </c>
      <c r="F353" s="11">
        <v>36540.756000000001</v>
      </c>
      <c r="G353" s="11">
        <v>22778.531999999999</v>
      </c>
      <c r="H353" s="61">
        <v>15782.424000000001</v>
      </c>
      <c r="I353" s="11">
        <v>5209.0079999999998</v>
      </c>
      <c r="J353" s="11">
        <v>0</v>
      </c>
      <c r="K353" s="11">
        <v>3513.076</v>
      </c>
      <c r="L353" s="11">
        <v>16488</v>
      </c>
      <c r="O353" s="11">
        <f t="shared" si="54"/>
        <v>100311.796</v>
      </c>
      <c r="P353" s="11">
        <v>2554.7760000000003</v>
      </c>
      <c r="Q353" s="11">
        <f t="shared" si="55"/>
        <v>958.29999999999973</v>
      </c>
      <c r="S353" s="11">
        <f t="shared" si="56"/>
        <v>97757.02</v>
      </c>
      <c r="T353" s="11">
        <f t="shared" si="50"/>
        <v>97757.02</v>
      </c>
      <c r="U353" s="11">
        <f t="shared" si="59"/>
        <v>17722.08100000002</v>
      </c>
      <c r="V353" s="11">
        <f t="shared" si="51"/>
        <v>81269.02</v>
      </c>
      <c r="W353" s="12">
        <f t="shared" si="57"/>
        <v>0.83133692086767785</v>
      </c>
      <c r="X353" s="11">
        <f t="shared" si="52"/>
        <v>16488</v>
      </c>
      <c r="Y353" s="12">
        <f t="shared" si="58"/>
        <v>0.16866307913232215</v>
      </c>
      <c r="AA353" s="12"/>
      <c r="AB353" s="12"/>
    </row>
    <row r="354" spans="1:31">
      <c r="A354" s="1">
        <v>35051</v>
      </c>
      <c r="B354" s="7" t="s">
        <v>86</v>
      </c>
      <c r="C354" s="8" t="str">
        <f t="shared" si="53"/>
        <v>Mon</v>
      </c>
      <c r="E354" s="10">
        <v>30</v>
      </c>
      <c r="F354" s="11">
        <v>36448.552000000003</v>
      </c>
      <c r="G354" s="11">
        <v>21896.896000000001</v>
      </c>
      <c r="H354" s="61">
        <v>14987.812</v>
      </c>
      <c r="I354" s="11">
        <v>4827.76</v>
      </c>
      <c r="J354" s="11">
        <v>0</v>
      </c>
      <c r="K354" s="11">
        <v>16940.672000000002</v>
      </c>
      <c r="L354" s="11">
        <v>16744</v>
      </c>
      <c r="O354" s="11">
        <f t="shared" si="54"/>
        <v>111845.69200000001</v>
      </c>
      <c r="P354" s="11">
        <v>2562.0280000000002</v>
      </c>
      <c r="Q354" s="11">
        <f t="shared" si="55"/>
        <v>14378.644000000002</v>
      </c>
      <c r="S354" s="11">
        <f t="shared" si="56"/>
        <v>109283.664</v>
      </c>
      <c r="T354" s="11">
        <f t="shared" si="50"/>
        <v>109283.664</v>
      </c>
      <c r="U354" s="11">
        <f t="shared" si="59"/>
        <v>11526.644</v>
      </c>
      <c r="V354" s="11">
        <f t="shared" si="51"/>
        <v>92539.664000000004</v>
      </c>
      <c r="W354" s="12">
        <f t="shared" si="57"/>
        <v>0.84678405365325238</v>
      </c>
      <c r="X354" s="11">
        <f t="shared" si="52"/>
        <v>16744</v>
      </c>
      <c r="Y354" s="12">
        <f t="shared" si="58"/>
        <v>0.15321594634674768</v>
      </c>
      <c r="AA354" s="12"/>
      <c r="AB354" s="12"/>
    </row>
    <row r="355" spans="1:31">
      <c r="A355" s="1">
        <v>35052</v>
      </c>
      <c r="B355" s="7" t="s">
        <v>86</v>
      </c>
      <c r="C355" s="8" t="str">
        <f t="shared" si="53"/>
        <v>Tue</v>
      </c>
      <c r="E355" s="10">
        <v>33</v>
      </c>
      <c r="F355" s="11">
        <v>39885.794999999998</v>
      </c>
      <c r="G355" s="11">
        <v>21610.799999999999</v>
      </c>
      <c r="H355" s="61">
        <v>15151.364999999998</v>
      </c>
      <c r="I355" s="11">
        <v>4791.0149999999994</v>
      </c>
      <c r="J355" s="11">
        <v>0</v>
      </c>
      <c r="K355" s="11">
        <v>21909.914999999997</v>
      </c>
      <c r="L355" s="11">
        <v>14195</v>
      </c>
      <c r="O355" s="11">
        <f t="shared" si="54"/>
        <v>117543.88999999998</v>
      </c>
      <c r="P355" s="11">
        <v>2467.44</v>
      </c>
      <c r="Q355" s="11">
        <f t="shared" si="55"/>
        <v>19442.474999999999</v>
      </c>
      <c r="S355" s="11">
        <f t="shared" si="56"/>
        <v>115076.44999999998</v>
      </c>
      <c r="T355" s="11">
        <f t="shared" si="50"/>
        <v>115076.44999999998</v>
      </c>
      <c r="U355" s="11">
        <f t="shared" si="59"/>
        <v>5792.7859999999782</v>
      </c>
      <c r="V355" s="11">
        <f t="shared" si="51"/>
        <v>100881.44999999998</v>
      </c>
      <c r="W355" s="12">
        <f t="shared" si="57"/>
        <v>0.87664722017406682</v>
      </c>
      <c r="X355" s="11">
        <f t="shared" si="52"/>
        <v>14195</v>
      </c>
      <c r="Y355" s="12">
        <f t="shared" si="58"/>
        <v>0.12335277982593312</v>
      </c>
      <c r="AA355" s="12"/>
      <c r="AB355" s="12"/>
    </row>
    <row r="356" spans="1:31">
      <c r="A356" s="1">
        <v>35053</v>
      </c>
      <c r="B356" s="7" t="s">
        <v>86</v>
      </c>
      <c r="C356" s="8" t="str">
        <f t="shared" si="53"/>
        <v>Wed</v>
      </c>
      <c r="D356" s="9">
        <v>12750</v>
      </c>
      <c r="E356" s="10">
        <v>36</v>
      </c>
      <c r="F356" s="11">
        <v>44177.94</v>
      </c>
      <c r="G356" s="11">
        <v>21845.744999999999</v>
      </c>
      <c r="H356" s="61">
        <v>14321.294999999998</v>
      </c>
      <c r="I356" s="11">
        <v>4948.335</v>
      </c>
      <c r="J356" s="11">
        <v>0</v>
      </c>
      <c r="K356" s="11">
        <v>26303.49</v>
      </c>
      <c r="L356" s="11">
        <v>13087</v>
      </c>
      <c r="O356" s="11">
        <f t="shared" si="54"/>
        <v>124683.80500000001</v>
      </c>
      <c r="P356" s="11">
        <v>6727.5</v>
      </c>
      <c r="Q356" s="11">
        <f t="shared" si="55"/>
        <v>19575.990000000002</v>
      </c>
      <c r="S356" s="11">
        <f t="shared" si="56"/>
        <v>117956.30500000001</v>
      </c>
      <c r="T356" s="11">
        <f t="shared" si="50"/>
        <v>130706.30500000001</v>
      </c>
      <c r="U356" s="11">
        <f t="shared" si="59"/>
        <v>2879.855000000025</v>
      </c>
      <c r="V356" s="11">
        <f t="shared" si="51"/>
        <v>104869.30500000001</v>
      </c>
      <c r="W356" s="12">
        <f t="shared" si="57"/>
        <v>0.88905213672130545</v>
      </c>
      <c r="X356" s="11">
        <f t="shared" si="52"/>
        <v>13087</v>
      </c>
      <c r="Y356" s="12">
        <f t="shared" si="58"/>
        <v>0.11094786327869459</v>
      </c>
      <c r="AA356" s="12"/>
      <c r="AB356" s="12"/>
    </row>
    <row r="357" spans="1:31">
      <c r="A357" s="1">
        <v>35054</v>
      </c>
      <c r="B357" s="7" t="s">
        <v>86</v>
      </c>
      <c r="C357" s="8" t="str">
        <f t="shared" si="53"/>
        <v>Thur</v>
      </c>
      <c r="D357" s="9">
        <v>12750</v>
      </c>
      <c r="E357" s="10">
        <v>35</v>
      </c>
      <c r="F357" s="11">
        <v>43804.152000000002</v>
      </c>
      <c r="G357" s="11">
        <v>21845.096000000001</v>
      </c>
      <c r="H357" s="61">
        <v>14001.54</v>
      </c>
      <c r="I357" s="11">
        <v>4915.82</v>
      </c>
      <c r="J357" s="11">
        <v>0</v>
      </c>
      <c r="K357" s="11">
        <v>45584</v>
      </c>
      <c r="L357" s="11">
        <v>12723</v>
      </c>
      <c r="O357" s="11">
        <f t="shared" si="54"/>
        <v>142873.60800000001</v>
      </c>
      <c r="P357" s="11">
        <v>24346</v>
      </c>
      <c r="Q357" s="11">
        <f t="shared" si="55"/>
        <v>21238</v>
      </c>
      <c r="S357" s="11">
        <f t="shared" si="56"/>
        <v>118527.60800000001</v>
      </c>
      <c r="T357" s="11">
        <f t="shared" si="50"/>
        <v>131277.60800000001</v>
      </c>
      <c r="U357" s="11">
        <f t="shared" si="59"/>
        <v>571.30299999999988</v>
      </c>
      <c r="V357" s="11">
        <f t="shared" si="51"/>
        <v>105804.60800000001</v>
      </c>
      <c r="W357" s="12">
        <f t="shared" si="57"/>
        <v>0.89265791983248322</v>
      </c>
      <c r="X357" s="11">
        <f t="shared" si="52"/>
        <v>12723</v>
      </c>
      <c r="Y357" s="12">
        <f t="shared" si="58"/>
        <v>0.10734208016751674</v>
      </c>
      <c r="AA357" s="12"/>
      <c r="AB357" s="12"/>
    </row>
    <row r="358" spans="1:31">
      <c r="A358" s="1">
        <v>35055</v>
      </c>
      <c r="B358" s="7" t="s">
        <v>86</v>
      </c>
      <c r="C358" s="8" t="str">
        <f t="shared" si="53"/>
        <v>Fri</v>
      </c>
      <c r="D358" s="9">
        <v>12750</v>
      </c>
      <c r="E358" s="10">
        <v>35</v>
      </c>
      <c r="F358" s="11">
        <v>41561.212</v>
      </c>
      <c r="G358" s="11">
        <v>18442.871999999999</v>
      </c>
      <c r="H358" s="61">
        <v>13508.404</v>
      </c>
      <c r="I358" s="11">
        <v>4585.3360000000002</v>
      </c>
      <c r="J358" s="11">
        <v>0</v>
      </c>
      <c r="K358" s="11">
        <v>21756</v>
      </c>
      <c r="L358" s="11">
        <v>11854</v>
      </c>
      <c r="O358" s="11">
        <f t="shared" si="54"/>
        <v>111707.82399999999</v>
      </c>
      <c r="P358" s="11">
        <v>3583.5239999999999</v>
      </c>
      <c r="Q358" s="11">
        <f t="shared" si="55"/>
        <v>18172.475999999999</v>
      </c>
      <c r="S358" s="11">
        <f t="shared" si="56"/>
        <v>108124.29999999999</v>
      </c>
      <c r="T358" s="11">
        <f t="shared" si="50"/>
        <v>120874.29999999999</v>
      </c>
      <c r="U358" s="11">
        <f t="shared" si="59"/>
        <v>-10403.308000000019</v>
      </c>
      <c r="V358" s="11">
        <f t="shared" si="51"/>
        <v>96270.299999999988</v>
      </c>
      <c r="W358" s="12">
        <f t="shared" si="57"/>
        <v>0.89036692029451292</v>
      </c>
      <c r="X358" s="11">
        <f t="shared" si="52"/>
        <v>11854</v>
      </c>
      <c r="Y358" s="12">
        <f t="shared" si="58"/>
        <v>0.10963307970548712</v>
      </c>
      <c r="AA358" s="12"/>
      <c r="AB358" s="12"/>
    </row>
    <row r="359" spans="1:31">
      <c r="A359" s="1">
        <v>35056</v>
      </c>
      <c r="B359" s="7" t="s">
        <v>86</v>
      </c>
      <c r="C359" s="8" t="str">
        <f t="shared" si="53"/>
        <v>Sat</v>
      </c>
      <c r="D359" s="9">
        <v>12750</v>
      </c>
      <c r="E359" s="10">
        <v>34</v>
      </c>
      <c r="F359" s="11">
        <v>39217.184999999998</v>
      </c>
      <c r="G359" s="11">
        <v>19621.53</v>
      </c>
      <c r="H359" s="61">
        <v>13016.16</v>
      </c>
      <c r="I359" s="11">
        <v>4490.8649999999998</v>
      </c>
      <c r="J359" s="11">
        <v>0</v>
      </c>
      <c r="K359" s="11">
        <v>16916.04</v>
      </c>
      <c r="L359" s="11">
        <v>11078</v>
      </c>
      <c r="O359" s="11">
        <f t="shared" si="54"/>
        <v>104339.78</v>
      </c>
      <c r="P359" s="11">
        <v>399.51</v>
      </c>
      <c r="Q359" s="11">
        <f t="shared" si="55"/>
        <v>16516.530000000002</v>
      </c>
      <c r="S359" s="11">
        <f t="shared" si="56"/>
        <v>103940.27</v>
      </c>
      <c r="T359" s="11">
        <f t="shared" si="50"/>
        <v>116690.27</v>
      </c>
      <c r="U359" s="11">
        <f t="shared" si="59"/>
        <v>-4184.0299999999843</v>
      </c>
      <c r="V359" s="11">
        <f t="shared" si="51"/>
        <v>92862.27</v>
      </c>
      <c r="W359" s="12">
        <f t="shared" si="57"/>
        <v>0.89341955721300326</v>
      </c>
      <c r="X359" s="11">
        <f t="shared" si="52"/>
        <v>11078</v>
      </c>
      <c r="Y359" s="12">
        <f t="shared" si="58"/>
        <v>0.1065804427869968</v>
      </c>
      <c r="AA359" s="12"/>
      <c r="AB359" s="12"/>
    </row>
    <row r="360" spans="1:31">
      <c r="A360" s="1">
        <v>35057</v>
      </c>
      <c r="B360" s="7" t="s">
        <v>86</v>
      </c>
      <c r="C360" s="8" t="str">
        <f t="shared" si="53"/>
        <v>Sun</v>
      </c>
      <c r="D360" s="9">
        <v>12750</v>
      </c>
      <c r="E360" s="10">
        <v>38</v>
      </c>
      <c r="F360" s="11">
        <v>38907.351999999999</v>
      </c>
      <c r="G360" s="11">
        <v>19326.493999999999</v>
      </c>
      <c r="H360" s="61">
        <v>12809.192000000001</v>
      </c>
      <c r="I360" s="11">
        <v>4474.1180000000004</v>
      </c>
      <c r="J360" s="11">
        <v>0</v>
      </c>
      <c r="K360" s="11">
        <v>16484.028000000002</v>
      </c>
      <c r="L360" s="11">
        <v>11009</v>
      </c>
      <c r="O360" s="11">
        <f t="shared" si="54"/>
        <v>103010.18400000001</v>
      </c>
      <c r="P360" s="11">
        <v>462.19800000000004</v>
      </c>
      <c r="Q360" s="11">
        <f t="shared" si="55"/>
        <v>16021.830000000002</v>
      </c>
      <c r="S360" s="11">
        <f t="shared" si="56"/>
        <v>102547.986</v>
      </c>
      <c r="T360" s="11">
        <f t="shared" si="50"/>
        <v>115297.986</v>
      </c>
      <c r="U360" s="11">
        <f t="shared" si="59"/>
        <v>-1392.2839999999997</v>
      </c>
      <c r="V360" s="11">
        <f t="shared" si="51"/>
        <v>91538.986000000004</v>
      </c>
      <c r="W360" s="12">
        <f t="shared" si="57"/>
        <v>0.89264538067085974</v>
      </c>
      <c r="X360" s="11">
        <f t="shared" si="52"/>
        <v>11009</v>
      </c>
      <c r="Y360" s="12">
        <f t="shared" si="58"/>
        <v>0.10735461932914021</v>
      </c>
      <c r="AA360" s="12"/>
      <c r="AB360" s="12"/>
    </row>
    <row r="361" spans="1:31">
      <c r="A361" s="1">
        <v>35058</v>
      </c>
      <c r="B361" s="7" t="s">
        <v>86</v>
      </c>
      <c r="C361" s="8" t="str">
        <f t="shared" si="53"/>
        <v>Mon</v>
      </c>
      <c r="D361" s="9">
        <v>12750</v>
      </c>
      <c r="E361" s="10">
        <v>36</v>
      </c>
      <c r="F361" s="11">
        <v>40070.601999999999</v>
      </c>
      <c r="G361" s="11">
        <v>19624.286</v>
      </c>
      <c r="H361" s="61">
        <v>13659.14</v>
      </c>
      <c r="I361" s="11">
        <v>4607.5039999999999</v>
      </c>
      <c r="J361" s="11">
        <v>0</v>
      </c>
      <c r="K361" s="11">
        <v>17401.186000000002</v>
      </c>
      <c r="L361" s="11">
        <v>10988</v>
      </c>
      <c r="O361" s="11">
        <f t="shared" si="54"/>
        <v>106350.71799999999</v>
      </c>
      <c r="P361" s="11">
        <v>606.95799999999997</v>
      </c>
      <c r="Q361" s="11">
        <f t="shared" si="55"/>
        <v>16794.228000000003</v>
      </c>
      <c r="S361" s="11">
        <f t="shared" si="56"/>
        <v>105743.76</v>
      </c>
      <c r="T361" s="11">
        <f t="shared" si="50"/>
        <v>118493.75999999999</v>
      </c>
      <c r="U361" s="11">
        <f t="shared" si="59"/>
        <v>3195.7739999999903</v>
      </c>
      <c r="V361" s="11">
        <f t="shared" si="51"/>
        <v>94755.76</v>
      </c>
      <c r="W361" s="12">
        <f t="shared" si="57"/>
        <v>0.89608843112822922</v>
      </c>
      <c r="X361" s="11">
        <f t="shared" si="52"/>
        <v>10988</v>
      </c>
      <c r="Y361" s="12">
        <f t="shared" si="58"/>
        <v>0.10391156887177079</v>
      </c>
      <c r="AA361" s="12"/>
      <c r="AB361" s="12"/>
    </row>
    <row r="362" spans="1:31">
      <c r="A362" s="1">
        <v>35059</v>
      </c>
      <c r="B362" s="7" t="s">
        <v>86</v>
      </c>
      <c r="C362" s="8" t="str">
        <f t="shared" si="53"/>
        <v>Tue</v>
      </c>
      <c r="D362" s="9">
        <v>12750</v>
      </c>
      <c r="E362" s="10">
        <v>36</v>
      </c>
      <c r="F362" s="11">
        <v>42389.46</v>
      </c>
      <c r="G362" s="11">
        <v>20266.334999999999</v>
      </c>
      <c r="H362" s="61">
        <v>13104.134999999998</v>
      </c>
      <c r="I362" s="11">
        <v>4622.3100000000004</v>
      </c>
      <c r="J362" s="11">
        <v>0</v>
      </c>
      <c r="K362" s="11">
        <v>23871.24</v>
      </c>
      <c r="L362" s="11">
        <v>11903</v>
      </c>
      <c r="O362" s="11">
        <f t="shared" si="54"/>
        <v>116156.48</v>
      </c>
      <c r="P362" s="11">
        <v>5692.5</v>
      </c>
      <c r="Q362" s="11">
        <f t="shared" si="55"/>
        <v>18178.740000000002</v>
      </c>
      <c r="S362" s="11">
        <f t="shared" si="56"/>
        <v>110463.98</v>
      </c>
      <c r="T362" s="11">
        <f t="shared" si="50"/>
        <v>123213.98</v>
      </c>
      <c r="U362" s="11">
        <f t="shared" si="59"/>
        <v>4720.2200000000012</v>
      </c>
      <c r="V362" s="11">
        <f t="shared" si="51"/>
        <v>98560.98</v>
      </c>
      <c r="W362" s="12">
        <f t="shared" si="57"/>
        <v>0.89224541791813039</v>
      </c>
      <c r="X362" s="11">
        <f t="shared" si="52"/>
        <v>11903</v>
      </c>
      <c r="Y362" s="12">
        <f t="shared" si="58"/>
        <v>0.10775458208186958</v>
      </c>
      <c r="AA362" s="12"/>
      <c r="AB362" s="12"/>
    </row>
    <row r="363" spans="1:31">
      <c r="A363" s="1">
        <v>35060</v>
      </c>
      <c r="B363" s="7" t="s">
        <v>86</v>
      </c>
      <c r="C363" s="8" t="str">
        <f t="shared" si="53"/>
        <v>Wed</v>
      </c>
      <c r="D363" s="9">
        <v>17000</v>
      </c>
      <c r="E363" s="10">
        <v>36</v>
      </c>
      <c r="F363" s="11">
        <v>40895.734000000004</v>
      </c>
      <c r="G363" s="11">
        <v>19940.689999999999</v>
      </c>
      <c r="H363" s="61">
        <v>12541.386</v>
      </c>
      <c r="I363" s="11">
        <v>4555.8040000000001</v>
      </c>
      <c r="J363" s="11">
        <v>0</v>
      </c>
      <c r="K363" s="11">
        <v>28393.64</v>
      </c>
      <c r="L363" s="11">
        <v>11300</v>
      </c>
      <c r="O363" s="11">
        <f t="shared" si="54"/>
        <v>117627.254</v>
      </c>
      <c r="P363" s="11">
        <v>10340</v>
      </c>
      <c r="Q363" s="11">
        <f t="shared" si="55"/>
        <v>18053.64</v>
      </c>
      <c r="S363" s="11">
        <f t="shared" si="56"/>
        <v>107287.254</v>
      </c>
      <c r="T363" s="11">
        <f t="shared" si="50"/>
        <v>124287.254</v>
      </c>
      <c r="U363" s="11">
        <f t="shared" si="59"/>
        <v>-3176.7259999999951</v>
      </c>
      <c r="V363" s="11">
        <f t="shared" si="51"/>
        <v>95987.254000000001</v>
      </c>
      <c r="W363" s="12">
        <f t="shared" si="57"/>
        <v>0.894675279879938</v>
      </c>
      <c r="X363" s="11">
        <f t="shared" si="52"/>
        <v>11300</v>
      </c>
      <c r="Y363" s="12">
        <f t="shared" si="58"/>
        <v>0.10532472012006197</v>
      </c>
      <c r="AA363" s="12"/>
      <c r="AB363" s="12"/>
    </row>
    <row r="364" spans="1:31">
      <c r="A364" s="1">
        <v>35061</v>
      </c>
      <c r="B364" s="7" t="s">
        <v>86</v>
      </c>
      <c r="C364" s="8" t="str">
        <f t="shared" si="53"/>
        <v>Thur</v>
      </c>
      <c r="D364" s="9">
        <v>17000</v>
      </c>
      <c r="E364" s="10">
        <v>35</v>
      </c>
      <c r="F364" s="11">
        <v>39165.980000000003</v>
      </c>
      <c r="G364" s="11">
        <v>19739.944</v>
      </c>
      <c r="H364" s="61">
        <v>12262.096</v>
      </c>
      <c r="I364" s="11">
        <v>4496.24</v>
      </c>
      <c r="J364" s="11">
        <v>0</v>
      </c>
      <c r="K364" s="11">
        <v>27170.136000000002</v>
      </c>
      <c r="L364" s="11">
        <v>10739</v>
      </c>
      <c r="O364" s="11">
        <f t="shared" si="54"/>
        <v>113573.39600000001</v>
      </c>
      <c r="P364" s="11">
        <v>10360</v>
      </c>
      <c r="Q364" s="11">
        <f t="shared" si="55"/>
        <v>16810.136000000002</v>
      </c>
      <c r="S364" s="11">
        <f t="shared" si="56"/>
        <v>103213.39600000001</v>
      </c>
      <c r="T364" s="11">
        <f t="shared" si="50"/>
        <v>120213.39600000001</v>
      </c>
      <c r="U364" s="11">
        <f t="shared" si="59"/>
        <v>-4073.8579999999929</v>
      </c>
      <c r="V364" s="11">
        <f t="shared" si="51"/>
        <v>92474.396000000008</v>
      </c>
      <c r="W364" s="12">
        <f t="shared" si="57"/>
        <v>0.89595342837086767</v>
      </c>
      <c r="X364" s="11">
        <f t="shared" si="52"/>
        <v>10739</v>
      </c>
      <c r="Y364" s="12">
        <f t="shared" si="58"/>
        <v>0.10404657162913232</v>
      </c>
      <c r="AA364" s="12"/>
      <c r="AB364" s="12"/>
    </row>
    <row r="365" spans="1:31">
      <c r="A365" s="1">
        <v>35062</v>
      </c>
      <c r="B365" s="7" t="s">
        <v>86</v>
      </c>
      <c r="C365" s="8" t="str">
        <f t="shared" si="53"/>
        <v>Fri</v>
      </c>
      <c r="D365" s="9">
        <v>17000</v>
      </c>
      <c r="E365" s="10">
        <v>34</v>
      </c>
      <c r="F365" s="11">
        <v>35500.551999999996</v>
      </c>
      <c r="G365" s="11">
        <v>19165.394</v>
      </c>
      <c r="H365" s="61">
        <v>11871.614</v>
      </c>
      <c r="I365" s="11">
        <v>4217.3009999999995</v>
      </c>
      <c r="J365" s="11">
        <v>0</v>
      </c>
      <c r="K365" s="11">
        <v>20921.304</v>
      </c>
      <c r="L365" s="11">
        <v>9477</v>
      </c>
      <c r="O365" s="11">
        <f t="shared" si="54"/>
        <v>101153.16500000001</v>
      </c>
      <c r="P365" s="11">
        <v>6545.7</v>
      </c>
      <c r="Q365" s="11">
        <f t="shared" si="55"/>
        <v>14375.603999999999</v>
      </c>
      <c r="S365" s="11">
        <f t="shared" si="56"/>
        <v>94607.465000000011</v>
      </c>
      <c r="T365" s="11">
        <f t="shared" si="50"/>
        <v>111607.46500000001</v>
      </c>
      <c r="U365" s="11">
        <f t="shared" si="59"/>
        <v>-8605.9309999999969</v>
      </c>
      <c r="V365" s="11">
        <f t="shared" si="51"/>
        <v>85130.465000000011</v>
      </c>
      <c r="W365" s="12">
        <f t="shared" si="57"/>
        <v>0.89982820066048697</v>
      </c>
      <c r="X365" s="11">
        <f t="shared" si="52"/>
        <v>9477</v>
      </c>
      <c r="Y365" s="12">
        <f t="shared" si="58"/>
        <v>0.10017179933951299</v>
      </c>
      <c r="AA365" s="12"/>
      <c r="AB365" s="12"/>
    </row>
    <row r="366" spans="1:31">
      <c r="A366" s="1">
        <v>35063</v>
      </c>
      <c r="B366" s="7" t="s">
        <v>86</v>
      </c>
      <c r="C366" s="8" t="str">
        <f t="shared" si="53"/>
        <v>Sat</v>
      </c>
      <c r="D366" s="9">
        <v>17000</v>
      </c>
      <c r="E366" s="10">
        <v>26</v>
      </c>
      <c r="F366" s="11">
        <v>26465.655999999999</v>
      </c>
      <c r="G366" s="11">
        <v>17437.952000000001</v>
      </c>
      <c r="H366" s="61">
        <v>10252.256000000001</v>
      </c>
      <c r="I366" s="11">
        <v>3615.64</v>
      </c>
      <c r="J366" s="11">
        <v>0</v>
      </c>
      <c r="K366" s="11">
        <v>12828.788</v>
      </c>
      <c r="L366" s="11">
        <v>6716</v>
      </c>
      <c r="O366" s="11">
        <f t="shared" si="54"/>
        <v>77316.292000000001</v>
      </c>
      <c r="P366" s="11">
        <v>2409.7359999999999</v>
      </c>
      <c r="Q366" s="11">
        <f t="shared" si="55"/>
        <v>10419.052</v>
      </c>
      <c r="S366" s="11">
        <f t="shared" si="56"/>
        <v>74906.555999999997</v>
      </c>
      <c r="T366" s="11">
        <f t="shared" si="50"/>
        <v>91906.555999999997</v>
      </c>
      <c r="U366" s="11">
        <f t="shared" si="59"/>
        <v>-19700.909000000014</v>
      </c>
      <c r="V366" s="11">
        <f t="shared" si="51"/>
        <v>68190.555999999997</v>
      </c>
      <c r="W366" s="12">
        <f t="shared" si="57"/>
        <v>0.91034162617221381</v>
      </c>
      <c r="X366" s="11">
        <f t="shared" si="52"/>
        <v>6716</v>
      </c>
      <c r="Y366" s="12">
        <f t="shared" si="58"/>
        <v>8.9658373827786186E-2</v>
      </c>
      <c r="AA366" s="12"/>
      <c r="AB366" s="12"/>
    </row>
    <row r="367" spans="1:31">
      <c r="A367" s="1">
        <v>35064</v>
      </c>
      <c r="B367" s="7" t="s">
        <v>86</v>
      </c>
      <c r="C367" s="8" t="str">
        <f t="shared" si="53"/>
        <v>Sun</v>
      </c>
      <c r="D367" s="9">
        <v>17000</v>
      </c>
      <c r="E367" s="10">
        <v>23</v>
      </c>
      <c r="F367" s="11">
        <v>22781.852999999999</v>
      </c>
      <c r="G367" s="11">
        <v>16585.777999999998</v>
      </c>
      <c r="H367" s="61">
        <v>9527.9560000000001</v>
      </c>
      <c r="I367" s="11">
        <v>3281.0679999999998</v>
      </c>
      <c r="J367" s="11">
        <v>0</v>
      </c>
      <c r="K367" s="11">
        <v>11472.330999999998</v>
      </c>
      <c r="L367" s="11">
        <v>5513</v>
      </c>
      <c r="O367" s="11">
        <f t="shared" si="54"/>
        <v>69161.98599999999</v>
      </c>
      <c r="P367" s="11">
        <v>2474.2819999999997</v>
      </c>
      <c r="Q367" s="11">
        <f t="shared" si="55"/>
        <v>8998.0489999999991</v>
      </c>
      <c r="S367" s="11">
        <f t="shared" si="56"/>
        <v>66687.703999999983</v>
      </c>
      <c r="T367" s="11">
        <f t="shared" si="50"/>
        <v>83687.703999999983</v>
      </c>
      <c r="U367" s="11">
        <f t="shared" si="59"/>
        <v>-8218.8520000000135</v>
      </c>
      <c r="V367" s="11">
        <f t="shared" si="51"/>
        <v>61174.703999999991</v>
      </c>
      <c r="W367" s="12">
        <f t="shared" si="57"/>
        <v>0.91733108700218569</v>
      </c>
      <c r="X367" s="11">
        <f t="shared" si="52"/>
        <v>5513</v>
      </c>
      <c r="Y367" s="12">
        <f t="shared" si="58"/>
        <v>8.2668912997814425E-2</v>
      </c>
      <c r="AA367" s="12"/>
      <c r="AB367" s="12"/>
    </row>
    <row r="368" spans="1:31">
      <c r="A368" s="1">
        <v>35065</v>
      </c>
      <c r="B368" s="7" t="s">
        <v>75</v>
      </c>
      <c r="C368" s="8" t="str">
        <f t="shared" si="53"/>
        <v>Mon</v>
      </c>
      <c r="D368" s="9">
        <v>17000</v>
      </c>
      <c r="E368" s="10">
        <v>27</v>
      </c>
      <c r="F368" s="11">
        <v>27822.87</v>
      </c>
      <c r="G368" s="11">
        <v>17769.914999999997</v>
      </c>
      <c r="H368" s="61">
        <v>10579.77</v>
      </c>
      <c r="I368" s="11">
        <v>3683.5649999999996</v>
      </c>
      <c r="J368" s="11">
        <v>0</v>
      </c>
      <c r="K368" s="11">
        <v>13117.59</v>
      </c>
      <c r="L368" s="11">
        <v>7111</v>
      </c>
      <c r="O368" s="11">
        <f t="shared" si="54"/>
        <v>80084.709999999992</v>
      </c>
      <c r="P368" s="11">
        <v>2531.61</v>
      </c>
      <c r="Q368" s="11">
        <f t="shared" si="55"/>
        <v>10585.98</v>
      </c>
      <c r="S368" s="11">
        <f t="shared" si="56"/>
        <v>77553.099999999991</v>
      </c>
      <c r="T368" s="11">
        <f t="shared" si="50"/>
        <v>94553.099999999991</v>
      </c>
      <c r="U368" s="11">
        <f t="shared" si="59"/>
        <v>10865.396000000008</v>
      </c>
      <c r="V368" s="11">
        <f t="shared" si="51"/>
        <v>70442.099999999991</v>
      </c>
      <c r="W368" s="12">
        <f t="shared" si="57"/>
        <v>0.90830798510955724</v>
      </c>
      <c r="X368" s="11">
        <f t="shared" si="52"/>
        <v>7111</v>
      </c>
      <c r="Y368" s="12">
        <f t="shared" si="58"/>
        <v>9.1692014890442819E-2</v>
      </c>
      <c r="AA368" s="9">
        <f>INTERCEPT(T368:T398,E368:E398)</f>
        <v>49155.318048103523</v>
      </c>
      <c r="AB368" s="9">
        <f>SLOPE(T368:T398,E368:E398)</f>
        <v>2052.4913069347231</v>
      </c>
      <c r="AC368" s="12">
        <f>RSQ(T368:T398,E368:E398)</f>
        <v>0.93981510002054758</v>
      </c>
      <c r="AD368" s="9">
        <f>AA368+(AB368*55)</f>
        <v>162042.33992951328</v>
      </c>
      <c r="AE368" s="10">
        <f>SUM(E368:E398)</f>
        <v>953</v>
      </c>
    </row>
    <row r="369" spans="1:28">
      <c r="A369" s="1">
        <v>35066</v>
      </c>
      <c r="B369" s="7" t="s">
        <v>75</v>
      </c>
      <c r="C369" s="8" t="str">
        <f t="shared" si="53"/>
        <v>Tue</v>
      </c>
      <c r="D369" s="9">
        <v>17000</v>
      </c>
      <c r="E369" s="10">
        <v>25</v>
      </c>
      <c r="F369" s="11">
        <v>28460.43</v>
      </c>
      <c r="G369" s="11">
        <v>18388.844999999998</v>
      </c>
      <c r="H369" s="61">
        <v>11577.51</v>
      </c>
      <c r="I369" s="11">
        <v>3825.36</v>
      </c>
      <c r="J369" s="11">
        <v>0</v>
      </c>
      <c r="K369" s="11">
        <v>15147.224999999999</v>
      </c>
      <c r="L369" s="11">
        <v>7250</v>
      </c>
      <c r="O369" s="11">
        <f t="shared" si="54"/>
        <v>84649.37</v>
      </c>
      <c r="P369" s="11">
        <v>3298.5449999999996</v>
      </c>
      <c r="Q369" s="11">
        <f t="shared" si="55"/>
        <v>11848.679999999998</v>
      </c>
      <c r="S369" s="11">
        <f t="shared" si="56"/>
        <v>81350.824999999997</v>
      </c>
      <c r="T369" s="11">
        <f t="shared" si="50"/>
        <v>98350.824999999997</v>
      </c>
      <c r="U369" s="11">
        <f t="shared" si="59"/>
        <v>3797.7250000000058</v>
      </c>
      <c r="V369" s="11">
        <f t="shared" si="51"/>
        <v>74100.824999999997</v>
      </c>
      <c r="W369" s="12">
        <f t="shared" si="57"/>
        <v>0.91087982205466267</v>
      </c>
      <c r="X369" s="11">
        <f t="shared" si="52"/>
        <v>7250</v>
      </c>
      <c r="Y369" s="12">
        <f t="shared" si="58"/>
        <v>8.9120177945337373E-2</v>
      </c>
      <c r="AA369" s="12"/>
      <c r="AB369" s="12"/>
    </row>
    <row r="370" spans="1:28">
      <c r="A370" s="1">
        <v>35067</v>
      </c>
      <c r="B370" s="7" t="s">
        <v>75</v>
      </c>
      <c r="C370" s="8" t="str">
        <f t="shared" si="53"/>
        <v>Wed</v>
      </c>
      <c r="D370" s="9">
        <v>17000</v>
      </c>
      <c r="E370" s="10">
        <v>26</v>
      </c>
      <c r="F370" s="11">
        <v>29154.217999999997</v>
      </c>
      <c r="G370" s="11">
        <v>18411.934999999998</v>
      </c>
      <c r="H370" s="61">
        <v>11930.684999999999</v>
      </c>
      <c r="I370" s="11">
        <v>3859.7139999999995</v>
      </c>
      <c r="J370" s="11">
        <v>0</v>
      </c>
      <c r="K370" s="11">
        <v>15393.227999999999</v>
      </c>
      <c r="L370" s="11">
        <v>6325</v>
      </c>
      <c r="O370" s="11">
        <f t="shared" si="54"/>
        <v>85074.779999999984</v>
      </c>
      <c r="P370" s="11">
        <v>2911.8959999999997</v>
      </c>
      <c r="Q370" s="11">
        <f t="shared" si="55"/>
        <v>12481.331999999999</v>
      </c>
      <c r="S370" s="11">
        <f t="shared" si="56"/>
        <v>82162.883999999991</v>
      </c>
      <c r="T370" s="11">
        <f t="shared" si="50"/>
        <v>99162.883999999991</v>
      </c>
      <c r="U370" s="11">
        <f t="shared" si="59"/>
        <v>812.05899999999383</v>
      </c>
      <c r="V370" s="11">
        <f t="shared" si="51"/>
        <v>75837.883999999991</v>
      </c>
      <c r="W370" s="12">
        <f t="shared" si="57"/>
        <v>0.92301876842589892</v>
      </c>
      <c r="X370" s="11">
        <f t="shared" si="52"/>
        <v>6325</v>
      </c>
      <c r="Y370" s="12">
        <f t="shared" si="58"/>
        <v>7.6981231574101028E-2</v>
      </c>
      <c r="AA370" s="12"/>
      <c r="AB370" s="12"/>
    </row>
    <row r="371" spans="1:28">
      <c r="A371" s="1">
        <v>35068</v>
      </c>
      <c r="B371" s="7" t="s">
        <v>75</v>
      </c>
      <c r="C371" s="8" t="str">
        <f t="shared" si="53"/>
        <v>Thur</v>
      </c>
      <c r="D371" s="9">
        <v>17000</v>
      </c>
      <c r="E371" s="10">
        <v>34</v>
      </c>
      <c r="F371" s="11">
        <v>35494.410000000003</v>
      </c>
      <c r="G371" s="11">
        <v>19623.39</v>
      </c>
      <c r="H371" s="61">
        <v>13038.318000000001</v>
      </c>
      <c r="I371" s="11">
        <v>4345.0680000000002</v>
      </c>
      <c r="J371" s="11">
        <v>0</v>
      </c>
      <c r="K371" s="11">
        <v>19649.34</v>
      </c>
      <c r="L371" s="11">
        <v>9650</v>
      </c>
      <c r="O371" s="11">
        <f t="shared" si="54"/>
        <v>101800.526</v>
      </c>
      <c r="P371" s="11">
        <v>3680.748</v>
      </c>
      <c r="Q371" s="11">
        <f t="shared" si="55"/>
        <v>15968.592000000001</v>
      </c>
      <c r="S371" s="11">
        <f t="shared" si="56"/>
        <v>98119.777999999991</v>
      </c>
      <c r="T371" s="11">
        <f t="shared" si="50"/>
        <v>115119.77799999999</v>
      </c>
      <c r="U371" s="11">
        <f t="shared" si="59"/>
        <v>15956.894</v>
      </c>
      <c r="V371" s="11">
        <f t="shared" si="51"/>
        <v>88469.777999999991</v>
      </c>
      <c r="W371" s="12">
        <f t="shared" si="57"/>
        <v>0.90165081702488159</v>
      </c>
      <c r="X371" s="11">
        <f t="shared" si="52"/>
        <v>9650</v>
      </c>
      <c r="Y371" s="12">
        <f t="shared" si="58"/>
        <v>9.8349182975118438E-2</v>
      </c>
      <c r="AA371" s="12"/>
      <c r="AB371" s="12"/>
    </row>
    <row r="372" spans="1:28">
      <c r="A372" s="1">
        <v>35069</v>
      </c>
      <c r="B372" s="7" t="s">
        <v>75</v>
      </c>
      <c r="C372" s="8" t="str">
        <f t="shared" si="53"/>
        <v>Fri</v>
      </c>
      <c r="D372" s="9">
        <v>17000</v>
      </c>
      <c r="E372" s="10">
        <v>34</v>
      </c>
      <c r="F372" s="11">
        <v>35879.106</v>
      </c>
      <c r="G372" s="11">
        <v>19554.144</v>
      </c>
      <c r="H372" s="61">
        <v>11977.745999999999</v>
      </c>
      <c r="I372" s="11">
        <v>4314.9449999999997</v>
      </c>
      <c r="J372" s="11">
        <v>0</v>
      </c>
      <c r="K372" s="11">
        <v>18502.734</v>
      </c>
      <c r="L372" s="11">
        <v>9736</v>
      </c>
      <c r="O372" s="11">
        <f t="shared" si="54"/>
        <v>99964.674999999988</v>
      </c>
      <c r="P372" s="11">
        <v>2570.2289999999998</v>
      </c>
      <c r="Q372" s="11">
        <f t="shared" si="55"/>
        <v>15932.505000000001</v>
      </c>
      <c r="S372" s="11">
        <f t="shared" si="56"/>
        <v>97394.445999999982</v>
      </c>
      <c r="T372" s="11">
        <f t="shared" si="50"/>
        <v>114394.44599999998</v>
      </c>
      <c r="U372" s="11">
        <f t="shared" si="59"/>
        <v>-725.33200000000943</v>
      </c>
      <c r="V372" s="11">
        <f t="shared" si="51"/>
        <v>87658.445999999982</v>
      </c>
      <c r="W372" s="12">
        <f t="shared" si="57"/>
        <v>0.9000353675198276</v>
      </c>
      <c r="X372" s="11">
        <f t="shared" si="52"/>
        <v>9736</v>
      </c>
      <c r="Y372" s="12">
        <f t="shared" si="58"/>
        <v>9.9964632480172455E-2</v>
      </c>
      <c r="AA372" s="12"/>
      <c r="AB372" s="12"/>
    </row>
    <row r="373" spans="1:28">
      <c r="A373" s="1">
        <v>35070</v>
      </c>
      <c r="B373" s="7" t="s">
        <v>75</v>
      </c>
      <c r="C373" s="8" t="str">
        <f t="shared" si="53"/>
        <v>Sat</v>
      </c>
      <c r="D373" s="9">
        <v>17000</v>
      </c>
      <c r="E373" s="10">
        <v>42</v>
      </c>
      <c r="F373" s="11">
        <v>44267.483999999997</v>
      </c>
      <c r="G373" s="11">
        <v>22278.440999999999</v>
      </c>
      <c r="H373" s="61">
        <v>13339.374</v>
      </c>
      <c r="I373" s="11">
        <v>4970.7749999999996</v>
      </c>
      <c r="J373" s="11">
        <v>0</v>
      </c>
      <c r="K373" s="11">
        <v>20818.958999999999</v>
      </c>
      <c r="L373" s="11">
        <v>15132</v>
      </c>
      <c r="O373" s="11">
        <f t="shared" si="54"/>
        <v>120807.03299999998</v>
      </c>
      <c r="P373" s="11">
        <v>2580.6389999999997</v>
      </c>
      <c r="Q373" s="11">
        <f t="shared" si="55"/>
        <v>18238.32</v>
      </c>
      <c r="S373" s="11">
        <f t="shared" si="56"/>
        <v>118226.39399999999</v>
      </c>
      <c r="T373" s="11">
        <f t="shared" si="50"/>
        <v>135226.39399999997</v>
      </c>
      <c r="U373" s="11">
        <f t="shared" si="59"/>
        <v>20831.948000000004</v>
      </c>
      <c r="V373" s="11">
        <f t="shared" si="51"/>
        <v>103094.39399999999</v>
      </c>
      <c r="W373" s="12">
        <f t="shared" si="57"/>
        <v>0.87200827591848906</v>
      </c>
      <c r="X373" s="11">
        <f t="shared" si="52"/>
        <v>15132</v>
      </c>
      <c r="Y373" s="12">
        <f t="shared" si="58"/>
        <v>0.12799172408151094</v>
      </c>
      <c r="AA373" s="12"/>
      <c r="AB373" s="12"/>
    </row>
    <row r="374" spans="1:28">
      <c r="A374" s="1">
        <v>35071</v>
      </c>
      <c r="B374" s="7" t="s">
        <v>75</v>
      </c>
      <c r="C374" s="8" t="str">
        <f t="shared" si="53"/>
        <v>Sun</v>
      </c>
      <c r="D374" s="9">
        <v>17000</v>
      </c>
      <c r="E374" s="10">
        <v>44</v>
      </c>
      <c r="F374" s="11">
        <v>46915.005999999994</v>
      </c>
      <c r="G374" s="11">
        <v>23547.895999999997</v>
      </c>
      <c r="H374" s="61">
        <v>13551.677</v>
      </c>
      <c r="I374" s="11">
        <v>5071.3589999999995</v>
      </c>
      <c r="J374" s="11">
        <v>0</v>
      </c>
      <c r="K374" s="11">
        <v>20441.286</v>
      </c>
      <c r="L374" s="11">
        <v>18350</v>
      </c>
      <c r="O374" s="11">
        <f t="shared" si="54"/>
        <v>127877.22399999999</v>
      </c>
      <c r="P374" s="11">
        <v>2545.5500000000002</v>
      </c>
      <c r="Q374" s="11">
        <f t="shared" si="55"/>
        <v>17895.736000000001</v>
      </c>
      <c r="S374" s="11">
        <f t="shared" si="56"/>
        <v>125331.67399999998</v>
      </c>
      <c r="T374" s="11">
        <f t="shared" si="50"/>
        <v>142331.674</v>
      </c>
      <c r="U374" s="11">
        <f t="shared" si="59"/>
        <v>7105.2799999999988</v>
      </c>
      <c r="V374" s="11">
        <f t="shared" si="51"/>
        <v>106981.67399999998</v>
      </c>
      <c r="W374" s="12">
        <f t="shared" si="57"/>
        <v>0.85358848713693869</v>
      </c>
      <c r="X374" s="11">
        <f t="shared" si="52"/>
        <v>18350</v>
      </c>
      <c r="Y374" s="12">
        <f t="shared" si="58"/>
        <v>0.14641151286306128</v>
      </c>
      <c r="AA374" s="12"/>
      <c r="AB374" s="12"/>
    </row>
    <row r="375" spans="1:28">
      <c r="A375" s="1">
        <v>35072</v>
      </c>
      <c r="B375" s="7" t="s">
        <v>75</v>
      </c>
      <c r="C375" s="8" t="str">
        <f t="shared" si="53"/>
        <v>Mon</v>
      </c>
      <c r="D375" s="9">
        <v>17000</v>
      </c>
      <c r="E375" s="10">
        <v>41</v>
      </c>
      <c r="F375" s="11">
        <v>43869.279999999999</v>
      </c>
      <c r="G375" s="11">
        <v>23068.240000000002</v>
      </c>
      <c r="H375" s="61">
        <v>13121.68</v>
      </c>
      <c r="I375" s="11">
        <v>4714.32</v>
      </c>
      <c r="J375" s="11">
        <v>0</v>
      </c>
      <c r="K375" s="11">
        <v>19068.400000000001</v>
      </c>
      <c r="L375" s="11">
        <v>18089</v>
      </c>
      <c r="O375" s="11">
        <f t="shared" si="54"/>
        <v>121930.92000000001</v>
      </c>
      <c r="P375" s="11">
        <v>2252.64</v>
      </c>
      <c r="Q375" s="11">
        <f t="shared" si="55"/>
        <v>16815.760000000002</v>
      </c>
      <c r="S375" s="11">
        <f t="shared" si="56"/>
        <v>119678.28000000001</v>
      </c>
      <c r="T375" s="11">
        <f t="shared" si="50"/>
        <v>136678.28000000003</v>
      </c>
      <c r="U375" s="11">
        <f t="shared" si="59"/>
        <v>-5653.3939999999711</v>
      </c>
      <c r="V375" s="11">
        <f t="shared" si="51"/>
        <v>101589.28000000001</v>
      </c>
      <c r="W375" s="12">
        <f t="shared" si="57"/>
        <v>0.84885310851726814</v>
      </c>
      <c r="X375" s="11">
        <f t="shared" si="52"/>
        <v>18089</v>
      </c>
      <c r="Y375" s="12">
        <f t="shared" si="58"/>
        <v>0.15114689148273186</v>
      </c>
      <c r="AA375" s="12"/>
      <c r="AB375" s="12"/>
    </row>
    <row r="376" spans="1:28">
      <c r="A376" s="1">
        <v>35073</v>
      </c>
      <c r="B376" s="7" t="s">
        <v>75</v>
      </c>
      <c r="C376" s="8" t="str">
        <f t="shared" si="53"/>
        <v>Tue</v>
      </c>
      <c r="D376" s="9">
        <v>17000</v>
      </c>
      <c r="E376" s="10">
        <v>38</v>
      </c>
      <c r="F376" s="11">
        <v>40607.423999999999</v>
      </c>
      <c r="G376" s="11">
        <v>23025.42</v>
      </c>
      <c r="H376" s="61">
        <v>12990.492</v>
      </c>
      <c r="I376" s="11">
        <v>4572.72</v>
      </c>
      <c r="J376" s="11">
        <v>0</v>
      </c>
      <c r="K376" s="11">
        <v>17388.864000000001</v>
      </c>
      <c r="L376" s="11">
        <v>17727</v>
      </c>
      <c r="O376" s="11">
        <f t="shared" si="54"/>
        <v>116311.92</v>
      </c>
      <c r="P376" s="11">
        <v>1836.396</v>
      </c>
      <c r="Q376" s="11">
        <f t="shared" si="55"/>
        <v>15552.468000000001</v>
      </c>
      <c r="S376" s="11">
        <f t="shared" si="56"/>
        <v>114475.524</v>
      </c>
      <c r="T376" s="11">
        <f t="shared" si="50"/>
        <v>131475.524</v>
      </c>
      <c r="U376" s="11">
        <f t="shared" si="59"/>
        <v>-5202.7560000000085</v>
      </c>
      <c r="V376" s="11">
        <f t="shared" si="51"/>
        <v>96748.524000000005</v>
      </c>
      <c r="W376" s="12">
        <f t="shared" si="57"/>
        <v>0.84514593704764351</v>
      </c>
      <c r="X376" s="11">
        <f t="shared" si="52"/>
        <v>17727</v>
      </c>
      <c r="Y376" s="12">
        <f t="shared" si="58"/>
        <v>0.15485406295235651</v>
      </c>
      <c r="AA376" s="12"/>
      <c r="AB376" s="12"/>
    </row>
    <row r="377" spans="1:28">
      <c r="A377" s="1">
        <v>35074</v>
      </c>
      <c r="B377" s="7" t="s">
        <v>75</v>
      </c>
      <c r="C377" s="8" t="str">
        <f t="shared" si="53"/>
        <v>Wed</v>
      </c>
      <c r="D377" s="9">
        <v>17000</v>
      </c>
      <c r="E377" s="10">
        <v>40</v>
      </c>
      <c r="F377" s="11">
        <v>40926.080000000002</v>
      </c>
      <c r="G377" s="11">
        <v>23324.080000000002</v>
      </c>
      <c r="H377" s="61">
        <v>13104</v>
      </c>
      <c r="I377" s="11">
        <v>4637.3599999999997</v>
      </c>
      <c r="J377" s="11">
        <v>0</v>
      </c>
      <c r="K377" s="11">
        <v>17329.52</v>
      </c>
      <c r="L377" s="11">
        <v>17663</v>
      </c>
      <c r="O377" s="11">
        <f t="shared" si="54"/>
        <v>116984.04000000001</v>
      </c>
      <c r="P377" s="11">
        <v>1527.76</v>
      </c>
      <c r="Q377" s="11">
        <f t="shared" si="55"/>
        <v>15801.76</v>
      </c>
      <c r="S377" s="11">
        <f t="shared" si="56"/>
        <v>115456.28000000001</v>
      </c>
      <c r="T377" s="11">
        <f t="shared" si="50"/>
        <v>132456.28000000003</v>
      </c>
      <c r="U377" s="11">
        <f t="shared" si="59"/>
        <v>980.7560000000085</v>
      </c>
      <c r="V377" s="11">
        <f t="shared" si="51"/>
        <v>97793.280000000013</v>
      </c>
      <c r="W377" s="12">
        <f t="shared" si="57"/>
        <v>0.84701568420531137</v>
      </c>
      <c r="X377" s="11">
        <f t="shared" si="52"/>
        <v>17663</v>
      </c>
      <c r="Y377" s="12">
        <f t="shared" si="58"/>
        <v>0.15298431579468869</v>
      </c>
      <c r="AA377" s="12"/>
      <c r="AB377" s="12"/>
    </row>
    <row r="378" spans="1:28">
      <c r="A378" s="1">
        <v>35075</v>
      </c>
      <c r="B378" s="7" t="s">
        <v>75</v>
      </c>
      <c r="C378" s="8" t="str">
        <f t="shared" si="53"/>
        <v>Thur</v>
      </c>
      <c r="D378" s="9">
        <v>17000</v>
      </c>
      <c r="E378" s="10">
        <v>42</v>
      </c>
      <c r="F378" s="11">
        <v>46347.6</v>
      </c>
      <c r="G378" s="11">
        <v>25584</v>
      </c>
      <c r="H378" s="61">
        <v>14782.56</v>
      </c>
      <c r="I378" s="11">
        <v>5432.96</v>
      </c>
      <c r="J378" s="11">
        <v>0</v>
      </c>
      <c r="K378" s="11">
        <v>11601.2</v>
      </c>
      <c r="L378" s="11">
        <v>19364</v>
      </c>
      <c r="O378" s="11">
        <f t="shared" si="54"/>
        <v>123112.32000000001</v>
      </c>
      <c r="P378" s="11">
        <v>1599.52</v>
      </c>
      <c r="Q378" s="11">
        <f t="shared" si="55"/>
        <v>10001.68</v>
      </c>
      <c r="S378" s="11">
        <f t="shared" si="56"/>
        <v>121512.8</v>
      </c>
      <c r="T378" s="11">
        <f t="shared" si="50"/>
        <v>138512.79999999999</v>
      </c>
      <c r="U378" s="11">
        <f t="shared" si="59"/>
        <v>6056.5199999999895</v>
      </c>
      <c r="V378" s="11">
        <f t="shared" si="51"/>
        <v>102148.8</v>
      </c>
      <c r="W378" s="12">
        <f t="shared" si="57"/>
        <v>0.84064230270391271</v>
      </c>
      <c r="X378" s="11">
        <f t="shared" si="52"/>
        <v>19364</v>
      </c>
      <c r="Y378" s="12">
        <f t="shared" si="58"/>
        <v>0.15935769729608731</v>
      </c>
      <c r="AA378" s="12"/>
      <c r="AB378" s="12"/>
    </row>
    <row r="379" spans="1:28">
      <c r="A379" s="1">
        <v>35076</v>
      </c>
      <c r="B379" s="7" t="s">
        <v>75</v>
      </c>
      <c r="C379" s="8" t="str">
        <f t="shared" si="53"/>
        <v>Fri</v>
      </c>
      <c r="D379" s="9">
        <v>17000</v>
      </c>
      <c r="E379" s="10">
        <v>42</v>
      </c>
      <c r="F379" s="11">
        <v>45435.47</v>
      </c>
      <c r="G379" s="11">
        <v>25411.861999999997</v>
      </c>
      <c r="H379" s="61">
        <v>15247.324999999999</v>
      </c>
      <c r="I379" s="11">
        <v>5491.1149999999998</v>
      </c>
      <c r="J379" s="11">
        <v>0</v>
      </c>
      <c r="K379" s="11">
        <v>10633.125999999998</v>
      </c>
      <c r="L379" s="11">
        <v>19403</v>
      </c>
      <c r="O379" s="11">
        <f t="shared" si="54"/>
        <v>121621.898</v>
      </c>
      <c r="P379" s="11">
        <v>2499.8339999999998</v>
      </c>
      <c r="Q379" s="11">
        <f t="shared" si="55"/>
        <v>8133.2919999999986</v>
      </c>
      <c r="S379" s="11">
        <f t="shared" si="56"/>
        <v>119122.064</v>
      </c>
      <c r="T379" s="11">
        <f t="shared" si="50"/>
        <v>136122.06400000001</v>
      </c>
      <c r="U379" s="11">
        <f t="shared" si="59"/>
        <v>-2390.7360000000044</v>
      </c>
      <c r="V379" s="11">
        <f t="shared" si="51"/>
        <v>99719.063999999998</v>
      </c>
      <c r="W379" s="12">
        <f t="shared" si="57"/>
        <v>0.83711665707874239</v>
      </c>
      <c r="X379" s="11">
        <f t="shared" si="52"/>
        <v>19403</v>
      </c>
      <c r="Y379" s="12">
        <f t="shared" si="58"/>
        <v>0.16288334292125764</v>
      </c>
      <c r="AA379" s="12"/>
      <c r="AB379" s="12"/>
    </row>
    <row r="380" spans="1:28">
      <c r="A380" s="1">
        <v>35077</v>
      </c>
      <c r="B380" s="7" t="s">
        <v>75</v>
      </c>
      <c r="C380" s="8" t="str">
        <f t="shared" si="53"/>
        <v>Sat</v>
      </c>
      <c r="D380" s="9">
        <v>17000</v>
      </c>
      <c r="E380" s="10">
        <v>35</v>
      </c>
      <c r="F380" s="11">
        <v>34767.372000000003</v>
      </c>
      <c r="G380" s="11">
        <v>23322.044000000002</v>
      </c>
      <c r="H380" s="61">
        <v>13478.27</v>
      </c>
      <c r="I380" s="11">
        <v>4669.2020000000002</v>
      </c>
      <c r="J380" s="11">
        <v>0</v>
      </c>
      <c r="K380" s="11">
        <v>3938.76</v>
      </c>
      <c r="L380" s="11">
        <v>18161</v>
      </c>
      <c r="O380" s="11">
        <f t="shared" si="54"/>
        <v>98336.648000000001</v>
      </c>
      <c r="P380" s="11">
        <v>890.91</v>
      </c>
      <c r="Q380" s="11">
        <f t="shared" si="55"/>
        <v>3047.8500000000004</v>
      </c>
      <c r="S380" s="11">
        <f t="shared" si="56"/>
        <v>97445.737999999998</v>
      </c>
      <c r="T380" s="11">
        <f t="shared" si="50"/>
        <v>114445.738</v>
      </c>
      <c r="U380" s="11">
        <f t="shared" si="59"/>
        <v>-21676.326000000001</v>
      </c>
      <c r="V380" s="11">
        <f t="shared" si="51"/>
        <v>79284.737999999998</v>
      </c>
      <c r="W380" s="12">
        <f t="shared" si="57"/>
        <v>0.81362961200006512</v>
      </c>
      <c r="X380" s="11">
        <f t="shared" si="52"/>
        <v>18161</v>
      </c>
      <c r="Y380" s="12">
        <f t="shared" si="58"/>
        <v>0.18637038799993491</v>
      </c>
      <c r="AA380" s="12"/>
      <c r="AB380" s="12"/>
    </row>
    <row r="381" spans="1:28">
      <c r="A381" s="1">
        <v>35078</v>
      </c>
      <c r="B381" s="7" t="s">
        <v>75</v>
      </c>
      <c r="C381" s="8" t="str">
        <f t="shared" si="53"/>
        <v>Sun</v>
      </c>
      <c r="D381" s="9">
        <v>17000</v>
      </c>
      <c r="E381" s="10">
        <v>27</v>
      </c>
      <c r="F381" s="11">
        <v>26489.84</v>
      </c>
      <c r="G381" s="11">
        <v>21748.48</v>
      </c>
      <c r="H381" s="61">
        <v>12270.96</v>
      </c>
      <c r="I381" s="11">
        <v>4008.16</v>
      </c>
      <c r="J381" s="11">
        <v>0</v>
      </c>
      <c r="K381" s="11">
        <v>3305.12</v>
      </c>
      <c r="L381" s="11">
        <v>17087</v>
      </c>
      <c r="O381" s="11">
        <f t="shared" si="54"/>
        <v>84909.56</v>
      </c>
      <c r="P381" s="11">
        <v>2514.7199999999998</v>
      </c>
      <c r="Q381" s="11">
        <f t="shared" si="55"/>
        <v>790.40000000000009</v>
      </c>
      <c r="S381" s="11">
        <f t="shared" si="56"/>
        <v>82394.84</v>
      </c>
      <c r="T381" s="11">
        <f t="shared" si="50"/>
        <v>99394.84</v>
      </c>
      <c r="U381" s="11">
        <f t="shared" si="59"/>
        <v>-15050.898000000001</v>
      </c>
      <c r="V381" s="11">
        <f t="shared" si="51"/>
        <v>65307.839999999997</v>
      </c>
      <c r="W381" s="12">
        <f t="shared" si="57"/>
        <v>0.79262050876001455</v>
      </c>
      <c r="X381" s="11">
        <f t="shared" si="52"/>
        <v>17087</v>
      </c>
      <c r="Y381" s="12">
        <f t="shared" si="58"/>
        <v>0.20737949123998542</v>
      </c>
      <c r="AA381" s="12"/>
      <c r="AB381" s="12"/>
    </row>
    <row r="382" spans="1:28">
      <c r="A382" s="1">
        <v>35079</v>
      </c>
      <c r="B382" s="7" t="s">
        <v>75</v>
      </c>
      <c r="C382" s="8" t="str">
        <f t="shared" si="53"/>
        <v>Mon</v>
      </c>
      <c r="D382" s="9">
        <v>17000</v>
      </c>
      <c r="E382" s="10">
        <v>26</v>
      </c>
      <c r="F382" s="11">
        <v>26509.064999999999</v>
      </c>
      <c r="G382" s="11">
        <v>21989.042999999998</v>
      </c>
      <c r="H382" s="61">
        <v>12959.409</v>
      </c>
      <c r="I382" s="11">
        <v>4003.6859999999997</v>
      </c>
      <c r="J382" s="11">
        <v>0</v>
      </c>
      <c r="K382" s="11">
        <v>3178.1729999999998</v>
      </c>
      <c r="L382" s="11">
        <v>16997</v>
      </c>
      <c r="O382" s="11">
        <f t="shared" si="54"/>
        <v>85636.375999999989</v>
      </c>
      <c r="P382" s="11">
        <v>2365.152</v>
      </c>
      <c r="Q382" s="11">
        <f t="shared" si="55"/>
        <v>813.02099999999973</v>
      </c>
      <c r="S382" s="11">
        <f t="shared" si="56"/>
        <v>83271.223999999987</v>
      </c>
      <c r="T382" s="11">
        <f t="shared" si="50"/>
        <v>100271.22399999999</v>
      </c>
      <c r="U382" s="11">
        <f t="shared" si="59"/>
        <v>876.38399999999092</v>
      </c>
      <c r="V382" s="11">
        <f t="shared" si="51"/>
        <v>66274.223999999987</v>
      </c>
      <c r="W382" s="12">
        <f t="shared" si="57"/>
        <v>0.79588386979876746</v>
      </c>
      <c r="X382" s="11">
        <f t="shared" si="52"/>
        <v>16997</v>
      </c>
      <c r="Y382" s="12">
        <f t="shared" si="58"/>
        <v>0.20411613020123257</v>
      </c>
      <c r="AA382" s="12"/>
      <c r="AB382" s="12"/>
    </row>
    <row r="383" spans="1:28">
      <c r="A383" s="1">
        <v>35080</v>
      </c>
      <c r="B383" s="7" t="s">
        <v>75</v>
      </c>
      <c r="C383" s="8" t="str">
        <f t="shared" si="53"/>
        <v>Tue</v>
      </c>
      <c r="D383" s="9">
        <v>17000</v>
      </c>
      <c r="E383" s="10">
        <v>30</v>
      </c>
      <c r="F383" s="11">
        <v>32749.254999999997</v>
      </c>
      <c r="G383" s="11">
        <v>23568.93</v>
      </c>
      <c r="H383" s="61">
        <v>14054.205</v>
      </c>
      <c r="I383" s="11">
        <v>4470.51</v>
      </c>
      <c r="J383" s="11">
        <v>0</v>
      </c>
      <c r="K383" s="11">
        <v>4038.9249999999997</v>
      </c>
      <c r="L383" s="11">
        <v>17695</v>
      </c>
      <c r="O383" s="11">
        <f t="shared" si="54"/>
        <v>96576.824999999997</v>
      </c>
      <c r="P383" s="11">
        <v>2321.9899999999998</v>
      </c>
      <c r="Q383" s="11">
        <f t="shared" si="55"/>
        <v>1716.9349999999999</v>
      </c>
      <c r="S383" s="11">
        <f t="shared" si="56"/>
        <v>94254.834999999992</v>
      </c>
      <c r="T383" s="11">
        <f t="shared" si="50"/>
        <v>111254.83499999999</v>
      </c>
      <c r="U383" s="11">
        <f t="shared" si="59"/>
        <v>10983.611000000004</v>
      </c>
      <c r="V383" s="11">
        <f t="shared" si="51"/>
        <v>76559.834999999992</v>
      </c>
      <c r="W383" s="12">
        <f t="shared" si="57"/>
        <v>0.81226427270282742</v>
      </c>
      <c r="X383" s="11">
        <f t="shared" si="52"/>
        <v>17695</v>
      </c>
      <c r="Y383" s="12">
        <f t="shared" si="58"/>
        <v>0.18773572729717261</v>
      </c>
      <c r="AA383" s="12"/>
      <c r="AB383" s="12"/>
    </row>
    <row r="384" spans="1:28">
      <c r="A384" s="1">
        <v>35081</v>
      </c>
      <c r="B384" s="7" t="s">
        <v>75</v>
      </c>
      <c r="C384" s="8" t="str">
        <f t="shared" si="53"/>
        <v>Wed</v>
      </c>
      <c r="D384" s="9">
        <v>17000</v>
      </c>
      <c r="E384" s="10">
        <v>25</v>
      </c>
      <c r="F384" s="11">
        <v>21136.394999999997</v>
      </c>
      <c r="G384" s="11">
        <v>21152.04</v>
      </c>
      <c r="H384" s="61">
        <v>11918.360999999999</v>
      </c>
      <c r="I384" s="11">
        <v>3601.4789999999998</v>
      </c>
      <c r="J384" s="11">
        <v>0</v>
      </c>
      <c r="K384" s="11">
        <v>2601.2419999999997</v>
      </c>
      <c r="L384" s="11">
        <v>16305</v>
      </c>
      <c r="O384" s="11">
        <f t="shared" si="54"/>
        <v>76714.516999999993</v>
      </c>
      <c r="P384" s="11">
        <v>2292.5139999999997</v>
      </c>
      <c r="Q384" s="11">
        <f t="shared" si="55"/>
        <v>308.72800000000007</v>
      </c>
      <c r="S384" s="11">
        <f t="shared" si="56"/>
        <v>74422.002999999997</v>
      </c>
      <c r="T384" s="11">
        <f t="shared" si="50"/>
        <v>91422.002999999997</v>
      </c>
      <c r="U384" s="11">
        <f t="shared" si="59"/>
        <v>-19832.831999999995</v>
      </c>
      <c r="V384" s="11">
        <f t="shared" si="51"/>
        <v>58117.00299999999</v>
      </c>
      <c r="W384" s="12">
        <f t="shared" si="57"/>
        <v>0.78091156724174693</v>
      </c>
      <c r="X384" s="11">
        <f t="shared" si="52"/>
        <v>16305</v>
      </c>
      <c r="Y384" s="12">
        <f t="shared" si="58"/>
        <v>0.21908843275825296</v>
      </c>
      <c r="AA384" s="12"/>
      <c r="AB384" s="12"/>
    </row>
    <row r="385" spans="1:31">
      <c r="A385" s="1">
        <v>35082</v>
      </c>
      <c r="B385" s="7" t="s">
        <v>75</v>
      </c>
      <c r="C385" s="8" t="str">
        <f t="shared" si="53"/>
        <v>Thur</v>
      </c>
      <c r="D385" s="9">
        <v>17000</v>
      </c>
      <c r="E385" s="10">
        <v>7</v>
      </c>
      <c r="F385" s="11">
        <v>8440.9989999999998</v>
      </c>
      <c r="G385" s="11">
        <v>16170.671999999999</v>
      </c>
      <c r="H385" s="61">
        <v>7501.2559999999994</v>
      </c>
      <c r="I385" s="11">
        <v>2171.5259999999998</v>
      </c>
      <c r="J385" s="11">
        <v>0</v>
      </c>
      <c r="K385" s="11">
        <v>2482.34</v>
      </c>
      <c r="L385" s="11">
        <v>13708</v>
      </c>
      <c r="O385" s="11">
        <f t="shared" si="54"/>
        <v>50474.792999999991</v>
      </c>
      <c r="P385" s="11">
        <v>2432.2759999999998</v>
      </c>
      <c r="Q385" s="11">
        <f t="shared" si="55"/>
        <v>50.064000000000306</v>
      </c>
      <c r="S385" s="11">
        <f t="shared" si="56"/>
        <v>48042.516999999993</v>
      </c>
      <c r="T385" s="11">
        <f t="shared" si="50"/>
        <v>65042.516999999993</v>
      </c>
      <c r="U385" s="11">
        <f t="shared" si="59"/>
        <v>-26379.486000000004</v>
      </c>
      <c r="V385" s="11">
        <f t="shared" si="51"/>
        <v>34334.516999999993</v>
      </c>
      <c r="W385" s="12">
        <f t="shared" si="57"/>
        <v>0.71466940418629599</v>
      </c>
      <c r="X385" s="11">
        <f t="shared" si="52"/>
        <v>13708</v>
      </c>
      <c r="Y385" s="12">
        <f t="shared" si="58"/>
        <v>0.28533059581370396</v>
      </c>
      <c r="AA385" s="12"/>
      <c r="AB385" s="12"/>
    </row>
    <row r="386" spans="1:31">
      <c r="A386" s="1">
        <v>35083</v>
      </c>
      <c r="B386" s="7" t="s">
        <v>75</v>
      </c>
      <c r="C386" s="8" t="str">
        <f t="shared" si="53"/>
        <v>Fri</v>
      </c>
      <c r="D386" s="9">
        <v>17000</v>
      </c>
      <c r="E386" s="10">
        <v>24</v>
      </c>
      <c r="F386" s="11">
        <v>24960.6</v>
      </c>
      <c r="G386" s="11">
        <v>18784.5</v>
      </c>
      <c r="H386" s="61">
        <v>12470.85</v>
      </c>
      <c r="I386" s="11">
        <v>4413.1499999999996</v>
      </c>
      <c r="J386" s="11">
        <v>0</v>
      </c>
      <c r="K386" s="11">
        <v>4382.7</v>
      </c>
      <c r="L386" s="11">
        <v>16684</v>
      </c>
      <c r="O386" s="11">
        <f t="shared" si="54"/>
        <v>81695.799999999988</v>
      </c>
      <c r="P386" s="11">
        <v>2445.4499999999998</v>
      </c>
      <c r="Q386" s="11">
        <f t="shared" si="55"/>
        <v>1937.25</v>
      </c>
      <c r="S386" s="11">
        <f t="shared" si="56"/>
        <v>79250.349999999991</v>
      </c>
      <c r="T386" s="11">
        <f t="shared" si="50"/>
        <v>96250.349999999991</v>
      </c>
      <c r="U386" s="11">
        <f t="shared" si="59"/>
        <v>31207.832999999999</v>
      </c>
      <c r="V386" s="11">
        <f t="shared" si="51"/>
        <v>62566.35</v>
      </c>
      <c r="W386" s="12">
        <f t="shared" si="57"/>
        <v>0.78947727044738614</v>
      </c>
      <c r="X386" s="11">
        <f t="shared" si="52"/>
        <v>16684</v>
      </c>
      <c r="Y386" s="12">
        <f t="shared" si="58"/>
        <v>0.21052272955261397</v>
      </c>
      <c r="AA386" s="12"/>
      <c r="AB386" s="12"/>
    </row>
    <row r="387" spans="1:31">
      <c r="A387" s="1">
        <v>35084</v>
      </c>
      <c r="B387" s="7" t="s">
        <v>75</v>
      </c>
      <c r="C387" s="8" t="str">
        <f t="shared" si="53"/>
        <v>Sat</v>
      </c>
      <c r="D387" s="9">
        <v>17000</v>
      </c>
      <c r="E387" s="10">
        <v>40</v>
      </c>
      <c r="F387" s="11">
        <v>43132.375</v>
      </c>
      <c r="G387" s="11">
        <v>23598.19</v>
      </c>
      <c r="H387" s="61">
        <v>14674.934999999999</v>
      </c>
      <c r="I387" s="11">
        <v>5795.57</v>
      </c>
      <c r="J387" s="11">
        <v>0</v>
      </c>
      <c r="K387" s="11">
        <v>8805.17</v>
      </c>
      <c r="L387" s="11">
        <v>19199</v>
      </c>
      <c r="O387" s="11">
        <f t="shared" si="54"/>
        <v>115205.24</v>
      </c>
      <c r="P387" s="11">
        <v>2414.9949999999999</v>
      </c>
      <c r="Q387" s="11">
        <f t="shared" si="55"/>
        <v>6390.1750000000002</v>
      </c>
      <c r="S387" s="11">
        <f t="shared" si="56"/>
        <v>112790.24500000001</v>
      </c>
      <c r="T387" s="11">
        <f t="shared" ref="T387:T450" si="60">SUM(S387,D387)</f>
        <v>129790.24500000001</v>
      </c>
      <c r="U387" s="11">
        <f t="shared" si="59"/>
        <v>33539.895000000019</v>
      </c>
      <c r="V387" s="11">
        <f t="shared" ref="V387:V450" si="61">SUM(F387:K387)-P387</f>
        <v>93591.24500000001</v>
      </c>
      <c r="W387" s="12">
        <f t="shared" si="57"/>
        <v>0.82978137869990443</v>
      </c>
      <c r="X387" s="11">
        <f t="shared" ref="X387:X450" si="62">SUM(L387:M387)</f>
        <v>19199</v>
      </c>
      <c r="Y387" s="12">
        <f t="shared" si="58"/>
        <v>0.17021862130009557</v>
      </c>
      <c r="AA387" s="12"/>
      <c r="AB387" s="12"/>
    </row>
    <row r="388" spans="1:31">
      <c r="A388" s="1">
        <v>35085</v>
      </c>
      <c r="B388" s="7" t="s">
        <v>75</v>
      </c>
      <c r="C388" s="8" t="str">
        <f t="shared" ref="C388:C451" si="63">IF(WEEKDAY(A388)=1,"Sun",IF(WEEKDAY(A388)=2,"Mon",IF(WEEKDAY(A388)=3,"Tue",IF(WEEKDAY(A388)=4,"Wed",IF(WEEKDAY(A388)=5,"Thur",IF(WEEKDAY(A388)=6,"Fri",IF(WEEKDAY(A388)=7,"Sat")))))))</f>
        <v>Sun</v>
      </c>
      <c r="D388" s="9">
        <v>17000</v>
      </c>
      <c r="E388" s="10">
        <v>38</v>
      </c>
      <c r="F388" s="11">
        <v>43645.212</v>
      </c>
      <c r="G388" s="11">
        <v>23596.09</v>
      </c>
      <c r="H388" s="61">
        <v>14840.164000000001</v>
      </c>
      <c r="I388" s="11">
        <v>5799.7719999999999</v>
      </c>
      <c r="J388" s="11">
        <v>0</v>
      </c>
      <c r="K388" s="11">
        <v>14025.32</v>
      </c>
      <c r="L388" s="11">
        <v>19231</v>
      </c>
      <c r="O388" s="11">
        <f t="shared" ref="O388:O451" si="64">SUM(F388:M388)</f>
        <v>121137.55799999999</v>
      </c>
      <c r="P388" s="11">
        <v>7007.45</v>
      </c>
      <c r="Q388" s="11">
        <f t="shared" ref="Q388:Q451" si="65">K388-P388</f>
        <v>7017.87</v>
      </c>
      <c r="S388" s="11">
        <f t="shared" ref="S388:S451" si="66">O388-P388</f>
        <v>114130.10799999999</v>
      </c>
      <c r="T388" s="11">
        <f t="shared" si="60"/>
        <v>131130.10800000001</v>
      </c>
      <c r="U388" s="11">
        <f t="shared" si="59"/>
        <v>1339.862999999983</v>
      </c>
      <c r="V388" s="11">
        <f t="shared" si="61"/>
        <v>94899.107999999993</v>
      </c>
      <c r="W388" s="12">
        <f t="shared" ref="W388:W451" si="67">V388/S388</f>
        <v>0.83149932706626373</v>
      </c>
      <c r="X388" s="11">
        <f t="shared" si="62"/>
        <v>19231</v>
      </c>
      <c r="Y388" s="12">
        <f t="shared" ref="Y388:Y451" si="68">X388/S388</f>
        <v>0.1685006729337363</v>
      </c>
      <c r="AA388" s="12"/>
      <c r="AB388" s="12"/>
    </row>
    <row r="389" spans="1:31">
      <c r="A389" s="1">
        <v>35086</v>
      </c>
      <c r="B389" s="7" t="s">
        <v>75</v>
      </c>
      <c r="C389" s="8" t="str">
        <f t="shared" si="63"/>
        <v>Mon</v>
      </c>
      <c r="D389" s="9">
        <v>17000</v>
      </c>
      <c r="E389" s="10">
        <v>33</v>
      </c>
      <c r="F389" s="11">
        <v>36731.542000000001</v>
      </c>
      <c r="G389" s="11">
        <v>22776.036</v>
      </c>
      <c r="H389" s="61">
        <v>13758.568000000001</v>
      </c>
      <c r="I389" s="11">
        <v>5258.9740000000002</v>
      </c>
      <c r="J389" s="11">
        <v>0</v>
      </c>
      <c r="K389" s="11">
        <v>17418.072</v>
      </c>
      <c r="L389" s="11">
        <v>18220</v>
      </c>
      <c r="O389" s="11">
        <f t="shared" si="64"/>
        <v>114163.19200000001</v>
      </c>
      <c r="P389" s="11">
        <v>12589.444000000001</v>
      </c>
      <c r="Q389" s="11">
        <f t="shared" si="65"/>
        <v>4828.6279999999988</v>
      </c>
      <c r="S389" s="11">
        <f t="shared" si="66"/>
        <v>101573.74800000001</v>
      </c>
      <c r="T389" s="11">
        <f t="shared" si="60"/>
        <v>118573.74800000001</v>
      </c>
      <c r="U389" s="11">
        <f t="shared" ref="U389:U452" si="69">S389-S388</f>
        <v>-12556.359999999986</v>
      </c>
      <c r="V389" s="11">
        <f t="shared" si="61"/>
        <v>83353.748000000007</v>
      </c>
      <c r="W389" s="12">
        <f t="shared" si="67"/>
        <v>0.82062294284936699</v>
      </c>
      <c r="X389" s="11">
        <f t="shared" si="62"/>
        <v>18220</v>
      </c>
      <c r="Y389" s="12">
        <f t="shared" si="68"/>
        <v>0.17937705715063304</v>
      </c>
      <c r="AA389" s="12"/>
      <c r="AB389" s="12"/>
    </row>
    <row r="390" spans="1:31">
      <c r="A390" s="1">
        <v>35087</v>
      </c>
      <c r="B390" s="7" t="s">
        <v>75</v>
      </c>
      <c r="C390" s="8" t="str">
        <f t="shared" si="63"/>
        <v>Tue</v>
      </c>
      <c r="D390" s="9">
        <v>17000</v>
      </c>
      <c r="E390" s="10">
        <v>20</v>
      </c>
      <c r="F390" s="11">
        <v>25312.566999999999</v>
      </c>
      <c r="G390" s="11">
        <v>20154.931999999997</v>
      </c>
      <c r="H390" s="61">
        <v>11402.075999999999</v>
      </c>
      <c r="I390" s="11">
        <v>4290.902</v>
      </c>
      <c r="J390" s="11">
        <v>0</v>
      </c>
      <c r="K390" s="11">
        <v>3086.2369999999996</v>
      </c>
      <c r="L390" s="11">
        <v>15494</v>
      </c>
      <c r="O390" s="11">
        <f t="shared" si="64"/>
        <v>79740.714000000007</v>
      </c>
      <c r="P390" s="11">
        <v>2164.2249999999999</v>
      </c>
      <c r="Q390" s="11">
        <f t="shared" si="65"/>
        <v>922.01199999999972</v>
      </c>
      <c r="S390" s="11">
        <f t="shared" si="66"/>
        <v>77576.489000000001</v>
      </c>
      <c r="T390" s="11">
        <f t="shared" si="60"/>
        <v>94576.489000000001</v>
      </c>
      <c r="U390" s="11">
        <f t="shared" si="69"/>
        <v>-23997.259000000005</v>
      </c>
      <c r="V390" s="11">
        <f t="shared" si="61"/>
        <v>62082.489000000001</v>
      </c>
      <c r="W390" s="12">
        <f t="shared" si="67"/>
        <v>0.80027453936462634</v>
      </c>
      <c r="X390" s="11">
        <f t="shared" si="62"/>
        <v>15494</v>
      </c>
      <c r="Y390" s="12">
        <f t="shared" si="68"/>
        <v>0.19972546063537369</v>
      </c>
      <c r="AA390" s="12"/>
      <c r="AB390" s="12"/>
    </row>
    <row r="391" spans="1:31">
      <c r="A391" s="1">
        <v>35088</v>
      </c>
      <c r="B391" s="7" t="s">
        <v>75</v>
      </c>
      <c r="C391" s="8" t="str">
        <f t="shared" si="63"/>
        <v>Wed</v>
      </c>
      <c r="D391" s="9">
        <v>17000</v>
      </c>
      <c r="E391" s="10">
        <v>18</v>
      </c>
      <c r="F391" s="11">
        <v>23524.864999999998</v>
      </c>
      <c r="G391" s="11">
        <v>19432.132999999998</v>
      </c>
      <c r="H391" s="61">
        <v>10868.06</v>
      </c>
      <c r="I391" s="11">
        <v>4060.3989999999999</v>
      </c>
      <c r="J391" s="11">
        <v>0</v>
      </c>
      <c r="K391" s="11">
        <v>3200.9669999999996</v>
      </c>
      <c r="L391" s="11">
        <v>14272</v>
      </c>
      <c r="O391" s="11">
        <f t="shared" si="64"/>
        <v>75358.423999999985</v>
      </c>
      <c r="P391" s="11">
        <v>2327.9759999999997</v>
      </c>
      <c r="Q391" s="11">
        <f t="shared" si="65"/>
        <v>872.99099999999999</v>
      </c>
      <c r="S391" s="11">
        <f t="shared" si="66"/>
        <v>73030.447999999989</v>
      </c>
      <c r="T391" s="11">
        <f t="shared" si="60"/>
        <v>90030.447999999989</v>
      </c>
      <c r="U391" s="11">
        <f t="shared" si="69"/>
        <v>-4546.041000000012</v>
      </c>
      <c r="V391" s="11">
        <f t="shared" si="61"/>
        <v>58758.447999999982</v>
      </c>
      <c r="W391" s="12">
        <f t="shared" si="67"/>
        <v>0.80457466179038073</v>
      </c>
      <c r="X391" s="11">
        <f t="shared" si="62"/>
        <v>14272</v>
      </c>
      <c r="Y391" s="12">
        <f t="shared" si="68"/>
        <v>0.1954253382096191</v>
      </c>
      <c r="AA391" s="12"/>
      <c r="AB391" s="12"/>
    </row>
    <row r="392" spans="1:31">
      <c r="A392" s="1">
        <v>35089</v>
      </c>
      <c r="B392" s="7" t="s">
        <v>75</v>
      </c>
      <c r="C392" s="8" t="str">
        <f t="shared" si="63"/>
        <v>Thur</v>
      </c>
      <c r="D392" s="9">
        <v>17000</v>
      </c>
      <c r="E392" s="10">
        <v>33</v>
      </c>
      <c r="F392" s="11">
        <v>31221.864000000001</v>
      </c>
      <c r="G392" s="11">
        <v>19751.436000000002</v>
      </c>
      <c r="H392" s="61">
        <v>11095.632</v>
      </c>
      <c r="I392" s="11">
        <v>3854.4480000000003</v>
      </c>
      <c r="J392" s="11">
        <v>0</v>
      </c>
      <c r="K392" s="11">
        <v>24405.588</v>
      </c>
      <c r="L392" s="11">
        <v>15368</v>
      </c>
      <c r="O392" s="11">
        <f t="shared" si="64"/>
        <v>105696.96800000001</v>
      </c>
      <c r="P392" s="11">
        <v>7532.46</v>
      </c>
      <c r="Q392" s="11">
        <f t="shared" si="65"/>
        <v>16873.128000000001</v>
      </c>
      <c r="S392" s="11">
        <f t="shared" si="66"/>
        <v>98164.508000000002</v>
      </c>
      <c r="T392" s="11">
        <f t="shared" si="60"/>
        <v>115164.508</v>
      </c>
      <c r="U392" s="11">
        <f t="shared" si="69"/>
        <v>25134.060000000012</v>
      </c>
      <c r="V392" s="11">
        <f t="shared" si="61"/>
        <v>82796.508000000002</v>
      </c>
      <c r="W392" s="12">
        <f t="shared" si="67"/>
        <v>0.84344647252752492</v>
      </c>
      <c r="X392" s="11">
        <f t="shared" si="62"/>
        <v>15368</v>
      </c>
      <c r="Y392" s="12">
        <f t="shared" si="68"/>
        <v>0.15655352747247508</v>
      </c>
      <c r="AA392" s="12"/>
      <c r="AB392" s="12"/>
    </row>
    <row r="393" spans="1:31">
      <c r="A393" s="1">
        <v>35090</v>
      </c>
      <c r="B393" s="7" t="s">
        <v>75</v>
      </c>
      <c r="C393" s="8" t="str">
        <f t="shared" si="63"/>
        <v>Fri</v>
      </c>
      <c r="D393" s="9">
        <v>17000</v>
      </c>
      <c r="E393" s="10">
        <v>18</v>
      </c>
      <c r="F393" s="11">
        <v>23518.77</v>
      </c>
      <c r="G393" s="11">
        <v>15662.46</v>
      </c>
      <c r="H393" s="61">
        <v>8309.84</v>
      </c>
      <c r="I393" s="11">
        <v>2795.375</v>
      </c>
      <c r="J393" s="11">
        <v>0</v>
      </c>
      <c r="K393" s="11">
        <v>36766.235000000001</v>
      </c>
      <c r="L393" s="11">
        <v>7872</v>
      </c>
      <c r="O393" s="11">
        <f t="shared" si="64"/>
        <v>94924.68</v>
      </c>
      <c r="P393" s="11">
        <v>14107.5</v>
      </c>
      <c r="Q393" s="11">
        <f t="shared" si="65"/>
        <v>22658.735000000001</v>
      </c>
      <c r="S393" s="11">
        <f t="shared" si="66"/>
        <v>80817.179999999993</v>
      </c>
      <c r="T393" s="11">
        <f t="shared" si="60"/>
        <v>97817.18</v>
      </c>
      <c r="U393" s="11">
        <f t="shared" si="69"/>
        <v>-17347.328000000009</v>
      </c>
      <c r="V393" s="11">
        <f t="shared" si="61"/>
        <v>72945.179999999993</v>
      </c>
      <c r="W393" s="12">
        <f t="shared" si="67"/>
        <v>0.90259496805011008</v>
      </c>
      <c r="X393" s="11">
        <f t="shared" si="62"/>
        <v>7872</v>
      </c>
      <c r="Y393" s="12">
        <f t="shared" si="68"/>
        <v>9.7405031949889864E-2</v>
      </c>
      <c r="AA393" s="12"/>
      <c r="AB393" s="12"/>
    </row>
    <row r="394" spans="1:31">
      <c r="A394" s="1">
        <v>35091</v>
      </c>
      <c r="B394" s="7" t="s">
        <v>75</v>
      </c>
      <c r="C394" s="8" t="str">
        <f t="shared" si="63"/>
        <v>Sat</v>
      </c>
      <c r="D394" s="9">
        <v>17000</v>
      </c>
      <c r="E394" s="10">
        <v>19</v>
      </c>
      <c r="F394" s="11">
        <v>20111.616000000002</v>
      </c>
      <c r="G394" s="11">
        <v>14610.78</v>
      </c>
      <c r="H394" s="61">
        <v>7525.152</v>
      </c>
      <c r="I394" s="11">
        <v>2189.268</v>
      </c>
      <c r="J394" s="11">
        <v>0</v>
      </c>
      <c r="K394" s="11">
        <v>24311.628000000001</v>
      </c>
      <c r="L394" s="11">
        <v>6419</v>
      </c>
      <c r="O394" s="11">
        <f t="shared" si="64"/>
        <v>75167.444000000003</v>
      </c>
      <c r="P394" s="11">
        <v>2228.94</v>
      </c>
      <c r="Q394" s="11">
        <f t="shared" si="65"/>
        <v>22082.688000000002</v>
      </c>
      <c r="S394" s="11">
        <f t="shared" si="66"/>
        <v>72938.504000000001</v>
      </c>
      <c r="T394" s="11">
        <f t="shared" si="60"/>
        <v>89938.504000000001</v>
      </c>
      <c r="U394" s="11">
        <f t="shared" si="69"/>
        <v>-7878.6759999999922</v>
      </c>
      <c r="V394" s="11">
        <f t="shared" si="61"/>
        <v>66519.504000000001</v>
      </c>
      <c r="W394" s="12">
        <f t="shared" si="67"/>
        <v>0.91199435623192926</v>
      </c>
      <c r="X394" s="11">
        <f t="shared" si="62"/>
        <v>6419</v>
      </c>
      <c r="Y394" s="12">
        <f t="shared" si="68"/>
        <v>8.8005643768070699E-2</v>
      </c>
      <c r="AA394" s="12"/>
      <c r="AB394" s="12"/>
    </row>
    <row r="395" spans="1:31">
      <c r="A395" s="1">
        <v>35092</v>
      </c>
      <c r="B395" s="7" t="s">
        <v>75</v>
      </c>
      <c r="C395" s="8" t="str">
        <f t="shared" si="63"/>
        <v>Sun</v>
      </c>
      <c r="D395" s="9">
        <v>17000</v>
      </c>
      <c r="E395" s="10">
        <v>32</v>
      </c>
      <c r="F395" s="11">
        <v>30675.84</v>
      </c>
      <c r="G395" s="11">
        <v>17586.400000000001</v>
      </c>
      <c r="H395" s="61">
        <v>10534.16</v>
      </c>
      <c r="I395" s="11">
        <v>3150.16</v>
      </c>
      <c r="J395" s="11">
        <v>0</v>
      </c>
      <c r="K395" s="11">
        <v>24515.919999999998</v>
      </c>
      <c r="L395" s="11">
        <v>9454</v>
      </c>
      <c r="O395" s="11">
        <f t="shared" si="64"/>
        <v>95916.48000000001</v>
      </c>
      <c r="P395" s="11">
        <v>2402.4</v>
      </c>
      <c r="Q395" s="11">
        <f t="shared" si="65"/>
        <v>22113.519999999997</v>
      </c>
      <c r="S395" s="11">
        <f t="shared" si="66"/>
        <v>93514.080000000016</v>
      </c>
      <c r="T395" s="11">
        <f t="shared" si="60"/>
        <v>110514.08000000002</v>
      </c>
      <c r="U395" s="11">
        <f t="shared" si="69"/>
        <v>20575.576000000015</v>
      </c>
      <c r="V395" s="11">
        <f t="shared" si="61"/>
        <v>84060.080000000016</v>
      </c>
      <c r="W395" s="12">
        <f t="shared" si="67"/>
        <v>0.89890292456494258</v>
      </c>
      <c r="X395" s="11">
        <f t="shared" si="62"/>
        <v>9454</v>
      </c>
      <c r="Y395" s="12">
        <f t="shared" si="68"/>
        <v>0.10109707543505746</v>
      </c>
      <c r="AA395" s="12"/>
      <c r="AB395" s="12"/>
    </row>
    <row r="396" spans="1:31">
      <c r="A396" s="1">
        <v>35093</v>
      </c>
      <c r="B396" s="7" t="s">
        <v>75</v>
      </c>
      <c r="C396" s="8" t="str">
        <f t="shared" si="63"/>
        <v>Mon</v>
      </c>
      <c r="D396" s="9">
        <v>17000</v>
      </c>
      <c r="E396" s="10">
        <v>32</v>
      </c>
      <c r="F396" s="11">
        <v>35466.171999999999</v>
      </c>
      <c r="G396" s="11">
        <v>19084.813999999998</v>
      </c>
      <c r="H396" s="61">
        <v>12363.722</v>
      </c>
      <c r="I396" s="11">
        <v>3608.78</v>
      </c>
      <c r="J396" s="11">
        <v>0</v>
      </c>
      <c r="K396" s="11">
        <v>24689.895999999997</v>
      </c>
      <c r="L396" s="11">
        <v>10714</v>
      </c>
      <c r="O396" s="11">
        <f t="shared" si="64"/>
        <v>105927.38399999999</v>
      </c>
      <c r="P396" s="11">
        <v>2364.4809999999998</v>
      </c>
      <c r="Q396" s="11">
        <f t="shared" si="65"/>
        <v>22325.414999999997</v>
      </c>
      <c r="S396" s="11">
        <f t="shared" si="66"/>
        <v>103562.90299999999</v>
      </c>
      <c r="T396" s="11">
        <f t="shared" si="60"/>
        <v>120562.90299999999</v>
      </c>
      <c r="U396" s="11">
        <f t="shared" si="69"/>
        <v>10048.822999999975</v>
      </c>
      <c r="V396" s="11">
        <f t="shared" si="61"/>
        <v>92848.902999999991</v>
      </c>
      <c r="W396" s="12">
        <f t="shared" si="67"/>
        <v>0.89654596685069754</v>
      </c>
      <c r="X396" s="11">
        <f t="shared" si="62"/>
        <v>10714</v>
      </c>
      <c r="Y396" s="12">
        <f t="shared" si="68"/>
        <v>0.10345403314930252</v>
      </c>
      <c r="AA396" s="12"/>
      <c r="AB396" s="12"/>
    </row>
    <row r="397" spans="1:31">
      <c r="A397" s="1">
        <v>35094</v>
      </c>
      <c r="B397" s="7" t="s">
        <v>75</v>
      </c>
      <c r="C397" s="8" t="str">
        <f t="shared" si="63"/>
        <v>Tue</v>
      </c>
      <c r="D397" s="9">
        <v>17000</v>
      </c>
      <c r="E397" s="10">
        <v>25</v>
      </c>
      <c r="F397" s="11">
        <v>28666.827999999998</v>
      </c>
      <c r="G397" s="11">
        <v>19499.748</v>
      </c>
      <c r="H397" s="61">
        <v>12246.97</v>
      </c>
      <c r="I397" s="11">
        <v>3831.7149999999997</v>
      </c>
      <c r="J397" s="11">
        <v>0</v>
      </c>
      <c r="K397" s="11">
        <v>12822.504999999999</v>
      </c>
      <c r="L397" s="11">
        <v>9414</v>
      </c>
      <c r="O397" s="11">
        <f t="shared" si="64"/>
        <v>86481.766000000003</v>
      </c>
      <c r="P397" s="11">
        <v>2266.8819999999996</v>
      </c>
      <c r="Q397" s="11">
        <f t="shared" si="65"/>
        <v>10555.623</v>
      </c>
      <c r="S397" s="11">
        <f t="shared" si="66"/>
        <v>84214.884000000005</v>
      </c>
      <c r="T397" s="11">
        <f t="shared" si="60"/>
        <v>101214.88400000001</v>
      </c>
      <c r="U397" s="11">
        <f t="shared" si="69"/>
        <v>-19348.018999999986</v>
      </c>
      <c r="V397" s="11">
        <f t="shared" si="61"/>
        <v>74800.884000000005</v>
      </c>
      <c r="W397" s="12">
        <f t="shared" si="67"/>
        <v>0.88821453461836986</v>
      </c>
      <c r="X397" s="11">
        <f t="shared" si="62"/>
        <v>9414</v>
      </c>
      <c r="Y397" s="12">
        <f t="shared" si="68"/>
        <v>0.11178546538163016</v>
      </c>
      <c r="AA397" s="12"/>
      <c r="AB397" s="12"/>
    </row>
    <row r="398" spans="1:31">
      <c r="A398" s="1">
        <v>35095</v>
      </c>
      <c r="B398" s="7" t="s">
        <v>75</v>
      </c>
      <c r="C398" s="8" t="str">
        <f t="shared" si="63"/>
        <v>Wed</v>
      </c>
      <c r="D398" s="9">
        <v>17000</v>
      </c>
      <c r="E398" s="10">
        <v>36</v>
      </c>
      <c r="F398" s="11">
        <v>41415.705999999998</v>
      </c>
      <c r="G398" s="11">
        <v>22079.804</v>
      </c>
      <c r="H398" s="61">
        <v>14606.144999999999</v>
      </c>
      <c r="I398" s="11">
        <v>4620.8719999999994</v>
      </c>
      <c r="J398" s="11">
        <v>0</v>
      </c>
      <c r="K398" s="11">
        <v>16216.605999999998</v>
      </c>
      <c r="L398" s="11">
        <v>12954</v>
      </c>
      <c r="O398" s="11">
        <f t="shared" si="64"/>
        <v>111893.133</v>
      </c>
      <c r="P398" s="11">
        <v>832.7109999999999</v>
      </c>
      <c r="Q398" s="11">
        <f t="shared" si="65"/>
        <v>15383.894999999999</v>
      </c>
      <c r="S398" s="11">
        <f t="shared" si="66"/>
        <v>111060.42200000001</v>
      </c>
      <c r="T398" s="11">
        <f t="shared" si="60"/>
        <v>128060.42200000001</v>
      </c>
      <c r="U398" s="11">
        <f t="shared" si="69"/>
        <v>26845.538</v>
      </c>
      <c r="V398" s="11">
        <f t="shared" si="61"/>
        <v>98106.422000000006</v>
      </c>
      <c r="W398" s="12">
        <f t="shared" si="67"/>
        <v>0.88336078895864456</v>
      </c>
      <c r="X398" s="11">
        <f t="shared" si="62"/>
        <v>12954</v>
      </c>
      <c r="Y398" s="12">
        <f t="shared" si="68"/>
        <v>0.11663921104135548</v>
      </c>
      <c r="AA398" s="12"/>
      <c r="AB398" s="12"/>
    </row>
    <row r="399" spans="1:31">
      <c r="A399" s="1">
        <v>35096</v>
      </c>
      <c r="B399" s="7" t="s">
        <v>76</v>
      </c>
      <c r="C399" s="8" t="str">
        <f t="shared" si="63"/>
        <v>Thur</v>
      </c>
      <c r="D399" s="9">
        <v>17000</v>
      </c>
      <c r="E399" s="10">
        <v>40</v>
      </c>
      <c r="F399" s="11">
        <v>45530.521999999997</v>
      </c>
      <c r="G399" s="11">
        <v>22874.145999999997</v>
      </c>
      <c r="H399" s="61">
        <v>15231.455999999998</v>
      </c>
      <c r="I399" s="11">
        <v>5026.3389999999999</v>
      </c>
      <c r="J399" s="11">
        <v>0</v>
      </c>
      <c r="K399" s="11">
        <v>18562.3</v>
      </c>
      <c r="L399" s="11">
        <v>17161</v>
      </c>
      <c r="O399" s="11">
        <f t="shared" si="64"/>
        <v>124385.76299999999</v>
      </c>
      <c r="P399" s="11">
        <v>711.38199999999995</v>
      </c>
      <c r="Q399" s="11">
        <f t="shared" si="65"/>
        <v>17850.917999999998</v>
      </c>
      <c r="S399" s="11">
        <f t="shared" si="66"/>
        <v>123674.38099999999</v>
      </c>
      <c r="T399" s="11">
        <f t="shared" si="60"/>
        <v>140674.38099999999</v>
      </c>
      <c r="U399" s="11">
        <f t="shared" si="69"/>
        <v>12613.958999999988</v>
      </c>
      <c r="V399" s="11">
        <f t="shared" si="61"/>
        <v>106513.38099999999</v>
      </c>
      <c r="W399" s="12">
        <f t="shared" si="67"/>
        <v>0.86124046175739499</v>
      </c>
      <c r="X399" s="11">
        <f t="shared" si="62"/>
        <v>17161</v>
      </c>
      <c r="Y399" s="12">
        <f t="shared" si="68"/>
        <v>0.13875953824260501</v>
      </c>
      <c r="AA399" s="9">
        <f>INTERCEPT(T399:T427,E399:E427)</f>
        <v>34808.650538934002</v>
      </c>
      <c r="AB399" s="9">
        <f>SLOPE(T399:T427,E399:E427)</f>
        <v>2505.4361776263327</v>
      </c>
      <c r="AC399" s="12">
        <f>RSQ(T399:T427,E399:E427)</f>
        <v>0.96606199963788475</v>
      </c>
      <c r="AD399" s="9">
        <f>AA399+(AB399*55)</f>
        <v>172607.64030838228</v>
      </c>
      <c r="AE399" s="10">
        <f>SUM(E399:E427)</f>
        <v>779</v>
      </c>
    </row>
    <row r="400" spans="1:31">
      <c r="A400" s="1">
        <v>35097</v>
      </c>
      <c r="B400" s="7" t="s">
        <v>76</v>
      </c>
      <c r="C400" s="8" t="str">
        <f t="shared" si="63"/>
        <v>Fri</v>
      </c>
      <c r="D400" s="9">
        <v>17000</v>
      </c>
      <c r="E400" s="10">
        <v>43</v>
      </c>
      <c r="F400" s="11">
        <v>46838.178999999996</v>
      </c>
      <c r="G400" s="11">
        <v>26016.255999999998</v>
      </c>
      <c r="H400" s="61">
        <v>15178.569</v>
      </c>
      <c r="I400" s="11">
        <v>5169.4449999999997</v>
      </c>
      <c r="J400" s="11">
        <v>0</v>
      </c>
      <c r="K400" s="11">
        <v>16642.812999999998</v>
      </c>
      <c r="L400" s="11">
        <v>21007</v>
      </c>
      <c r="O400" s="11">
        <f t="shared" si="64"/>
        <v>130852.26199999999</v>
      </c>
      <c r="P400" s="11">
        <v>1217.4379999999999</v>
      </c>
      <c r="Q400" s="11">
        <f t="shared" si="65"/>
        <v>15425.374999999998</v>
      </c>
      <c r="S400" s="11">
        <f t="shared" si="66"/>
        <v>129634.82399999999</v>
      </c>
      <c r="T400" s="11">
        <f t="shared" si="60"/>
        <v>146634.82399999999</v>
      </c>
      <c r="U400" s="11">
        <f t="shared" si="69"/>
        <v>5960.4429999999993</v>
      </c>
      <c r="V400" s="11">
        <f t="shared" si="61"/>
        <v>108627.82399999999</v>
      </c>
      <c r="W400" s="12">
        <f t="shared" si="67"/>
        <v>0.83795249338248801</v>
      </c>
      <c r="X400" s="11">
        <f t="shared" si="62"/>
        <v>21007</v>
      </c>
      <c r="Y400" s="12">
        <f t="shared" si="68"/>
        <v>0.16204750661751199</v>
      </c>
      <c r="AA400" s="12"/>
      <c r="AB400" s="12"/>
    </row>
    <row r="401" spans="1:28">
      <c r="A401" s="1">
        <v>35098</v>
      </c>
      <c r="B401" s="7" t="s">
        <v>76</v>
      </c>
      <c r="C401" s="8" t="str">
        <f t="shared" si="63"/>
        <v>Sat</v>
      </c>
      <c r="D401" s="9">
        <v>17000</v>
      </c>
      <c r="E401" s="10">
        <v>48</v>
      </c>
      <c r="F401" s="11">
        <v>52688.887999999999</v>
      </c>
      <c r="G401" s="11">
        <v>27422.92</v>
      </c>
      <c r="H401" s="61">
        <v>16108.764000000001</v>
      </c>
      <c r="I401" s="11">
        <v>5747.7280000000001</v>
      </c>
      <c r="J401" s="11">
        <v>0</v>
      </c>
      <c r="K401" s="11">
        <v>18382.784</v>
      </c>
      <c r="L401" s="11">
        <v>23129</v>
      </c>
      <c r="O401" s="11">
        <f t="shared" si="64"/>
        <v>143480.08399999997</v>
      </c>
      <c r="P401" s="11">
        <v>1415.1759999999999</v>
      </c>
      <c r="Q401" s="11">
        <f t="shared" si="65"/>
        <v>16967.608</v>
      </c>
      <c r="S401" s="11">
        <f t="shared" si="66"/>
        <v>142064.90799999997</v>
      </c>
      <c r="T401" s="11">
        <f t="shared" si="60"/>
        <v>159064.90799999997</v>
      </c>
      <c r="U401" s="11">
        <f t="shared" si="69"/>
        <v>12430.083999999973</v>
      </c>
      <c r="V401" s="11">
        <f t="shared" si="61"/>
        <v>118935.90799999998</v>
      </c>
      <c r="W401" s="12">
        <f t="shared" si="67"/>
        <v>0.83719413664069675</v>
      </c>
      <c r="X401" s="11">
        <f t="shared" si="62"/>
        <v>23129</v>
      </c>
      <c r="Y401" s="12">
        <f t="shared" si="68"/>
        <v>0.16280586335930339</v>
      </c>
      <c r="AA401" s="12"/>
      <c r="AB401" s="12"/>
    </row>
    <row r="402" spans="1:28">
      <c r="A402" s="1">
        <v>35099</v>
      </c>
      <c r="B402" s="7" t="s">
        <v>76</v>
      </c>
      <c r="C402" s="8" t="str">
        <f t="shared" si="63"/>
        <v>Sun</v>
      </c>
      <c r="D402" s="9">
        <v>17000</v>
      </c>
      <c r="E402" s="10">
        <v>55</v>
      </c>
      <c r="F402" s="11">
        <v>57447.236000000004</v>
      </c>
      <c r="G402" s="11">
        <v>19035.464</v>
      </c>
      <c r="H402" s="61">
        <v>16158.492</v>
      </c>
      <c r="I402" s="11">
        <v>5853.4</v>
      </c>
      <c r="J402" s="11">
        <v>0</v>
      </c>
      <c r="K402" s="11">
        <v>24593.603999999999</v>
      </c>
      <c r="L402" s="11">
        <v>23070</v>
      </c>
      <c r="O402" s="11">
        <f t="shared" si="64"/>
        <v>146158.196</v>
      </c>
      <c r="P402" s="11">
        <v>1522.92</v>
      </c>
      <c r="Q402" s="11">
        <f t="shared" si="65"/>
        <v>23070.684000000001</v>
      </c>
      <c r="S402" s="11">
        <f t="shared" si="66"/>
        <v>144635.27599999998</v>
      </c>
      <c r="T402" s="11">
        <f t="shared" si="60"/>
        <v>161635.27599999998</v>
      </c>
      <c r="U402" s="11">
        <f t="shared" si="69"/>
        <v>2570.3680000000168</v>
      </c>
      <c r="V402" s="11">
        <f t="shared" si="61"/>
        <v>121565.276</v>
      </c>
      <c r="W402" s="12">
        <f t="shared" si="67"/>
        <v>0.84049534361174805</v>
      </c>
      <c r="X402" s="11">
        <f t="shared" si="62"/>
        <v>23070</v>
      </c>
      <c r="Y402" s="12">
        <f t="shared" si="68"/>
        <v>0.15950465638825209</v>
      </c>
      <c r="AA402" s="12"/>
      <c r="AB402" s="12"/>
    </row>
    <row r="403" spans="1:28">
      <c r="A403" s="1">
        <v>35100</v>
      </c>
      <c r="B403" s="7" t="s">
        <v>76</v>
      </c>
      <c r="C403" s="8" t="str">
        <f t="shared" si="63"/>
        <v>Mon</v>
      </c>
      <c r="D403" s="9">
        <v>17000</v>
      </c>
      <c r="E403" s="10">
        <v>52</v>
      </c>
      <c r="F403" s="11">
        <v>54071.253999999994</v>
      </c>
      <c r="G403" s="11">
        <v>17064.871999999999</v>
      </c>
      <c r="H403" s="61">
        <v>14624.811</v>
      </c>
      <c r="I403" s="11">
        <v>5389.2889999999998</v>
      </c>
      <c r="J403" s="11">
        <v>0</v>
      </c>
      <c r="K403" s="11">
        <v>29249.621999999999</v>
      </c>
      <c r="L403" s="11">
        <v>22106</v>
      </c>
      <c r="O403" s="11">
        <f t="shared" si="64"/>
        <v>142505.848</v>
      </c>
      <c r="P403" s="11">
        <v>1206.0309999999999</v>
      </c>
      <c r="Q403" s="11">
        <f t="shared" si="65"/>
        <v>28043.591</v>
      </c>
      <c r="S403" s="11">
        <f t="shared" si="66"/>
        <v>141299.81700000001</v>
      </c>
      <c r="T403" s="11">
        <f t="shared" si="60"/>
        <v>158299.81700000001</v>
      </c>
      <c r="U403" s="11">
        <f t="shared" si="69"/>
        <v>-3335.4589999999735</v>
      </c>
      <c r="V403" s="11">
        <f t="shared" si="61"/>
        <v>119193.817</v>
      </c>
      <c r="W403" s="12">
        <f t="shared" si="67"/>
        <v>0.84355252208146869</v>
      </c>
      <c r="X403" s="11">
        <f t="shared" si="62"/>
        <v>22106</v>
      </c>
      <c r="Y403" s="12">
        <f t="shared" si="68"/>
        <v>0.1564474779185312</v>
      </c>
      <c r="AA403" s="12"/>
      <c r="AB403" s="12"/>
    </row>
    <row r="404" spans="1:28">
      <c r="A404" s="1">
        <v>35101</v>
      </c>
      <c r="B404" s="7" t="s">
        <v>76</v>
      </c>
      <c r="C404" s="8" t="str">
        <f t="shared" si="63"/>
        <v>Tue</v>
      </c>
      <c r="D404" s="9">
        <v>17000</v>
      </c>
      <c r="E404" s="10">
        <v>43</v>
      </c>
      <c r="F404" s="11">
        <v>44105.683999999994</v>
      </c>
      <c r="G404" s="11">
        <v>23207.022999999997</v>
      </c>
      <c r="H404" s="61">
        <v>12702.213</v>
      </c>
      <c r="I404" s="11">
        <v>4273.4769999999999</v>
      </c>
      <c r="J404" s="11">
        <v>0</v>
      </c>
      <c r="K404" s="11">
        <v>27258.581999999999</v>
      </c>
      <c r="L404" s="11">
        <v>17272</v>
      </c>
      <c r="O404" s="11">
        <f t="shared" si="64"/>
        <v>128818.97899999999</v>
      </c>
      <c r="P404" s="11">
        <v>1926.7459999999999</v>
      </c>
      <c r="Q404" s="11">
        <f t="shared" si="65"/>
        <v>25331.835999999999</v>
      </c>
      <c r="S404" s="11">
        <f t="shared" si="66"/>
        <v>126892.23299999999</v>
      </c>
      <c r="T404" s="11">
        <f t="shared" si="60"/>
        <v>143892.23300000001</v>
      </c>
      <c r="U404" s="11">
        <f t="shared" si="69"/>
        <v>-14407.584000000017</v>
      </c>
      <c r="V404" s="11">
        <f t="shared" si="61"/>
        <v>109620.23299999999</v>
      </c>
      <c r="W404" s="12">
        <f t="shared" si="67"/>
        <v>0.86388449795820044</v>
      </c>
      <c r="X404" s="11">
        <f t="shared" si="62"/>
        <v>17272</v>
      </c>
      <c r="Y404" s="12">
        <f t="shared" si="68"/>
        <v>0.13611550204179954</v>
      </c>
      <c r="AA404" s="12"/>
      <c r="AB404" s="12"/>
    </row>
    <row r="405" spans="1:28">
      <c r="A405" s="1">
        <v>35102</v>
      </c>
      <c r="B405" s="7" t="s">
        <v>76</v>
      </c>
      <c r="C405" s="8" t="str">
        <f t="shared" si="63"/>
        <v>Wed</v>
      </c>
      <c r="D405" s="9">
        <v>17000</v>
      </c>
      <c r="E405" s="10">
        <v>32</v>
      </c>
      <c r="F405" s="11">
        <v>35008.512000000002</v>
      </c>
      <c r="G405" s="11">
        <v>22740.2</v>
      </c>
      <c r="H405" s="61">
        <v>11418.791999999999</v>
      </c>
      <c r="I405" s="11">
        <v>3787.616</v>
      </c>
      <c r="J405" s="11">
        <v>0</v>
      </c>
      <c r="K405" s="11">
        <v>23285.136000000002</v>
      </c>
      <c r="L405" s="11">
        <v>15507</v>
      </c>
      <c r="O405" s="11">
        <f t="shared" si="64"/>
        <v>111747.25599999999</v>
      </c>
      <c r="P405" s="11">
        <v>2501.94</v>
      </c>
      <c r="Q405" s="11">
        <f t="shared" si="65"/>
        <v>20783.196000000004</v>
      </c>
      <c r="S405" s="11">
        <f t="shared" si="66"/>
        <v>109245.31599999999</v>
      </c>
      <c r="T405" s="11">
        <f t="shared" si="60"/>
        <v>126245.31599999999</v>
      </c>
      <c r="U405" s="11">
        <f t="shared" si="69"/>
        <v>-17646.917000000001</v>
      </c>
      <c r="V405" s="11">
        <f t="shared" si="61"/>
        <v>93738.315999999992</v>
      </c>
      <c r="W405" s="12">
        <f t="shared" si="67"/>
        <v>0.85805341072929842</v>
      </c>
      <c r="X405" s="11">
        <f t="shared" si="62"/>
        <v>15507</v>
      </c>
      <c r="Y405" s="12">
        <f t="shared" si="68"/>
        <v>0.14194658927070156</v>
      </c>
      <c r="AA405" s="12"/>
      <c r="AB405" s="12"/>
    </row>
    <row r="406" spans="1:28">
      <c r="A406" s="1">
        <v>35103</v>
      </c>
      <c r="B406" s="7" t="s">
        <v>76</v>
      </c>
      <c r="C406" s="8" t="str">
        <f t="shared" si="63"/>
        <v>Thur</v>
      </c>
      <c r="D406" s="9">
        <v>17000</v>
      </c>
      <c r="E406" s="10">
        <v>22</v>
      </c>
      <c r="F406" s="11">
        <v>30069.854999999996</v>
      </c>
      <c r="G406" s="11">
        <v>21176.1</v>
      </c>
      <c r="H406" s="61">
        <v>12149.865</v>
      </c>
      <c r="I406" s="11">
        <v>4351.1400000000003</v>
      </c>
      <c r="J406" s="11">
        <v>0</v>
      </c>
      <c r="K406" s="11">
        <v>5377.86</v>
      </c>
      <c r="L406" s="11">
        <v>15353</v>
      </c>
      <c r="O406" s="11">
        <f t="shared" si="64"/>
        <v>88477.819999999992</v>
      </c>
      <c r="P406" s="11">
        <v>2267.6849999999999</v>
      </c>
      <c r="Q406" s="11">
        <f t="shared" si="65"/>
        <v>3110.1749999999997</v>
      </c>
      <c r="S406" s="11">
        <f t="shared" si="66"/>
        <v>86210.134999999995</v>
      </c>
      <c r="T406" s="11">
        <f t="shared" si="60"/>
        <v>103210.13499999999</v>
      </c>
      <c r="U406" s="11">
        <f t="shared" si="69"/>
        <v>-23035.180999999997</v>
      </c>
      <c r="V406" s="11">
        <f t="shared" si="61"/>
        <v>70857.134999999995</v>
      </c>
      <c r="W406" s="12">
        <f t="shared" si="67"/>
        <v>0.82191189005793808</v>
      </c>
      <c r="X406" s="11">
        <f t="shared" si="62"/>
        <v>15353</v>
      </c>
      <c r="Y406" s="12">
        <f t="shared" si="68"/>
        <v>0.17808810994206192</v>
      </c>
      <c r="AA406" s="12"/>
      <c r="AB406" s="12"/>
    </row>
    <row r="407" spans="1:28">
      <c r="A407" s="1">
        <v>35104</v>
      </c>
      <c r="B407" s="7" t="s">
        <v>76</v>
      </c>
      <c r="C407" s="8" t="str">
        <f t="shared" si="63"/>
        <v>Fri</v>
      </c>
      <c r="D407" s="9">
        <v>17000</v>
      </c>
      <c r="E407" s="10">
        <v>24</v>
      </c>
      <c r="F407" s="11">
        <v>26842.744999999999</v>
      </c>
      <c r="G407" s="11">
        <v>18697.11</v>
      </c>
      <c r="H407" s="61">
        <v>12546.662999999999</v>
      </c>
      <c r="I407" s="11">
        <v>4039.1149999999998</v>
      </c>
      <c r="J407" s="11">
        <v>0</v>
      </c>
      <c r="K407" s="11">
        <v>2433.8389999999999</v>
      </c>
      <c r="L407" s="11">
        <v>14794</v>
      </c>
      <c r="O407" s="11">
        <f t="shared" si="64"/>
        <v>79353.471999999994</v>
      </c>
      <c r="P407" s="11">
        <v>2228.5129999999999</v>
      </c>
      <c r="Q407" s="11">
        <f t="shared" si="65"/>
        <v>205.32600000000002</v>
      </c>
      <c r="S407" s="11">
        <f t="shared" si="66"/>
        <v>77124.958999999988</v>
      </c>
      <c r="T407" s="11">
        <f t="shared" si="60"/>
        <v>94124.958999999988</v>
      </c>
      <c r="U407" s="11">
        <f t="shared" si="69"/>
        <v>-9085.1760000000068</v>
      </c>
      <c r="V407" s="11">
        <f t="shared" si="61"/>
        <v>62330.958999999995</v>
      </c>
      <c r="W407" s="12">
        <f t="shared" si="67"/>
        <v>0.8081814215291836</v>
      </c>
      <c r="X407" s="11">
        <f t="shared" si="62"/>
        <v>14794</v>
      </c>
      <c r="Y407" s="12">
        <f t="shared" si="68"/>
        <v>0.19181857847081646</v>
      </c>
      <c r="AA407" s="12"/>
      <c r="AB407" s="12"/>
    </row>
    <row r="408" spans="1:28">
      <c r="A408" s="1">
        <v>35105</v>
      </c>
      <c r="B408" s="7" t="s">
        <v>76</v>
      </c>
      <c r="C408" s="8" t="str">
        <f t="shared" si="63"/>
        <v>Sat</v>
      </c>
      <c r="D408" s="9">
        <v>17000</v>
      </c>
      <c r="E408" s="10">
        <v>18</v>
      </c>
      <c r="F408" s="11">
        <v>19274.32</v>
      </c>
      <c r="G408" s="11">
        <v>16295.76</v>
      </c>
      <c r="H408" s="61">
        <v>10230.48</v>
      </c>
      <c r="I408" s="11">
        <v>3916.64</v>
      </c>
      <c r="J408" s="11">
        <v>0</v>
      </c>
      <c r="K408" s="11">
        <v>2238.08</v>
      </c>
      <c r="L408" s="11">
        <v>13081</v>
      </c>
      <c r="O408" s="11">
        <f t="shared" si="64"/>
        <v>65036.28</v>
      </c>
      <c r="P408" s="11">
        <v>2049.84</v>
      </c>
      <c r="Q408" s="11">
        <f t="shared" si="65"/>
        <v>188.23999999999978</v>
      </c>
      <c r="S408" s="11">
        <f t="shared" si="66"/>
        <v>62986.44</v>
      </c>
      <c r="T408" s="11">
        <f t="shared" si="60"/>
        <v>79986.44</v>
      </c>
      <c r="U408" s="11">
        <f t="shared" si="69"/>
        <v>-14138.518999999986</v>
      </c>
      <c r="V408" s="11">
        <f t="shared" si="61"/>
        <v>49905.440000000002</v>
      </c>
      <c r="W408" s="12">
        <f t="shared" si="67"/>
        <v>0.79232037879899231</v>
      </c>
      <c r="X408" s="11">
        <f t="shared" si="62"/>
        <v>13081</v>
      </c>
      <c r="Y408" s="12">
        <f t="shared" si="68"/>
        <v>0.20767962120100769</v>
      </c>
      <c r="AA408" s="12"/>
      <c r="AB408" s="12"/>
    </row>
    <row r="409" spans="1:28">
      <c r="A409" s="1">
        <v>35106</v>
      </c>
      <c r="B409" s="7" t="s">
        <v>76</v>
      </c>
      <c r="C409" s="8" t="str">
        <f t="shared" si="63"/>
        <v>Sun</v>
      </c>
      <c r="D409" s="9">
        <v>17000</v>
      </c>
      <c r="E409" s="10">
        <v>17</v>
      </c>
      <c r="F409" s="11">
        <v>20345.871999999999</v>
      </c>
      <c r="G409" s="11">
        <v>17137.944</v>
      </c>
      <c r="H409" s="61">
        <v>10881.384</v>
      </c>
      <c r="I409" s="11">
        <v>4081.96</v>
      </c>
      <c r="J409" s="11">
        <v>0</v>
      </c>
      <c r="K409" s="11">
        <v>2422.9760000000001</v>
      </c>
      <c r="L409" s="11">
        <v>13455</v>
      </c>
      <c r="O409" s="11">
        <f t="shared" si="64"/>
        <v>68325.135999999999</v>
      </c>
      <c r="P409" s="11">
        <v>2112.768</v>
      </c>
      <c r="Q409" s="11">
        <f t="shared" si="65"/>
        <v>310.20800000000008</v>
      </c>
      <c r="S409" s="11">
        <f t="shared" si="66"/>
        <v>66212.368000000002</v>
      </c>
      <c r="T409" s="11">
        <f t="shared" si="60"/>
        <v>83212.368000000002</v>
      </c>
      <c r="U409" s="11">
        <f t="shared" si="69"/>
        <v>3225.9279999999999</v>
      </c>
      <c r="V409" s="11">
        <f t="shared" si="61"/>
        <v>52757.368000000002</v>
      </c>
      <c r="W409" s="12">
        <f t="shared" si="67"/>
        <v>0.79679023109398539</v>
      </c>
      <c r="X409" s="11">
        <f t="shared" si="62"/>
        <v>13455</v>
      </c>
      <c r="Y409" s="12">
        <f t="shared" si="68"/>
        <v>0.20320976890601467</v>
      </c>
      <c r="AA409" s="12"/>
      <c r="AB409" s="12"/>
    </row>
    <row r="410" spans="1:28">
      <c r="A410" s="1">
        <v>35107</v>
      </c>
      <c r="B410" s="7" t="s">
        <v>76</v>
      </c>
      <c r="C410" s="8" t="str">
        <f t="shared" si="63"/>
        <v>Mon</v>
      </c>
      <c r="D410" s="9">
        <v>17000</v>
      </c>
      <c r="E410" s="10">
        <v>33</v>
      </c>
      <c r="F410" s="11">
        <v>39934.870000000003</v>
      </c>
      <c r="G410" s="11">
        <v>22131.653999999999</v>
      </c>
      <c r="H410" s="61">
        <v>15598.553999999998</v>
      </c>
      <c r="I410" s="11">
        <v>5496.1</v>
      </c>
      <c r="J410" s="11">
        <v>0</v>
      </c>
      <c r="K410" s="11">
        <v>12714.656999999999</v>
      </c>
      <c r="L410" s="11">
        <v>17234</v>
      </c>
      <c r="O410" s="11">
        <f t="shared" si="64"/>
        <v>113109.83500000002</v>
      </c>
      <c r="P410" s="11">
        <v>9125.6</v>
      </c>
      <c r="Q410" s="11">
        <f t="shared" si="65"/>
        <v>3589.0569999999989</v>
      </c>
      <c r="S410" s="11">
        <f t="shared" si="66"/>
        <v>103984.23500000002</v>
      </c>
      <c r="T410" s="11">
        <f t="shared" si="60"/>
        <v>120984.23500000002</v>
      </c>
      <c r="U410" s="11">
        <f t="shared" si="69"/>
        <v>37771.867000000013</v>
      </c>
      <c r="V410" s="11">
        <f t="shared" si="61"/>
        <v>86750.235000000015</v>
      </c>
      <c r="W410" s="12">
        <f t="shared" si="67"/>
        <v>0.8342633380915867</v>
      </c>
      <c r="X410" s="11">
        <f t="shared" si="62"/>
        <v>17234</v>
      </c>
      <c r="Y410" s="12">
        <f t="shared" si="68"/>
        <v>0.1657366619084133</v>
      </c>
      <c r="AA410" s="12"/>
      <c r="AB410" s="12"/>
    </row>
    <row r="411" spans="1:28">
      <c r="A411" s="1">
        <v>35108</v>
      </c>
      <c r="B411" s="7" t="s">
        <v>76</v>
      </c>
      <c r="C411" s="8" t="str">
        <f t="shared" si="63"/>
        <v>Tue</v>
      </c>
      <c r="D411" s="9">
        <v>17000</v>
      </c>
      <c r="E411" s="10">
        <v>31</v>
      </c>
      <c r="F411" s="11">
        <v>40423.872000000003</v>
      </c>
      <c r="G411" s="11">
        <v>22191.402000000002</v>
      </c>
      <c r="H411" s="61">
        <v>15465.162</v>
      </c>
      <c r="I411" s="11">
        <v>5605.2</v>
      </c>
      <c r="J411" s="11">
        <v>0</v>
      </c>
      <c r="K411" s="11">
        <v>18120.366000000002</v>
      </c>
      <c r="L411" s="11">
        <v>17234</v>
      </c>
      <c r="O411" s="11">
        <f t="shared" si="64"/>
        <v>119040.00200000001</v>
      </c>
      <c r="P411" s="11">
        <v>12663.6</v>
      </c>
      <c r="Q411" s="11">
        <f t="shared" si="65"/>
        <v>5456.7660000000014</v>
      </c>
      <c r="S411" s="11">
        <f t="shared" si="66"/>
        <v>106376.402</v>
      </c>
      <c r="T411" s="11">
        <f t="shared" si="60"/>
        <v>123376.402</v>
      </c>
      <c r="U411" s="11">
        <f t="shared" si="69"/>
        <v>2392.1669999999867</v>
      </c>
      <c r="V411" s="11">
        <f t="shared" si="61"/>
        <v>89142.402000000002</v>
      </c>
      <c r="W411" s="12">
        <f t="shared" si="67"/>
        <v>0.83799038437115025</v>
      </c>
      <c r="X411" s="11">
        <f t="shared" si="62"/>
        <v>17234</v>
      </c>
      <c r="Y411" s="12">
        <f t="shared" si="68"/>
        <v>0.16200961562884972</v>
      </c>
      <c r="AA411" s="12"/>
      <c r="AB411" s="12"/>
    </row>
    <row r="412" spans="1:28">
      <c r="A412" s="1">
        <v>35109</v>
      </c>
      <c r="B412" s="7" t="s">
        <v>76</v>
      </c>
      <c r="C412" s="8" t="str">
        <f t="shared" si="63"/>
        <v>Wed</v>
      </c>
      <c r="D412" s="9">
        <v>17000</v>
      </c>
      <c r="E412" s="10">
        <v>19</v>
      </c>
      <c r="F412" s="11">
        <v>24986.736000000001</v>
      </c>
      <c r="G412" s="11">
        <v>18289.560000000001</v>
      </c>
      <c r="H412" s="61">
        <v>12518.28</v>
      </c>
      <c r="I412" s="11">
        <v>4469.6279999999997</v>
      </c>
      <c r="J412" s="11">
        <v>0</v>
      </c>
      <c r="K412" s="11">
        <v>2491.1999999999998</v>
      </c>
      <c r="L412" s="11">
        <v>14232</v>
      </c>
      <c r="O412" s="11">
        <f t="shared" si="64"/>
        <v>76987.403999999995</v>
      </c>
      <c r="P412" s="11">
        <v>2148.66</v>
      </c>
      <c r="Q412" s="11">
        <f t="shared" si="65"/>
        <v>342.53999999999996</v>
      </c>
      <c r="S412" s="11">
        <f t="shared" si="66"/>
        <v>74838.743999999992</v>
      </c>
      <c r="T412" s="11">
        <f t="shared" si="60"/>
        <v>91838.743999999992</v>
      </c>
      <c r="U412" s="11">
        <f t="shared" si="69"/>
        <v>-31537.65800000001</v>
      </c>
      <c r="V412" s="11">
        <f t="shared" si="61"/>
        <v>60606.743999999992</v>
      </c>
      <c r="W412" s="12">
        <f t="shared" si="67"/>
        <v>0.80983112169814075</v>
      </c>
      <c r="X412" s="11">
        <f t="shared" si="62"/>
        <v>14232</v>
      </c>
      <c r="Y412" s="12">
        <f t="shared" si="68"/>
        <v>0.19016887830185927</v>
      </c>
      <c r="AA412" s="12"/>
      <c r="AB412" s="12"/>
    </row>
    <row r="413" spans="1:28">
      <c r="A413" s="1">
        <v>35110</v>
      </c>
      <c r="B413" s="7" t="s">
        <v>76</v>
      </c>
      <c r="C413" s="8" t="str">
        <f t="shared" si="63"/>
        <v>Thur</v>
      </c>
      <c r="D413" s="9">
        <v>17000</v>
      </c>
      <c r="E413" s="10">
        <v>26</v>
      </c>
      <c r="F413" s="11">
        <v>26700.474000000002</v>
      </c>
      <c r="G413" s="11">
        <v>18332.118000000002</v>
      </c>
      <c r="H413" s="61">
        <v>12498.558000000001</v>
      </c>
      <c r="I413" s="11">
        <v>4436.4120000000003</v>
      </c>
      <c r="J413" s="11">
        <v>0</v>
      </c>
      <c r="K413" s="11">
        <v>7215.1379999999999</v>
      </c>
      <c r="L413" s="11">
        <v>14246</v>
      </c>
      <c r="O413" s="11">
        <f t="shared" si="64"/>
        <v>83428.700000000012</v>
      </c>
      <c r="P413" s="11">
        <v>2226.5100000000002</v>
      </c>
      <c r="Q413" s="11">
        <f t="shared" si="65"/>
        <v>4988.6279999999997</v>
      </c>
      <c r="S413" s="11">
        <f t="shared" si="66"/>
        <v>81202.190000000017</v>
      </c>
      <c r="T413" s="11">
        <f t="shared" si="60"/>
        <v>98202.190000000017</v>
      </c>
      <c r="U413" s="11">
        <f t="shared" si="69"/>
        <v>6363.4460000000254</v>
      </c>
      <c r="V413" s="11">
        <f t="shared" si="61"/>
        <v>66956.190000000017</v>
      </c>
      <c r="W413" s="12">
        <f t="shared" si="67"/>
        <v>0.82456138190361616</v>
      </c>
      <c r="X413" s="11">
        <f t="shared" si="62"/>
        <v>14246</v>
      </c>
      <c r="Y413" s="12">
        <f t="shared" si="68"/>
        <v>0.17543861809638381</v>
      </c>
      <c r="AA413" s="12"/>
      <c r="AB413" s="12"/>
    </row>
    <row r="414" spans="1:28">
      <c r="A414" s="1">
        <v>35111</v>
      </c>
      <c r="B414" s="7" t="s">
        <v>76</v>
      </c>
      <c r="C414" s="8" t="str">
        <f t="shared" si="63"/>
        <v>Fri</v>
      </c>
      <c r="D414" s="9">
        <v>17000</v>
      </c>
      <c r="E414" s="10">
        <v>40</v>
      </c>
      <c r="F414" s="11">
        <v>42975.275999999998</v>
      </c>
      <c r="G414" s="11">
        <v>20783.874</v>
      </c>
      <c r="H414" s="61">
        <v>13851.072</v>
      </c>
      <c r="I414" s="11">
        <v>4935.6899999999996</v>
      </c>
      <c r="J414" s="11">
        <v>0</v>
      </c>
      <c r="K414" s="11">
        <v>24068.106</v>
      </c>
      <c r="L414" s="11">
        <v>16222</v>
      </c>
      <c r="O414" s="11">
        <f t="shared" si="64"/>
        <v>122836.018</v>
      </c>
      <c r="P414" s="11">
        <v>2148.66</v>
      </c>
      <c r="Q414" s="11">
        <f t="shared" si="65"/>
        <v>21919.446</v>
      </c>
      <c r="S414" s="11">
        <f t="shared" si="66"/>
        <v>120687.35799999999</v>
      </c>
      <c r="T414" s="11">
        <f t="shared" si="60"/>
        <v>137687.35800000001</v>
      </c>
      <c r="U414" s="11">
        <f t="shared" si="69"/>
        <v>39485.167999999976</v>
      </c>
      <c r="V414" s="11">
        <f t="shared" si="61"/>
        <v>104465.35799999999</v>
      </c>
      <c r="W414" s="12">
        <f t="shared" si="67"/>
        <v>0.86558658447059544</v>
      </c>
      <c r="X414" s="11">
        <f t="shared" si="62"/>
        <v>16222</v>
      </c>
      <c r="Y414" s="12">
        <f t="shared" si="68"/>
        <v>0.1344134155294045</v>
      </c>
      <c r="AA414" s="12"/>
      <c r="AB414" s="12"/>
    </row>
    <row r="415" spans="1:28">
      <c r="A415" s="1">
        <v>35112</v>
      </c>
      <c r="B415" s="7" t="s">
        <v>76</v>
      </c>
      <c r="C415" s="8" t="str">
        <f t="shared" si="63"/>
        <v>Sat</v>
      </c>
      <c r="D415" s="9">
        <v>17000</v>
      </c>
      <c r="E415" s="10">
        <v>40</v>
      </c>
      <c r="F415" s="11">
        <v>37539.4</v>
      </c>
      <c r="G415" s="11">
        <v>20217.351999999999</v>
      </c>
      <c r="H415" s="61">
        <v>11678.694</v>
      </c>
      <c r="I415" s="11">
        <v>4265.1809999999996</v>
      </c>
      <c r="J415" s="11">
        <v>0</v>
      </c>
      <c r="K415" s="11">
        <v>25048.734999999997</v>
      </c>
      <c r="L415" s="11">
        <v>14610</v>
      </c>
      <c r="O415" s="11">
        <f t="shared" si="64"/>
        <v>113359.36199999999</v>
      </c>
      <c r="P415" s="11">
        <v>2532.3539999999998</v>
      </c>
      <c r="Q415" s="11">
        <f t="shared" si="65"/>
        <v>22516.380999999998</v>
      </c>
      <c r="S415" s="11">
        <f t="shared" si="66"/>
        <v>110827.00799999999</v>
      </c>
      <c r="T415" s="11">
        <f t="shared" si="60"/>
        <v>127827.00799999999</v>
      </c>
      <c r="U415" s="11">
        <f t="shared" si="69"/>
        <v>-9860.3500000000058</v>
      </c>
      <c r="V415" s="11">
        <f t="shared" si="61"/>
        <v>96217.007999999987</v>
      </c>
      <c r="W415" s="12">
        <f t="shared" si="67"/>
        <v>0.86817292766759524</v>
      </c>
      <c r="X415" s="11">
        <f t="shared" si="62"/>
        <v>14610</v>
      </c>
      <c r="Y415" s="12">
        <f t="shared" si="68"/>
        <v>0.13182707233240476</v>
      </c>
      <c r="AA415" s="12"/>
      <c r="AB415" s="12"/>
    </row>
    <row r="416" spans="1:28">
      <c r="A416" s="1">
        <v>35113</v>
      </c>
      <c r="B416" s="7" t="s">
        <v>76</v>
      </c>
      <c r="C416" s="8" t="str">
        <f t="shared" si="63"/>
        <v>Sun</v>
      </c>
      <c r="D416" s="9">
        <v>17000</v>
      </c>
      <c r="E416" s="10">
        <v>36</v>
      </c>
      <c r="F416" s="11">
        <v>31837.634999999998</v>
      </c>
      <c r="G416" s="11">
        <v>19055.384999999998</v>
      </c>
      <c r="H416" s="61">
        <v>10636.695</v>
      </c>
      <c r="I416" s="11">
        <v>3792.24</v>
      </c>
      <c r="J416" s="11">
        <v>0</v>
      </c>
      <c r="K416" s="11">
        <v>24226.244999999999</v>
      </c>
      <c r="L416" s="11">
        <v>13521</v>
      </c>
      <c r="O416" s="11">
        <f t="shared" si="64"/>
        <v>103069.2</v>
      </c>
      <c r="P416" s="11">
        <v>2472.6149999999998</v>
      </c>
      <c r="Q416" s="11">
        <f t="shared" si="65"/>
        <v>21753.629999999997</v>
      </c>
      <c r="S416" s="11">
        <f t="shared" si="66"/>
        <v>100596.58499999999</v>
      </c>
      <c r="T416" s="11">
        <f t="shared" si="60"/>
        <v>117596.58499999999</v>
      </c>
      <c r="U416" s="11">
        <f t="shared" si="69"/>
        <v>-10230.422999999995</v>
      </c>
      <c r="V416" s="11">
        <f t="shared" si="61"/>
        <v>87075.584999999992</v>
      </c>
      <c r="W416" s="12">
        <f t="shared" si="67"/>
        <v>0.86559185880912359</v>
      </c>
      <c r="X416" s="11">
        <f t="shared" si="62"/>
        <v>13521</v>
      </c>
      <c r="Y416" s="12">
        <f t="shared" si="68"/>
        <v>0.13440814119087643</v>
      </c>
      <c r="AA416" s="12"/>
      <c r="AB416" s="12"/>
    </row>
    <row r="417" spans="1:31">
      <c r="A417" s="1">
        <v>35114</v>
      </c>
      <c r="B417" s="7" t="s">
        <v>76</v>
      </c>
      <c r="C417" s="8" t="str">
        <f t="shared" si="63"/>
        <v>Mon</v>
      </c>
      <c r="D417" s="9">
        <v>17000</v>
      </c>
      <c r="E417" s="10">
        <v>22</v>
      </c>
      <c r="F417" s="11">
        <v>21350.031999999999</v>
      </c>
      <c r="G417" s="11">
        <v>17161.297999999999</v>
      </c>
      <c r="H417" s="61">
        <v>8044.52</v>
      </c>
      <c r="I417" s="11">
        <v>2788.6979999999999</v>
      </c>
      <c r="J417" s="11">
        <v>0</v>
      </c>
      <c r="K417" s="11">
        <v>21757.428</v>
      </c>
      <c r="L417" s="11">
        <v>10946</v>
      </c>
      <c r="O417" s="11">
        <f t="shared" si="64"/>
        <v>82047.975999999995</v>
      </c>
      <c r="P417" s="11">
        <v>2392.6759999999999</v>
      </c>
      <c r="Q417" s="11">
        <f t="shared" si="65"/>
        <v>19364.752</v>
      </c>
      <c r="S417" s="11">
        <f t="shared" si="66"/>
        <v>79655.299999999988</v>
      </c>
      <c r="T417" s="11">
        <f t="shared" si="60"/>
        <v>96655.299999999988</v>
      </c>
      <c r="U417" s="11">
        <f t="shared" si="69"/>
        <v>-20941.285000000003</v>
      </c>
      <c r="V417" s="11">
        <f t="shared" si="61"/>
        <v>68709.299999999988</v>
      </c>
      <c r="W417" s="12">
        <f t="shared" si="67"/>
        <v>0.8625829040879891</v>
      </c>
      <c r="X417" s="11">
        <f t="shared" si="62"/>
        <v>10946</v>
      </c>
      <c r="Y417" s="12">
        <f t="shared" si="68"/>
        <v>0.1374170959120109</v>
      </c>
      <c r="AA417" s="12"/>
      <c r="AB417" s="12"/>
    </row>
    <row r="418" spans="1:31">
      <c r="A418" s="1">
        <v>35115</v>
      </c>
      <c r="B418" s="7" t="s">
        <v>76</v>
      </c>
      <c r="C418" s="8" t="str">
        <f t="shared" si="63"/>
        <v>Tue</v>
      </c>
      <c r="E418" s="10">
        <v>12</v>
      </c>
      <c r="F418" s="11">
        <v>14067.192000000001</v>
      </c>
      <c r="G418" s="11">
        <v>15626.544</v>
      </c>
      <c r="H418" s="61">
        <v>5991.7920000000004</v>
      </c>
      <c r="I418" s="11">
        <v>2263.1759999999999</v>
      </c>
      <c r="J418" s="11">
        <v>0</v>
      </c>
      <c r="K418" s="11">
        <v>19218.936000000002</v>
      </c>
      <c r="L418" s="11">
        <v>8762</v>
      </c>
      <c r="O418" s="11">
        <f t="shared" si="64"/>
        <v>65929.64</v>
      </c>
      <c r="P418" s="11">
        <v>2195.0639999999999</v>
      </c>
      <c r="Q418" s="11">
        <f t="shared" si="65"/>
        <v>17023.872000000003</v>
      </c>
      <c r="S418" s="11">
        <f t="shared" si="66"/>
        <v>63734.576000000001</v>
      </c>
      <c r="T418" s="11">
        <f t="shared" si="60"/>
        <v>63734.576000000001</v>
      </c>
      <c r="U418" s="11">
        <f t="shared" si="69"/>
        <v>-15920.723999999987</v>
      </c>
      <c r="V418" s="11">
        <f t="shared" si="61"/>
        <v>54972.576000000001</v>
      </c>
      <c r="W418" s="12">
        <f t="shared" si="67"/>
        <v>0.86252360100426495</v>
      </c>
      <c r="X418" s="11">
        <f t="shared" si="62"/>
        <v>8762</v>
      </c>
      <c r="Y418" s="12">
        <f t="shared" si="68"/>
        <v>0.13747639899573505</v>
      </c>
      <c r="AA418" s="12"/>
      <c r="AB418" s="12"/>
    </row>
    <row r="419" spans="1:31">
      <c r="A419" s="1">
        <v>35116</v>
      </c>
      <c r="B419" s="7" t="s">
        <v>76</v>
      </c>
      <c r="C419" s="8" t="str">
        <f t="shared" si="63"/>
        <v>Wed</v>
      </c>
      <c r="E419" s="10">
        <v>15</v>
      </c>
      <c r="F419" s="11">
        <v>19926.855</v>
      </c>
      <c r="G419" s="11">
        <v>12977.865</v>
      </c>
      <c r="H419" s="61">
        <v>11754.494999999999</v>
      </c>
      <c r="I419" s="11">
        <v>4082.04</v>
      </c>
      <c r="J419" s="11">
        <v>0</v>
      </c>
      <c r="K419" s="11">
        <v>10214.414999999999</v>
      </c>
      <c r="L419" s="11">
        <v>10840</v>
      </c>
      <c r="O419" s="11">
        <f t="shared" si="64"/>
        <v>69795.67</v>
      </c>
      <c r="P419" s="11">
        <v>2112.4349999999999</v>
      </c>
      <c r="Q419" s="11">
        <f t="shared" si="65"/>
        <v>8101.98</v>
      </c>
      <c r="S419" s="11">
        <f t="shared" si="66"/>
        <v>67683.235000000001</v>
      </c>
      <c r="T419" s="11">
        <f t="shared" si="60"/>
        <v>67683.235000000001</v>
      </c>
      <c r="U419" s="11">
        <f t="shared" si="69"/>
        <v>3948.6589999999997</v>
      </c>
      <c r="V419" s="11">
        <f t="shared" si="61"/>
        <v>56843.235000000001</v>
      </c>
      <c r="W419" s="12">
        <f t="shared" si="67"/>
        <v>0.83984217066456712</v>
      </c>
      <c r="X419" s="11">
        <f t="shared" si="62"/>
        <v>10840</v>
      </c>
      <c r="Y419" s="12">
        <f t="shared" si="68"/>
        <v>0.16015782933543291</v>
      </c>
      <c r="AA419" s="12"/>
      <c r="AB419" s="12"/>
    </row>
    <row r="420" spans="1:31">
      <c r="A420" s="1">
        <v>35117</v>
      </c>
      <c r="B420" s="7" t="s">
        <v>76</v>
      </c>
      <c r="C420" s="8" t="str">
        <f t="shared" si="63"/>
        <v>Thur</v>
      </c>
      <c r="E420" s="10">
        <v>13</v>
      </c>
      <c r="F420" s="11">
        <v>21020.174999999999</v>
      </c>
      <c r="G420" s="11">
        <v>13003.98</v>
      </c>
      <c r="H420" s="61">
        <v>12021.68</v>
      </c>
      <c r="I420" s="11">
        <v>4159.1000000000004</v>
      </c>
      <c r="J420" s="11">
        <v>0</v>
      </c>
      <c r="K420" s="11">
        <v>9305.7249999999985</v>
      </c>
      <c r="L420" s="11">
        <v>5947</v>
      </c>
      <c r="O420" s="11">
        <f t="shared" si="64"/>
        <v>65457.659999999996</v>
      </c>
      <c r="P420" s="11">
        <v>2076.415</v>
      </c>
      <c r="Q420" s="11">
        <f t="shared" si="65"/>
        <v>7229.3099999999986</v>
      </c>
      <c r="S420" s="11">
        <f t="shared" si="66"/>
        <v>63381.244999999995</v>
      </c>
      <c r="T420" s="11">
        <f t="shared" si="60"/>
        <v>63381.244999999995</v>
      </c>
      <c r="U420" s="11">
        <f t="shared" si="69"/>
        <v>-4301.9900000000052</v>
      </c>
      <c r="V420" s="11">
        <f t="shared" si="61"/>
        <v>57434.244999999995</v>
      </c>
      <c r="W420" s="12">
        <f t="shared" si="67"/>
        <v>0.90617098165237997</v>
      </c>
      <c r="X420" s="11">
        <f t="shared" si="62"/>
        <v>5947</v>
      </c>
      <c r="Y420" s="12">
        <f t="shared" si="68"/>
        <v>9.382901834762003E-2</v>
      </c>
      <c r="AA420" s="12"/>
      <c r="AB420" s="12"/>
    </row>
    <row r="421" spans="1:31">
      <c r="A421" s="1">
        <v>35118</v>
      </c>
      <c r="B421" s="7" t="s">
        <v>76</v>
      </c>
      <c r="C421" s="8" t="str">
        <f t="shared" si="63"/>
        <v>Fri</v>
      </c>
      <c r="E421" s="10">
        <v>12</v>
      </c>
      <c r="F421" s="11">
        <v>18171.145999999997</v>
      </c>
      <c r="G421" s="11">
        <v>12826.813999999998</v>
      </c>
      <c r="H421" s="61">
        <v>11167.401</v>
      </c>
      <c r="I421" s="11">
        <v>3501.3509999999997</v>
      </c>
      <c r="J421" s="11">
        <v>0</v>
      </c>
      <c r="K421" s="11">
        <v>8059.2609999999995</v>
      </c>
      <c r="L421" s="11">
        <v>7823</v>
      </c>
      <c r="O421" s="11">
        <f t="shared" si="64"/>
        <v>61548.972999999998</v>
      </c>
      <c r="P421" s="11">
        <v>2000.4739999999999</v>
      </c>
      <c r="Q421" s="11">
        <f t="shared" si="65"/>
        <v>6058.7869999999994</v>
      </c>
      <c r="S421" s="11">
        <f t="shared" si="66"/>
        <v>59548.498999999996</v>
      </c>
      <c r="T421" s="11">
        <f t="shared" si="60"/>
        <v>59548.498999999996</v>
      </c>
      <c r="U421" s="11">
        <f t="shared" si="69"/>
        <v>-3832.7459999999992</v>
      </c>
      <c r="V421" s="11">
        <f t="shared" si="61"/>
        <v>51725.498999999996</v>
      </c>
      <c r="W421" s="12">
        <f t="shared" si="67"/>
        <v>0.86862809086086279</v>
      </c>
      <c r="X421" s="11">
        <f t="shared" si="62"/>
        <v>7823</v>
      </c>
      <c r="Y421" s="12">
        <f t="shared" si="68"/>
        <v>0.13137190913913716</v>
      </c>
      <c r="AA421" s="12"/>
      <c r="AB421" s="12"/>
    </row>
    <row r="422" spans="1:31">
      <c r="A422" s="1">
        <v>35119</v>
      </c>
      <c r="B422" s="7" t="s">
        <v>76</v>
      </c>
      <c r="C422" s="8" t="str">
        <f t="shared" si="63"/>
        <v>Sat</v>
      </c>
      <c r="E422" s="10">
        <v>10</v>
      </c>
      <c r="F422" s="11">
        <v>16583.284</v>
      </c>
      <c r="G422" s="11">
        <v>12186.946</v>
      </c>
      <c r="H422" s="61">
        <v>10285.318000000001</v>
      </c>
      <c r="I422" s="11">
        <v>3372.3040000000001</v>
      </c>
      <c r="J422" s="11">
        <v>0</v>
      </c>
      <c r="K422" s="11">
        <v>6238.3440000000001</v>
      </c>
      <c r="L422" s="11">
        <v>8062</v>
      </c>
      <c r="O422" s="11">
        <f t="shared" si="64"/>
        <v>56728.195999999996</v>
      </c>
      <c r="P422" s="11">
        <v>2104.5520000000001</v>
      </c>
      <c r="Q422" s="11">
        <f t="shared" si="65"/>
        <v>4133.7919999999995</v>
      </c>
      <c r="S422" s="11">
        <f t="shared" si="66"/>
        <v>54623.643999999993</v>
      </c>
      <c r="T422" s="11">
        <f t="shared" si="60"/>
        <v>54623.643999999993</v>
      </c>
      <c r="U422" s="11">
        <f t="shared" si="69"/>
        <v>-4924.8550000000032</v>
      </c>
      <c r="V422" s="11">
        <f t="shared" si="61"/>
        <v>46561.643999999993</v>
      </c>
      <c r="W422" s="12">
        <f t="shared" si="67"/>
        <v>0.85240823552526079</v>
      </c>
      <c r="X422" s="11">
        <f t="shared" si="62"/>
        <v>8062</v>
      </c>
      <c r="Y422" s="12">
        <f t="shared" si="68"/>
        <v>0.14759176447473921</v>
      </c>
      <c r="AA422" s="12"/>
      <c r="AB422" s="12"/>
    </row>
    <row r="423" spans="1:31">
      <c r="A423" s="1">
        <v>35120</v>
      </c>
      <c r="B423" s="7" t="s">
        <v>76</v>
      </c>
      <c r="C423" s="8" t="str">
        <f t="shared" si="63"/>
        <v>Sun</v>
      </c>
      <c r="E423" s="10">
        <v>13</v>
      </c>
      <c r="F423" s="11">
        <v>18162.04</v>
      </c>
      <c r="G423" s="11">
        <v>12738.02</v>
      </c>
      <c r="H423" s="61">
        <v>10945.56</v>
      </c>
      <c r="I423" s="11">
        <v>3580.68</v>
      </c>
      <c r="J423" s="11">
        <v>0</v>
      </c>
      <c r="K423" s="11">
        <v>6894.24</v>
      </c>
      <c r="L423" s="11">
        <v>8289</v>
      </c>
      <c r="O423" s="11">
        <f t="shared" si="64"/>
        <v>60609.54</v>
      </c>
      <c r="P423" s="11">
        <v>2249.3200000000002</v>
      </c>
      <c r="Q423" s="11">
        <f t="shared" si="65"/>
        <v>4644.92</v>
      </c>
      <c r="S423" s="11">
        <f t="shared" si="66"/>
        <v>58360.22</v>
      </c>
      <c r="T423" s="11">
        <f t="shared" si="60"/>
        <v>58360.22</v>
      </c>
      <c r="U423" s="11">
        <f t="shared" si="69"/>
        <v>3736.5760000000082</v>
      </c>
      <c r="V423" s="11">
        <f t="shared" si="61"/>
        <v>50071.22</v>
      </c>
      <c r="W423" s="12">
        <f t="shared" si="67"/>
        <v>0.85796832157246838</v>
      </c>
      <c r="X423" s="11">
        <f t="shared" si="62"/>
        <v>8289</v>
      </c>
      <c r="Y423" s="12">
        <f t="shared" si="68"/>
        <v>0.14203167842753162</v>
      </c>
      <c r="AA423" s="12"/>
      <c r="AB423" s="12"/>
    </row>
    <row r="424" spans="1:31">
      <c r="A424" s="1">
        <v>35121</v>
      </c>
      <c r="B424" s="7" t="s">
        <v>76</v>
      </c>
      <c r="C424" s="8" t="str">
        <f t="shared" si="63"/>
        <v>Mon</v>
      </c>
      <c r="E424" s="10">
        <v>13</v>
      </c>
      <c r="F424" s="11">
        <v>21325.08</v>
      </c>
      <c r="G424" s="11">
        <v>13452.46</v>
      </c>
      <c r="H424" s="61">
        <v>12409.42</v>
      </c>
      <c r="I424" s="11">
        <v>3405.78</v>
      </c>
      <c r="J424" s="11">
        <v>0</v>
      </c>
      <c r="K424" s="11">
        <v>9010</v>
      </c>
      <c r="L424" s="11">
        <v>9012</v>
      </c>
      <c r="O424" s="11">
        <f t="shared" si="64"/>
        <v>68614.739999999991</v>
      </c>
      <c r="P424" s="11">
        <v>2020.36</v>
      </c>
      <c r="Q424" s="11">
        <f t="shared" si="65"/>
        <v>6989.64</v>
      </c>
      <c r="S424" s="11">
        <f t="shared" si="66"/>
        <v>66594.37999999999</v>
      </c>
      <c r="T424" s="11">
        <f t="shared" si="60"/>
        <v>66594.37999999999</v>
      </c>
      <c r="U424" s="11">
        <f t="shared" si="69"/>
        <v>8234.1599999999889</v>
      </c>
      <c r="V424" s="11">
        <f t="shared" si="61"/>
        <v>57582.38</v>
      </c>
      <c r="W424" s="12">
        <f t="shared" si="67"/>
        <v>0.86467326522147969</v>
      </c>
      <c r="X424" s="11">
        <f t="shared" si="62"/>
        <v>9012</v>
      </c>
      <c r="Y424" s="12">
        <f t="shared" si="68"/>
        <v>0.13532673477852036</v>
      </c>
      <c r="AA424" s="12"/>
      <c r="AB424" s="12"/>
    </row>
    <row r="425" spans="1:31">
      <c r="A425" s="1">
        <v>35122</v>
      </c>
      <c r="B425" s="7" t="s">
        <v>76</v>
      </c>
      <c r="C425" s="8" t="str">
        <f t="shared" si="63"/>
        <v>Tue</v>
      </c>
      <c r="E425" s="10">
        <v>6</v>
      </c>
      <c r="F425" s="11">
        <v>12710.25</v>
      </c>
      <c r="G425" s="11">
        <v>11330.55</v>
      </c>
      <c r="H425" s="61">
        <v>10565.1</v>
      </c>
      <c r="I425" s="11">
        <v>3677.1</v>
      </c>
      <c r="J425" s="11">
        <v>0</v>
      </c>
      <c r="K425" s="11">
        <v>4767</v>
      </c>
      <c r="L425" s="11">
        <v>6595</v>
      </c>
      <c r="O425" s="11">
        <f t="shared" si="64"/>
        <v>49645</v>
      </c>
      <c r="P425" s="11">
        <v>2047.5</v>
      </c>
      <c r="Q425" s="11">
        <f t="shared" si="65"/>
        <v>2719.5</v>
      </c>
      <c r="S425" s="11">
        <f t="shared" si="66"/>
        <v>47597.5</v>
      </c>
      <c r="T425" s="11">
        <f t="shared" si="60"/>
        <v>47597.5</v>
      </c>
      <c r="U425" s="11">
        <f t="shared" si="69"/>
        <v>-18996.87999999999</v>
      </c>
      <c r="V425" s="11">
        <f t="shared" si="61"/>
        <v>41002.5</v>
      </c>
      <c r="W425" s="12">
        <f t="shared" si="67"/>
        <v>0.86144230264194543</v>
      </c>
      <c r="X425" s="11">
        <f t="shared" si="62"/>
        <v>6595</v>
      </c>
      <c r="Y425" s="12">
        <f t="shared" si="68"/>
        <v>0.13855769735805451</v>
      </c>
      <c r="AA425" s="12"/>
      <c r="AB425" s="12"/>
    </row>
    <row r="426" spans="1:31">
      <c r="A426" s="1">
        <v>35123</v>
      </c>
      <c r="B426" s="7" t="s">
        <v>76</v>
      </c>
      <c r="C426" s="8" t="str">
        <f t="shared" si="63"/>
        <v>Wed</v>
      </c>
      <c r="E426" s="10">
        <v>11</v>
      </c>
      <c r="F426" s="11">
        <v>17737.650000000001</v>
      </c>
      <c r="G426" s="11">
        <v>12430.95</v>
      </c>
      <c r="H426" s="61">
        <v>11786.25</v>
      </c>
      <c r="I426" s="11">
        <v>4209.45</v>
      </c>
      <c r="J426" s="11">
        <v>0</v>
      </c>
      <c r="K426" s="11">
        <v>7290.15</v>
      </c>
      <c r="L426" s="11">
        <v>8158</v>
      </c>
      <c r="O426" s="11">
        <f t="shared" si="64"/>
        <v>61612.450000000004</v>
      </c>
      <c r="P426" s="11">
        <v>1638</v>
      </c>
      <c r="Q426" s="11">
        <f t="shared" si="65"/>
        <v>5652.15</v>
      </c>
      <c r="S426" s="11">
        <f t="shared" si="66"/>
        <v>59974.450000000004</v>
      </c>
      <c r="T426" s="11">
        <f t="shared" si="60"/>
        <v>59974.450000000004</v>
      </c>
      <c r="U426" s="11">
        <f t="shared" si="69"/>
        <v>12376.950000000004</v>
      </c>
      <c r="V426" s="11">
        <f t="shared" si="61"/>
        <v>51816.450000000004</v>
      </c>
      <c r="W426" s="12">
        <f t="shared" si="67"/>
        <v>0.86397540952855756</v>
      </c>
      <c r="X426" s="11">
        <f t="shared" si="62"/>
        <v>8158</v>
      </c>
      <c r="Y426" s="12">
        <f t="shared" si="68"/>
        <v>0.13602459047144241</v>
      </c>
      <c r="AA426" s="12"/>
      <c r="AB426" s="12"/>
    </row>
    <row r="427" spans="1:31">
      <c r="A427" s="1">
        <v>35124</v>
      </c>
      <c r="B427" s="7" t="s">
        <v>76</v>
      </c>
      <c r="C427" s="8" t="str">
        <f t="shared" si="63"/>
        <v>Thur</v>
      </c>
      <c r="E427" s="10">
        <v>33</v>
      </c>
      <c r="F427" s="11">
        <v>39213.044999999998</v>
      </c>
      <c r="G427" s="11">
        <v>22797.945</v>
      </c>
      <c r="H427" s="61">
        <v>15391.484999999999</v>
      </c>
      <c r="I427" s="11">
        <v>5139.8100000000004</v>
      </c>
      <c r="J427" s="11">
        <v>0</v>
      </c>
      <c r="K427" s="11">
        <v>16344.72</v>
      </c>
      <c r="L427" s="11">
        <v>11858</v>
      </c>
      <c r="O427" s="11">
        <f t="shared" si="64"/>
        <v>110745.00499999999</v>
      </c>
      <c r="P427" s="11">
        <v>2205.585</v>
      </c>
      <c r="Q427" s="11">
        <f t="shared" si="65"/>
        <v>14139.134999999998</v>
      </c>
      <c r="S427" s="11">
        <f t="shared" si="66"/>
        <v>108539.41999999998</v>
      </c>
      <c r="T427" s="11">
        <f t="shared" si="60"/>
        <v>108539.41999999998</v>
      </c>
      <c r="U427" s="11">
        <f t="shared" si="69"/>
        <v>48564.969999999979</v>
      </c>
      <c r="V427" s="11">
        <f t="shared" si="61"/>
        <v>96681.419999999984</v>
      </c>
      <c r="W427" s="12">
        <f t="shared" si="67"/>
        <v>0.89074937013667477</v>
      </c>
      <c r="X427" s="11">
        <f t="shared" si="62"/>
        <v>11858</v>
      </c>
      <c r="Y427" s="12">
        <f t="shared" si="68"/>
        <v>0.10925062986332525</v>
      </c>
      <c r="AA427" s="12"/>
      <c r="AB427" s="12"/>
    </row>
    <row r="428" spans="1:31">
      <c r="A428" s="1">
        <v>35125</v>
      </c>
      <c r="B428" s="7" t="s">
        <v>77</v>
      </c>
      <c r="C428" s="8" t="str">
        <f t="shared" si="63"/>
        <v>Fri</v>
      </c>
      <c r="E428" s="10">
        <v>31</v>
      </c>
      <c r="F428" s="11">
        <v>38313.351999999999</v>
      </c>
      <c r="G428" s="11">
        <v>23431.212</v>
      </c>
      <c r="H428" s="61">
        <v>14709.128000000001</v>
      </c>
      <c r="I428" s="11">
        <v>4821.5439999999999</v>
      </c>
      <c r="J428" s="11">
        <v>0</v>
      </c>
      <c r="K428" s="11">
        <v>15371.132</v>
      </c>
      <c r="L428" s="11">
        <v>8487</v>
      </c>
      <c r="O428" s="11">
        <f t="shared" si="64"/>
        <v>105133.36799999999</v>
      </c>
      <c r="P428" s="11">
        <v>2135.1959999999999</v>
      </c>
      <c r="Q428" s="11">
        <f t="shared" si="65"/>
        <v>13235.936</v>
      </c>
      <c r="S428" s="11">
        <f t="shared" si="66"/>
        <v>102998.17199999999</v>
      </c>
      <c r="T428" s="11">
        <f t="shared" si="60"/>
        <v>102998.17199999999</v>
      </c>
      <c r="U428" s="11">
        <f t="shared" si="69"/>
        <v>-5541.2479999999923</v>
      </c>
      <c r="V428" s="11">
        <f t="shared" si="61"/>
        <v>94511.171999999991</v>
      </c>
      <c r="W428" s="12">
        <f t="shared" si="67"/>
        <v>0.91760047935608025</v>
      </c>
      <c r="X428" s="11">
        <f t="shared" si="62"/>
        <v>8487</v>
      </c>
      <c r="Y428" s="12">
        <f t="shared" si="68"/>
        <v>8.2399520643919782E-2</v>
      </c>
      <c r="AA428" s="9">
        <f>INTERCEPT(T428:T458,E428:E458)</f>
        <v>31055.963912132065</v>
      </c>
      <c r="AB428" s="9">
        <f>SLOPE(T428:T458,E428:E458)</f>
        <v>2312.290886857842</v>
      </c>
      <c r="AC428" s="12">
        <f>RSQ(T428:T458,E428:E458)</f>
        <v>0.90448740520686677</v>
      </c>
      <c r="AD428" s="9">
        <f>AA428+(AB428*55)</f>
        <v>158231.96268931337</v>
      </c>
      <c r="AE428" s="10">
        <f>SUM(E428:E458)</f>
        <v>683</v>
      </c>
    </row>
    <row r="429" spans="1:31">
      <c r="A429" s="1">
        <v>35126</v>
      </c>
      <c r="B429" s="7" t="s">
        <v>77</v>
      </c>
      <c r="C429" s="8" t="str">
        <f t="shared" si="63"/>
        <v>Sat</v>
      </c>
      <c r="E429" s="10">
        <v>26</v>
      </c>
      <c r="F429" s="11">
        <v>31561.74</v>
      </c>
      <c r="G429" s="11">
        <v>21536.368000000002</v>
      </c>
      <c r="H429" s="61">
        <v>12441.324000000001</v>
      </c>
      <c r="I429" s="11">
        <v>4286.9679999999998</v>
      </c>
      <c r="J429" s="11">
        <v>0</v>
      </c>
      <c r="K429" s="11">
        <v>10653.188</v>
      </c>
      <c r="L429" s="11">
        <v>6121</v>
      </c>
      <c r="O429" s="11">
        <f t="shared" si="64"/>
        <v>86600.587999999989</v>
      </c>
      <c r="P429" s="11">
        <v>2294.7399999999998</v>
      </c>
      <c r="Q429" s="11">
        <f t="shared" si="65"/>
        <v>8358.4480000000003</v>
      </c>
      <c r="S429" s="11">
        <f t="shared" si="66"/>
        <v>84305.847999999984</v>
      </c>
      <c r="T429" s="11">
        <f t="shared" si="60"/>
        <v>84305.847999999984</v>
      </c>
      <c r="U429" s="11">
        <f t="shared" si="69"/>
        <v>-18692.324000000008</v>
      </c>
      <c r="V429" s="11">
        <f t="shared" si="61"/>
        <v>78184.847999999984</v>
      </c>
      <c r="W429" s="12">
        <f t="shared" si="67"/>
        <v>0.9273953095163695</v>
      </c>
      <c r="X429" s="11">
        <f t="shared" si="62"/>
        <v>6121</v>
      </c>
      <c r="Y429" s="12">
        <f t="shared" si="68"/>
        <v>7.2604690483630524E-2</v>
      </c>
      <c r="AA429" s="12"/>
      <c r="AB429" s="12"/>
    </row>
    <row r="430" spans="1:31">
      <c r="A430" s="1">
        <v>35127</v>
      </c>
      <c r="B430" s="7" t="s">
        <v>77</v>
      </c>
      <c r="C430" s="8" t="str">
        <f t="shared" si="63"/>
        <v>Sun</v>
      </c>
      <c r="E430" s="10">
        <v>33</v>
      </c>
      <c r="F430" s="11">
        <v>40963.574000000001</v>
      </c>
      <c r="G430" s="11">
        <v>23896.627999999997</v>
      </c>
      <c r="H430" s="61">
        <v>14736.806999999999</v>
      </c>
      <c r="I430" s="11">
        <v>5211.9619999999995</v>
      </c>
      <c r="J430" s="11">
        <v>0</v>
      </c>
      <c r="K430" s="11">
        <v>15852.618999999999</v>
      </c>
      <c r="L430" s="11">
        <v>9043</v>
      </c>
      <c r="O430" s="11">
        <f t="shared" si="64"/>
        <v>109704.59</v>
      </c>
      <c r="P430" s="11">
        <v>2322.88</v>
      </c>
      <c r="Q430" s="11">
        <f t="shared" si="65"/>
        <v>13529.738999999998</v>
      </c>
      <c r="S430" s="11">
        <f t="shared" si="66"/>
        <v>107381.70999999999</v>
      </c>
      <c r="T430" s="11">
        <f t="shared" si="60"/>
        <v>107381.70999999999</v>
      </c>
      <c r="U430" s="11">
        <f t="shared" si="69"/>
        <v>23075.862000000008</v>
      </c>
      <c r="V430" s="11">
        <f t="shared" si="61"/>
        <v>98338.709999999992</v>
      </c>
      <c r="W430" s="12">
        <f t="shared" si="67"/>
        <v>0.91578640347597373</v>
      </c>
      <c r="X430" s="11">
        <f t="shared" si="62"/>
        <v>9043</v>
      </c>
      <c r="Y430" s="12">
        <f t="shared" si="68"/>
        <v>8.421359652402631E-2</v>
      </c>
      <c r="AA430" s="12"/>
      <c r="AB430" s="12"/>
    </row>
    <row r="431" spans="1:31">
      <c r="A431" s="1">
        <v>35128</v>
      </c>
      <c r="B431" s="7" t="s">
        <v>77</v>
      </c>
      <c r="C431" s="8" t="str">
        <f t="shared" si="63"/>
        <v>Mon</v>
      </c>
      <c r="E431" s="10">
        <v>30</v>
      </c>
      <c r="F431" s="11">
        <v>38196.858</v>
      </c>
      <c r="G431" s="11">
        <v>23752.484999999997</v>
      </c>
      <c r="H431" s="61">
        <v>15215.900999999998</v>
      </c>
      <c r="I431" s="11">
        <v>4878.0479999999998</v>
      </c>
      <c r="J431" s="11">
        <v>0</v>
      </c>
      <c r="K431" s="11">
        <v>15893.061999999998</v>
      </c>
      <c r="L431" s="11">
        <v>7805</v>
      </c>
      <c r="O431" s="11">
        <f t="shared" si="64"/>
        <v>105741.35399999999</v>
      </c>
      <c r="P431" s="11">
        <v>2204.6619999999998</v>
      </c>
      <c r="Q431" s="11">
        <f t="shared" si="65"/>
        <v>13688.399999999998</v>
      </c>
      <c r="S431" s="11">
        <f t="shared" si="66"/>
        <v>103536.692</v>
      </c>
      <c r="T431" s="11">
        <f t="shared" si="60"/>
        <v>103536.692</v>
      </c>
      <c r="U431" s="11">
        <f t="shared" si="69"/>
        <v>-3845.0179999999964</v>
      </c>
      <c r="V431" s="11">
        <f t="shared" si="61"/>
        <v>95731.691999999995</v>
      </c>
      <c r="W431" s="12">
        <f t="shared" si="67"/>
        <v>0.92461609648490606</v>
      </c>
      <c r="X431" s="11">
        <f t="shared" si="62"/>
        <v>7805</v>
      </c>
      <c r="Y431" s="12">
        <f t="shared" si="68"/>
        <v>7.5383903515093956E-2</v>
      </c>
      <c r="AA431" s="12"/>
      <c r="AB431" s="12"/>
    </row>
    <row r="432" spans="1:31">
      <c r="A432" s="1">
        <v>35129</v>
      </c>
      <c r="B432" s="7" t="s">
        <v>77</v>
      </c>
      <c r="C432" s="8" t="str">
        <f t="shared" si="63"/>
        <v>Tue</v>
      </c>
      <c r="E432" s="10">
        <v>5</v>
      </c>
      <c r="F432" s="11">
        <v>17664.835999999999</v>
      </c>
      <c r="G432" s="11">
        <v>19538.96</v>
      </c>
      <c r="H432" s="61">
        <v>11284.112000000001</v>
      </c>
      <c r="I432" s="11">
        <v>2908.0520000000001</v>
      </c>
      <c r="J432" s="11">
        <v>0</v>
      </c>
      <c r="K432" s="11">
        <v>4821.5439999999999</v>
      </c>
      <c r="L432" s="11">
        <v>4118</v>
      </c>
      <c r="O432" s="11">
        <f t="shared" si="64"/>
        <v>60335.504000000008</v>
      </c>
      <c r="P432" s="11">
        <v>1987.048</v>
      </c>
      <c r="Q432" s="11">
        <f t="shared" si="65"/>
        <v>2834.4960000000001</v>
      </c>
      <c r="S432" s="11">
        <f t="shared" si="66"/>
        <v>58348.456000000006</v>
      </c>
      <c r="T432" s="11">
        <f t="shared" si="60"/>
        <v>58348.456000000006</v>
      </c>
      <c r="U432" s="11">
        <f t="shared" si="69"/>
        <v>-45188.23599999999</v>
      </c>
      <c r="V432" s="11">
        <f t="shared" si="61"/>
        <v>54230.456000000006</v>
      </c>
      <c r="W432" s="12">
        <f t="shared" si="67"/>
        <v>0.92942401080844372</v>
      </c>
      <c r="X432" s="11">
        <f t="shared" si="62"/>
        <v>4118</v>
      </c>
      <c r="Y432" s="12">
        <f t="shared" si="68"/>
        <v>7.0575989191556318E-2</v>
      </c>
      <c r="AA432" s="12"/>
      <c r="AB432" s="12"/>
    </row>
    <row r="433" spans="1:28">
      <c r="A433" s="1">
        <v>35130</v>
      </c>
      <c r="B433" s="7" t="s">
        <v>77</v>
      </c>
      <c r="C433" s="8" t="str">
        <f t="shared" si="63"/>
        <v>Wed</v>
      </c>
      <c r="E433" s="10">
        <v>8</v>
      </c>
      <c r="F433" s="11">
        <v>13732.95</v>
      </c>
      <c r="G433" s="11">
        <v>19199.25</v>
      </c>
      <c r="H433" s="61">
        <v>10577.7</v>
      </c>
      <c r="I433" s="11">
        <v>2740.5</v>
      </c>
      <c r="J433" s="11">
        <v>0</v>
      </c>
      <c r="K433" s="11">
        <v>2377.1999999999998</v>
      </c>
      <c r="L433" s="11">
        <v>3733</v>
      </c>
      <c r="O433" s="11">
        <f t="shared" si="64"/>
        <v>52360.599999999991</v>
      </c>
      <c r="P433" s="11">
        <v>1786.05</v>
      </c>
      <c r="Q433" s="11">
        <f t="shared" si="65"/>
        <v>591.14999999999986</v>
      </c>
      <c r="S433" s="11">
        <f t="shared" si="66"/>
        <v>50574.549999999988</v>
      </c>
      <c r="T433" s="11">
        <f t="shared" si="60"/>
        <v>50574.549999999988</v>
      </c>
      <c r="U433" s="11">
        <f t="shared" si="69"/>
        <v>-7773.9060000000172</v>
      </c>
      <c r="V433" s="11">
        <f t="shared" si="61"/>
        <v>46841.549999999988</v>
      </c>
      <c r="W433" s="12">
        <f t="shared" si="67"/>
        <v>0.92618817171877954</v>
      </c>
      <c r="X433" s="11">
        <f t="shared" si="62"/>
        <v>3733</v>
      </c>
      <c r="Y433" s="12">
        <f t="shared" si="68"/>
        <v>7.3811828281220515E-2</v>
      </c>
      <c r="AA433" s="12"/>
      <c r="AB433" s="12"/>
    </row>
    <row r="434" spans="1:28">
      <c r="A434" s="1">
        <v>35131</v>
      </c>
      <c r="B434" s="7" t="s">
        <v>77</v>
      </c>
      <c r="C434" s="8" t="str">
        <f t="shared" si="63"/>
        <v>Thur</v>
      </c>
      <c r="E434" s="10">
        <v>29</v>
      </c>
      <c r="F434" s="11">
        <v>34057.769999999997</v>
      </c>
      <c r="G434" s="11">
        <v>23118.853999999999</v>
      </c>
      <c r="H434" s="61">
        <v>14127.436</v>
      </c>
      <c r="I434" s="11">
        <v>4723.3860000000004</v>
      </c>
      <c r="J434" s="11">
        <v>0</v>
      </c>
      <c r="K434" s="11">
        <v>11045.2</v>
      </c>
      <c r="L434" s="11">
        <v>10597</v>
      </c>
      <c r="O434" s="11">
        <f t="shared" si="64"/>
        <v>97669.645999999993</v>
      </c>
      <c r="P434" s="11">
        <v>2036.068</v>
      </c>
      <c r="Q434" s="11">
        <f t="shared" si="65"/>
        <v>9009.1320000000014</v>
      </c>
      <c r="S434" s="11">
        <f t="shared" si="66"/>
        <v>95633.577999999994</v>
      </c>
      <c r="T434" s="11">
        <f t="shared" si="60"/>
        <v>95633.577999999994</v>
      </c>
      <c r="U434" s="11">
        <f t="shared" si="69"/>
        <v>45059.028000000006</v>
      </c>
      <c r="V434" s="11">
        <f t="shared" si="61"/>
        <v>85036.577999999994</v>
      </c>
      <c r="W434" s="12">
        <f t="shared" si="67"/>
        <v>0.88919163936332068</v>
      </c>
      <c r="X434" s="11">
        <f t="shared" si="62"/>
        <v>10597</v>
      </c>
      <c r="Y434" s="12">
        <f t="shared" si="68"/>
        <v>0.11080836063667932</v>
      </c>
      <c r="AA434" s="12"/>
      <c r="AB434" s="12"/>
    </row>
    <row r="435" spans="1:28">
      <c r="A435" s="1">
        <v>35132</v>
      </c>
      <c r="B435" s="7" t="s">
        <v>77</v>
      </c>
      <c r="C435" s="8" t="str">
        <f t="shared" si="63"/>
        <v>Fri</v>
      </c>
      <c r="D435" s="9">
        <v>12750</v>
      </c>
      <c r="E435" s="10">
        <v>42</v>
      </c>
      <c r="F435" s="11">
        <v>44386.383999999998</v>
      </c>
      <c r="G435" s="11">
        <v>15654.996000000001</v>
      </c>
      <c r="H435" s="61">
        <v>13489.756000000001</v>
      </c>
      <c r="I435" s="11">
        <v>5072.2560000000003</v>
      </c>
      <c r="J435" s="11">
        <v>0</v>
      </c>
      <c r="K435" s="11">
        <v>27898.444</v>
      </c>
      <c r="L435" s="11">
        <v>11148</v>
      </c>
      <c r="O435" s="11">
        <f t="shared" si="64"/>
        <v>117649.836</v>
      </c>
      <c r="P435" s="11">
        <v>2288.5239999999999</v>
      </c>
      <c r="Q435" s="11">
        <f t="shared" si="65"/>
        <v>25609.919999999998</v>
      </c>
      <c r="S435" s="11">
        <f t="shared" si="66"/>
        <v>115361.31199999999</v>
      </c>
      <c r="T435" s="11">
        <f t="shared" si="60"/>
        <v>128111.31199999999</v>
      </c>
      <c r="U435" s="11">
        <f t="shared" si="69"/>
        <v>19727.733999999997</v>
      </c>
      <c r="V435" s="11">
        <f t="shared" si="61"/>
        <v>104213.31199999999</v>
      </c>
      <c r="W435" s="12">
        <f t="shared" si="67"/>
        <v>0.90336448323333907</v>
      </c>
      <c r="X435" s="11">
        <f t="shared" si="62"/>
        <v>11148</v>
      </c>
      <c r="Y435" s="12">
        <f t="shared" si="68"/>
        <v>9.663551676666092E-2</v>
      </c>
      <c r="AA435" s="12"/>
      <c r="AB435" s="12"/>
    </row>
    <row r="436" spans="1:28">
      <c r="A436" s="1">
        <v>35133</v>
      </c>
      <c r="B436" s="7" t="s">
        <v>77</v>
      </c>
      <c r="C436" s="8" t="str">
        <f t="shared" si="63"/>
        <v>Sat</v>
      </c>
      <c r="D436" s="9">
        <v>12750</v>
      </c>
      <c r="E436" s="10">
        <v>41</v>
      </c>
      <c r="F436" s="11">
        <v>41745.69</v>
      </c>
      <c r="G436" s="11">
        <v>15668.864999999998</v>
      </c>
      <c r="H436" s="61">
        <v>11971.844999999999</v>
      </c>
      <c r="I436" s="11">
        <v>4788.9449999999997</v>
      </c>
      <c r="J436" s="11">
        <v>0</v>
      </c>
      <c r="K436" s="11">
        <v>28430.414999999997</v>
      </c>
      <c r="L436" s="11">
        <v>11032</v>
      </c>
      <c r="O436" s="11">
        <f t="shared" si="64"/>
        <v>113637.75999999999</v>
      </c>
      <c r="P436" s="11">
        <v>2164.1849999999999</v>
      </c>
      <c r="Q436" s="11">
        <f t="shared" si="65"/>
        <v>26266.229999999996</v>
      </c>
      <c r="S436" s="11">
        <f t="shared" si="66"/>
        <v>111473.575</v>
      </c>
      <c r="T436" s="11">
        <f t="shared" si="60"/>
        <v>124223.575</v>
      </c>
      <c r="U436" s="11">
        <f t="shared" si="69"/>
        <v>-3887.7369999999937</v>
      </c>
      <c r="V436" s="11">
        <f t="shared" si="61"/>
        <v>100441.575</v>
      </c>
      <c r="W436" s="12">
        <f t="shared" si="67"/>
        <v>0.90103484166539016</v>
      </c>
      <c r="X436" s="11">
        <f t="shared" si="62"/>
        <v>11032</v>
      </c>
      <c r="Y436" s="12">
        <f t="shared" si="68"/>
        <v>9.8965158334609796E-2</v>
      </c>
      <c r="AA436" s="12"/>
      <c r="AB436" s="12"/>
    </row>
    <row r="437" spans="1:28">
      <c r="A437" s="1">
        <v>35134</v>
      </c>
      <c r="B437" s="7" t="s">
        <v>77</v>
      </c>
      <c r="C437" s="8" t="str">
        <f t="shared" si="63"/>
        <v>Sun</v>
      </c>
      <c r="D437" s="9">
        <v>12750</v>
      </c>
      <c r="E437" s="10">
        <v>38</v>
      </c>
      <c r="F437" s="11">
        <v>36209.748999999996</v>
      </c>
      <c r="G437" s="11">
        <v>20416.212</v>
      </c>
      <c r="H437" s="61">
        <v>11128.509</v>
      </c>
      <c r="I437" s="11">
        <v>4260.0919999999996</v>
      </c>
      <c r="J437" s="11">
        <v>0</v>
      </c>
      <c r="K437" s="11">
        <v>26817.712999999996</v>
      </c>
      <c r="L437" s="11">
        <v>12080</v>
      </c>
      <c r="O437" s="11">
        <f t="shared" si="64"/>
        <v>110912.27499999999</v>
      </c>
      <c r="P437" s="11">
        <v>2389.3289999999997</v>
      </c>
      <c r="Q437" s="11">
        <f t="shared" si="65"/>
        <v>24428.383999999998</v>
      </c>
      <c r="S437" s="11">
        <f t="shared" si="66"/>
        <v>108522.946</v>
      </c>
      <c r="T437" s="11">
        <f t="shared" si="60"/>
        <v>121272.946</v>
      </c>
      <c r="U437" s="11">
        <f t="shared" si="69"/>
        <v>-2950.6290000000008</v>
      </c>
      <c r="V437" s="11">
        <f t="shared" si="61"/>
        <v>96442.945999999996</v>
      </c>
      <c r="W437" s="12">
        <f t="shared" si="67"/>
        <v>0.88868713534555166</v>
      </c>
      <c r="X437" s="11">
        <f t="shared" si="62"/>
        <v>12080</v>
      </c>
      <c r="Y437" s="12">
        <f t="shared" si="68"/>
        <v>0.11131286465444828</v>
      </c>
      <c r="AA437" s="12"/>
      <c r="AB437" s="12"/>
    </row>
    <row r="438" spans="1:28">
      <c r="A438" s="1">
        <v>35135</v>
      </c>
      <c r="B438" s="7" t="s">
        <v>77</v>
      </c>
      <c r="C438" s="8" t="str">
        <f t="shared" si="63"/>
        <v>Mon</v>
      </c>
      <c r="D438" s="9">
        <v>12750</v>
      </c>
      <c r="E438" s="10">
        <v>32</v>
      </c>
      <c r="F438" s="11">
        <v>31535.423999999999</v>
      </c>
      <c r="G438" s="11">
        <v>19882.150999999998</v>
      </c>
      <c r="H438" s="61">
        <v>11033.473</v>
      </c>
      <c r="I438" s="11">
        <v>3771.4829999999997</v>
      </c>
      <c r="J438" s="11">
        <v>0</v>
      </c>
      <c r="K438" s="11">
        <v>25327.093999999997</v>
      </c>
      <c r="L438" s="11">
        <v>10871</v>
      </c>
      <c r="O438" s="11">
        <f t="shared" si="64"/>
        <v>102420.62499999999</v>
      </c>
      <c r="P438" s="11">
        <v>2352.1409999999996</v>
      </c>
      <c r="Q438" s="11">
        <f t="shared" si="65"/>
        <v>22974.952999999998</v>
      </c>
      <c r="S438" s="11">
        <f t="shared" si="66"/>
        <v>100068.48399999998</v>
      </c>
      <c r="T438" s="11">
        <f t="shared" si="60"/>
        <v>112818.48399999998</v>
      </c>
      <c r="U438" s="11">
        <f t="shared" si="69"/>
        <v>-8454.4620000000141</v>
      </c>
      <c r="V438" s="11">
        <f t="shared" si="61"/>
        <v>89197.483999999982</v>
      </c>
      <c r="W438" s="12">
        <f t="shared" si="67"/>
        <v>0.8913643980056698</v>
      </c>
      <c r="X438" s="11">
        <f t="shared" si="62"/>
        <v>10871</v>
      </c>
      <c r="Y438" s="12">
        <f t="shared" si="68"/>
        <v>0.10863560199433023</v>
      </c>
      <c r="AA438" s="12"/>
      <c r="AB438" s="12"/>
    </row>
    <row r="439" spans="1:28">
      <c r="A439" s="1">
        <v>35136</v>
      </c>
      <c r="B439" s="7" t="s">
        <v>77</v>
      </c>
      <c r="C439" s="8" t="str">
        <f t="shared" si="63"/>
        <v>Tue</v>
      </c>
      <c r="E439" s="10">
        <v>25</v>
      </c>
      <c r="F439" s="11">
        <v>25628.73</v>
      </c>
      <c r="G439" s="11">
        <v>19265.45</v>
      </c>
      <c r="H439" s="61">
        <v>10360.99</v>
      </c>
      <c r="I439" s="11">
        <v>3274.61</v>
      </c>
      <c r="J439" s="11">
        <v>0</v>
      </c>
      <c r="K439" s="11">
        <v>23297.249</v>
      </c>
      <c r="L439" s="11">
        <v>9302</v>
      </c>
      <c r="O439" s="11">
        <f t="shared" si="64"/>
        <v>91129.028999999995</v>
      </c>
      <c r="P439" s="11">
        <v>2062.9009999999998</v>
      </c>
      <c r="Q439" s="11">
        <f t="shared" si="65"/>
        <v>21234.347999999998</v>
      </c>
      <c r="S439" s="11">
        <f t="shared" si="66"/>
        <v>89066.127999999997</v>
      </c>
      <c r="T439" s="11">
        <f t="shared" si="60"/>
        <v>89066.127999999997</v>
      </c>
      <c r="U439" s="11">
        <f t="shared" si="69"/>
        <v>-11002.355999999985</v>
      </c>
      <c r="V439" s="11">
        <f t="shared" si="61"/>
        <v>79764.127999999997</v>
      </c>
      <c r="W439" s="12">
        <f t="shared" si="67"/>
        <v>0.89556074560690457</v>
      </c>
      <c r="X439" s="11">
        <f t="shared" si="62"/>
        <v>9302</v>
      </c>
      <c r="Y439" s="12">
        <f t="shared" si="68"/>
        <v>0.10443925439309544</v>
      </c>
      <c r="AA439" s="12"/>
      <c r="AB439" s="12"/>
    </row>
    <row r="440" spans="1:28">
      <c r="A440" s="1">
        <v>35137</v>
      </c>
      <c r="B440" s="7" t="s">
        <v>77</v>
      </c>
      <c r="C440" s="8" t="str">
        <f t="shared" si="63"/>
        <v>Wed</v>
      </c>
      <c r="E440" s="10">
        <v>19</v>
      </c>
      <c r="F440" s="11">
        <v>18855.348999999998</v>
      </c>
      <c r="G440" s="11">
        <v>18441.115999999998</v>
      </c>
      <c r="H440" s="61">
        <v>8828.018</v>
      </c>
      <c r="I440" s="11">
        <v>2545.3119999999999</v>
      </c>
      <c r="J440" s="11">
        <v>0</v>
      </c>
      <c r="K440" s="11">
        <v>20482.323999999997</v>
      </c>
      <c r="L440" s="11">
        <v>6719</v>
      </c>
      <c r="O440" s="11">
        <f t="shared" si="64"/>
        <v>75871.118999999992</v>
      </c>
      <c r="P440" s="11">
        <v>2138.31</v>
      </c>
      <c r="Q440" s="11">
        <f t="shared" si="65"/>
        <v>18344.013999999996</v>
      </c>
      <c r="S440" s="11">
        <f t="shared" si="66"/>
        <v>73732.808999999994</v>
      </c>
      <c r="T440" s="11">
        <f t="shared" si="60"/>
        <v>73732.808999999994</v>
      </c>
      <c r="U440" s="11">
        <f t="shared" si="69"/>
        <v>-15333.319000000003</v>
      </c>
      <c r="V440" s="11">
        <f t="shared" si="61"/>
        <v>67013.808999999994</v>
      </c>
      <c r="W440" s="12">
        <f t="shared" si="67"/>
        <v>0.90887367386206597</v>
      </c>
      <c r="X440" s="11">
        <f t="shared" si="62"/>
        <v>6719</v>
      </c>
      <c r="Y440" s="12">
        <f t="shared" si="68"/>
        <v>9.1126326137934074E-2</v>
      </c>
      <c r="AA440" s="12"/>
      <c r="AB440" s="12"/>
    </row>
    <row r="441" spans="1:28">
      <c r="A441" s="1">
        <v>35138</v>
      </c>
      <c r="B441" s="7" t="s">
        <v>77</v>
      </c>
      <c r="C441" s="8" t="str">
        <f t="shared" si="63"/>
        <v>Thur</v>
      </c>
      <c r="E441" s="10">
        <v>9</v>
      </c>
      <c r="F441" s="11">
        <v>12669.744999999999</v>
      </c>
      <c r="G441" s="11">
        <v>12639.787999999999</v>
      </c>
      <c r="H441" s="61">
        <v>5928.3869999999997</v>
      </c>
      <c r="I441" s="11">
        <v>2161.0359999999996</v>
      </c>
      <c r="J441" s="11">
        <v>0</v>
      </c>
      <c r="K441" s="11">
        <v>18260.341</v>
      </c>
      <c r="L441" s="11">
        <v>3129</v>
      </c>
      <c r="O441" s="11">
        <f t="shared" si="64"/>
        <v>54788.296999999991</v>
      </c>
      <c r="P441" s="11">
        <v>2199.2569999999996</v>
      </c>
      <c r="Q441" s="11">
        <f t="shared" si="65"/>
        <v>16061.084000000001</v>
      </c>
      <c r="S441" s="11">
        <f t="shared" si="66"/>
        <v>52589.039999999994</v>
      </c>
      <c r="T441" s="11">
        <f t="shared" si="60"/>
        <v>52589.039999999994</v>
      </c>
      <c r="U441" s="11">
        <f t="shared" si="69"/>
        <v>-21143.769</v>
      </c>
      <c r="V441" s="11">
        <f t="shared" si="61"/>
        <v>49460.039999999994</v>
      </c>
      <c r="W441" s="12">
        <f t="shared" si="67"/>
        <v>0.94050091045586681</v>
      </c>
      <c r="X441" s="11">
        <f t="shared" si="62"/>
        <v>3129</v>
      </c>
      <c r="Y441" s="12">
        <f t="shared" si="68"/>
        <v>5.949908954413316E-2</v>
      </c>
      <c r="AA441" s="12"/>
      <c r="AB441" s="12"/>
    </row>
    <row r="442" spans="1:28">
      <c r="A442" s="1">
        <v>35139</v>
      </c>
      <c r="B442" s="7" t="s">
        <v>77</v>
      </c>
      <c r="C442" s="8" t="str">
        <f t="shared" si="63"/>
        <v>Fri</v>
      </c>
      <c r="E442" s="10">
        <v>13</v>
      </c>
      <c r="F442" s="11">
        <v>13805.856</v>
      </c>
      <c r="G442" s="11">
        <v>14405.112000000001</v>
      </c>
      <c r="H442" s="61">
        <v>10095.48</v>
      </c>
      <c r="I442" s="11">
        <v>3414.924</v>
      </c>
      <c r="J442" s="11">
        <v>0</v>
      </c>
      <c r="K442" s="11">
        <v>3827.3040000000001</v>
      </c>
      <c r="L442" s="11">
        <v>5928</v>
      </c>
      <c r="O442" s="11">
        <f t="shared" si="64"/>
        <v>51476.676000000007</v>
      </c>
      <c r="P442" s="11">
        <v>1918.8720000000001</v>
      </c>
      <c r="Q442" s="11">
        <f t="shared" si="65"/>
        <v>1908.432</v>
      </c>
      <c r="S442" s="11">
        <f t="shared" si="66"/>
        <v>49557.804000000004</v>
      </c>
      <c r="T442" s="11">
        <f t="shared" si="60"/>
        <v>49557.804000000004</v>
      </c>
      <c r="U442" s="11">
        <f t="shared" si="69"/>
        <v>-3031.2359999999899</v>
      </c>
      <c r="V442" s="11">
        <f t="shared" si="61"/>
        <v>43629.804000000004</v>
      </c>
      <c r="W442" s="12">
        <f t="shared" si="67"/>
        <v>0.88038210894090463</v>
      </c>
      <c r="X442" s="11">
        <f t="shared" si="62"/>
        <v>5928</v>
      </c>
      <c r="Y442" s="12">
        <f t="shared" si="68"/>
        <v>0.11961789105909534</v>
      </c>
      <c r="AA442" s="12"/>
      <c r="AB442" s="12"/>
    </row>
    <row r="443" spans="1:28">
      <c r="A443" s="1">
        <v>35140</v>
      </c>
      <c r="B443" s="7" t="s">
        <v>77</v>
      </c>
      <c r="C443" s="8" t="str">
        <f t="shared" si="63"/>
        <v>Sat</v>
      </c>
      <c r="E443" s="10">
        <v>17</v>
      </c>
      <c r="F443" s="11">
        <v>17365.896000000001</v>
      </c>
      <c r="G443" s="11">
        <v>15353.064</v>
      </c>
      <c r="H443" s="61">
        <v>10171.692000000001</v>
      </c>
      <c r="I443" s="11">
        <v>3831.48</v>
      </c>
      <c r="J443" s="11">
        <v>0</v>
      </c>
      <c r="K443" s="11">
        <v>2141.2440000000001</v>
      </c>
      <c r="L443" s="11">
        <v>7579</v>
      </c>
      <c r="O443" s="11">
        <f t="shared" si="64"/>
        <v>56442.376000000004</v>
      </c>
      <c r="P443" s="11">
        <v>2076.5160000000001</v>
      </c>
      <c r="Q443" s="11">
        <f t="shared" si="65"/>
        <v>64.728000000000065</v>
      </c>
      <c r="S443" s="11">
        <f t="shared" si="66"/>
        <v>54365.86</v>
      </c>
      <c r="T443" s="11">
        <f t="shared" si="60"/>
        <v>54365.86</v>
      </c>
      <c r="U443" s="11">
        <f t="shared" si="69"/>
        <v>4808.0559999999969</v>
      </c>
      <c r="V443" s="11">
        <f t="shared" si="61"/>
        <v>46786.86</v>
      </c>
      <c r="W443" s="12">
        <f t="shared" si="67"/>
        <v>0.86059265870161905</v>
      </c>
      <c r="X443" s="11">
        <f t="shared" si="62"/>
        <v>7579</v>
      </c>
      <c r="Y443" s="12">
        <f t="shared" si="68"/>
        <v>0.139407341298381</v>
      </c>
      <c r="AA443" s="12"/>
      <c r="AB443" s="12"/>
    </row>
    <row r="444" spans="1:28">
      <c r="A444" s="1">
        <v>35141</v>
      </c>
      <c r="B444" s="7" t="s">
        <v>77</v>
      </c>
      <c r="C444" s="8" t="str">
        <f t="shared" si="63"/>
        <v>Sun</v>
      </c>
      <c r="E444" s="10">
        <v>20</v>
      </c>
      <c r="F444" s="11">
        <v>25867.998</v>
      </c>
      <c r="G444" s="11">
        <v>17610.708000000002</v>
      </c>
      <c r="H444" s="61">
        <v>12138.372000000001</v>
      </c>
      <c r="I444" s="11">
        <v>4555.7820000000002</v>
      </c>
      <c r="J444" s="11">
        <v>0</v>
      </c>
      <c r="K444" s="11">
        <v>1819.614</v>
      </c>
      <c r="L444" s="11">
        <v>10015</v>
      </c>
      <c r="O444" s="11">
        <f t="shared" si="64"/>
        <v>72007.474000000017</v>
      </c>
      <c r="P444" s="11">
        <v>1778.0940000000001</v>
      </c>
      <c r="Q444" s="11">
        <f t="shared" si="65"/>
        <v>41.519999999999982</v>
      </c>
      <c r="S444" s="11">
        <f t="shared" si="66"/>
        <v>70229.380000000019</v>
      </c>
      <c r="T444" s="11">
        <f t="shared" si="60"/>
        <v>70229.380000000019</v>
      </c>
      <c r="U444" s="11">
        <f t="shared" si="69"/>
        <v>15863.520000000019</v>
      </c>
      <c r="V444" s="11">
        <f t="shared" si="61"/>
        <v>60214.380000000012</v>
      </c>
      <c r="W444" s="12">
        <f t="shared" si="67"/>
        <v>0.85739586480757757</v>
      </c>
      <c r="X444" s="11">
        <f t="shared" si="62"/>
        <v>10015</v>
      </c>
      <c r="Y444" s="12">
        <f t="shared" si="68"/>
        <v>0.14260413519242227</v>
      </c>
      <c r="AA444" s="12"/>
      <c r="AB444" s="12"/>
    </row>
    <row r="445" spans="1:28">
      <c r="A445" s="1">
        <v>35142</v>
      </c>
      <c r="B445" s="7" t="s">
        <v>77</v>
      </c>
      <c r="C445" s="8" t="str">
        <f t="shared" si="63"/>
        <v>Mon</v>
      </c>
      <c r="E445" s="10">
        <v>15</v>
      </c>
      <c r="F445" s="11">
        <v>24244.5</v>
      </c>
      <c r="G445" s="11">
        <v>17805.900000000001</v>
      </c>
      <c r="H445" s="61">
        <v>13198.5</v>
      </c>
      <c r="I445" s="11">
        <v>4360.6499999999996</v>
      </c>
      <c r="J445" s="11">
        <v>0</v>
      </c>
      <c r="K445" s="11">
        <v>2096.85</v>
      </c>
      <c r="L445" s="11">
        <v>5604</v>
      </c>
      <c r="O445" s="11">
        <f t="shared" si="64"/>
        <v>67310.399999999994</v>
      </c>
      <c r="P445" s="11">
        <v>2050.65</v>
      </c>
      <c r="Q445" s="11">
        <f t="shared" si="65"/>
        <v>46.199999999999818</v>
      </c>
      <c r="S445" s="11">
        <f t="shared" si="66"/>
        <v>65259.749999999993</v>
      </c>
      <c r="T445" s="11">
        <f t="shared" si="60"/>
        <v>65259.749999999993</v>
      </c>
      <c r="U445" s="11">
        <f t="shared" si="69"/>
        <v>-4969.6300000000265</v>
      </c>
      <c r="V445" s="11">
        <f t="shared" si="61"/>
        <v>59655.75</v>
      </c>
      <c r="W445" s="12">
        <f t="shared" si="67"/>
        <v>0.91412777401078005</v>
      </c>
      <c r="X445" s="11">
        <f t="shared" si="62"/>
        <v>5604</v>
      </c>
      <c r="Y445" s="12">
        <f t="shared" si="68"/>
        <v>8.5872225989220008E-2</v>
      </c>
      <c r="AA445" s="12"/>
      <c r="AB445" s="12"/>
    </row>
    <row r="446" spans="1:28">
      <c r="A446" s="1">
        <v>35143</v>
      </c>
      <c r="B446" s="7" t="s">
        <v>77</v>
      </c>
      <c r="C446" s="8" t="str">
        <f t="shared" si="63"/>
        <v>Tue</v>
      </c>
      <c r="E446" s="10">
        <v>18</v>
      </c>
      <c r="F446" s="11">
        <v>32780.606999999996</v>
      </c>
      <c r="G446" s="11">
        <v>20355.272999999997</v>
      </c>
      <c r="H446" s="61">
        <v>14912.06</v>
      </c>
      <c r="I446" s="11">
        <v>5154.9269999999997</v>
      </c>
      <c r="J446" s="11">
        <v>0</v>
      </c>
      <c r="K446" s="11">
        <v>2995.8929999999996</v>
      </c>
      <c r="L446" s="11">
        <v>9277</v>
      </c>
      <c r="O446" s="11">
        <f t="shared" si="64"/>
        <v>85475.75999999998</v>
      </c>
      <c r="P446" s="11">
        <v>2082.2959999999998</v>
      </c>
      <c r="Q446" s="11">
        <f t="shared" si="65"/>
        <v>913.59699999999975</v>
      </c>
      <c r="S446" s="11">
        <f t="shared" si="66"/>
        <v>83393.463999999978</v>
      </c>
      <c r="T446" s="11">
        <f t="shared" si="60"/>
        <v>83393.463999999978</v>
      </c>
      <c r="U446" s="11">
        <f t="shared" si="69"/>
        <v>18133.713999999985</v>
      </c>
      <c r="V446" s="11">
        <f t="shared" si="61"/>
        <v>74116.463999999978</v>
      </c>
      <c r="W446" s="12">
        <f t="shared" si="67"/>
        <v>0.88875626991582934</v>
      </c>
      <c r="X446" s="11">
        <f t="shared" si="62"/>
        <v>9277</v>
      </c>
      <c r="Y446" s="12">
        <f t="shared" si="68"/>
        <v>0.11124373008417066</v>
      </c>
      <c r="AA446" s="12"/>
      <c r="AB446" s="12"/>
    </row>
    <row r="447" spans="1:28">
      <c r="A447" s="1">
        <v>35144</v>
      </c>
      <c r="B447" s="7" t="s">
        <v>77</v>
      </c>
      <c r="C447" s="8" t="str">
        <f t="shared" si="63"/>
        <v>Wed</v>
      </c>
      <c r="E447" s="10">
        <v>24</v>
      </c>
      <c r="F447" s="11">
        <v>41108.129999999997</v>
      </c>
      <c r="G447" s="11">
        <v>21783.644999999997</v>
      </c>
      <c r="H447" s="61">
        <v>16283.654999999999</v>
      </c>
      <c r="I447" s="11">
        <v>5801.1749999999993</v>
      </c>
      <c r="J447" s="11">
        <v>0</v>
      </c>
      <c r="K447" s="11">
        <v>7328.8349999999991</v>
      </c>
      <c r="L447" s="11">
        <v>9140</v>
      </c>
      <c r="O447" s="11">
        <f t="shared" si="64"/>
        <v>101445.44</v>
      </c>
      <c r="P447" s="11">
        <v>2038.95</v>
      </c>
      <c r="Q447" s="11">
        <f t="shared" si="65"/>
        <v>5289.8849999999993</v>
      </c>
      <c r="S447" s="11">
        <f t="shared" si="66"/>
        <v>99406.49</v>
      </c>
      <c r="T447" s="11">
        <f t="shared" si="60"/>
        <v>99406.49</v>
      </c>
      <c r="U447" s="11">
        <f t="shared" si="69"/>
        <v>16013.026000000027</v>
      </c>
      <c r="V447" s="11">
        <f t="shared" si="61"/>
        <v>90266.49</v>
      </c>
      <c r="W447" s="12">
        <f t="shared" si="67"/>
        <v>0.90805429303458962</v>
      </c>
      <c r="X447" s="11">
        <f t="shared" si="62"/>
        <v>9140</v>
      </c>
      <c r="Y447" s="12">
        <f t="shared" si="68"/>
        <v>9.1945706965410406E-2</v>
      </c>
      <c r="AA447" s="12"/>
      <c r="AB447" s="12"/>
    </row>
    <row r="448" spans="1:28">
      <c r="A448" s="1">
        <v>35145</v>
      </c>
      <c r="B448" s="7" t="s">
        <v>77</v>
      </c>
      <c r="C448" s="8" t="str">
        <f t="shared" si="63"/>
        <v>Thur</v>
      </c>
      <c r="E448" s="10">
        <v>23</v>
      </c>
      <c r="F448" s="11">
        <v>36204.476000000002</v>
      </c>
      <c r="G448" s="11">
        <v>20592.11</v>
      </c>
      <c r="H448" s="61">
        <v>15280.452000000001</v>
      </c>
      <c r="I448" s="11">
        <v>5405.7520000000004</v>
      </c>
      <c r="J448" s="11">
        <v>0</v>
      </c>
      <c r="K448" s="11">
        <v>7111.8519999999999</v>
      </c>
      <c r="L448" s="11">
        <v>6644</v>
      </c>
      <c r="O448" s="11">
        <f t="shared" si="64"/>
        <v>91238.642000000007</v>
      </c>
      <c r="P448" s="11">
        <v>1994.586</v>
      </c>
      <c r="Q448" s="11">
        <f t="shared" si="65"/>
        <v>5117.2659999999996</v>
      </c>
      <c r="S448" s="11">
        <f t="shared" si="66"/>
        <v>89244.056000000011</v>
      </c>
      <c r="T448" s="11">
        <f t="shared" si="60"/>
        <v>89244.056000000011</v>
      </c>
      <c r="U448" s="11">
        <f t="shared" si="69"/>
        <v>-10162.433999999994</v>
      </c>
      <c r="V448" s="11">
        <f t="shared" si="61"/>
        <v>82600.056000000011</v>
      </c>
      <c r="W448" s="12">
        <f t="shared" si="67"/>
        <v>0.92555246480505105</v>
      </c>
      <c r="X448" s="11">
        <f t="shared" si="62"/>
        <v>6644</v>
      </c>
      <c r="Y448" s="12">
        <f t="shared" si="68"/>
        <v>7.4447535194948997E-2</v>
      </c>
      <c r="AA448" s="12"/>
      <c r="AB448" s="12"/>
    </row>
    <row r="449" spans="1:31">
      <c r="A449" s="1">
        <v>35146</v>
      </c>
      <c r="B449" s="7" t="s">
        <v>77</v>
      </c>
      <c r="C449" s="8" t="str">
        <f t="shared" si="63"/>
        <v>Fri</v>
      </c>
      <c r="E449" s="10">
        <v>27</v>
      </c>
      <c r="F449" s="11">
        <v>40296.014000000003</v>
      </c>
      <c r="G449" s="11">
        <v>20940.567999999999</v>
      </c>
      <c r="H449" s="61">
        <v>15544.122000000001</v>
      </c>
      <c r="I449" s="11">
        <v>5665.2860000000001</v>
      </c>
      <c r="J449" s="11">
        <v>0</v>
      </c>
      <c r="K449" s="11">
        <v>8902.74</v>
      </c>
      <c r="L449" s="11">
        <v>7730</v>
      </c>
      <c r="O449" s="11">
        <f t="shared" si="64"/>
        <v>99078.73</v>
      </c>
      <c r="P449" s="11">
        <v>1916.002</v>
      </c>
      <c r="Q449" s="11">
        <f t="shared" si="65"/>
        <v>6986.7379999999994</v>
      </c>
      <c r="S449" s="11">
        <f t="shared" si="66"/>
        <v>97162.728000000003</v>
      </c>
      <c r="T449" s="11">
        <f t="shared" si="60"/>
        <v>97162.728000000003</v>
      </c>
      <c r="U449" s="11">
        <f t="shared" si="69"/>
        <v>7918.6719999999914</v>
      </c>
      <c r="V449" s="11">
        <f t="shared" si="61"/>
        <v>89432.728000000003</v>
      </c>
      <c r="W449" s="12">
        <f t="shared" si="67"/>
        <v>0.92044274425888906</v>
      </c>
      <c r="X449" s="11">
        <f t="shared" si="62"/>
        <v>7730</v>
      </c>
      <c r="Y449" s="12">
        <f t="shared" si="68"/>
        <v>7.955725574111093E-2</v>
      </c>
      <c r="AA449" s="12"/>
      <c r="AB449" s="12"/>
    </row>
    <row r="450" spans="1:31">
      <c r="A450" s="1">
        <v>35147</v>
      </c>
      <c r="B450" s="7" t="s">
        <v>77</v>
      </c>
      <c r="C450" s="8" t="str">
        <f t="shared" si="63"/>
        <v>Sat</v>
      </c>
      <c r="E450" s="10">
        <v>24</v>
      </c>
      <c r="F450" s="11">
        <v>33475.75</v>
      </c>
      <c r="G450" s="11">
        <v>20671.727999999999</v>
      </c>
      <c r="H450" s="61">
        <v>13529.89</v>
      </c>
      <c r="I450" s="11">
        <v>5260.9920000000002</v>
      </c>
      <c r="J450" s="11">
        <v>0</v>
      </c>
      <c r="K450" s="11">
        <v>5679.7619999999997</v>
      </c>
      <c r="L450" s="11">
        <v>5240</v>
      </c>
      <c r="O450" s="11">
        <f t="shared" si="64"/>
        <v>83858.122000000003</v>
      </c>
      <c r="P450" s="11">
        <v>2271.6979999999999</v>
      </c>
      <c r="Q450" s="11">
        <f t="shared" si="65"/>
        <v>3408.0639999999999</v>
      </c>
      <c r="S450" s="11">
        <f t="shared" si="66"/>
        <v>81586.423999999999</v>
      </c>
      <c r="T450" s="11">
        <f t="shared" si="60"/>
        <v>81586.423999999999</v>
      </c>
      <c r="U450" s="11">
        <f t="shared" si="69"/>
        <v>-15576.304000000004</v>
      </c>
      <c r="V450" s="11">
        <f t="shared" si="61"/>
        <v>76346.423999999999</v>
      </c>
      <c r="W450" s="12">
        <f t="shared" si="67"/>
        <v>0.93577362822030297</v>
      </c>
      <c r="X450" s="11">
        <f t="shared" si="62"/>
        <v>5240</v>
      </c>
      <c r="Y450" s="12">
        <f t="shared" si="68"/>
        <v>6.4226371779697075E-2</v>
      </c>
      <c r="AA450" s="12"/>
      <c r="AB450" s="12"/>
    </row>
    <row r="451" spans="1:31">
      <c r="A451" s="1">
        <v>35148</v>
      </c>
      <c r="B451" s="7" t="s">
        <v>77</v>
      </c>
      <c r="C451" s="8" t="str">
        <f t="shared" si="63"/>
        <v>Sun</v>
      </c>
      <c r="E451" s="10">
        <v>19</v>
      </c>
      <c r="F451" s="11">
        <v>20157.024000000001</v>
      </c>
      <c r="G451" s="11">
        <v>18252.984</v>
      </c>
      <c r="H451" s="61">
        <v>11333.424000000001</v>
      </c>
      <c r="I451" s="11">
        <v>4357.1040000000003</v>
      </c>
      <c r="J451" s="11">
        <v>0</v>
      </c>
      <c r="K451" s="11">
        <v>4357.1040000000003</v>
      </c>
      <c r="L451" s="11">
        <v>7004</v>
      </c>
      <c r="O451" s="11">
        <f t="shared" si="64"/>
        <v>65461.64</v>
      </c>
      <c r="P451" s="11">
        <v>2051.616</v>
      </c>
      <c r="Q451" s="11">
        <f t="shared" si="65"/>
        <v>2305.4880000000003</v>
      </c>
      <c r="S451" s="11">
        <f t="shared" si="66"/>
        <v>63410.023999999998</v>
      </c>
      <c r="T451" s="11">
        <f t="shared" ref="T451:T514" si="70">SUM(S451,D451)</f>
        <v>63410.023999999998</v>
      </c>
      <c r="U451" s="11">
        <f t="shared" si="69"/>
        <v>-18176.400000000001</v>
      </c>
      <c r="V451" s="11">
        <f t="shared" ref="V451:V514" si="71">SUM(F451:K451)-P451</f>
        <v>56406.023999999998</v>
      </c>
      <c r="W451" s="12">
        <f t="shared" si="67"/>
        <v>0.88954427773123068</v>
      </c>
      <c r="X451" s="11">
        <f t="shared" ref="X451:X514" si="72">SUM(L451:M451)</f>
        <v>7004</v>
      </c>
      <c r="Y451" s="12">
        <f t="shared" si="68"/>
        <v>0.11045572226876937</v>
      </c>
      <c r="AA451" s="12"/>
      <c r="AB451" s="12"/>
    </row>
    <row r="452" spans="1:31">
      <c r="A452" s="1">
        <v>35149</v>
      </c>
      <c r="B452" s="7" t="s">
        <v>77</v>
      </c>
      <c r="C452" s="8" t="str">
        <f t="shared" ref="C452:C515" si="73">IF(WEEKDAY(A452)=1,"Sun",IF(WEEKDAY(A452)=2,"Mon",IF(WEEKDAY(A452)=3,"Tue",IF(WEEKDAY(A452)=4,"Wed",IF(WEEKDAY(A452)=5,"Thur",IF(WEEKDAY(A452)=6,"Fri",IF(WEEKDAY(A452)=7,"Sat")))))))</f>
        <v>Mon</v>
      </c>
      <c r="E452" s="10">
        <v>2</v>
      </c>
      <c r="F452" s="11">
        <v>10760.838</v>
      </c>
      <c r="G452" s="11">
        <v>14762.418</v>
      </c>
      <c r="H452" s="61">
        <v>9460.0660000000007</v>
      </c>
      <c r="I452" s="11">
        <v>3316.038</v>
      </c>
      <c r="J452" s="11">
        <v>0</v>
      </c>
      <c r="K452" s="11">
        <v>4417.2480000000005</v>
      </c>
      <c r="L452" s="11">
        <v>5478</v>
      </c>
      <c r="O452" s="11">
        <f t="shared" ref="O452:O515" si="74">SUM(F452:M452)</f>
        <v>48194.608</v>
      </c>
      <c r="P452" s="11">
        <v>2647.04</v>
      </c>
      <c r="Q452" s="11">
        <f t="shared" ref="Q452:Q515" si="75">K452-P452</f>
        <v>1770.2080000000005</v>
      </c>
      <c r="S452" s="11">
        <f t="shared" ref="S452:S515" si="76">O452-P452</f>
        <v>45547.567999999999</v>
      </c>
      <c r="T452" s="11">
        <f t="shared" si="70"/>
        <v>45547.567999999999</v>
      </c>
      <c r="U452" s="11">
        <f t="shared" si="69"/>
        <v>-17862.455999999998</v>
      </c>
      <c r="V452" s="11">
        <f t="shared" si="71"/>
        <v>40069.567999999999</v>
      </c>
      <c r="W452" s="12">
        <f t="shared" ref="W452:W515" si="77">V452/S452</f>
        <v>0.87973013180418325</v>
      </c>
      <c r="X452" s="11">
        <f t="shared" si="72"/>
        <v>5478</v>
      </c>
      <c r="Y452" s="12">
        <f t="shared" ref="Y452:Y515" si="78">X452/S452</f>
        <v>0.12026986819581674</v>
      </c>
      <c r="AA452" s="12"/>
      <c r="AB452" s="12"/>
    </row>
    <row r="453" spans="1:31">
      <c r="A453" s="1">
        <v>35150</v>
      </c>
      <c r="B453" s="7" t="s">
        <v>77</v>
      </c>
      <c r="C453" s="8" t="str">
        <f t="shared" si="73"/>
        <v>Tue</v>
      </c>
      <c r="E453" s="10">
        <v>9</v>
      </c>
      <c r="F453" s="11">
        <v>13737.728000000001</v>
      </c>
      <c r="G453" s="11">
        <v>15449.734</v>
      </c>
      <c r="H453" s="61">
        <v>10882.648000000001</v>
      </c>
      <c r="I453" s="11">
        <v>3685.5540000000001</v>
      </c>
      <c r="J453" s="11">
        <v>0</v>
      </c>
      <c r="K453" s="11">
        <v>13738.77</v>
      </c>
      <c r="L453" s="11">
        <v>6460</v>
      </c>
      <c r="O453" s="11">
        <f t="shared" si="74"/>
        <v>63954.434000000008</v>
      </c>
      <c r="P453" s="11">
        <v>11293.196</v>
      </c>
      <c r="Q453" s="11">
        <f t="shared" si="75"/>
        <v>2445.5740000000005</v>
      </c>
      <c r="S453" s="11">
        <f t="shared" si="76"/>
        <v>52661.238000000012</v>
      </c>
      <c r="T453" s="11">
        <f t="shared" si="70"/>
        <v>52661.238000000012</v>
      </c>
      <c r="U453" s="11">
        <f t="shared" ref="U453:U516" si="79">S453-S452</f>
        <v>7113.6700000000128</v>
      </c>
      <c r="V453" s="11">
        <f t="shared" si="71"/>
        <v>46201.238000000012</v>
      </c>
      <c r="W453" s="12">
        <f t="shared" si="77"/>
        <v>0.87732912773528038</v>
      </c>
      <c r="X453" s="11">
        <f t="shared" si="72"/>
        <v>6460</v>
      </c>
      <c r="Y453" s="12">
        <f t="shared" si="78"/>
        <v>0.12267087226471961</v>
      </c>
      <c r="AA453" s="12"/>
      <c r="AB453" s="12"/>
    </row>
    <row r="454" spans="1:31">
      <c r="A454" s="1">
        <v>35151</v>
      </c>
      <c r="B454" s="7" t="s">
        <v>77</v>
      </c>
      <c r="C454" s="8" t="str">
        <f t="shared" si="73"/>
        <v>Wed</v>
      </c>
      <c r="E454" s="10">
        <v>22</v>
      </c>
      <c r="F454" s="11">
        <v>27153.844999999998</v>
      </c>
      <c r="G454" s="11">
        <v>18717.849999999999</v>
      </c>
      <c r="H454" s="61">
        <v>13744.397999999999</v>
      </c>
      <c r="I454" s="11">
        <v>4817.902</v>
      </c>
      <c r="J454" s="11">
        <v>0</v>
      </c>
      <c r="K454" s="11">
        <v>5590.4669999999996</v>
      </c>
      <c r="L454" s="11">
        <v>10459</v>
      </c>
      <c r="O454" s="11">
        <f t="shared" si="74"/>
        <v>80483.462</v>
      </c>
      <c r="P454" s="11">
        <v>2181.848</v>
      </c>
      <c r="Q454" s="11">
        <f t="shared" si="75"/>
        <v>3408.6189999999997</v>
      </c>
      <c r="S454" s="11">
        <f t="shared" si="76"/>
        <v>78301.614000000001</v>
      </c>
      <c r="T454" s="11">
        <f t="shared" si="70"/>
        <v>78301.614000000001</v>
      </c>
      <c r="U454" s="11">
        <f t="shared" si="79"/>
        <v>25640.375999999989</v>
      </c>
      <c r="V454" s="11">
        <f t="shared" si="71"/>
        <v>67842.614000000001</v>
      </c>
      <c r="W454" s="12">
        <f t="shared" si="77"/>
        <v>0.86642676356581871</v>
      </c>
      <c r="X454" s="11">
        <f t="shared" si="72"/>
        <v>10459</v>
      </c>
      <c r="Y454" s="12">
        <f t="shared" si="78"/>
        <v>0.13357323643418129</v>
      </c>
      <c r="AA454" s="12"/>
      <c r="AB454" s="12"/>
    </row>
    <row r="455" spans="1:31">
      <c r="A455" s="1">
        <v>35152</v>
      </c>
      <c r="B455" s="7" t="s">
        <v>77</v>
      </c>
      <c r="C455" s="8" t="str">
        <f t="shared" si="73"/>
        <v>Thur</v>
      </c>
      <c r="E455" s="10">
        <v>28</v>
      </c>
      <c r="F455" s="11">
        <v>39806.1</v>
      </c>
      <c r="G455" s="11">
        <v>21018.78</v>
      </c>
      <c r="H455" s="61">
        <v>15509.474999999999</v>
      </c>
      <c r="I455" s="11">
        <v>5715.27</v>
      </c>
      <c r="J455" s="11">
        <v>0</v>
      </c>
      <c r="K455" s="11">
        <v>13953.87</v>
      </c>
      <c r="L455" s="11">
        <v>10938</v>
      </c>
      <c r="O455" s="11">
        <f t="shared" si="74"/>
        <v>106941.495</v>
      </c>
      <c r="P455" s="11">
        <v>2123.8200000000002</v>
      </c>
      <c r="Q455" s="11">
        <f t="shared" si="75"/>
        <v>11830.050000000001</v>
      </c>
      <c r="S455" s="11">
        <f t="shared" si="76"/>
        <v>104817.67499999999</v>
      </c>
      <c r="T455" s="11">
        <f t="shared" si="70"/>
        <v>104817.67499999999</v>
      </c>
      <c r="U455" s="11">
        <f t="shared" si="79"/>
        <v>26516.060999999987</v>
      </c>
      <c r="V455" s="11">
        <f t="shared" si="71"/>
        <v>93879.674999999988</v>
      </c>
      <c r="W455" s="12">
        <f t="shared" si="77"/>
        <v>0.89564737054127563</v>
      </c>
      <c r="X455" s="11">
        <f t="shared" si="72"/>
        <v>10938</v>
      </c>
      <c r="Y455" s="12">
        <f t="shared" si="78"/>
        <v>0.10435262945872441</v>
      </c>
      <c r="AA455" s="12"/>
      <c r="AB455" s="12"/>
    </row>
    <row r="456" spans="1:31">
      <c r="A456" s="1">
        <v>35153</v>
      </c>
      <c r="B456" s="7" t="s">
        <v>77</v>
      </c>
      <c r="C456" s="8" t="str">
        <f t="shared" si="73"/>
        <v>Fri</v>
      </c>
      <c r="E456" s="10">
        <v>24</v>
      </c>
      <c r="F456" s="11">
        <v>34299.9</v>
      </c>
      <c r="G456" s="11">
        <v>19552.184999999998</v>
      </c>
      <c r="H456" s="61">
        <v>14396.85</v>
      </c>
      <c r="I456" s="11">
        <v>5215.3649999999998</v>
      </c>
      <c r="J456" s="11">
        <v>0</v>
      </c>
      <c r="K456" s="11">
        <v>11461.59</v>
      </c>
      <c r="L456" s="11">
        <v>8461</v>
      </c>
      <c r="O456" s="11">
        <f t="shared" si="74"/>
        <v>93386.89</v>
      </c>
      <c r="P456" s="11">
        <v>2242.8449999999998</v>
      </c>
      <c r="Q456" s="11">
        <f t="shared" si="75"/>
        <v>9218.7450000000008</v>
      </c>
      <c r="S456" s="11">
        <f t="shared" si="76"/>
        <v>91144.044999999998</v>
      </c>
      <c r="T456" s="11">
        <f t="shared" si="70"/>
        <v>91144.044999999998</v>
      </c>
      <c r="U456" s="11">
        <f t="shared" si="79"/>
        <v>-13673.62999999999</v>
      </c>
      <c r="V456" s="11">
        <f t="shared" si="71"/>
        <v>82683.044999999998</v>
      </c>
      <c r="W456" s="12">
        <f t="shared" si="77"/>
        <v>0.9071689214583355</v>
      </c>
      <c r="X456" s="11">
        <f t="shared" si="72"/>
        <v>8461</v>
      </c>
      <c r="Y456" s="12">
        <f t="shared" si="78"/>
        <v>9.2831078541664461E-2</v>
      </c>
      <c r="AA456" s="12"/>
      <c r="AB456" s="12"/>
    </row>
    <row r="457" spans="1:31">
      <c r="A457" s="1">
        <v>35154</v>
      </c>
      <c r="B457" s="7" t="s">
        <v>77</v>
      </c>
      <c r="C457" s="8" t="str">
        <f t="shared" si="73"/>
        <v>Sat</v>
      </c>
      <c r="E457" s="10">
        <v>17</v>
      </c>
      <c r="F457" s="11">
        <v>20832.66</v>
      </c>
      <c r="G457" s="11">
        <v>16082.772000000001</v>
      </c>
      <c r="H457" s="61">
        <v>10739.148000000001</v>
      </c>
      <c r="I457" s="11">
        <v>4006.68</v>
      </c>
      <c r="J457" s="11">
        <v>0</v>
      </c>
      <c r="K457" s="11">
        <v>5216.9880000000003</v>
      </c>
      <c r="L457" s="11">
        <v>3553</v>
      </c>
      <c r="O457" s="11">
        <f t="shared" si="74"/>
        <v>60431.248</v>
      </c>
      <c r="P457" s="11">
        <v>2134.1280000000002</v>
      </c>
      <c r="Q457" s="11">
        <f t="shared" si="75"/>
        <v>3082.86</v>
      </c>
      <c r="S457" s="11">
        <f t="shared" si="76"/>
        <v>58297.120000000003</v>
      </c>
      <c r="T457" s="11">
        <f t="shared" si="70"/>
        <v>58297.120000000003</v>
      </c>
      <c r="U457" s="11">
        <f t="shared" si="79"/>
        <v>-32846.924999999996</v>
      </c>
      <c r="V457" s="11">
        <f t="shared" si="71"/>
        <v>54744.12</v>
      </c>
      <c r="W457" s="12">
        <f t="shared" si="77"/>
        <v>0.93905359304198899</v>
      </c>
      <c r="X457" s="11">
        <f t="shared" si="72"/>
        <v>3553</v>
      </c>
      <c r="Y457" s="12">
        <f t="shared" si="78"/>
        <v>6.0946406958010957E-2</v>
      </c>
      <c r="AA457" s="12"/>
      <c r="AB457" s="12"/>
    </row>
    <row r="458" spans="1:31">
      <c r="A458" s="1">
        <v>35155</v>
      </c>
      <c r="B458" s="7" t="s">
        <v>77</v>
      </c>
      <c r="C458" s="8" t="str">
        <f t="shared" si="73"/>
        <v>Sun</v>
      </c>
      <c r="E458" s="10">
        <v>13</v>
      </c>
      <c r="F458" s="11">
        <v>18255.347999999998</v>
      </c>
      <c r="G458" s="11">
        <v>15454.410999999998</v>
      </c>
      <c r="H458" s="61">
        <v>10516.216999999999</v>
      </c>
      <c r="I458" s="11">
        <v>3899.12</v>
      </c>
      <c r="J458" s="11">
        <v>0</v>
      </c>
      <c r="K458" s="11">
        <v>4452.8779999999997</v>
      </c>
      <c r="L458" s="11">
        <v>2714</v>
      </c>
      <c r="O458" s="11">
        <f t="shared" si="74"/>
        <v>55291.973999999995</v>
      </c>
      <c r="P458" s="11">
        <v>2240.9569999999999</v>
      </c>
      <c r="Q458" s="11">
        <f t="shared" si="75"/>
        <v>2211.9209999999998</v>
      </c>
      <c r="S458" s="11">
        <f t="shared" si="76"/>
        <v>53051.016999999993</v>
      </c>
      <c r="T458" s="11">
        <f t="shared" si="70"/>
        <v>53051.016999999993</v>
      </c>
      <c r="U458" s="11">
        <f t="shared" si="79"/>
        <v>-5246.1030000000101</v>
      </c>
      <c r="V458" s="11">
        <f t="shared" si="71"/>
        <v>50337.016999999993</v>
      </c>
      <c r="W458" s="12">
        <f t="shared" si="77"/>
        <v>0.94884169704041676</v>
      </c>
      <c r="X458" s="11">
        <f t="shared" si="72"/>
        <v>2714</v>
      </c>
      <c r="Y458" s="12">
        <f t="shared" si="78"/>
        <v>5.1158302959583235E-2</v>
      </c>
      <c r="AA458" s="12"/>
      <c r="AB458" s="12"/>
    </row>
    <row r="459" spans="1:31">
      <c r="A459" s="1">
        <v>35156</v>
      </c>
      <c r="B459" s="7" t="s">
        <v>78</v>
      </c>
      <c r="C459" s="8" t="str">
        <f t="shared" si="73"/>
        <v>Mon</v>
      </c>
      <c r="E459" s="10">
        <v>15</v>
      </c>
      <c r="F459" s="11">
        <v>25070.511999999999</v>
      </c>
      <c r="G459" s="11">
        <v>17512.856</v>
      </c>
      <c r="H459" s="61">
        <v>12902.353999999999</v>
      </c>
      <c r="I459" s="11">
        <v>4479.84</v>
      </c>
      <c r="J459" s="11">
        <v>0</v>
      </c>
      <c r="K459" s="11">
        <v>6001.1189999999997</v>
      </c>
      <c r="L459" s="11">
        <v>4837</v>
      </c>
      <c r="O459" s="11">
        <f t="shared" si="74"/>
        <v>70803.681000000011</v>
      </c>
      <c r="P459" s="11">
        <v>1916.3759999999997</v>
      </c>
      <c r="Q459" s="11">
        <f t="shared" si="75"/>
        <v>4084.7429999999999</v>
      </c>
      <c r="S459" s="11">
        <f t="shared" si="76"/>
        <v>68887.305000000008</v>
      </c>
      <c r="T459" s="11">
        <f t="shared" si="70"/>
        <v>68887.305000000008</v>
      </c>
      <c r="U459" s="11">
        <f t="shared" si="79"/>
        <v>15836.288000000015</v>
      </c>
      <c r="V459" s="11">
        <f t="shared" si="71"/>
        <v>64050.305000000015</v>
      </c>
      <c r="W459" s="12">
        <f t="shared" si="77"/>
        <v>0.92978386946622471</v>
      </c>
      <c r="X459" s="11">
        <f t="shared" si="72"/>
        <v>4837</v>
      </c>
      <c r="Y459" s="12">
        <f t="shared" si="78"/>
        <v>7.0216130533775414E-2</v>
      </c>
      <c r="AA459" s="9">
        <f>INTERCEPT(S459:S488,E459:E488)</f>
        <v>30730.762345765848</v>
      </c>
      <c r="AB459" s="9">
        <f>SLOPE(S459:S488,E459:E488)</f>
        <v>1952.7706823202541</v>
      </c>
      <c r="AC459" s="12">
        <f>RSQ(S459:S488,E459:E488)</f>
        <v>0.84320134227062238</v>
      </c>
      <c r="AD459" s="9">
        <f>AA459+(55*AB459)</f>
        <v>138133.14987337982</v>
      </c>
      <c r="AE459" s="10">
        <f>SUM(E459:E488)</f>
        <v>253</v>
      </c>
    </row>
    <row r="460" spans="1:31">
      <c r="A460" s="1">
        <v>35157</v>
      </c>
      <c r="B460" s="7" t="s">
        <v>78</v>
      </c>
      <c r="C460" s="8" t="str">
        <f t="shared" si="73"/>
        <v>Tue</v>
      </c>
      <c r="E460" s="10">
        <v>18</v>
      </c>
      <c r="F460" s="11">
        <v>26411.13</v>
      </c>
      <c r="G460" s="11">
        <v>18012.105</v>
      </c>
      <c r="H460" s="61">
        <v>12995.46</v>
      </c>
      <c r="I460" s="11">
        <v>4646.1149999999998</v>
      </c>
      <c r="J460" s="11">
        <v>0</v>
      </c>
      <c r="K460" s="11">
        <v>7684.8749999999991</v>
      </c>
      <c r="L460" s="11">
        <v>5520</v>
      </c>
      <c r="O460" s="11">
        <f t="shared" si="74"/>
        <v>75269.684999999998</v>
      </c>
      <c r="P460" s="11">
        <v>2111.4</v>
      </c>
      <c r="Q460" s="11">
        <f t="shared" si="75"/>
        <v>5573.4749999999985</v>
      </c>
      <c r="S460" s="11">
        <f t="shared" si="76"/>
        <v>73158.285000000003</v>
      </c>
      <c r="T460" s="11">
        <f t="shared" si="70"/>
        <v>73158.285000000003</v>
      </c>
      <c r="U460" s="11">
        <f t="shared" si="79"/>
        <v>4270.9799999999959</v>
      </c>
      <c r="V460" s="11">
        <f t="shared" si="71"/>
        <v>67638.285000000003</v>
      </c>
      <c r="W460" s="12">
        <f t="shared" si="77"/>
        <v>0.9245471650955186</v>
      </c>
      <c r="X460" s="11">
        <f t="shared" si="72"/>
        <v>5520</v>
      </c>
      <c r="Y460" s="12">
        <f t="shared" si="78"/>
        <v>7.5452834904481417E-2</v>
      </c>
      <c r="AA460" s="12"/>
      <c r="AB460" s="12"/>
    </row>
    <row r="461" spans="1:31">
      <c r="A461" s="1">
        <v>35158</v>
      </c>
      <c r="B461" s="7" t="s">
        <v>78</v>
      </c>
      <c r="C461" s="8" t="str">
        <f t="shared" si="73"/>
        <v>Wed</v>
      </c>
      <c r="E461" s="10">
        <v>3</v>
      </c>
      <c r="F461" s="11">
        <v>12925.928999999998</v>
      </c>
      <c r="G461" s="11">
        <v>14704.754999999999</v>
      </c>
      <c r="H461" s="61">
        <v>10161.620999999999</v>
      </c>
      <c r="I461" s="11">
        <v>3421.2959999999998</v>
      </c>
      <c r="J461" s="11">
        <v>0</v>
      </c>
      <c r="K461" s="11">
        <v>4028.7</v>
      </c>
      <c r="L461" s="11">
        <v>1139</v>
      </c>
      <c r="O461" s="11">
        <f t="shared" si="74"/>
        <v>46381.300999999992</v>
      </c>
      <c r="P461" s="11">
        <v>1965.7989999999998</v>
      </c>
      <c r="Q461" s="11">
        <f t="shared" si="75"/>
        <v>2062.9009999999998</v>
      </c>
      <c r="S461" s="11">
        <f t="shared" si="76"/>
        <v>44415.501999999993</v>
      </c>
      <c r="T461" s="11">
        <f t="shared" si="70"/>
        <v>44415.501999999993</v>
      </c>
      <c r="U461" s="11">
        <f t="shared" si="79"/>
        <v>-28742.78300000001</v>
      </c>
      <c r="V461" s="11">
        <f t="shared" si="71"/>
        <v>43276.501999999993</v>
      </c>
      <c r="W461" s="12">
        <f t="shared" si="77"/>
        <v>0.97435580036897929</v>
      </c>
      <c r="X461" s="11">
        <f t="shared" si="72"/>
        <v>1139</v>
      </c>
      <c r="Y461" s="12">
        <f t="shared" si="78"/>
        <v>2.5644199631020721E-2</v>
      </c>
      <c r="AA461" s="12"/>
      <c r="AB461" s="12"/>
    </row>
    <row r="462" spans="1:31">
      <c r="A462" s="1">
        <v>35159</v>
      </c>
      <c r="B462" s="7" t="s">
        <v>78</v>
      </c>
      <c r="C462" s="8" t="str">
        <f t="shared" si="73"/>
        <v>Thur</v>
      </c>
      <c r="E462" s="10">
        <v>0</v>
      </c>
      <c r="F462" s="11">
        <v>9207.6449999999986</v>
      </c>
      <c r="G462" s="11">
        <v>12984.392999999998</v>
      </c>
      <c r="H462" s="61">
        <v>8142.7019999999993</v>
      </c>
      <c r="I462" s="11">
        <v>2926.2509999999997</v>
      </c>
      <c r="J462" s="11">
        <v>0</v>
      </c>
      <c r="K462" s="11">
        <v>2677.4519999999998</v>
      </c>
      <c r="L462" s="11">
        <v>416</v>
      </c>
      <c r="O462" s="11">
        <f t="shared" si="74"/>
        <v>36354.442999999992</v>
      </c>
      <c r="P462" s="11">
        <v>1873.8</v>
      </c>
      <c r="Q462" s="11">
        <f t="shared" si="75"/>
        <v>803.65199999999982</v>
      </c>
      <c r="S462" s="11">
        <f t="shared" si="76"/>
        <v>34480.642999999989</v>
      </c>
      <c r="T462" s="11">
        <f t="shared" si="70"/>
        <v>34480.642999999989</v>
      </c>
      <c r="U462" s="11">
        <f t="shared" si="79"/>
        <v>-9934.859000000004</v>
      </c>
      <c r="V462" s="11">
        <f t="shared" si="71"/>
        <v>34064.642999999989</v>
      </c>
      <c r="W462" s="12">
        <f t="shared" si="77"/>
        <v>0.98793525979199404</v>
      </c>
      <c r="X462" s="11">
        <f t="shared" si="72"/>
        <v>416</v>
      </c>
      <c r="Y462" s="12">
        <f t="shared" si="78"/>
        <v>1.2064740208005985E-2</v>
      </c>
      <c r="AA462" s="12"/>
      <c r="AB462" s="12"/>
    </row>
    <row r="463" spans="1:31">
      <c r="A463" s="1">
        <v>35160</v>
      </c>
      <c r="B463" s="7" t="s">
        <v>78</v>
      </c>
      <c r="C463" s="8" t="str">
        <f t="shared" si="73"/>
        <v>Fri</v>
      </c>
      <c r="E463" s="10">
        <v>17</v>
      </c>
      <c r="F463" s="11">
        <v>19046.692999999999</v>
      </c>
      <c r="G463" s="11">
        <v>15212.597999999998</v>
      </c>
      <c r="H463" s="61">
        <v>10427.06</v>
      </c>
      <c r="I463" s="11">
        <v>3916.9659999999999</v>
      </c>
      <c r="J463" s="11">
        <v>0</v>
      </c>
      <c r="K463" s="11">
        <v>3990.3959999999997</v>
      </c>
      <c r="L463" s="11">
        <v>3352</v>
      </c>
      <c r="O463" s="11">
        <f t="shared" si="74"/>
        <v>55945.712999999996</v>
      </c>
      <c r="P463" s="11">
        <v>2098</v>
      </c>
      <c r="Q463" s="11">
        <f t="shared" si="75"/>
        <v>1892.3959999999997</v>
      </c>
      <c r="S463" s="11">
        <f t="shared" si="76"/>
        <v>53847.712999999996</v>
      </c>
      <c r="T463" s="11">
        <f t="shared" si="70"/>
        <v>53847.712999999996</v>
      </c>
      <c r="U463" s="11">
        <f t="shared" si="79"/>
        <v>19367.070000000007</v>
      </c>
      <c r="V463" s="11">
        <f t="shared" si="71"/>
        <v>50495.712999999996</v>
      </c>
      <c r="W463" s="12">
        <f t="shared" si="77"/>
        <v>0.93775037391095883</v>
      </c>
      <c r="X463" s="11">
        <f t="shared" si="72"/>
        <v>3352</v>
      </c>
      <c r="Y463" s="12">
        <f t="shared" si="78"/>
        <v>6.2249626089041152E-2</v>
      </c>
      <c r="AA463" s="12"/>
      <c r="AB463" s="12"/>
    </row>
    <row r="464" spans="1:31">
      <c r="A464" s="1">
        <v>35161</v>
      </c>
      <c r="B464" s="7" t="s">
        <v>78</v>
      </c>
      <c r="C464" s="8" t="str">
        <f t="shared" si="73"/>
        <v>Sat</v>
      </c>
      <c r="E464" s="10">
        <v>26</v>
      </c>
      <c r="F464" s="11">
        <v>27866.3</v>
      </c>
      <c r="G464" s="11">
        <v>16764.242000000002</v>
      </c>
      <c r="H464" s="61">
        <v>11772.09</v>
      </c>
      <c r="I464" s="11">
        <v>4634.3879999999999</v>
      </c>
      <c r="J464" s="11">
        <v>0</v>
      </c>
      <c r="K464" s="11">
        <v>6352.8960000000006</v>
      </c>
      <c r="L464" s="11">
        <v>7125</v>
      </c>
      <c r="O464" s="11">
        <f t="shared" si="74"/>
        <v>74514.915999999997</v>
      </c>
      <c r="P464" s="11">
        <v>1917.0360000000001</v>
      </c>
      <c r="Q464" s="11">
        <f t="shared" si="75"/>
        <v>4435.8600000000006</v>
      </c>
      <c r="S464" s="11">
        <f t="shared" si="76"/>
        <v>72597.88</v>
      </c>
      <c r="T464" s="11">
        <f t="shared" si="70"/>
        <v>72597.88</v>
      </c>
      <c r="U464" s="11">
        <f t="shared" si="79"/>
        <v>18750.167000000009</v>
      </c>
      <c r="V464" s="11">
        <f t="shared" si="71"/>
        <v>65472.88</v>
      </c>
      <c r="W464" s="12">
        <f t="shared" si="77"/>
        <v>0.90185663823792095</v>
      </c>
      <c r="X464" s="11">
        <f t="shared" si="72"/>
        <v>7125</v>
      </c>
      <c r="Y464" s="12">
        <f t="shared" si="78"/>
        <v>9.8143361762078996E-2</v>
      </c>
      <c r="AA464" s="12"/>
      <c r="AB464" s="12"/>
    </row>
    <row r="465" spans="1:28">
      <c r="A465" s="1">
        <v>35162</v>
      </c>
      <c r="B465" s="7" t="s">
        <v>78</v>
      </c>
      <c r="C465" s="8" t="str">
        <f t="shared" si="73"/>
        <v>Sun</v>
      </c>
      <c r="E465" s="10">
        <v>24</v>
      </c>
      <c r="F465" s="11">
        <v>27629.513999999999</v>
      </c>
      <c r="G465" s="11">
        <v>16946.225999999999</v>
      </c>
      <c r="H465" s="61">
        <v>11850.674000000001</v>
      </c>
      <c r="I465" s="11">
        <v>4663.34</v>
      </c>
      <c r="J465" s="11">
        <v>0</v>
      </c>
      <c r="K465" s="11">
        <v>6723.0680000000002</v>
      </c>
      <c r="L465" s="11">
        <v>6763</v>
      </c>
      <c r="O465" s="11">
        <f t="shared" si="74"/>
        <v>74575.822</v>
      </c>
      <c r="P465" s="11">
        <v>2040.0820000000001</v>
      </c>
      <c r="Q465" s="11">
        <f t="shared" si="75"/>
        <v>4682.9859999999999</v>
      </c>
      <c r="S465" s="11">
        <f t="shared" si="76"/>
        <v>72535.740000000005</v>
      </c>
      <c r="T465" s="11">
        <f t="shared" si="70"/>
        <v>72535.740000000005</v>
      </c>
      <c r="U465" s="11">
        <f t="shared" si="79"/>
        <v>-62.139999999999418</v>
      </c>
      <c r="V465" s="11">
        <f t="shared" si="71"/>
        <v>65772.740000000005</v>
      </c>
      <c r="W465" s="12">
        <f t="shared" si="77"/>
        <v>0.90676320390472342</v>
      </c>
      <c r="X465" s="11">
        <f t="shared" si="72"/>
        <v>6763</v>
      </c>
      <c r="Y465" s="12">
        <f t="shared" si="78"/>
        <v>9.3236796095276617E-2</v>
      </c>
      <c r="AA465" s="12"/>
      <c r="AB465" s="12"/>
    </row>
    <row r="466" spans="1:28">
      <c r="A466" s="1">
        <v>35163</v>
      </c>
      <c r="B466" s="7" t="s">
        <v>78</v>
      </c>
      <c r="C466" s="8" t="str">
        <f t="shared" si="73"/>
        <v>Mon</v>
      </c>
      <c r="E466" s="10">
        <v>20</v>
      </c>
      <c r="F466" s="11">
        <v>26725.798000000003</v>
      </c>
      <c r="G466" s="11">
        <v>17242.984</v>
      </c>
      <c r="H466" s="61">
        <v>12251.866</v>
      </c>
      <c r="I466" s="11">
        <v>4567.1779999999999</v>
      </c>
      <c r="J466" s="11">
        <v>0</v>
      </c>
      <c r="K466" s="11">
        <v>7414.8140000000003</v>
      </c>
      <c r="L466" s="11">
        <v>6543</v>
      </c>
      <c r="O466" s="11">
        <f t="shared" si="74"/>
        <v>74745.640000000014</v>
      </c>
      <c r="P466" s="11">
        <v>1904.6280000000002</v>
      </c>
      <c r="Q466" s="11">
        <f t="shared" si="75"/>
        <v>5510.1859999999997</v>
      </c>
      <c r="S466" s="11">
        <f t="shared" si="76"/>
        <v>72841.012000000017</v>
      </c>
      <c r="T466" s="11">
        <f t="shared" si="70"/>
        <v>72841.012000000017</v>
      </c>
      <c r="U466" s="11">
        <f t="shared" si="79"/>
        <v>305.27200000001176</v>
      </c>
      <c r="V466" s="11">
        <f t="shared" si="71"/>
        <v>66298.012000000017</v>
      </c>
      <c r="W466" s="12">
        <f t="shared" si="77"/>
        <v>0.91017422986929397</v>
      </c>
      <c r="X466" s="11">
        <f t="shared" si="72"/>
        <v>6543</v>
      </c>
      <c r="Y466" s="12">
        <f t="shared" si="78"/>
        <v>8.9825770130706015E-2</v>
      </c>
      <c r="AA466" s="12"/>
      <c r="AB466" s="12"/>
    </row>
    <row r="467" spans="1:28">
      <c r="A467" s="1">
        <v>35164</v>
      </c>
      <c r="B467" s="7" t="s">
        <v>78</v>
      </c>
      <c r="C467" s="8" t="str">
        <f t="shared" si="73"/>
        <v>Tue</v>
      </c>
      <c r="E467" s="10">
        <v>27</v>
      </c>
      <c r="F467" s="11">
        <v>36182.762000000002</v>
      </c>
      <c r="G467" s="11">
        <v>19960.335999999999</v>
      </c>
      <c r="H467" s="61">
        <v>14941.3</v>
      </c>
      <c r="I467" s="11">
        <v>5455.384</v>
      </c>
      <c r="J467" s="11">
        <v>0</v>
      </c>
      <c r="K467" s="11">
        <v>12148.466</v>
      </c>
      <c r="L467" s="11">
        <v>9616</v>
      </c>
      <c r="O467" s="11">
        <f t="shared" si="74"/>
        <v>98304.248000000007</v>
      </c>
      <c r="P467" s="11">
        <v>1675.08</v>
      </c>
      <c r="Q467" s="11">
        <f t="shared" si="75"/>
        <v>10473.386</v>
      </c>
      <c r="S467" s="11">
        <f t="shared" si="76"/>
        <v>96629.168000000005</v>
      </c>
      <c r="T467" s="11">
        <f t="shared" si="70"/>
        <v>96629.168000000005</v>
      </c>
      <c r="U467" s="11">
        <f t="shared" si="79"/>
        <v>23788.155999999988</v>
      </c>
      <c r="V467" s="11">
        <f t="shared" si="71"/>
        <v>87013.168000000005</v>
      </c>
      <c r="W467" s="12">
        <f t="shared" si="77"/>
        <v>0.90048553455412139</v>
      </c>
      <c r="X467" s="11">
        <f t="shared" si="72"/>
        <v>9616</v>
      </c>
      <c r="Y467" s="12">
        <f t="shared" si="78"/>
        <v>9.9514465445878608E-2</v>
      </c>
      <c r="AA467" s="12"/>
      <c r="AB467" s="12"/>
    </row>
    <row r="468" spans="1:28">
      <c r="A468" s="1">
        <v>35165</v>
      </c>
      <c r="B468" s="7" t="s">
        <v>78</v>
      </c>
      <c r="C468" s="8" t="str">
        <f t="shared" si="73"/>
        <v>Wed</v>
      </c>
      <c r="E468" s="10">
        <v>21</v>
      </c>
      <c r="F468" s="11">
        <v>31457.103999999999</v>
      </c>
      <c r="G468" s="11">
        <v>19045.824000000001</v>
      </c>
      <c r="H468" s="61">
        <v>14005.684000000001</v>
      </c>
      <c r="I468" s="11">
        <v>5026.6720000000005</v>
      </c>
      <c r="J468" s="11">
        <v>0</v>
      </c>
      <c r="K468" s="11">
        <v>11310.012000000001</v>
      </c>
      <c r="L468" s="11">
        <v>7614</v>
      </c>
      <c r="O468" s="11">
        <f t="shared" si="74"/>
        <v>88459.296000000002</v>
      </c>
      <c r="P468" s="11">
        <v>2190.1040000000003</v>
      </c>
      <c r="Q468" s="11">
        <f t="shared" si="75"/>
        <v>9119.9079999999994</v>
      </c>
      <c r="S468" s="11">
        <f t="shared" si="76"/>
        <v>86269.191999999995</v>
      </c>
      <c r="T468" s="11">
        <f t="shared" si="70"/>
        <v>86269.191999999995</v>
      </c>
      <c r="U468" s="11">
        <f t="shared" si="79"/>
        <v>-10359.97600000001</v>
      </c>
      <c r="V468" s="11">
        <f t="shared" si="71"/>
        <v>78655.191999999995</v>
      </c>
      <c r="W468" s="12">
        <f t="shared" si="77"/>
        <v>0.91174137808083333</v>
      </c>
      <c r="X468" s="11">
        <f t="shared" si="72"/>
        <v>7614</v>
      </c>
      <c r="Y468" s="12">
        <f t="shared" si="78"/>
        <v>8.8258621919166697E-2</v>
      </c>
      <c r="AA468" s="12"/>
      <c r="AB468" s="12"/>
    </row>
    <row r="469" spans="1:28">
      <c r="A469" s="1">
        <v>35166</v>
      </c>
      <c r="B469" s="7" t="s">
        <v>78</v>
      </c>
      <c r="C469" s="8" t="str">
        <f t="shared" si="73"/>
        <v>Thur</v>
      </c>
      <c r="E469" s="10">
        <v>6</v>
      </c>
      <c r="F469" s="11">
        <v>16285.174000000001</v>
      </c>
      <c r="G469" s="11">
        <v>15474.524000000001</v>
      </c>
      <c r="H469" s="61">
        <v>11004.966</v>
      </c>
      <c r="I469" s="11">
        <v>3758.2780000000002</v>
      </c>
      <c r="J469" s="11">
        <v>0</v>
      </c>
      <c r="K469" s="11">
        <v>4750.9319999999998</v>
      </c>
      <c r="L469" s="11">
        <v>1865</v>
      </c>
      <c r="O469" s="11">
        <f t="shared" si="74"/>
        <v>53138.874000000003</v>
      </c>
      <c r="P469" s="11">
        <v>2294.924</v>
      </c>
      <c r="Q469" s="11">
        <f t="shared" si="75"/>
        <v>2456.0079999999998</v>
      </c>
      <c r="S469" s="11">
        <f t="shared" si="76"/>
        <v>50843.950000000004</v>
      </c>
      <c r="T469" s="11">
        <f t="shared" si="70"/>
        <v>50843.950000000004</v>
      </c>
      <c r="U469" s="11">
        <f t="shared" si="79"/>
        <v>-35425.241999999991</v>
      </c>
      <c r="V469" s="11">
        <f t="shared" si="71"/>
        <v>48978.950000000004</v>
      </c>
      <c r="W469" s="12">
        <f t="shared" si="77"/>
        <v>0.96331913629841903</v>
      </c>
      <c r="X469" s="11">
        <f t="shared" si="72"/>
        <v>1865</v>
      </c>
      <c r="Y469" s="12">
        <f t="shared" si="78"/>
        <v>3.668086370158101E-2</v>
      </c>
      <c r="AA469" s="12"/>
      <c r="AB469" s="12"/>
    </row>
    <row r="470" spans="1:28">
      <c r="A470" s="1">
        <v>35167</v>
      </c>
      <c r="B470" s="7" t="s">
        <v>78</v>
      </c>
      <c r="C470" s="8" t="str">
        <f t="shared" si="73"/>
        <v>Fri</v>
      </c>
      <c r="E470" s="10">
        <v>0</v>
      </c>
      <c r="F470" s="11">
        <v>9616.1849999999995</v>
      </c>
      <c r="G470" s="11">
        <v>13053.42</v>
      </c>
      <c r="H470" s="61">
        <v>8209.6200000000008</v>
      </c>
      <c r="I470" s="11">
        <v>2910.42</v>
      </c>
      <c r="J470" s="11">
        <v>0</v>
      </c>
      <c r="K470" s="11">
        <v>3604.9049999999997</v>
      </c>
      <c r="L470" s="11">
        <v>530</v>
      </c>
      <c r="O470" s="11">
        <f t="shared" si="74"/>
        <v>37924.549999999996</v>
      </c>
      <c r="P470" s="11">
        <v>1953.0450000000001</v>
      </c>
      <c r="Q470" s="11">
        <f t="shared" si="75"/>
        <v>1651.8599999999997</v>
      </c>
      <c r="S470" s="11">
        <f t="shared" si="76"/>
        <v>35971.504999999997</v>
      </c>
      <c r="T470" s="11">
        <f t="shared" si="70"/>
        <v>35971.504999999997</v>
      </c>
      <c r="U470" s="11">
        <f t="shared" si="79"/>
        <v>-14872.445000000007</v>
      </c>
      <c r="V470" s="11">
        <f t="shared" si="71"/>
        <v>35441.504999999997</v>
      </c>
      <c r="W470" s="12">
        <f t="shared" si="77"/>
        <v>0.98526611549892062</v>
      </c>
      <c r="X470" s="11">
        <f t="shared" si="72"/>
        <v>530</v>
      </c>
      <c r="Y470" s="12">
        <f t="shared" si="78"/>
        <v>1.4733884501079398E-2</v>
      </c>
      <c r="AA470" s="12"/>
      <c r="AB470" s="12"/>
    </row>
    <row r="471" spans="1:28">
      <c r="A471" s="1">
        <v>35168</v>
      </c>
      <c r="B471" s="7" t="s">
        <v>78</v>
      </c>
      <c r="C471" s="8" t="str">
        <f t="shared" si="73"/>
        <v>Sat</v>
      </c>
      <c r="E471" s="10">
        <v>0</v>
      </c>
      <c r="F471" s="11">
        <v>6137.55</v>
      </c>
      <c r="G471" s="11">
        <v>11492.64</v>
      </c>
      <c r="H471" s="61">
        <v>5948.1449999999995</v>
      </c>
      <c r="I471" s="11">
        <v>2484</v>
      </c>
      <c r="J471" s="11">
        <v>0</v>
      </c>
      <c r="K471" s="11">
        <v>3378.24</v>
      </c>
      <c r="L471" s="11">
        <v>50</v>
      </c>
      <c r="O471" s="11">
        <f t="shared" si="74"/>
        <v>29490.574999999997</v>
      </c>
      <c r="P471" s="11">
        <v>1818.4949999999999</v>
      </c>
      <c r="Q471" s="11">
        <f t="shared" si="75"/>
        <v>1559.7449999999999</v>
      </c>
      <c r="S471" s="11">
        <f t="shared" si="76"/>
        <v>27672.079999999998</v>
      </c>
      <c r="T471" s="11">
        <f t="shared" si="70"/>
        <v>27672.079999999998</v>
      </c>
      <c r="U471" s="11">
        <f t="shared" si="79"/>
        <v>-8299.4249999999993</v>
      </c>
      <c r="V471" s="11">
        <f t="shared" si="71"/>
        <v>27622.079999999998</v>
      </c>
      <c r="W471" s="12">
        <f t="shared" si="77"/>
        <v>0.99819312462236309</v>
      </c>
      <c r="X471" s="11">
        <f t="shared" si="72"/>
        <v>50</v>
      </c>
      <c r="Y471" s="12">
        <f t="shared" si="78"/>
        <v>1.8068753776369541E-3</v>
      </c>
      <c r="AA471" s="12"/>
      <c r="AB471" s="12"/>
    </row>
    <row r="472" spans="1:28">
      <c r="A472" s="1">
        <v>35169</v>
      </c>
      <c r="B472" s="7" t="s">
        <v>78</v>
      </c>
      <c r="C472" s="8" t="str">
        <f t="shared" si="73"/>
        <v>Sun</v>
      </c>
      <c r="E472" s="10">
        <v>4</v>
      </c>
      <c r="F472" s="11">
        <v>7380.18</v>
      </c>
      <c r="G472" s="11">
        <v>12023.154</v>
      </c>
      <c r="H472" s="61">
        <v>7461.1440000000002</v>
      </c>
      <c r="I472" s="11">
        <v>2809.866</v>
      </c>
      <c r="J472" s="11">
        <v>0</v>
      </c>
      <c r="K472" s="11">
        <v>3236.4839999999999</v>
      </c>
      <c r="L472" s="11">
        <v>189</v>
      </c>
      <c r="O472" s="11">
        <f t="shared" si="74"/>
        <v>33099.828000000001</v>
      </c>
      <c r="P472" s="11">
        <v>1789.5120000000002</v>
      </c>
      <c r="Q472" s="11">
        <f t="shared" si="75"/>
        <v>1446.9719999999998</v>
      </c>
      <c r="S472" s="11">
        <f t="shared" si="76"/>
        <v>31310.316000000003</v>
      </c>
      <c r="T472" s="11">
        <f t="shared" si="70"/>
        <v>31310.316000000003</v>
      </c>
      <c r="U472" s="11">
        <f t="shared" si="79"/>
        <v>3638.2360000000044</v>
      </c>
      <c r="V472" s="11">
        <f t="shared" si="71"/>
        <v>31121.316000000003</v>
      </c>
      <c r="W472" s="12">
        <f t="shared" si="77"/>
        <v>0.99396365082996929</v>
      </c>
      <c r="X472" s="11">
        <f t="shared" si="72"/>
        <v>189</v>
      </c>
      <c r="Y472" s="12">
        <f t="shared" si="78"/>
        <v>6.0363491700307333E-3</v>
      </c>
      <c r="AA472" s="12"/>
      <c r="AB472" s="12"/>
    </row>
    <row r="473" spans="1:28">
      <c r="A473" s="1">
        <v>35170</v>
      </c>
      <c r="B473" s="7" t="s">
        <v>78</v>
      </c>
      <c r="C473" s="8" t="str">
        <f t="shared" si="73"/>
        <v>Mon</v>
      </c>
      <c r="E473" s="10">
        <v>5</v>
      </c>
      <c r="F473" s="11">
        <v>13006.844999999999</v>
      </c>
      <c r="G473" s="11">
        <v>14235.39</v>
      </c>
      <c r="H473" s="61">
        <v>10453.5</v>
      </c>
      <c r="I473" s="11">
        <v>3326.49</v>
      </c>
      <c r="J473" s="11">
        <v>0</v>
      </c>
      <c r="K473" s="11">
        <v>3150.54</v>
      </c>
      <c r="L473" s="11">
        <v>968</v>
      </c>
      <c r="O473" s="11">
        <f t="shared" si="74"/>
        <v>45140.764999999999</v>
      </c>
      <c r="P473" s="11">
        <v>2061.7199999999998</v>
      </c>
      <c r="Q473" s="11">
        <f t="shared" si="75"/>
        <v>1088.8200000000002</v>
      </c>
      <c r="S473" s="11">
        <f t="shared" si="76"/>
        <v>43079.044999999998</v>
      </c>
      <c r="T473" s="11">
        <f t="shared" si="70"/>
        <v>43079.044999999998</v>
      </c>
      <c r="U473" s="11">
        <f t="shared" si="79"/>
        <v>11768.728999999996</v>
      </c>
      <c r="V473" s="11">
        <f t="shared" si="71"/>
        <v>42111.044999999998</v>
      </c>
      <c r="W473" s="12">
        <f t="shared" si="77"/>
        <v>0.97752967829254345</v>
      </c>
      <c r="X473" s="11">
        <f t="shared" si="72"/>
        <v>968</v>
      </c>
      <c r="Y473" s="12">
        <f t="shared" si="78"/>
        <v>2.2470321707456609E-2</v>
      </c>
      <c r="AA473" s="12"/>
      <c r="AB473" s="12"/>
    </row>
    <row r="474" spans="1:28">
      <c r="A474" s="1">
        <v>35171</v>
      </c>
      <c r="B474" s="7" t="s">
        <v>78</v>
      </c>
      <c r="C474" s="8" t="str">
        <f t="shared" si="73"/>
        <v>Tue</v>
      </c>
      <c r="E474" s="10">
        <v>14</v>
      </c>
      <c r="F474" s="11">
        <v>19523.204999999998</v>
      </c>
      <c r="G474" s="11">
        <v>16058.025</v>
      </c>
      <c r="H474" s="61">
        <v>11971.844999999999</v>
      </c>
      <c r="I474" s="11">
        <v>4062.3749999999995</v>
      </c>
      <c r="J474" s="11">
        <v>0</v>
      </c>
      <c r="K474" s="11">
        <v>4135.8599999999997</v>
      </c>
      <c r="L474" s="11">
        <v>2760</v>
      </c>
      <c r="O474" s="11">
        <f t="shared" si="74"/>
        <v>58511.31</v>
      </c>
      <c r="P474" s="11">
        <v>1813.32</v>
      </c>
      <c r="Q474" s="11">
        <f t="shared" si="75"/>
        <v>2322.54</v>
      </c>
      <c r="S474" s="11">
        <f t="shared" si="76"/>
        <v>56697.99</v>
      </c>
      <c r="T474" s="11">
        <f t="shared" si="70"/>
        <v>56697.99</v>
      </c>
      <c r="U474" s="11">
        <f t="shared" si="79"/>
        <v>13618.945</v>
      </c>
      <c r="V474" s="11">
        <f t="shared" si="71"/>
        <v>53937.99</v>
      </c>
      <c r="W474" s="12">
        <f t="shared" si="77"/>
        <v>0.9513210256659892</v>
      </c>
      <c r="X474" s="11">
        <f t="shared" si="72"/>
        <v>2760</v>
      </c>
      <c r="Y474" s="12">
        <f t="shared" si="78"/>
        <v>4.8678974334010784E-2</v>
      </c>
      <c r="AA474" s="12"/>
      <c r="AB474" s="12"/>
    </row>
    <row r="475" spans="1:28">
      <c r="A475" s="1">
        <v>35172</v>
      </c>
      <c r="B475" s="7" t="s">
        <v>78</v>
      </c>
      <c r="C475" s="8" t="str">
        <f t="shared" si="73"/>
        <v>Wed</v>
      </c>
      <c r="E475" s="10">
        <v>17</v>
      </c>
      <c r="F475" s="11">
        <v>20283.977999999999</v>
      </c>
      <c r="G475" s="11">
        <v>16442.668000000001</v>
      </c>
      <c r="H475" s="61">
        <v>12117.446</v>
      </c>
      <c r="I475" s="11">
        <v>4212.5160000000005</v>
      </c>
      <c r="J475" s="11">
        <v>0</v>
      </c>
      <c r="K475" s="11">
        <v>3689.3119999999999</v>
      </c>
      <c r="L475" s="11">
        <v>3835</v>
      </c>
      <c r="O475" s="11">
        <f t="shared" si="74"/>
        <v>60580.920000000006</v>
      </c>
      <c r="P475" s="11">
        <v>367.07</v>
      </c>
      <c r="Q475" s="11">
        <f t="shared" si="75"/>
        <v>3322.2419999999997</v>
      </c>
      <c r="S475" s="11">
        <f t="shared" si="76"/>
        <v>60213.850000000006</v>
      </c>
      <c r="T475" s="11">
        <f t="shared" si="70"/>
        <v>60213.850000000006</v>
      </c>
      <c r="U475" s="11">
        <f t="shared" si="79"/>
        <v>3515.8600000000079</v>
      </c>
      <c r="V475" s="11">
        <f t="shared" si="71"/>
        <v>56378.850000000006</v>
      </c>
      <c r="W475" s="12">
        <f t="shared" si="77"/>
        <v>0.93631033391819329</v>
      </c>
      <c r="X475" s="11">
        <f t="shared" si="72"/>
        <v>3835</v>
      </c>
      <c r="Y475" s="12">
        <f t="shared" si="78"/>
        <v>6.3689666081806748E-2</v>
      </c>
      <c r="AA475" s="12"/>
      <c r="AB475" s="12"/>
    </row>
    <row r="476" spans="1:28">
      <c r="A476" s="1">
        <v>35173</v>
      </c>
      <c r="B476" s="7" t="s">
        <v>78</v>
      </c>
      <c r="C476" s="8" t="str">
        <f t="shared" si="73"/>
        <v>Thur</v>
      </c>
      <c r="E476" s="10">
        <v>0</v>
      </c>
      <c r="F476" s="11">
        <v>10400.328</v>
      </c>
      <c r="G476" s="11">
        <v>14152.464</v>
      </c>
      <c r="H476" s="61">
        <v>9934.7039999999997</v>
      </c>
      <c r="I476" s="11">
        <v>3214.4760000000001</v>
      </c>
      <c r="J476" s="11">
        <v>0</v>
      </c>
      <c r="K476" s="11">
        <v>3597.6240000000003</v>
      </c>
      <c r="L476" s="11">
        <v>1157</v>
      </c>
      <c r="O476" s="11">
        <f t="shared" si="74"/>
        <v>42456.596000000005</v>
      </c>
      <c r="P476" s="11">
        <v>2066.076</v>
      </c>
      <c r="Q476" s="11">
        <f t="shared" si="75"/>
        <v>1531.5480000000002</v>
      </c>
      <c r="S476" s="11">
        <f t="shared" si="76"/>
        <v>40390.520000000004</v>
      </c>
      <c r="T476" s="11">
        <f t="shared" si="70"/>
        <v>40390.520000000004</v>
      </c>
      <c r="U476" s="11">
        <f t="shared" si="79"/>
        <v>-19823.330000000002</v>
      </c>
      <c r="V476" s="11">
        <f t="shared" si="71"/>
        <v>39233.520000000004</v>
      </c>
      <c r="W476" s="12">
        <f t="shared" si="77"/>
        <v>0.97135466441135199</v>
      </c>
      <c r="X476" s="11">
        <f t="shared" si="72"/>
        <v>1157</v>
      </c>
      <c r="Y476" s="12">
        <f t="shared" si="78"/>
        <v>2.8645335588648027E-2</v>
      </c>
      <c r="AA476" s="12"/>
      <c r="AB476" s="12"/>
    </row>
    <row r="477" spans="1:28">
      <c r="A477" s="1">
        <v>35174</v>
      </c>
      <c r="B477" s="7" t="s">
        <v>78</v>
      </c>
      <c r="C477" s="8" t="str">
        <f t="shared" si="73"/>
        <v>Fri</v>
      </c>
      <c r="E477" s="10">
        <v>0</v>
      </c>
      <c r="F477" s="11">
        <v>7355.92</v>
      </c>
      <c r="G477" s="11">
        <v>12889.76</v>
      </c>
      <c r="H477" s="61">
        <v>8434.4</v>
      </c>
      <c r="I477" s="11">
        <v>2846.48</v>
      </c>
      <c r="J477" s="11">
        <v>0</v>
      </c>
      <c r="K477" s="11">
        <v>3454.88</v>
      </c>
      <c r="L477" s="11">
        <v>387</v>
      </c>
      <c r="O477" s="11">
        <f t="shared" si="74"/>
        <v>35368.44</v>
      </c>
      <c r="P477" s="11">
        <v>2300.48</v>
      </c>
      <c r="Q477" s="11">
        <f t="shared" si="75"/>
        <v>1154.4000000000001</v>
      </c>
      <c r="S477" s="11">
        <f t="shared" si="76"/>
        <v>33067.96</v>
      </c>
      <c r="T477" s="11">
        <f t="shared" si="70"/>
        <v>33067.96</v>
      </c>
      <c r="U477" s="11">
        <f t="shared" si="79"/>
        <v>-7322.5600000000049</v>
      </c>
      <c r="V477" s="11">
        <f t="shared" si="71"/>
        <v>32680.960000000003</v>
      </c>
      <c r="W477" s="12">
        <f t="shared" si="77"/>
        <v>0.98829682871274804</v>
      </c>
      <c r="X477" s="11">
        <f t="shared" si="72"/>
        <v>387</v>
      </c>
      <c r="Y477" s="12">
        <f t="shared" si="78"/>
        <v>1.1703171287252071E-2</v>
      </c>
      <c r="AA477" s="12"/>
      <c r="AB477" s="12"/>
    </row>
    <row r="478" spans="1:28">
      <c r="A478" s="1">
        <v>35175</v>
      </c>
      <c r="B478" s="7" t="s">
        <v>78</v>
      </c>
      <c r="C478" s="8" t="str">
        <f t="shared" si="73"/>
        <v>Sat</v>
      </c>
      <c r="E478" s="10">
        <v>0</v>
      </c>
      <c r="F478" s="11">
        <v>5558.94</v>
      </c>
      <c r="G478" s="11">
        <v>11927.424000000001</v>
      </c>
      <c r="H478" s="61">
        <v>6460.3320000000003</v>
      </c>
      <c r="I478" s="11">
        <v>2643.3</v>
      </c>
      <c r="J478" s="11">
        <v>0</v>
      </c>
      <c r="K478" s="11">
        <v>3267.0120000000002</v>
      </c>
      <c r="L478" s="11">
        <v>83</v>
      </c>
      <c r="O478" s="11">
        <f t="shared" si="74"/>
        <v>29940.008000000002</v>
      </c>
      <c r="P478" s="11">
        <v>2188.3320000000003</v>
      </c>
      <c r="Q478" s="11">
        <f t="shared" si="75"/>
        <v>1078.6799999999998</v>
      </c>
      <c r="S478" s="11">
        <f t="shared" si="76"/>
        <v>27751.675999999999</v>
      </c>
      <c r="T478" s="11">
        <f t="shared" si="70"/>
        <v>27751.675999999999</v>
      </c>
      <c r="U478" s="11">
        <f t="shared" si="79"/>
        <v>-5316.2839999999997</v>
      </c>
      <c r="V478" s="11">
        <f t="shared" si="71"/>
        <v>27668.675999999999</v>
      </c>
      <c r="W478" s="12">
        <f t="shared" si="77"/>
        <v>0.99700918964317686</v>
      </c>
      <c r="X478" s="11">
        <f t="shared" si="72"/>
        <v>83</v>
      </c>
      <c r="Y478" s="12">
        <f t="shared" si="78"/>
        <v>2.990810356823134E-3</v>
      </c>
      <c r="AA478" s="12"/>
      <c r="AB478" s="12"/>
    </row>
    <row r="479" spans="1:28">
      <c r="A479" s="1">
        <v>35176</v>
      </c>
      <c r="B479" s="7" t="s">
        <v>78</v>
      </c>
      <c r="C479" s="8" t="str">
        <f t="shared" si="73"/>
        <v>Sun</v>
      </c>
      <c r="E479" s="10">
        <v>0</v>
      </c>
      <c r="F479" s="11">
        <v>6023.2150000000001</v>
      </c>
      <c r="G479" s="11">
        <v>12076.305999999999</v>
      </c>
      <c r="H479" s="61">
        <v>7101.9519999999993</v>
      </c>
      <c r="I479" s="11">
        <v>2708.0459999999998</v>
      </c>
      <c r="J479" s="11">
        <v>0</v>
      </c>
      <c r="K479" s="11">
        <v>3140.181</v>
      </c>
      <c r="L479" s="11">
        <v>100</v>
      </c>
      <c r="O479" s="11">
        <f t="shared" si="74"/>
        <v>31149.699999999997</v>
      </c>
      <c r="P479" s="11">
        <v>2051.8409999999999</v>
      </c>
      <c r="Q479" s="11">
        <f t="shared" si="75"/>
        <v>1088.3400000000001</v>
      </c>
      <c r="S479" s="11">
        <f t="shared" si="76"/>
        <v>29097.858999999997</v>
      </c>
      <c r="T479" s="11">
        <f t="shared" si="70"/>
        <v>29097.858999999997</v>
      </c>
      <c r="U479" s="11">
        <f t="shared" si="79"/>
        <v>1346.1829999999973</v>
      </c>
      <c r="V479" s="11">
        <f t="shared" si="71"/>
        <v>28997.858999999997</v>
      </c>
      <c r="W479" s="12">
        <f t="shared" si="77"/>
        <v>0.99656332103334477</v>
      </c>
      <c r="X479" s="11">
        <f t="shared" si="72"/>
        <v>100</v>
      </c>
      <c r="Y479" s="12">
        <f t="shared" si="78"/>
        <v>3.4366789666552449E-3</v>
      </c>
      <c r="AA479" s="12"/>
      <c r="AB479" s="12"/>
    </row>
    <row r="480" spans="1:28">
      <c r="A480" s="1">
        <v>35177</v>
      </c>
      <c r="B480" s="7" t="s">
        <v>78</v>
      </c>
      <c r="C480" s="8" t="str">
        <f t="shared" si="73"/>
        <v>Mon</v>
      </c>
      <c r="E480" s="10">
        <v>0</v>
      </c>
      <c r="F480" s="11">
        <v>6830.88</v>
      </c>
      <c r="G480" s="11">
        <v>12680.752</v>
      </c>
      <c r="H480" s="61">
        <v>8178.9680000000008</v>
      </c>
      <c r="I480" s="11">
        <v>2760.0160000000001</v>
      </c>
      <c r="J480" s="11">
        <v>0</v>
      </c>
      <c r="K480" s="11">
        <v>2983.4560000000001</v>
      </c>
      <c r="L480" s="11">
        <v>215</v>
      </c>
      <c r="O480" s="11">
        <f t="shared" si="74"/>
        <v>33649.072</v>
      </c>
      <c r="P480" s="11">
        <v>1841.7840000000001</v>
      </c>
      <c r="Q480" s="11">
        <f t="shared" si="75"/>
        <v>1141.672</v>
      </c>
      <c r="S480" s="11">
        <f t="shared" si="76"/>
        <v>31807.288</v>
      </c>
      <c r="T480" s="11">
        <f t="shared" si="70"/>
        <v>31807.288</v>
      </c>
      <c r="U480" s="11">
        <f t="shared" si="79"/>
        <v>2709.4290000000037</v>
      </c>
      <c r="V480" s="11">
        <f t="shared" si="71"/>
        <v>31592.288</v>
      </c>
      <c r="W480" s="12">
        <f t="shared" si="77"/>
        <v>0.99324054285923402</v>
      </c>
      <c r="X480" s="11">
        <f t="shared" si="72"/>
        <v>215</v>
      </c>
      <c r="Y480" s="12">
        <f t="shared" si="78"/>
        <v>6.7594571407659778E-3</v>
      </c>
      <c r="AA480" s="12"/>
      <c r="AB480" s="12"/>
    </row>
    <row r="481" spans="1:31">
      <c r="A481" s="1">
        <v>35178</v>
      </c>
      <c r="B481" s="7" t="s">
        <v>78</v>
      </c>
      <c r="C481" s="8" t="str">
        <f t="shared" si="73"/>
        <v>Tue</v>
      </c>
      <c r="E481" s="10">
        <v>0</v>
      </c>
      <c r="F481" s="11">
        <v>7938.34</v>
      </c>
      <c r="G481" s="11">
        <v>13059.2</v>
      </c>
      <c r="H481" s="61">
        <v>8739.7000000000007</v>
      </c>
      <c r="I481" s="11">
        <v>2955.28</v>
      </c>
      <c r="J481" s="11">
        <v>0</v>
      </c>
      <c r="K481" s="11">
        <v>2911.82</v>
      </c>
      <c r="L481" s="11">
        <v>106</v>
      </c>
      <c r="O481" s="11">
        <f t="shared" si="74"/>
        <v>35710.340000000004</v>
      </c>
      <c r="P481" s="11">
        <v>1809.42</v>
      </c>
      <c r="Q481" s="11">
        <f t="shared" si="75"/>
        <v>1102.4000000000001</v>
      </c>
      <c r="S481" s="11">
        <f t="shared" si="76"/>
        <v>33900.920000000006</v>
      </c>
      <c r="T481" s="11">
        <f t="shared" si="70"/>
        <v>33900.920000000006</v>
      </c>
      <c r="U481" s="11">
        <f t="shared" si="79"/>
        <v>2093.6320000000051</v>
      </c>
      <c r="V481" s="11">
        <f t="shared" si="71"/>
        <v>33794.920000000006</v>
      </c>
      <c r="W481" s="12">
        <f t="shared" si="77"/>
        <v>0.996873241198174</v>
      </c>
      <c r="X481" s="11">
        <f t="shared" si="72"/>
        <v>106</v>
      </c>
      <c r="Y481" s="12">
        <f t="shared" si="78"/>
        <v>3.1267588018260265E-3</v>
      </c>
      <c r="AA481" s="12"/>
      <c r="AB481" s="12"/>
    </row>
    <row r="482" spans="1:31">
      <c r="A482" s="1">
        <v>35179</v>
      </c>
      <c r="B482" s="7" t="s">
        <v>78</v>
      </c>
      <c r="C482" s="8" t="str">
        <f t="shared" si="73"/>
        <v>Wed</v>
      </c>
      <c r="E482" s="10">
        <v>11</v>
      </c>
      <c r="F482" s="11">
        <v>10807.565999999999</v>
      </c>
      <c r="G482" s="11">
        <v>14222.347999999998</v>
      </c>
      <c r="H482" s="61">
        <v>10173.421999999999</v>
      </c>
      <c r="I482" s="11">
        <v>3159.2469999999998</v>
      </c>
      <c r="J482" s="11">
        <v>0</v>
      </c>
      <c r="K482" s="11">
        <v>2212.203</v>
      </c>
      <c r="L482" s="11">
        <v>1556</v>
      </c>
      <c r="O482" s="11">
        <f t="shared" si="74"/>
        <v>42130.786</v>
      </c>
      <c r="P482" s="11">
        <v>1773.1</v>
      </c>
      <c r="Q482" s="11">
        <f t="shared" si="75"/>
        <v>439.10300000000007</v>
      </c>
      <c r="S482" s="11">
        <f t="shared" si="76"/>
        <v>40357.686000000002</v>
      </c>
      <c r="T482" s="11">
        <f t="shared" si="70"/>
        <v>40357.686000000002</v>
      </c>
      <c r="U482" s="11">
        <f t="shared" si="79"/>
        <v>6456.765999999996</v>
      </c>
      <c r="V482" s="11">
        <f t="shared" si="71"/>
        <v>38801.686000000002</v>
      </c>
      <c r="W482" s="12">
        <f t="shared" si="77"/>
        <v>0.96144476667963574</v>
      </c>
      <c r="X482" s="11">
        <f t="shared" si="72"/>
        <v>1556</v>
      </c>
      <c r="Y482" s="12">
        <f t="shared" si="78"/>
        <v>3.8555233320364306E-2</v>
      </c>
      <c r="AA482" s="12"/>
      <c r="AB482" s="12"/>
    </row>
    <row r="483" spans="1:31">
      <c r="A483" s="1">
        <v>35180</v>
      </c>
      <c r="B483" s="7" t="s">
        <v>78</v>
      </c>
      <c r="C483" s="8" t="str">
        <f t="shared" si="73"/>
        <v>Thur</v>
      </c>
      <c r="E483" s="10">
        <v>0</v>
      </c>
      <c r="F483" s="11">
        <v>8781.9749999999985</v>
      </c>
      <c r="G483" s="11">
        <v>13029.615</v>
      </c>
      <c r="H483" s="61">
        <v>8926.875</v>
      </c>
      <c r="I483" s="11">
        <v>3127.77</v>
      </c>
      <c r="J483" s="11">
        <v>0</v>
      </c>
      <c r="K483" s="11">
        <v>2666.16</v>
      </c>
      <c r="L483" s="11">
        <v>48</v>
      </c>
      <c r="O483" s="11">
        <f t="shared" si="74"/>
        <v>36580.39499999999</v>
      </c>
      <c r="P483" s="11">
        <v>1908.54</v>
      </c>
      <c r="Q483" s="11">
        <f t="shared" si="75"/>
        <v>757.61999999999989</v>
      </c>
      <c r="S483" s="11">
        <f t="shared" si="76"/>
        <v>34671.854999999989</v>
      </c>
      <c r="T483" s="11">
        <f t="shared" si="70"/>
        <v>34671.854999999989</v>
      </c>
      <c r="U483" s="11">
        <f t="shared" si="79"/>
        <v>-5685.8310000000129</v>
      </c>
      <c r="V483" s="11">
        <f t="shared" si="71"/>
        <v>34623.854999999989</v>
      </c>
      <c r="W483" s="12">
        <f t="shared" si="77"/>
        <v>0.99861559181070636</v>
      </c>
      <c r="X483" s="11">
        <f t="shared" si="72"/>
        <v>48</v>
      </c>
      <c r="Y483" s="12">
        <f t="shared" si="78"/>
        <v>1.3844081892935931E-3</v>
      </c>
      <c r="AA483" s="12"/>
      <c r="AB483" s="12"/>
    </row>
    <row r="484" spans="1:31">
      <c r="A484" s="1">
        <v>35181</v>
      </c>
      <c r="B484" s="7" t="s">
        <v>78</v>
      </c>
      <c r="C484" s="8" t="str">
        <f t="shared" si="73"/>
        <v>Fri</v>
      </c>
      <c r="E484" s="10">
        <v>6</v>
      </c>
      <c r="F484" s="11">
        <v>8904.48</v>
      </c>
      <c r="G484" s="11">
        <v>13128.96</v>
      </c>
      <c r="H484" s="61">
        <v>8988.7199999999993</v>
      </c>
      <c r="I484" s="11">
        <v>3273.92</v>
      </c>
      <c r="J484" s="11">
        <v>0</v>
      </c>
      <c r="K484" s="11">
        <v>3002.48</v>
      </c>
      <c r="L484" s="11">
        <v>0</v>
      </c>
      <c r="O484" s="11">
        <f t="shared" si="74"/>
        <v>37298.559999999998</v>
      </c>
      <c r="P484" s="11">
        <v>2075.84</v>
      </c>
      <c r="Q484" s="11">
        <f t="shared" si="75"/>
        <v>926.63999999999987</v>
      </c>
      <c r="S484" s="11">
        <f t="shared" si="76"/>
        <v>35222.720000000001</v>
      </c>
      <c r="T484" s="11">
        <f t="shared" si="70"/>
        <v>35222.720000000001</v>
      </c>
      <c r="U484" s="11">
        <f t="shared" si="79"/>
        <v>550.86500000001251</v>
      </c>
      <c r="V484" s="11">
        <f t="shared" si="71"/>
        <v>35222.720000000001</v>
      </c>
      <c r="W484" s="12">
        <f t="shared" si="77"/>
        <v>1</v>
      </c>
      <c r="X484" s="11">
        <f t="shared" si="72"/>
        <v>0</v>
      </c>
      <c r="Y484" s="12">
        <f t="shared" si="78"/>
        <v>0</v>
      </c>
      <c r="AA484" s="12"/>
      <c r="AB484" s="12"/>
    </row>
    <row r="485" spans="1:31">
      <c r="A485" s="1">
        <v>35182</v>
      </c>
      <c r="B485" s="7" t="s">
        <v>78</v>
      </c>
      <c r="C485" s="8" t="str">
        <f t="shared" si="73"/>
        <v>Sat</v>
      </c>
      <c r="E485" s="10">
        <v>10</v>
      </c>
      <c r="F485" s="11">
        <v>8451.0400000000009</v>
      </c>
      <c r="G485" s="11">
        <v>12561.12</v>
      </c>
      <c r="H485" s="61">
        <v>8127.6</v>
      </c>
      <c r="I485" s="11">
        <v>3241.68</v>
      </c>
      <c r="J485" s="11">
        <v>0</v>
      </c>
      <c r="K485" s="11">
        <v>2820.48</v>
      </c>
      <c r="L485" s="11">
        <v>0</v>
      </c>
      <c r="O485" s="11">
        <f t="shared" si="74"/>
        <v>35201.920000000006</v>
      </c>
      <c r="P485" s="11">
        <v>2058.16</v>
      </c>
      <c r="Q485" s="11">
        <f t="shared" si="75"/>
        <v>762.32000000000016</v>
      </c>
      <c r="S485" s="11">
        <f t="shared" si="76"/>
        <v>33143.760000000009</v>
      </c>
      <c r="T485" s="11">
        <f t="shared" si="70"/>
        <v>33143.760000000009</v>
      </c>
      <c r="U485" s="11">
        <f t="shared" si="79"/>
        <v>-2078.9599999999919</v>
      </c>
      <c r="V485" s="11">
        <f t="shared" si="71"/>
        <v>33143.760000000009</v>
      </c>
      <c r="W485" s="12">
        <f t="shared" si="77"/>
        <v>1</v>
      </c>
      <c r="X485" s="11">
        <f t="shared" si="72"/>
        <v>0</v>
      </c>
      <c r="Y485" s="12">
        <f t="shared" si="78"/>
        <v>0</v>
      </c>
      <c r="AA485" s="12"/>
      <c r="AB485" s="12"/>
    </row>
    <row r="486" spans="1:31">
      <c r="A486" s="1">
        <v>35183</v>
      </c>
      <c r="B486" s="7" t="s">
        <v>78</v>
      </c>
      <c r="C486" s="8" t="str">
        <f t="shared" si="73"/>
        <v>Sun</v>
      </c>
      <c r="E486" s="10">
        <v>0</v>
      </c>
      <c r="F486" s="11">
        <v>6454.89</v>
      </c>
      <c r="G486" s="11">
        <v>11589.317999999999</v>
      </c>
      <c r="H486" s="61">
        <v>6612.84</v>
      </c>
      <c r="I486" s="11">
        <v>2842.047</v>
      </c>
      <c r="J486" s="11">
        <v>0</v>
      </c>
      <c r="K486" s="11">
        <v>2350.2959999999998</v>
      </c>
      <c r="L486" s="11">
        <v>0</v>
      </c>
      <c r="O486" s="11">
        <f t="shared" si="74"/>
        <v>29849.390999999996</v>
      </c>
      <c r="P486" s="11">
        <v>1714.2839999999999</v>
      </c>
      <c r="Q486" s="11">
        <f t="shared" si="75"/>
        <v>636.01199999999994</v>
      </c>
      <c r="S486" s="11">
        <f t="shared" si="76"/>
        <v>28135.106999999996</v>
      </c>
      <c r="T486" s="11">
        <f t="shared" si="70"/>
        <v>28135.106999999996</v>
      </c>
      <c r="U486" s="11">
        <f t="shared" si="79"/>
        <v>-5008.653000000013</v>
      </c>
      <c r="V486" s="11">
        <f t="shared" si="71"/>
        <v>28135.106999999996</v>
      </c>
      <c r="W486" s="12">
        <f t="shared" si="77"/>
        <v>1</v>
      </c>
      <c r="X486" s="11">
        <f t="shared" si="72"/>
        <v>0</v>
      </c>
      <c r="Y486" s="12">
        <f t="shared" si="78"/>
        <v>0</v>
      </c>
      <c r="AA486" s="12"/>
      <c r="AB486" s="12"/>
    </row>
    <row r="487" spans="1:31">
      <c r="A487" s="1">
        <v>35184</v>
      </c>
      <c r="B487" s="7" t="s">
        <v>78</v>
      </c>
      <c r="C487" s="8" t="str">
        <f t="shared" si="73"/>
        <v>Mon</v>
      </c>
      <c r="E487" s="10">
        <v>0</v>
      </c>
      <c r="F487" s="11">
        <v>6499.116</v>
      </c>
      <c r="G487" s="11">
        <v>11949.444</v>
      </c>
      <c r="H487" s="61">
        <v>7611.0839999999998</v>
      </c>
      <c r="I487" s="11">
        <v>2793.6089999999999</v>
      </c>
      <c r="J487" s="11">
        <v>0</v>
      </c>
      <c r="K487" s="11">
        <v>2031.2369999999999</v>
      </c>
      <c r="L487" s="11">
        <v>0</v>
      </c>
      <c r="O487" s="11">
        <f t="shared" si="74"/>
        <v>30884.489999999998</v>
      </c>
      <c r="P487" s="11">
        <v>1975.4279999999999</v>
      </c>
      <c r="Q487" s="11">
        <f t="shared" si="75"/>
        <v>55.808999999999969</v>
      </c>
      <c r="S487" s="11">
        <f t="shared" si="76"/>
        <v>28909.061999999998</v>
      </c>
      <c r="T487" s="11">
        <f t="shared" si="70"/>
        <v>28909.061999999998</v>
      </c>
      <c r="U487" s="11">
        <f t="shared" si="79"/>
        <v>773.95500000000175</v>
      </c>
      <c r="V487" s="11">
        <f t="shared" si="71"/>
        <v>28909.061999999998</v>
      </c>
      <c r="W487" s="12">
        <f t="shared" si="77"/>
        <v>1</v>
      </c>
      <c r="X487" s="11">
        <f t="shared" si="72"/>
        <v>0</v>
      </c>
      <c r="Y487" s="12">
        <f t="shared" si="78"/>
        <v>0</v>
      </c>
      <c r="AA487" s="12"/>
      <c r="AB487" s="12"/>
    </row>
    <row r="488" spans="1:31">
      <c r="A488" s="1">
        <v>35185</v>
      </c>
      <c r="B488" s="7" t="s">
        <v>78</v>
      </c>
      <c r="C488" s="8" t="str">
        <f t="shared" si="73"/>
        <v>Tue</v>
      </c>
      <c r="E488" s="10">
        <v>9</v>
      </c>
      <c r="F488" s="11">
        <v>9818.01</v>
      </c>
      <c r="G488" s="11">
        <v>13524.928</v>
      </c>
      <c r="H488" s="61">
        <v>10046.728000000001</v>
      </c>
      <c r="I488" s="11">
        <v>3403.366</v>
      </c>
      <c r="J488" s="11">
        <v>0</v>
      </c>
      <c r="K488" s="11">
        <v>3017.6020000000003</v>
      </c>
      <c r="L488" s="11">
        <v>0</v>
      </c>
      <c r="O488" s="11">
        <f t="shared" si="74"/>
        <v>39810.634000000005</v>
      </c>
      <c r="P488" s="11">
        <v>1744.37</v>
      </c>
      <c r="Q488" s="11">
        <f t="shared" si="75"/>
        <v>1273.2320000000004</v>
      </c>
      <c r="S488" s="11">
        <f t="shared" si="76"/>
        <v>38066.264000000003</v>
      </c>
      <c r="T488" s="11">
        <f t="shared" si="70"/>
        <v>38066.264000000003</v>
      </c>
      <c r="U488" s="11">
        <f t="shared" si="79"/>
        <v>9157.2020000000048</v>
      </c>
      <c r="V488" s="11">
        <f t="shared" si="71"/>
        <v>38066.264000000003</v>
      </c>
      <c r="W488" s="12">
        <f t="shared" si="77"/>
        <v>1</v>
      </c>
      <c r="X488" s="11">
        <f t="shared" si="72"/>
        <v>0</v>
      </c>
      <c r="Y488" s="12">
        <f t="shared" si="78"/>
        <v>0</v>
      </c>
      <c r="AA488" s="12"/>
      <c r="AB488" s="12"/>
    </row>
    <row r="489" spans="1:31">
      <c r="A489" s="1">
        <v>35186</v>
      </c>
      <c r="B489" s="7" t="s">
        <v>79</v>
      </c>
      <c r="C489" s="8" t="str">
        <f t="shared" si="73"/>
        <v>Wed</v>
      </c>
      <c r="E489" s="10">
        <v>7</v>
      </c>
      <c r="F489" s="11">
        <v>11113.376</v>
      </c>
      <c r="G489" s="11">
        <v>13812.67</v>
      </c>
      <c r="H489" s="61">
        <v>9972.9480000000003</v>
      </c>
      <c r="I489" s="11">
        <v>3489.7940000000003</v>
      </c>
      <c r="J489" s="11">
        <v>0</v>
      </c>
      <c r="K489" s="11">
        <v>1702.21</v>
      </c>
      <c r="L489" s="14">
        <v>0</v>
      </c>
      <c r="M489" s="14"/>
      <c r="N489" s="14"/>
      <c r="O489" s="11">
        <f t="shared" si="74"/>
        <v>40090.998000000007</v>
      </c>
      <c r="P489" s="11">
        <v>1965.71</v>
      </c>
      <c r="Q489" s="11">
        <f t="shared" si="75"/>
        <v>-263.5</v>
      </c>
      <c r="S489" s="11">
        <f t="shared" si="76"/>
        <v>38125.288000000008</v>
      </c>
      <c r="T489" s="11">
        <f t="shared" si="70"/>
        <v>38125.288000000008</v>
      </c>
      <c r="U489" s="11">
        <f t="shared" si="79"/>
        <v>59.024000000004889</v>
      </c>
      <c r="V489" s="11">
        <f t="shared" si="71"/>
        <v>38125.288000000008</v>
      </c>
      <c r="W489" s="12">
        <f t="shared" si="77"/>
        <v>1</v>
      </c>
      <c r="X489" s="11">
        <f t="shared" si="72"/>
        <v>0</v>
      </c>
      <c r="Y489" s="12">
        <f t="shared" si="78"/>
        <v>0</v>
      </c>
      <c r="AA489" s="9">
        <f>INTERCEPT(T489:T519,E489:E519)</f>
        <v>26751.820595505611</v>
      </c>
      <c r="AB489" s="9">
        <f>SLOPE(T489:T519,E489:E519)</f>
        <v>1226.2605280898883</v>
      </c>
      <c r="AC489" s="12">
        <f>RSQ(T489:T519,E489:E519)</f>
        <v>0.61234241441194848</v>
      </c>
      <c r="AD489" s="9">
        <f>AA489+(55*AB489)</f>
        <v>94196.149640449468</v>
      </c>
      <c r="AE489" s="10">
        <f>SUM(E489:E519)</f>
        <v>126</v>
      </c>
    </row>
    <row r="490" spans="1:31">
      <c r="A490" s="1">
        <v>35187</v>
      </c>
      <c r="B490" s="7" t="s">
        <v>79</v>
      </c>
      <c r="C490" s="8" t="str">
        <f t="shared" si="73"/>
        <v>Thur</v>
      </c>
      <c r="E490" s="10">
        <v>1</v>
      </c>
      <c r="F490" s="11">
        <v>8395.2000000000007</v>
      </c>
      <c r="G490" s="11">
        <v>12722.688</v>
      </c>
      <c r="H490" s="61">
        <v>8533.5360000000001</v>
      </c>
      <c r="I490" s="11">
        <v>3145.8240000000001</v>
      </c>
      <c r="J490" s="11">
        <v>0</v>
      </c>
      <c r="K490" s="11">
        <v>2165.8560000000002</v>
      </c>
      <c r="L490" s="14">
        <v>0</v>
      </c>
      <c r="M490" s="14"/>
      <c r="N490" s="14"/>
      <c r="O490" s="11">
        <f t="shared" si="74"/>
        <v>34963.103999999999</v>
      </c>
      <c r="P490" s="11">
        <v>2029.6320000000001</v>
      </c>
      <c r="Q490" s="11">
        <f t="shared" si="75"/>
        <v>136.22400000000016</v>
      </c>
      <c r="S490" s="11">
        <f t="shared" si="76"/>
        <v>32933.472000000002</v>
      </c>
      <c r="T490" s="11">
        <f t="shared" si="70"/>
        <v>32933.472000000002</v>
      </c>
      <c r="U490" s="11">
        <f t="shared" si="79"/>
        <v>-5191.8160000000062</v>
      </c>
      <c r="V490" s="11">
        <f t="shared" si="71"/>
        <v>32933.472000000002</v>
      </c>
      <c r="W490" s="12">
        <f t="shared" si="77"/>
        <v>1</v>
      </c>
      <c r="X490" s="11">
        <f t="shared" si="72"/>
        <v>0</v>
      </c>
      <c r="Y490" s="12">
        <f t="shared" si="78"/>
        <v>0</v>
      </c>
      <c r="AA490" s="12"/>
      <c r="AB490" s="12"/>
    </row>
    <row r="491" spans="1:31">
      <c r="A491" s="1">
        <v>35188</v>
      </c>
      <c r="B491" s="7" t="s">
        <v>79</v>
      </c>
      <c r="C491" s="8" t="str">
        <f t="shared" si="73"/>
        <v>Fri</v>
      </c>
      <c r="E491" s="10">
        <v>0</v>
      </c>
      <c r="F491" s="11">
        <v>6401.4720000000007</v>
      </c>
      <c r="G491" s="11">
        <v>11305.536</v>
      </c>
      <c r="H491" s="61">
        <v>6935.808</v>
      </c>
      <c r="I491" s="11">
        <v>2984.2560000000003</v>
      </c>
      <c r="J491" s="11">
        <v>0</v>
      </c>
      <c r="K491" s="11">
        <v>1916.64</v>
      </c>
      <c r="L491" s="14">
        <v>0</v>
      </c>
      <c r="M491" s="14"/>
      <c r="N491" s="14"/>
      <c r="O491" s="11">
        <f t="shared" si="74"/>
        <v>29543.712000000003</v>
      </c>
      <c r="P491" s="11">
        <v>2085.6</v>
      </c>
      <c r="Q491" s="11">
        <f t="shared" si="75"/>
        <v>-168.95999999999981</v>
      </c>
      <c r="S491" s="11">
        <f t="shared" si="76"/>
        <v>27458.112000000005</v>
      </c>
      <c r="T491" s="11">
        <f t="shared" si="70"/>
        <v>27458.112000000005</v>
      </c>
      <c r="U491" s="11">
        <f t="shared" si="79"/>
        <v>-5475.3599999999969</v>
      </c>
      <c r="V491" s="11">
        <f t="shared" si="71"/>
        <v>27458.112000000005</v>
      </c>
      <c r="W491" s="12">
        <f t="shared" si="77"/>
        <v>1</v>
      </c>
      <c r="X491" s="11">
        <f t="shared" si="72"/>
        <v>0</v>
      </c>
      <c r="Y491" s="12">
        <f t="shared" si="78"/>
        <v>0</v>
      </c>
      <c r="AA491" s="12"/>
      <c r="AB491" s="12"/>
    </row>
    <row r="492" spans="1:31">
      <c r="A492" s="1">
        <v>35189</v>
      </c>
      <c r="B492" s="7" t="s">
        <v>79</v>
      </c>
      <c r="C492" s="8" t="str">
        <f t="shared" si="73"/>
        <v>Sat</v>
      </c>
      <c r="E492" s="10">
        <v>0</v>
      </c>
      <c r="F492" s="11">
        <v>4639.8900000000003</v>
      </c>
      <c r="G492" s="11">
        <v>10004.564999999999</v>
      </c>
      <c r="H492" s="61">
        <v>4822.4049999999997</v>
      </c>
      <c r="I492" s="11">
        <v>2653.3249999999998</v>
      </c>
      <c r="J492" s="11">
        <v>0</v>
      </c>
      <c r="K492" s="11">
        <v>1472.78</v>
      </c>
      <c r="L492" s="14">
        <v>0</v>
      </c>
      <c r="M492" s="14"/>
      <c r="N492" s="14"/>
      <c r="O492" s="11">
        <f t="shared" si="74"/>
        <v>23592.964999999997</v>
      </c>
      <c r="P492" s="11">
        <v>1963.355</v>
      </c>
      <c r="Q492" s="11">
        <f t="shared" si="75"/>
        <v>-490.57500000000005</v>
      </c>
      <c r="S492" s="11">
        <f t="shared" si="76"/>
        <v>21629.609999999997</v>
      </c>
      <c r="T492" s="11">
        <f t="shared" si="70"/>
        <v>21629.609999999997</v>
      </c>
      <c r="U492" s="11">
        <f t="shared" si="79"/>
        <v>-5828.5020000000077</v>
      </c>
      <c r="V492" s="11">
        <f t="shared" si="71"/>
        <v>21629.609999999997</v>
      </c>
      <c r="W492" s="12">
        <f t="shared" si="77"/>
        <v>1</v>
      </c>
      <c r="X492" s="11">
        <f t="shared" si="72"/>
        <v>0</v>
      </c>
      <c r="Y492" s="12">
        <f t="shared" si="78"/>
        <v>0</v>
      </c>
      <c r="AA492" s="12"/>
      <c r="AB492" s="12"/>
    </row>
    <row r="493" spans="1:31">
      <c r="A493" s="1">
        <v>35190</v>
      </c>
      <c r="B493" s="7" t="s">
        <v>79</v>
      </c>
      <c r="C493" s="8" t="str">
        <f t="shared" si="73"/>
        <v>Sun</v>
      </c>
      <c r="E493" s="10">
        <v>0</v>
      </c>
      <c r="F493" s="11">
        <v>5162.1149999999998</v>
      </c>
      <c r="G493" s="11">
        <v>10593.254999999999</v>
      </c>
      <c r="H493" s="61">
        <v>5609.4349999999995</v>
      </c>
      <c r="I493" s="11">
        <v>2822.125</v>
      </c>
      <c r="J493" s="11">
        <v>0</v>
      </c>
      <c r="K493" s="11">
        <v>1977.07</v>
      </c>
      <c r="L493" s="14">
        <v>0</v>
      </c>
      <c r="M493" s="14"/>
      <c r="N493" s="14"/>
      <c r="O493" s="11">
        <f t="shared" si="74"/>
        <v>26164</v>
      </c>
      <c r="P493" s="11">
        <v>1914.825</v>
      </c>
      <c r="Q493" s="11">
        <f t="shared" si="75"/>
        <v>62.244999999999891</v>
      </c>
      <c r="S493" s="11">
        <f t="shared" si="76"/>
        <v>24249.174999999999</v>
      </c>
      <c r="T493" s="11">
        <f t="shared" si="70"/>
        <v>24249.174999999999</v>
      </c>
      <c r="U493" s="11">
        <f t="shared" si="79"/>
        <v>2619.5650000000023</v>
      </c>
      <c r="V493" s="11">
        <f t="shared" si="71"/>
        <v>24249.174999999999</v>
      </c>
      <c r="W493" s="12">
        <f t="shared" si="77"/>
        <v>1</v>
      </c>
      <c r="X493" s="11">
        <f t="shared" si="72"/>
        <v>0</v>
      </c>
      <c r="Y493" s="12">
        <f t="shared" si="78"/>
        <v>0</v>
      </c>
      <c r="AA493" s="12"/>
      <c r="AB493" s="12"/>
    </row>
    <row r="494" spans="1:31">
      <c r="A494" s="1">
        <v>35191</v>
      </c>
      <c r="B494" s="7" t="s">
        <v>79</v>
      </c>
      <c r="C494" s="8" t="str">
        <f t="shared" si="73"/>
        <v>Mon</v>
      </c>
      <c r="E494" s="10">
        <v>1</v>
      </c>
      <c r="F494" s="11">
        <v>7101.8520000000008</v>
      </c>
      <c r="G494" s="11">
        <v>12130.486000000001</v>
      </c>
      <c r="H494" s="61">
        <v>8346.6260000000002</v>
      </c>
      <c r="I494" s="11">
        <v>3147.2440000000001</v>
      </c>
      <c r="J494" s="11">
        <v>0</v>
      </c>
      <c r="K494" s="11">
        <v>2144.89</v>
      </c>
      <c r="L494" s="14">
        <v>0</v>
      </c>
      <c r="M494" s="14"/>
      <c r="N494" s="14"/>
      <c r="O494" s="11">
        <f t="shared" si="74"/>
        <v>32871.098000000005</v>
      </c>
      <c r="P494" s="11">
        <v>1965.71</v>
      </c>
      <c r="Q494" s="11">
        <f t="shared" si="75"/>
        <v>179.17999999999984</v>
      </c>
      <c r="S494" s="11">
        <f t="shared" si="76"/>
        <v>30905.388000000006</v>
      </c>
      <c r="T494" s="11">
        <f t="shared" si="70"/>
        <v>30905.388000000006</v>
      </c>
      <c r="U494" s="11">
        <f t="shared" si="79"/>
        <v>6656.213000000007</v>
      </c>
      <c r="V494" s="11">
        <f t="shared" si="71"/>
        <v>30905.388000000006</v>
      </c>
      <c r="W494" s="12">
        <f t="shared" si="77"/>
        <v>1</v>
      </c>
      <c r="X494" s="11">
        <f t="shared" si="72"/>
        <v>0</v>
      </c>
      <c r="Y494" s="12">
        <f t="shared" si="78"/>
        <v>0</v>
      </c>
      <c r="AA494" s="12"/>
      <c r="AB494" s="12"/>
    </row>
    <row r="495" spans="1:31">
      <c r="A495" s="1">
        <v>35192</v>
      </c>
      <c r="B495" s="7" t="s">
        <v>79</v>
      </c>
      <c r="C495" s="8" t="str">
        <f t="shared" si="73"/>
        <v>Tue</v>
      </c>
      <c r="E495" s="10">
        <v>14</v>
      </c>
      <c r="F495" s="11">
        <v>15165.372000000001</v>
      </c>
      <c r="G495" s="11">
        <v>14626.85</v>
      </c>
      <c r="H495" s="61">
        <v>11392.544</v>
      </c>
      <c r="I495" s="11">
        <v>3974.9060000000004</v>
      </c>
      <c r="J495" s="11">
        <v>0</v>
      </c>
      <c r="K495" s="11">
        <v>2873.5280000000002</v>
      </c>
      <c r="L495" s="14">
        <v>0</v>
      </c>
      <c r="M495" s="14"/>
      <c r="N495" s="14"/>
      <c r="O495" s="11">
        <f t="shared" si="74"/>
        <v>48033.200000000004</v>
      </c>
      <c r="P495" s="11">
        <v>2036.65</v>
      </c>
      <c r="Q495" s="11">
        <f t="shared" si="75"/>
        <v>836.87800000000016</v>
      </c>
      <c r="S495" s="11">
        <f t="shared" si="76"/>
        <v>45996.55</v>
      </c>
      <c r="T495" s="11">
        <f t="shared" si="70"/>
        <v>45996.55</v>
      </c>
      <c r="U495" s="11">
        <f t="shared" si="79"/>
        <v>15091.161999999997</v>
      </c>
      <c r="V495" s="11">
        <f t="shared" si="71"/>
        <v>45996.55</v>
      </c>
      <c r="W495" s="12">
        <f t="shared" si="77"/>
        <v>1</v>
      </c>
      <c r="X495" s="11">
        <f t="shared" si="72"/>
        <v>0</v>
      </c>
      <c r="Y495" s="12">
        <f t="shared" si="78"/>
        <v>0</v>
      </c>
      <c r="AA495" s="12"/>
      <c r="AB495" s="12"/>
    </row>
    <row r="496" spans="1:31">
      <c r="A496" s="1">
        <v>35193</v>
      </c>
      <c r="B496" s="7" t="s">
        <v>79</v>
      </c>
      <c r="C496" s="8" t="str">
        <f t="shared" si="73"/>
        <v>Wed</v>
      </c>
      <c r="E496" s="10">
        <v>6</v>
      </c>
      <c r="F496" s="11">
        <v>10104.92</v>
      </c>
      <c r="G496" s="11">
        <v>13326.655999999999</v>
      </c>
      <c r="H496" s="61">
        <v>9771.9650000000001</v>
      </c>
      <c r="I496" s="11">
        <v>3448.991</v>
      </c>
      <c r="J496" s="11">
        <v>0</v>
      </c>
      <c r="K496" s="11">
        <v>4206.8599999999997</v>
      </c>
      <c r="L496" s="14">
        <v>0</v>
      </c>
      <c r="M496" s="14"/>
      <c r="N496" s="14"/>
      <c r="O496" s="11">
        <f t="shared" si="74"/>
        <v>40859.392</v>
      </c>
      <c r="P496" s="11">
        <v>2032.6109999999999</v>
      </c>
      <c r="Q496" s="11">
        <f t="shared" si="75"/>
        <v>2174.2489999999998</v>
      </c>
      <c r="S496" s="11">
        <f t="shared" si="76"/>
        <v>38826.781000000003</v>
      </c>
      <c r="T496" s="11">
        <f t="shared" si="70"/>
        <v>38826.781000000003</v>
      </c>
      <c r="U496" s="11">
        <f t="shared" si="79"/>
        <v>-7169.7690000000002</v>
      </c>
      <c r="V496" s="11">
        <f t="shared" si="71"/>
        <v>38826.781000000003</v>
      </c>
      <c r="W496" s="12">
        <f t="shared" si="77"/>
        <v>1</v>
      </c>
      <c r="X496" s="11">
        <f t="shared" si="72"/>
        <v>0</v>
      </c>
      <c r="Y496" s="12">
        <f t="shared" si="78"/>
        <v>0</v>
      </c>
      <c r="AA496" s="12"/>
      <c r="AB496" s="12"/>
    </row>
    <row r="497" spans="1:28">
      <c r="A497" s="1">
        <v>35194</v>
      </c>
      <c r="B497" s="7" t="s">
        <v>79</v>
      </c>
      <c r="C497" s="8" t="str">
        <f t="shared" si="73"/>
        <v>Thur</v>
      </c>
      <c r="E497" s="10">
        <v>3</v>
      </c>
      <c r="F497" s="11">
        <v>7808.0640000000003</v>
      </c>
      <c r="G497" s="11">
        <v>12484.032000000001</v>
      </c>
      <c r="H497" s="61">
        <v>8684.5439999999999</v>
      </c>
      <c r="I497" s="11">
        <v>3181.7280000000001</v>
      </c>
      <c r="J497" s="11">
        <v>0</v>
      </c>
      <c r="K497" s="11">
        <v>4109.9520000000002</v>
      </c>
      <c r="L497" s="14">
        <v>0</v>
      </c>
      <c r="M497" s="14"/>
      <c r="N497" s="14"/>
      <c r="O497" s="11">
        <f t="shared" si="74"/>
        <v>36268.32</v>
      </c>
      <c r="P497" s="11">
        <v>2020.1280000000002</v>
      </c>
      <c r="Q497" s="11">
        <f t="shared" si="75"/>
        <v>2089.8240000000001</v>
      </c>
      <c r="S497" s="11">
        <f t="shared" si="76"/>
        <v>34248.192000000003</v>
      </c>
      <c r="T497" s="11">
        <f t="shared" si="70"/>
        <v>34248.192000000003</v>
      </c>
      <c r="U497" s="11">
        <f t="shared" si="79"/>
        <v>-4578.5889999999999</v>
      </c>
      <c r="V497" s="11">
        <f t="shared" si="71"/>
        <v>34248.192000000003</v>
      </c>
      <c r="W497" s="12">
        <f t="shared" si="77"/>
        <v>1</v>
      </c>
      <c r="X497" s="11">
        <f t="shared" si="72"/>
        <v>0</v>
      </c>
      <c r="Y497" s="12">
        <f t="shared" si="78"/>
        <v>0</v>
      </c>
      <c r="AA497" s="12"/>
      <c r="AB497" s="12"/>
    </row>
    <row r="498" spans="1:28">
      <c r="A498" s="1">
        <v>35195</v>
      </c>
      <c r="B498" s="7" t="s">
        <v>79</v>
      </c>
      <c r="C498" s="8" t="str">
        <f t="shared" si="73"/>
        <v>Fri</v>
      </c>
      <c r="E498" s="10">
        <v>0</v>
      </c>
      <c r="F498" s="11">
        <v>6638.06</v>
      </c>
      <c r="G498" s="11">
        <v>11381.34</v>
      </c>
      <c r="H498" s="61">
        <v>6986.21</v>
      </c>
      <c r="I498" s="11">
        <v>2796.8049999999998</v>
      </c>
      <c r="J498" s="11">
        <v>0</v>
      </c>
      <c r="K498" s="11">
        <v>2862.2149999999997</v>
      </c>
      <c r="L498" s="14">
        <v>0</v>
      </c>
      <c r="M498" s="14"/>
      <c r="N498" s="14"/>
      <c r="O498" s="11">
        <f t="shared" si="74"/>
        <v>30664.63</v>
      </c>
      <c r="P498" s="11">
        <v>1652.13</v>
      </c>
      <c r="Q498" s="11">
        <f t="shared" si="75"/>
        <v>1210.0849999999996</v>
      </c>
      <c r="S498" s="11">
        <f t="shared" si="76"/>
        <v>29012.5</v>
      </c>
      <c r="T498" s="11">
        <f t="shared" si="70"/>
        <v>29012.5</v>
      </c>
      <c r="U498" s="11">
        <f t="shared" si="79"/>
        <v>-5235.6920000000027</v>
      </c>
      <c r="V498" s="11">
        <f t="shared" si="71"/>
        <v>29012.5</v>
      </c>
      <c r="W498" s="12">
        <f t="shared" si="77"/>
        <v>1</v>
      </c>
      <c r="X498" s="11">
        <f t="shared" si="72"/>
        <v>0</v>
      </c>
      <c r="Y498" s="12">
        <f t="shared" si="78"/>
        <v>0</v>
      </c>
      <c r="AA498" s="12"/>
      <c r="AB498" s="12"/>
    </row>
    <row r="499" spans="1:28">
      <c r="A499" s="1">
        <v>35196</v>
      </c>
      <c r="B499" s="7" t="s">
        <v>79</v>
      </c>
      <c r="C499" s="8" t="str">
        <f t="shared" si="73"/>
        <v>Sat</v>
      </c>
      <c r="E499" s="10">
        <v>0</v>
      </c>
      <c r="F499" s="11">
        <v>5077.7150000000001</v>
      </c>
      <c r="G499" s="11">
        <v>10196.574999999999</v>
      </c>
      <c r="H499" s="61">
        <v>5161.0600000000004</v>
      </c>
      <c r="I499" s="11">
        <v>2591.08</v>
      </c>
      <c r="J499" s="11">
        <v>0</v>
      </c>
      <c r="K499" s="11">
        <v>3102.7549999999997</v>
      </c>
      <c r="L499" s="14">
        <v>0</v>
      </c>
      <c r="M499" s="14"/>
      <c r="N499" s="14"/>
      <c r="O499" s="11">
        <f t="shared" si="74"/>
        <v>26129.185000000001</v>
      </c>
      <c r="P499" s="11">
        <v>1856.8</v>
      </c>
      <c r="Q499" s="11">
        <f t="shared" si="75"/>
        <v>1245.9549999999997</v>
      </c>
      <c r="S499" s="11">
        <f t="shared" si="76"/>
        <v>24272.385000000002</v>
      </c>
      <c r="T499" s="11">
        <f t="shared" si="70"/>
        <v>24272.385000000002</v>
      </c>
      <c r="U499" s="11">
        <f t="shared" si="79"/>
        <v>-4740.114999999998</v>
      </c>
      <c r="V499" s="11">
        <f t="shared" si="71"/>
        <v>24272.385000000002</v>
      </c>
      <c r="W499" s="12">
        <f t="shared" si="77"/>
        <v>1</v>
      </c>
      <c r="X499" s="11">
        <f t="shared" si="72"/>
        <v>0</v>
      </c>
      <c r="Y499" s="12">
        <f t="shared" si="78"/>
        <v>0</v>
      </c>
      <c r="AA499" s="12"/>
      <c r="AB499" s="12"/>
    </row>
    <row r="500" spans="1:28">
      <c r="A500" s="1">
        <v>35197</v>
      </c>
      <c r="B500" s="7" t="s">
        <v>79</v>
      </c>
      <c r="C500" s="8" t="str">
        <f t="shared" si="73"/>
        <v>Sun</v>
      </c>
      <c r="E500" s="10">
        <v>12</v>
      </c>
      <c r="F500" s="11">
        <v>8920.0320000000011</v>
      </c>
      <c r="G500" s="11">
        <v>12186.24</v>
      </c>
      <c r="H500" s="61">
        <v>8392.0320000000011</v>
      </c>
      <c r="I500" s="11">
        <v>3252.48</v>
      </c>
      <c r="J500" s="11">
        <v>0</v>
      </c>
      <c r="K500" s="11">
        <v>3593.5680000000002</v>
      </c>
      <c r="L500" s="14">
        <v>0</v>
      </c>
      <c r="M500" s="14"/>
      <c r="N500" s="14"/>
      <c r="O500" s="11">
        <f t="shared" si="74"/>
        <v>36344.352000000006</v>
      </c>
      <c r="P500" s="11">
        <v>1941.9840000000002</v>
      </c>
      <c r="Q500" s="11">
        <f t="shared" si="75"/>
        <v>1651.5840000000001</v>
      </c>
      <c r="S500" s="11">
        <f t="shared" si="76"/>
        <v>34402.368000000009</v>
      </c>
      <c r="T500" s="11">
        <f t="shared" si="70"/>
        <v>34402.368000000009</v>
      </c>
      <c r="U500" s="11">
        <f t="shared" si="79"/>
        <v>10129.983000000007</v>
      </c>
      <c r="V500" s="11">
        <f t="shared" si="71"/>
        <v>34402.368000000009</v>
      </c>
      <c r="W500" s="12">
        <f t="shared" si="77"/>
        <v>1</v>
      </c>
      <c r="X500" s="11">
        <f t="shared" si="72"/>
        <v>0</v>
      </c>
      <c r="Y500" s="12">
        <f t="shared" si="78"/>
        <v>0</v>
      </c>
      <c r="AA500" s="12"/>
      <c r="AB500" s="12"/>
    </row>
    <row r="501" spans="1:28">
      <c r="A501" s="1">
        <v>35198</v>
      </c>
      <c r="B501" s="7" t="s">
        <v>79</v>
      </c>
      <c r="C501" s="8" t="str">
        <f t="shared" si="73"/>
        <v>Mon</v>
      </c>
      <c r="E501" s="10">
        <v>12</v>
      </c>
      <c r="F501" s="11">
        <v>13853.664000000001</v>
      </c>
      <c r="G501" s="11">
        <v>14241.216</v>
      </c>
      <c r="H501" s="61">
        <v>11024.64</v>
      </c>
      <c r="I501" s="11">
        <v>3780.48</v>
      </c>
      <c r="J501" s="11">
        <v>0</v>
      </c>
      <c r="K501" s="11">
        <v>4347.5520000000006</v>
      </c>
      <c r="L501" s="14">
        <v>0</v>
      </c>
      <c r="M501" s="14"/>
      <c r="N501" s="14"/>
      <c r="O501" s="11">
        <f t="shared" si="74"/>
        <v>47247.552000000011</v>
      </c>
      <c r="P501" s="11">
        <v>2050.752</v>
      </c>
      <c r="Q501" s="11">
        <f t="shared" si="75"/>
        <v>2296.8000000000006</v>
      </c>
      <c r="S501" s="11">
        <f t="shared" si="76"/>
        <v>45196.80000000001</v>
      </c>
      <c r="T501" s="11">
        <f t="shared" si="70"/>
        <v>45196.80000000001</v>
      </c>
      <c r="U501" s="11">
        <f t="shared" si="79"/>
        <v>10794.432000000001</v>
      </c>
      <c r="V501" s="11">
        <f t="shared" si="71"/>
        <v>45196.80000000001</v>
      </c>
      <c r="W501" s="12">
        <f t="shared" si="77"/>
        <v>1</v>
      </c>
      <c r="X501" s="11">
        <f t="shared" si="72"/>
        <v>0</v>
      </c>
      <c r="Y501" s="12">
        <f t="shared" si="78"/>
        <v>0</v>
      </c>
      <c r="AA501" s="12"/>
      <c r="AB501" s="12"/>
    </row>
    <row r="502" spans="1:28">
      <c r="A502" s="1">
        <v>35199</v>
      </c>
      <c r="B502" s="7" t="s">
        <v>79</v>
      </c>
      <c r="C502" s="8" t="str">
        <f t="shared" si="73"/>
        <v>Tue</v>
      </c>
      <c r="E502" s="10">
        <v>11</v>
      </c>
      <c r="F502" s="11">
        <v>12176.892</v>
      </c>
      <c r="G502" s="11">
        <v>14402.933999999999</v>
      </c>
      <c r="H502" s="61">
        <v>10630.035</v>
      </c>
      <c r="I502" s="11">
        <v>2970.5129999999999</v>
      </c>
      <c r="J502" s="11">
        <v>0</v>
      </c>
      <c r="K502" s="11">
        <v>4942.7820000000002</v>
      </c>
      <c r="L502" s="14">
        <v>0</v>
      </c>
      <c r="M502" s="14"/>
      <c r="N502" s="14"/>
      <c r="O502" s="11">
        <f t="shared" si="74"/>
        <v>45123.156000000003</v>
      </c>
      <c r="P502" s="11">
        <v>2092.3109999999997</v>
      </c>
      <c r="Q502" s="11">
        <f t="shared" si="75"/>
        <v>2850.4710000000005</v>
      </c>
      <c r="S502" s="11">
        <f t="shared" si="76"/>
        <v>43030.845000000001</v>
      </c>
      <c r="T502" s="11">
        <f t="shared" si="70"/>
        <v>43030.845000000001</v>
      </c>
      <c r="U502" s="11">
        <f t="shared" si="79"/>
        <v>-2165.955000000009</v>
      </c>
      <c r="V502" s="11">
        <f t="shared" si="71"/>
        <v>43030.845000000001</v>
      </c>
      <c r="W502" s="12">
        <f t="shared" si="77"/>
        <v>1</v>
      </c>
      <c r="X502" s="11">
        <f t="shared" si="72"/>
        <v>0</v>
      </c>
      <c r="Y502" s="12">
        <f t="shared" si="78"/>
        <v>0</v>
      </c>
      <c r="AA502" s="12"/>
      <c r="AB502" s="12"/>
    </row>
    <row r="503" spans="1:28">
      <c r="A503" s="1">
        <v>35200</v>
      </c>
      <c r="B503" s="7" t="s">
        <v>79</v>
      </c>
      <c r="C503" s="8" t="str">
        <f t="shared" si="73"/>
        <v>Wed</v>
      </c>
      <c r="E503" s="10">
        <v>11</v>
      </c>
      <c r="F503" s="11">
        <v>14717.780999999999</v>
      </c>
      <c r="G503" s="11">
        <v>14941.017</v>
      </c>
      <c r="H503" s="61">
        <v>10820.627999999999</v>
      </c>
      <c r="I503" s="11">
        <v>3033.6929999999998</v>
      </c>
      <c r="J503" s="11">
        <v>0</v>
      </c>
      <c r="K503" s="11">
        <v>4210.9470000000001</v>
      </c>
      <c r="L503" s="14">
        <v>0</v>
      </c>
      <c r="M503" s="14"/>
      <c r="N503" s="14"/>
      <c r="O503" s="11">
        <f t="shared" si="74"/>
        <v>47724.065999999999</v>
      </c>
      <c r="P503" s="11">
        <v>2120.7419999999997</v>
      </c>
      <c r="Q503" s="11">
        <f t="shared" si="75"/>
        <v>2090.2050000000004</v>
      </c>
      <c r="S503" s="11">
        <f t="shared" si="76"/>
        <v>45603.324000000001</v>
      </c>
      <c r="T503" s="11">
        <f t="shared" si="70"/>
        <v>45603.324000000001</v>
      </c>
      <c r="U503" s="11">
        <f t="shared" si="79"/>
        <v>2572.4789999999994</v>
      </c>
      <c r="V503" s="11">
        <f t="shared" si="71"/>
        <v>45603.324000000001</v>
      </c>
      <c r="W503" s="12">
        <f t="shared" si="77"/>
        <v>1</v>
      </c>
      <c r="X503" s="11">
        <f t="shared" si="72"/>
        <v>0</v>
      </c>
      <c r="Y503" s="12">
        <f t="shared" si="78"/>
        <v>0</v>
      </c>
      <c r="AA503" s="12"/>
      <c r="AB503" s="12"/>
    </row>
    <row r="504" spans="1:28">
      <c r="A504" s="1">
        <v>35201</v>
      </c>
      <c r="B504" s="7" t="s">
        <v>79</v>
      </c>
      <c r="C504" s="8" t="str">
        <f t="shared" si="73"/>
        <v>Thur</v>
      </c>
      <c r="E504" s="10">
        <v>3</v>
      </c>
      <c r="F504" s="11">
        <v>10095.36</v>
      </c>
      <c r="G504" s="11">
        <v>13637.184000000001</v>
      </c>
      <c r="H504" s="61">
        <v>9383.616</v>
      </c>
      <c r="I504" s="11">
        <v>2581.92</v>
      </c>
      <c r="J504" s="11">
        <v>0</v>
      </c>
      <c r="K504" s="11">
        <v>3607.2960000000003</v>
      </c>
      <c r="L504" s="14">
        <v>0</v>
      </c>
      <c r="M504" s="14"/>
      <c r="N504" s="14"/>
      <c r="O504" s="11">
        <f t="shared" si="74"/>
        <v>39305.376000000004</v>
      </c>
      <c r="P504" s="11">
        <v>2059.1999999999998</v>
      </c>
      <c r="Q504" s="11">
        <f t="shared" si="75"/>
        <v>1548.0960000000005</v>
      </c>
      <c r="S504" s="11">
        <f t="shared" si="76"/>
        <v>37246.176000000007</v>
      </c>
      <c r="T504" s="11">
        <f t="shared" si="70"/>
        <v>37246.176000000007</v>
      </c>
      <c r="U504" s="11">
        <f t="shared" si="79"/>
        <v>-8357.1479999999938</v>
      </c>
      <c r="V504" s="11">
        <f t="shared" si="71"/>
        <v>37246.176000000007</v>
      </c>
      <c r="W504" s="12">
        <f t="shared" si="77"/>
        <v>1</v>
      </c>
      <c r="X504" s="11">
        <f t="shared" si="72"/>
        <v>0</v>
      </c>
      <c r="Y504" s="12">
        <f t="shared" si="78"/>
        <v>0</v>
      </c>
      <c r="AA504" s="12"/>
      <c r="AB504" s="12"/>
    </row>
    <row r="505" spans="1:28">
      <c r="A505" s="1">
        <v>35202</v>
      </c>
      <c r="B505" s="7" t="s">
        <v>79</v>
      </c>
      <c r="C505" s="8" t="str">
        <f t="shared" si="73"/>
        <v>Fri</v>
      </c>
      <c r="E505" s="10">
        <v>0</v>
      </c>
      <c r="F505" s="11">
        <v>7064.28</v>
      </c>
      <c r="G505" s="11">
        <v>12269.65</v>
      </c>
      <c r="H505" s="61">
        <v>7456.74</v>
      </c>
      <c r="I505" s="11">
        <v>2107.89</v>
      </c>
      <c r="J505" s="11">
        <v>0</v>
      </c>
      <c r="K505" s="11">
        <v>3296.875</v>
      </c>
      <c r="L505" s="14">
        <v>0</v>
      </c>
      <c r="M505" s="14"/>
      <c r="N505" s="14"/>
      <c r="O505" s="11">
        <f t="shared" si="74"/>
        <v>32195.434999999998</v>
      </c>
      <c r="P505" s="11">
        <v>2043.5350000000001</v>
      </c>
      <c r="Q505" s="11">
        <f t="shared" si="75"/>
        <v>1253.3399999999999</v>
      </c>
      <c r="S505" s="11">
        <f t="shared" si="76"/>
        <v>30151.899999999998</v>
      </c>
      <c r="T505" s="11">
        <f t="shared" si="70"/>
        <v>30151.899999999998</v>
      </c>
      <c r="U505" s="11">
        <f t="shared" si="79"/>
        <v>-7094.2760000000089</v>
      </c>
      <c r="V505" s="11">
        <f t="shared" si="71"/>
        <v>30151.899999999998</v>
      </c>
      <c r="W505" s="12">
        <f t="shared" si="77"/>
        <v>1</v>
      </c>
      <c r="X505" s="11">
        <f t="shared" si="72"/>
        <v>0</v>
      </c>
      <c r="Y505" s="12">
        <f t="shared" si="78"/>
        <v>0</v>
      </c>
      <c r="AA505" s="12"/>
      <c r="AB505" s="12"/>
    </row>
    <row r="506" spans="1:28">
      <c r="A506" s="1">
        <v>35203</v>
      </c>
      <c r="B506" s="7" t="s">
        <v>79</v>
      </c>
      <c r="C506" s="8" t="str">
        <f t="shared" si="73"/>
        <v>Sat</v>
      </c>
      <c r="E506" s="10">
        <v>0</v>
      </c>
      <c r="F506" s="11">
        <v>4856.2860000000001</v>
      </c>
      <c r="G506" s="11">
        <v>10757.805999999999</v>
      </c>
      <c r="H506" s="61">
        <v>4808.4919999999993</v>
      </c>
      <c r="I506" s="11">
        <v>1655.127</v>
      </c>
      <c r="J506" s="11">
        <v>0</v>
      </c>
      <c r="K506" s="11">
        <v>2540.355</v>
      </c>
      <c r="L506" s="14">
        <v>0</v>
      </c>
      <c r="M506" s="14"/>
      <c r="N506" s="14"/>
      <c r="O506" s="11">
        <f t="shared" si="74"/>
        <v>24618.065999999999</v>
      </c>
      <c r="P506" s="11">
        <v>1483.6919999999998</v>
      </c>
      <c r="Q506" s="11">
        <f t="shared" si="75"/>
        <v>1056.6630000000002</v>
      </c>
      <c r="S506" s="11">
        <f t="shared" si="76"/>
        <v>23134.374</v>
      </c>
      <c r="T506" s="11">
        <f t="shared" si="70"/>
        <v>23134.374</v>
      </c>
      <c r="U506" s="11">
        <f t="shared" si="79"/>
        <v>-7017.525999999998</v>
      </c>
      <c r="V506" s="11">
        <f t="shared" si="71"/>
        <v>23134.374</v>
      </c>
      <c r="W506" s="12">
        <f t="shared" si="77"/>
        <v>1</v>
      </c>
      <c r="X506" s="11">
        <f t="shared" si="72"/>
        <v>0</v>
      </c>
      <c r="Y506" s="12">
        <f t="shared" si="78"/>
        <v>0</v>
      </c>
      <c r="AA506" s="12"/>
      <c r="AB506" s="12"/>
    </row>
    <row r="507" spans="1:28">
      <c r="A507" s="1">
        <v>35204</v>
      </c>
      <c r="B507" s="7" t="s">
        <v>79</v>
      </c>
      <c r="C507" s="8" t="str">
        <f t="shared" si="73"/>
        <v>Sun</v>
      </c>
      <c r="E507" s="10">
        <v>0</v>
      </c>
      <c r="F507" s="11">
        <v>4804.3359999999993</v>
      </c>
      <c r="G507" s="11">
        <v>10718.323999999999</v>
      </c>
      <c r="H507" s="61">
        <v>5181.4929999999995</v>
      </c>
      <c r="I507" s="11">
        <v>1695.6479999999999</v>
      </c>
      <c r="J507" s="11">
        <v>0</v>
      </c>
      <c r="K507" s="11">
        <v>42222.881999999998</v>
      </c>
      <c r="L507" s="14">
        <v>0</v>
      </c>
      <c r="M507" s="14"/>
      <c r="N507" s="14"/>
      <c r="O507" s="11">
        <f t="shared" si="74"/>
        <v>64622.682999999997</v>
      </c>
      <c r="P507" s="11">
        <v>41040.5</v>
      </c>
      <c r="Q507" s="11">
        <f t="shared" si="75"/>
        <v>1182.3819999999978</v>
      </c>
      <c r="S507" s="11">
        <f t="shared" si="76"/>
        <v>23582.182999999997</v>
      </c>
      <c r="T507" s="11">
        <f t="shared" si="70"/>
        <v>23582.182999999997</v>
      </c>
      <c r="U507" s="11">
        <f t="shared" si="79"/>
        <v>447.80899999999747</v>
      </c>
      <c r="V507" s="11">
        <f t="shared" si="71"/>
        <v>23582.182999999997</v>
      </c>
      <c r="W507" s="12">
        <f t="shared" si="77"/>
        <v>1</v>
      </c>
      <c r="X507" s="11">
        <f t="shared" si="72"/>
        <v>0</v>
      </c>
      <c r="Y507" s="12">
        <f t="shared" si="78"/>
        <v>0</v>
      </c>
      <c r="AA507" s="12"/>
      <c r="AB507" s="12"/>
    </row>
    <row r="508" spans="1:28">
      <c r="A508" s="1">
        <v>35205</v>
      </c>
      <c r="B508" s="7" t="s">
        <v>79</v>
      </c>
      <c r="C508" s="8" t="str">
        <f t="shared" si="73"/>
        <v>Mon</v>
      </c>
      <c r="E508" s="10">
        <v>0</v>
      </c>
      <c r="F508" s="11">
        <v>6289.0669999999991</v>
      </c>
      <c r="G508" s="11">
        <v>11789.532999999999</v>
      </c>
      <c r="H508" s="61">
        <v>7213.7769999999991</v>
      </c>
      <c r="I508" s="11">
        <v>2026.05</v>
      </c>
      <c r="J508" s="11">
        <v>0</v>
      </c>
      <c r="K508" s="11">
        <v>46140.950999999994</v>
      </c>
      <c r="L508" s="14">
        <v>0</v>
      </c>
      <c r="M508" s="14"/>
      <c r="N508" s="14"/>
      <c r="O508" s="11">
        <f t="shared" si="74"/>
        <v>73459.377999999997</v>
      </c>
      <c r="P508" s="11">
        <v>44953.373999999996</v>
      </c>
      <c r="Q508" s="11">
        <f t="shared" si="75"/>
        <v>1187.5769999999975</v>
      </c>
      <c r="S508" s="11">
        <f t="shared" si="76"/>
        <v>28506.004000000001</v>
      </c>
      <c r="T508" s="11">
        <f t="shared" si="70"/>
        <v>28506.004000000001</v>
      </c>
      <c r="U508" s="11">
        <f t="shared" si="79"/>
        <v>4923.8210000000036</v>
      </c>
      <c r="V508" s="11">
        <f t="shared" si="71"/>
        <v>28506.004000000001</v>
      </c>
      <c r="W508" s="12">
        <f t="shared" si="77"/>
        <v>1</v>
      </c>
      <c r="X508" s="11">
        <f t="shared" si="72"/>
        <v>0</v>
      </c>
      <c r="Y508" s="12">
        <f t="shared" si="78"/>
        <v>0</v>
      </c>
      <c r="AA508" s="12"/>
      <c r="AB508" s="12"/>
    </row>
    <row r="509" spans="1:28">
      <c r="A509" s="1">
        <v>35206</v>
      </c>
      <c r="B509" s="7" t="s">
        <v>79</v>
      </c>
      <c r="C509" s="8" t="str">
        <f t="shared" si="73"/>
        <v>Tue</v>
      </c>
      <c r="E509" s="10">
        <v>0</v>
      </c>
      <c r="F509" s="11">
        <v>6326.4709999999995</v>
      </c>
      <c r="G509" s="11">
        <v>11810.312999999998</v>
      </c>
      <c r="H509" s="61">
        <v>7361.3149999999996</v>
      </c>
      <c r="I509" s="11">
        <v>2072.8049999999998</v>
      </c>
      <c r="J509" s="11">
        <v>0</v>
      </c>
      <c r="K509" s="11">
        <v>25506.410999999996</v>
      </c>
      <c r="L509" s="14">
        <v>0</v>
      </c>
      <c r="M509" s="14"/>
      <c r="N509" s="14"/>
      <c r="O509" s="11">
        <f t="shared" si="74"/>
        <v>53077.314999999995</v>
      </c>
      <c r="P509" s="11">
        <v>24401.953999999998</v>
      </c>
      <c r="Q509" s="11">
        <f t="shared" si="75"/>
        <v>1104.4569999999985</v>
      </c>
      <c r="S509" s="11">
        <f t="shared" si="76"/>
        <v>28675.360999999997</v>
      </c>
      <c r="T509" s="11">
        <f t="shared" si="70"/>
        <v>28675.360999999997</v>
      </c>
      <c r="U509" s="11">
        <f t="shared" si="79"/>
        <v>169.35699999999633</v>
      </c>
      <c r="V509" s="11">
        <f t="shared" si="71"/>
        <v>28675.360999999997</v>
      </c>
      <c r="W509" s="12">
        <f t="shared" si="77"/>
        <v>1</v>
      </c>
      <c r="X509" s="11">
        <f t="shared" si="72"/>
        <v>0</v>
      </c>
      <c r="Y509" s="12">
        <f t="shared" si="78"/>
        <v>0</v>
      </c>
      <c r="AA509" s="12"/>
      <c r="AB509" s="12"/>
    </row>
    <row r="510" spans="1:28">
      <c r="A510" s="1">
        <v>35207</v>
      </c>
      <c r="B510" s="7" t="s">
        <v>79</v>
      </c>
      <c r="C510" s="8" t="str">
        <f t="shared" si="73"/>
        <v>Wed</v>
      </c>
      <c r="E510" s="10">
        <v>0</v>
      </c>
      <c r="F510" s="11">
        <v>6108.57</v>
      </c>
      <c r="G510" s="11">
        <v>11920.094999999999</v>
      </c>
      <c r="H510" s="61">
        <v>7094.9249999999993</v>
      </c>
      <c r="I510" s="11">
        <v>2169.36</v>
      </c>
      <c r="J510" s="11">
        <v>0</v>
      </c>
      <c r="K510" s="11">
        <v>2285.2800000000002</v>
      </c>
      <c r="L510" s="14">
        <v>0</v>
      </c>
      <c r="M510" s="14"/>
      <c r="N510" s="14"/>
      <c r="O510" s="11">
        <f t="shared" si="74"/>
        <v>29578.23</v>
      </c>
      <c r="P510" s="11">
        <v>1672.56</v>
      </c>
      <c r="Q510" s="11">
        <f t="shared" si="75"/>
        <v>612.72000000000025</v>
      </c>
      <c r="S510" s="11">
        <f t="shared" si="76"/>
        <v>27905.67</v>
      </c>
      <c r="T510" s="11">
        <f t="shared" si="70"/>
        <v>27905.67</v>
      </c>
      <c r="U510" s="11">
        <f t="shared" si="79"/>
        <v>-769.69099999999889</v>
      </c>
      <c r="V510" s="11">
        <f t="shared" si="71"/>
        <v>27905.67</v>
      </c>
      <c r="W510" s="12">
        <f t="shared" si="77"/>
        <v>1</v>
      </c>
      <c r="X510" s="11">
        <f t="shared" si="72"/>
        <v>0</v>
      </c>
      <c r="Y510" s="12">
        <f t="shared" si="78"/>
        <v>0</v>
      </c>
      <c r="AA510" s="12"/>
      <c r="AB510" s="12"/>
    </row>
    <row r="511" spans="1:28">
      <c r="A511" s="1">
        <v>35208</v>
      </c>
      <c r="B511" s="7" t="s">
        <v>79</v>
      </c>
      <c r="C511" s="8" t="str">
        <f t="shared" si="73"/>
        <v>Thur</v>
      </c>
      <c r="E511" s="10">
        <v>0</v>
      </c>
      <c r="F511" s="11">
        <v>5903.64</v>
      </c>
      <c r="G511" s="11">
        <v>11488.5</v>
      </c>
      <c r="H511" s="61">
        <v>6775.11</v>
      </c>
      <c r="I511" s="11">
        <v>2024.46</v>
      </c>
      <c r="J511" s="11">
        <v>0</v>
      </c>
      <c r="K511" s="11">
        <v>5468.94</v>
      </c>
      <c r="L511" s="14">
        <v>0</v>
      </c>
      <c r="M511" s="14"/>
      <c r="N511" s="14"/>
      <c r="O511" s="11">
        <f t="shared" si="74"/>
        <v>31660.649999999998</v>
      </c>
      <c r="P511" s="11">
        <v>4290.0749999999998</v>
      </c>
      <c r="Q511" s="11">
        <f t="shared" si="75"/>
        <v>1178.8649999999998</v>
      </c>
      <c r="S511" s="11">
        <f t="shared" si="76"/>
        <v>27370.574999999997</v>
      </c>
      <c r="T511" s="11">
        <f t="shared" si="70"/>
        <v>27370.574999999997</v>
      </c>
      <c r="U511" s="11">
        <f t="shared" si="79"/>
        <v>-535.09500000000116</v>
      </c>
      <c r="V511" s="11">
        <f t="shared" si="71"/>
        <v>27370.574999999997</v>
      </c>
      <c r="W511" s="12">
        <f t="shared" si="77"/>
        <v>1</v>
      </c>
      <c r="X511" s="11">
        <f t="shared" si="72"/>
        <v>0</v>
      </c>
      <c r="Y511" s="12">
        <f t="shared" si="78"/>
        <v>0</v>
      </c>
      <c r="AA511" s="12"/>
      <c r="AB511" s="12"/>
    </row>
    <row r="512" spans="1:28">
      <c r="A512" s="1">
        <v>35209</v>
      </c>
      <c r="B512" s="7" t="s">
        <v>79</v>
      </c>
      <c r="C512" s="8" t="str">
        <f t="shared" si="73"/>
        <v>Fri</v>
      </c>
      <c r="E512" s="10">
        <v>0</v>
      </c>
      <c r="F512" s="11">
        <v>5491.9519999999993</v>
      </c>
      <c r="G512" s="11">
        <v>10404.221</v>
      </c>
      <c r="H512" s="61">
        <v>5682.76</v>
      </c>
      <c r="I512" s="11">
        <v>1721.42</v>
      </c>
      <c r="J512" s="11">
        <v>0</v>
      </c>
      <c r="K512" s="11">
        <v>24699.266</v>
      </c>
      <c r="L512" s="14">
        <v>0</v>
      </c>
      <c r="M512" s="14"/>
      <c r="N512" s="14"/>
      <c r="O512" s="11">
        <f t="shared" si="74"/>
        <v>47999.618999999992</v>
      </c>
      <c r="P512" s="11">
        <v>23339.758999999998</v>
      </c>
      <c r="Q512" s="11">
        <f t="shared" si="75"/>
        <v>1359.5070000000014</v>
      </c>
      <c r="S512" s="11">
        <f t="shared" si="76"/>
        <v>24659.859999999993</v>
      </c>
      <c r="T512" s="11">
        <f t="shared" si="70"/>
        <v>24659.859999999993</v>
      </c>
      <c r="U512" s="11">
        <f t="shared" si="79"/>
        <v>-2710.7150000000038</v>
      </c>
      <c r="V512" s="11">
        <f t="shared" si="71"/>
        <v>24659.859999999993</v>
      </c>
      <c r="W512" s="12">
        <f t="shared" si="77"/>
        <v>1</v>
      </c>
      <c r="X512" s="11">
        <f t="shared" si="72"/>
        <v>0</v>
      </c>
      <c r="Y512" s="12">
        <f t="shared" si="78"/>
        <v>0</v>
      </c>
      <c r="AA512" s="12"/>
      <c r="AB512" s="12"/>
    </row>
    <row r="513" spans="1:28">
      <c r="A513" s="1">
        <v>35210</v>
      </c>
      <c r="B513" s="7" t="s">
        <v>79</v>
      </c>
      <c r="C513" s="8" t="str">
        <f t="shared" si="73"/>
        <v>Sat</v>
      </c>
      <c r="E513" s="10">
        <v>6</v>
      </c>
      <c r="F513" s="11">
        <v>5012.116</v>
      </c>
      <c r="G513" s="11">
        <v>9937.4599999999991</v>
      </c>
      <c r="H513" s="61">
        <v>4875.76</v>
      </c>
      <c r="I513" s="11">
        <v>1746.8029999999999</v>
      </c>
      <c r="J513" s="11">
        <v>0</v>
      </c>
      <c r="K513" s="11">
        <v>3227.0919999999996</v>
      </c>
      <c r="L513" s="14">
        <v>0</v>
      </c>
      <c r="M513" s="14"/>
      <c r="N513" s="14"/>
      <c r="O513" s="11">
        <f t="shared" si="74"/>
        <v>24799.231</v>
      </c>
      <c r="P513" s="11">
        <v>1868.6969999999999</v>
      </c>
      <c r="Q513" s="11">
        <f t="shared" si="75"/>
        <v>1358.3949999999998</v>
      </c>
      <c r="S513" s="11">
        <f t="shared" si="76"/>
        <v>22930.534</v>
      </c>
      <c r="T513" s="11">
        <f t="shared" si="70"/>
        <v>22930.534</v>
      </c>
      <c r="U513" s="11">
        <f t="shared" si="79"/>
        <v>-1729.3259999999937</v>
      </c>
      <c r="V513" s="11">
        <f t="shared" si="71"/>
        <v>22930.534</v>
      </c>
      <c r="W513" s="12">
        <f t="shared" si="77"/>
        <v>1</v>
      </c>
      <c r="X513" s="11">
        <f t="shared" si="72"/>
        <v>0</v>
      </c>
      <c r="Y513" s="12">
        <f t="shared" si="78"/>
        <v>0</v>
      </c>
      <c r="AA513" s="12"/>
      <c r="AB513" s="12"/>
    </row>
    <row r="514" spans="1:28">
      <c r="A514" s="1">
        <v>35211</v>
      </c>
      <c r="B514" s="7" t="s">
        <v>79</v>
      </c>
      <c r="C514" s="8" t="str">
        <f t="shared" si="73"/>
        <v>Sun</v>
      </c>
      <c r="E514" s="10">
        <v>6</v>
      </c>
      <c r="F514" s="11">
        <v>5486.2629999999999</v>
      </c>
      <c r="G514" s="11">
        <v>10113.07</v>
      </c>
      <c r="H514" s="61">
        <v>5100.9539999999997</v>
      </c>
      <c r="I514" s="11">
        <v>1821.1789999999999</v>
      </c>
      <c r="J514" s="11">
        <v>0</v>
      </c>
      <c r="K514" s="11">
        <v>3147.5509999999999</v>
      </c>
      <c r="L514" s="14">
        <v>0</v>
      </c>
      <c r="M514" s="14"/>
      <c r="N514" s="14"/>
      <c r="O514" s="11">
        <f t="shared" si="74"/>
        <v>25669.016999999996</v>
      </c>
      <c r="P514" s="11">
        <v>1796.3869999999999</v>
      </c>
      <c r="Q514" s="11">
        <f t="shared" si="75"/>
        <v>1351.164</v>
      </c>
      <c r="S514" s="11">
        <f t="shared" si="76"/>
        <v>23872.629999999997</v>
      </c>
      <c r="T514" s="11">
        <f t="shared" si="70"/>
        <v>23872.629999999997</v>
      </c>
      <c r="U514" s="11">
        <f t="shared" si="79"/>
        <v>942.09599999999773</v>
      </c>
      <c r="V514" s="11">
        <f t="shared" si="71"/>
        <v>23872.629999999997</v>
      </c>
      <c r="W514" s="12">
        <f t="shared" si="77"/>
        <v>1</v>
      </c>
      <c r="X514" s="11">
        <f t="shared" si="72"/>
        <v>0</v>
      </c>
      <c r="Y514" s="12">
        <f t="shared" si="78"/>
        <v>0</v>
      </c>
      <c r="AA514" s="12"/>
      <c r="AB514" s="12"/>
    </row>
    <row r="515" spans="1:28">
      <c r="A515" s="1">
        <v>35212</v>
      </c>
      <c r="B515" s="7" t="s">
        <v>79</v>
      </c>
      <c r="C515" s="8" t="str">
        <f t="shared" si="73"/>
        <v>Mon</v>
      </c>
      <c r="E515" s="10">
        <v>8</v>
      </c>
      <c r="F515" s="11">
        <v>8034.6739999999991</v>
      </c>
      <c r="G515" s="11">
        <v>11298.954</v>
      </c>
      <c r="H515" s="61">
        <v>6982.0469999999996</v>
      </c>
      <c r="I515" s="11">
        <v>2260.2039999999997</v>
      </c>
      <c r="J515" s="11">
        <v>0</v>
      </c>
      <c r="K515" s="11">
        <v>3025.6569999999997</v>
      </c>
      <c r="L515" s="14">
        <v>0</v>
      </c>
      <c r="M515" s="14"/>
      <c r="N515" s="14"/>
      <c r="O515" s="11">
        <f t="shared" si="74"/>
        <v>31601.535999999993</v>
      </c>
      <c r="P515" s="11">
        <v>1633.1729999999998</v>
      </c>
      <c r="Q515" s="11">
        <f t="shared" si="75"/>
        <v>1392.4839999999999</v>
      </c>
      <c r="S515" s="11">
        <f t="shared" si="76"/>
        <v>29968.362999999994</v>
      </c>
      <c r="T515" s="11">
        <f t="shared" ref="T515:T578" si="80">SUM(S515,D515)</f>
        <v>29968.362999999994</v>
      </c>
      <c r="U515" s="11">
        <f t="shared" si="79"/>
        <v>6095.7329999999965</v>
      </c>
      <c r="V515" s="11">
        <f t="shared" ref="V515:V578" si="81">SUM(F515:K515)-P515</f>
        <v>29968.362999999994</v>
      </c>
      <c r="W515" s="12">
        <f t="shared" si="77"/>
        <v>1</v>
      </c>
      <c r="X515" s="11">
        <f t="shared" ref="X515:X578" si="82">SUM(L515:M515)</f>
        <v>0</v>
      </c>
      <c r="Y515" s="12">
        <f t="shared" si="78"/>
        <v>0</v>
      </c>
      <c r="AA515" s="12"/>
      <c r="AB515" s="12"/>
    </row>
    <row r="516" spans="1:28">
      <c r="A516" s="1">
        <v>35213</v>
      </c>
      <c r="B516" s="7" t="s">
        <v>79</v>
      </c>
      <c r="C516" s="8" t="str">
        <f t="shared" ref="C516:C579" si="83">IF(WEEKDAY(A516)=1,"Sun",IF(WEEKDAY(A516)=2,"Mon",IF(WEEKDAY(A516)=3,"Tue",IF(WEEKDAY(A516)=4,"Wed",IF(WEEKDAY(A516)=5,"Thur",IF(WEEKDAY(A516)=6,"Fri",IF(WEEKDAY(A516)=7,"Sat")))))))</f>
        <v>Tue</v>
      </c>
      <c r="E516" s="10">
        <v>7</v>
      </c>
      <c r="F516" s="11">
        <v>9889.9419999999991</v>
      </c>
      <c r="G516" s="11">
        <v>13065.383999999998</v>
      </c>
      <c r="H516" s="61">
        <v>9043.9149999999991</v>
      </c>
      <c r="I516" s="11">
        <v>2658.942</v>
      </c>
      <c r="J516" s="11">
        <v>0</v>
      </c>
      <c r="K516" s="11">
        <v>3128.9569999999999</v>
      </c>
      <c r="L516" s="14">
        <v>0</v>
      </c>
      <c r="M516" s="14"/>
      <c r="N516" s="14"/>
      <c r="O516" s="11">
        <f t="shared" ref="O516:O579" si="84">SUM(F516:M516)</f>
        <v>37787.14</v>
      </c>
      <c r="P516" s="11">
        <v>1664.1629999999998</v>
      </c>
      <c r="Q516" s="11">
        <f t="shared" ref="Q516:Q579" si="85">K516-P516</f>
        <v>1464.7940000000001</v>
      </c>
      <c r="S516" s="11">
        <f t="shared" ref="S516:S579" si="86">O516-P516</f>
        <v>36122.976999999999</v>
      </c>
      <c r="T516" s="11">
        <f t="shared" si="80"/>
        <v>36122.976999999999</v>
      </c>
      <c r="U516" s="11">
        <f t="shared" si="79"/>
        <v>6154.614000000005</v>
      </c>
      <c r="V516" s="11">
        <f t="shared" si="81"/>
        <v>36122.976999999999</v>
      </c>
      <c r="W516" s="12">
        <f t="shared" ref="W516:W579" si="87">V516/S516</f>
        <v>1</v>
      </c>
      <c r="X516" s="11">
        <f t="shared" si="82"/>
        <v>0</v>
      </c>
      <c r="Y516" s="12">
        <f t="shared" ref="Y516:Y579" si="88">X516/S516</f>
        <v>0</v>
      </c>
      <c r="AA516" s="12"/>
      <c r="AB516" s="12"/>
    </row>
    <row r="517" spans="1:28">
      <c r="A517" s="1">
        <v>35214</v>
      </c>
      <c r="B517" s="7" t="s">
        <v>79</v>
      </c>
      <c r="C517" s="8" t="str">
        <f t="shared" si="83"/>
        <v>Wed</v>
      </c>
      <c r="E517" s="10">
        <v>8</v>
      </c>
      <c r="F517" s="11">
        <v>13857.668</v>
      </c>
      <c r="G517" s="11">
        <v>11037.95</v>
      </c>
      <c r="H517" s="61">
        <v>6410.8</v>
      </c>
      <c r="I517" s="11">
        <v>1867.404</v>
      </c>
      <c r="J517" s="11">
        <v>0</v>
      </c>
      <c r="K517" s="11">
        <v>6170.9120000000003</v>
      </c>
      <c r="L517" s="14">
        <v>0</v>
      </c>
      <c r="M517" s="14"/>
      <c r="N517" s="14"/>
      <c r="O517" s="11">
        <f t="shared" si="84"/>
        <v>39344.733999999997</v>
      </c>
      <c r="P517" s="11">
        <v>1765.038</v>
      </c>
      <c r="Q517" s="11">
        <f t="shared" si="85"/>
        <v>4405.8739999999998</v>
      </c>
      <c r="S517" s="11">
        <f t="shared" si="86"/>
        <v>37579.695999999996</v>
      </c>
      <c r="T517" s="11">
        <f t="shared" si="80"/>
        <v>37579.695999999996</v>
      </c>
      <c r="U517" s="11">
        <f t="shared" ref="U517:U580" si="89">S517-S516</f>
        <v>1456.7189999999973</v>
      </c>
      <c r="V517" s="11">
        <f t="shared" si="81"/>
        <v>37579.695999999996</v>
      </c>
      <c r="W517" s="12">
        <f t="shared" si="87"/>
        <v>1</v>
      </c>
      <c r="X517" s="11">
        <f t="shared" si="82"/>
        <v>0</v>
      </c>
      <c r="Y517" s="12">
        <f t="shared" si="88"/>
        <v>0</v>
      </c>
      <c r="AA517" s="12"/>
      <c r="AB517" s="12"/>
    </row>
    <row r="518" spans="1:28">
      <c r="A518" s="1">
        <v>35215</v>
      </c>
      <c r="B518" s="7" t="s">
        <v>79</v>
      </c>
      <c r="C518" s="8" t="str">
        <f t="shared" si="83"/>
        <v>Thur</v>
      </c>
      <c r="E518" s="10">
        <v>7</v>
      </c>
      <c r="F518" s="11">
        <v>14175.966</v>
      </c>
      <c r="G518" s="11">
        <v>11480.28</v>
      </c>
      <c r="H518" s="61">
        <v>6682.6440000000002</v>
      </c>
      <c r="I518" s="11">
        <v>1853.8680000000002</v>
      </c>
      <c r="J518" s="11">
        <v>0</v>
      </c>
      <c r="K518" s="11">
        <v>2784.9540000000002</v>
      </c>
      <c r="L518" s="14">
        <v>0</v>
      </c>
      <c r="M518" s="14"/>
      <c r="N518" s="14"/>
      <c r="O518" s="11">
        <f t="shared" si="84"/>
        <v>36977.712</v>
      </c>
      <c r="P518" s="11">
        <v>1673.2560000000001</v>
      </c>
      <c r="Q518" s="11">
        <f t="shared" si="85"/>
        <v>1111.6980000000001</v>
      </c>
      <c r="S518" s="11">
        <f t="shared" si="86"/>
        <v>35304.455999999998</v>
      </c>
      <c r="T518" s="11">
        <f t="shared" si="80"/>
        <v>35304.455999999998</v>
      </c>
      <c r="U518" s="11">
        <f t="shared" si="89"/>
        <v>-2275.239999999998</v>
      </c>
      <c r="V518" s="11">
        <f t="shared" si="81"/>
        <v>35304.455999999998</v>
      </c>
      <c r="W518" s="12">
        <f t="shared" si="87"/>
        <v>1</v>
      </c>
      <c r="X518" s="11">
        <f t="shared" si="82"/>
        <v>0</v>
      </c>
      <c r="Y518" s="12">
        <f t="shared" si="88"/>
        <v>0</v>
      </c>
      <c r="AA518" s="12"/>
      <c r="AB518" s="12"/>
    </row>
    <row r="519" spans="1:28">
      <c r="A519" s="1">
        <v>35216</v>
      </c>
      <c r="B519" s="7" t="s">
        <v>79</v>
      </c>
      <c r="C519" s="8" t="str">
        <f t="shared" si="83"/>
        <v>Fri</v>
      </c>
      <c r="E519" s="10">
        <v>3</v>
      </c>
      <c r="F519" s="11">
        <v>11714.868</v>
      </c>
      <c r="G519" s="11">
        <v>10856.442000000001</v>
      </c>
      <c r="H519" s="61">
        <v>5441.1959999999999</v>
      </c>
      <c r="I519" s="11">
        <v>1538.316</v>
      </c>
      <c r="J519" s="11">
        <v>0</v>
      </c>
      <c r="K519" s="11">
        <v>3218.8380000000002</v>
      </c>
      <c r="L519" s="14">
        <v>0</v>
      </c>
      <c r="M519" s="14"/>
      <c r="N519" s="14"/>
      <c r="O519" s="11">
        <f t="shared" si="84"/>
        <v>32769.660000000003</v>
      </c>
      <c r="P519" s="11">
        <v>1855.944</v>
      </c>
      <c r="Q519" s="11">
        <f t="shared" si="85"/>
        <v>1362.8940000000002</v>
      </c>
      <c r="S519" s="11">
        <f t="shared" si="86"/>
        <v>30913.716000000004</v>
      </c>
      <c r="T519" s="11">
        <f t="shared" si="80"/>
        <v>30913.716000000004</v>
      </c>
      <c r="U519" s="11">
        <f t="shared" si="89"/>
        <v>-4390.7399999999943</v>
      </c>
      <c r="V519" s="11">
        <f t="shared" si="81"/>
        <v>30913.716000000004</v>
      </c>
      <c r="W519" s="12">
        <f t="shared" si="87"/>
        <v>1</v>
      </c>
      <c r="X519" s="11">
        <f t="shared" si="82"/>
        <v>0</v>
      </c>
      <c r="Y519" s="12">
        <f t="shared" si="88"/>
        <v>0</v>
      </c>
      <c r="AA519" s="12"/>
      <c r="AB519" s="12"/>
    </row>
    <row r="520" spans="1:28">
      <c r="A520" s="1">
        <v>35217</v>
      </c>
      <c r="B520" s="7" t="s">
        <v>80</v>
      </c>
      <c r="C520" s="8" t="str">
        <f t="shared" si="83"/>
        <v>Sat</v>
      </c>
      <c r="E520" s="10">
        <v>2</v>
      </c>
      <c r="F520" s="11">
        <v>8440.643</v>
      </c>
      <c r="G520" s="11">
        <v>9546.985999999999</v>
      </c>
      <c r="H520" s="61">
        <v>3902.6739999999995</v>
      </c>
      <c r="I520" s="11">
        <v>1197.2469999999998</v>
      </c>
      <c r="J520" s="11">
        <v>0</v>
      </c>
      <c r="K520" s="11">
        <v>2870.7069999999999</v>
      </c>
      <c r="L520" s="14">
        <v>0</v>
      </c>
      <c r="M520" s="14"/>
      <c r="N520" s="14"/>
      <c r="O520" s="11">
        <f t="shared" si="84"/>
        <v>25958.256999999998</v>
      </c>
      <c r="P520" s="11">
        <v>1572.2259999999999</v>
      </c>
      <c r="Q520" s="11">
        <f t="shared" si="85"/>
        <v>1298.481</v>
      </c>
      <c r="S520" s="11">
        <f t="shared" si="86"/>
        <v>24386.030999999999</v>
      </c>
      <c r="T520" s="11">
        <f t="shared" si="80"/>
        <v>24386.030999999999</v>
      </c>
      <c r="U520" s="11">
        <f t="shared" si="89"/>
        <v>-6527.6850000000049</v>
      </c>
      <c r="V520" s="11">
        <f t="shared" si="81"/>
        <v>24386.030999999999</v>
      </c>
      <c r="W520" s="12">
        <f t="shared" si="87"/>
        <v>1</v>
      </c>
      <c r="X520" s="11">
        <f t="shared" si="82"/>
        <v>0</v>
      </c>
      <c r="Y520" s="12">
        <f t="shared" si="88"/>
        <v>0</v>
      </c>
      <c r="AA520" s="12"/>
      <c r="AB520" s="12"/>
    </row>
    <row r="521" spans="1:28">
      <c r="A521" s="1">
        <v>35218</v>
      </c>
      <c r="B521" s="7" t="s">
        <v>80</v>
      </c>
      <c r="C521" s="8" t="str">
        <f t="shared" si="83"/>
        <v>Sun</v>
      </c>
      <c r="E521" s="10">
        <v>1</v>
      </c>
      <c r="F521" s="11">
        <v>8473.491</v>
      </c>
      <c r="G521" s="11">
        <v>9977.1749999999993</v>
      </c>
      <c r="H521" s="61">
        <v>4126.7069999999994</v>
      </c>
      <c r="I521" s="11">
        <v>1328.886</v>
      </c>
      <c r="J521" s="11">
        <v>0</v>
      </c>
      <c r="K521" s="11">
        <v>3062.1239999999998</v>
      </c>
      <c r="L521" s="14">
        <v>0</v>
      </c>
      <c r="M521" s="14"/>
      <c r="N521" s="14"/>
      <c r="O521" s="11">
        <f t="shared" si="84"/>
        <v>26968.382999999994</v>
      </c>
      <c r="P521" s="11">
        <v>1773.252</v>
      </c>
      <c r="Q521" s="11">
        <f t="shared" si="85"/>
        <v>1288.8719999999998</v>
      </c>
      <c r="S521" s="11">
        <f t="shared" si="86"/>
        <v>25195.130999999994</v>
      </c>
      <c r="T521" s="11">
        <f t="shared" si="80"/>
        <v>25195.130999999994</v>
      </c>
      <c r="U521" s="11">
        <f t="shared" si="89"/>
        <v>809.09999999999491</v>
      </c>
      <c r="V521" s="11">
        <f t="shared" si="81"/>
        <v>25195.130999999994</v>
      </c>
      <c r="W521" s="12">
        <f t="shared" si="87"/>
        <v>1</v>
      </c>
      <c r="X521" s="11">
        <f t="shared" si="82"/>
        <v>0</v>
      </c>
      <c r="Y521" s="12">
        <f t="shared" si="88"/>
        <v>0</v>
      </c>
      <c r="AA521" s="12"/>
      <c r="AB521" s="12"/>
    </row>
    <row r="522" spans="1:28">
      <c r="A522" s="1">
        <v>35219</v>
      </c>
      <c r="B522" s="7" t="s">
        <v>80</v>
      </c>
      <c r="C522" s="8" t="str">
        <f t="shared" si="83"/>
        <v>Mon</v>
      </c>
      <c r="E522" s="10">
        <v>2</v>
      </c>
      <c r="F522" s="11">
        <v>11253.411</v>
      </c>
      <c r="G522" s="11">
        <v>11672.504999999999</v>
      </c>
      <c r="H522" s="61">
        <v>5723.0549999999994</v>
      </c>
      <c r="I522" s="11">
        <v>1624.779</v>
      </c>
      <c r="J522" s="11">
        <v>0</v>
      </c>
      <c r="K522" s="11">
        <v>3061.0709999999999</v>
      </c>
      <c r="L522" s="14">
        <v>0</v>
      </c>
      <c r="M522" s="14"/>
      <c r="N522" s="14"/>
      <c r="O522" s="11">
        <f t="shared" si="84"/>
        <v>33334.820999999996</v>
      </c>
      <c r="P522" s="11">
        <v>1858.5450000000001</v>
      </c>
      <c r="Q522" s="11">
        <f t="shared" si="85"/>
        <v>1202.5259999999998</v>
      </c>
      <c r="S522" s="11">
        <f t="shared" si="86"/>
        <v>31476.275999999998</v>
      </c>
      <c r="T522" s="11">
        <f t="shared" si="80"/>
        <v>31476.275999999998</v>
      </c>
      <c r="U522" s="11">
        <f t="shared" si="89"/>
        <v>6281.1450000000041</v>
      </c>
      <c r="V522" s="11">
        <f t="shared" si="81"/>
        <v>31476.275999999998</v>
      </c>
      <c r="W522" s="12">
        <f t="shared" si="87"/>
        <v>1</v>
      </c>
      <c r="X522" s="11">
        <f t="shared" si="82"/>
        <v>0</v>
      </c>
      <c r="Y522" s="12">
        <f t="shared" si="88"/>
        <v>0</v>
      </c>
      <c r="AA522" s="12"/>
      <c r="AB522" s="12"/>
    </row>
    <row r="523" spans="1:28">
      <c r="A523" s="1">
        <v>35220</v>
      </c>
      <c r="B523" s="7" t="s">
        <v>80</v>
      </c>
      <c r="C523" s="8" t="str">
        <f t="shared" si="83"/>
        <v>Tue</v>
      </c>
      <c r="E523" s="10">
        <v>0</v>
      </c>
      <c r="F523" s="11">
        <v>10749.9</v>
      </c>
      <c r="G523" s="11">
        <v>12114.9</v>
      </c>
      <c r="H523" s="61">
        <v>5588.1</v>
      </c>
      <c r="I523" s="11">
        <v>1575</v>
      </c>
      <c r="J523" s="11">
        <v>0</v>
      </c>
      <c r="K523" s="11">
        <v>2947.35</v>
      </c>
      <c r="L523" s="14">
        <v>0</v>
      </c>
      <c r="M523" s="14"/>
      <c r="N523" s="14"/>
      <c r="O523" s="11">
        <f t="shared" si="84"/>
        <v>32975.25</v>
      </c>
      <c r="P523" s="11">
        <v>1707.3</v>
      </c>
      <c r="Q523" s="11">
        <f t="shared" si="85"/>
        <v>1240.05</v>
      </c>
      <c r="S523" s="11">
        <f t="shared" si="86"/>
        <v>31267.95</v>
      </c>
      <c r="T523" s="11">
        <f t="shared" si="80"/>
        <v>31267.95</v>
      </c>
      <c r="U523" s="11">
        <f t="shared" si="89"/>
        <v>-208.32599999999729</v>
      </c>
      <c r="V523" s="11">
        <f t="shared" si="81"/>
        <v>31267.95</v>
      </c>
      <c r="W523" s="12">
        <f t="shared" si="87"/>
        <v>1</v>
      </c>
      <c r="X523" s="11">
        <f t="shared" si="82"/>
        <v>0</v>
      </c>
      <c r="Y523" s="12">
        <f t="shared" si="88"/>
        <v>0</v>
      </c>
      <c r="AA523" s="12"/>
      <c r="AB523" s="12"/>
    </row>
    <row r="524" spans="1:28">
      <c r="A524" s="1">
        <v>35221</v>
      </c>
      <c r="B524" s="7" t="s">
        <v>80</v>
      </c>
      <c r="C524" s="8" t="str">
        <f t="shared" si="83"/>
        <v>Wed</v>
      </c>
      <c r="E524" s="10">
        <v>0</v>
      </c>
      <c r="F524" s="11">
        <v>10810.993999999999</v>
      </c>
      <c r="G524" s="11">
        <v>12058.254999999999</v>
      </c>
      <c r="H524" s="61">
        <v>5356.1939999999995</v>
      </c>
      <c r="I524" s="11">
        <v>1561.961</v>
      </c>
      <c r="J524" s="11">
        <v>0</v>
      </c>
      <c r="K524" s="11">
        <v>1665.8119999999999</v>
      </c>
      <c r="L524" s="14">
        <v>0</v>
      </c>
      <c r="M524" s="14"/>
      <c r="N524" s="14"/>
      <c r="O524" s="11">
        <f t="shared" si="84"/>
        <v>31453.215999999993</v>
      </c>
      <c r="P524" s="11">
        <v>746.88799999999992</v>
      </c>
      <c r="Q524" s="11">
        <f t="shared" si="85"/>
        <v>918.92399999999998</v>
      </c>
      <c r="S524" s="11">
        <f t="shared" si="86"/>
        <v>30706.327999999994</v>
      </c>
      <c r="T524" s="11">
        <f t="shared" si="80"/>
        <v>30706.327999999994</v>
      </c>
      <c r="U524" s="11">
        <f t="shared" si="89"/>
        <v>-561.62200000000666</v>
      </c>
      <c r="V524" s="11">
        <f t="shared" si="81"/>
        <v>30706.327999999994</v>
      </c>
      <c r="W524" s="12">
        <f t="shared" si="87"/>
        <v>1</v>
      </c>
      <c r="X524" s="11">
        <f t="shared" si="82"/>
        <v>0</v>
      </c>
      <c r="Y524" s="12">
        <f t="shared" si="88"/>
        <v>0</v>
      </c>
      <c r="AA524" s="12"/>
      <c r="AB524" s="12"/>
    </row>
    <row r="525" spans="1:28">
      <c r="A525" s="1">
        <v>35222</v>
      </c>
      <c r="B525" s="7" t="s">
        <v>80</v>
      </c>
      <c r="C525" s="8" t="str">
        <f t="shared" si="83"/>
        <v>Thur</v>
      </c>
      <c r="E525" s="10">
        <v>0</v>
      </c>
      <c r="F525" s="11">
        <v>10342.5</v>
      </c>
      <c r="G525" s="11">
        <v>12019.35</v>
      </c>
      <c r="H525" s="61">
        <v>5467.35</v>
      </c>
      <c r="I525" s="11">
        <v>1493.1</v>
      </c>
      <c r="J525" s="11">
        <v>0</v>
      </c>
      <c r="K525" s="11">
        <v>2947.35</v>
      </c>
      <c r="L525" s="14">
        <v>0</v>
      </c>
      <c r="M525" s="14"/>
      <c r="N525" s="14"/>
      <c r="O525" s="11">
        <f t="shared" si="84"/>
        <v>32269.649999999994</v>
      </c>
      <c r="P525" s="11">
        <v>1843.8</v>
      </c>
      <c r="Q525" s="11">
        <f t="shared" si="85"/>
        <v>1103.55</v>
      </c>
      <c r="S525" s="11">
        <f t="shared" si="86"/>
        <v>30425.849999999995</v>
      </c>
      <c r="T525" s="11">
        <f t="shared" si="80"/>
        <v>30425.849999999995</v>
      </c>
      <c r="U525" s="11">
        <f t="shared" si="89"/>
        <v>-280.47799999999916</v>
      </c>
      <c r="V525" s="11">
        <f t="shared" si="81"/>
        <v>30425.849999999995</v>
      </c>
      <c r="W525" s="12">
        <f t="shared" si="87"/>
        <v>1</v>
      </c>
      <c r="X525" s="11">
        <f t="shared" si="82"/>
        <v>0</v>
      </c>
      <c r="Y525" s="12">
        <f t="shared" si="88"/>
        <v>0</v>
      </c>
      <c r="AA525" s="12"/>
      <c r="AB525" s="12"/>
    </row>
    <row r="526" spans="1:28">
      <c r="A526" s="1">
        <v>35223</v>
      </c>
      <c r="B526" s="7" t="s">
        <v>80</v>
      </c>
      <c r="C526" s="8" t="str">
        <f t="shared" si="83"/>
        <v>Fri</v>
      </c>
      <c r="E526" s="10">
        <v>0</v>
      </c>
      <c r="F526" s="11">
        <v>9561.1040000000012</v>
      </c>
      <c r="G526" s="11">
        <v>11558.232</v>
      </c>
      <c r="H526" s="61">
        <v>4681.6000000000004</v>
      </c>
      <c r="I526" s="11">
        <v>1327.8720000000001</v>
      </c>
      <c r="J526" s="11">
        <v>0</v>
      </c>
      <c r="K526" s="11">
        <v>3061.1280000000002</v>
      </c>
      <c r="L526" s="14">
        <v>0</v>
      </c>
      <c r="M526" s="14"/>
      <c r="N526" s="14"/>
      <c r="O526" s="11">
        <f t="shared" si="84"/>
        <v>30189.936000000002</v>
      </c>
      <c r="P526" s="11">
        <v>2092.8879999999999</v>
      </c>
      <c r="Q526" s="11">
        <f t="shared" si="85"/>
        <v>968.24000000000024</v>
      </c>
      <c r="S526" s="11">
        <f t="shared" si="86"/>
        <v>28097.048000000003</v>
      </c>
      <c r="T526" s="11">
        <f t="shared" si="80"/>
        <v>28097.048000000003</v>
      </c>
      <c r="U526" s="11">
        <f t="shared" si="89"/>
        <v>-2328.8019999999924</v>
      </c>
      <c r="V526" s="11">
        <f t="shared" si="81"/>
        <v>28097.048000000003</v>
      </c>
      <c r="W526" s="12">
        <f t="shared" si="87"/>
        <v>1</v>
      </c>
      <c r="X526" s="11">
        <f t="shared" si="82"/>
        <v>0</v>
      </c>
      <c r="Y526" s="12">
        <f t="shared" si="88"/>
        <v>0</v>
      </c>
      <c r="AA526" s="12"/>
      <c r="AB526" s="12"/>
    </row>
    <row r="527" spans="1:28">
      <c r="A527" s="1">
        <v>35224</v>
      </c>
      <c r="B527" s="7" t="s">
        <v>80</v>
      </c>
      <c r="C527" s="8" t="str">
        <f t="shared" si="83"/>
        <v>Sat</v>
      </c>
      <c r="E527" s="10">
        <v>0</v>
      </c>
      <c r="F527" s="11">
        <v>7324.68</v>
      </c>
      <c r="G527" s="11">
        <v>10664.82</v>
      </c>
      <c r="H527" s="61">
        <v>3589.308</v>
      </c>
      <c r="I527" s="11">
        <v>1126.626</v>
      </c>
      <c r="J527" s="11">
        <v>0</v>
      </c>
      <c r="K527" s="11">
        <v>2914.8360000000002</v>
      </c>
      <c r="L527" s="14">
        <v>0</v>
      </c>
      <c r="M527" s="14"/>
      <c r="N527" s="14"/>
      <c r="O527" s="11">
        <f t="shared" si="84"/>
        <v>25620.27</v>
      </c>
      <c r="P527" s="11">
        <v>1919.2380000000001</v>
      </c>
      <c r="Q527" s="11">
        <f t="shared" si="85"/>
        <v>995.59800000000018</v>
      </c>
      <c r="S527" s="11">
        <f t="shared" si="86"/>
        <v>23701.031999999999</v>
      </c>
      <c r="T527" s="11">
        <f t="shared" si="80"/>
        <v>23701.031999999999</v>
      </c>
      <c r="U527" s="11">
        <f t="shared" si="89"/>
        <v>-4396.0160000000033</v>
      </c>
      <c r="V527" s="11">
        <f t="shared" si="81"/>
        <v>23701.031999999999</v>
      </c>
      <c r="W527" s="12">
        <f t="shared" si="87"/>
        <v>1</v>
      </c>
      <c r="X527" s="11">
        <f t="shared" si="82"/>
        <v>0</v>
      </c>
      <c r="Y527" s="12">
        <f t="shared" si="88"/>
        <v>0</v>
      </c>
      <c r="AA527" s="12"/>
      <c r="AB527" s="12"/>
    </row>
    <row r="528" spans="1:28">
      <c r="A528" s="1">
        <v>35225</v>
      </c>
      <c r="B528" s="7" t="s">
        <v>80</v>
      </c>
      <c r="C528" s="8" t="str">
        <f t="shared" si="83"/>
        <v>Sun</v>
      </c>
      <c r="E528" s="10">
        <v>0</v>
      </c>
      <c r="F528" s="11">
        <v>7334.3009999999995</v>
      </c>
      <c r="G528" s="11">
        <v>10752.610999999999</v>
      </c>
      <c r="H528" s="61">
        <v>3928.4589999999998</v>
      </c>
      <c r="I528" s="11">
        <v>1238.4879999999998</v>
      </c>
      <c r="J528" s="11">
        <v>0</v>
      </c>
      <c r="K528" s="11">
        <v>2822.9629999999997</v>
      </c>
      <c r="L528" s="14">
        <v>0</v>
      </c>
      <c r="M528" s="14"/>
      <c r="N528" s="14"/>
      <c r="O528" s="11">
        <f t="shared" si="84"/>
        <v>26076.821999999996</v>
      </c>
      <c r="P528" s="11">
        <v>1857.732</v>
      </c>
      <c r="Q528" s="11">
        <f t="shared" si="85"/>
        <v>965.23099999999977</v>
      </c>
      <c r="S528" s="11">
        <f t="shared" si="86"/>
        <v>24219.089999999997</v>
      </c>
      <c r="T528" s="11">
        <f t="shared" si="80"/>
        <v>24219.089999999997</v>
      </c>
      <c r="U528" s="11">
        <f t="shared" si="89"/>
        <v>518.05799999999726</v>
      </c>
      <c r="V528" s="11">
        <f t="shared" si="81"/>
        <v>24219.089999999997</v>
      </c>
      <c r="W528" s="12">
        <f t="shared" si="87"/>
        <v>1</v>
      </c>
      <c r="X528" s="11">
        <f t="shared" si="82"/>
        <v>0</v>
      </c>
      <c r="Y528" s="12">
        <f t="shared" si="88"/>
        <v>0</v>
      </c>
      <c r="AA528" s="12"/>
      <c r="AB528" s="12"/>
    </row>
    <row r="529" spans="1:28">
      <c r="A529" s="1">
        <v>35226</v>
      </c>
      <c r="B529" s="7" t="s">
        <v>80</v>
      </c>
      <c r="C529" s="8" t="str">
        <f t="shared" si="83"/>
        <v>Mon</v>
      </c>
      <c r="E529" s="10">
        <v>0</v>
      </c>
      <c r="F529" s="11">
        <v>9612.3580000000002</v>
      </c>
      <c r="G529" s="11">
        <v>10597.482</v>
      </c>
      <c r="H529" s="61">
        <v>5384.3579999999993</v>
      </c>
      <c r="I529" s="11">
        <v>1251.4879999999998</v>
      </c>
      <c r="J529" s="11">
        <v>0</v>
      </c>
      <c r="K529" s="11">
        <v>2692.1789999999996</v>
      </c>
      <c r="L529" s="14">
        <v>0</v>
      </c>
      <c r="M529" s="14"/>
      <c r="N529" s="14"/>
      <c r="O529" s="11">
        <f t="shared" si="84"/>
        <v>29537.865000000002</v>
      </c>
      <c r="P529" s="11">
        <v>1738.7650000000001</v>
      </c>
      <c r="Q529" s="11">
        <f t="shared" si="85"/>
        <v>953.41399999999953</v>
      </c>
      <c r="S529" s="11">
        <f t="shared" si="86"/>
        <v>27799.100000000002</v>
      </c>
      <c r="T529" s="11">
        <f t="shared" si="80"/>
        <v>27799.100000000002</v>
      </c>
      <c r="U529" s="11">
        <f t="shared" si="89"/>
        <v>3580.0100000000057</v>
      </c>
      <c r="V529" s="11">
        <f t="shared" si="81"/>
        <v>27799.100000000002</v>
      </c>
      <c r="W529" s="12">
        <f t="shared" si="87"/>
        <v>1</v>
      </c>
      <c r="X529" s="11">
        <f t="shared" si="82"/>
        <v>0</v>
      </c>
      <c r="Y529" s="12">
        <f t="shared" si="88"/>
        <v>0</v>
      </c>
      <c r="AA529" s="12"/>
      <c r="AB529" s="12"/>
    </row>
    <row r="530" spans="1:28">
      <c r="A530" s="1">
        <v>35227</v>
      </c>
      <c r="B530" s="7" t="s">
        <v>80</v>
      </c>
      <c r="C530" s="8" t="str">
        <f t="shared" si="83"/>
        <v>Tue</v>
      </c>
      <c r="E530" s="10">
        <v>0</v>
      </c>
      <c r="F530" s="11">
        <v>9485.7000000000007</v>
      </c>
      <c r="G530" s="11">
        <v>10378.200000000001</v>
      </c>
      <c r="H530" s="61">
        <v>5320.35</v>
      </c>
      <c r="I530" s="11">
        <v>1271.55</v>
      </c>
      <c r="J530" s="11">
        <v>0</v>
      </c>
      <c r="K530" s="11">
        <v>2752.05</v>
      </c>
      <c r="L530" s="14">
        <v>0</v>
      </c>
      <c r="M530" s="14"/>
      <c r="N530" s="14"/>
      <c r="O530" s="11">
        <f t="shared" si="84"/>
        <v>29207.85</v>
      </c>
      <c r="P530" s="11">
        <v>1772.4</v>
      </c>
      <c r="Q530" s="11">
        <f t="shared" si="85"/>
        <v>979.65000000000009</v>
      </c>
      <c r="S530" s="11">
        <f t="shared" si="86"/>
        <v>27435.449999999997</v>
      </c>
      <c r="T530" s="11">
        <f t="shared" si="80"/>
        <v>27435.449999999997</v>
      </c>
      <c r="U530" s="11">
        <f t="shared" si="89"/>
        <v>-363.65000000000509</v>
      </c>
      <c r="V530" s="11">
        <f t="shared" si="81"/>
        <v>27435.449999999997</v>
      </c>
      <c r="W530" s="12">
        <f t="shared" si="87"/>
        <v>1</v>
      </c>
      <c r="X530" s="11">
        <f t="shared" si="82"/>
        <v>0</v>
      </c>
      <c r="Y530" s="12">
        <f t="shared" si="88"/>
        <v>0</v>
      </c>
      <c r="AA530" s="12"/>
      <c r="AB530" s="12"/>
    </row>
    <row r="531" spans="1:28">
      <c r="A531" s="1">
        <v>35228</v>
      </c>
      <c r="B531" s="7" t="s">
        <v>80</v>
      </c>
      <c r="C531" s="8" t="str">
        <f t="shared" si="83"/>
        <v>Wed</v>
      </c>
      <c r="E531" s="10">
        <v>0</v>
      </c>
      <c r="F531" s="11">
        <v>9470.6819999999989</v>
      </c>
      <c r="G531" s="11">
        <v>10439.441999999999</v>
      </c>
      <c r="H531" s="61">
        <v>5369.2469999999994</v>
      </c>
      <c r="I531" s="11">
        <v>1304.6669999999999</v>
      </c>
      <c r="J531" s="11">
        <v>0</v>
      </c>
      <c r="K531" s="11">
        <v>2651.4539999999997</v>
      </c>
      <c r="L531" s="14">
        <v>0</v>
      </c>
      <c r="M531" s="14"/>
      <c r="N531" s="14"/>
      <c r="O531" s="11">
        <f t="shared" si="84"/>
        <v>29235.491999999998</v>
      </c>
      <c r="P531" s="11">
        <v>1262.547</v>
      </c>
      <c r="Q531" s="11">
        <f t="shared" si="85"/>
        <v>1388.9069999999997</v>
      </c>
      <c r="S531" s="11">
        <f t="shared" si="86"/>
        <v>27972.945</v>
      </c>
      <c r="T531" s="11">
        <f t="shared" si="80"/>
        <v>27972.945</v>
      </c>
      <c r="U531" s="11">
        <f t="shared" si="89"/>
        <v>537.49500000000262</v>
      </c>
      <c r="V531" s="11">
        <f t="shared" si="81"/>
        <v>27972.945</v>
      </c>
      <c r="W531" s="12">
        <f t="shared" si="87"/>
        <v>1</v>
      </c>
      <c r="X531" s="11">
        <f t="shared" si="82"/>
        <v>0</v>
      </c>
      <c r="Y531" s="12">
        <f t="shared" si="88"/>
        <v>0</v>
      </c>
      <c r="AA531" s="12"/>
      <c r="AB531" s="12"/>
    </row>
    <row r="532" spans="1:28">
      <c r="A532" s="1">
        <v>35229</v>
      </c>
      <c r="B532" s="7" t="s">
        <v>80</v>
      </c>
      <c r="C532" s="8" t="str">
        <f t="shared" si="83"/>
        <v>Thur</v>
      </c>
      <c r="E532" s="10">
        <v>0</v>
      </c>
      <c r="F532" s="9">
        <v>9121.4639999999999</v>
      </c>
      <c r="G532" s="9">
        <v>10322.373</v>
      </c>
      <c r="H532" s="61">
        <v>6161.5949999999993</v>
      </c>
      <c r="I532" s="9">
        <v>1303.5150000000001</v>
      </c>
      <c r="J532" s="9">
        <v>0</v>
      </c>
      <c r="K532" s="9">
        <v>3356.6819999999998</v>
      </c>
      <c r="L532" s="81">
        <v>0</v>
      </c>
      <c r="M532" s="81"/>
      <c r="N532" s="14"/>
      <c r="O532" s="11">
        <f t="shared" si="84"/>
        <v>30265.629000000001</v>
      </c>
      <c r="P532" s="11">
        <v>1741.1609999999998</v>
      </c>
      <c r="Q532" s="11">
        <f t="shared" si="85"/>
        <v>1615.521</v>
      </c>
      <c r="S532" s="11">
        <f t="shared" si="86"/>
        <v>28524.468000000001</v>
      </c>
      <c r="T532" s="11">
        <f t="shared" si="80"/>
        <v>28524.468000000001</v>
      </c>
      <c r="U532" s="11">
        <f t="shared" si="89"/>
        <v>551.52300000000105</v>
      </c>
      <c r="V532" s="11">
        <f t="shared" si="81"/>
        <v>28524.468000000001</v>
      </c>
      <c r="W532" s="12">
        <f t="shared" si="87"/>
        <v>1</v>
      </c>
      <c r="X532" s="11">
        <f t="shared" si="82"/>
        <v>0</v>
      </c>
      <c r="Y532" s="12">
        <f t="shared" si="88"/>
        <v>0</v>
      </c>
      <c r="AA532" s="12"/>
      <c r="AB532" s="12"/>
    </row>
    <row r="533" spans="1:28">
      <c r="A533" s="1">
        <v>35230</v>
      </c>
      <c r="B533" s="7" t="s">
        <v>80</v>
      </c>
      <c r="C533" s="8" t="str">
        <f t="shared" si="83"/>
        <v>Fri</v>
      </c>
      <c r="E533" s="10">
        <v>0</v>
      </c>
      <c r="F533" s="9">
        <v>8543.9429999999993</v>
      </c>
      <c r="G533" s="9">
        <v>9796.9719999999998</v>
      </c>
      <c r="H533" s="61">
        <v>4662.9619999999995</v>
      </c>
      <c r="I533" s="9">
        <v>1239.5999999999999</v>
      </c>
      <c r="J533" s="9">
        <v>0</v>
      </c>
      <c r="K533" s="9">
        <v>2914.0929999999998</v>
      </c>
      <c r="L533" s="81">
        <v>0</v>
      </c>
      <c r="M533" s="81"/>
      <c r="N533" s="14"/>
      <c r="O533" s="11">
        <f t="shared" si="84"/>
        <v>27157.57</v>
      </c>
      <c r="P533" s="11">
        <v>1740.605</v>
      </c>
      <c r="Q533" s="11">
        <f t="shared" si="85"/>
        <v>1173.4879999999998</v>
      </c>
      <c r="S533" s="11">
        <f t="shared" si="86"/>
        <v>25416.965</v>
      </c>
      <c r="T533" s="11">
        <f t="shared" si="80"/>
        <v>25416.965</v>
      </c>
      <c r="U533" s="11">
        <f t="shared" si="89"/>
        <v>-3107.5030000000006</v>
      </c>
      <c r="V533" s="11">
        <f t="shared" si="81"/>
        <v>25416.965</v>
      </c>
      <c r="W533" s="12">
        <f t="shared" si="87"/>
        <v>1</v>
      </c>
      <c r="X533" s="11">
        <f t="shared" si="82"/>
        <v>0</v>
      </c>
      <c r="Y533" s="12">
        <f t="shared" si="88"/>
        <v>0</v>
      </c>
      <c r="AA533" s="12"/>
      <c r="AB533" s="12"/>
    </row>
    <row r="534" spans="1:28">
      <c r="A534" s="1">
        <v>35231</v>
      </c>
      <c r="B534" s="7" t="s">
        <v>80</v>
      </c>
      <c r="C534" s="8" t="str">
        <f t="shared" si="83"/>
        <v>Sat</v>
      </c>
      <c r="E534" s="10">
        <v>0</v>
      </c>
      <c r="F534" s="9">
        <v>6343.2179999999998</v>
      </c>
      <c r="G534" s="9">
        <v>8597.7540000000008</v>
      </c>
      <c r="H534" s="61">
        <v>3310.1820000000002</v>
      </c>
      <c r="I534" s="9">
        <v>1262.2080000000001</v>
      </c>
      <c r="J534" s="9">
        <v>0</v>
      </c>
      <c r="K534" s="9">
        <v>2884.6020000000003</v>
      </c>
      <c r="L534" s="81">
        <v>0</v>
      </c>
      <c r="M534" s="81"/>
      <c r="N534" s="14"/>
      <c r="O534" s="11">
        <f t="shared" si="84"/>
        <v>22397.964</v>
      </c>
      <c r="P534" s="11">
        <v>1617.204</v>
      </c>
      <c r="Q534" s="11">
        <f t="shared" si="85"/>
        <v>1267.3980000000004</v>
      </c>
      <c r="S534" s="11">
        <f t="shared" si="86"/>
        <v>20780.759999999998</v>
      </c>
      <c r="T534" s="11">
        <f t="shared" si="80"/>
        <v>20780.759999999998</v>
      </c>
      <c r="U534" s="11">
        <f t="shared" si="89"/>
        <v>-4636.2050000000017</v>
      </c>
      <c r="V534" s="11">
        <f t="shared" si="81"/>
        <v>20780.759999999998</v>
      </c>
      <c r="W534" s="12">
        <f t="shared" si="87"/>
        <v>1</v>
      </c>
      <c r="X534" s="11">
        <f t="shared" si="82"/>
        <v>0</v>
      </c>
      <c r="Y534" s="12">
        <f t="shared" si="88"/>
        <v>0</v>
      </c>
      <c r="AA534" s="12"/>
      <c r="AB534" s="12"/>
    </row>
    <row r="535" spans="1:28">
      <c r="A535" s="1">
        <v>35232</v>
      </c>
      <c r="B535" s="7" t="s">
        <v>80</v>
      </c>
      <c r="C535" s="8" t="str">
        <f t="shared" si="83"/>
        <v>Sun</v>
      </c>
      <c r="E535" s="10">
        <v>0</v>
      </c>
      <c r="F535" s="9">
        <v>6303.0240000000003</v>
      </c>
      <c r="G535" s="9">
        <v>8983.1560000000009</v>
      </c>
      <c r="H535" s="61">
        <v>3466.4560000000001</v>
      </c>
      <c r="I535" s="9">
        <v>1259.7760000000001</v>
      </c>
      <c r="J535" s="9">
        <v>0</v>
      </c>
      <c r="K535" s="9">
        <v>2900.8</v>
      </c>
      <c r="L535" s="81">
        <v>0</v>
      </c>
      <c r="M535" s="81"/>
      <c r="N535" s="14"/>
      <c r="O535" s="11">
        <f t="shared" si="84"/>
        <v>22913.212</v>
      </c>
      <c r="P535" s="11">
        <v>1746.6960000000001</v>
      </c>
      <c r="Q535" s="11">
        <f t="shared" si="85"/>
        <v>1154.104</v>
      </c>
      <c r="S535" s="11">
        <f t="shared" si="86"/>
        <v>21166.516</v>
      </c>
      <c r="T535" s="11">
        <f t="shared" si="80"/>
        <v>21166.516</v>
      </c>
      <c r="U535" s="11">
        <f t="shared" si="89"/>
        <v>385.75600000000122</v>
      </c>
      <c r="V535" s="11">
        <f t="shared" si="81"/>
        <v>21166.516</v>
      </c>
      <c r="W535" s="12">
        <f t="shared" si="87"/>
        <v>1</v>
      </c>
      <c r="X535" s="11">
        <f t="shared" si="82"/>
        <v>0</v>
      </c>
      <c r="Y535" s="12">
        <f t="shared" si="88"/>
        <v>0</v>
      </c>
      <c r="AA535" s="12"/>
      <c r="AB535" s="12"/>
    </row>
    <row r="536" spans="1:28">
      <c r="A536" s="1">
        <v>35233</v>
      </c>
      <c r="B536" s="7" t="s">
        <v>80</v>
      </c>
      <c r="C536" s="8" t="str">
        <f t="shared" si="83"/>
        <v>Mon</v>
      </c>
      <c r="E536" s="10">
        <v>0</v>
      </c>
      <c r="F536" s="9">
        <v>11105.12</v>
      </c>
      <c r="G536" s="9">
        <v>6717.36</v>
      </c>
      <c r="H536" s="61">
        <v>6322.16</v>
      </c>
      <c r="I536" s="9">
        <v>1899.04</v>
      </c>
      <c r="J536" s="9">
        <v>0</v>
      </c>
      <c r="K536" s="9">
        <v>21862.880000000001</v>
      </c>
      <c r="L536" s="81">
        <v>0</v>
      </c>
      <c r="M536" s="81"/>
      <c r="N536" s="14"/>
      <c r="O536" s="11">
        <f t="shared" si="84"/>
        <v>47906.559999999998</v>
      </c>
      <c r="P536" s="11">
        <v>20415.2</v>
      </c>
      <c r="Q536" s="11">
        <f t="shared" si="85"/>
        <v>1447.6800000000003</v>
      </c>
      <c r="S536" s="11">
        <f t="shared" si="86"/>
        <v>27491.359999999997</v>
      </c>
      <c r="T536" s="11">
        <f t="shared" si="80"/>
        <v>27491.359999999997</v>
      </c>
      <c r="U536" s="11">
        <f t="shared" si="89"/>
        <v>6324.8439999999973</v>
      </c>
      <c r="V536" s="11">
        <f t="shared" si="81"/>
        <v>27491.359999999997</v>
      </c>
      <c r="W536" s="12">
        <f t="shared" si="87"/>
        <v>1</v>
      </c>
      <c r="X536" s="11">
        <f t="shared" si="82"/>
        <v>0</v>
      </c>
      <c r="Y536" s="12">
        <f t="shared" si="88"/>
        <v>0</v>
      </c>
      <c r="AA536" s="12"/>
      <c r="AB536" s="12"/>
    </row>
    <row r="537" spans="1:28">
      <c r="A537" s="1">
        <v>35234</v>
      </c>
      <c r="B537" s="7" t="s">
        <v>80</v>
      </c>
      <c r="C537" s="8" t="str">
        <f t="shared" si="83"/>
        <v>Tue</v>
      </c>
      <c r="E537" s="10">
        <v>0</v>
      </c>
      <c r="F537" s="9">
        <v>10974.653999999999</v>
      </c>
      <c r="G537" s="9">
        <v>6585.63</v>
      </c>
      <c r="H537" s="61">
        <v>6672.5309999999999</v>
      </c>
      <c r="I537" s="9">
        <v>2040.6029999999998</v>
      </c>
      <c r="J537" s="9">
        <v>0</v>
      </c>
      <c r="K537" s="9">
        <v>2774.55</v>
      </c>
      <c r="L537" s="81">
        <v>0</v>
      </c>
      <c r="M537" s="81"/>
      <c r="N537" s="14"/>
      <c r="O537" s="11">
        <f t="shared" si="84"/>
        <v>29047.967999999997</v>
      </c>
      <c r="P537" s="11">
        <v>1676.2469999999998</v>
      </c>
      <c r="Q537" s="11">
        <f t="shared" si="85"/>
        <v>1098.3030000000003</v>
      </c>
      <c r="S537" s="11">
        <f t="shared" si="86"/>
        <v>27371.720999999998</v>
      </c>
      <c r="T537" s="11">
        <f t="shared" si="80"/>
        <v>27371.720999999998</v>
      </c>
      <c r="U537" s="11">
        <f t="shared" si="89"/>
        <v>-119.63899999999921</v>
      </c>
      <c r="V537" s="11">
        <f t="shared" si="81"/>
        <v>27371.720999999998</v>
      </c>
      <c r="W537" s="12">
        <f t="shared" si="87"/>
        <v>1</v>
      </c>
      <c r="X537" s="11">
        <f t="shared" si="82"/>
        <v>0</v>
      </c>
      <c r="Y537" s="12">
        <f t="shared" si="88"/>
        <v>0</v>
      </c>
      <c r="AA537" s="12"/>
      <c r="AB537" s="12"/>
    </row>
    <row r="538" spans="1:28">
      <c r="A538" s="1">
        <v>35235</v>
      </c>
      <c r="B538" s="7" t="s">
        <v>80</v>
      </c>
      <c r="C538" s="8" t="str">
        <f t="shared" si="83"/>
        <v>Wed</v>
      </c>
      <c r="E538" s="10">
        <v>0</v>
      </c>
      <c r="F538" s="9">
        <v>10684.210999999999</v>
      </c>
      <c r="G538" s="9">
        <v>6471.9169999999995</v>
      </c>
      <c r="H538" s="61">
        <v>6753.9809999999998</v>
      </c>
      <c r="I538" s="9">
        <v>2015.9279999999999</v>
      </c>
      <c r="J538" s="9">
        <v>0</v>
      </c>
      <c r="K538" s="9">
        <v>2748.05</v>
      </c>
      <c r="L538" s="81">
        <v>0</v>
      </c>
      <c r="M538" s="81"/>
      <c r="N538" s="14"/>
      <c r="O538" s="11">
        <f t="shared" si="84"/>
        <v>28674.086999999996</v>
      </c>
      <c r="P538" s="11">
        <v>1667.4959999999999</v>
      </c>
      <c r="Q538" s="11">
        <f t="shared" si="85"/>
        <v>1080.5540000000003</v>
      </c>
      <c r="S538" s="11">
        <f t="shared" si="86"/>
        <v>27006.590999999997</v>
      </c>
      <c r="T538" s="11">
        <f t="shared" si="80"/>
        <v>27006.590999999997</v>
      </c>
      <c r="U538" s="11">
        <f t="shared" si="89"/>
        <v>-365.13000000000102</v>
      </c>
      <c r="V538" s="11">
        <f t="shared" si="81"/>
        <v>27006.590999999997</v>
      </c>
      <c r="W538" s="12">
        <f t="shared" si="87"/>
        <v>1</v>
      </c>
      <c r="X538" s="11">
        <f t="shared" si="82"/>
        <v>0</v>
      </c>
      <c r="Y538" s="12">
        <f t="shared" si="88"/>
        <v>0</v>
      </c>
      <c r="AA538" s="12"/>
      <c r="AB538" s="12"/>
    </row>
    <row r="539" spans="1:28">
      <c r="A539" s="1">
        <v>35236</v>
      </c>
      <c r="B539" s="7" t="s">
        <v>80</v>
      </c>
      <c r="C539" s="8" t="str">
        <f t="shared" si="83"/>
        <v>Thur</v>
      </c>
      <c r="E539" s="10">
        <v>0</v>
      </c>
      <c r="F539" s="9">
        <v>10120.601999999999</v>
      </c>
      <c r="G539" s="9">
        <v>6592.6529999999993</v>
      </c>
      <c r="H539" s="61">
        <v>7170.4079999999994</v>
      </c>
      <c r="I539" s="9">
        <v>2079.9179999999997</v>
      </c>
      <c r="J539" s="9">
        <v>0</v>
      </c>
      <c r="K539" s="9">
        <v>17498.168999999998</v>
      </c>
      <c r="L539" s="81">
        <v>0</v>
      </c>
      <c r="M539" s="81"/>
      <c r="N539" s="14"/>
      <c r="O539" s="11">
        <f t="shared" si="84"/>
        <v>43461.75</v>
      </c>
      <c r="P539" s="11">
        <v>15222.543</v>
      </c>
      <c r="Q539" s="11">
        <f t="shared" si="85"/>
        <v>2275.6259999999984</v>
      </c>
      <c r="S539" s="11">
        <f t="shared" si="86"/>
        <v>28239.207000000002</v>
      </c>
      <c r="T539" s="11">
        <f t="shared" si="80"/>
        <v>28239.207000000002</v>
      </c>
      <c r="U539" s="11">
        <f t="shared" si="89"/>
        <v>1232.6160000000054</v>
      </c>
      <c r="V539" s="11">
        <f t="shared" si="81"/>
        <v>28239.207000000002</v>
      </c>
      <c r="W539" s="12">
        <f t="shared" si="87"/>
        <v>1</v>
      </c>
      <c r="X539" s="11">
        <f t="shared" si="82"/>
        <v>0</v>
      </c>
      <c r="Y539" s="12">
        <f t="shared" si="88"/>
        <v>0</v>
      </c>
      <c r="AA539" s="12"/>
      <c r="AB539" s="12"/>
    </row>
    <row r="540" spans="1:28">
      <c r="A540" s="1">
        <v>35237</v>
      </c>
      <c r="B540" s="7" t="s">
        <v>80</v>
      </c>
      <c r="C540" s="8" t="str">
        <f t="shared" si="83"/>
        <v>Fri</v>
      </c>
      <c r="E540" s="10">
        <v>0</v>
      </c>
      <c r="F540" s="9">
        <v>9594.896999999999</v>
      </c>
      <c r="G540" s="9">
        <v>6426.0929999999998</v>
      </c>
      <c r="H540" s="61">
        <v>6570.7919999999995</v>
      </c>
      <c r="I540" s="9">
        <v>2065.3440000000001</v>
      </c>
      <c r="J540" s="9">
        <v>0</v>
      </c>
      <c r="K540" s="9">
        <v>2810.7</v>
      </c>
      <c r="L540" s="81">
        <v>0</v>
      </c>
      <c r="M540" s="81"/>
      <c r="N540" s="14"/>
      <c r="O540" s="11">
        <f t="shared" si="84"/>
        <v>27467.826000000001</v>
      </c>
      <c r="P540" s="11">
        <v>1807.1759999999999</v>
      </c>
      <c r="Q540" s="11">
        <f t="shared" si="85"/>
        <v>1003.5239999999999</v>
      </c>
      <c r="S540" s="11">
        <f t="shared" si="86"/>
        <v>25660.65</v>
      </c>
      <c r="T540" s="11">
        <f t="shared" si="80"/>
        <v>25660.65</v>
      </c>
      <c r="U540" s="11">
        <f t="shared" si="89"/>
        <v>-2578.5570000000007</v>
      </c>
      <c r="V540" s="11">
        <f t="shared" si="81"/>
        <v>25660.65</v>
      </c>
      <c r="W540" s="12">
        <f t="shared" si="87"/>
        <v>1</v>
      </c>
      <c r="X540" s="11">
        <f t="shared" si="82"/>
        <v>0</v>
      </c>
      <c r="Y540" s="12">
        <f t="shared" si="88"/>
        <v>0</v>
      </c>
      <c r="AA540" s="12"/>
      <c r="AB540" s="12"/>
    </row>
    <row r="541" spans="1:28">
      <c r="A541" s="1">
        <v>35238</v>
      </c>
      <c r="B541" s="7" t="s">
        <v>80</v>
      </c>
      <c r="C541" s="8" t="str">
        <f t="shared" si="83"/>
        <v>Sat</v>
      </c>
      <c r="E541" s="10">
        <v>0</v>
      </c>
      <c r="F541" s="9">
        <v>6778.72</v>
      </c>
      <c r="G541" s="9">
        <v>5598.32</v>
      </c>
      <c r="H541" s="61">
        <v>4684.16</v>
      </c>
      <c r="I541" s="9">
        <v>1996.8</v>
      </c>
      <c r="J541" s="9">
        <v>0</v>
      </c>
      <c r="K541" s="9">
        <v>2496</v>
      </c>
      <c r="L541" s="81">
        <v>0</v>
      </c>
      <c r="M541" s="81"/>
      <c r="N541" s="14"/>
      <c r="O541" s="11">
        <f t="shared" si="84"/>
        <v>21554</v>
      </c>
      <c r="P541" s="11">
        <v>1567.28</v>
      </c>
      <c r="Q541" s="11">
        <f t="shared" si="85"/>
        <v>928.72</v>
      </c>
      <c r="S541" s="11">
        <f t="shared" si="86"/>
        <v>19986.72</v>
      </c>
      <c r="T541" s="11">
        <f t="shared" si="80"/>
        <v>19986.72</v>
      </c>
      <c r="U541" s="11">
        <f t="shared" si="89"/>
        <v>-5673.93</v>
      </c>
      <c r="V541" s="11">
        <f t="shared" si="81"/>
        <v>19986.72</v>
      </c>
      <c r="W541" s="12">
        <f t="shared" si="87"/>
        <v>1</v>
      </c>
      <c r="X541" s="11">
        <f t="shared" si="82"/>
        <v>0</v>
      </c>
      <c r="Y541" s="12">
        <f t="shared" si="88"/>
        <v>0</v>
      </c>
      <c r="AA541" s="12"/>
      <c r="AB541" s="12"/>
    </row>
    <row r="542" spans="1:28">
      <c r="A542" s="1">
        <v>35239</v>
      </c>
      <c r="B542" s="7" t="s">
        <v>80</v>
      </c>
      <c r="C542" s="8" t="str">
        <f t="shared" si="83"/>
        <v>Sun</v>
      </c>
      <c r="E542" s="10">
        <v>0</v>
      </c>
      <c r="F542" s="9">
        <v>7106.44</v>
      </c>
      <c r="G542" s="9">
        <v>5663.27</v>
      </c>
      <c r="H542" s="61">
        <v>4978.6760000000004</v>
      </c>
      <c r="I542" s="9">
        <v>1871.432</v>
      </c>
      <c r="J542" s="9">
        <v>0</v>
      </c>
      <c r="K542" s="9">
        <v>2605</v>
      </c>
      <c r="L542" s="81">
        <v>0</v>
      </c>
      <c r="M542" s="81"/>
      <c r="N542" s="14"/>
      <c r="O542" s="11">
        <f t="shared" si="84"/>
        <v>22224.817999999999</v>
      </c>
      <c r="P542" s="11">
        <v>1640.1079999999999</v>
      </c>
      <c r="Q542" s="11">
        <f t="shared" si="85"/>
        <v>964.89200000000005</v>
      </c>
      <c r="S542" s="11">
        <f t="shared" si="86"/>
        <v>20584.71</v>
      </c>
      <c r="T542" s="11">
        <f t="shared" si="80"/>
        <v>20584.71</v>
      </c>
      <c r="U542" s="11">
        <f t="shared" si="89"/>
        <v>597.98999999999796</v>
      </c>
      <c r="V542" s="11">
        <f t="shared" si="81"/>
        <v>20584.71</v>
      </c>
      <c r="W542" s="12">
        <f t="shared" si="87"/>
        <v>1</v>
      </c>
      <c r="X542" s="11">
        <f t="shared" si="82"/>
        <v>0</v>
      </c>
      <c r="Y542" s="12">
        <f t="shared" si="88"/>
        <v>0</v>
      </c>
      <c r="AA542" s="12"/>
      <c r="AB542" s="12"/>
    </row>
    <row r="543" spans="1:28">
      <c r="A543" s="1">
        <v>35240</v>
      </c>
      <c r="B543" s="7" t="s">
        <v>80</v>
      </c>
      <c r="C543" s="8" t="str">
        <f t="shared" si="83"/>
        <v>Mon</v>
      </c>
      <c r="E543" s="10">
        <v>0</v>
      </c>
      <c r="F543" s="9">
        <v>9338.4040000000005</v>
      </c>
      <c r="G543" s="9">
        <v>6169.6819999999998</v>
      </c>
      <c r="H543" s="61">
        <v>6618.7840000000006</v>
      </c>
      <c r="I543" s="9">
        <v>2006.8920000000001</v>
      </c>
      <c r="J543" s="9">
        <v>0</v>
      </c>
      <c r="K543" s="9">
        <v>3144.7560000000003</v>
      </c>
      <c r="L543" s="81">
        <v>0</v>
      </c>
      <c r="M543" s="81"/>
      <c r="N543" s="14"/>
      <c r="O543" s="11">
        <f t="shared" si="84"/>
        <v>27278.518</v>
      </c>
      <c r="P543" s="11">
        <v>1729.72</v>
      </c>
      <c r="Q543" s="11">
        <f t="shared" si="85"/>
        <v>1415.0360000000003</v>
      </c>
      <c r="S543" s="11">
        <f t="shared" si="86"/>
        <v>25548.797999999999</v>
      </c>
      <c r="T543" s="11">
        <f t="shared" si="80"/>
        <v>25548.797999999999</v>
      </c>
      <c r="U543" s="11">
        <f t="shared" si="89"/>
        <v>4964.0879999999997</v>
      </c>
      <c r="V543" s="11">
        <f t="shared" si="81"/>
        <v>25548.797999999999</v>
      </c>
      <c r="W543" s="12">
        <f t="shared" si="87"/>
        <v>1</v>
      </c>
      <c r="X543" s="11">
        <f t="shared" si="82"/>
        <v>0</v>
      </c>
      <c r="Y543" s="12">
        <f t="shared" si="88"/>
        <v>0</v>
      </c>
      <c r="AA543" s="12"/>
      <c r="AB543" s="12"/>
    </row>
    <row r="544" spans="1:28">
      <c r="A544" s="1">
        <v>35241</v>
      </c>
      <c r="B544" s="7" t="s">
        <v>80</v>
      </c>
      <c r="C544" s="8" t="str">
        <f t="shared" si="83"/>
        <v>Tue</v>
      </c>
      <c r="E544" s="10">
        <v>0</v>
      </c>
      <c r="F544" s="9">
        <v>10011.75</v>
      </c>
      <c r="G544" s="9">
        <v>6303.15</v>
      </c>
      <c r="H544" s="61">
        <v>6982.5</v>
      </c>
      <c r="I544" s="9">
        <v>2093.6999999999998</v>
      </c>
      <c r="J544" s="9">
        <v>0</v>
      </c>
      <c r="K544" s="9">
        <v>2730</v>
      </c>
      <c r="L544" s="81">
        <v>0</v>
      </c>
      <c r="M544" s="81"/>
      <c r="N544" s="14"/>
      <c r="O544" s="11">
        <f t="shared" si="84"/>
        <v>28121.100000000002</v>
      </c>
      <c r="P544" s="11">
        <v>1683.15</v>
      </c>
      <c r="Q544" s="11">
        <f t="shared" si="85"/>
        <v>1046.8499999999999</v>
      </c>
      <c r="S544" s="11">
        <f t="shared" si="86"/>
        <v>26437.95</v>
      </c>
      <c r="T544" s="11">
        <f t="shared" si="80"/>
        <v>26437.95</v>
      </c>
      <c r="U544" s="11">
        <f t="shared" si="89"/>
        <v>889.15200000000186</v>
      </c>
      <c r="V544" s="11">
        <f t="shared" si="81"/>
        <v>26437.95</v>
      </c>
      <c r="W544" s="12">
        <f t="shared" si="87"/>
        <v>1</v>
      </c>
      <c r="X544" s="11">
        <f t="shared" si="82"/>
        <v>0</v>
      </c>
      <c r="Y544" s="12">
        <f t="shared" si="88"/>
        <v>0</v>
      </c>
      <c r="AA544" s="12"/>
      <c r="AB544" s="12"/>
    </row>
    <row r="545" spans="1:28">
      <c r="A545" s="1">
        <v>35242</v>
      </c>
      <c r="B545" s="7" t="s">
        <v>80</v>
      </c>
      <c r="C545" s="8" t="str">
        <f t="shared" si="83"/>
        <v>Wed</v>
      </c>
      <c r="E545" s="10">
        <v>0</v>
      </c>
      <c r="F545" s="9">
        <v>10141.099</v>
      </c>
      <c r="G545" s="9">
        <v>8186.2389999999996</v>
      </c>
      <c r="H545" s="61">
        <v>7110.0149999999994</v>
      </c>
      <c r="I545" s="9">
        <v>2161.9069999999997</v>
      </c>
      <c r="J545" s="9">
        <v>0</v>
      </c>
      <c r="K545" s="9">
        <v>2837.7</v>
      </c>
      <c r="L545" s="81">
        <v>0</v>
      </c>
      <c r="M545" s="81"/>
      <c r="N545" s="14"/>
      <c r="O545" s="11">
        <f t="shared" si="84"/>
        <v>30436.959999999999</v>
      </c>
      <c r="P545" s="11">
        <v>1099.346</v>
      </c>
      <c r="Q545" s="11">
        <f t="shared" si="85"/>
        <v>1738.3539999999998</v>
      </c>
      <c r="S545" s="11">
        <f t="shared" si="86"/>
        <v>29337.613999999998</v>
      </c>
      <c r="T545" s="11">
        <f t="shared" si="80"/>
        <v>29337.613999999998</v>
      </c>
      <c r="U545" s="11">
        <f t="shared" si="89"/>
        <v>2899.663999999997</v>
      </c>
      <c r="V545" s="11">
        <f t="shared" si="81"/>
        <v>29337.613999999998</v>
      </c>
      <c r="W545" s="12">
        <f t="shared" si="87"/>
        <v>1</v>
      </c>
      <c r="X545" s="11">
        <f t="shared" si="82"/>
        <v>0</v>
      </c>
      <c r="Y545" s="12">
        <f t="shared" si="88"/>
        <v>0</v>
      </c>
      <c r="AA545" s="12"/>
      <c r="AB545" s="12"/>
    </row>
    <row r="546" spans="1:28">
      <c r="A546" s="1">
        <v>35243</v>
      </c>
      <c r="B546" s="7" t="s">
        <v>80</v>
      </c>
      <c r="C546" s="8" t="str">
        <f t="shared" si="83"/>
        <v>Thur</v>
      </c>
      <c r="E546" s="10">
        <v>0</v>
      </c>
      <c r="F546" s="9">
        <v>10052.912</v>
      </c>
      <c r="G546" s="9">
        <v>6597.0920000000006</v>
      </c>
      <c r="H546" s="61">
        <v>6958.98</v>
      </c>
      <c r="I546" s="9">
        <v>2131.3520000000003</v>
      </c>
      <c r="J546" s="9">
        <v>0</v>
      </c>
      <c r="K546" s="9">
        <v>2735.2</v>
      </c>
      <c r="L546" s="81">
        <v>0</v>
      </c>
      <c r="M546" s="81"/>
      <c r="N546" s="14"/>
      <c r="O546" s="11">
        <f t="shared" si="84"/>
        <v>28475.536</v>
      </c>
      <c r="P546" s="11">
        <v>1445.4480000000001</v>
      </c>
      <c r="Q546" s="11">
        <f t="shared" si="85"/>
        <v>1289.7519999999997</v>
      </c>
      <c r="S546" s="11">
        <f t="shared" si="86"/>
        <v>27030.088</v>
      </c>
      <c r="T546" s="11">
        <f t="shared" si="80"/>
        <v>27030.088</v>
      </c>
      <c r="U546" s="11">
        <f t="shared" si="89"/>
        <v>-2307.525999999998</v>
      </c>
      <c r="V546" s="11">
        <f t="shared" si="81"/>
        <v>27030.088</v>
      </c>
      <c r="W546" s="12">
        <f t="shared" si="87"/>
        <v>1</v>
      </c>
      <c r="X546" s="11">
        <f t="shared" si="82"/>
        <v>0</v>
      </c>
      <c r="Y546" s="12">
        <f t="shared" si="88"/>
        <v>0</v>
      </c>
      <c r="AA546" s="12"/>
      <c r="AB546" s="12"/>
    </row>
    <row r="547" spans="1:28">
      <c r="A547" s="1">
        <v>35244</v>
      </c>
      <c r="B547" s="7" t="s">
        <v>80</v>
      </c>
      <c r="C547" s="8" t="str">
        <f t="shared" si="83"/>
        <v>Fri</v>
      </c>
      <c r="E547" s="10">
        <v>0</v>
      </c>
      <c r="F547" s="9">
        <v>9544.5</v>
      </c>
      <c r="G547" s="9">
        <v>6274.8</v>
      </c>
      <c r="H547" s="61">
        <v>6856.5</v>
      </c>
      <c r="I547" s="9">
        <v>2038.05</v>
      </c>
      <c r="J547" s="9">
        <v>0</v>
      </c>
      <c r="K547" s="9">
        <v>27423.9</v>
      </c>
      <c r="L547" s="81">
        <v>0</v>
      </c>
      <c r="M547" s="81"/>
      <c r="N547" s="14"/>
      <c r="O547" s="11">
        <f t="shared" si="84"/>
        <v>52137.75</v>
      </c>
      <c r="P547" s="11">
        <v>24962.7</v>
      </c>
      <c r="Q547" s="11">
        <f t="shared" si="85"/>
        <v>2461.2000000000007</v>
      </c>
      <c r="S547" s="11">
        <f t="shared" si="86"/>
        <v>27175.05</v>
      </c>
      <c r="T547" s="11">
        <f t="shared" si="80"/>
        <v>27175.05</v>
      </c>
      <c r="U547" s="11">
        <f t="shared" si="89"/>
        <v>144.96199999999953</v>
      </c>
      <c r="V547" s="11">
        <f t="shared" si="81"/>
        <v>27175.05</v>
      </c>
      <c r="W547" s="12">
        <f t="shared" si="87"/>
        <v>1</v>
      </c>
      <c r="X547" s="11">
        <f t="shared" si="82"/>
        <v>0</v>
      </c>
      <c r="Y547" s="12">
        <f t="shared" si="88"/>
        <v>0</v>
      </c>
      <c r="AA547" s="12"/>
      <c r="AB547" s="12"/>
    </row>
    <row r="548" spans="1:28">
      <c r="A548" s="1">
        <v>35245</v>
      </c>
      <c r="B548" s="7" t="s">
        <v>80</v>
      </c>
      <c r="C548" s="8" t="str">
        <f t="shared" si="83"/>
        <v>Sat</v>
      </c>
      <c r="E548" s="10">
        <v>0</v>
      </c>
      <c r="F548" s="9">
        <v>7695.4639999999999</v>
      </c>
      <c r="G548" s="9">
        <v>6133.5029999999997</v>
      </c>
      <c r="H548" s="61">
        <v>5120.1689999999999</v>
      </c>
      <c r="I548" s="9">
        <v>2035.06</v>
      </c>
      <c r="J548" s="9">
        <v>0</v>
      </c>
      <c r="K548" s="9">
        <v>2202.9</v>
      </c>
      <c r="L548" s="81">
        <v>0</v>
      </c>
      <c r="M548" s="81"/>
      <c r="N548" s="14"/>
      <c r="O548" s="11">
        <f t="shared" si="84"/>
        <v>23187.096000000001</v>
      </c>
      <c r="P548" s="11">
        <v>1411.954</v>
      </c>
      <c r="Q548" s="11">
        <f t="shared" si="85"/>
        <v>790.94600000000014</v>
      </c>
      <c r="S548" s="11">
        <f t="shared" si="86"/>
        <v>21775.142</v>
      </c>
      <c r="T548" s="11">
        <f t="shared" si="80"/>
        <v>21775.142</v>
      </c>
      <c r="U548" s="11">
        <f t="shared" si="89"/>
        <v>-5399.9079999999994</v>
      </c>
      <c r="V548" s="11">
        <f t="shared" si="81"/>
        <v>21775.142</v>
      </c>
      <c r="W548" s="12">
        <f t="shared" si="87"/>
        <v>1</v>
      </c>
      <c r="X548" s="11">
        <f t="shared" si="82"/>
        <v>0</v>
      </c>
      <c r="Y548" s="12">
        <f t="shared" si="88"/>
        <v>0</v>
      </c>
      <c r="AA548" s="12"/>
      <c r="AB548" s="12"/>
    </row>
    <row r="549" spans="1:28">
      <c r="A549" s="1">
        <v>35246</v>
      </c>
      <c r="B549" s="7" t="s">
        <v>80</v>
      </c>
      <c r="C549" s="8" t="str">
        <f t="shared" si="83"/>
        <v>Sun</v>
      </c>
      <c r="E549" s="10">
        <v>0</v>
      </c>
      <c r="F549" s="9">
        <v>7450.41</v>
      </c>
      <c r="G549" s="9">
        <v>6060.9749999999995</v>
      </c>
      <c r="H549" s="61">
        <v>5087.21</v>
      </c>
      <c r="I549" s="9">
        <v>1931.7049999999999</v>
      </c>
      <c r="J549" s="9">
        <v>0</v>
      </c>
      <c r="K549" s="9">
        <v>2532</v>
      </c>
      <c r="L549" s="81">
        <v>0</v>
      </c>
      <c r="M549" s="81"/>
      <c r="N549" s="14"/>
      <c r="O549" s="11">
        <f t="shared" si="84"/>
        <v>23062.299999999996</v>
      </c>
      <c r="P549" s="11">
        <v>1483.33</v>
      </c>
      <c r="Q549" s="11">
        <f t="shared" si="85"/>
        <v>1048.67</v>
      </c>
      <c r="S549" s="11">
        <f t="shared" si="86"/>
        <v>21578.969999999994</v>
      </c>
      <c r="T549" s="11">
        <f t="shared" si="80"/>
        <v>21578.969999999994</v>
      </c>
      <c r="U549" s="11">
        <f t="shared" si="89"/>
        <v>-196.17200000000594</v>
      </c>
      <c r="V549" s="11">
        <f t="shared" si="81"/>
        <v>21578.969999999994</v>
      </c>
      <c r="W549" s="12">
        <f t="shared" si="87"/>
        <v>1</v>
      </c>
      <c r="X549" s="11">
        <f t="shared" si="82"/>
        <v>0</v>
      </c>
      <c r="Y549" s="12">
        <f t="shared" si="88"/>
        <v>0</v>
      </c>
      <c r="AA549" s="12"/>
      <c r="AB549" s="12"/>
    </row>
    <row r="550" spans="1:28">
      <c r="A550" s="1">
        <v>35247</v>
      </c>
      <c r="B550" s="7" t="s">
        <v>81</v>
      </c>
      <c r="C550" s="8" t="str">
        <f t="shared" si="83"/>
        <v>Mon</v>
      </c>
      <c r="E550" s="10">
        <v>0</v>
      </c>
      <c r="F550" s="9">
        <v>9423.75</v>
      </c>
      <c r="G550" s="9">
        <v>6020.7</v>
      </c>
      <c r="H550" s="61">
        <v>6558.3</v>
      </c>
      <c r="I550" s="9">
        <v>1953</v>
      </c>
      <c r="J550" s="9">
        <v>0</v>
      </c>
      <c r="K550" s="9">
        <v>25714.5</v>
      </c>
      <c r="L550" s="81">
        <v>0</v>
      </c>
      <c r="M550" s="81"/>
      <c r="N550" s="14"/>
      <c r="O550" s="11">
        <f t="shared" si="84"/>
        <v>49670.25</v>
      </c>
      <c r="P550" s="11">
        <v>23413.95</v>
      </c>
      <c r="Q550" s="11">
        <f t="shared" si="85"/>
        <v>2300.5499999999993</v>
      </c>
      <c r="S550" s="11">
        <f t="shared" si="86"/>
        <v>26256.3</v>
      </c>
      <c r="T550" s="11">
        <f t="shared" si="80"/>
        <v>26256.3</v>
      </c>
      <c r="U550" s="11">
        <f t="shared" si="89"/>
        <v>4677.3300000000054</v>
      </c>
      <c r="V550" s="11">
        <f t="shared" si="81"/>
        <v>26256.3</v>
      </c>
      <c r="W550" s="12">
        <f t="shared" si="87"/>
        <v>1</v>
      </c>
      <c r="X550" s="11">
        <f t="shared" si="82"/>
        <v>0</v>
      </c>
      <c r="Y550" s="12">
        <f t="shared" si="88"/>
        <v>0</v>
      </c>
      <c r="AA550" s="12"/>
      <c r="AB550" s="12"/>
    </row>
    <row r="551" spans="1:28">
      <c r="A551" s="1">
        <v>35248</v>
      </c>
      <c r="B551" s="7" t="s">
        <v>81</v>
      </c>
      <c r="C551" s="8" t="str">
        <f t="shared" si="83"/>
        <v>Tue</v>
      </c>
      <c r="E551" s="10">
        <v>0</v>
      </c>
      <c r="F551" s="9">
        <v>9427.3629999999994</v>
      </c>
      <c r="G551" s="9">
        <v>5961.4669999999996</v>
      </c>
      <c r="H551" s="61">
        <v>6608.7</v>
      </c>
      <c r="I551" s="9">
        <v>1949.0419999999999</v>
      </c>
      <c r="J551" s="9">
        <v>0</v>
      </c>
      <c r="K551" s="9">
        <v>2517.6</v>
      </c>
      <c r="L551" s="81">
        <v>0</v>
      </c>
      <c r="M551" s="81"/>
      <c r="N551" s="14"/>
      <c r="O551" s="11">
        <f t="shared" si="84"/>
        <v>26464.171999999999</v>
      </c>
      <c r="P551" s="11">
        <v>1537.8339999999998</v>
      </c>
      <c r="Q551" s="11">
        <f t="shared" si="85"/>
        <v>979.76600000000008</v>
      </c>
      <c r="S551" s="11">
        <f t="shared" si="86"/>
        <v>24926.338</v>
      </c>
      <c r="T551" s="11">
        <f t="shared" si="80"/>
        <v>24926.338</v>
      </c>
      <c r="U551" s="11">
        <f t="shared" si="89"/>
        <v>-1329.9619999999995</v>
      </c>
      <c r="V551" s="11">
        <f t="shared" si="81"/>
        <v>24926.338</v>
      </c>
      <c r="W551" s="12">
        <f t="shared" si="87"/>
        <v>1</v>
      </c>
      <c r="X551" s="11">
        <f t="shared" si="82"/>
        <v>0</v>
      </c>
      <c r="Y551" s="12">
        <f t="shared" si="88"/>
        <v>0</v>
      </c>
      <c r="AA551" s="12"/>
      <c r="AB551" s="12"/>
    </row>
    <row r="552" spans="1:28">
      <c r="A552" s="1">
        <v>35249</v>
      </c>
      <c r="B552" s="7" t="s">
        <v>81</v>
      </c>
      <c r="C552" s="8" t="str">
        <f t="shared" si="83"/>
        <v>Wed</v>
      </c>
      <c r="E552" s="10">
        <v>0</v>
      </c>
      <c r="F552" s="9">
        <v>8787.3559999999998</v>
      </c>
      <c r="G552" s="9">
        <v>5750.232</v>
      </c>
      <c r="H552" s="61">
        <v>5856.4840000000004</v>
      </c>
      <c r="I552" s="9">
        <v>1897.808</v>
      </c>
      <c r="J552" s="9">
        <v>0</v>
      </c>
      <c r="K552" s="9">
        <v>2684.7040000000002</v>
      </c>
      <c r="L552" s="81">
        <v>0</v>
      </c>
      <c r="M552" s="81"/>
      <c r="N552" s="14"/>
      <c r="O552" s="11">
        <f t="shared" si="84"/>
        <v>24976.584000000003</v>
      </c>
      <c r="P552" s="11">
        <v>1561.1680000000001</v>
      </c>
      <c r="Q552" s="11">
        <f t="shared" si="85"/>
        <v>1123.5360000000001</v>
      </c>
      <c r="S552" s="11">
        <f t="shared" si="86"/>
        <v>23415.416000000001</v>
      </c>
      <c r="T552" s="11">
        <f t="shared" si="80"/>
        <v>23415.416000000001</v>
      </c>
      <c r="U552" s="11">
        <f t="shared" si="89"/>
        <v>-1510.9219999999987</v>
      </c>
      <c r="V552" s="11">
        <f t="shared" si="81"/>
        <v>23415.416000000001</v>
      </c>
      <c r="W552" s="12">
        <f t="shared" si="87"/>
        <v>1</v>
      </c>
      <c r="X552" s="11">
        <f t="shared" si="82"/>
        <v>0</v>
      </c>
      <c r="Y552" s="12">
        <f t="shared" si="88"/>
        <v>0</v>
      </c>
      <c r="AA552" s="12"/>
      <c r="AB552" s="12"/>
    </row>
    <row r="553" spans="1:28">
      <c r="A553" s="1">
        <v>35250</v>
      </c>
      <c r="B553" s="7" t="s">
        <v>81</v>
      </c>
      <c r="C553" s="8" t="str">
        <f t="shared" si="83"/>
        <v>Thur</v>
      </c>
      <c r="E553" s="10">
        <v>0</v>
      </c>
      <c r="F553" s="9">
        <v>7150.76</v>
      </c>
      <c r="G553" s="9">
        <v>5169.62</v>
      </c>
      <c r="H553" s="61">
        <v>4064.04</v>
      </c>
      <c r="I553" s="9">
        <v>1707.66</v>
      </c>
      <c r="J553" s="9">
        <v>0</v>
      </c>
      <c r="K553" s="9">
        <v>2703</v>
      </c>
      <c r="L553" s="81">
        <v>0</v>
      </c>
      <c r="M553" s="81"/>
      <c r="N553" s="14"/>
      <c r="O553" s="11">
        <f t="shared" si="84"/>
        <v>20795.080000000002</v>
      </c>
      <c r="P553" s="11">
        <v>1532.76</v>
      </c>
      <c r="Q553" s="11">
        <f t="shared" si="85"/>
        <v>1170.24</v>
      </c>
      <c r="S553" s="11">
        <f t="shared" si="86"/>
        <v>19262.320000000003</v>
      </c>
      <c r="T553" s="11">
        <f t="shared" si="80"/>
        <v>19262.320000000003</v>
      </c>
      <c r="U553" s="11">
        <f t="shared" si="89"/>
        <v>-4153.0959999999977</v>
      </c>
      <c r="V553" s="11">
        <f t="shared" si="81"/>
        <v>19262.320000000003</v>
      </c>
      <c r="W553" s="12">
        <f t="shared" si="87"/>
        <v>1</v>
      </c>
      <c r="X553" s="11">
        <f t="shared" si="82"/>
        <v>0</v>
      </c>
      <c r="Y553" s="12">
        <f t="shared" si="88"/>
        <v>0</v>
      </c>
      <c r="AA553" s="12"/>
      <c r="AB553" s="12"/>
    </row>
    <row r="554" spans="1:28">
      <c r="A554" s="1">
        <v>35251</v>
      </c>
      <c r="B554" s="7" t="s">
        <v>81</v>
      </c>
      <c r="C554" s="8" t="str">
        <f t="shared" si="83"/>
        <v>Fri</v>
      </c>
      <c r="E554" s="10">
        <v>0</v>
      </c>
      <c r="F554" s="9">
        <v>7813.33</v>
      </c>
      <c r="G554" s="9">
        <v>5448.02</v>
      </c>
      <c r="H554" s="61">
        <v>4349.7649999999994</v>
      </c>
      <c r="I554" s="9">
        <v>1763.96</v>
      </c>
      <c r="J554" s="9">
        <v>0</v>
      </c>
      <c r="K554" s="9">
        <v>1228.02</v>
      </c>
      <c r="L554" s="81">
        <v>0</v>
      </c>
      <c r="M554" s="81"/>
      <c r="N554" s="14"/>
      <c r="O554" s="11">
        <f t="shared" si="84"/>
        <v>20603.094999999998</v>
      </c>
      <c r="P554" s="11">
        <v>219.44</v>
      </c>
      <c r="Q554" s="11">
        <f t="shared" si="85"/>
        <v>1008.5799999999999</v>
      </c>
      <c r="S554" s="11">
        <f t="shared" si="86"/>
        <v>20383.654999999999</v>
      </c>
      <c r="T554" s="11">
        <f t="shared" si="80"/>
        <v>20383.654999999999</v>
      </c>
      <c r="U554" s="11">
        <f t="shared" si="89"/>
        <v>1121.3349999999955</v>
      </c>
      <c r="V554" s="11">
        <f t="shared" si="81"/>
        <v>20383.654999999999</v>
      </c>
      <c r="W554" s="12">
        <f t="shared" si="87"/>
        <v>1</v>
      </c>
      <c r="X554" s="11">
        <f t="shared" si="82"/>
        <v>0</v>
      </c>
      <c r="Y554" s="12">
        <f t="shared" si="88"/>
        <v>0</v>
      </c>
      <c r="AA554" s="12"/>
      <c r="AB554" s="12"/>
    </row>
    <row r="555" spans="1:28">
      <c r="A555" s="1">
        <v>35252</v>
      </c>
      <c r="B555" s="7" t="s">
        <v>81</v>
      </c>
      <c r="C555" s="8" t="str">
        <f t="shared" si="83"/>
        <v>Sat</v>
      </c>
      <c r="E555" s="10">
        <v>0</v>
      </c>
      <c r="F555" s="9">
        <v>6628.6</v>
      </c>
      <c r="G555" s="9">
        <v>5402.44</v>
      </c>
      <c r="H555" s="61">
        <v>4166.848</v>
      </c>
      <c r="I555" s="9">
        <v>1706.144</v>
      </c>
      <c r="J555" s="9">
        <v>0</v>
      </c>
      <c r="K555" s="9">
        <v>1531.1280000000002</v>
      </c>
      <c r="L555" s="81">
        <v>0</v>
      </c>
      <c r="M555" s="81"/>
      <c r="N555" s="14"/>
      <c r="O555" s="11">
        <f t="shared" si="84"/>
        <v>19435.16</v>
      </c>
      <c r="P555" s="11">
        <v>599.45600000000002</v>
      </c>
      <c r="Q555" s="11">
        <f t="shared" si="85"/>
        <v>931.67200000000014</v>
      </c>
      <c r="S555" s="11">
        <f t="shared" si="86"/>
        <v>18835.704000000002</v>
      </c>
      <c r="T555" s="11">
        <f t="shared" si="80"/>
        <v>18835.704000000002</v>
      </c>
      <c r="U555" s="11">
        <f t="shared" si="89"/>
        <v>-1547.9509999999973</v>
      </c>
      <c r="V555" s="11">
        <f t="shared" si="81"/>
        <v>18835.704000000002</v>
      </c>
      <c r="W555" s="12">
        <f t="shared" si="87"/>
        <v>1</v>
      </c>
      <c r="X555" s="11">
        <f t="shared" si="82"/>
        <v>0</v>
      </c>
      <c r="Y555" s="12">
        <f t="shared" si="88"/>
        <v>0</v>
      </c>
      <c r="AA555" s="12"/>
      <c r="AB555" s="12"/>
    </row>
    <row r="556" spans="1:28">
      <c r="A556" s="1">
        <v>35253</v>
      </c>
      <c r="B556" s="7" t="s">
        <v>81</v>
      </c>
      <c r="C556" s="8" t="str">
        <f t="shared" si="83"/>
        <v>Sun</v>
      </c>
      <c r="E556" s="10">
        <v>0</v>
      </c>
      <c r="F556" s="9">
        <v>7345.8</v>
      </c>
      <c r="G556" s="9">
        <v>5978.7</v>
      </c>
      <c r="H556" s="61">
        <v>4645.2</v>
      </c>
      <c r="I556" s="9">
        <v>1835.4</v>
      </c>
      <c r="J556" s="9">
        <v>0</v>
      </c>
      <c r="K556" s="9">
        <v>2314.1999999999998</v>
      </c>
      <c r="L556" s="81">
        <v>0</v>
      </c>
      <c r="M556" s="81"/>
      <c r="N556" s="14"/>
      <c r="O556" s="11">
        <f t="shared" si="84"/>
        <v>22119.300000000003</v>
      </c>
      <c r="P556" s="11">
        <v>1390.2</v>
      </c>
      <c r="Q556" s="11">
        <f t="shared" si="85"/>
        <v>923.99999999999977</v>
      </c>
      <c r="S556" s="11">
        <f t="shared" si="86"/>
        <v>20729.100000000002</v>
      </c>
      <c r="T556" s="11">
        <f t="shared" si="80"/>
        <v>20729.100000000002</v>
      </c>
      <c r="U556" s="11">
        <f t="shared" si="89"/>
        <v>1893.3960000000006</v>
      </c>
      <c r="V556" s="11">
        <f t="shared" si="81"/>
        <v>20729.100000000002</v>
      </c>
      <c r="W556" s="12">
        <f t="shared" si="87"/>
        <v>1</v>
      </c>
      <c r="X556" s="11">
        <f t="shared" si="82"/>
        <v>0</v>
      </c>
      <c r="Y556" s="12">
        <f t="shared" si="88"/>
        <v>0</v>
      </c>
      <c r="AA556" s="12"/>
      <c r="AB556" s="12"/>
    </row>
    <row r="557" spans="1:28">
      <c r="A557" s="1">
        <v>35254</v>
      </c>
      <c r="B557" s="7" t="s">
        <v>81</v>
      </c>
      <c r="C557" s="8" t="str">
        <f t="shared" si="83"/>
        <v>Mon</v>
      </c>
      <c r="E557" s="10">
        <v>0</v>
      </c>
      <c r="F557" s="9">
        <v>10647.35</v>
      </c>
      <c r="G557" s="9">
        <v>6886.6849999999995</v>
      </c>
      <c r="H557" s="61">
        <v>7199.2869999999994</v>
      </c>
      <c r="I557" s="9">
        <v>2079.1179999999999</v>
      </c>
      <c r="J557" s="9">
        <v>0</v>
      </c>
      <c r="K557" s="9">
        <v>30733.601999999999</v>
      </c>
      <c r="L557" s="81">
        <v>0</v>
      </c>
      <c r="M557" s="81"/>
      <c r="N557" s="14"/>
      <c r="O557" s="11">
        <f t="shared" si="84"/>
        <v>57546.042000000001</v>
      </c>
      <c r="P557" s="11">
        <v>29791.599999999999</v>
      </c>
      <c r="Q557" s="11">
        <f t="shared" si="85"/>
        <v>942.00200000000041</v>
      </c>
      <c r="S557" s="11">
        <f t="shared" si="86"/>
        <v>27754.442000000003</v>
      </c>
      <c r="T557" s="11">
        <f t="shared" si="80"/>
        <v>27754.442000000003</v>
      </c>
      <c r="U557" s="11">
        <f t="shared" si="89"/>
        <v>7025.3420000000006</v>
      </c>
      <c r="V557" s="11">
        <f t="shared" si="81"/>
        <v>27754.442000000003</v>
      </c>
      <c r="W557" s="12">
        <f t="shared" si="87"/>
        <v>1</v>
      </c>
      <c r="X557" s="11">
        <f t="shared" si="82"/>
        <v>0</v>
      </c>
      <c r="Y557" s="12">
        <f t="shared" si="88"/>
        <v>0</v>
      </c>
      <c r="AA557" s="12"/>
      <c r="AB557" s="12"/>
    </row>
    <row r="558" spans="1:28">
      <c r="A558" s="1">
        <v>35255</v>
      </c>
      <c r="B558" s="7" t="s">
        <v>81</v>
      </c>
      <c r="C558" s="8" t="str">
        <f t="shared" si="83"/>
        <v>Tue</v>
      </c>
      <c r="E558" s="10">
        <v>0</v>
      </c>
      <c r="F558" s="9">
        <v>11191.592000000001</v>
      </c>
      <c r="G558" s="9">
        <v>7024.7440000000006</v>
      </c>
      <c r="H558" s="61">
        <v>7285.6959999999999</v>
      </c>
      <c r="I558" s="9">
        <v>2208.136</v>
      </c>
      <c r="J558" s="9">
        <v>0</v>
      </c>
      <c r="K558" s="9">
        <v>23918.504000000001</v>
      </c>
      <c r="L558" s="81">
        <v>0</v>
      </c>
      <c r="M558" s="81"/>
      <c r="N558" s="14"/>
      <c r="O558" s="11">
        <f t="shared" si="84"/>
        <v>51628.672000000006</v>
      </c>
      <c r="P558" s="11">
        <v>22532</v>
      </c>
      <c r="Q558" s="11">
        <f t="shared" si="85"/>
        <v>1386.5040000000008</v>
      </c>
      <c r="S558" s="11">
        <f t="shared" si="86"/>
        <v>29096.672000000006</v>
      </c>
      <c r="T558" s="11">
        <f t="shared" si="80"/>
        <v>29096.672000000006</v>
      </c>
      <c r="U558" s="11">
        <f t="shared" si="89"/>
        <v>1342.2300000000032</v>
      </c>
      <c r="V558" s="11">
        <f t="shared" si="81"/>
        <v>29096.672000000006</v>
      </c>
      <c r="W558" s="12">
        <f t="shared" si="87"/>
        <v>1</v>
      </c>
      <c r="X558" s="11">
        <f t="shared" si="82"/>
        <v>0</v>
      </c>
      <c r="Y558" s="12">
        <f t="shared" si="88"/>
        <v>0</v>
      </c>
      <c r="AA558" s="12"/>
      <c r="AB558" s="12"/>
    </row>
    <row r="559" spans="1:28">
      <c r="A559" s="1">
        <v>35256</v>
      </c>
      <c r="B559" s="7" t="s">
        <v>81</v>
      </c>
      <c r="C559" s="8" t="str">
        <f t="shared" si="83"/>
        <v>Wed</v>
      </c>
      <c r="E559" s="10">
        <v>0</v>
      </c>
      <c r="F559" s="9">
        <v>11413.008</v>
      </c>
      <c r="G559" s="9">
        <v>7368.5520000000006</v>
      </c>
      <c r="H559" s="61">
        <v>7468.7759999999998</v>
      </c>
      <c r="I559" s="9">
        <v>2314.5480000000002</v>
      </c>
      <c r="J559" s="9">
        <v>0</v>
      </c>
      <c r="K559" s="9">
        <v>2696.652</v>
      </c>
      <c r="L559" s="81">
        <v>0</v>
      </c>
      <c r="M559" s="81"/>
      <c r="N559" s="14"/>
      <c r="O559" s="11">
        <f t="shared" si="84"/>
        <v>31261.536</v>
      </c>
      <c r="P559" s="11">
        <v>1630.7280000000001</v>
      </c>
      <c r="Q559" s="11">
        <f t="shared" si="85"/>
        <v>1065.924</v>
      </c>
      <c r="S559" s="11">
        <f t="shared" si="86"/>
        <v>29630.808000000001</v>
      </c>
      <c r="T559" s="11">
        <f t="shared" si="80"/>
        <v>29630.808000000001</v>
      </c>
      <c r="U559" s="11">
        <f t="shared" si="89"/>
        <v>534.13599999999497</v>
      </c>
      <c r="V559" s="11">
        <f t="shared" si="81"/>
        <v>29630.808000000001</v>
      </c>
      <c r="W559" s="12">
        <f t="shared" si="87"/>
        <v>1</v>
      </c>
      <c r="X559" s="11">
        <f t="shared" si="82"/>
        <v>0</v>
      </c>
      <c r="Y559" s="12">
        <f t="shared" si="88"/>
        <v>0</v>
      </c>
      <c r="AA559" s="12"/>
      <c r="AB559" s="12"/>
    </row>
    <row r="560" spans="1:28">
      <c r="A560" s="1">
        <v>35257</v>
      </c>
      <c r="B560" s="7" t="s">
        <v>81</v>
      </c>
      <c r="C560" s="8" t="str">
        <f t="shared" si="83"/>
        <v>Thur</v>
      </c>
      <c r="E560" s="10">
        <v>0</v>
      </c>
      <c r="F560" s="9">
        <v>11035.3</v>
      </c>
      <c r="G560" s="9">
        <v>6741.47</v>
      </c>
      <c r="H560" s="61">
        <v>7218.4459999999999</v>
      </c>
      <c r="I560" s="9">
        <v>2162.0819999999999</v>
      </c>
      <c r="J560" s="9">
        <v>0</v>
      </c>
      <c r="K560" s="9">
        <v>2640.1040000000003</v>
      </c>
      <c r="L560" s="81">
        <v>0</v>
      </c>
      <c r="M560" s="81"/>
      <c r="N560" s="14"/>
      <c r="O560" s="11">
        <f t="shared" si="84"/>
        <v>29797.401999999998</v>
      </c>
      <c r="P560" s="11">
        <v>1585.7360000000001</v>
      </c>
      <c r="Q560" s="11">
        <f t="shared" si="85"/>
        <v>1054.3680000000002</v>
      </c>
      <c r="S560" s="11">
        <f t="shared" si="86"/>
        <v>28211.665999999997</v>
      </c>
      <c r="T560" s="11">
        <f t="shared" si="80"/>
        <v>28211.665999999997</v>
      </c>
      <c r="U560" s="11">
        <f t="shared" si="89"/>
        <v>-1419.1420000000035</v>
      </c>
      <c r="V560" s="11">
        <f t="shared" si="81"/>
        <v>28211.665999999997</v>
      </c>
      <c r="W560" s="12">
        <f t="shared" si="87"/>
        <v>1</v>
      </c>
      <c r="X560" s="11">
        <f t="shared" si="82"/>
        <v>0</v>
      </c>
      <c r="Y560" s="12">
        <f t="shared" si="88"/>
        <v>0</v>
      </c>
      <c r="AA560" s="12"/>
      <c r="AB560" s="12"/>
    </row>
    <row r="561" spans="1:28">
      <c r="A561" s="1">
        <v>35258</v>
      </c>
      <c r="B561" s="7" t="s">
        <v>81</v>
      </c>
      <c r="C561" s="8" t="str">
        <f t="shared" si="83"/>
        <v>Fri</v>
      </c>
      <c r="E561" s="10">
        <v>0</v>
      </c>
      <c r="F561" s="9">
        <v>10526.112000000001</v>
      </c>
      <c r="G561" s="9">
        <v>6414.808</v>
      </c>
      <c r="H561" s="61">
        <v>6770.08</v>
      </c>
      <c r="I561" s="9">
        <v>2049.8879999999999</v>
      </c>
      <c r="J561" s="9">
        <v>0</v>
      </c>
      <c r="K561" s="9">
        <v>2568.6480000000001</v>
      </c>
      <c r="L561" s="81">
        <v>0</v>
      </c>
      <c r="M561" s="81"/>
      <c r="N561" s="14"/>
      <c r="O561" s="11">
        <f t="shared" si="84"/>
        <v>28329.536</v>
      </c>
      <c r="P561" s="11">
        <v>1499.6880000000001</v>
      </c>
      <c r="Q561" s="11">
        <f t="shared" si="85"/>
        <v>1068.96</v>
      </c>
      <c r="S561" s="11">
        <f t="shared" si="86"/>
        <v>26829.847999999998</v>
      </c>
      <c r="T561" s="11">
        <f t="shared" si="80"/>
        <v>26829.847999999998</v>
      </c>
      <c r="U561" s="11">
        <f t="shared" si="89"/>
        <v>-1381.8179999999993</v>
      </c>
      <c r="V561" s="11">
        <f t="shared" si="81"/>
        <v>26829.847999999998</v>
      </c>
      <c r="W561" s="12">
        <f t="shared" si="87"/>
        <v>1</v>
      </c>
      <c r="X561" s="11">
        <f t="shared" si="82"/>
        <v>0</v>
      </c>
      <c r="Y561" s="12">
        <f t="shared" si="88"/>
        <v>0</v>
      </c>
      <c r="AA561" s="12"/>
      <c r="AB561" s="12"/>
    </row>
    <row r="562" spans="1:28">
      <c r="A562" s="1">
        <v>35259</v>
      </c>
      <c r="B562" s="7" t="s">
        <v>81</v>
      </c>
      <c r="C562" s="8" t="str">
        <f t="shared" si="83"/>
        <v>Sat</v>
      </c>
      <c r="E562" s="10">
        <v>0</v>
      </c>
      <c r="F562" s="9">
        <v>8302.2560000000012</v>
      </c>
      <c r="G562" s="9">
        <v>5764</v>
      </c>
      <c r="H562" s="61">
        <v>5418.16</v>
      </c>
      <c r="I562" s="9">
        <v>1870.68</v>
      </c>
      <c r="J562" s="9">
        <v>0</v>
      </c>
      <c r="K562" s="9">
        <v>2541.4</v>
      </c>
      <c r="L562" s="81">
        <v>0</v>
      </c>
      <c r="M562" s="81"/>
      <c r="N562" s="14"/>
      <c r="O562" s="11">
        <f t="shared" si="84"/>
        <v>23896.496000000003</v>
      </c>
      <c r="P562" s="11">
        <v>1537.4160000000002</v>
      </c>
      <c r="Q562" s="11">
        <f t="shared" si="85"/>
        <v>1003.9839999999999</v>
      </c>
      <c r="S562" s="11">
        <f t="shared" si="86"/>
        <v>22359.08</v>
      </c>
      <c r="T562" s="11">
        <f t="shared" si="80"/>
        <v>22359.08</v>
      </c>
      <c r="U562" s="11">
        <f t="shared" si="89"/>
        <v>-4470.7679999999964</v>
      </c>
      <c r="V562" s="11">
        <f t="shared" si="81"/>
        <v>22359.08</v>
      </c>
      <c r="W562" s="12">
        <f t="shared" si="87"/>
        <v>1</v>
      </c>
      <c r="X562" s="11">
        <f t="shared" si="82"/>
        <v>0</v>
      </c>
      <c r="Y562" s="12">
        <f t="shared" si="88"/>
        <v>0</v>
      </c>
      <c r="AA562" s="12"/>
      <c r="AB562" s="12"/>
    </row>
    <row r="563" spans="1:28">
      <c r="A563" s="1">
        <v>35260</v>
      </c>
      <c r="B563" s="7" t="s">
        <v>81</v>
      </c>
      <c r="C563" s="8" t="str">
        <f t="shared" si="83"/>
        <v>Sun</v>
      </c>
      <c r="E563" s="10">
        <v>0</v>
      </c>
      <c r="F563" s="9">
        <v>7701.7520000000004</v>
      </c>
      <c r="G563" s="9">
        <v>5645.576</v>
      </c>
      <c r="H563" s="61">
        <v>5537.6320000000005</v>
      </c>
      <c r="I563" s="9">
        <v>1808.8480000000002</v>
      </c>
      <c r="J563" s="9">
        <v>0</v>
      </c>
      <c r="K563" s="9">
        <v>5638.24</v>
      </c>
      <c r="L563" s="81">
        <v>0</v>
      </c>
      <c r="M563" s="81"/>
      <c r="N563" s="14"/>
      <c r="O563" s="11">
        <f t="shared" si="84"/>
        <v>26332.048000000003</v>
      </c>
      <c r="P563" s="11">
        <v>4537.84</v>
      </c>
      <c r="Q563" s="11">
        <f t="shared" si="85"/>
        <v>1100.3999999999996</v>
      </c>
      <c r="S563" s="11">
        <f t="shared" si="86"/>
        <v>21794.208000000002</v>
      </c>
      <c r="T563" s="11">
        <f t="shared" si="80"/>
        <v>21794.208000000002</v>
      </c>
      <c r="U563" s="11">
        <f t="shared" si="89"/>
        <v>-564.87199999999939</v>
      </c>
      <c r="V563" s="11">
        <f t="shared" si="81"/>
        <v>21794.208000000002</v>
      </c>
      <c r="W563" s="12">
        <f t="shared" si="87"/>
        <v>1</v>
      </c>
      <c r="X563" s="11">
        <f t="shared" si="82"/>
        <v>0</v>
      </c>
      <c r="Y563" s="12">
        <f t="shared" si="88"/>
        <v>0</v>
      </c>
      <c r="AA563" s="12"/>
      <c r="AB563" s="12"/>
    </row>
    <row r="564" spans="1:28">
      <c r="A564" s="1">
        <v>35261</v>
      </c>
      <c r="B564" s="7" t="s">
        <v>81</v>
      </c>
      <c r="C564" s="8" t="str">
        <f t="shared" si="83"/>
        <v>Mon</v>
      </c>
      <c r="E564" s="10">
        <v>0</v>
      </c>
      <c r="F564" s="9">
        <v>10600.8</v>
      </c>
      <c r="G564" s="9">
        <v>6259.05</v>
      </c>
      <c r="H564" s="61">
        <v>7043.4</v>
      </c>
      <c r="I564" s="9">
        <v>2028.6</v>
      </c>
      <c r="J564" s="9">
        <v>0</v>
      </c>
      <c r="K564" s="9">
        <v>20227.2</v>
      </c>
      <c r="L564" s="81">
        <v>0</v>
      </c>
      <c r="M564" s="81"/>
      <c r="N564" s="14"/>
      <c r="O564" s="11">
        <f t="shared" si="84"/>
        <v>46159.05</v>
      </c>
      <c r="P564" s="11">
        <v>19062.75</v>
      </c>
      <c r="Q564" s="11">
        <f t="shared" si="85"/>
        <v>1164.4500000000007</v>
      </c>
      <c r="S564" s="11">
        <f t="shared" si="86"/>
        <v>27096.300000000003</v>
      </c>
      <c r="T564" s="11">
        <f t="shared" si="80"/>
        <v>27096.300000000003</v>
      </c>
      <c r="U564" s="11">
        <f t="shared" si="89"/>
        <v>5302.0920000000006</v>
      </c>
      <c r="V564" s="11">
        <f t="shared" si="81"/>
        <v>27096.300000000003</v>
      </c>
      <c r="W564" s="12">
        <f t="shared" si="87"/>
        <v>1</v>
      </c>
      <c r="X564" s="11">
        <f t="shared" si="82"/>
        <v>0</v>
      </c>
      <c r="Y564" s="12">
        <f t="shared" si="88"/>
        <v>0</v>
      </c>
      <c r="AA564" s="12"/>
      <c r="AB564" s="12"/>
    </row>
    <row r="565" spans="1:28">
      <c r="A565" s="1">
        <v>35262</v>
      </c>
      <c r="B565" s="7" t="s">
        <v>81</v>
      </c>
      <c r="C565" s="8" t="str">
        <f t="shared" si="83"/>
        <v>Tue</v>
      </c>
      <c r="E565" s="10">
        <v>0</v>
      </c>
      <c r="F565" s="9">
        <v>10835.81</v>
      </c>
      <c r="G565" s="9">
        <v>6351.1929999999993</v>
      </c>
      <c r="H565" s="61">
        <v>6797.8679999999995</v>
      </c>
      <c r="I565" s="9">
        <v>2063.1129999999998</v>
      </c>
      <c r="J565" s="9">
        <v>0</v>
      </c>
      <c r="K565" s="9">
        <v>2588.6129999999998</v>
      </c>
      <c r="L565" s="81">
        <v>0</v>
      </c>
      <c r="M565" s="81"/>
      <c r="N565" s="14"/>
      <c r="O565" s="11">
        <f t="shared" si="84"/>
        <v>28636.596999999998</v>
      </c>
      <c r="P565" s="11">
        <v>1593.3159999999998</v>
      </c>
      <c r="Q565" s="11">
        <f t="shared" si="85"/>
        <v>995.29700000000003</v>
      </c>
      <c r="S565" s="11">
        <f t="shared" si="86"/>
        <v>27043.280999999999</v>
      </c>
      <c r="T565" s="11">
        <f t="shared" si="80"/>
        <v>27043.280999999999</v>
      </c>
      <c r="U565" s="11">
        <f t="shared" si="89"/>
        <v>-53.019000000003871</v>
      </c>
      <c r="V565" s="11">
        <f t="shared" si="81"/>
        <v>27043.280999999999</v>
      </c>
      <c r="W565" s="12">
        <f t="shared" si="87"/>
        <v>1</v>
      </c>
      <c r="X565" s="11">
        <f t="shared" si="82"/>
        <v>0</v>
      </c>
      <c r="Y565" s="12">
        <f t="shared" si="88"/>
        <v>0</v>
      </c>
      <c r="AA565" s="12"/>
      <c r="AB565" s="12"/>
    </row>
    <row r="566" spans="1:28">
      <c r="A566" s="1">
        <v>35263</v>
      </c>
      <c r="B566" s="7" t="s">
        <v>81</v>
      </c>
      <c r="C566" s="8" t="str">
        <f t="shared" si="83"/>
        <v>Wed</v>
      </c>
      <c r="E566" s="10">
        <v>0</v>
      </c>
      <c r="F566" s="9">
        <v>10433.888000000001</v>
      </c>
      <c r="G566" s="9">
        <v>6085.7359999999999</v>
      </c>
      <c r="H566" s="61">
        <v>6656.8960000000006</v>
      </c>
      <c r="I566" s="9">
        <v>1976.528</v>
      </c>
      <c r="J566" s="9">
        <v>0</v>
      </c>
      <c r="K566" s="9">
        <v>26083.672000000002</v>
      </c>
      <c r="L566" s="81">
        <v>0</v>
      </c>
      <c r="M566" s="81"/>
      <c r="N566" s="14"/>
      <c r="O566" s="11">
        <f t="shared" si="84"/>
        <v>51236.72</v>
      </c>
      <c r="P566" s="11">
        <v>25152</v>
      </c>
      <c r="Q566" s="11">
        <f t="shared" si="85"/>
        <v>931.6720000000023</v>
      </c>
      <c r="S566" s="11">
        <f t="shared" si="86"/>
        <v>26084.720000000001</v>
      </c>
      <c r="T566" s="11">
        <f t="shared" si="80"/>
        <v>26084.720000000001</v>
      </c>
      <c r="U566" s="11">
        <f t="shared" si="89"/>
        <v>-958.56099999999788</v>
      </c>
      <c r="V566" s="11">
        <f t="shared" si="81"/>
        <v>26084.720000000001</v>
      </c>
      <c r="W566" s="12">
        <f t="shared" si="87"/>
        <v>1</v>
      </c>
      <c r="X566" s="11">
        <f t="shared" si="82"/>
        <v>0</v>
      </c>
      <c r="Y566" s="12">
        <f t="shared" si="88"/>
        <v>0</v>
      </c>
      <c r="AA566" s="12"/>
      <c r="AB566" s="12"/>
    </row>
    <row r="567" spans="1:28">
      <c r="A567" s="1">
        <v>35264</v>
      </c>
      <c r="B567" s="7" t="s">
        <v>81</v>
      </c>
      <c r="C567" s="8" t="str">
        <f t="shared" si="83"/>
        <v>Thur</v>
      </c>
      <c r="E567" s="10">
        <v>0</v>
      </c>
      <c r="F567" s="9">
        <v>10249.754000000001</v>
      </c>
      <c r="G567" s="9">
        <v>6095.0420000000004</v>
      </c>
      <c r="H567" s="61">
        <v>6467.4180000000006</v>
      </c>
      <c r="I567" s="9">
        <v>1923.5940000000001</v>
      </c>
      <c r="J567" s="9">
        <v>0</v>
      </c>
      <c r="K567" s="9">
        <v>14682.702000000001</v>
      </c>
      <c r="L567" s="81">
        <v>0</v>
      </c>
      <c r="M567" s="81"/>
      <c r="N567" s="14"/>
      <c r="O567" s="11">
        <f t="shared" si="84"/>
        <v>39418.510000000009</v>
      </c>
      <c r="P567" s="11">
        <v>13598</v>
      </c>
      <c r="Q567" s="11">
        <f t="shared" si="85"/>
        <v>1084.7020000000011</v>
      </c>
      <c r="S567" s="11">
        <f t="shared" si="86"/>
        <v>25820.510000000009</v>
      </c>
      <c r="T567" s="11">
        <f t="shared" si="80"/>
        <v>25820.510000000009</v>
      </c>
      <c r="U567" s="11">
        <f t="shared" si="89"/>
        <v>-264.20999999999185</v>
      </c>
      <c r="V567" s="11">
        <f t="shared" si="81"/>
        <v>25820.510000000009</v>
      </c>
      <c r="W567" s="12">
        <f t="shared" si="87"/>
        <v>1</v>
      </c>
      <c r="X567" s="11">
        <f t="shared" si="82"/>
        <v>0</v>
      </c>
      <c r="Y567" s="12">
        <f t="shared" si="88"/>
        <v>0</v>
      </c>
      <c r="AA567" s="12"/>
      <c r="AB567" s="12"/>
    </row>
    <row r="568" spans="1:28">
      <c r="A568" s="1">
        <v>35265</v>
      </c>
      <c r="B568" s="7" t="s">
        <v>81</v>
      </c>
      <c r="C568" s="8" t="str">
        <f t="shared" si="83"/>
        <v>Fri</v>
      </c>
      <c r="E568" s="10">
        <v>0</v>
      </c>
      <c r="F568" s="9">
        <v>9863.9439999999995</v>
      </c>
      <c r="G568" s="9">
        <v>5843.4949999999999</v>
      </c>
      <c r="H568" s="61">
        <v>6114.1519999999991</v>
      </c>
      <c r="I568" s="9">
        <v>1891.4879999999998</v>
      </c>
      <c r="J568" s="9">
        <v>0</v>
      </c>
      <c r="K568" s="9">
        <v>2547.9089999999997</v>
      </c>
      <c r="L568" s="81">
        <v>0</v>
      </c>
      <c r="M568" s="81"/>
      <c r="N568" s="14"/>
      <c r="O568" s="11">
        <f t="shared" si="84"/>
        <v>26260.987999999998</v>
      </c>
      <c r="P568" s="11">
        <v>1573.1289999999999</v>
      </c>
      <c r="Q568" s="11">
        <f t="shared" si="85"/>
        <v>974.77999999999975</v>
      </c>
      <c r="S568" s="11">
        <f t="shared" si="86"/>
        <v>24687.858999999997</v>
      </c>
      <c r="T568" s="11">
        <f t="shared" si="80"/>
        <v>24687.858999999997</v>
      </c>
      <c r="U568" s="11">
        <f t="shared" si="89"/>
        <v>-1132.6510000000126</v>
      </c>
      <c r="V568" s="11">
        <f t="shared" si="81"/>
        <v>24687.858999999997</v>
      </c>
      <c r="W568" s="12">
        <f t="shared" si="87"/>
        <v>1</v>
      </c>
      <c r="X568" s="11">
        <f t="shared" si="82"/>
        <v>0</v>
      </c>
      <c r="Y568" s="12">
        <f t="shared" si="88"/>
        <v>0</v>
      </c>
      <c r="AA568" s="12"/>
      <c r="AB568" s="12"/>
    </row>
    <row r="569" spans="1:28">
      <c r="A569" s="1">
        <v>35266</v>
      </c>
      <c r="B569" s="7" t="s">
        <v>81</v>
      </c>
      <c r="C569" s="8" t="str">
        <f t="shared" si="83"/>
        <v>Sat</v>
      </c>
      <c r="E569" s="10">
        <v>0</v>
      </c>
      <c r="F569" s="9">
        <v>7825.9440000000004</v>
      </c>
      <c r="G569" s="9">
        <v>5513.5920000000006</v>
      </c>
      <c r="H569" s="61">
        <v>4838.12</v>
      </c>
      <c r="I569" s="9">
        <v>1830.6120000000001</v>
      </c>
      <c r="J569" s="9">
        <v>0</v>
      </c>
      <c r="K569" s="9">
        <v>2638.692</v>
      </c>
      <c r="L569" s="81">
        <v>0</v>
      </c>
      <c r="M569" s="81"/>
      <c r="N569" s="14"/>
      <c r="O569" s="11">
        <f t="shared" si="84"/>
        <v>22646.959999999999</v>
      </c>
      <c r="P569" s="11">
        <v>1577.828</v>
      </c>
      <c r="Q569" s="11">
        <f t="shared" si="85"/>
        <v>1060.864</v>
      </c>
      <c r="S569" s="11">
        <f t="shared" si="86"/>
        <v>21069.131999999998</v>
      </c>
      <c r="T569" s="11">
        <f t="shared" si="80"/>
        <v>21069.131999999998</v>
      </c>
      <c r="U569" s="11">
        <f t="shared" si="89"/>
        <v>-3618.726999999999</v>
      </c>
      <c r="V569" s="11">
        <f t="shared" si="81"/>
        <v>21069.131999999998</v>
      </c>
      <c r="W569" s="12">
        <f t="shared" si="87"/>
        <v>1</v>
      </c>
      <c r="X569" s="11">
        <f t="shared" si="82"/>
        <v>0</v>
      </c>
      <c r="Y569" s="12">
        <f t="shared" si="88"/>
        <v>0</v>
      </c>
      <c r="AA569" s="12"/>
      <c r="AB569" s="12"/>
    </row>
    <row r="570" spans="1:28">
      <c r="A570" s="1">
        <v>35267</v>
      </c>
      <c r="B570" s="7" t="s">
        <v>81</v>
      </c>
      <c r="C570" s="8" t="str">
        <f t="shared" si="83"/>
        <v>Sun</v>
      </c>
      <c r="E570" s="10">
        <v>0</v>
      </c>
      <c r="F570" s="9">
        <v>7426.1249999999991</v>
      </c>
      <c r="G570" s="9">
        <v>5507.2349999999997</v>
      </c>
      <c r="H570" s="61">
        <v>4943.16</v>
      </c>
      <c r="I570" s="9">
        <v>1801.9349999999999</v>
      </c>
      <c r="J570" s="9">
        <v>0</v>
      </c>
      <c r="K570" s="9">
        <v>2526.4349999999999</v>
      </c>
      <c r="L570" s="81">
        <v>0</v>
      </c>
      <c r="M570" s="81"/>
      <c r="N570" s="14"/>
      <c r="O570" s="11">
        <f t="shared" si="84"/>
        <v>22204.89</v>
      </c>
      <c r="P570" s="11">
        <v>1514.2049999999999</v>
      </c>
      <c r="Q570" s="11">
        <f t="shared" si="85"/>
        <v>1012.23</v>
      </c>
      <c r="S570" s="11">
        <f t="shared" si="86"/>
        <v>20690.684999999998</v>
      </c>
      <c r="T570" s="11">
        <f t="shared" si="80"/>
        <v>20690.684999999998</v>
      </c>
      <c r="U570" s="11">
        <f t="shared" si="89"/>
        <v>-378.44700000000012</v>
      </c>
      <c r="V570" s="11">
        <f t="shared" si="81"/>
        <v>20690.684999999998</v>
      </c>
      <c r="W570" s="12">
        <f t="shared" si="87"/>
        <v>1</v>
      </c>
      <c r="X570" s="11">
        <f t="shared" si="82"/>
        <v>0</v>
      </c>
      <c r="Y570" s="12">
        <f t="shared" si="88"/>
        <v>0</v>
      </c>
      <c r="AA570" s="12"/>
      <c r="AB570" s="12"/>
    </row>
    <row r="571" spans="1:28">
      <c r="A571" s="1">
        <v>35268</v>
      </c>
      <c r="B571" s="7" t="s">
        <v>81</v>
      </c>
      <c r="C571" s="8" t="str">
        <f t="shared" si="83"/>
        <v>Mon</v>
      </c>
      <c r="E571" s="10">
        <v>0</v>
      </c>
      <c r="F571" s="9">
        <v>10468.964</v>
      </c>
      <c r="G571" s="9">
        <v>6146.7239999999993</v>
      </c>
      <c r="H571" s="61">
        <v>6717.1349999999993</v>
      </c>
      <c r="I571" s="9">
        <v>1963.71</v>
      </c>
      <c r="J571" s="9">
        <v>0</v>
      </c>
      <c r="K571" s="9">
        <v>2667.1129999999998</v>
      </c>
      <c r="L571" s="81">
        <v>0</v>
      </c>
      <c r="M571" s="81"/>
      <c r="N571" s="14"/>
      <c r="O571" s="11">
        <f t="shared" si="84"/>
        <v>27963.645999999997</v>
      </c>
      <c r="P571" s="11">
        <v>1628.1129999999998</v>
      </c>
      <c r="Q571" s="11">
        <f t="shared" si="85"/>
        <v>1039</v>
      </c>
      <c r="S571" s="11">
        <f t="shared" si="86"/>
        <v>26335.532999999996</v>
      </c>
      <c r="T571" s="11">
        <f t="shared" si="80"/>
        <v>26335.532999999996</v>
      </c>
      <c r="U571" s="11">
        <f t="shared" si="89"/>
        <v>5644.8479999999981</v>
      </c>
      <c r="V571" s="11">
        <f t="shared" si="81"/>
        <v>26335.532999999996</v>
      </c>
      <c r="W571" s="12">
        <f t="shared" si="87"/>
        <v>1</v>
      </c>
      <c r="X571" s="11">
        <f t="shared" si="82"/>
        <v>0</v>
      </c>
      <c r="Y571" s="12">
        <f t="shared" si="88"/>
        <v>0</v>
      </c>
      <c r="AA571" s="12"/>
      <c r="AB571" s="12"/>
    </row>
    <row r="572" spans="1:28">
      <c r="A572" s="1">
        <v>35269</v>
      </c>
      <c r="B572" s="7" t="s">
        <v>81</v>
      </c>
      <c r="C572" s="8" t="str">
        <f t="shared" si="83"/>
        <v>Tue</v>
      </c>
      <c r="E572" s="10">
        <v>0</v>
      </c>
      <c r="F572" s="9">
        <v>11007.688</v>
      </c>
      <c r="G572" s="9">
        <v>6257.21</v>
      </c>
      <c r="H572" s="61">
        <v>6963.6860000000006</v>
      </c>
      <c r="I572" s="9">
        <v>2032.942</v>
      </c>
      <c r="J572" s="9">
        <v>0</v>
      </c>
      <c r="K572" s="9">
        <v>2344.5</v>
      </c>
      <c r="L572" s="81">
        <v>0</v>
      </c>
      <c r="M572" s="81"/>
      <c r="N572" s="14"/>
      <c r="O572" s="11">
        <f t="shared" si="84"/>
        <v>28606.026000000002</v>
      </c>
      <c r="P572" s="11">
        <v>1316.046</v>
      </c>
      <c r="Q572" s="11">
        <f t="shared" si="85"/>
        <v>1028.454</v>
      </c>
      <c r="S572" s="11">
        <f t="shared" si="86"/>
        <v>27289.980000000003</v>
      </c>
      <c r="T572" s="11">
        <f t="shared" si="80"/>
        <v>27289.980000000003</v>
      </c>
      <c r="U572" s="11">
        <f t="shared" si="89"/>
        <v>954.44700000000739</v>
      </c>
      <c r="V572" s="11">
        <f t="shared" si="81"/>
        <v>27289.980000000003</v>
      </c>
      <c r="W572" s="12">
        <f t="shared" si="87"/>
        <v>1</v>
      </c>
      <c r="X572" s="11">
        <f t="shared" si="82"/>
        <v>0</v>
      </c>
      <c r="Y572" s="12">
        <f t="shared" si="88"/>
        <v>0</v>
      </c>
      <c r="AA572" s="12"/>
      <c r="AB572" s="12"/>
    </row>
    <row r="573" spans="1:28">
      <c r="A573" s="1">
        <v>35270</v>
      </c>
      <c r="B573" s="7" t="s">
        <v>81</v>
      </c>
      <c r="C573" s="8" t="str">
        <f t="shared" si="83"/>
        <v>Wed</v>
      </c>
      <c r="E573" s="10">
        <v>0</v>
      </c>
      <c r="F573" s="9">
        <v>11192.831999999999</v>
      </c>
      <c r="G573" s="9">
        <v>6168.9659999999994</v>
      </c>
      <c r="H573" s="61">
        <v>6857.0669999999991</v>
      </c>
      <c r="I573" s="9">
        <v>1986.2279999999998</v>
      </c>
      <c r="J573" s="9">
        <v>0</v>
      </c>
      <c r="K573" s="9">
        <v>2489.0309999999999</v>
      </c>
      <c r="L573" s="81">
        <v>0</v>
      </c>
      <c r="M573" s="81"/>
      <c r="N573" s="14"/>
      <c r="O573" s="11">
        <f t="shared" si="84"/>
        <v>28694.123999999996</v>
      </c>
      <c r="P573" s="11">
        <v>1488.63</v>
      </c>
      <c r="Q573" s="11">
        <f t="shared" si="85"/>
        <v>1000.4009999999998</v>
      </c>
      <c r="S573" s="11">
        <f t="shared" si="86"/>
        <v>27205.493999999995</v>
      </c>
      <c r="T573" s="11">
        <f t="shared" si="80"/>
        <v>27205.493999999995</v>
      </c>
      <c r="U573" s="11">
        <f t="shared" si="89"/>
        <v>-84.486000000008062</v>
      </c>
      <c r="V573" s="11">
        <f t="shared" si="81"/>
        <v>27205.493999999995</v>
      </c>
      <c r="W573" s="12">
        <f t="shared" si="87"/>
        <v>1</v>
      </c>
      <c r="X573" s="11">
        <f t="shared" si="82"/>
        <v>0</v>
      </c>
      <c r="Y573" s="12">
        <f t="shared" si="88"/>
        <v>0</v>
      </c>
      <c r="AA573" s="12"/>
      <c r="AB573" s="12"/>
    </row>
    <row r="574" spans="1:28">
      <c r="A574" s="1">
        <v>35271</v>
      </c>
      <c r="B574" s="7" t="s">
        <v>81</v>
      </c>
      <c r="C574" s="8" t="str">
        <f t="shared" si="83"/>
        <v>Thur</v>
      </c>
      <c r="E574" s="10">
        <v>0</v>
      </c>
      <c r="F574" s="9">
        <v>10905.091999999999</v>
      </c>
      <c r="G574" s="9">
        <v>6125.5589999999993</v>
      </c>
      <c r="H574" s="61">
        <v>6875.31</v>
      </c>
      <c r="I574" s="9">
        <v>1991.04</v>
      </c>
      <c r="J574" s="9">
        <v>0</v>
      </c>
      <c r="K574" s="9">
        <v>2513.6879999999996</v>
      </c>
      <c r="L574" s="81">
        <v>0</v>
      </c>
      <c r="M574" s="81"/>
      <c r="N574" s="14"/>
      <c r="O574" s="11">
        <f t="shared" si="84"/>
        <v>28410.688999999998</v>
      </c>
      <c r="P574" s="11">
        <v>1516.0939999999998</v>
      </c>
      <c r="Q574" s="11">
        <f t="shared" si="85"/>
        <v>997.59399999999982</v>
      </c>
      <c r="S574" s="11">
        <f t="shared" si="86"/>
        <v>26894.594999999998</v>
      </c>
      <c r="T574" s="11">
        <f t="shared" si="80"/>
        <v>26894.594999999998</v>
      </c>
      <c r="U574" s="11">
        <f t="shared" si="89"/>
        <v>-310.89899999999761</v>
      </c>
      <c r="V574" s="11">
        <f t="shared" si="81"/>
        <v>26894.594999999998</v>
      </c>
      <c r="W574" s="12">
        <f t="shared" si="87"/>
        <v>1</v>
      </c>
      <c r="X574" s="11">
        <f t="shared" si="82"/>
        <v>0</v>
      </c>
      <c r="Y574" s="12">
        <f t="shared" si="88"/>
        <v>0</v>
      </c>
      <c r="AA574" s="12"/>
      <c r="AB574" s="12"/>
    </row>
    <row r="575" spans="1:28">
      <c r="A575" s="1">
        <v>35272</v>
      </c>
      <c r="B575" s="7" t="s">
        <v>81</v>
      </c>
      <c r="C575" s="8" t="str">
        <f t="shared" si="83"/>
        <v>Fri</v>
      </c>
      <c r="E575" s="10">
        <v>0</v>
      </c>
      <c r="F575" s="9">
        <v>10235.115</v>
      </c>
      <c r="G575" s="9">
        <v>5972.9849999999997</v>
      </c>
      <c r="H575" s="61">
        <v>6583.6349999999993</v>
      </c>
      <c r="I575" s="9">
        <v>1934.415</v>
      </c>
      <c r="J575" s="9">
        <v>0</v>
      </c>
      <c r="K575" s="9">
        <v>2363.94</v>
      </c>
      <c r="L575" s="81">
        <v>0</v>
      </c>
      <c r="M575" s="81"/>
      <c r="N575" s="14"/>
      <c r="O575" s="11">
        <f t="shared" si="84"/>
        <v>27090.089999999997</v>
      </c>
      <c r="P575" s="11">
        <v>1430.37</v>
      </c>
      <c r="Q575" s="11">
        <f t="shared" si="85"/>
        <v>933.57000000000016</v>
      </c>
      <c r="S575" s="11">
        <f t="shared" si="86"/>
        <v>25659.719999999998</v>
      </c>
      <c r="T575" s="11">
        <f t="shared" si="80"/>
        <v>25659.719999999998</v>
      </c>
      <c r="U575" s="11">
        <f t="shared" si="89"/>
        <v>-1234.875</v>
      </c>
      <c r="V575" s="11">
        <f t="shared" si="81"/>
        <v>25659.719999999998</v>
      </c>
      <c r="W575" s="12">
        <f t="shared" si="87"/>
        <v>1</v>
      </c>
      <c r="X575" s="11">
        <f t="shared" si="82"/>
        <v>0</v>
      </c>
      <c r="Y575" s="12">
        <f t="shared" si="88"/>
        <v>0</v>
      </c>
      <c r="AA575" s="12"/>
      <c r="AB575" s="12"/>
    </row>
    <row r="576" spans="1:28">
      <c r="A576" s="1">
        <v>35273</v>
      </c>
      <c r="B576" s="7" t="s">
        <v>81</v>
      </c>
      <c r="C576" s="8" t="str">
        <f t="shared" si="83"/>
        <v>Sat</v>
      </c>
      <c r="E576" s="10">
        <v>0</v>
      </c>
      <c r="F576" s="9">
        <v>7987.56</v>
      </c>
      <c r="G576" s="9">
        <v>5451.4319999999998</v>
      </c>
      <c r="H576" s="61">
        <v>4749.0240000000003</v>
      </c>
      <c r="I576" s="9">
        <v>1797.46</v>
      </c>
      <c r="J576" s="9">
        <v>0</v>
      </c>
      <c r="K576" s="9">
        <v>2523.6959999999999</v>
      </c>
      <c r="L576" s="81">
        <v>0</v>
      </c>
      <c r="M576" s="81"/>
      <c r="N576" s="14"/>
      <c r="O576" s="11">
        <f t="shared" si="84"/>
        <v>22509.171999999999</v>
      </c>
      <c r="P576" s="11">
        <v>1514.6320000000001</v>
      </c>
      <c r="Q576" s="11">
        <f t="shared" si="85"/>
        <v>1009.0639999999999</v>
      </c>
      <c r="S576" s="11">
        <f t="shared" si="86"/>
        <v>20994.539999999997</v>
      </c>
      <c r="T576" s="11">
        <f t="shared" si="80"/>
        <v>20994.539999999997</v>
      </c>
      <c r="U576" s="11">
        <f t="shared" si="89"/>
        <v>-4665.18</v>
      </c>
      <c r="V576" s="11">
        <f t="shared" si="81"/>
        <v>20994.539999999997</v>
      </c>
      <c r="W576" s="12">
        <f t="shared" si="87"/>
        <v>1</v>
      </c>
      <c r="X576" s="11">
        <f t="shared" si="82"/>
        <v>0</v>
      </c>
      <c r="Y576" s="12">
        <f t="shared" si="88"/>
        <v>0</v>
      </c>
      <c r="AA576" s="12"/>
      <c r="AB576" s="12"/>
    </row>
    <row r="577" spans="1:28">
      <c r="A577" s="1">
        <v>35274</v>
      </c>
      <c r="B577" s="7" t="s">
        <v>81</v>
      </c>
      <c r="C577" s="8" t="str">
        <f t="shared" si="83"/>
        <v>Sun</v>
      </c>
      <c r="E577" s="10">
        <v>0</v>
      </c>
      <c r="F577" s="9">
        <v>7949.0039999999999</v>
      </c>
      <c r="G577" s="9">
        <v>5596.8959999999997</v>
      </c>
      <c r="H577" s="61">
        <v>4962.6779999999999</v>
      </c>
      <c r="I577" s="9">
        <v>1824.8040000000001</v>
      </c>
      <c r="J577" s="9">
        <v>0</v>
      </c>
      <c r="K577" s="9">
        <v>2528.5680000000002</v>
      </c>
      <c r="L577" s="81">
        <v>0</v>
      </c>
      <c r="M577" s="81"/>
      <c r="N577" s="14"/>
      <c r="O577" s="11">
        <f t="shared" si="84"/>
        <v>22861.95</v>
      </c>
      <c r="P577" s="11">
        <v>1489.53</v>
      </c>
      <c r="Q577" s="11">
        <f t="shared" si="85"/>
        <v>1039.0380000000002</v>
      </c>
      <c r="S577" s="11">
        <f t="shared" si="86"/>
        <v>21372.420000000002</v>
      </c>
      <c r="T577" s="11">
        <f t="shared" si="80"/>
        <v>21372.420000000002</v>
      </c>
      <c r="U577" s="11">
        <f t="shared" si="89"/>
        <v>377.88000000000466</v>
      </c>
      <c r="V577" s="11">
        <f t="shared" si="81"/>
        <v>21372.420000000002</v>
      </c>
      <c r="W577" s="12">
        <f t="shared" si="87"/>
        <v>1</v>
      </c>
      <c r="X577" s="11">
        <f t="shared" si="82"/>
        <v>0</v>
      </c>
      <c r="Y577" s="12">
        <f t="shared" si="88"/>
        <v>0</v>
      </c>
      <c r="AA577" s="12"/>
      <c r="AB577" s="12"/>
    </row>
    <row r="578" spans="1:28">
      <c r="A578" s="1">
        <v>35275</v>
      </c>
      <c r="B578" s="7" t="s">
        <v>81</v>
      </c>
      <c r="C578" s="8" t="str">
        <f t="shared" si="83"/>
        <v>Mon</v>
      </c>
      <c r="E578" s="10">
        <v>0</v>
      </c>
      <c r="F578" s="9">
        <v>10523.244000000001</v>
      </c>
      <c r="G578" s="9">
        <v>6163.6440000000002</v>
      </c>
      <c r="H578" s="61">
        <v>6822.7740000000003</v>
      </c>
      <c r="I578" s="9">
        <v>1985.694</v>
      </c>
      <c r="J578" s="9">
        <v>0</v>
      </c>
      <c r="K578" s="9">
        <v>2550.366</v>
      </c>
      <c r="L578" s="81">
        <v>0</v>
      </c>
      <c r="M578" s="81"/>
      <c r="N578" s="14"/>
      <c r="O578" s="11">
        <f t="shared" si="84"/>
        <v>28045.722000000002</v>
      </c>
      <c r="P578" s="11">
        <v>1519.6320000000001</v>
      </c>
      <c r="Q578" s="11">
        <f t="shared" si="85"/>
        <v>1030.7339999999999</v>
      </c>
      <c r="S578" s="11">
        <f t="shared" si="86"/>
        <v>26526.09</v>
      </c>
      <c r="T578" s="11">
        <f t="shared" si="80"/>
        <v>26526.09</v>
      </c>
      <c r="U578" s="11">
        <f t="shared" si="89"/>
        <v>5153.6699999999983</v>
      </c>
      <c r="V578" s="11">
        <f t="shared" si="81"/>
        <v>26526.09</v>
      </c>
      <c r="W578" s="12">
        <f t="shared" si="87"/>
        <v>1</v>
      </c>
      <c r="X578" s="11">
        <f t="shared" si="82"/>
        <v>0</v>
      </c>
      <c r="Y578" s="12">
        <f t="shared" si="88"/>
        <v>0</v>
      </c>
      <c r="AA578" s="12"/>
      <c r="AB578" s="12"/>
    </row>
    <row r="579" spans="1:28">
      <c r="A579" s="1">
        <v>35276</v>
      </c>
      <c r="B579" s="7" t="s">
        <v>81</v>
      </c>
      <c r="C579" s="8" t="str">
        <f t="shared" si="83"/>
        <v>Tue</v>
      </c>
      <c r="E579" s="10">
        <v>0</v>
      </c>
      <c r="F579" s="9">
        <v>10535.7</v>
      </c>
      <c r="G579" s="9">
        <v>6221.7719999999999</v>
      </c>
      <c r="H579" s="61">
        <v>6773.9880000000003</v>
      </c>
      <c r="I579" s="9">
        <v>1978.4280000000001</v>
      </c>
      <c r="J579" s="9">
        <v>0</v>
      </c>
      <c r="K579" s="9">
        <v>2448.6420000000003</v>
      </c>
      <c r="L579" s="81">
        <v>0</v>
      </c>
      <c r="M579" s="81"/>
      <c r="N579" s="14"/>
      <c r="O579" s="11">
        <f t="shared" si="84"/>
        <v>27958.530000000002</v>
      </c>
      <c r="P579" s="11">
        <v>1514.442</v>
      </c>
      <c r="Q579" s="11">
        <f t="shared" si="85"/>
        <v>934.20000000000027</v>
      </c>
      <c r="S579" s="11">
        <f t="shared" si="86"/>
        <v>26444.088000000003</v>
      </c>
      <c r="T579" s="11">
        <f t="shared" ref="T579:T642" si="90">SUM(S579,D579)</f>
        <v>26444.088000000003</v>
      </c>
      <c r="U579" s="11">
        <f t="shared" si="89"/>
        <v>-82.001999999996769</v>
      </c>
      <c r="V579" s="11">
        <f t="shared" ref="V579:V642" si="91">SUM(F579:K579)-P579</f>
        <v>26444.088000000003</v>
      </c>
      <c r="W579" s="12">
        <f t="shared" si="87"/>
        <v>1</v>
      </c>
      <c r="X579" s="11">
        <f t="shared" ref="X579:X642" si="92">SUM(L579:M579)</f>
        <v>0</v>
      </c>
      <c r="Y579" s="12">
        <f t="shared" si="88"/>
        <v>0</v>
      </c>
      <c r="AA579" s="12"/>
      <c r="AB579" s="12"/>
    </row>
    <row r="580" spans="1:28">
      <c r="A580" s="1">
        <v>35277</v>
      </c>
      <c r="B580" s="7" t="s">
        <v>81</v>
      </c>
      <c r="C580" s="8" t="str">
        <f t="shared" ref="C580:C643" si="93">IF(WEEKDAY(A580)=1,"Sun",IF(WEEKDAY(A580)=2,"Mon",IF(WEEKDAY(A580)=3,"Tue",IF(WEEKDAY(A580)=4,"Wed",IF(WEEKDAY(A580)=5,"Thur",IF(WEEKDAY(A580)=6,"Fri",IF(WEEKDAY(A580)=7,"Sat")))))))</f>
        <v>Wed</v>
      </c>
      <c r="E580" s="10">
        <v>0</v>
      </c>
      <c r="F580" s="9">
        <v>11455.6</v>
      </c>
      <c r="G580" s="9">
        <v>6432.4</v>
      </c>
      <c r="H580" s="61">
        <v>5863.52</v>
      </c>
      <c r="I580" s="9">
        <v>2078.96</v>
      </c>
      <c r="J580" s="9">
        <v>0</v>
      </c>
      <c r="K580" s="9">
        <v>2537.6</v>
      </c>
      <c r="L580" s="81">
        <v>0</v>
      </c>
      <c r="M580" s="81"/>
      <c r="N580" s="14"/>
      <c r="O580" s="11">
        <f t="shared" ref="O580:O643" si="94">SUM(F580:M580)</f>
        <v>28368.079999999998</v>
      </c>
      <c r="P580" s="11">
        <v>1599.52</v>
      </c>
      <c r="Q580" s="11">
        <f t="shared" ref="Q580:Q643" si="95">K580-P580</f>
        <v>938.07999999999993</v>
      </c>
      <c r="S580" s="11">
        <f t="shared" ref="S580:S643" si="96">O580-P580</f>
        <v>26768.559999999998</v>
      </c>
      <c r="T580" s="11">
        <f t="shared" si="90"/>
        <v>26768.559999999998</v>
      </c>
      <c r="U580" s="11">
        <f t="shared" si="89"/>
        <v>324.4719999999943</v>
      </c>
      <c r="V580" s="11">
        <f t="shared" si="91"/>
        <v>26768.559999999998</v>
      </c>
      <c r="W580" s="12">
        <f t="shared" ref="W580:W643" si="97">V580/S580</f>
        <v>1</v>
      </c>
      <c r="X580" s="11">
        <f t="shared" si="92"/>
        <v>0</v>
      </c>
      <c r="Y580" s="12">
        <f t="shared" ref="Y580:Y643" si="98">X580/S580</f>
        <v>0</v>
      </c>
      <c r="AA580" s="12"/>
      <c r="AB580" s="12"/>
    </row>
    <row r="581" spans="1:28">
      <c r="A581" s="1">
        <v>35278</v>
      </c>
      <c r="B581" s="7" t="s">
        <v>82</v>
      </c>
      <c r="C581" s="8" t="str">
        <f t="shared" si="93"/>
        <v>Thur</v>
      </c>
      <c r="E581" s="10">
        <v>0</v>
      </c>
      <c r="F581" s="9">
        <v>11438.96</v>
      </c>
      <c r="G581" s="9">
        <v>6574.88</v>
      </c>
      <c r="H581" s="61">
        <v>5803.2</v>
      </c>
      <c r="I581" s="9">
        <v>2117.44</v>
      </c>
      <c r="J581" s="9">
        <v>0</v>
      </c>
      <c r="K581" s="9">
        <v>2530.3200000000002</v>
      </c>
      <c r="L581" s="81">
        <v>0</v>
      </c>
      <c r="M581" s="81"/>
      <c r="N581" s="14"/>
      <c r="O581" s="11">
        <f t="shared" si="94"/>
        <v>28464.799999999999</v>
      </c>
      <c r="P581" s="11">
        <v>1554.8</v>
      </c>
      <c r="Q581" s="11">
        <f t="shared" si="95"/>
        <v>975.52000000000021</v>
      </c>
      <c r="S581" s="11">
        <f t="shared" si="96"/>
        <v>26910</v>
      </c>
      <c r="T581" s="11">
        <f t="shared" si="90"/>
        <v>26910</v>
      </c>
      <c r="U581" s="11">
        <f t="shared" ref="U581:U644" si="99">S581-S580</f>
        <v>141.44000000000233</v>
      </c>
      <c r="V581" s="11">
        <f t="shared" si="91"/>
        <v>26910</v>
      </c>
      <c r="W581" s="12">
        <f t="shared" si="97"/>
        <v>1</v>
      </c>
      <c r="X581" s="11">
        <f t="shared" si="92"/>
        <v>0</v>
      </c>
      <c r="Y581" s="12">
        <f t="shared" si="98"/>
        <v>0</v>
      </c>
      <c r="AA581" s="12"/>
      <c r="AB581" s="12"/>
    </row>
    <row r="582" spans="1:28">
      <c r="A582" s="1">
        <v>35279</v>
      </c>
      <c r="B582" s="7" t="s">
        <v>82</v>
      </c>
      <c r="C582" s="8" t="str">
        <f t="shared" si="93"/>
        <v>Fri</v>
      </c>
      <c r="E582" s="10">
        <v>0</v>
      </c>
      <c r="F582" s="9">
        <v>11909.018</v>
      </c>
      <c r="G582" s="9">
        <v>7006.4080000000004</v>
      </c>
      <c r="H582" s="61">
        <v>5729.9580000000005</v>
      </c>
      <c r="I582" s="9">
        <v>162.55199999999999</v>
      </c>
      <c r="J582" s="9">
        <v>0</v>
      </c>
      <c r="K582" s="9">
        <v>2620.63</v>
      </c>
      <c r="L582" s="81">
        <v>0</v>
      </c>
      <c r="M582" s="81"/>
      <c r="N582" s="14"/>
      <c r="O582" s="11">
        <f t="shared" si="94"/>
        <v>27428.565999999999</v>
      </c>
      <c r="P582" s="11">
        <v>1635.94</v>
      </c>
      <c r="Q582" s="11">
        <f t="shared" si="95"/>
        <v>984.69</v>
      </c>
      <c r="S582" s="11">
        <f t="shared" si="96"/>
        <v>25792.626</v>
      </c>
      <c r="T582" s="11">
        <f t="shared" si="90"/>
        <v>25792.626</v>
      </c>
      <c r="U582" s="11">
        <f t="shared" si="99"/>
        <v>-1117.3739999999998</v>
      </c>
      <c r="V582" s="11">
        <f t="shared" si="91"/>
        <v>25792.626</v>
      </c>
      <c r="W582" s="12">
        <f t="shared" si="97"/>
        <v>1</v>
      </c>
      <c r="X582" s="11">
        <f t="shared" si="92"/>
        <v>0</v>
      </c>
      <c r="Y582" s="12">
        <f t="shared" si="98"/>
        <v>0</v>
      </c>
      <c r="AA582" s="12"/>
      <c r="AB582" s="12"/>
    </row>
    <row r="583" spans="1:28">
      <c r="A583" s="1">
        <v>35280</v>
      </c>
      <c r="B583" s="7" t="s">
        <v>82</v>
      </c>
      <c r="C583" s="8" t="str">
        <f t="shared" si="93"/>
        <v>Sat</v>
      </c>
      <c r="E583" s="10">
        <v>0</v>
      </c>
      <c r="F583" s="9">
        <v>9525.4560000000001</v>
      </c>
      <c r="G583" s="9">
        <v>6469.6680000000006</v>
      </c>
      <c r="H583" s="61">
        <v>4458.924</v>
      </c>
      <c r="I583" s="9">
        <v>0</v>
      </c>
      <c r="J583" s="9">
        <v>0</v>
      </c>
      <c r="K583" s="9">
        <v>2570.328</v>
      </c>
      <c r="L583" s="81">
        <v>0</v>
      </c>
      <c r="M583" s="81"/>
      <c r="N583" s="14"/>
      <c r="O583" s="11">
        <f t="shared" si="94"/>
        <v>23024.376</v>
      </c>
      <c r="P583" s="11">
        <v>1585.836</v>
      </c>
      <c r="Q583" s="11">
        <f t="shared" si="95"/>
        <v>984.49199999999996</v>
      </c>
      <c r="S583" s="11">
        <f t="shared" si="96"/>
        <v>21438.54</v>
      </c>
      <c r="T583" s="11">
        <f t="shared" si="90"/>
        <v>21438.54</v>
      </c>
      <c r="U583" s="11">
        <f t="shared" si="99"/>
        <v>-4354.0859999999993</v>
      </c>
      <c r="V583" s="11">
        <f t="shared" si="91"/>
        <v>21438.54</v>
      </c>
      <c r="W583" s="12">
        <f t="shared" si="97"/>
        <v>1</v>
      </c>
      <c r="X583" s="11">
        <f t="shared" si="92"/>
        <v>0</v>
      </c>
      <c r="Y583" s="12">
        <f t="shared" si="98"/>
        <v>0</v>
      </c>
      <c r="AA583" s="12"/>
      <c r="AB583" s="12"/>
    </row>
    <row r="584" spans="1:28">
      <c r="A584" s="1">
        <v>35281</v>
      </c>
      <c r="B584" s="7" t="s">
        <v>82</v>
      </c>
      <c r="C584" s="8" t="str">
        <f t="shared" si="93"/>
        <v>Sun</v>
      </c>
      <c r="E584" s="10">
        <v>0</v>
      </c>
      <c r="F584" s="9">
        <v>9725.8149999999987</v>
      </c>
      <c r="G584" s="9">
        <v>6590.8149999999996</v>
      </c>
      <c r="H584" s="61">
        <v>4740.12</v>
      </c>
      <c r="I584" s="9">
        <v>0</v>
      </c>
      <c r="J584" s="9">
        <v>0</v>
      </c>
      <c r="K584" s="9">
        <v>2664.75</v>
      </c>
      <c r="L584" s="81">
        <v>0</v>
      </c>
      <c r="M584" s="81"/>
      <c r="N584" s="14"/>
      <c r="O584" s="11">
        <f t="shared" si="94"/>
        <v>23721.499999999996</v>
      </c>
      <c r="P584" s="11">
        <v>1669.91</v>
      </c>
      <c r="Q584" s="11">
        <f t="shared" si="95"/>
        <v>994.83999999999992</v>
      </c>
      <c r="S584" s="11">
        <f t="shared" si="96"/>
        <v>22051.589999999997</v>
      </c>
      <c r="T584" s="11">
        <f t="shared" si="90"/>
        <v>22051.589999999997</v>
      </c>
      <c r="U584" s="11">
        <f t="shared" si="99"/>
        <v>613.04999999999563</v>
      </c>
      <c r="V584" s="11">
        <f t="shared" si="91"/>
        <v>22051.589999999997</v>
      </c>
      <c r="W584" s="12">
        <f t="shared" si="97"/>
        <v>1</v>
      </c>
      <c r="X584" s="11">
        <f t="shared" si="92"/>
        <v>0</v>
      </c>
      <c r="Y584" s="12">
        <f t="shared" si="98"/>
        <v>0</v>
      </c>
      <c r="AA584" s="12"/>
      <c r="AB584" s="12"/>
    </row>
    <row r="585" spans="1:28">
      <c r="A585" s="1">
        <v>35282</v>
      </c>
      <c r="B585" s="7" t="s">
        <v>82</v>
      </c>
      <c r="C585" s="8" t="str">
        <f t="shared" si="93"/>
        <v>Mon</v>
      </c>
      <c r="E585" s="10">
        <v>0</v>
      </c>
      <c r="F585" s="9">
        <v>12434.52</v>
      </c>
      <c r="G585" s="9">
        <v>7228.0560000000005</v>
      </c>
      <c r="H585" s="61">
        <v>6393.848</v>
      </c>
      <c r="I585" s="9">
        <v>0</v>
      </c>
      <c r="J585" s="9">
        <v>0</v>
      </c>
      <c r="K585" s="9">
        <v>2656.68</v>
      </c>
      <c r="L585" s="81">
        <v>0</v>
      </c>
      <c r="M585" s="81"/>
      <c r="N585" s="14"/>
      <c r="O585" s="11">
        <f t="shared" si="94"/>
        <v>28713.103999999999</v>
      </c>
      <c r="P585" s="11">
        <v>1684.136</v>
      </c>
      <c r="Q585" s="11">
        <f t="shared" si="95"/>
        <v>972.54399999999987</v>
      </c>
      <c r="S585" s="11">
        <f t="shared" si="96"/>
        <v>27028.968000000001</v>
      </c>
      <c r="T585" s="11">
        <f t="shared" si="90"/>
        <v>27028.968000000001</v>
      </c>
      <c r="U585" s="11">
        <f t="shared" si="99"/>
        <v>4977.3780000000042</v>
      </c>
      <c r="V585" s="11">
        <f t="shared" si="91"/>
        <v>27028.968000000001</v>
      </c>
      <c r="W585" s="12">
        <f t="shared" si="97"/>
        <v>1</v>
      </c>
      <c r="X585" s="11">
        <f t="shared" si="92"/>
        <v>0</v>
      </c>
      <c r="Y585" s="12">
        <f t="shared" si="98"/>
        <v>0</v>
      </c>
      <c r="AA585" s="12"/>
      <c r="AB585" s="12"/>
    </row>
    <row r="586" spans="1:28">
      <c r="A586" s="1">
        <v>35283</v>
      </c>
      <c r="B586" s="7" t="s">
        <v>82</v>
      </c>
      <c r="C586" s="8" t="str">
        <f t="shared" si="93"/>
        <v>Tue</v>
      </c>
      <c r="E586" s="10">
        <v>0</v>
      </c>
      <c r="F586" s="9">
        <v>12718.955999999998</v>
      </c>
      <c r="G586" s="9">
        <v>7075.6259999999993</v>
      </c>
      <c r="H586" s="61">
        <v>6203.4749999999995</v>
      </c>
      <c r="I586" s="9">
        <v>0</v>
      </c>
      <c r="J586" s="9">
        <v>0</v>
      </c>
      <c r="K586" s="9">
        <v>2637.393</v>
      </c>
      <c r="L586" s="81">
        <v>0</v>
      </c>
      <c r="M586" s="81"/>
      <c r="N586" s="14"/>
      <c r="O586" s="11">
        <f t="shared" si="94"/>
        <v>28635.449999999997</v>
      </c>
      <c r="P586" s="11">
        <v>1696.14</v>
      </c>
      <c r="Q586" s="11">
        <f t="shared" si="95"/>
        <v>941.25299999999993</v>
      </c>
      <c r="S586" s="11">
        <f t="shared" si="96"/>
        <v>26939.309999999998</v>
      </c>
      <c r="T586" s="11">
        <f t="shared" si="90"/>
        <v>26939.309999999998</v>
      </c>
      <c r="U586" s="11">
        <f t="shared" si="99"/>
        <v>-89.658000000003085</v>
      </c>
      <c r="V586" s="11">
        <f t="shared" si="91"/>
        <v>26939.309999999998</v>
      </c>
      <c r="W586" s="12">
        <f t="shared" si="97"/>
        <v>1</v>
      </c>
      <c r="X586" s="11">
        <f t="shared" si="92"/>
        <v>0</v>
      </c>
      <c r="Y586" s="12">
        <f t="shared" si="98"/>
        <v>0</v>
      </c>
      <c r="AA586" s="12"/>
      <c r="AB586" s="12"/>
    </row>
    <row r="587" spans="1:28">
      <c r="A587" s="1">
        <v>35284</v>
      </c>
      <c r="B587" s="7" t="s">
        <v>82</v>
      </c>
      <c r="C587" s="8" t="str">
        <f t="shared" si="93"/>
        <v>Wed</v>
      </c>
      <c r="E587" s="10">
        <v>0</v>
      </c>
      <c r="F587" s="9">
        <v>12361.415999999999</v>
      </c>
      <c r="G587" s="9">
        <v>7087.0439999999999</v>
      </c>
      <c r="H587" s="61">
        <v>6195.3939999999993</v>
      </c>
      <c r="I587" s="9">
        <v>0</v>
      </c>
      <c r="J587" s="9">
        <v>0</v>
      </c>
      <c r="K587" s="9">
        <v>2615.1569999999997</v>
      </c>
      <c r="L587" s="81">
        <v>0</v>
      </c>
      <c r="M587" s="81"/>
      <c r="N587" s="14"/>
      <c r="O587" s="11">
        <f t="shared" si="94"/>
        <v>28259.010999999999</v>
      </c>
      <c r="P587" s="11">
        <v>1685.7429999999999</v>
      </c>
      <c r="Q587" s="11">
        <f t="shared" si="95"/>
        <v>929.41399999999976</v>
      </c>
      <c r="S587" s="11">
        <f t="shared" si="96"/>
        <v>26573.268</v>
      </c>
      <c r="T587" s="11">
        <f t="shared" si="90"/>
        <v>26573.268</v>
      </c>
      <c r="U587" s="11">
        <f t="shared" si="99"/>
        <v>-366.04199999999764</v>
      </c>
      <c r="V587" s="11">
        <f t="shared" si="91"/>
        <v>26573.268</v>
      </c>
      <c r="W587" s="12">
        <f t="shared" si="97"/>
        <v>1</v>
      </c>
      <c r="X587" s="11">
        <f t="shared" si="92"/>
        <v>0</v>
      </c>
      <c r="Y587" s="12">
        <f t="shared" si="98"/>
        <v>0</v>
      </c>
      <c r="AA587" s="12"/>
      <c r="AB587" s="12"/>
    </row>
    <row r="588" spans="1:28">
      <c r="A588" s="1">
        <v>35285</v>
      </c>
      <c r="B588" s="7" t="s">
        <v>82</v>
      </c>
      <c r="C588" s="8" t="str">
        <f t="shared" si="93"/>
        <v>Thur</v>
      </c>
      <c r="E588" s="10">
        <v>0</v>
      </c>
      <c r="F588" s="9">
        <v>12447.75</v>
      </c>
      <c r="G588" s="9">
        <v>7102.2</v>
      </c>
      <c r="H588" s="61">
        <v>6102.6</v>
      </c>
      <c r="I588" s="9">
        <v>0</v>
      </c>
      <c r="J588" s="9">
        <v>0</v>
      </c>
      <c r="K588" s="9">
        <v>2451.75</v>
      </c>
      <c r="L588" s="81">
        <v>0</v>
      </c>
      <c r="M588" s="81"/>
      <c r="N588" s="14"/>
      <c r="O588" s="11">
        <f t="shared" si="94"/>
        <v>28104.300000000003</v>
      </c>
      <c r="P588" s="11">
        <v>1524.6</v>
      </c>
      <c r="Q588" s="11">
        <f t="shared" si="95"/>
        <v>927.15000000000009</v>
      </c>
      <c r="S588" s="11">
        <f t="shared" si="96"/>
        <v>26579.700000000004</v>
      </c>
      <c r="T588" s="11">
        <f t="shared" si="90"/>
        <v>26579.700000000004</v>
      </c>
      <c r="U588" s="11">
        <f t="shared" si="99"/>
        <v>6.4320000000043365</v>
      </c>
      <c r="V588" s="11">
        <f t="shared" si="91"/>
        <v>26579.700000000004</v>
      </c>
      <c r="W588" s="12">
        <f t="shared" si="97"/>
        <v>1</v>
      </c>
      <c r="X588" s="11">
        <f t="shared" si="92"/>
        <v>0</v>
      </c>
      <c r="Y588" s="12">
        <f t="shared" si="98"/>
        <v>0</v>
      </c>
      <c r="AA588" s="12"/>
      <c r="AB588" s="12"/>
    </row>
    <row r="589" spans="1:28">
      <c r="A589" s="1">
        <v>35286</v>
      </c>
      <c r="B589" s="7" t="s">
        <v>82</v>
      </c>
      <c r="C589" s="8" t="str">
        <f t="shared" si="93"/>
        <v>Fri</v>
      </c>
      <c r="E589" s="10">
        <v>0</v>
      </c>
      <c r="F589" s="9">
        <v>12254.264000000001</v>
      </c>
      <c r="G589" s="9">
        <v>7168.32</v>
      </c>
      <c r="H589" s="61">
        <v>5909.6720000000005</v>
      </c>
      <c r="I589" s="9">
        <v>0</v>
      </c>
      <c r="J589" s="9">
        <v>0</v>
      </c>
      <c r="K589" s="9">
        <v>2719.56</v>
      </c>
      <c r="L589" s="81">
        <v>0</v>
      </c>
      <c r="M589" s="81"/>
      <c r="N589" s="14"/>
      <c r="O589" s="11">
        <f t="shared" si="94"/>
        <v>28051.816000000003</v>
      </c>
      <c r="P589" s="11">
        <v>1751.2080000000001</v>
      </c>
      <c r="Q589" s="11">
        <f t="shared" si="95"/>
        <v>968.35199999999986</v>
      </c>
      <c r="S589" s="11">
        <f t="shared" si="96"/>
        <v>26300.608000000004</v>
      </c>
      <c r="T589" s="11">
        <f t="shared" si="90"/>
        <v>26300.608000000004</v>
      </c>
      <c r="U589" s="11">
        <f t="shared" si="99"/>
        <v>-279.09200000000055</v>
      </c>
      <c r="V589" s="11">
        <f t="shared" si="91"/>
        <v>26300.608000000004</v>
      </c>
      <c r="W589" s="12">
        <f t="shared" si="97"/>
        <v>1</v>
      </c>
      <c r="X589" s="11">
        <f t="shared" si="92"/>
        <v>0</v>
      </c>
      <c r="Y589" s="12">
        <f t="shared" si="98"/>
        <v>0</v>
      </c>
      <c r="AA589" s="12"/>
      <c r="AB589" s="12"/>
    </row>
    <row r="590" spans="1:28">
      <c r="A590" s="1">
        <v>35287</v>
      </c>
      <c r="B590" s="7" t="s">
        <v>82</v>
      </c>
      <c r="C590" s="8" t="str">
        <f t="shared" si="93"/>
        <v>Sat</v>
      </c>
      <c r="E590" s="10">
        <v>0</v>
      </c>
      <c r="F590" s="9">
        <v>10226.384</v>
      </c>
      <c r="G590" s="9">
        <v>7054.0880000000006</v>
      </c>
      <c r="H590" s="61">
        <v>4466.576</v>
      </c>
      <c r="I590" s="9">
        <v>0</v>
      </c>
      <c r="J590" s="9">
        <v>0</v>
      </c>
      <c r="K590" s="9">
        <v>2665.0640000000003</v>
      </c>
      <c r="L590" s="81">
        <v>0</v>
      </c>
      <c r="M590" s="81"/>
      <c r="N590" s="14"/>
      <c r="O590" s="11">
        <f t="shared" si="94"/>
        <v>24412.112000000001</v>
      </c>
      <c r="P590" s="11">
        <v>1687.28</v>
      </c>
      <c r="Q590" s="11">
        <f t="shared" si="95"/>
        <v>977.78400000000033</v>
      </c>
      <c r="S590" s="11">
        <f t="shared" si="96"/>
        <v>22724.832000000002</v>
      </c>
      <c r="T590" s="11">
        <f t="shared" si="90"/>
        <v>22724.832000000002</v>
      </c>
      <c r="U590" s="11">
        <f t="shared" si="99"/>
        <v>-3575.7760000000017</v>
      </c>
      <c r="V590" s="11">
        <f t="shared" si="91"/>
        <v>22724.832000000002</v>
      </c>
      <c r="W590" s="12">
        <f t="shared" si="97"/>
        <v>1</v>
      </c>
      <c r="X590" s="11">
        <f t="shared" si="92"/>
        <v>0</v>
      </c>
      <c r="Y590" s="12">
        <f t="shared" si="98"/>
        <v>0</v>
      </c>
      <c r="AA590" s="12"/>
      <c r="AB590" s="12"/>
    </row>
    <row r="591" spans="1:28">
      <c r="A591" s="1">
        <v>35288</v>
      </c>
      <c r="B591" s="7" t="s">
        <v>82</v>
      </c>
      <c r="C591" s="8" t="str">
        <f t="shared" si="93"/>
        <v>Sun</v>
      </c>
      <c r="E591" s="10">
        <v>0</v>
      </c>
      <c r="F591" s="9">
        <v>10209.15</v>
      </c>
      <c r="G591" s="9">
        <v>7263.9</v>
      </c>
      <c r="H591" s="61">
        <v>4735.5</v>
      </c>
      <c r="I591" s="9">
        <v>0</v>
      </c>
      <c r="J591" s="9">
        <v>0</v>
      </c>
      <c r="K591" s="9">
        <v>2698.5</v>
      </c>
      <c r="L591" s="81">
        <v>0</v>
      </c>
      <c r="M591" s="81"/>
      <c r="N591" s="14"/>
      <c r="O591" s="11">
        <f t="shared" si="94"/>
        <v>24907.05</v>
      </c>
      <c r="P591" s="11">
        <v>1691.55</v>
      </c>
      <c r="Q591" s="11">
        <f t="shared" si="95"/>
        <v>1006.95</v>
      </c>
      <c r="S591" s="11">
        <f t="shared" si="96"/>
        <v>23215.5</v>
      </c>
      <c r="T591" s="11">
        <f t="shared" si="90"/>
        <v>23215.5</v>
      </c>
      <c r="U591" s="11">
        <f t="shared" si="99"/>
        <v>490.66799999999785</v>
      </c>
      <c r="V591" s="11">
        <f t="shared" si="91"/>
        <v>23215.5</v>
      </c>
      <c r="W591" s="12">
        <f t="shared" si="97"/>
        <v>1</v>
      </c>
      <c r="X591" s="11">
        <f t="shared" si="92"/>
        <v>0</v>
      </c>
      <c r="Y591" s="12">
        <f t="shared" si="98"/>
        <v>0</v>
      </c>
      <c r="AA591" s="12"/>
      <c r="AB591" s="12"/>
    </row>
    <row r="592" spans="1:28">
      <c r="A592" s="1">
        <v>35289</v>
      </c>
      <c r="B592" s="7" t="s">
        <v>82</v>
      </c>
      <c r="C592" s="8" t="str">
        <f t="shared" si="93"/>
        <v>Mon</v>
      </c>
      <c r="E592" s="10">
        <v>0</v>
      </c>
      <c r="F592" s="9">
        <v>13151.25</v>
      </c>
      <c r="G592" s="9">
        <v>8248.7999999999993</v>
      </c>
      <c r="H592" s="61">
        <v>6707.4</v>
      </c>
      <c r="I592" s="9">
        <v>75.599999999999994</v>
      </c>
      <c r="J592" s="9">
        <v>0</v>
      </c>
      <c r="K592" s="9">
        <v>2824.5</v>
      </c>
      <c r="L592" s="81">
        <v>0</v>
      </c>
      <c r="M592" s="81"/>
      <c r="N592" s="14"/>
      <c r="O592" s="11">
        <f t="shared" si="94"/>
        <v>31007.549999999996</v>
      </c>
      <c r="P592" s="11">
        <v>1777.65</v>
      </c>
      <c r="Q592" s="11">
        <f t="shared" si="95"/>
        <v>1046.8499999999999</v>
      </c>
      <c r="S592" s="11">
        <f t="shared" si="96"/>
        <v>29229.899999999994</v>
      </c>
      <c r="T592" s="11">
        <f t="shared" si="90"/>
        <v>29229.899999999994</v>
      </c>
      <c r="U592" s="11">
        <f t="shared" si="99"/>
        <v>6014.3999999999942</v>
      </c>
      <c r="V592" s="11">
        <f t="shared" si="91"/>
        <v>29229.899999999994</v>
      </c>
      <c r="W592" s="12">
        <f t="shared" si="97"/>
        <v>1</v>
      </c>
      <c r="X592" s="11">
        <f t="shared" si="92"/>
        <v>0</v>
      </c>
      <c r="Y592" s="12">
        <f t="shared" si="98"/>
        <v>0</v>
      </c>
      <c r="AA592" s="12"/>
      <c r="AB592" s="12"/>
    </row>
    <row r="593" spans="1:28">
      <c r="A593" s="1">
        <v>35290</v>
      </c>
      <c r="B593" s="7" t="s">
        <v>82</v>
      </c>
      <c r="C593" s="8" t="str">
        <f t="shared" si="93"/>
        <v>Tue</v>
      </c>
      <c r="E593" s="10">
        <v>0</v>
      </c>
      <c r="F593" s="9">
        <v>13042.216999999999</v>
      </c>
      <c r="G593" s="9">
        <v>8112.9659999999994</v>
      </c>
      <c r="H593" s="61">
        <v>6702.0609999999997</v>
      </c>
      <c r="I593" s="9">
        <v>0</v>
      </c>
      <c r="J593" s="9">
        <v>0</v>
      </c>
      <c r="K593" s="9">
        <v>2706.42</v>
      </c>
      <c r="L593" s="81">
        <v>0</v>
      </c>
      <c r="M593" s="81"/>
      <c r="N593" s="14"/>
      <c r="O593" s="11">
        <f t="shared" si="94"/>
        <v>30563.663999999997</v>
      </c>
      <c r="P593" s="11">
        <v>1674.204</v>
      </c>
      <c r="Q593" s="11">
        <f t="shared" si="95"/>
        <v>1032.2160000000001</v>
      </c>
      <c r="S593" s="11">
        <f t="shared" si="96"/>
        <v>28889.459999999995</v>
      </c>
      <c r="T593" s="11">
        <f t="shared" si="90"/>
        <v>28889.459999999995</v>
      </c>
      <c r="U593" s="11">
        <f t="shared" si="99"/>
        <v>-340.43999999999869</v>
      </c>
      <c r="V593" s="11">
        <f t="shared" si="91"/>
        <v>28889.459999999995</v>
      </c>
      <c r="W593" s="12">
        <f t="shared" si="97"/>
        <v>1</v>
      </c>
      <c r="X593" s="11">
        <f t="shared" si="92"/>
        <v>0</v>
      </c>
      <c r="Y593" s="12">
        <f t="shared" si="98"/>
        <v>0</v>
      </c>
      <c r="AA593" s="12"/>
      <c r="AB593" s="12"/>
    </row>
    <row r="594" spans="1:28">
      <c r="A594" s="1">
        <v>35291</v>
      </c>
      <c r="B594" s="7" t="s">
        <v>82</v>
      </c>
      <c r="C594" s="8" t="str">
        <f t="shared" si="93"/>
        <v>Wed</v>
      </c>
      <c r="E594" s="10">
        <v>0</v>
      </c>
      <c r="F594" s="9">
        <v>13072.752</v>
      </c>
      <c r="G594" s="9">
        <v>7455.4720000000007</v>
      </c>
      <c r="H594" s="61">
        <v>6356.12</v>
      </c>
      <c r="I594" s="9">
        <v>0</v>
      </c>
      <c r="J594" s="9">
        <v>0</v>
      </c>
      <c r="K594" s="9">
        <v>2711.1759999999999</v>
      </c>
      <c r="L594" s="81">
        <v>0</v>
      </c>
      <c r="M594" s="81"/>
      <c r="N594" s="14"/>
      <c r="O594" s="11">
        <f t="shared" si="94"/>
        <v>29595.52</v>
      </c>
      <c r="P594" s="11">
        <v>1709.288</v>
      </c>
      <c r="Q594" s="11">
        <f t="shared" si="95"/>
        <v>1001.8879999999999</v>
      </c>
      <c r="S594" s="11">
        <f t="shared" si="96"/>
        <v>27886.232</v>
      </c>
      <c r="T594" s="11">
        <f t="shared" si="90"/>
        <v>27886.232</v>
      </c>
      <c r="U594" s="11">
        <f t="shared" si="99"/>
        <v>-1003.2279999999955</v>
      </c>
      <c r="V594" s="11">
        <f t="shared" si="91"/>
        <v>27886.232</v>
      </c>
      <c r="W594" s="12">
        <f t="shared" si="97"/>
        <v>1</v>
      </c>
      <c r="X594" s="11">
        <f t="shared" si="92"/>
        <v>0</v>
      </c>
      <c r="Y594" s="12">
        <f t="shared" si="98"/>
        <v>0</v>
      </c>
      <c r="AA594" s="12"/>
      <c r="AB594" s="12"/>
    </row>
    <row r="595" spans="1:28">
      <c r="A595" s="1">
        <v>35292</v>
      </c>
      <c r="B595" s="7" t="s">
        <v>82</v>
      </c>
      <c r="C595" s="8" t="str">
        <f t="shared" si="93"/>
        <v>Thur</v>
      </c>
      <c r="E595" s="10">
        <v>0</v>
      </c>
      <c r="F595" s="9">
        <v>11970.708000000001</v>
      </c>
      <c r="G595" s="9">
        <v>6368.808</v>
      </c>
      <c r="H595" s="61">
        <v>5476.7120000000004</v>
      </c>
      <c r="I595" s="9">
        <v>2631.0520000000001</v>
      </c>
      <c r="J595" s="9">
        <v>0</v>
      </c>
      <c r="K595" s="9">
        <v>2669.9760000000001</v>
      </c>
      <c r="L595" s="81">
        <v>0</v>
      </c>
      <c r="M595" s="81"/>
      <c r="N595" s="14"/>
      <c r="O595" s="11">
        <f t="shared" si="94"/>
        <v>29117.255999999998</v>
      </c>
      <c r="P595" s="11">
        <v>1676.8880000000001</v>
      </c>
      <c r="Q595" s="11">
        <f t="shared" si="95"/>
        <v>993.08799999999997</v>
      </c>
      <c r="S595" s="11">
        <f t="shared" si="96"/>
        <v>27440.367999999999</v>
      </c>
      <c r="T595" s="11">
        <f t="shared" si="90"/>
        <v>27440.367999999999</v>
      </c>
      <c r="U595" s="11">
        <f t="shared" si="99"/>
        <v>-445.8640000000014</v>
      </c>
      <c r="V595" s="11">
        <f t="shared" si="91"/>
        <v>27440.367999999999</v>
      </c>
      <c r="W595" s="12">
        <f t="shared" si="97"/>
        <v>1</v>
      </c>
      <c r="X595" s="11">
        <f t="shared" si="92"/>
        <v>0</v>
      </c>
      <c r="Y595" s="12">
        <f t="shared" si="98"/>
        <v>0</v>
      </c>
      <c r="AA595" s="12"/>
      <c r="AB595" s="12"/>
    </row>
    <row r="596" spans="1:28">
      <c r="A596" s="1">
        <v>35293</v>
      </c>
      <c r="B596" s="7" t="s">
        <v>82</v>
      </c>
      <c r="C596" s="8" t="str">
        <f t="shared" si="93"/>
        <v>Fri</v>
      </c>
      <c r="E596" s="10">
        <v>0</v>
      </c>
      <c r="F596" s="9">
        <v>11328.151</v>
      </c>
      <c r="G596" s="9">
        <v>6060.0729999999994</v>
      </c>
      <c r="H596" s="61">
        <v>5122.2669999999998</v>
      </c>
      <c r="I596" s="9">
        <v>2873.2109999999998</v>
      </c>
      <c r="J596" s="9">
        <v>0</v>
      </c>
      <c r="K596" s="9">
        <v>2650.8229999999999</v>
      </c>
      <c r="L596" s="81">
        <v>0</v>
      </c>
      <c r="M596" s="81"/>
      <c r="N596" s="14"/>
      <c r="O596" s="11">
        <f t="shared" si="94"/>
        <v>28034.524999999998</v>
      </c>
      <c r="P596" s="11">
        <v>1717.213</v>
      </c>
      <c r="Q596" s="11">
        <f t="shared" si="95"/>
        <v>933.6099999999999</v>
      </c>
      <c r="S596" s="11">
        <f t="shared" si="96"/>
        <v>26317.311999999998</v>
      </c>
      <c r="T596" s="11">
        <f t="shared" si="90"/>
        <v>26317.311999999998</v>
      </c>
      <c r="U596" s="11">
        <f t="shared" si="99"/>
        <v>-1123.0560000000005</v>
      </c>
      <c r="V596" s="11">
        <f t="shared" si="91"/>
        <v>26317.311999999998</v>
      </c>
      <c r="W596" s="12">
        <f t="shared" si="97"/>
        <v>1</v>
      </c>
      <c r="X596" s="11">
        <f t="shared" si="92"/>
        <v>0</v>
      </c>
      <c r="Y596" s="12">
        <f t="shared" si="98"/>
        <v>0</v>
      </c>
      <c r="AA596" s="12"/>
      <c r="AB596" s="12"/>
    </row>
    <row r="597" spans="1:28">
      <c r="A597" s="1">
        <v>35294</v>
      </c>
      <c r="B597" s="7" t="s">
        <v>82</v>
      </c>
      <c r="C597" s="8" t="str">
        <f t="shared" si="93"/>
        <v>Sat</v>
      </c>
      <c r="E597" s="10">
        <v>0</v>
      </c>
      <c r="F597" s="9">
        <v>8407.6229999999996</v>
      </c>
      <c r="G597" s="9">
        <v>5316.1709999999994</v>
      </c>
      <c r="H597" s="61">
        <v>3576.4469999999997</v>
      </c>
      <c r="I597" s="9">
        <v>2672.1659999999997</v>
      </c>
      <c r="J597" s="9">
        <v>0</v>
      </c>
      <c r="K597" s="9">
        <v>2620.0159999999996</v>
      </c>
      <c r="L597" s="81">
        <v>0</v>
      </c>
      <c r="M597" s="81"/>
      <c r="N597" s="14"/>
      <c r="O597" s="11">
        <f t="shared" si="94"/>
        <v>22592.422999999999</v>
      </c>
      <c r="P597" s="11">
        <v>1700.09</v>
      </c>
      <c r="Q597" s="11">
        <f t="shared" si="95"/>
        <v>919.9259999999997</v>
      </c>
      <c r="S597" s="11">
        <f t="shared" si="96"/>
        <v>20892.332999999999</v>
      </c>
      <c r="T597" s="11">
        <f t="shared" si="90"/>
        <v>20892.332999999999</v>
      </c>
      <c r="U597" s="11">
        <f t="shared" si="99"/>
        <v>-5424.9789999999994</v>
      </c>
      <c r="V597" s="11">
        <f t="shared" si="91"/>
        <v>20892.332999999999</v>
      </c>
      <c r="W597" s="12">
        <f t="shared" si="97"/>
        <v>1</v>
      </c>
      <c r="X597" s="11">
        <f t="shared" si="92"/>
        <v>0</v>
      </c>
      <c r="Y597" s="12">
        <f t="shared" si="98"/>
        <v>0</v>
      </c>
      <c r="AA597" s="12"/>
      <c r="AB597" s="12"/>
    </row>
    <row r="598" spans="1:28">
      <c r="A598" s="1">
        <v>35295</v>
      </c>
      <c r="B598" s="7" t="s">
        <v>82</v>
      </c>
      <c r="C598" s="8" t="str">
        <f t="shared" si="93"/>
        <v>Sun</v>
      </c>
      <c r="E598" s="10">
        <v>0</v>
      </c>
      <c r="F598" s="9">
        <v>8526.5249999999996</v>
      </c>
      <c r="G598" s="9">
        <v>5575.8779999999997</v>
      </c>
      <c r="H598" s="61">
        <v>3816.3369999999995</v>
      </c>
      <c r="I598" s="9">
        <v>2769.165</v>
      </c>
      <c r="J598" s="9">
        <v>0</v>
      </c>
      <c r="K598" s="9">
        <v>2661.7359999999999</v>
      </c>
      <c r="L598" s="81">
        <v>0</v>
      </c>
      <c r="M598" s="81"/>
      <c r="N598" s="14"/>
      <c r="O598" s="11">
        <f t="shared" si="94"/>
        <v>23349.641</v>
      </c>
      <c r="P598" s="11">
        <v>1709.4769999999999</v>
      </c>
      <c r="Q598" s="11">
        <f t="shared" si="95"/>
        <v>952.25900000000001</v>
      </c>
      <c r="S598" s="11">
        <f t="shared" si="96"/>
        <v>21640.164000000001</v>
      </c>
      <c r="T598" s="11">
        <f t="shared" si="90"/>
        <v>21640.164000000001</v>
      </c>
      <c r="U598" s="11">
        <f t="shared" si="99"/>
        <v>747.83100000000195</v>
      </c>
      <c r="V598" s="11">
        <f t="shared" si="91"/>
        <v>21640.164000000001</v>
      </c>
      <c r="W598" s="12">
        <f t="shared" si="97"/>
        <v>1</v>
      </c>
      <c r="X598" s="11">
        <f t="shared" si="92"/>
        <v>0</v>
      </c>
      <c r="Y598" s="12">
        <f t="shared" si="98"/>
        <v>0</v>
      </c>
      <c r="AA598" s="12"/>
      <c r="AB598" s="12"/>
    </row>
    <row r="599" spans="1:28">
      <c r="A599" s="1">
        <v>35296</v>
      </c>
      <c r="B599" s="7" t="s">
        <v>82</v>
      </c>
      <c r="C599" s="8" t="str">
        <f t="shared" si="93"/>
        <v>Mon</v>
      </c>
      <c r="E599" s="10">
        <v>0</v>
      </c>
      <c r="F599" s="9">
        <v>13158.492999999999</v>
      </c>
      <c r="G599" s="9">
        <v>6725.9819999999991</v>
      </c>
      <c r="H599" s="61">
        <v>395.09699999999998</v>
      </c>
      <c r="I599" s="9">
        <v>1870.7479999999998</v>
      </c>
      <c r="J599" s="9">
        <v>0</v>
      </c>
      <c r="K599" s="9">
        <v>6976.9359999999997</v>
      </c>
      <c r="L599" s="81">
        <v>0</v>
      </c>
      <c r="M599" s="81"/>
      <c r="N599" s="14"/>
      <c r="O599" s="11">
        <f t="shared" si="94"/>
        <v>29127.256000000001</v>
      </c>
      <c r="P599" s="11">
        <v>1594.9059999999999</v>
      </c>
      <c r="Q599" s="11">
        <f t="shared" si="95"/>
        <v>5382.03</v>
      </c>
      <c r="S599" s="11">
        <f t="shared" si="96"/>
        <v>27532.350000000002</v>
      </c>
      <c r="T599" s="11">
        <f t="shared" si="90"/>
        <v>27532.350000000002</v>
      </c>
      <c r="U599" s="11">
        <f t="shared" si="99"/>
        <v>5892.1860000000015</v>
      </c>
      <c r="V599" s="11">
        <f t="shared" si="91"/>
        <v>27532.350000000002</v>
      </c>
      <c r="W599" s="12">
        <f t="shared" si="97"/>
        <v>1</v>
      </c>
      <c r="X599" s="11">
        <f t="shared" si="92"/>
        <v>0</v>
      </c>
      <c r="Y599" s="12">
        <f t="shared" si="98"/>
        <v>0</v>
      </c>
      <c r="AA599" s="12"/>
      <c r="AB599" s="12"/>
    </row>
    <row r="600" spans="1:28">
      <c r="A600" s="1">
        <v>35297</v>
      </c>
      <c r="B600" s="7" t="s">
        <v>82</v>
      </c>
      <c r="C600" s="8" t="str">
        <f t="shared" si="93"/>
        <v>Tue</v>
      </c>
      <c r="E600" s="10">
        <v>0</v>
      </c>
      <c r="F600" s="9">
        <v>14206.9</v>
      </c>
      <c r="G600" s="9">
        <v>7556.6189999999997</v>
      </c>
      <c r="H600" s="61">
        <v>0</v>
      </c>
      <c r="I600" s="9">
        <v>1862.4519999999998</v>
      </c>
      <c r="J600" s="9">
        <v>0</v>
      </c>
      <c r="K600" s="9">
        <v>5273.1449999999995</v>
      </c>
      <c r="L600" s="81">
        <v>0</v>
      </c>
      <c r="M600" s="81"/>
      <c r="N600" s="14"/>
      <c r="O600" s="11">
        <f t="shared" si="94"/>
        <v>28899.116000000002</v>
      </c>
      <c r="P600" s="11">
        <v>1627.0529999999999</v>
      </c>
      <c r="Q600" s="11">
        <f t="shared" si="95"/>
        <v>3646.0919999999996</v>
      </c>
      <c r="S600" s="11">
        <f t="shared" si="96"/>
        <v>27272.063000000002</v>
      </c>
      <c r="T600" s="11">
        <f t="shared" si="90"/>
        <v>27272.063000000002</v>
      </c>
      <c r="U600" s="11">
        <f t="shared" si="99"/>
        <v>-260.28700000000026</v>
      </c>
      <c r="V600" s="11">
        <f t="shared" si="91"/>
        <v>27272.063000000002</v>
      </c>
      <c r="W600" s="12">
        <f t="shared" si="97"/>
        <v>1</v>
      </c>
      <c r="X600" s="11">
        <f t="shared" si="92"/>
        <v>0</v>
      </c>
      <c r="Y600" s="12">
        <f t="shared" si="98"/>
        <v>0</v>
      </c>
      <c r="AA600" s="12"/>
      <c r="AB600" s="12"/>
    </row>
    <row r="601" spans="1:28">
      <c r="A601" s="1">
        <v>35298</v>
      </c>
      <c r="B601" s="7" t="s">
        <v>82</v>
      </c>
      <c r="C601" s="8" t="str">
        <f t="shared" si="93"/>
        <v>Wed</v>
      </c>
      <c r="E601" s="10">
        <v>0</v>
      </c>
      <c r="F601" s="9">
        <v>13922.694000000001</v>
      </c>
      <c r="G601" s="9">
        <v>7679.1239999999998</v>
      </c>
      <c r="H601" s="61">
        <v>0</v>
      </c>
      <c r="I601" s="9">
        <v>1878.78</v>
      </c>
      <c r="J601" s="9">
        <v>0</v>
      </c>
      <c r="K601" s="9">
        <v>5397.6</v>
      </c>
      <c r="L601" s="81">
        <v>0</v>
      </c>
      <c r="M601" s="81"/>
      <c r="N601" s="14"/>
      <c r="O601" s="11">
        <f t="shared" si="94"/>
        <v>28878.197999999997</v>
      </c>
      <c r="P601" s="11">
        <v>1644.192</v>
      </c>
      <c r="Q601" s="11">
        <f t="shared" si="95"/>
        <v>3753.4080000000004</v>
      </c>
      <c r="S601" s="11">
        <f t="shared" si="96"/>
        <v>27234.005999999998</v>
      </c>
      <c r="T601" s="11">
        <f t="shared" si="90"/>
        <v>27234.005999999998</v>
      </c>
      <c r="U601" s="11">
        <f t="shared" si="99"/>
        <v>-38.057000000004336</v>
      </c>
      <c r="V601" s="11">
        <f t="shared" si="91"/>
        <v>27234.005999999998</v>
      </c>
      <c r="W601" s="12">
        <f t="shared" si="97"/>
        <v>1</v>
      </c>
      <c r="X601" s="11">
        <f t="shared" si="92"/>
        <v>0</v>
      </c>
      <c r="Y601" s="12">
        <f t="shared" si="98"/>
        <v>0</v>
      </c>
      <c r="AA601" s="12"/>
      <c r="AB601" s="12"/>
    </row>
    <row r="602" spans="1:28">
      <c r="A602" s="1">
        <v>35299</v>
      </c>
      <c r="B602" s="7" t="s">
        <v>82</v>
      </c>
      <c r="C602" s="8" t="str">
        <f t="shared" si="93"/>
        <v>Thur</v>
      </c>
      <c r="E602" s="10">
        <v>0</v>
      </c>
      <c r="F602" s="9">
        <v>13755.04</v>
      </c>
      <c r="G602" s="9">
        <v>7417.28</v>
      </c>
      <c r="H602" s="61">
        <v>0</v>
      </c>
      <c r="I602" s="9">
        <v>1852.24</v>
      </c>
      <c r="J602" s="9">
        <v>0</v>
      </c>
      <c r="K602" s="9">
        <v>5019.04</v>
      </c>
      <c r="L602" s="81">
        <v>0</v>
      </c>
      <c r="M602" s="81"/>
      <c r="N602" s="14"/>
      <c r="O602" s="11">
        <f t="shared" si="94"/>
        <v>28043.600000000002</v>
      </c>
      <c r="P602" s="11">
        <v>1587.04</v>
      </c>
      <c r="Q602" s="11">
        <f t="shared" si="95"/>
        <v>3432</v>
      </c>
      <c r="S602" s="11">
        <f t="shared" si="96"/>
        <v>26456.560000000001</v>
      </c>
      <c r="T602" s="11">
        <f t="shared" si="90"/>
        <v>26456.560000000001</v>
      </c>
      <c r="U602" s="11">
        <f t="shared" si="99"/>
        <v>-777.44599999999627</v>
      </c>
      <c r="V602" s="11">
        <f t="shared" si="91"/>
        <v>26456.560000000001</v>
      </c>
      <c r="W602" s="12">
        <f t="shared" si="97"/>
        <v>1</v>
      </c>
      <c r="X602" s="11">
        <f t="shared" si="92"/>
        <v>0</v>
      </c>
      <c r="Y602" s="12">
        <f t="shared" si="98"/>
        <v>0</v>
      </c>
      <c r="AA602" s="12"/>
      <c r="AB602" s="12"/>
    </row>
    <row r="603" spans="1:28">
      <c r="A603" s="1">
        <v>35300</v>
      </c>
      <c r="B603" s="7" t="s">
        <v>82</v>
      </c>
      <c r="C603" s="8" t="str">
        <f t="shared" si="93"/>
        <v>Fri</v>
      </c>
      <c r="E603" s="10">
        <v>0</v>
      </c>
      <c r="F603" s="9">
        <v>13267.28</v>
      </c>
      <c r="G603" s="9">
        <v>7858.24</v>
      </c>
      <c r="H603" s="61">
        <v>0</v>
      </c>
      <c r="I603" s="9">
        <v>1754.48</v>
      </c>
      <c r="J603" s="9">
        <v>0</v>
      </c>
      <c r="K603" s="9">
        <v>4752.8</v>
      </c>
      <c r="L603" s="81">
        <v>0</v>
      </c>
      <c r="M603" s="81"/>
      <c r="N603" s="14"/>
      <c r="O603" s="11">
        <f t="shared" si="94"/>
        <v>27632.799999999999</v>
      </c>
      <c r="P603" s="11">
        <v>1807.52</v>
      </c>
      <c r="Q603" s="11">
        <f t="shared" si="95"/>
        <v>2945.28</v>
      </c>
      <c r="S603" s="11">
        <f t="shared" si="96"/>
        <v>25825.279999999999</v>
      </c>
      <c r="T603" s="11">
        <f t="shared" si="90"/>
        <v>25825.279999999999</v>
      </c>
      <c r="U603" s="11">
        <f t="shared" si="99"/>
        <v>-631.28000000000247</v>
      </c>
      <c r="V603" s="11">
        <f t="shared" si="91"/>
        <v>25825.279999999999</v>
      </c>
      <c r="W603" s="12">
        <f t="shared" si="97"/>
        <v>1</v>
      </c>
      <c r="X603" s="11">
        <f t="shared" si="92"/>
        <v>0</v>
      </c>
      <c r="Y603" s="12">
        <f t="shared" si="98"/>
        <v>0</v>
      </c>
      <c r="AA603" s="12"/>
      <c r="AB603" s="12"/>
    </row>
    <row r="604" spans="1:28">
      <c r="A604" s="1">
        <v>35301</v>
      </c>
      <c r="B604" s="7" t="s">
        <v>82</v>
      </c>
      <c r="C604" s="8" t="str">
        <f t="shared" si="93"/>
        <v>Sat</v>
      </c>
      <c r="E604" s="10">
        <v>0</v>
      </c>
      <c r="F604" s="9">
        <v>11348.775</v>
      </c>
      <c r="G604" s="9">
        <v>6191.37</v>
      </c>
      <c r="H604" s="61">
        <v>0</v>
      </c>
      <c r="I604" s="9">
        <v>1571.13</v>
      </c>
      <c r="J604" s="9">
        <v>0</v>
      </c>
      <c r="K604" s="9">
        <v>3739.4549999999999</v>
      </c>
      <c r="L604" s="81">
        <v>0</v>
      </c>
      <c r="M604" s="81"/>
      <c r="N604" s="14"/>
      <c r="O604" s="11">
        <f t="shared" si="94"/>
        <v>22850.730000000003</v>
      </c>
      <c r="P604" s="11">
        <v>1657.0350000000001</v>
      </c>
      <c r="Q604" s="11">
        <f t="shared" si="95"/>
        <v>2082.42</v>
      </c>
      <c r="S604" s="11">
        <f t="shared" si="96"/>
        <v>21193.695000000003</v>
      </c>
      <c r="T604" s="11">
        <f t="shared" si="90"/>
        <v>21193.695000000003</v>
      </c>
      <c r="U604" s="11">
        <f t="shared" si="99"/>
        <v>-4631.5849999999955</v>
      </c>
      <c r="V604" s="11">
        <f t="shared" si="91"/>
        <v>21193.695000000003</v>
      </c>
      <c r="W604" s="12">
        <f t="shared" si="97"/>
        <v>1</v>
      </c>
      <c r="X604" s="11">
        <f t="shared" si="92"/>
        <v>0</v>
      </c>
      <c r="Y604" s="12">
        <f t="shared" si="98"/>
        <v>0</v>
      </c>
      <c r="AA604" s="12"/>
      <c r="AB604" s="12"/>
    </row>
    <row r="605" spans="1:28">
      <c r="A605" s="1">
        <v>35302</v>
      </c>
      <c r="B605" s="7" t="s">
        <v>82</v>
      </c>
      <c r="C605" s="8" t="str">
        <f t="shared" si="93"/>
        <v>Sun</v>
      </c>
      <c r="E605" s="10">
        <v>0</v>
      </c>
      <c r="F605" s="9">
        <v>11614.77</v>
      </c>
      <c r="G605" s="9">
        <v>6266.9249999999993</v>
      </c>
      <c r="H605" s="61">
        <v>0</v>
      </c>
      <c r="I605" s="9">
        <v>1692.2249999999999</v>
      </c>
      <c r="J605" s="9">
        <v>0</v>
      </c>
      <c r="K605" s="9">
        <v>3863.6549999999997</v>
      </c>
      <c r="L605" s="81">
        <v>0</v>
      </c>
      <c r="M605" s="81"/>
      <c r="N605" s="14"/>
      <c r="O605" s="11">
        <f t="shared" si="94"/>
        <v>23437.574999999997</v>
      </c>
      <c r="P605" s="11">
        <v>1681.875</v>
      </c>
      <c r="Q605" s="11">
        <f t="shared" si="95"/>
        <v>2181.7799999999997</v>
      </c>
      <c r="S605" s="11">
        <f t="shared" si="96"/>
        <v>21755.699999999997</v>
      </c>
      <c r="T605" s="11">
        <f t="shared" si="90"/>
        <v>21755.699999999997</v>
      </c>
      <c r="U605" s="11">
        <f t="shared" si="99"/>
        <v>562.00499999999374</v>
      </c>
      <c r="V605" s="11">
        <f t="shared" si="91"/>
        <v>21755.699999999997</v>
      </c>
      <c r="W605" s="12">
        <f t="shared" si="97"/>
        <v>1</v>
      </c>
      <c r="X605" s="11">
        <f t="shared" si="92"/>
        <v>0</v>
      </c>
      <c r="Y605" s="12">
        <f t="shared" si="98"/>
        <v>0</v>
      </c>
      <c r="AA605" s="12"/>
      <c r="AB605" s="12"/>
    </row>
    <row r="606" spans="1:28">
      <c r="A606" s="1">
        <v>35303</v>
      </c>
      <c r="B606" s="7" t="s">
        <v>82</v>
      </c>
      <c r="C606" s="8" t="str">
        <f t="shared" si="93"/>
        <v>Mon</v>
      </c>
      <c r="E606" s="10">
        <v>0</v>
      </c>
      <c r="F606" s="9">
        <v>13854.026</v>
      </c>
      <c r="G606" s="9">
        <v>7195.0749999999998</v>
      </c>
      <c r="H606" s="61">
        <v>0</v>
      </c>
      <c r="I606" s="9">
        <v>1889.9409999999998</v>
      </c>
      <c r="J606" s="9">
        <v>0</v>
      </c>
      <c r="K606" s="9">
        <v>5020.4479999999994</v>
      </c>
      <c r="L606" s="81">
        <v>0</v>
      </c>
      <c r="M606" s="81"/>
      <c r="N606" s="14"/>
      <c r="O606" s="11">
        <f t="shared" si="94"/>
        <v>27959.489999999998</v>
      </c>
      <c r="P606" s="11">
        <v>1577.2019999999998</v>
      </c>
      <c r="Q606" s="11">
        <f t="shared" si="95"/>
        <v>3443.2459999999996</v>
      </c>
      <c r="S606" s="11">
        <f t="shared" si="96"/>
        <v>26382.287999999997</v>
      </c>
      <c r="T606" s="11">
        <f t="shared" si="90"/>
        <v>26382.287999999997</v>
      </c>
      <c r="U606" s="11">
        <f t="shared" si="99"/>
        <v>4626.5879999999997</v>
      </c>
      <c r="V606" s="11">
        <f t="shared" si="91"/>
        <v>26382.287999999997</v>
      </c>
      <c r="W606" s="12">
        <f t="shared" si="97"/>
        <v>1</v>
      </c>
      <c r="X606" s="11">
        <f t="shared" si="92"/>
        <v>0</v>
      </c>
      <c r="Y606" s="12">
        <f t="shared" si="98"/>
        <v>0</v>
      </c>
      <c r="AA606" s="12"/>
      <c r="AB606" s="12"/>
    </row>
    <row r="607" spans="1:28">
      <c r="A607" s="1">
        <v>35304</v>
      </c>
      <c r="B607" s="7" t="s">
        <v>82</v>
      </c>
      <c r="C607" s="8" t="str">
        <f t="shared" si="93"/>
        <v>Tue</v>
      </c>
      <c r="E607" s="10">
        <v>0</v>
      </c>
      <c r="F607" s="9">
        <v>13717.17</v>
      </c>
      <c r="G607" s="9">
        <v>6963.942</v>
      </c>
      <c r="H607" s="61">
        <v>0</v>
      </c>
      <c r="I607" s="9">
        <v>1811.31</v>
      </c>
      <c r="J607" s="9">
        <v>0</v>
      </c>
      <c r="K607" s="9">
        <v>4587.96</v>
      </c>
      <c r="L607" s="81">
        <v>0</v>
      </c>
      <c r="M607" s="81"/>
      <c r="N607" s="14"/>
      <c r="O607" s="11">
        <f t="shared" si="94"/>
        <v>27080.382000000001</v>
      </c>
      <c r="P607" s="11">
        <v>1501.9860000000001</v>
      </c>
      <c r="Q607" s="11">
        <f t="shared" si="95"/>
        <v>3085.9740000000002</v>
      </c>
      <c r="S607" s="11">
        <f t="shared" si="96"/>
        <v>25578.396000000001</v>
      </c>
      <c r="T607" s="11">
        <f t="shared" si="90"/>
        <v>25578.396000000001</v>
      </c>
      <c r="U607" s="11">
        <f t="shared" si="99"/>
        <v>-803.89199999999619</v>
      </c>
      <c r="V607" s="11">
        <f t="shared" si="91"/>
        <v>25578.396000000001</v>
      </c>
      <c r="W607" s="12">
        <f t="shared" si="97"/>
        <v>1</v>
      </c>
      <c r="X607" s="11">
        <f t="shared" si="92"/>
        <v>0</v>
      </c>
      <c r="Y607" s="12">
        <f t="shared" si="98"/>
        <v>0</v>
      </c>
      <c r="AA607" s="12"/>
      <c r="AB607" s="12"/>
    </row>
    <row r="608" spans="1:28">
      <c r="A608" s="1">
        <v>35305</v>
      </c>
      <c r="B608" s="7" t="s">
        <v>82</v>
      </c>
      <c r="C608" s="8" t="str">
        <f t="shared" si="93"/>
        <v>Wed</v>
      </c>
      <c r="E608" s="10">
        <v>0</v>
      </c>
      <c r="F608" s="9">
        <v>14042.88</v>
      </c>
      <c r="G608" s="9">
        <v>7464.42</v>
      </c>
      <c r="H608" s="61">
        <v>0</v>
      </c>
      <c r="I608" s="9">
        <v>1928.2049999999999</v>
      </c>
      <c r="J608" s="9">
        <v>0</v>
      </c>
      <c r="K608" s="9">
        <v>5195.7</v>
      </c>
      <c r="L608" s="81">
        <v>0</v>
      </c>
      <c r="M608" s="81"/>
      <c r="N608" s="14"/>
      <c r="O608" s="11">
        <f t="shared" si="94"/>
        <v>28631.204999999998</v>
      </c>
      <c r="P608" s="11">
        <v>1593.9</v>
      </c>
      <c r="Q608" s="11">
        <f t="shared" si="95"/>
        <v>3601.7999999999997</v>
      </c>
      <c r="S608" s="11">
        <f t="shared" si="96"/>
        <v>27037.304999999997</v>
      </c>
      <c r="T608" s="11">
        <f t="shared" si="90"/>
        <v>27037.304999999997</v>
      </c>
      <c r="U608" s="11">
        <f t="shared" si="99"/>
        <v>1458.908999999996</v>
      </c>
      <c r="V608" s="11">
        <f t="shared" si="91"/>
        <v>27037.304999999997</v>
      </c>
      <c r="W608" s="12">
        <f t="shared" si="97"/>
        <v>1</v>
      </c>
      <c r="X608" s="11">
        <f t="shared" si="92"/>
        <v>0</v>
      </c>
      <c r="Y608" s="12">
        <f t="shared" si="98"/>
        <v>0</v>
      </c>
      <c r="AA608" s="12"/>
      <c r="AB608" s="12"/>
    </row>
    <row r="609" spans="1:28">
      <c r="A609" s="1">
        <v>35306</v>
      </c>
      <c r="B609" s="7" t="s">
        <v>82</v>
      </c>
      <c r="C609" s="8" t="str">
        <f t="shared" si="93"/>
        <v>Thur</v>
      </c>
      <c r="E609" s="10">
        <v>0</v>
      </c>
      <c r="F609" s="9">
        <v>14229.684999999999</v>
      </c>
      <c r="G609" s="9">
        <v>6563.5929999999998</v>
      </c>
      <c r="H609" s="61">
        <v>0</v>
      </c>
      <c r="I609" s="9">
        <v>2029.8150000000001</v>
      </c>
      <c r="J609" s="9">
        <v>0</v>
      </c>
      <c r="K609" s="9">
        <v>5322.6259999999993</v>
      </c>
      <c r="L609" s="81">
        <v>0</v>
      </c>
      <c r="M609" s="81"/>
      <c r="N609" s="14"/>
      <c r="O609" s="11">
        <f t="shared" si="94"/>
        <v>28145.718999999997</v>
      </c>
      <c r="P609" s="11">
        <v>1385.7289999999998</v>
      </c>
      <c r="Q609" s="11">
        <f t="shared" si="95"/>
        <v>3936.8969999999995</v>
      </c>
      <c r="S609" s="11">
        <f t="shared" si="96"/>
        <v>26759.989999999998</v>
      </c>
      <c r="T609" s="11">
        <f t="shared" si="90"/>
        <v>26759.989999999998</v>
      </c>
      <c r="U609" s="11">
        <f t="shared" si="99"/>
        <v>-277.31499999999869</v>
      </c>
      <c r="V609" s="11">
        <f t="shared" si="91"/>
        <v>26759.989999999998</v>
      </c>
      <c r="W609" s="12">
        <f t="shared" si="97"/>
        <v>1</v>
      </c>
      <c r="X609" s="11">
        <f t="shared" si="92"/>
        <v>0</v>
      </c>
      <c r="Y609" s="12">
        <f t="shared" si="98"/>
        <v>0</v>
      </c>
      <c r="AA609" s="12"/>
      <c r="AB609" s="12"/>
    </row>
    <row r="610" spans="1:28">
      <c r="A610" s="1">
        <v>35307</v>
      </c>
      <c r="B610" s="7" t="s">
        <v>82</v>
      </c>
      <c r="C610" s="8" t="str">
        <f t="shared" si="93"/>
        <v>Fri</v>
      </c>
      <c r="E610" s="10">
        <v>0</v>
      </c>
      <c r="F610" s="9">
        <v>13498.47</v>
      </c>
      <c r="G610" s="9">
        <v>5792.8949999999995</v>
      </c>
      <c r="H610" s="61">
        <v>0</v>
      </c>
      <c r="I610" s="9">
        <v>1962.36</v>
      </c>
      <c r="J610" s="9">
        <v>0</v>
      </c>
      <c r="K610" s="9">
        <v>5188.4549999999999</v>
      </c>
      <c r="L610" s="81">
        <v>0</v>
      </c>
      <c r="M610" s="81"/>
      <c r="N610" s="14"/>
      <c r="O610" s="11">
        <f t="shared" si="94"/>
        <v>26442.18</v>
      </c>
      <c r="P610" s="11">
        <v>1499.7149999999999</v>
      </c>
      <c r="Q610" s="11">
        <f t="shared" si="95"/>
        <v>3688.74</v>
      </c>
      <c r="S610" s="11">
        <f t="shared" si="96"/>
        <v>24942.465</v>
      </c>
      <c r="T610" s="11">
        <f t="shared" si="90"/>
        <v>24942.465</v>
      </c>
      <c r="U610" s="11">
        <f t="shared" si="99"/>
        <v>-1817.5249999999978</v>
      </c>
      <c r="V610" s="11">
        <f t="shared" si="91"/>
        <v>24942.465</v>
      </c>
      <c r="W610" s="12">
        <f t="shared" si="97"/>
        <v>1</v>
      </c>
      <c r="X610" s="11">
        <f t="shared" si="92"/>
        <v>0</v>
      </c>
      <c r="Y610" s="12">
        <f t="shared" si="98"/>
        <v>0</v>
      </c>
      <c r="AA610" s="12"/>
      <c r="AB610" s="12"/>
    </row>
    <row r="611" spans="1:28">
      <c r="A611" s="1">
        <v>35308</v>
      </c>
      <c r="B611" s="7" t="s">
        <v>82</v>
      </c>
      <c r="C611" s="8" t="str">
        <f t="shared" si="93"/>
        <v>Sat</v>
      </c>
      <c r="E611" s="10">
        <v>0</v>
      </c>
      <c r="F611" s="9">
        <v>11501.36</v>
      </c>
      <c r="G611" s="9">
        <v>4712.24</v>
      </c>
      <c r="H611" s="61">
        <v>0</v>
      </c>
      <c r="I611" s="9">
        <v>1750.32</v>
      </c>
      <c r="J611" s="9">
        <v>0</v>
      </c>
      <c r="K611" s="9">
        <v>4076.8</v>
      </c>
      <c r="L611" s="81">
        <v>0</v>
      </c>
      <c r="M611" s="81"/>
      <c r="N611" s="14"/>
      <c r="O611" s="11">
        <f t="shared" si="94"/>
        <v>22040.720000000001</v>
      </c>
      <c r="P611" s="11">
        <v>1657.76</v>
      </c>
      <c r="Q611" s="11">
        <f t="shared" si="95"/>
        <v>2419.04</v>
      </c>
      <c r="S611" s="11">
        <f t="shared" si="96"/>
        <v>20382.960000000003</v>
      </c>
      <c r="T611" s="11">
        <f t="shared" si="90"/>
        <v>20382.960000000003</v>
      </c>
      <c r="U611" s="11">
        <f t="shared" si="99"/>
        <v>-4559.5049999999974</v>
      </c>
      <c r="V611" s="11">
        <f t="shared" si="91"/>
        <v>20382.960000000003</v>
      </c>
      <c r="W611" s="12">
        <f t="shared" si="97"/>
        <v>1</v>
      </c>
      <c r="X611" s="11">
        <f t="shared" si="92"/>
        <v>0</v>
      </c>
      <c r="Y611" s="12">
        <f t="shared" si="98"/>
        <v>0</v>
      </c>
      <c r="AA611" s="12"/>
      <c r="AB611" s="12"/>
    </row>
    <row r="612" spans="1:28">
      <c r="A612" s="1">
        <v>35309</v>
      </c>
      <c r="B612" s="7" t="s">
        <v>83</v>
      </c>
      <c r="C612" s="8" t="str">
        <f t="shared" si="93"/>
        <v>Sun</v>
      </c>
      <c r="E612" s="10">
        <v>0</v>
      </c>
      <c r="F612" s="9">
        <v>11310.035</v>
      </c>
      <c r="G612" s="9">
        <v>5006.5949999999993</v>
      </c>
      <c r="H612" s="61">
        <v>0</v>
      </c>
      <c r="I612" s="9">
        <v>1841.29</v>
      </c>
      <c r="J612" s="9">
        <v>0</v>
      </c>
      <c r="K612" s="9">
        <v>3959.5049999999997</v>
      </c>
      <c r="L612" s="81">
        <v>0</v>
      </c>
      <c r="M612" s="81"/>
      <c r="N612" s="14"/>
      <c r="O612" s="11">
        <f t="shared" si="94"/>
        <v>22117.424999999999</v>
      </c>
      <c r="P612" s="11">
        <v>1685.585</v>
      </c>
      <c r="Q612" s="11">
        <f t="shared" si="95"/>
        <v>2273.9199999999996</v>
      </c>
      <c r="S612" s="11">
        <f t="shared" si="96"/>
        <v>20431.84</v>
      </c>
      <c r="T612" s="11">
        <f t="shared" si="90"/>
        <v>20431.84</v>
      </c>
      <c r="U612" s="11">
        <f t="shared" si="99"/>
        <v>48.879999999997381</v>
      </c>
      <c r="V612" s="11">
        <f t="shared" si="91"/>
        <v>20431.84</v>
      </c>
      <c r="W612" s="12">
        <f t="shared" si="97"/>
        <v>1</v>
      </c>
      <c r="X612" s="11">
        <f t="shared" si="92"/>
        <v>0</v>
      </c>
      <c r="Y612" s="12">
        <f t="shared" si="98"/>
        <v>0</v>
      </c>
      <c r="AA612" s="12"/>
      <c r="AB612" s="12"/>
    </row>
    <row r="613" spans="1:28">
      <c r="A613" s="1">
        <v>35310</v>
      </c>
      <c r="B613" s="7" t="s">
        <v>83</v>
      </c>
      <c r="C613" s="8" t="str">
        <f t="shared" si="93"/>
        <v>Mon</v>
      </c>
      <c r="E613" s="10">
        <v>0</v>
      </c>
      <c r="F613" s="9">
        <v>12615.2</v>
      </c>
      <c r="G613" s="9">
        <v>5031.5200000000004</v>
      </c>
      <c r="H613" s="61">
        <v>0</v>
      </c>
      <c r="I613" s="9">
        <v>1861.6</v>
      </c>
      <c r="J613" s="9">
        <v>0</v>
      </c>
      <c r="K613" s="9">
        <v>4143.3599999999997</v>
      </c>
      <c r="L613" s="81">
        <v>0</v>
      </c>
      <c r="M613" s="81"/>
      <c r="N613" s="14"/>
      <c r="O613" s="11">
        <f t="shared" si="94"/>
        <v>23651.68</v>
      </c>
      <c r="P613" s="11">
        <v>1566.24</v>
      </c>
      <c r="Q613" s="11">
        <f t="shared" si="95"/>
        <v>2577.12</v>
      </c>
      <c r="S613" s="11">
        <f t="shared" si="96"/>
        <v>22085.439999999999</v>
      </c>
      <c r="T613" s="11">
        <f t="shared" si="90"/>
        <v>22085.439999999999</v>
      </c>
      <c r="U613" s="11">
        <f t="shared" si="99"/>
        <v>1653.5999999999985</v>
      </c>
      <c r="V613" s="11">
        <f t="shared" si="91"/>
        <v>22085.439999999999</v>
      </c>
      <c r="W613" s="12">
        <f t="shared" si="97"/>
        <v>1</v>
      </c>
      <c r="X613" s="11">
        <f t="shared" si="92"/>
        <v>0</v>
      </c>
      <c r="Y613" s="12">
        <f t="shared" si="98"/>
        <v>0</v>
      </c>
      <c r="AA613" s="12"/>
      <c r="AB613" s="12"/>
    </row>
    <row r="614" spans="1:28">
      <c r="A614" s="1">
        <v>35311</v>
      </c>
      <c r="B614" s="7" t="s">
        <v>83</v>
      </c>
      <c r="C614" s="8" t="str">
        <f t="shared" si="93"/>
        <v>Tue</v>
      </c>
      <c r="E614" s="10">
        <v>0</v>
      </c>
      <c r="F614" s="9">
        <v>14112.512999999999</v>
      </c>
      <c r="G614" s="9">
        <v>5954.2889999999998</v>
      </c>
      <c r="H614" s="61">
        <v>0</v>
      </c>
      <c r="I614" s="9">
        <v>2091.9059999999999</v>
      </c>
      <c r="J614" s="9">
        <v>0</v>
      </c>
      <c r="K614" s="9">
        <v>5923.9259999999995</v>
      </c>
      <c r="L614" s="81">
        <v>0</v>
      </c>
      <c r="M614" s="81"/>
      <c r="N614" s="14"/>
      <c r="O614" s="11">
        <f t="shared" si="94"/>
        <v>28082.633999999998</v>
      </c>
      <c r="P614" s="11">
        <v>1621.8029999999999</v>
      </c>
      <c r="Q614" s="11">
        <f t="shared" si="95"/>
        <v>4302.1229999999996</v>
      </c>
      <c r="S614" s="11">
        <f t="shared" si="96"/>
        <v>26460.830999999998</v>
      </c>
      <c r="T614" s="11">
        <f t="shared" si="90"/>
        <v>26460.830999999998</v>
      </c>
      <c r="U614" s="11">
        <f t="shared" si="99"/>
        <v>4375.3909999999996</v>
      </c>
      <c r="V614" s="11">
        <f t="shared" si="91"/>
        <v>26460.830999999998</v>
      </c>
      <c r="W614" s="12">
        <f t="shared" si="97"/>
        <v>1</v>
      </c>
      <c r="X614" s="11">
        <f t="shared" si="92"/>
        <v>0</v>
      </c>
      <c r="Y614" s="12">
        <f t="shared" si="98"/>
        <v>0</v>
      </c>
      <c r="AA614" s="12"/>
      <c r="AB614" s="12"/>
    </row>
    <row r="615" spans="1:28">
      <c r="A615" s="1">
        <v>35312</v>
      </c>
      <c r="B615" s="7" t="s">
        <v>83</v>
      </c>
      <c r="C615" s="8" t="str">
        <f t="shared" si="93"/>
        <v>Wed</v>
      </c>
      <c r="E615" s="10">
        <v>0</v>
      </c>
      <c r="F615" s="9">
        <v>14224.948999999999</v>
      </c>
      <c r="G615" s="9">
        <v>5924.3779999999997</v>
      </c>
      <c r="H615" s="61">
        <v>0</v>
      </c>
      <c r="I615" s="9">
        <v>2073.8440000000001</v>
      </c>
      <c r="J615" s="9">
        <v>0</v>
      </c>
      <c r="K615" s="9">
        <v>5762.2939999999999</v>
      </c>
      <c r="L615" s="81">
        <v>0</v>
      </c>
      <c r="M615" s="81"/>
      <c r="N615" s="14"/>
      <c r="O615" s="11">
        <f t="shared" si="94"/>
        <v>27985.464999999997</v>
      </c>
      <c r="P615" s="11">
        <v>1354.856</v>
      </c>
      <c r="Q615" s="11">
        <f t="shared" si="95"/>
        <v>4407.4380000000001</v>
      </c>
      <c r="S615" s="11">
        <f t="shared" si="96"/>
        <v>26630.608999999997</v>
      </c>
      <c r="T615" s="11">
        <f t="shared" si="90"/>
        <v>26630.608999999997</v>
      </c>
      <c r="U615" s="11">
        <f t="shared" si="99"/>
        <v>169.77799999999843</v>
      </c>
      <c r="V615" s="11">
        <f t="shared" si="91"/>
        <v>26630.608999999997</v>
      </c>
      <c r="W615" s="12">
        <f t="shared" si="97"/>
        <v>1</v>
      </c>
      <c r="X615" s="11">
        <f t="shared" si="92"/>
        <v>0</v>
      </c>
      <c r="Y615" s="12">
        <f t="shared" si="98"/>
        <v>0</v>
      </c>
      <c r="AA615" s="12"/>
      <c r="AB615" s="12"/>
    </row>
    <row r="616" spans="1:28">
      <c r="A616" s="1">
        <v>35313</v>
      </c>
      <c r="B616" s="7" t="s">
        <v>83</v>
      </c>
      <c r="C616" s="8" t="str">
        <f t="shared" si="93"/>
        <v>Thur</v>
      </c>
      <c r="E616" s="10">
        <v>0</v>
      </c>
      <c r="F616" s="9">
        <v>14031.584000000001</v>
      </c>
      <c r="G616" s="9">
        <v>5761.1959999999999</v>
      </c>
      <c r="H616" s="61">
        <v>0</v>
      </c>
      <c r="I616" s="9">
        <v>1987.048</v>
      </c>
      <c r="J616" s="9">
        <v>0</v>
      </c>
      <c r="K616" s="9">
        <v>5195.54</v>
      </c>
      <c r="L616" s="81">
        <v>0</v>
      </c>
      <c r="M616" s="81"/>
      <c r="N616" s="14"/>
      <c r="O616" s="11">
        <f t="shared" si="94"/>
        <v>26975.367999999999</v>
      </c>
      <c r="P616" s="11">
        <v>882.67200000000003</v>
      </c>
      <c r="Q616" s="11">
        <f t="shared" si="95"/>
        <v>4312.8680000000004</v>
      </c>
      <c r="S616" s="11">
        <f t="shared" si="96"/>
        <v>26092.696</v>
      </c>
      <c r="T616" s="11">
        <f t="shared" si="90"/>
        <v>26092.696</v>
      </c>
      <c r="U616" s="11">
        <f t="shared" si="99"/>
        <v>-537.91299999999683</v>
      </c>
      <c r="V616" s="11">
        <f t="shared" si="91"/>
        <v>26092.696</v>
      </c>
      <c r="W616" s="12">
        <f t="shared" si="97"/>
        <v>1</v>
      </c>
      <c r="X616" s="11">
        <f t="shared" si="92"/>
        <v>0</v>
      </c>
      <c r="Y616" s="12">
        <f t="shared" si="98"/>
        <v>0</v>
      </c>
      <c r="AA616" s="12"/>
      <c r="AB616" s="12"/>
    </row>
    <row r="617" spans="1:28">
      <c r="A617" s="1">
        <v>35314</v>
      </c>
      <c r="B617" s="7" t="s">
        <v>83</v>
      </c>
      <c r="C617" s="8" t="str">
        <f t="shared" si="93"/>
        <v>Fri</v>
      </c>
      <c r="E617" s="10">
        <v>0</v>
      </c>
      <c r="F617" s="9">
        <v>13261.155999999999</v>
      </c>
      <c r="G617" s="9">
        <v>5423.51</v>
      </c>
      <c r="H617" s="61">
        <v>0</v>
      </c>
      <c r="I617" s="9">
        <v>1970.3</v>
      </c>
      <c r="J617" s="9">
        <v>0</v>
      </c>
      <c r="K617" s="9">
        <v>5138.335</v>
      </c>
      <c r="L617" s="81">
        <v>0</v>
      </c>
      <c r="M617" s="81"/>
      <c r="N617" s="14"/>
      <c r="O617" s="11">
        <f t="shared" si="94"/>
        <v>25793.300999999996</v>
      </c>
      <c r="P617" s="11">
        <v>1394.7650000000001</v>
      </c>
      <c r="Q617" s="11">
        <f t="shared" si="95"/>
        <v>3743.5699999999997</v>
      </c>
      <c r="S617" s="11">
        <f t="shared" si="96"/>
        <v>24398.535999999996</v>
      </c>
      <c r="T617" s="11">
        <f t="shared" si="90"/>
        <v>24398.535999999996</v>
      </c>
      <c r="U617" s="11">
        <f t="shared" si="99"/>
        <v>-1694.1600000000035</v>
      </c>
      <c r="V617" s="11">
        <f t="shared" si="91"/>
        <v>24398.535999999996</v>
      </c>
      <c r="W617" s="12">
        <f t="shared" si="97"/>
        <v>1</v>
      </c>
      <c r="X617" s="11">
        <f t="shared" si="92"/>
        <v>0</v>
      </c>
      <c r="Y617" s="12">
        <f t="shared" si="98"/>
        <v>0</v>
      </c>
      <c r="AA617" s="12"/>
      <c r="AB617" s="12"/>
    </row>
    <row r="618" spans="1:28">
      <c r="A618" s="1">
        <v>35315</v>
      </c>
      <c r="B618" s="7" t="s">
        <v>83</v>
      </c>
      <c r="C618" s="8" t="str">
        <f t="shared" si="93"/>
        <v>Sat</v>
      </c>
      <c r="E618" s="10">
        <v>0</v>
      </c>
      <c r="F618" s="9">
        <v>12020.32</v>
      </c>
      <c r="G618" s="9">
        <v>5051.28</v>
      </c>
      <c r="H618" s="61">
        <v>0</v>
      </c>
      <c r="I618" s="9">
        <v>1827.28</v>
      </c>
      <c r="J618" s="9">
        <v>0</v>
      </c>
      <c r="K618" s="9">
        <v>4503.2</v>
      </c>
      <c r="L618" s="81">
        <v>0</v>
      </c>
      <c r="M618" s="81"/>
      <c r="N618" s="14"/>
      <c r="O618" s="11">
        <f t="shared" si="94"/>
        <v>23402.079999999998</v>
      </c>
      <c r="P618" s="11">
        <v>1498.64</v>
      </c>
      <c r="Q618" s="11">
        <f t="shared" si="95"/>
        <v>3004.5599999999995</v>
      </c>
      <c r="S618" s="11">
        <f t="shared" si="96"/>
        <v>21903.439999999999</v>
      </c>
      <c r="T618" s="11">
        <f t="shared" si="90"/>
        <v>21903.439999999999</v>
      </c>
      <c r="U618" s="11">
        <f t="shared" si="99"/>
        <v>-2495.0959999999977</v>
      </c>
      <c r="V618" s="11">
        <f t="shared" si="91"/>
        <v>21903.439999999999</v>
      </c>
      <c r="W618" s="12">
        <f t="shared" si="97"/>
        <v>1</v>
      </c>
      <c r="X618" s="11">
        <f t="shared" si="92"/>
        <v>0</v>
      </c>
      <c r="Y618" s="12">
        <f t="shared" si="98"/>
        <v>0</v>
      </c>
      <c r="AA618" s="12"/>
      <c r="AB618" s="12"/>
    </row>
    <row r="619" spans="1:28">
      <c r="A619" s="1">
        <v>35316</v>
      </c>
      <c r="B619" s="7" t="s">
        <v>83</v>
      </c>
      <c r="C619" s="8" t="str">
        <f t="shared" si="93"/>
        <v>Sun</v>
      </c>
      <c r="E619" s="10">
        <v>0</v>
      </c>
      <c r="F619" s="9">
        <v>12246.692999999999</v>
      </c>
      <c r="G619" s="9">
        <v>5176.2979999999998</v>
      </c>
      <c r="H619" s="61">
        <v>0</v>
      </c>
      <c r="I619" s="9">
        <v>1910.7209999999998</v>
      </c>
      <c r="J619" s="9">
        <v>0</v>
      </c>
      <c r="K619" s="9">
        <v>4522.7669999999998</v>
      </c>
      <c r="L619" s="81">
        <v>0</v>
      </c>
      <c r="M619" s="81"/>
      <c r="N619" s="14"/>
      <c r="O619" s="11">
        <f t="shared" si="94"/>
        <v>23856.478999999999</v>
      </c>
      <c r="P619" s="11">
        <v>1444.21</v>
      </c>
      <c r="Q619" s="11">
        <f t="shared" si="95"/>
        <v>3078.5569999999998</v>
      </c>
      <c r="S619" s="11">
        <f t="shared" si="96"/>
        <v>22412.269</v>
      </c>
      <c r="T619" s="11">
        <f t="shared" si="90"/>
        <v>22412.269</v>
      </c>
      <c r="U619" s="11">
        <f t="shared" si="99"/>
        <v>508.82900000000154</v>
      </c>
      <c r="V619" s="11">
        <f t="shared" si="91"/>
        <v>22412.269</v>
      </c>
      <c r="W619" s="12">
        <f t="shared" si="97"/>
        <v>1</v>
      </c>
      <c r="X619" s="11">
        <f t="shared" si="92"/>
        <v>0</v>
      </c>
      <c r="Y619" s="12">
        <f t="shared" si="98"/>
        <v>0</v>
      </c>
      <c r="AA619" s="12"/>
      <c r="AB619" s="12"/>
    </row>
    <row r="620" spans="1:28">
      <c r="A620" s="1">
        <v>35317</v>
      </c>
      <c r="B620" s="7" t="s">
        <v>83</v>
      </c>
      <c r="C620" s="8" t="str">
        <f t="shared" si="93"/>
        <v>Mon</v>
      </c>
      <c r="E620" s="10">
        <v>0</v>
      </c>
      <c r="F620" s="9">
        <v>14526.258999999998</v>
      </c>
      <c r="G620" s="9">
        <v>6254.78</v>
      </c>
      <c r="H620" s="61">
        <v>0</v>
      </c>
      <c r="I620" s="9">
        <v>2160.0809999999997</v>
      </c>
      <c r="J620" s="9">
        <v>0</v>
      </c>
      <c r="K620" s="9">
        <v>25676.806999999997</v>
      </c>
      <c r="L620" s="81">
        <v>0</v>
      </c>
      <c r="M620" s="81"/>
      <c r="N620" s="14"/>
      <c r="O620" s="11">
        <f t="shared" si="94"/>
        <v>48617.926999999996</v>
      </c>
      <c r="P620" s="11">
        <v>21299.5</v>
      </c>
      <c r="Q620" s="11">
        <f t="shared" si="95"/>
        <v>4377.3069999999971</v>
      </c>
      <c r="S620" s="11">
        <f t="shared" si="96"/>
        <v>27318.426999999996</v>
      </c>
      <c r="T620" s="11">
        <f t="shared" si="90"/>
        <v>27318.426999999996</v>
      </c>
      <c r="U620" s="11">
        <f t="shared" si="99"/>
        <v>4906.1579999999958</v>
      </c>
      <c r="V620" s="11">
        <f t="shared" si="91"/>
        <v>27318.426999999996</v>
      </c>
      <c r="W620" s="12">
        <f t="shared" si="97"/>
        <v>1</v>
      </c>
      <c r="X620" s="11">
        <f t="shared" si="92"/>
        <v>0</v>
      </c>
      <c r="Y620" s="12">
        <f t="shared" si="98"/>
        <v>0</v>
      </c>
      <c r="AA620" s="12"/>
      <c r="AB620" s="12"/>
    </row>
    <row r="621" spans="1:28">
      <c r="A621" s="1">
        <v>35318</v>
      </c>
      <c r="B621" s="7" t="s">
        <v>83</v>
      </c>
      <c r="C621" s="8" t="str">
        <f t="shared" si="93"/>
        <v>Tue</v>
      </c>
      <c r="E621" s="10">
        <v>0</v>
      </c>
      <c r="F621" s="9">
        <v>14827.83</v>
      </c>
      <c r="G621" s="9">
        <v>6259.14</v>
      </c>
      <c r="H621" s="61">
        <v>0</v>
      </c>
      <c r="I621" s="9">
        <v>2178.7620000000002</v>
      </c>
      <c r="J621" s="9">
        <v>0</v>
      </c>
      <c r="K621" s="9">
        <v>25997.748</v>
      </c>
      <c r="L621" s="81">
        <v>0</v>
      </c>
      <c r="M621" s="81"/>
      <c r="N621" s="14"/>
      <c r="O621" s="11">
        <f t="shared" si="94"/>
        <v>49263.479999999996</v>
      </c>
      <c r="P621" s="11">
        <v>21279</v>
      </c>
      <c r="Q621" s="11">
        <f t="shared" si="95"/>
        <v>4718.7479999999996</v>
      </c>
      <c r="S621" s="11">
        <f t="shared" si="96"/>
        <v>27984.479999999996</v>
      </c>
      <c r="T621" s="11">
        <f t="shared" si="90"/>
        <v>27984.479999999996</v>
      </c>
      <c r="U621" s="11">
        <f t="shared" si="99"/>
        <v>666.05299999999988</v>
      </c>
      <c r="V621" s="11">
        <f t="shared" si="91"/>
        <v>27984.479999999996</v>
      </c>
      <c r="W621" s="12">
        <f t="shared" si="97"/>
        <v>1</v>
      </c>
      <c r="X621" s="11">
        <f t="shared" si="92"/>
        <v>0</v>
      </c>
      <c r="Y621" s="12">
        <f t="shared" si="98"/>
        <v>0</v>
      </c>
      <c r="AA621" s="12"/>
      <c r="AB621" s="12"/>
    </row>
    <row r="622" spans="1:28">
      <c r="A622" s="1">
        <v>35319</v>
      </c>
      <c r="B622" s="7" t="s">
        <v>83</v>
      </c>
      <c r="C622" s="8" t="str">
        <f t="shared" si="93"/>
        <v>Wed</v>
      </c>
      <c r="E622" s="10">
        <v>0</v>
      </c>
      <c r="F622" s="9">
        <v>14477.84</v>
      </c>
      <c r="G622" s="9">
        <v>6039.28</v>
      </c>
      <c r="H622" s="61">
        <v>0</v>
      </c>
      <c r="I622" s="9">
        <v>2134.08</v>
      </c>
      <c r="J622" s="9">
        <v>0</v>
      </c>
      <c r="K622" s="9">
        <v>6649.76</v>
      </c>
      <c r="L622" s="81">
        <v>0</v>
      </c>
      <c r="M622" s="81"/>
      <c r="N622" s="14"/>
      <c r="O622" s="11">
        <f t="shared" si="94"/>
        <v>29300.959999999999</v>
      </c>
      <c r="P622" s="11">
        <v>1726.4</v>
      </c>
      <c r="Q622" s="11">
        <f t="shared" si="95"/>
        <v>4923.3600000000006</v>
      </c>
      <c r="S622" s="11">
        <f t="shared" si="96"/>
        <v>27574.559999999998</v>
      </c>
      <c r="T622" s="11">
        <f t="shared" si="90"/>
        <v>27574.559999999998</v>
      </c>
      <c r="U622" s="11">
        <f t="shared" si="99"/>
        <v>-409.91999999999825</v>
      </c>
      <c r="V622" s="11">
        <f t="shared" si="91"/>
        <v>27574.559999999998</v>
      </c>
      <c r="W622" s="12">
        <f t="shared" si="97"/>
        <v>1</v>
      </c>
      <c r="X622" s="11">
        <f t="shared" si="92"/>
        <v>0</v>
      </c>
      <c r="Y622" s="12">
        <f t="shared" si="98"/>
        <v>0</v>
      </c>
      <c r="AA622" s="12"/>
      <c r="AB622" s="12"/>
    </row>
    <row r="623" spans="1:28">
      <c r="A623" s="1">
        <v>35320</v>
      </c>
      <c r="B623" s="7" t="s">
        <v>83</v>
      </c>
      <c r="C623" s="8" t="str">
        <f t="shared" si="93"/>
        <v>Thur</v>
      </c>
      <c r="E623" s="10">
        <v>0</v>
      </c>
      <c r="F623" s="9">
        <v>14806.788999999999</v>
      </c>
      <c r="G623" s="9">
        <v>6246.4679999999998</v>
      </c>
      <c r="H623" s="61">
        <v>0</v>
      </c>
      <c r="I623" s="9">
        <v>2200.6019999999999</v>
      </c>
      <c r="J623" s="9">
        <v>0</v>
      </c>
      <c r="K623" s="9">
        <v>7089.0969999999998</v>
      </c>
      <c r="L623" s="81">
        <v>0</v>
      </c>
      <c r="M623" s="81"/>
      <c r="N623" s="14"/>
      <c r="O623" s="11">
        <f t="shared" si="94"/>
        <v>30342.955999999998</v>
      </c>
      <c r="P623" s="11">
        <v>1797.47</v>
      </c>
      <c r="Q623" s="11">
        <f t="shared" si="95"/>
        <v>5291.6269999999995</v>
      </c>
      <c r="S623" s="11">
        <f t="shared" si="96"/>
        <v>28545.485999999997</v>
      </c>
      <c r="T623" s="11">
        <f t="shared" si="90"/>
        <v>28545.485999999997</v>
      </c>
      <c r="U623" s="11">
        <f t="shared" si="99"/>
        <v>970.92599999999948</v>
      </c>
      <c r="V623" s="11">
        <f t="shared" si="91"/>
        <v>28545.485999999997</v>
      </c>
      <c r="W623" s="12">
        <f t="shared" si="97"/>
        <v>1</v>
      </c>
      <c r="X623" s="11">
        <f t="shared" si="92"/>
        <v>0</v>
      </c>
      <c r="Y623" s="12">
        <f t="shared" si="98"/>
        <v>0</v>
      </c>
      <c r="AA623" s="12"/>
      <c r="AB623" s="12"/>
    </row>
    <row r="624" spans="1:28">
      <c r="A624" s="1">
        <v>35321</v>
      </c>
      <c r="B624" s="7" t="s">
        <v>83</v>
      </c>
      <c r="C624" s="8" t="str">
        <f t="shared" si="93"/>
        <v>Fri</v>
      </c>
      <c r="E624" s="10">
        <v>0</v>
      </c>
      <c r="F624" s="9">
        <v>15195.42</v>
      </c>
      <c r="G624" s="9">
        <v>6407.0280000000002</v>
      </c>
      <c r="H624" s="61">
        <v>0</v>
      </c>
      <c r="I624" s="9">
        <v>2296.8000000000002</v>
      </c>
      <c r="J624" s="9">
        <v>0</v>
      </c>
      <c r="K624" s="9">
        <v>7314.2640000000001</v>
      </c>
      <c r="L624" s="81">
        <v>0</v>
      </c>
      <c r="M624" s="81"/>
      <c r="N624" s="14"/>
      <c r="O624" s="11">
        <f t="shared" si="94"/>
        <v>31213.511999999999</v>
      </c>
      <c r="P624" s="11">
        <v>1591.056</v>
      </c>
      <c r="Q624" s="11">
        <f t="shared" si="95"/>
        <v>5723.2080000000005</v>
      </c>
      <c r="S624" s="11">
        <f t="shared" si="96"/>
        <v>29622.455999999998</v>
      </c>
      <c r="T624" s="11">
        <f t="shared" si="90"/>
        <v>29622.455999999998</v>
      </c>
      <c r="U624" s="11">
        <f t="shared" si="99"/>
        <v>1076.9700000000012</v>
      </c>
      <c r="V624" s="11">
        <f t="shared" si="91"/>
        <v>29622.455999999998</v>
      </c>
      <c r="W624" s="12">
        <f t="shared" si="97"/>
        <v>1</v>
      </c>
      <c r="X624" s="11">
        <f t="shared" si="92"/>
        <v>0</v>
      </c>
      <c r="Y624" s="12">
        <f t="shared" si="98"/>
        <v>0</v>
      </c>
      <c r="AA624" s="12"/>
      <c r="AB624" s="12"/>
    </row>
    <row r="625" spans="1:28">
      <c r="A625" s="1">
        <v>35322</v>
      </c>
      <c r="B625" s="7" t="s">
        <v>83</v>
      </c>
      <c r="C625" s="8" t="str">
        <f t="shared" si="93"/>
        <v>Sat</v>
      </c>
      <c r="E625" s="10">
        <v>3</v>
      </c>
      <c r="F625" s="9">
        <v>13213.767</v>
      </c>
      <c r="G625" s="9">
        <v>5521.6419999999998</v>
      </c>
      <c r="H625" s="61">
        <v>0</v>
      </c>
      <c r="I625" s="9">
        <v>2129.806</v>
      </c>
      <c r="J625" s="9">
        <v>0</v>
      </c>
      <c r="K625" s="9">
        <v>6091.12</v>
      </c>
      <c r="L625" s="81">
        <v>0</v>
      </c>
      <c r="M625" s="81"/>
      <c r="N625" s="14"/>
      <c r="O625" s="11">
        <f t="shared" si="94"/>
        <v>26956.334999999999</v>
      </c>
      <c r="P625" s="11">
        <v>1615.607</v>
      </c>
      <c r="Q625" s="11">
        <f t="shared" si="95"/>
        <v>4475.5129999999999</v>
      </c>
      <c r="S625" s="11">
        <f t="shared" si="96"/>
        <v>25340.727999999999</v>
      </c>
      <c r="T625" s="11">
        <f t="shared" si="90"/>
        <v>25340.727999999999</v>
      </c>
      <c r="U625" s="11">
        <f t="shared" si="99"/>
        <v>-4281.7279999999992</v>
      </c>
      <c r="V625" s="11">
        <f t="shared" si="91"/>
        <v>25340.727999999999</v>
      </c>
      <c r="W625" s="12">
        <f t="shared" si="97"/>
        <v>1</v>
      </c>
      <c r="X625" s="11">
        <f t="shared" si="92"/>
        <v>0</v>
      </c>
      <c r="Y625" s="12">
        <f t="shared" si="98"/>
        <v>0</v>
      </c>
      <c r="AA625" s="12"/>
      <c r="AB625" s="12"/>
    </row>
    <row r="626" spans="1:28">
      <c r="A626" s="1">
        <v>35323</v>
      </c>
      <c r="B626" s="7" t="s">
        <v>83</v>
      </c>
      <c r="C626" s="8" t="str">
        <f t="shared" si="93"/>
        <v>Sun</v>
      </c>
      <c r="E626" s="10">
        <v>0</v>
      </c>
      <c r="F626" s="9">
        <v>13215.686</v>
      </c>
      <c r="G626" s="9">
        <v>5415.2740000000003</v>
      </c>
      <c r="H626" s="61">
        <v>0</v>
      </c>
      <c r="I626" s="9">
        <v>2100.672</v>
      </c>
      <c r="J626" s="9">
        <v>0</v>
      </c>
      <c r="K626" s="9">
        <v>6064.44</v>
      </c>
      <c r="L626" s="81">
        <v>0</v>
      </c>
      <c r="M626" s="81"/>
      <c r="N626" s="14"/>
      <c r="O626" s="11">
        <f t="shared" si="94"/>
        <v>26796.071999999996</v>
      </c>
      <c r="P626" s="11">
        <v>1660.9480000000001</v>
      </c>
      <c r="Q626" s="11">
        <f t="shared" si="95"/>
        <v>4403.4919999999993</v>
      </c>
      <c r="S626" s="11">
        <f t="shared" si="96"/>
        <v>25135.123999999996</v>
      </c>
      <c r="T626" s="11">
        <f t="shared" si="90"/>
        <v>25135.123999999996</v>
      </c>
      <c r="U626" s="11">
        <f t="shared" si="99"/>
        <v>-205.604000000003</v>
      </c>
      <c r="V626" s="11">
        <f t="shared" si="91"/>
        <v>25135.123999999996</v>
      </c>
      <c r="W626" s="12">
        <f t="shared" si="97"/>
        <v>1</v>
      </c>
      <c r="X626" s="11">
        <f t="shared" si="92"/>
        <v>0</v>
      </c>
      <c r="Y626" s="12">
        <f t="shared" si="98"/>
        <v>0</v>
      </c>
      <c r="AA626" s="12"/>
      <c r="AB626" s="12"/>
    </row>
    <row r="627" spans="1:28">
      <c r="A627" s="1">
        <v>35324</v>
      </c>
      <c r="B627" s="7" t="s">
        <v>83</v>
      </c>
      <c r="C627" s="8" t="str">
        <f t="shared" si="93"/>
        <v>Mon</v>
      </c>
      <c r="E627" s="10">
        <v>0</v>
      </c>
      <c r="F627" s="9">
        <v>15117.762000000001</v>
      </c>
      <c r="G627" s="9">
        <v>6254.8960000000006</v>
      </c>
      <c r="H627" s="61">
        <v>0</v>
      </c>
      <c r="I627" s="9">
        <v>2218.6260000000002</v>
      </c>
      <c r="J627" s="9">
        <v>0</v>
      </c>
      <c r="K627" s="9">
        <v>7599.6140000000005</v>
      </c>
      <c r="L627" s="81">
        <v>0</v>
      </c>
      <c r="M627" s="81"/>
      <c r="N627" s="14"/>
      <c r="O627" s="11">
        <f t="shared" si="94"/>
        <v>31190.898000000005</v>
      </c>
      <c r="P627" s="11">
        <v>1745.7</v>
      </c>
      <c r="Q627" s="11">
        <f t="shared" si="95"/>
        <v>5853.9140000000007</v>
      </c>
      <c r="S627" s="11">
        <f t="shared" si="96"/>
        <v>29445.198000000004</v>
      </c>
      <c r="T627" s="11">
        <f t="shared" si="90"/>
        <v>29445.198000000004</v>
      </c>
      <c r="U627" s="11">
        <f t="shared" si="99"/>
        <v>4310.0740000000078</v>
      </c>
      <c r="V627" s="11">
        <f t="shared" si="91"/>
        <v>29445.198000000004</v>
      </c>
      <c r="W627" s="12">
        <f t="shared" si="97"/>
        <v>1</v>
      </c>
      <c r="X627" s="11">
        <f t="shared" si="92"/>
        <v>0</v>
      </c>
      <c r="Y627" s="12">
        <f t="shared" si="98"/>
        <v>0</v>
      </c>
      <c r="AA627" s="12"/>
      <c r="AB627" s="12"/>
    </row>
    <row r="628" spans="1:28">
      <c r="A628" s="1">
        <v>35325</v>
      </c>
      <c r="B628" s="7" t="s">
        <v>83</v>
      </c>
      <c r="C628" s="8" t="str">
        <f t="shared" si="93"/>
        <v>Tue</v>
      </c>
      <c r="E628" s="10">
        <v>0</v>
      </c>
      <c r="F628" s="9">
        <v>14952.6</v>
      </c>
      <c r="G628" s="9">
        <v>6112.665</v>
      </c>
      <c r="H628" s="61">
        <v>0</v>
      </c>
      <c r="I628" s="9">
        <v>2227.0949999999998</v>
      </c>
      <c r="J628" s="9">
        <v>0</v>
      </c>
      <c r="K628" s="9">
        <v>6840.2879999999996</v>
      </c>
      <c r="L628" s="81">
        <v>0</v>
      </c>
      <c r="M628" s="81"/>
      <c r="N628" s="14"/>
      <c r="O628" s="11">
        <f t="shared" si="94"/>
        <v>30132.648000000001</v>
      </c>
      <c r="P628" s="11">
        <v>1360.4759999999999</v>
      </c>
      <c r="Q628" s="11">
        <f t="shared" si="95"/>
        <v>5479.8119999999999</v>
      </c>
      <c r="S628" s="11">
        <f t="shared" si="96"/>
        <v>28772.172000000002</v>
      </c>
      <c r="T628" s="11">
        <f t="shared" si="90"/>
        <v>28772.172000000002</v>
      </c>
      <c r="U628" s="11">
        <f t="shared" si="99"/>
        <v>-673.02600000000166</v>
      </c>
      <c r="V628" s="11">
        <f t="shared" si="91"/>
        <v>28772.172000000002</v>
      </c>
      <c r="W628" s="12">
        <f t="shared" si="97"/>
        <v>1</v>
      </c>
      <c r="X628" s="11">
        <f t="shared" si="92"/>
        <v>0</v>
      </c>
      <c r="Y628" s="12">
        <f t="shared" si="98"/>
        <v>0</v>
      </c>
      <c r="AA628" s="12"/>
      <c r="AB628" s="12"/>
    </row>
    <row r="629" spans="1:28">
      <c r="A629" s="1">
        <v>35326</v>
      </c>
      <c r="B629" s="7" t="s">
        <v>83</v>
      </c>
      <c r="C629" s="8" t="str">
        <f t="shared" si="93"/>
        <v>Wed</v>
      </c>
      <c r="E629" s="10">
        <v>0</v>
      </c>
      <c r="F629" s="9">
        <v>10858.05</v>
      </c>
      <c r="G629" s="9">
        <v>9345</v>
      </c>
      <c r="H629" s="61">
        <v>5532.45</v>
      </c>
      <c r="I629" s="9">
        <v>2880.15</v>
      </c>
      <c r="J629" s="9">
        <v>0</v>
      </c>
      <c r="K629" s="9">
        <v>3176.25</v>
      </c>
      <c r="L629" s="81">
        <v>0</v>
      </c>
      <c r="M629" s="81"/>
      <c r="N629" s="14"/>
      <c r="O629" s="11">
        <f t="shared" si="94"/>
        <v>31791.9</v>
      </c>
      <c r="P629" s="11">
        <v>1508.85</v>
      </c>
      <c r="Q629" s="11">
        <f t="shared" si="95"/>
        <v>1667.4</v>
      </c>
      <c r="S629" s="11">
        <f t="shared" si="96"/>
        <v>30283.050000000003</v>
      </c>
      <c r="T629" s="11">
        <f t="shared" si="90"/>
        <v>30283.050000000003</v>
      </c>
      <c r="U629" s="11">
        <f t="shared" si="99"/>
        <v>1510.8780000000006</v>
      </c>
      <c r="V629" s="11">
        <f t="shared" si="91"/>
        <v>30283.050000000003</v>
      </c>
      <c r="W629" s="12">
        <f t="shared" si="97"/>
        <v>1</v>
      </c>
      <c r="X629" s="11">
        <f t="shared" si="92"/>
        <v>0</v>
      </c>
      <c r="Y629" s="12">
        <f t="shared" si="98"/>
        <v>0</v>
      </c>
      <c r="AA629" s="12"/>
      <c r="AB629" s="12"/>
    </row>
    <row r="630" spans="1:28">
      <c r="A630" s="1">
        <v>35327</v>
      </c>
      <c r="B630" s="7" t="s">
        <v>83</v>
      </c>
      <c r="C630" s="8" t="str">
        <f t="shared" si="93"/>
        <v>Thur</v>
      </c>
      <c r="E630" s="10">
        <v>1</v>
      </c>
      <c r="F630" s="9">
        <v>10217.549999999999</v>
      </c>
      <c r="G630" s="9">
        <v>9735.6</v>
      </c>
      <c r="H630" s="61">
        <v>5535.6</v>
      </c>
      <c r="I630" s="9">
        <v>2801.4</v>
      </c>
      <c r="J630" s="9">
        <v>0</v>
      </c>
      <c r="K630" s="9">
        <v>2905.35</v>
      </c>
      <c r="L630" s="81">
        <v>0</v>
      </c>
      <c r="M630" s="81"/>
      <c r="N630" s="14"/>
      <c r="O630" s="11">
        <f t="shared" si="94"/>
        <v>31195.5</v>
      </c>
      <c r="P630" s="11">
        <v>1712.55</v>
      </c>
      <c r="Q630" s="11">
        <f t="shared" si="95"/>
        <v>1192.8</v>
      </c>
      <c r="S630" s="11">
        <f t="shared" si="96"/>
        <v>29482.95</v>
      </c>
      <c r="T630" s="11">
        <f t="shared" si="90"/>
        <v>29482.95</v>
      </c>
      <c r="U630" s="11">
        <f t="shared" si="99"/>
        <v>-800.10000000000218</v>
      </c>
      <c r="V630" s="11">
        <f t="shared" si="91"/>
        <v>29482.95</v>
      </c>
      <c r="W630" s="12">
        <f t="shared" si="97"/>
        <v>1</v>
      </c>
      <c r="X630" s="11">
        <f t="shared" si="92"/>
        <v>0</v>
      </c>
      <c r="Y630" s="12">
        <f t="shared" si="98"/>
        <v>0</v>
      </c>
      <c r="AA630" s="12"/>
      <c r="AB630" s="12"/>
    </row>
    <row r="631" spans="1:28">
      <c r="A631" s="1">
        <v>35328</v>
      </c>
      <c r="B631" s="7" t="s">
        <v>83</v>
      </c>
      <c r="C631" s="8" t="str">
        <f t="shared" si="93"/>
        <v>Fri</v>
      </c>
      <c r="E631" s="10">
        <v>0</v>
      </c>
      <c r="F631" s="9">
        <v>9502.7729999999992</v>
      </c>
      <c r="G631" s="9">
        <v>9569.5249999999996</v>
      </c>
      <c r="H631" s="61">
        <v>5118.0009999999993</v>
      </c>
      <c r="I631" s="9">
        <v>2876.5939999999996</v>
      </c>
      <c r="J631" s="9">
        <v>0</v>
      </c>
      <c r="K631" s="9">
        <v>2807.7559999999999</v>
      </c>
      <c r="L631" s="81">
        <v>0</v>
      </c>
      <c r="M631" s="81"/>
      <c r="N631" s="14"/>
      <c r="O631" s="11">
        <f t="shared" si="94"/>
        <v>29874.649000000001</v>
      </c>
      <c r="P631" s="11">
        <v>1645.8539999999998</v>
      </c>
      <c r="Q631" s="11">
        <f t="shared" si="95"/>
        <v>1161.902</v>
      </c>
      <c r="S631" s="11">
        <f t="shared" si="96"/>
        <v>28228.795000000002</v>
      </c>
      <c r="T631" s="11">
        <f t="shared" si="90"/>
        <v>28228.795000000002</v>
      </c>
      <c r="U631" s="11">
        <f t="shared" si="99"/>
        <v>-1254.1549999999988</v>
      </c>
      <c r="V631" s="11">
        <f t="shared" si="91"/>
        <v>28228.795000000002</v>
      </c>
      <c r="W631" s="12">
        <f t="shared" si="97"/>
        <v>1</v>
      </c>
      <c r="X631" s="11">
        <f t="shared" si="92"/>
        <v>0</v>
      </c>
      <c r="Y631" s="12">
        <f t="shared" si="98"/>
        <v>0</v>
      </c>
      <c r="AA631" s="12"/>
      <c r="AB631" s="12"/>
    </row>
    <row r="632" spans="1:28">
      <c r="A632" s="1">
        <v>35329</v>
      </c>
      <c r="B632" s="7" t="s">
        <v>83</v>
      </c>
      <c r="C632" s="8" t="str">
        <f t="shared" si="93"/>
        <v>Sat</v>
      </c>
      <c r="E632" s="10">
        <v>0</v>
      </c>
      <c r="F632" s="9">
        <v>7058.5079999999998</v>
      </c>
      <c r="G632" s="9">
        <v>9116.4580000000005</v>
      </c>
      <c r="H632" s="61">
        <v>4010.6580000000004</v>
      </c>
      <c r="I632" s="9">
        <v>2742.5440000000003</v>
      </c>
      <c r="J632" s="9">
        <v>0</v>
      </c>
      <c r="K632" s="9">
        <v>2862.3740000000003</v>
      </c>
      <c r="L632" s="81">
        <v>0</v>
      </c>
      <c r="M632" s="81"/>
      <c r="N632" s="14"/>
      <c r="O632" s="11">
        <f t="shared" si="94"/>
        <v>25790.542000000001</v>
      </c>
      <c r="P632" s="11">
        <v>1708.88</v>
      </c>
      <c r="Q632" s="11">
        <f t="shared" si="95"/>
        <v>1153.4940000000001</v>
      </c>
      <c r="S632" s="11">
        <f t="shared" si="96"/>
        <v>24081.662</v>
      </c>
      <c r="T632" s="11">
        <f t="shared" si="90"/>
        <v>24081.662</v>
      </c>
      <c r="U632" s="11">
        <f t="shared" si="99"/>
        <v>-4147.1330000000016</v>
      </c>
      <c r="V632" s="11">
        <f t="shared" si="91"/>
        <v>24081.662</v>
      </c>
      <c r="W632" s="12">
        <f t="shared" si="97"/>
        <v>1</v>
      </c>
      <c r="X632" s="11">
        <f t="shared" si="92"/>
        <v>0</v>
      </c>
      <c r="Y632" s="12">
        <f t="shared" si="98"/>
        <v>0</v>
      </c>
      <c r="AA632" s="12"/>
      <c r="AB632" s="12"/>
    </row>
    <row r="633" spans="1:28">
      <c r="A633" s="1">
        <v>35330</v>
      </c>
      <c r="B633" s="7" t="s">
        <v>83</v>
      </c>
      <c r="C633" s="8" t="str">
        <f t="shared" si="93"/>
        <v>Sun</v>
      </c>
      <c r="E633" s="10">
        <v>0</v>
      </c>
      <c r="F633" s="9">
        <v>7160.1239999999998</v>
      </c>
      <c r="G633" s="9">
        <v>9107.4120000000003</v>
      </c>
      <c r="H633" s="61">
        <v>4313.9279999999999</v>
      </c>
      <c r="I633" s="9">
        <v>2780.8020000000001</v>
      </c>
      <c r="J633" s="9">
        <v>0</v>
      </c>
      <c r="K633" s="9">
        <v>2714.37</v>
      </c>
      <c r="L633" s="81">
        <v>0</v>
      </c>
      <c r="M633" s="81"/>
      <c r="N633" s="14"/>
      <c r="O633" s="11">
        <f t="shared" si="94"/>
        <v>26076.635999999999</v>
      </c>
      <c r="P633" s="11">
        <v>1555.962</v>
      </c>
      <c r="Q633" s="11">
        <f t="shared" si="95"/>
        <v>1158.4079999999999</v>
      </c>
      <c r="S633" s="11">
        <f t="shared" si="96"/>
        <v>24520.673999999999</v>
      </c>
      <c r="T633" s="11">
        <f t="shared" si="90"/>
        <v>24520.673999999999</v>
      </c>
      <c r="U633" s="11">
        <f t="shared" si="99"/>
        <v>439.01199999999881</v>
      </c>
      <c r="V633" s="11">
        <f t="shared" si="91"/>
        <v>24520.673999999999</v>
      </c>
      <c r="W633" s="12">
        <f t="shared" si="97"/>
        <v>1</v>
      </c>
      <c r="X633" s="11">
        <f t="shared" si="92"/>
        <v>0</v>
      </c>
      <c r="Y633" s="12">
        <f t="shared" si="98"/>
        <v>0</v>
      </c>
      <c r="AA633" s="12"/>
      <c r="AB633" s="12"/>
    </row>
    <row r="634" spans="1:28">
      <c r="A634" s="1">
        <v>35331</v>
      </c>
      <c r="B634" s="7" t="s">
        <v>83</v>
      </c>
      <c r="C634" s="8" t="str">
        <f t="shared" si="93"/>
        <v>Mon</v>
      </c>
      <c r="E634" s="10">
        <v>1</v>
      </c>
      <c r="F634" s="9">
        <v>9801.8340000000007</v>
      </c>
      <c r="G634" s="9">
        <v>10035.384</v>
      </c>
      <c r="H634" s="61">
        <v>5911.41</v>
      </c>
      <c r="I634" s="9">
        <v>3011.2380000000003</v>
      </c>
      <c r="J634" s="9">
        <v>0</v>
      </c>
      <c r="K634" s="9">
        <v>2894.982</v>
      </c>
      <c r="L634" s="81">
        <v>0</v>
      </c>
      <c r="M634" s="81"/>
      <c r="N634" s="14"/>
      <c r="O634" s="11">
        <f t="shared" si="94"/>
        <v>31654.848000000002</v>
      </c>
      <c r="P634" s="11">
        <v>1740.7260000000001</v>
      </c>
      <c r="Q634" s="11">
        <f t="shared" si="95"/>
        <v>1154.2559999999999</v>
      </c>
      <c r="S634" s="11">
        <f t="shared" si="96"/>
        <v>29914.122000000003</v>
      </c>
      <c r="T634" s="11">
        <f t="shared" si="90"/>
        <v>29914.122000000003</v>
      </c>
      <c r="U634" s="11">
        <f t="shared" si="99"/>
        <v>5393.448000000004</v>
      </c>
      <c r="V634" s="11">
        <f t="shared" si="91"/>
        <v>29914.122000000003</v>
      </c>
      <c r="W634" s="12">
        <f t="shared" si="97"/>
        <v>1</v>
      </c>
      <c r="X634" s="11">
        <f t="shared" si="92"/>
        <v>0</v>
      </c>
      <c r="Y634" s="12">
        <f t="shared" si="98"/>
        <v>0</v>
      </c>
      <c r="AA634" s="12"/>
      <c r="AB634" s="12"/>
    </row>
    <row r="635" spans="1:28">
      <c r="A635" s="1">
        <v>35332</v>
      </c>
      <c r="B635" s="7" t="s">
        <v>83</v>
      </c>
      <c r="C635" s="8" t="str">
        <f t="shared" si="93"/>
        <v>Tue</v>
      </c>
      <c r="E635" s="10">
        <v>0</v>
      </c>
      <c r="F635" s="9">
        <v>8731.5400000000009</v>
      </c>
      <c r="G635" s="9">
        <v>627.38499999999999</v>
      </c>
      <c r="H635" s="61">
        <v>3933.3409999999999</v>
      </c>
      <c r="I635" s="9">
        <v>3418.9889999999996</v>
      </c>
      <c r="J635" s="9">
        <v>0</v>
      </c>
      <c r="K635" s="9">
        <v>14571.923999999999</v>
      </c>
      <c r="L635" s="81">
        <v>0</v>
      </c>
      <c r="M635" s="81"/>
      <c r="N635" s="14"/>
      <c r="O635" s="11">
        <f t="shared" si="94"/>
        <v>31283.179</v>
      </c>
      <c r="P635" s="11">
        <v>1580.3879999999999</v>
      </c>
      <c r="Q635" s="11">
        <f t="shared" si="95"/>
        <v>12991.536</v>
      </c>
      <c r="S635" s="11">
        <f t="shared" si="96"/>
        <v>29702.791000000001</v>
      </c>
      <c r="T635" s="11">
        <f t="shared" si="90"/>
        <v>29702.791000000001</v>
      </c>
      <c r="U635" s="11">
        <f t="shared" si="99"/>
        <v>-211.33100000000195</v>
      </c>
      <c r="V635" s="11">
        <f t="shared" si="91"/>
        <v>29702.791000000001</v>
      </c>
      <c r="W635" s="12">
        <f t="shared" si="97"/>
        <v>1</v>
      </c>
      <c r="X635" s="11">
        <f t="shared" si="92"/>
        <v>0</v>
      </c>
      <c r="Y635" s="12">
        <f t="shared" si="98"/>
        <v>0</v>
      </c>
      <c r="AA635" s="12"/>
      <c r="AB635" s="12"/>
    </row>
    <row r="636" spans="1:28">
      <c r="A636" s="1">
        <v>35333</v>
      </c>
      <c r="B636" s="7" t="s">
        <v>83</v>
      </c>
      <c r="C636" s="8" t="str">
        <f t="shared" si="93"/>
        <v>Wed</v>
      </c>
      <c r="E636" s="10">
        <v>1</v>
      </c>
      <c r="F636" s="9">
        <v>8565.5760000000009</v>
      </c>
      <c r="G636" s="9">
        <v>0</v>
      </c>
      <c r="H636" s="61">
        <v>3841.6379999999999</v>
      </c>
      <c r="I636" s="9">
        <v>3542.694</v>
      </c>
      <c r="J636" s="9">
        <v>0</v>
      </c>
      <c r="K636" s="9">
        <v>15708.054</v>
      </c>
      <c r="L636" s="81">
        <v>0</v>
      </c>
      <c r="M636" s="81"/>
      <c r="N636" s="14"/>
      <c r="O636" s="11">
        <f t="shared" si="94"/>
        <v>31657.962</v>
      </c>
      <c r="P636" s="11">
        <v>1696.0920000000001</v>
      </c>
      <c r="Q636" s="11">
        <f t="shared" si="95"/>
        <v>14011.962</v>
      </c>
      <c r="S636" s="11">
        <f t="shared" si="96"/>
        <v>29961.87</v>
      </c>
      <c r="T636" s="11">
        <f t="shared" si="90"/>
        <v>29961.87</v>
      </c>
      <c r="U636" s="11">
        <f t="shared" si="99"/>
        <v>259.0789999999979</v>
      </c>
      <c r="V636" s="11">
        <f t="shared" si="91"/>
        <v>29961.87</v>
      </c>
      <c r="W636" s="12">
        <f t="shared" si="97"/>
        <v>1</v>
      </c>
      <c r="X636" s="11">
        <f t="shared" si="92"/>
        <v>0</v>
      </c>
      <c r="Y636" s="12">
        <f t="shared" si="98"/>
        <v>0</v>
      </c>
      <c r="AA636" s="12"/>
      <c r="AB636" s="12"/>
    </row>
    <row r="637" spans="1:28">
      <c r="A637" s="1">
        <v>35334</v>
      </c>
      <c r="B637" s="7" t="s">
        <v>83</v>
      </c>
      <c r="C637" s="8" t="str">
        <f t="shared" si="93"/>
        <v>Thur</v>
      </c>
      <c r="E637" s="10">
        <v>1</v>
      </c>
      <c r="F637" s="9">
        <v>8390.91</v>
      </c>
      <c r="G637" s="9">
        <v>0</v>
      </c>
      <c r="H637" s="61">
        <v>3814.4259999999999</v>
      </c>
      <c r="I637" s="9">
        <v>3592.116</v>
      </c>
      <c r="J637" s="9">
        <v>0</v>
      </c>
      <c r="K637" s="9">
        <v>16009.422</v>
      </c>
      <c r="L637" s="81">
        <v>0</v>
      </c>
      <c r="M637" s="81"/>
      <c r="N637" s="14"/>
      <c r="O637" s="11">
        <f t="shared" si="94"/>
        <v>31806.874</v>
      </c>
      <c r="P637" s="11">
        <v>1748.4940000000001</v>
      </c>
      <c r="Q637" s="11">
        <f t="shared" si="95"/>
        <v>14260.928</v>
      </c>
      <c r="S637" s="11">
        <f t="shared" si="96"/>
        <v>30058.38</v>
      </c>
      <c r="T637" s="11">
        <f t="shared" si="90"/>
        <v>30058.38</v>
      </c>
      <c r="U637" s="11">
        <f t="shared" si="99"/>
        <v>96.510000000002037</v>
      </c>
      <c r="V637" s="11">
        <f t="shared" si="91"/>
        <v>30058.38</v>
      </c>
      <c r="W637" s="12">
        <f t="shared" si="97"/>
        <v>1</v>
      </c>
      <c r="X637" s="11">
        <f t="shared" si="92"/>
        <v>0</v>
      </c>
      <c r="Y637" s="12">
        <f t="shared" si="98"/>
        <v>0</v>
      </c>
      <c r="AA637" s="12"/>
      <c r="AB637" s="12"/>
    </row>
    <row r="638" spans="1:28">
      <c r="A638" s="1">
        <v>35335</v>
      </c>
      <c r="B638" s="7" t="s">
        <v>83</v>
      </c>
      <c r="C638" s="8" t="str">
        <f t="shared" si="93"/>
        <v>Fri</v>
      </c>
      <c r="E638" s="10">
        <v>0</v>
      </c>
      <c r="F638" s="9">
        <v>7559.4939999999997</v>
      </c>
      <c r="G638" s="9">
        <v>0</v>
      </c>
      <c r="H638" s="61">
        <v>3304.5669999999996</v>
      </c>
      <c r="I638" s="9">
        <v>3434.7249999999999</v>
      </c>
      <c r="J638" s="9">
        <v>0</v>
      </c>
      <c r="K638" s="9">
        <v>15029.116999999998</v>
      </c>
      <c r="L638" s="81">
        <v>0</v>
      </c>
      <c r="M638" s="81"/>
      <c r="N638" s="14"/>
      <c r="O638" s="11">
        <f t="shared" si="94"/>
        <v>29327.902999999998</v>
      </c>
      <c r="P638" s="11">
        <v>1789.1559999999999</v>
      </c>
      <c r="Q638" s="11">
        <f t="shared" si="95"/>
        <v>13239.960999999999</v>
      </c>
      <c r="S638" s="11">
        <f t="shared" si="96"/>
        <v>27538.746999999999</v>
      </c>
      <c r="T638" s="11">
        <f t="shared" si="90"/>
        <v>27538.746999999999</v>
      </c>
      <c r="U638" s="11">
        <f t="shared" si="99"/>
        <v>-2519.6330000000016</v>
      </c>
      <c r="V638" s="11">
        <f t="shared" si="91"/>
        <v>27538.746999999999</v>
      </c>
      <c r="W638" s="12">
        <f t="shared" si="97"/>
        <v>1</v>
      </c>
      <c r="X638" s="11">
        <f t="shared" si="92"/>
        <v>0</v>
      </c>
      <c r="Y638" s="12">
        <f t="shared" si="98"/>
        <v>0</v>
      </c>
      <c r="AA638" s="12"/>
      <c r="AB638" s="12"/>
    </row>
    <row r="639" spans="1:28">
      <c r="A639" s="1">
        <v>35336</v>
      </c>
      <c r="B639" s="7" t="s">
        <v>83</v>
      </c>
      <c r="C639" s="8" t="str">
        <f t="shared" si="93"/>
        <v>Sat</v>
      </c>
      <c r="E639" s="10">
        <v>0</v>
      </c>
      <c r="F639" s="9">
        <v>5771.9760000000006</v>
      </c>
      <c r="G639" s="9">
        <v>0</v>
      </c>
      <c r="H639" s="61">
        <v>2745.12</v>
      </c>
      <c r="I639" s="9">
        <v>3239.4479999999999</v>
      </c>
      <c r="J639" s="9">
        <v>0</v>
      </c>
      <c r="K639" s="9">
        <v>13282.872000000001</v>
      </c>
      <c r="L639" s="81">
        <v>0</v>
      </c>
      <c r="M639" s="81"/>
      <c r="N639" s="14"/>
      <c r="O639" s="11">
        <f t="shared" si="94"/>
        <v>25039.416000000005</v>
      </c>
      <c r="P639" s="11">
        <v>1681.1280000000002</v>
      </c>
      <c r="Q639" s="11">
        <f t="shared" si="95"/>
        <v>11601.744000000001</v>
      </c>
      <c r="S639" s="11">
        <f t="shared" si="96"/>
        <v>23358.288000000004</v>
      </c>
      <c r="T639" s="11">
        <f t="shared" si="90"/>
        <v>23358.288000000004</v>
      </c>
      <c r="U639" s="11">
        <f t="shared" si="99"/>
        <v>-4180.4589999999953</v>
      </c>
      <c r="V639" s="11">
        <f t="shared" si="91"/>
        <v>23358.288000000004</v>
      </c>
      <c r="W639" s="12">
        <f t="shared" si="97"/>
        <v>1</v>
      </c>
      <c r="X639" s="11">
        <f t="shared" si="92"/>
        <v>0</v>
      </c>
      <c r="Y639" s="12">
        <f t="shared" si="98"/>
        <v>0</v>
      </c>
      <c r="AA639" s="12"/>
      <c r="AB639" s="12"/>
    </row>
    <row r="640" spans="1:28">
      <c r="A640" s="1">
        <v>35337</v>
      </c>
      <c r="B640" s="7" t="s">
        <v>83</v>
      </c>
      <c r="C640" s="8" t="str">
        <f t="shared" si="93"/>
        <v>Sun</v>
      </c>
      <c r="E640" s="10">
        <v>6</v>
      </c>
      <c r="F640" s="9">
        <v>6691.4880000000003</v>
      </c>
      <c r="G640" s="9">
        <v>0</v>
      </c>
      <c r="H640" s="61">
        <v>3125.9279999999999</v>
      </c>
      <c r="I640" s="9">
        <v>3438.6240000000003</v>
      </c>
      <c r="J640" s="9">
        <v>0</v>
      </c>
      <c r="K640" s="9">
        <v>14590.416000000001</v>
      </c>
      <c r="L640" s="81">
        <v>0</v>
      </c>
      <c r="M640" s="81"/>
      <c r="N640" s="14"/>
      <c r="O640" s="11">
        <f t="shared" si="94"/>
        <v>27846.456000000002</v>
      </c>
      <c r="P640" s="11">
        <v>1658.424</v>
      </c>
      <c r="Q640" s="11">
        <f t="shared" si="95"/>
        <v>12931.992000000002</v>
      </c>
      <c r="S640" s="11">
        <f t="shared" si="96"/>
        <v>26188.032000000003</v>
      </c>
      <c r="T640" s="11">
        <f t="shared" si="90"/>
        <v>26188.032000000003</v>
      </c>
      <c r="U640" s="11">
        <f t="shared" si="99"/>
        <v>2829.7439999999988</v>
      </c>
      <c r="V640" s="11">
        <f t="shared" si="91"/>
        <v>26188.032000000003</v>
      </c>
      <c r="W640" s="12">
        <f t="shared" si="97"/>
        <v>1</v>
      </c>
      <c r="X640" s="11">
        <f t="shared" si="92"/>
        <v>0</v>
      </c>
      <c r="Y640" s="12">
        <f t="shared" si="98"/>
        <v>0</v>
      </c>
      <c r="AA640" s="12"/>
      <c r="AB640" s="12"/>
    </row>
    <row r="641" spans="1:31">
      <c r="A641" s="1">
        <v>35338</v>
      </c>
      <c r="B641" s="7" t="s">
        <v>83</v>
      </c>
      <c r="C641" s="8" t="str">
        <f t="shared" si="93"/>
        <v>Mon</v>
      </c>
      <c r="E641" s="10">
        <v>2</v>
      </c>
      <c r="F641" s="9">
        <v>8801.4079999999994</v>
      </c>
      <c r="G641" s="9">
        <v>0</v>
      </c>
      <c r="H641" s="61">
        <v>3870.2620000000002</v>
      </c>
      <c r="I641" s="9">
        <v>3719.2980000000002</v>
      </c>
      <c r="J641" s="9">
        <v>0</v>
      </c>
      <c r="K641" s="9">
        <v>16426.124</v>
      </c>
      <c r="L641" s="81">
        <v>0</v>
      </c>
      <c r="M641" s="81"/>
      <c r="N641" s="14"/>
      <c r="O641" s="11">
        <f t="shared" si="94"/>
        <v>32817.092000000004</v>
      </c>
      <c r="P641" s="11">
        <v>1765.038</v>
      </c>
      <c r="Q641" s="11">
        <f t="shared" si="95"/>
        <v>14661.085999999999</v>
      </c>
      <c r="S641" s="11">
        <f t="shared" si="96"/>
        <v>31052.054000000004</v>
      </c>
      <c r="T641" s="11">
        <f t="shared" si="90"/>
        <v>31052.054000000004</v>
      </c>
      <c r="U641" s="11">
        <f t="shared" si="99"/>
        <v>4864.0220000000008</v>
      </c>
      <c r="V641" s="11">
        <f t="shared" si="91"/>
        <v>31052.054000000004</v>
      </c>
      <c r="W641" s="12">
        <f t="shared" si="97"/>
        <v>1</v>
      </c>
      <c r="X641" s="11">
        <f t="shared" si="92"/>
        <v>0</v>
      </c>
      <c r="Y641" s="12">
        <f t="shared" si="98"/>
        <v>0</v>
      </c>
      <c r="AA641" s="12"/>
      <c r="AB641" s="12"/>
    </row>
    <row r="642" spans="1:31">
      <c r="A642" s="1">
        <v>35339</v>
      </c>
      <c r="B642" s="7" t="s">
        <v>84</v>
      </c>
      <c r="C642" s="8" t="str">
        <f t="shared" si="93"/>
        <v>Tue</v>
      </c>
      <c r="E642" s="10">
        <v>0</v>
      </c>
      <c r="F642" s="9">
        <v>8777.6</v>
      </c>
      <c r="G642" s="9">
        <v>0</v>
      </c>
      <c r="H642" s="61">
        <v>3866.72</v>
      </c>
      <c r="I642" s="9">
        <v>3706.56</v>
      </c>
      <c r="J642" s="9">
        <v>0</v>
      </c>
      <c r="K642" s="9">
        <v>16581.759999999998</v>
      </c>
      <c r="L642" s="9">
        <v>0</v>
      </c>
      <c r="M642" s="9"/>
      <c r="O642" s="11">
        <f t="shared" si="94"/>
        <v>32932.639999999999</v>
      </c>
      <c r="P642" s="11">
        <v>1771.12</v>
      </c>
      <c r="Q642" s="11">
        <f t="shared" si="95"/>
        <v>14810.64</v>
      </c>
      <c r="S642" s="11">
        <f t="shared" si="96"/>
        <v>31161.52</v>
      </c>
      <c r="T642" s="11">
        <f t="shared" si="90"/>
        <v>31161.52</v>
      </c>
      <c r="U642" s="11">
        <f t="shared" si="99"/>
        <v>109.46599999999671</v>
      </c>
      <c r="V642" s="11">
        <f t="shared" si="91"/>
        <v>31161.52</v>
      </c>
      <c r="W642" s="12">
        <f t="shared" si="97"/>
        <v>1</v>
      </c>
      <c r="X642" s="11">
        <f t="shared" si="92"/>
        <v>0</v>
      </c>
      <c r="Y642" s="12">
        <f t="shared" si="98"/>
        <v>0</v>
      </c>
      <c r="AA642" s="9">
        <f>INTERCEPT(T642:T672,E642:E672)</f>
        <v>32715.485016508377</v>
      </c>
      <c r="AB642" s="9">
        <f>SLOPE(T642:T672,E642:E672)</f>
        <v>1100.3189976631993</v>
      </c>
      <c r="AC642" s="12">
        <f>RSQ(T642:T672,E642:E672)</f>
        <v>0.78628752312984429</v>
      </c>
      <c r="AD642" s="9">
        <f>AA642+(AB642*55)</f>
        <v>93233.029887984332</v>
      </c>
      <c r="AE642" s="10">
        <f>SUM(E642:E672)</f>
        <v>219</v>
      </c>
    </row>
    <row r="643" spans="1:31">
      <c r="A643" s="1">
        <v>35340</v>
      </c>
      <c r="B643" s="7" t="s">
        <v>84</v>
      </c>
      <c r="C643" s="8" t="str">
        <f t="shared" si="93"/>
        <v>Wed</v>
      </c>
      <c r="E643" s="10">
        <v>0</v>
      </c>
      <c r="F643" s="9">
        <v>8403.2000000000007</v>
      </c>
      <c r="G643" s="9">
        <v>0</v>
      </c>
      <c r="H643" s="61">
        <v>3777.28</v>
      </c>
      <c r="I643" s="9">
        <v>3539.12</v>
      </c>
      <c r="J643" s="9">
        <v>0</v>
      </c>
      <c r="K643" s="9">
        <v>15886</v>
      </c>
      <c r="L643" s="9">
        <v>0</v>
      </c>
      <c r="M643" s="9"/>
      <c r="O643" s="11">
        <f t="shared" si="94"/>
        <v>31605.600000000002</v>
      </c>
      <c r="P643" s="11">
        <v>1759.68</v>
      </c>
      <c r="Q643" s="11">
        <f t="shared" si="95"/>
        <v>14126.32</v>
      </c>
      <c r="S643" s="11">
        <f t="shared" si="96"/>
        <v>29845.920000000002</v>
      </c>
      <c r="T643" s="11">
        <f t="shared" ref="T643:T706" si="100">SUM(S643,D643)</f>
        <v>29845.920000000002</v>
      </c>
      <c r="U643" s="11">
        <f t="shared" si="99"/>
        <v>-1315.5999999999985</v>
      </c>
      <c r="V643" s="11">
        <f t="shared" ref="V643:V706" si="101">SUM(F643:K643)-P643</f>
        <v>29845.920000000002</v>
      </c>
      <c r="W643" s="12">
        <f t="shared" si="97"/>
        <v>1</v>
      </c>
      <c r="X643" s="11">
        <f t="shared" ref="X643:X706" si="102">SUM(L643:M643)</f>
        <v>0</v>
      </c>
      <c r="Y643" s="12">
        <f t="shared" si="98"/>
        <v>0</v>
      </c>
      <c r="AA643" s="12"/>
      <c r="AB643" s="12"/>
    </row>
    <row r="644" spans="1:31">
      <c r="A644" s="1">
        <v>35341</v>
      </c>
      <c r="B644" s="7" t="s">
        <v>84</v>
      </c>
      <c r="C644" s="8" t="str">
        <f t="shared" ref="C644:C707" si="103">IF(WEEKDAY(A644)=1,"Sun",IF(WEEKDAY(A644)=2,"Mon",IF(WEEKDAY(A644)=3,"Tue",IF(WEEKDAY(A644)=4,"Wed",IF(WEEKDAY(A644)=5,"Thur",IF(WEEKDAY(A644)=6,"Fri",IF(WEEKDAY(A644)=7,"Sat")))))))</f>
        <v>Thur</v>
      </c>
      <c r="E644" s="10">
        <v>9</v>
      </c>
      <c r="F644" s="9">
        <v>10871.12</v>
      </c>
      <c r="G644" s="9">
        <v>0</v>
      </c>
      <c r="H644" s="61">
        <v>4632.16</v>
      </c>
      <c r="I644" s="9">
        <v>3934.32</v>
      </c>
      <c r="J644" s="9">
        <v>0</v>
      </c>
      <c r="K644" s="9">
        <v>18733.52</v>
      </c>
      <c r="L644" s="9">
        <v>0</v>
      </c>
      <c r="M644" s="9"/>
      <c r="O644" s="11">
        <f t="shared" ref="O644:O707" si="104">SUM(F644:M644)</f>
        <v>38171.120000000003</v>
      </c>
      <c r="P644" s="11">
        <v>2179.84</v>
      </c>
      <c r="Q644" s="11">
        <f t="shared" ref="Q644:Q707" si="105">K644-P644</f>
        <v>16553.68</v>
      </c>
      <c r="S644" s="11">
        <f t="shared" ref="S644:S707" si="106">O644-P644</f>
        <v>35991.279999999999</v>
      </c>
      <c r="T644" s="11">
        <f t="shared" si="100"/>
        <v>35991.279999999999</v>
      </c>
      <c r="U644" s="11">
        <f t="shared" si="99"/>
        <v>6145.3599999999969</v>
      </c>
      <c r="V644" s="11">
        <f t="shared" si="101"/>
        <v>35991.279999999999</v>
      </c>
      <c r="W644" s="12">
        <f t="shared" ref="W644:W707" si="107">V644/S644</f>
        <v>1</v>
      </c>
      <c r="X644" s="11">
        <f t="shared" si="102"/>
        <v>0</v>
      </c>
      <c r="Y644" s="12">
        <f t="shared" ref="Y644:Y707" si="108">X644/S644</f>
        <v>0</v>
      </c>
      <c r="AA644" s="12"/>
      <c r="AB644" s="12"/>
    </row>
    <row r="645" spans="1:31">
      <c r="A645" s="1">
        <v>35342</v>
      </c>
      <c r="B645" s="7" t="s">
        <v>84</v>
      </c>
      <c r="C645" s="8" t="str">
        <f t="shared" si="103"/>
        <v>Fri</v>
      </c>
      <c r="E645" s="10">
        <v>18</v>
      </c>
      <c r="F645" s="9">
        <v>18364.32</v>
      </c>
      <c r="G645" s="9">
        <v>0</v>
      </c>
      <c r="H645" s="61">
        <v>6481.28</v>
      </c>
      <c r="I645" s="9">
        <v>4620.72</v>
      </c>
      <c r="J645" s="9">
        <v>0</v>
      </c>
      <c r="K645" s="9">
        <v>36346.959999999999</v>
      </c>
      <c r="L645" s="9">
        <v>0</v>
      </c>
      <c r="M645" s="9"/>
      <c r="O645" s="11">
        <f t="shared" si="104"/>
        <v>65813.279999999999</v>
      </c>
      <c r="P645" s="11">
        <v>15239.12</v>
      </c>
      <c r="Q645" s="11">
        <f t="shared" si="105"/>
        <v>21107.839999999997</v>
      </c>
      <c r="S645" s="11">
        <f t="shared" si="106"/>
        <v>50574.159999999996</v>
      </c>
      <c r="T645" s="11">
        <f t="shared" si="100"/>
        <v>50574.159999999996</v>
      </c>
      <c r="U645" s="11">
        <f t="shared" ref="U645:U708" si="109">S645-S644</f>
        <v>14582.879999999997</v>
      </c>
      <c r="V645" s="11">
        <f t="shared" si="101"/>
        <v>50574.159999999996</v>
      </c>
      <c r="W645" s="12">
        <f t="shared" si="107"/>
        <v>1</v>
      </c>
      <c r="X645" s="11">
        <f t="shared" si="102"/>
        <v>0</v>
      </c>
      <c r="Y645" s="12">
        <f t="shared" si="108"/>
        <v>0</v>
      </c>
      <c r="AA645" s="12"/>
      <c r="AB645" s="12"/>
    </row>
    <row r="646" spans="1:31">
      <c r="A646" s="1">
        <v>35343</v>
      </c>
      <c r="B646" s="7" t="s">
        <v>84</v>
      </c>
      <c r="C646" s="8" t="str">
        <f t="shared" si="103"/>
        <v>Sat</v>
      </c>
      <c r="E646" s="10">
        <v>14</v>
      </c>
      <c r="F646" s="9">
        <v>18800.074999999997</v>
      </c>
      <c r="G646" s="9">
        <v>11234.152999999998</v>
      </c>
      <c r="H646" s="61">
        <v>7049.6369999999997</v>
      </c>
      <c r="I646" s="9">
        <v>3457.5449999999996</v>
      </c>
      <c r="J646" s="9">
        <v>0</v>
      </c>
      <c r="K646" s="9">
        <v>5943.0139999999992</v>
      </c>
      <c r="L646" s="9">
        <v>0</v>
      </c>
      <c r="M646" s="9"/>
      <c r="O646" s="11">
        <f t="shared" si="104"/>
        <v>46484.423999999999</v>
      </c>
      <c r="P646" s="11">
        <v>1768.9279999999999</v>
      </c>
      <c r="Q646" s="11">
        <f t="shared" si="105"/>
        <v>4174.0859999999993</v>
      </c>
      <c r="S646" s="11">
        <f t="shared" si="106"/>
        <v>44715.495999999999</v>
      </c>
      <c r="T646" s="11">
        <f t="shared" si="100"/>
        <v>44715.495999999999</v>
      </c>
      <c r="U646" s="11">
        <f t="shared" si="109"/>
        <v>-5858.663999999997</v>
      </c>
      <c r="V646" s="11">
        <f t="shared" si="101"/>
        <v>44715.495999999999</v>
      </c>
      <c r="W646" s="12">
        <f t="shared" si="107"/>
        <v>1</v>
      </c>
      <c r="X646" s="11">
        <f t="shared" si="102"/>
        <v>0</v>
      </c>
      <c r="Y646" s="12">
        <f t="shared" si="108"/>
        <v>0</v>
      </c>
      <c r="AA646" s="12"/>
      <c r="AB646" s="12"/>
    </row>
    <row r="647" spans="1:31">
      <c r="A647" s="1">
        <v>35344</v>
      </c>
      <c r="B647" s="7" t="s">
        <v>84</v>
      </c>
      <c r="C647" s="8" t="str">
        <f t="shared" si="103"/>
        <v>Sun</v>
      </c>
      <c r="E647" s="10">
        <v>11</v>
      </c>
      <c r="F647" s="9">
        <v>16769.46</v>
      </c>
      <c r="G647" s="9">
        <v>14641.588</v>
      </c>
      <c r="H647" s="61">
        <v>5847.4919999999993</v>
      </c>
      <c r="I647" s="9">
        <v>2720.1019999999999</v>
      </c>
      <c r="J647" s="9">
        <v>0</v>
      </c>
      <c r="K647" s="9">
        <v>3120.1169999999997</v>
      </c>
      <c r="L647" s="9">
        <v>0</v>
      </c>
      <c r="M647" s="9"/>
      <c r="O647" s="11">
        <f t="shared" si="104"/>
        <v>43098.758999999998</v>
      </c>
      <c r="P647" s="11">
        <v>1805.7819999999999</v>
      </c>
      <c r="Q647" s="11">
        <f t="shared" si="105"/>
        <v>1314.3349999999998</v>
      </c>
      <c r="S647" s="11">
        <f t="shared" si="106"/>
        <v>41292.976999999999</v>
      </c>
      <c r="T647" s="11">
        <f t="shared" si="100"/>
        <v>41292.976999999999</v>
      </c>
      <c r="U647" s="11">
        <f t="shared" si="109"/>
        <v>-3422.5190000000002</v>
      </c>
      <c r="V647" s="11">
        <f t="shared" si="101"/>
        <v>41292.976999999999</v>
      </c>
      <c r="W647" s="12">
        <f t="shared" si="107"/>
        <v>1</v>
      </c>
      <c r="X647" s="11">
        <f t="shared" si="102"/>
        <v>0</v>
      </c>
      <c r="Y647" s="12">
        <f t="shared" si="108"/>
        <v>0</v>
      </c>
      <c r="AA647" s="12"/>
      <c r="AB647" s="12"/>
    </row>
    <row r="648" spans="1:31">
      <c r="A648" s="1">
        <v>35345</v>
      </c>
      <c r="B648" s="7" t="s">
        <v>84</v>
      </c>
      <c r="C648" s="8" t="str">
        <f t="shared" si="103"/>
        <v>Mon</v>
      </c>
      <c r="E648" s="10">
        <v>7</v>
      </c>
      <c r="F648" s="9">
        <v>18346.662</v>
      </c>
      <c r="G648" s="9">
        <v>15190.18</v>
      </c>
      <c r="H648" s="61">
        <v>7221.05</v>
      </c>
      <c r="I648" s="9">
        <v>2801.1439999999998</v>
      </c>
      <c r="J648" s="9">
        <v>0</v>
      </c>
      <c r="K648" s="9">
        <v>3088.9469999999997</v>
      </c>
      <c r="L648" s="9">
        <v>0</v>
      </c>
      <c r="M648" s="9"/>
      <c r="O648" s="11">
        <f t="shared" si="104"/>
        <v>46647.983000000007</v>
      </c>
      <c r="P648" s="11">
        <v>1774.6119999999999</v>
      </c>
      <c r="Q648" s="11">
        <f t="shared" si="105"/>
        <v>1314.3349999999998</v>
      </c>
      <c r="S648" s="11">
        <f t="shared" si="106"/>
        <v>44873.371000000006</v>
      </c>
      <c r="T648" s="11">
        <f t="shared" si="100"/>
        <v>44873.371000000006</v>
      </c>
      <c r="U648" s="11">
        <f t="shared" si="109"/>
        <v>3580.3940000000075</v>
      </c>
      <c r="V648" s="11">
        <f t="shared" si="101"/>
        <v>44873.371000000006</v>
      </c>
      <c r="W648" s="12">
        <f t="shared" si="107"/>
        <v>1</v>
      </c>
      <c r="X648" s="11">
        <f t="shared" si="102"/>
        <v>0</v>
      </c>
      <c r="Y648" s="12">
        <f t="shared" si="108"/>
        <v>0</v>
      </c>
      <c r="AA648" s="12"/>
      <c r="AB648" s="12"/>
    </row>
    <row r="649" spans="1:31">
      <c r="A649" s="1">
        <v>35346</v>
      </c>
      <c r="B649" s="7" t="s">
        <v>84</v>
      </c>
      <c r="C649" s="8" t="str">
        <f t="shared" si="103"/>
        <v>Tue</v>
      </c>
      <c r="E649" s="10">
        <v>10</v>
      </c>
      <c r="F649" s="9">
        <v>19581.12</v>
      </c>
      <c r="G649" s="9">
        <v>15382.64</v>
      </c>
      <c r="H649" s="61">
        <v>8151.52</v>
      </c>
      <c r="I649" s="9">
        <v>2927.6</v>
      </c>
      <c r="J649" s="9">
        <v>0</v>
      </c>
      <c r="K649" s="9">
        <v>3121.04</v>
      </c>
      <c r="L649" s="9">
        <v>0</v>
      </c>
      <c r="M649" s="9"/>
      <c r="O649" s="11">
        <f t="shared" si="104"/>
        <v>49163.92</v>
      </c>
      <c r="P649" s="11">
        <v>1757.6</v>
      </c>
      <c r="Q649" s="11">
        <f t="shared" si="105"/>
        <v>1363.44</v>
      </c>
      <c r="S649" s="11">
        <f t="shared" si="106"/>
        <v>47406.32</v>
      </c>
      <c r="T649" s="11">
        <f t="shared" si="100"/>
        <v>47406.32</v>
      </c>
      <c r="U649" s="11">
        <f t="shared" si="109"/>
        <v>2532.9489999999932</v>
      </c>
      <c r="V649" s="11">
        <f t="shared" si="101"/>
        <v>47406.32</v>
      </c>
      <c r="W649" s="12">
        <f t="shared" si="107"/>
        <v>1</v>
      </c>
      <c r="X649" s="11">
        <f t="shared" si="102"/>
        <v>0</v>
      </c>
      <c r="Y649" s="12">
        <f t="shared" si="108"/>
        <v>0</v>
      </c>
      <c r="AA649" s="12"/>
      <c r="AB649" s="12"/>
    </row>
    <row r="650" spans="1:31">
      <c r="A650" s="1">
        <v>35347</v>
      </c>
      <c r="B650" s="7" t="s">
        <v>84</v>
      </c>
      <c r="C650" s="8" t="str">
        <f t="shared" si="103"/>
        <v>Wed</v>
      </c>
      <c r="E650" s="10">
        <v>7</v>
      </c>
      <c r="F650" s="9">
        <v>16651.439999999999</v>
      </c>
      <c r="G650" s="9">
        <v>15035.28</v>
      </c>
      <c r="H650" s="61">
        <v>6626.88</v>
      </c>
      <c r="I650" s="9">
        <v>2609.36</v>
      </c>
      <c r="J650" s="9">
        <v>0</v>
      </c>
      <c r="K650" s="9">
        <v>2943.2</v>
      </c>
      <c r="L650" s="9">
        <v>0</v>
      </c>
      <c r="M650" s="9"/>
      <c r="O650" s="11">
        <f t="shared" si="104"/>
        <v>43866.159999999996</v>
      </c>
      <c r="P650" s="11">
        <v>1671.28</v>
      </c>
      <c r="Q650" s="11">
        <f t="shared" si="105"/>
        <v>1271.9199999999998</v>
      </c>
      <c r="S650" s="11">
        <f t="shared" si="106"/>
        <v>42194.879999999997</v>
      </c>
      <c r="T650" s="11">
        <f t="shared" si="100"/>
        <v>42194.879999999997</v>
      </c>
      <c r="U650" s="11">
        <f t="shared" si="109"/>
        <v>-5211.4400000000023</v>
      </c>
      <c r="V650" s="11">
        <f t="shared" si="101"/>
        <v>42194.879999999997</v>
      </c>
      <c r="W650" s="12">
        <f t="shared" si="107"/>
        <v>1</v>
      </c>
      <c r="X650" s="11">
        <f t="shared" si="102"/>
        <v>0</v>
      </c>
      <c r="Y650" s="12">
        <f t="shared" si="108"/>
        <v>0</v>
      </c>
      <c r="AA650" s="12"/>
      <c r="AB650" s="12"/>
    </row>
    <row r="651" spans="1:31">
      <c r="A651" s="1">
        <v>35348</v>
      </c>
      <c r="B651" s="7" t="s">
        <v>84</v>
      </c>
      <c r="C651" s="8" t="str">
        <f t="shared" si="103"/>
        <v>Thur</v>
      </c>
      <c r="E651" s="10">
        <v>11</v>
      </c>
      <c r="F651" s="9">
        <v>20338.680999999997</v>
      </c>
      <c r="G651" s="9">
        <v>15615.145999999999</v>
      </c>
      <c r="H651" s="61">
        <v>8319.8509999999987</v>
      </c>
      <c r="I651" s="9">
        <v>3089.223</v>
      </c>
      <c r="J651" s="9">
        <v>0</v>
      </c>
      <c r="K651" s="9">
        <v>2319.7689999999998</v>
      </c>
      <c r="L651" s="9">
        <v>0</v>
      </c>
      <c r="M651" s="9"/>
      <c r="O651" s="11">
        <f t="shared" si="104"/>
        <v>49682.67</v>
      </c>
      <c r="P651" s="11">
        <v>1974.4479999999999</v>
      </c>
      <c r="Q651" s="11">
        <f t="shared" si="105"/>
        <v>345.32099999999991</v>
      </c>
      <c r="S651" s="11">
        <f t="shared" si="106"/>
        <v>47708.222000000002</v>
      </c>
      <c r="T651" s="11">
        <f t="shared" si="100"/>
        <v>47708.222000000002</v>
      </c>
      <c r="U651" s="11">
        <f t="shared" si="109"/>
        <v>5513.3420000000042</v>
      </c>
      <c r="V651" s="11">
        <f t="shared" si="101"/>
        <v>47708.222000000002</v>
      </c>
      <c r="W651" s="12">
        <f t="shared" si="107"/>
        <v>1</v>
      </c>
      <c r="X651" s="11">
        <f t="shared" si="102"/>
        <v>0</v>
      </c>
      <c r="Y651" s="12">
        <f t="shared" si="108"/>
        <v>0</v>
      </c>
      <c r="AA651" s="12"/>
      <c r="AB651" s="12"/>
    </row>
    <row r="652" spans="1:31">
      <c r="A652" s="1">
        <v>35349</v>
      </c>
      <c r="B652" s="7" t="s">
        <v>84</v>
      </c>
      <c r="C652" s="8" t="str">
        <f t="shared" si="103"/>
        <v>Fri</v>
      </c>
      <c r="E652" s="10">
        <v>15</v>
      </c>
      <c r="F652" s="9">
        <v>22287.468000000001</v>
      </c>
      <c r="G652" s="9">
        <v>15872.556</v>
      </c>
      <c r="H652" s="61">
        <v>8619.52</v>
      </c>
      <c r="I652" s="9">
        <v>3259.2560000000003</v>
      </c>
      <c r="J652" s="9">
        <v>0</v>
      </c>
      <c r="K652" s="9">
        <v>2585.8560000000002</v>
      </c>
      <c r="L652" s="9">
        <v>0</v>
      </c>
      <c r="M652" s="9"/>
      <c r="O652" s="11">
        <f t="shared" si="104"/>
        <v>52624.65600000001</v>
      </c>
      <c r="P652" s="11">
        <v>1668.9960000000001</v>
      </c>
      <c r="Q652" s="11">
        <f t="shared" si="105"/>
        <v>916.86000000000013</v>
      </c>
      <c r="S652" s="11">
        <f t="shared" si="106"/>
        <v>50955.660000000011</v>
      </c>
      <c r="T652" s="11">
        <f t="shared" si="100"/>
        <v>50955.660000000011</v>
      </c>
      <c r="U652" s="11">
        <f t="shared" si="109"/>
        <v>3247.4380000000092</v>
      </c>
      <c r="V652" s="11">
        <f t="shared" si="101"/>
        <v>50955.660000000011</v>
      </c>
      <c r="W652" s="12">
        <f t="shared" si="107"/>
        <v>1</v>
      </c>
      <c r="X652" s="11">
        <f t="shared" si="102"/>
        <v>0</v>
      </c>
      <c r="Y652" s="12">
        <f t="shared" si="108"/>
        <v>0</v>
      </c>
      <c r="AA652" s="12"/>
      <c r="AB652" s="12"/>
    </row>
    <row r="653" spans="1:31">
      <c r="A653" s="1">
        <v>35350</v>
      </c>
      <c r="B653" s="7" t="s">
        <v>84</v>
      </c>
      <c r="C653" s="8" t="str">
        <f t="shared" si="103"/>
        <v>Sat</v>
      </c>
      <c r="E653" s="10">
        <v>13</v>
      </c>
      <c r="F653" s="9">
        <v>19549.838</v>
      </c>
      <c r="G653" s="9">
        <v>15822.268</v>
      </c>
      <c r="H653" s="61">
        <v>7112.8860000000004</v>
      </c>
      <c r="I653" s="9">
        <v>1281.126</v>
      </c>
      <c r="J653" s="9">
        <v>0</v>
      </c>
      <c r="K653" s="9">
        <v>3554.8920000000003</v>
      </c>
      <c r="L653" s="9">
        <v>0</v>
      </c>
      <c r="M653" s="9"/>
      <c r="O653" s="11">
        <f t="shared" si="104"/>
        <v>47321.009999999995</v>
      </c>
      <c r="P653" s="11">
        <v>2110.3940000000002</v>
      </c>
      <c r="Q653" s="11">
        <f t="shared" si="105"/>
        <v>1444.498</v>
      </c>
      <c r="S653" s="11">
        <f t="shared" si="106"/>
        <v>45210.615999999995</v>
      </c>
      <c r="T653" s="11">
        <f t="shared" si="100"/>
        <v>45210.615999999995</v>
      </c>
      <c r="U653" s="11">
        <f t="shared" si="109"/>
        <v>-5745.0440000000162</v>
      </c>
      <c r="V653" s="11">
        <f t="shared" si="101"/>
        <v>45210.615999999995</v>
      </c>
      <c r="W653" s="12">
        <f t="shared" si="107"/>
        <v>1</v>
      </c>
      <c r="X653" s="11">
        <f t="shared" si="102"/>
        <v>0</v>
      </c>
      <c r="Y653" s="12">
        <f t="shared" si="108"/>
        <v>0</v>
      </c>
      <c r="AA653" s="12"/>
      <c r="AB653" s="12"/>
    </row>
    <row r="654" spans="1:31">
      <c r="A654" s="1">
        <v>35351</v>
      </c>
      <c r="B654" s="7" t="s">
        <v>84</v>
      </c>
      <c r="C654" s="8" t="str">
        <f t="shared" si="103"/>
        <v>Sun</v>
      </c>
      <c r="E654" s="10">
        <v>8</v>
      </c>
      <c r="F654" s="9">
        <v>15253.41</v>
      </c>
      <c r="G654" s="9">
        <v>15416.376</v>
      </c>
      <c r="H654" s="61">
        <v>5693.43</v>
      </c>
      <c r="I654" s="9">
        <v>493.05</v>
      </c>
      <c r="J654" s="9">
        <v>0</v>
      </c>
      <c r="K654" s="9">
        <v>3461.73</v>
      </c>
      <c r="L654" s="9">
        <v>0</v>
      </c>
      <c r="M654" s="9"/>
      <c r="O654" s="11">
        <f t="shared" si="104"/>
        <v>40317.996000000006</v>
      </c>
      <c r="P654" s="11">
        <v>2094.6840000000002</v>
      </c>
      <c r="Q654" s="11">
        <f t="shared" si="105"/>
        <v>1367.0459999999998</v>
      </c>
      <c r="S654" s="11">
        <f t="shared" si="106"/>
        <v>38223.312000000005</v>
      </c>
      <c r="T654" s="11">
        <f t="shared" si="100"/>
        <v>38223.312000000005</v>
      </c>
      <c r="U654" s="11">
        <f t="shared" si="109"/>
        <v>-6987.3039999999892</v>
      </c>
      <c r="V654" s="11">
        <f t="shared" si="101"/>
        <v>38223.312000000005</v>
      </c>
      <c r="W654" s="12">
        <f t="shared" si="107"/>
        <v>1</v>
      </c>
      <c r="X654" s="11">
        <f t="shared" si="102"/>
        <v>0</v>
      </c>
      <c r="Y654" s="12">
        <f t="shared" si="108"/>
        <v>0</v>
      </c>
      <c r="AA654" s="12"/>
      <c r="AB654" s="12"/>
    </row>
    <row r="655" spans="1:31">
      <c r="A655" s="1">
        <v>35352</v>
      </c>
      <c r="B655" s="7" t="s">
        <v>84</v>
      </c>
      <c r="C655" s="8" t="str">
        <f t="shared" si="103"/>
        <v>Mon</v>
      </c>
      <c r="E655" s="10">
        <v>1</v>
      </c>
      <c r="F655" s="9">
        <v>13876.314</v>
      </c>
      <c r="G655" s="9">
        <v>15473.7</v>
      </c>
      <c r="H655" s="61">
        <v>5946.6940000000004</v>
      </c>
      <c r="I655" s="9">
        <v>296.97000000000003</v>
      </c>
      <c r="J655" s="9">
        <v>0</v>
      </c>
      <c r="K655" s="9">
        <v>3064.5219999999999</v>
      </c>
      <c r="L655" s="9">
        <v>0</v>
      </c>
      <c r="M655" s="9"/>
      <c r="O655" s="11">
        <f t="shared" si="104"/>
        <v>38658.200000000004</v>
      </c>
      <c r="P655" s="11">
        <v>1766.19</v>
      </c>
      <c r="Q655" s="11">
        <f t="shared" si="105"/>
        <v>1298.3319999999999</v>
      </c>
      <c r="S655" s="11">
        <f t="shared" si="106"/>
        <v>36892.01</v>
      </c>
      <c r="T655" s="11">
        <f t="shared" si="100"/>
        <v>36892.01</v>
      </c>
      <c r="U655" s="11">
        <f t="shared" si="109"/>
        <v>-1331.3020000000033</v>
      </c>
      <c r="V655" s="11">
        <f t="shared" si="101"/>
        <v>36892.01</v>
      </c>
      <c r="W655" s="12">
        <f t="shared" si="107"/>
        <v>1</v>
      </c>
      <c r="X655" s="11">
        <f t="shared" si="102"/>
        <v>0</v>
      </c>
      <c r="Y655" s="12">
        <f t="shared" si="108"/>
        <v>0</v>
      </c>
      <c r="AA655" s="12"/>
      <c r="AB655" s="12"/>
    </row>
    <row r="656" spans="1:31">
      <c r="A656" s="1">
        <v>35353</v>
      </c>
      <c r="B656" s="7" t="s">
        <v>84</v>
      </c>
      <c r="C656" s="8" t="str">
        <f t="shared" si="103"/>
        <v>Tue</v>
      </c>
      <c r="E656" s="10">
        <v>8</v>
      </c>
      <c r="F656" s="9">
        <v>15645.74</v>
      </c>
      <c r="G656" s="9">
        <v>15645.74</v>
      </c>
      <c r="H656" s="61">
        <v>6799.8149999999996</v>
      </c>
      <c r="I656" s="9">
        <v>1629.155</v>
      </c>
      <c r="J656" s="9">
        <v>0</v>
      </c>
      <c r="K656" s="9">
        <v>3468.3549999999996</v>
      </c>
      <c r="L656" s="9">
        <v>0</v>
      </c>
      <c r="M656" s="9"/>
      <c r="O656" s="11">
        <f t="shared" si="104"/>
        <v>43188.804999999993</v>
      </c>
      <c r="P656" s="11">
        <v>2007.4449999999999</v>
      </c>
      <c r="Q656" s="11">
        <f t="shared" si="105"/>
        <v>1460.9099999999996</v>
      </c>
      <c r="S656" s="11">
        <f t="shared" si="106"/>
        <v>41181.359999999993</v>
      </c>
      <c r="T656" s="11">
        <f t="shared" si="100"/>
        <v>41181.359999999993</v>
      </c>
      <c r="U656" s="11">
        <f t="shared" si="109"/>
        <v>4289.3499999999913</v>
      </c>
      <c r="V656" s="11">
        <f t="shared" si="101"/>
        <v>41181.359999999993</v>
      </c>
      <c r="W656" s="12">
        <f t="shared" si="107"/>
        <v>1</v>
      </c>
      <c r="X656" s="11">
        <f t="shared" si="102"/>
        <v>0</v>
      </c>
      <c r="Y656" s="12">
        <f t="shared" si="108"/>
        <v>0</v>
      </c>
      <c r="AA656" s="12"/>
      <c r="AB656" s="12"/>
    </row>
    <row r="657" spans="1:28">
      <c r="A657" s="1">
        <v>35354</v>
      </c>
      <c r="B657" s="7" t="s">
        <v>84</v>
      </c>
      <c r="C657" s="8" t="str">
        <f t="shared" si="103"/>
        <v>Wed</v>
      </c>
      <c r="E657" s="10">
        <v>1</v>
      </c>
      <c r="F657" s="9">
        <v>12327.12</v>
      </c>
      <c r="G657" s="9">
        <v>15048.8</v>
      </c>
      <c r="H657" s="61">
        <v>5362.24</v>
      </c>
      <c r="I657" s="9">
        <v>1035.8399999999999</v>
      </c>
      <c r="J657" s="9">
        <v>0</v>
      </c>
      <c r="K657" s="9">
        <v>3079.44</v>
      </c>
      <c r="L657" s="9">
        <v>0</v>
      </c>
      <c r="M657" s="9"/>
      <c r="O657" s="11">
        <f t="shared" si="104"/>
        <v>36853.439999999995</v>
      </c>
      <c r="P657" s="11">
        <v>1869.92</v>
      </c>
      <c r="Q657" s="11">
        <f t="shared" si="105"/>
        <v>1209.52</v>
      </c>
      <c r="S657" s="11">
        <f t="shared" si="106"/>
        <v>34983.519999999997</v>
      </c>
      <c r="T657" s="11">
        <f t="shared" si="100"/>
        <v>34983.519999999997</v>
      </c>
      <c r="U657" s="11">
        <f t="shared" si="109"/>
        <v>-6197.8399999999965</v>
      </c>
      <c r="V657" s="11">
        <f t="shared" si="101"/>
        <v>34983.519999999997</v>
      </c>
      <c r="W657" s="12">
        <f t="shared" si="107"/>
        <v>1</v>
      </c>
      <c r="X657" s="11">
        <f t="shared" si="102"/>
        <v>0</v>
      </c>
      <c r="Y657" s="12">
        <f t="shared" si="108"/>
        <v>0</v>
      </c>
      <c r="AA657" s="12"/>
      <c r="AB657" s="12"/>
    </row>
    <row r="658" spans="1:28">
      <c r="A658" s="1">
        <v>35355</v>
      </c>
      <c r="B658" s="7" t="s">
        <v>84</v>
      </c>
      <c r="C658" s="8" t="str">
        <f t="shared" si="103"/>
        <v>Thur</v>
      </c>
      <c r="E658" s="10">
        <v>0</v>
      </c>
      <c r="F658" s="9">
        <v>9719.6</v>
      </c>
      <c r="G658" s="9">
        <v>14578.366</v>
      </c>
      <c r="H658" s="61">
        <v>4688.1559999999999</v>
      </c>
      <c r="I658" s="9">
        <v>751.71800000000007</v>
      </c>
      <c r="J658" s="9">
        <v>0</v>
      </c>
      <c r="K658" s="9">
        <v>3083.3879999999999</v>
      </c>
      <c r="L658" s="9">
        <v>2000</v>
      </c>
      <c r="M658" s="9"/>
      <c r="O658" s="11">
        <f t="shared" si="104"/>
        <v>34821.228000000003</v>
      </c>
      <c r="P658" s="11">
        <v>1908.7640000000001</v>
      </c>
      <c r="Q658" s="11">
        <f t="shared" si="105"/>
        <v>1174.6239999999998</v>
      </c>
      <c r="S658" s="11">
        <f t="shared" si="106"/>
        <v>32912.464</v>
      </c>
      <c r="T658" s="11">
        <f t="shared" si="100"/>
        <v>32912.464</v>
      </c>
      <c r="U658" s="11">
        <f t="shared" si="109"/>
        <v>-2071.0559999999969</v>
      </c>
      <c r="V658" s="11">
        <f t="shared" si="101"/>
        <v>30912.464000000004</v>
      </c>
      <c r="W658" s="12">
        <f t="shared" si="107"/>
        <v>0.93923274781250055</v>
      </c>
      <c r="X658" s="11">
        <f t="shared" si="102"/>
        <v>2000</v>
      </c>
      <c r="Y658" s="12">
        <f t="shared" si="108"/>
        <v>6.0767252187499544E-2</v>
      </c>
      <c r="AA658" s="12"/>
      <c r="AB658" s="12"/>
    </row>
    <row r="659" spans="1:28">
      <c r="A659" s="1">
        <v>35356</v>
      </c>
      <c r="B659" s="7" t="s">
        <v>84</v>
      </c>
      <c r="C659" s="8" t="str">
        <f t="shared" si="103"/>
        <v>Fri</v>
      </c>
      <c r="E659" s="10">
        <v>6</v>
      </c>
      <c r="F659" s="9">
        <v>11741.771999999999</v>
      </c>
      <c r="G659" s="9">
        <v>15053.473</v>
      </c>
      <c r="H659" s="61">
        <v>5554.5349999999999</v>
      </c>
      <c r="I659" s="9">
        <v>984.78699999999992</v>
      </c>
      <c r="J659" s="9">
        <v>0</v>
      </c>
      <c r="K659" s="9">
        <v>3303.2929999999997</v>
      </c>
      <c r="L659" s="9">
        <v>2369</v>
      </c>
      <c r="M659" s="9"/>
      <c r="O659" s="11">
        <f t="shared" si="104"/>
        <v>39006.859999999993</v>
      </c>
      <c r="P659" s="11">
        <v>2015.818</v>
      </c>
      <c r="Q659" s="11">
        <f t="shared" si="105"/>
        <v>1287.4749999999997</v>
      </c>
      <c r="S659" s="11">
        <f t="shared" si="106"/>
        <v>36991.041999999994</v>
      </c>
      <c r="T659" s="11">
        <f t="shared" si="100"/>
        <v>36991.041999999994</v>
      </c>
      <c r="U659" s="11">
        <f t="shared" si="109"/>
        <v>4078.5779999999941</v>
      </c>
      <c r="V659" s="11">
        <f t="shared" si="101"/>
        <v>34622.041999999994</v>
      </c>
      <c r="W659" s="12">
        <f t="shared" si="107"/>
        <v>0.93595746775665312</v>
      </c>
      <c r="X659" s="11">
        <f t="shared" si="102"/>
        <v>2369</v>
      </c>
      <c r="Y659" s="12">
        <f t="shared" si="108"/>
        <v>6.4042532243346925E-2</v>
      </c>
      <c r="AA659" s="12"/>
      <c r="AB659" s="12"/>
    </row>
    <row r="660" spans="1:28">
      <c r="A660" s="1">
        <v>35357</v>
      </c>
      <c r="B660" s="7" t="s">
        <v>84</v>
      </c>
      <c r="C660" s="8" t="str">
        <f t="shared" si="103"/>
        <v>Sat</v>
      </c>
      <c r="E660" s="10">
        <v>15</v>
      </c>
      <c r="F660" s="9">
        <v>19048.05</v>
      </c>
      <c r="G660" s="9">
        <v>15868.65</v>
      </c>
      <c r="H660" s="61">
        <v>7507.5</v>
      </c>
      <c r="I660" s="9">
        <v>2232.3000000000002</v>
      </c>
      <c r="J660" s="9">
        <v>0</v>
      </c>
      <c r="K660" s="9">
        <v>3783.15</v>
      </c>
      <c r="L660" s="9">
        <v>3165</v>
      </c>
      <c r="M660" s="9"/>
      <c r="O660" s="11">
        <f t="shared" si="104"/>
        <v>51604.65</v>
      </c>
      <c r="P660" s="11">
        <v>2026.5</v>
      </c>
      <c r="Q660" s="11">
        <f t="shared" si="105"/>
        <v>1756.65</v>
      </c>
      <c r="S660" s="11">
        <f t="shared" si="106"/>
        <v>49578.15</v>
      </c>
      <c r="T660" s="11">
        <f t="shared" si="100"/>
        <v>49578.15</v>
      </c>
      <c r="U660" s="11">
        <f t="shared" si="109"/>
        <v>12587.108000000007</v>
      </c>
      <c r="V660" s="11">
        <f t="shared" si="101"/>
        <v>46413.15</v>
      </c>
      <c r="W660" s="12">
        <f t="shared" si="107"/>
        <v>0.93616139367846518</v>
      </c>
      <c r="X660" s="11">
        <f t="shared" si="102"/>
        <v>3165</v>
      </c>
      <c r="Y660" s="12">
        <f t="shared" si="108"/>
        <v>6.3838606321534791E-2</v>
      </c>
      <c r="AA660" s="12"/>
      <c r="AB660" s="12"/>
    </row>
    <row r="661" spans="1:28">
      <c r="A661" s="1">
        <v>35358</v>
      </c>
      <c r="B661" s="7" t="s">
        <v>84</v>
      </c>
      <c r="C661" s="8" t="str">
        <f t="shared" si="103"/>
        <v>Sun</v>
      </c>
      <c r="E661" s="10">
        <v>16</v>
      </c>
      <c r="F661" s="9">
        <v>20512.664999999997</v>
      </c>
      <c r="G661" s="9">
        <v>16208.1</v>
      </c>
      <c r="H661" s="61">
        <v>8035.74</v>
      </c>
      <c r="I661" s="9">
        <v>2503.665</v>
      </c>
      <c r="J661" s="9">
        <v>0</v>
      </c>
      <c r="K661" s="9">
        <v>3440.34</v>
      </c>
      <c r="L661" s="9">
        <v>3225</v>
      </c>
      <c r="M661" s="9"/>
      <c r="O661" s="11">
        <f t="shared" si="104"/>
        <v>53925.509999999995</v>
      </c>
      <c r="P661" s="11">
        <v>1779.165</v>
      </c>
      <c r="Q661" s="11">
        <f t="shared" si="105"/>
        <v>1661.1750000000002</v>
      </c>
      <c r="S661" s="11">
        <f t="shared" si="106"/>
        <v>52146.344999999994</v>
      </c>
      <c r="T661" s="11">
        <f t="shared" si="100"/>
        <v>52146.344999999994</v>
      </c>
      <c r="U661" s="11">
        <f t="shared" si="109"/>
        <v>2568.1949999999924</v>
      </c>
      <c r="V661" s="11">
        <f t="shared" si="101"/>
        <v>48921.344999999994</v>
      </c>
      <c r="W661" s="12">
        <f t="shared" si="107"/>
        <v>0.93815482178089371</v>
      </c>
      <c r="X661" s="11">
        <f t="shared" si="102"/>
        <v>3225</v>
      </c>
      <c r="Y661" s="12">
        <f t="shared" si="108"/>
        <v>6.1845178219106255E-2</v>
      </c>
      <c r="AA661" s="12"/>
      <c r="AB661" s="12"/>
    </row>
    <row r="662" spans="1:28">
      <c r="A662" s="1">
        <v>35359</v>
      </c>
      <c r="B662" s="7" t="s">
        <v>84</v>
      </c>
      <c r="C662" s="8" t="str">
        <f t="shared" si="103"/>
        <v>Mon</v>
      </c>
      <c r="E662" s="10">
        <v>10</v>
      </c>
      <c r="F662" s="9">
        <v>18675.332999999999</v>
      </c>
      <c r="G662" s="9">
        <v>16500.743999999999</v>
      </c>
      <c r="H662" s="61">
        <v>8226.5209999999988</v>
      </c>
      <c r="I662" s="9">
        <v>2385.1</v>
      </c>
      <c r="J662" s="9">
        <v>0</v>
      </c>
      <c r="K662" s="9">
        <v>3658.5359999999996</v>
      </c>
      <c r="L662" s="9">
        <v>3910</v>
      </c>
      <c r="M662" s="9"/>
      <c r="O662" s="11">
        <f t="shared" si="104"/>
        <v>53356.233999999997</v>
      </c>
      <c r="P662" s="11">
        <v>2135.183</v>
      </c>
      <c r="Q662" s="11">
        <f t="shared" si="105"/>
        <v>1523.3529999999996</v>
      </c>
      <c r="S662" s="11">
        <f t="shared" si="106"/>
        <v>51221.050999999999</v>
      </c>
      <c r="T662" s="11">
        <f t="shared" si="100"/>
        <v>51221.050999999999</v>
      </c>
      <c r="U662" s="11">
        <f t="shared" si="109"/>
        <v>-925.29399999999441</v>
      </c>
      <c r="V662" s="11">
        <f t="shared" si="101"/>
        <v>47311.050999999999</v>
      </c>
      <c r="W662" s="12">
        <f t="shared" si="107"/>
        <v>0.92366419814384515</v>
      </c>
      <c r="X662" s="11">
        <f t="shared" si="102"/>
        <v>3910</v>
      </c>
      <c r="Y662" s="12">
        <f t="shared" si="108"/>
        <v>7.6335801856154809E-2</v>
      </c>
      <c r="AA662" s="12"/>
      <c r="AB662" s="12"/>
    </row>
    <row r="663" spans="1:28">
      <c r="A663" s="1">
        <v>35360</v>
      </c>
      <c r="B663" s="7" t="s">
        <v>84</v>
      </c>
      <c r="C663" s="8" t="str">
        <f t="shared" si="103"/>
        <v>Tue</v>
      </c>
      <c r="E663" s="10">
        <v>3</v>
      </c>
      <c r="F663" s="9">
        <v>11207.286</v>
      </c>
      <c r="G663" s="9">
        <v>15209.814</v>
      </c>
      <c r="H663" s="61">
        <v>5331.1680000000006</v>
      </c>
      <c r="I663" s="9">
        <v>1355.6280000000002</v>
      </c>
      <c r="J663" s="9">
        <v>0</v>
      </c>
      <c r="K663" s="9">
        <v>3239.598</v>
      </c>
      <c r="L663" s="9">
        <v>4073</v>
      </c>
      <c r="M663" s="9"/>
      <c r="O663" s="11">
        <f t="shared" si="104"/>
        <v>40416.493999999999</v>
      </c>
      <c r="P663" s="11">
        <v>1867.3620000000001</v>
      </c>
      <c r="Q663" s="11">
        <f t="shared" si="105"/>
        <v>1372.2359999999999</v>
      </c>
      <c r="S663" s="11">
        <f t="shared" si="106"/>
        <v>38549.131999999998</v>
      </c>
      <c r="T663" s="11">
        <f t="shared" si="100"/>
        <v>38549.131999999998</v>
      </c>
      <c r="U663" s="11">
        <f t="shared" si="109"/>
        <v>-12671.919000000002</v>
      </c>
      <c r="V663" s="11">
        <f t="shared" si="101"/>
        <v>34476.131999999998</v>
      </c>
      <c r="W663" s="12">
        <f t="shared" si="107"/>
        <v>0.89434262748121018</v>
      </c>
      <c r="X663" s="11">
        <f t="shared" si="102"/>
        <v>4073</v>
      </c>
      <c r="Y663" s="12">
        <f t="shared" si="108"/>
        <v>0.10565737251878979</v>
      </c>
      <c r="AA663" s="12"/>
      <c r="AB663" s="12"/>
    </row>
    <row r="664" spans="1:28">
      <c r="A664" s="1">
        <v>35361</v>
      </c>
      <c r="B664" s="7" t="s">
        <v>84</v>
      </c>
      <c r="C664" s="8" t="str">
        <f t="shared" si="103"/>
        <v>Wed</v>
      </c>
      <c r="E664" s="10">
        <v>2</v>
      </c>
      <c r="F664" s="9">
        <v>9527.9639999999999</v>
      </c>
      <c r="G664" s="9">
        <v>15437.048000000001</v>
      </c>
      <c r="H664" s="61">
        <v>4931.7759999999998</v>
      </c>
      <c r="I664" s="9">
        <v>1163.5119999999999</v>
      </c>
      <c r="J664" s="9">
        <v>0</v>
      </c>
      <c r="K664" s="9">
        <v>1264.5040000000001</v>
      </c>
      <c r="L664" s="9">
        <v>4556</v>
      </c>
      <c r="M664" s="9"/>
      <c r="O664" s="11">
        <f t="shared" si="104"/>
        <v>36880.804000000004</v>
      </c>
      <c r="P664" s="11">
        <v>0</v>
      </c>
      <c r="Q664" s="11">
        <f t="shared" si="105"/>
        <v>1264.5040000000001</v>
      </c>
      <c r="S664" s="11">
        <f t="shared" si="106"/>
        <v>36880.804000000004</v>
      </c>
      <c r="T664" s="11">
        <f t="shared" si="100"/>
        <v>36880.804000000004</v>
      </c>
      <c r="U664" s="11">
        <f t="shared" si="109"/>
        <v>-1668.3279999999941</v>
      </c>
      <c r="V664" s="11">
        <f t="shared" si="101"/>
        <v>32324.804</v>
      </c>
      <c r="W664" s="12">
        <f t="shared" si="107"/>
        <v>0.87646690131809479</v>
      </c>
      <c r="X664" s="11">
        <f t="shared" si="102"/>
        <v>4556</v>
      </c>
      <c r="Y664" s="12">
        <f t="shared" si="108"/>
        <v>0.12353309868190508</v>
      </c>
      <c r="AA664" s="12"/>
      <c r="AB664" s="12"/>
    </row>
    <row r="665" spans="1:28">
      <c r="A665" s="1">
        <v>35362</v>
      </c>
      <c r="B665" s="7" t="s">
        <v>84</v>
      </c>
      <c r="C665" s="8" t="str">
        <f t="shared" si="103"/>
        <v>Thur</v>
      </c>
      <c r="E665" s="10">
        <v>9</v>
      </c>
      <c r="F665" s="9">
        <v>11997.44</v>
      </c>
      <c r="G665" s="9">
        <v>15652</v>
      </c>
      <c r="H665" s="61">
        <v>6019.52</v>
      </c>
      <c r="I665" s="9">
        <v>1685.84</v>
      </c>
      <c r="J665" s="9">
        <v>0</v>
      </c>
      <c r="K665" s="9">
        <v>1530.88</v>
      </c>
      <c r="L665" s="9">
        <v>4828</v>
      </c>
      <c r="M665" s="9"/>
      <c r="O665" s="11">
        <f t="shared" si="104"/>
        <v>41713.68</v>
      </c>
      <c r="P665" s="11">
        <v>123.76</v>
      </c>
      <c r="Q665" s="11">
        <f t="shared" si="105"/>
        <v>1407.1200000000001</v>
      </c>
      <c r="S665" s="11">
        <f t="shared" si="106"/>
        <v>41589.919999999998</v>
      </c>
      <c r="T665" s="11">
        <f t="shared" si="100"/>
        <v>41589.919999999998</v>
      </c>
      <c r="U665" s="11">
        <f t="shared" si="109"/>
        <v>4709.1159999999945</v>
      </c>
      <c r="V665" s="11">
        <f t="shared" si="101"/>
        <v>36761.919999999998</v>
      </c>
      <c r="W665" s="12">
        <f t="shared" si="107"/>
        <v>0.88391417920496118</v>
      </c>
      <c r="X665" s="11">
        <f t="shared" si="102"/>
        <v>4828</v>
      </c>
      <c r="Y665" s="12">
        <f t="shared" si="108"/>
        <v>0.1160858207950388</v>
      </c>
      <c r="AA665" s="12"/>
      <c r="AB665" s="12"/>
    </row>
    <row r="666" spans="1:28">
      <c r="A666" s="1">
        <v>35363</v>
      </c>
      <c r="B666" s="7" t="s">
        <v>84</v>
      </c>
      <c r="C666" s="8" t="str">
        <f t="shared" si="103"/>
        <v>Fri</v>
      </c>
      <c r="E666" s="10">
        <v>6</v>
      </c>
      <c r="F666" s="9">
        <v>10809.072</v>
      </c>
      <c r="G666" s="9">
        <v>15323.856</v>
      </c>
      <c r="H666" s="61">
        <v>5014.68</v>
      </c>
      <c r="I666" s="9">
        <v>1365.5440000000001</v>
      </c>
      <c r="J666" s="9">
        <v>0</v>
      </c>
      <c r="K666" s="9">
        <v>2718.5120000000002</v>
      </c>
      <c r="L666" s="9">
        <v>4829</v>
      </c>
      <c r="M666" s="9"/>
      <c r="O666" s="11">
        <f t="shared" si="104"/>
        <v>40060.664000000004</v>
      </c>
      <c r="P666" s="11">
        <v>1275.4159999999999</v>
      </c>
      <c r="Q666" s="11">
        <f t="shared" si="105"/>
        <v>1443.0960000000002</v>
      </c>
      <c r="S666" s="11">
        <f t="shared" si="106"/>
        <v>38785.248000000007</v>
      </c>
      <c r="T666" s="11">
        <f t="shared" si="100"/>
        <v>38785.248000000007</v>
      </c>
      <c r="U666" s="11">
        <f t="shared" si="109"/>
        <v>-2804.6719999999914</v>
      </c>
      <c r="V666" s="11">
        <f t="shared" si="101"/>
        <v>33956.248000000007</v>
      </c>
      <c r="W666" s="12">
        <f t="shared" si="107"/>
        <v>0.87549389912370812</v>
      </c>
      <c r="X666" s="11">
        <f t="shared" si="102"/>
        <v>4829</v>
      </c>
      <c r="Y666" s="12">
        <f t="shared" si="108"/>
        <v>0.12450610087629191</v>
      </c>
      <c r="AA666" s="12"/>
      <c r="AB666" s="12"/>
    </row>
    <row r="667" spans="1:28">
      <c r="A667" s="1">
        <v>35364</v>
      </c>
      <c r="B667" s="7" t="s">
        <v>84</v>
      </c>
      <c r="C667" s="8" t="str">
        <f t="shared" si="103"/>
        <v>Sat</v>
      </c>
      <c r="E667" s="10">
        <v>4</v>
      </c>
      <c r="F667" s="9">
        <v>7982.22</v>
      </c>
      <c r="G667" s="9">
        <v>15184.902</v>
      </c>
      <c r="H667" s="61">
        <v>3666.2159999999999</v>
      </c>
      <c r="I667" s="9">
        <v>735.94200000000001</v>
      </c>
      <c r="J667" s="9">
        <v>0</v>
      </c>
      <c r="K667" s="9">
        <v>3650.6460000000002</v>
      </c>
      <c r="L667" s="9">
        <v>4116</v>
      </c>
      <c r="M667" s="9"/>
      <c r="O667" s="11">
        <f t="shared" si="104"/>
        <v>35335.925999999999</v>
      </c>
      <c r="P667" s="11">
        <v>2218.2060000000001</v>
      </c>
      <c r="Q667" s="11">
        <f t="shared" si="105"/>
        <v>1432.44</v>
      </c>
      <c r="S667" s="11">
        <f t="shared" si="106"/>
        <v>33117.72</v>
      </c>
      <c r="T667" s="11">
        <f t="shared" si="100"/>
        <v>33117.72</v>
      </c>
      <c r="U667" s="11">
        <f t="shared" si="109"/>
        <v>-5667.5280000000057</v>
      </c>
      <c r="V667" s="11">
        <f t="shared" si="101"/>
        <v>29001.72</v>
      </c>
      <c r="W667" s="12">
        <f t="shared" si="107"/>
        <v>0.87571608190418904</v>
      </c>
      <c r="X667" s="11">
        <f t="shared" si="102"/>
        <v>4116</v>
      </c>
      <c r="Y667" s="12">
        <f t="shared" si="108"/>
        <v>0.12428391809581094</v>
      </c>
      <c r="AA667" s="12"/>
      <c r="AB667" s="12"/>
    </row>
    <row r="668" spans="1:28">
      <c r="A668" s="1">
        <v>35365</v>
      </c>
      <c r="B668" s="7" t="s">
        <v>84</v>
      </c>
      <c r="C668" s="8" t="str">
        <f t="shared" si="103"/>
        <v>Sun</v>
      </c>
      <c r="E668" s="10">
        <v>1</v>
      </c>
      <c r="F668" s="9">
        <v>8374.8119999999999</v>
      </c>
      <c r="G668" s="9">
        <v>11223.450999999999</v>
      </c>
      <c r="H668" s="61">
        <v>3828.6039999999998</v>
      </c>
      <c r="I668" s="9">
        <v>1213.29</v>
      </c>
      <c r="J668" s="9">
        <v>0</v>
      </c>
      <c r="K668" s="9">
        <v>3400.3229999999999</v>
      </c>
      <c r="L668" s="9">
        <v>3001</v>
      </c>
      <c r="M668" s="9"/>
      <c r="O668" s="11">
        <f t="shared" si="104"/>
        <v>31041.48</v>
      </c>
      <c r="P668" s="11">
        <v>2114.4429999999998</v>
      </c>
      <c r="Q668" s="11">
        <f t="shared" si="105"/>
        <v>1285.8800000000001</v>
      </c>
      <c r="S668" s="11">
        <f t="shared" si="106"/>
        <v>28927.037</v>
      </c>
      <c r="T668" s="11">
        <f t="shared" si="100"/>
        <v>28927.037</v>
      </c>
      <c r="U668" s="11">
        <f t="shared" si="109"/>
        <v>-4190.6830000000009</v>
      </c>
      <c r="V668" s="11">
        <f t="shared" si="101"/>
        <v>25926.037</v>
      </c>
      <c r="W668" s="12">
        <f t="shared" si="107"/>
        <v>0.89625622562034268</v>
      </c>
      <c r="X668" s="11">
        <f t="shared" si="102"/>
        <v>3001</v>
      </c>
      <c r="Y668" s="12">
        <f t="shared" si="108"/>
        <v>0.10374377437965734</v>
      </c>
      <c r="AA668" s="12"/>
      <c r="AB668" s="12"/>
    </row>
    <row r="669" spans="1:28">
      <c r="A669" s="1">
        <v>35366</v>
      </c>
      <c r="B669" s="7" t="s">
        <v>84</v>
      </c>
      <c r="C669" s="8" t="str">
        <f t="shared" si="103"/>
        <v>Mon</v>
      </c>
      <c r="E669" s="10">
        <v>3</v>
      </c>
      <c r="F669" s="9">
        <v>12173.342999999999</v>
      </c>
      <c r="G669" s="9">
        <v>10492.366</v>
      </c>
      <c r="H669" s="61">
        <v>6867.0139999999992</v>
      </c>
      <c r="I669" s="9">
        <v>2223.328</v>
      </c>
      <c r="J669" s="9">
        <v>0</v>
      </c>
      <c r="K669" s="9">
        <v>3315.2889999999998</v>
      </c>
      <c r="L669" s="9">
        <v>3457</v>
      </c>
      <c r="M669" s="9"/>
      <c r="O669" s="11">
        <f t="shared" si="104"/>
        <v>38528.339999999997</v>
      </c>
      <c r="P669" s="11">
        <v>2002.4469999999999</v>
      </c>
      <c r="Q669" s="11">
        <f t="shared" si="105"/>
        <v>1312.8419999999999</v>
      </c>
      <c r="S669" s="11">
        <f t="shared" si="106"/>
        <v>36525.892999999996</v>
      </c>
      <c r="T669" s="11">
        <f t="shared" si="100"/>
        <v>36525.892999999996</v>
      </c>
      <c r="U669" s="11">
        <f t="shared" si="109"/>
        <v>7598.8559999999961</v>
      </c>
      <c r="V669" s="11">
        <f t="shared" si="101"/>
        <v>33068.892999999996</v>
      </c>
      <c r="W669" s="12">
        <f t="shared" si="107"/>
        <v>0.90535481226975068</v>
      </c>
      <c r="X669" s="11">
        <f t="shared" si="102"/>
        <v>3457</v>
      </c>
      <c r="Y669" s="12">
        <f t="shared" si="108"/>
        <v>9.4645187730249339E-2</v>
      </c>
      <c r="AA669" s="12"/>
      <c r="AB669" s="12"/>
    </row>
    <row r="670" spans="1:28">
      <c r="A670" s="1">
        <v>35367</v>
      </c>
      <c r="B670" s="7" t="s">
        <v>84</v>
      </c>
      <c r="C670" s="8" t="str">
        <f t="shared" si="103"/>
        <v>Tue</v>
      </c>
      <c r="E670" s="10">
        <v>7</v>
      </c>
      <c r="F670" s="9">
        <v>14855.937999999998</v>
      </c>
      <c r="G670" s="9">
        <v>11756.143</v>
      </c>
      <c r="H670" s="61">
        <v>8031.1439999999993</v>
      </c>
      <c r="I670" s="9">
        <v>2621.451</v>
      </c>
      <c r="J670" s="9">
        <v>0</v>
      </c>
      <c r="K670" s="9">
        <v>3616.9519999999998</v>
      </c>
      <c r="L670" s="9">
        <v>3819</v>
      </c>
      <c r="M670" s="9"/>
      <c r="O670" s="11">
        <f t="shared" si="104"/>
        <v>44700.627999999997</v>
      </c>
      <c r="P670" s="11">
        <v>2125.2739999999999</v>
      </c>
      <c r="Q670" s="11">
        <f t="shared" si="105"/>
        <v>1491.6779999999999</v>
      </c>
      <c r="S670" s="11">
        <f t="shared" si="106"/>
        <v>42575.353999999999</v>
      </c>
      <c r="T670" s="11">
        <f t="shared" si="100"/>
        <v>42575.353999999999</v>
      </c>
      <c r="U670" s="11">
        <f t="shared" si="109"/>
        <v>6049.461000000003</v>
      </c>
      <c r="V670" s="11">
        <f t="shared" si="101"/>
        <v>38756.353999999999</v>
      </c>
      <c r="W670" s="12">
        <f t="shared" si="107"/>
        <v>0.91030021735109945</v>
      </c>
      <c r="X670" s="11">
        <f t="shared" si="102"/>
        <v>3819</v>
      </c>
      <c r="Y670" s="12">
        <f t="shared" si="108"/>
        <v>8.9699782648900578E-2</v>
      </c>
      <c r="AA670" s="12"/>
      <c r="AB670" s="12"/>
    </row>
    <row r="671" spans="1:28">
      <c r="A671" s="1">
        <v>35368</v>
      </c>
      <c r="B671" s="7" t="s">
        <v>84</v>
      </c>
      <c r="C671" s="8" t="str">
        <f t="shared" si="103"/>
        <v>Wed</v>
      </c>
      <c r="E671" s="10">
        <v>0</v>
      </c>
      <c r="F671" s="9">
        <v>11619.772999999999</v>
      </c>
      <c r="G671" s="9">
        <v>10407.128999999999</v>
      </c>
      <c r="H671" s="61">
        <v>6099.9349999999995</v>
      </c>
      <c r="I671" s="9">
        <v>2204.998</v>
      </c>
      <c r="J671" s="9">
        <v>0</v>
      </c>
      <c r="K671" s="9">
        <v>3311.6929999999998</v>
      </c>
      <c r="L671" s="9">
        <v>3216</v>
      </c>
      <c r="M671" s="9"/>
      <c r="O671" s="11">
        <f t="shared" si="104"/>
        <v>36859.527999999998</v>
      </c>
      <c r="P671" s="11">
        <v>2005.6879999999999</v>
      </c>
      <c r="Q671" s="11">
        <f t="shared" si="105"/>
        <v>1306.0049999999999</v>
      </c>
      <c r="S671" s="11">
        <f t="shared" si="106"/>
        <v>34853.839999999997</v>
      </c>
      <c r="T671" s="11">
        <f t="shared" si="100"/>
        <v>34853.839999999997</v>
      </c>
      <c r="U671" s="11">
        <f t="shared" si="109"/>
        <v>-7721.5140000000029</v>
      </c>
      <c r="V671" s="11">
        <f t="shared" si="101"/>
        <v>31637.84</v>
      </c>
      <c r="W671" s="12">
        <f t="shared" si="107"/>
        <v>0.90772896185900898</v>
      </c>
      <c r="X671" s="11">
        <f t="shared" si="102"/>
        <v>3216</v>
      </c>
      <c r="Y671" s="12">
        <f t="shared" si="108"/>
        <v>9.227103814099108E-2</v>
      </c>
      <c r="AA671" s="12"/>
      <c r="AB671" s="12"/>
    </row>
    <row r="672" spans="1:28">
      <c r="A672" s="1">
        <v>35369</v>
      </c>
      <c r="B672" s="7" t="s">
        <v>84</v>
      </c>
      <c r="C672" s="8" t="str">
        <f t="shared" si="103"/>
        <v>Thur</v>
      </c>
      <c r="E672" s="10">
        <v>4</v>
      </c>
      <c r="F672" s="9">
        <v>12381.072</v>
      </c>
      <c r="G672" s="9">
        <v>10668.64</v>
      </c>
      <c r="H672" s="61">
        <v>6613.9279999999999</v>
      </c>
      <c r="I672" s="9">
        <v>2397.8240000000001</v>
      </c>
      <c r="J672" s="9">
        <v>0</v>
      </c>
      <c r="K672" s="9">
        <v>3293.864</v>
      </c>
      <c r="L672" s="9">
        <v>3918</v>
      </c>
      <c r="M672" s="9"/>
      <c r="O672" s="11">
        <f t="shared" si="104"/>
        <v>39273.328000000001</v>
      </c>
      <c r="P672" s="11">
        <v>1988.056</v>
      </c>
      <c r="Q672" s="11">
        <f t="shared" si="105"/>
        <v>1305.808</v>
      </c>
      <c r="S672" s="11">
        <f t="shared" si="106"/>
        <v>37285.272000000004</v>
      </c>
      <c r="T672" s="11">
        <f t="shared" si="100"/>
        <v>37285.272000000004</v>
      </c>
      <c r="U672" s="11">
        <f t="shared" si="109"/>
        <v>2431.432000000008</v>
      </c>
      <c r="V672" s="11">
        <f t="shared" si="101"/>
        <v>33367.272000000004</v>
      </c>
      <c r="W672" s="12">
        <f t="shared" si="107"/>
        <v>0.89491829374343845</v>
      </c>
      <c r="X672" s="11">
        <f t="shared" si="102"/>
        <v>3918</v>
      </c>
      <c r="Y672" s="12">
        <f t="shared" si="108"/>
        <v>0.10508170625656156</v>
      </c>
      <c r="AA672" s="12"/>
      <c r="AB672" s="12"/>
    </row>
    <row r="673" spans="1:31">
      <c r="A673" s="1">
        <v>35370</v>
      </c>
      <c r="B673" s="7" t="s">
        <v>85</v>
      </c>
      <c r="C673" s="8" t="str">
        <f t="shared" si="103"/>
        <v>Fri</v>
      </c>
      <c r="E673" s="10">
        <v>14</v>
      </c>
      <c r="F673" s="9">
        <v>16486.848000000002</v>
      </c>
      <c r="G673" s="9">
        <v>11392.128000000001</v>
      </c>
      <c r="H673" s="61">
        <v>7631.64</v>
      </c>
      <c r="I673" s="9">
        <v>2767.6440000000002</v>
      </c>
      <c r="J673" s="9">
        <v>0</v>
      </c>
      <c r="K673" s="9">
        <v>3565.26</v>
      </c>
      <c r="L673" s="9">
        <v>9863</v>
      </c>
      <c r="M673" s="9"/>
      <c r="O673" s="11">
        <f t="shared" si="104"/>
        <v>51706.520000000004</v>
      </c>
      <c r="P673" s="11">
        <v>1845.7920000000001</v>
      </c>
      <c r="Q673" s="11">
        <f t="shared" si="105"/>
        <v>1719.4680000000001</v>
      </c>
      <c r="S673" s="11">
        <f t="shared" si="106"/>
        <v>49860.728000000003</v>
      </c>
      <c r="T673" s="11">
        <f t="shared" si="100"/>
        <v>49860.728000000003</v>
      </c>
      <c r="U673" s="11">
        <f t="shared" si="109"/>
        <v>12575.455999999998</v>
      </c>
      <c r="V673" s="11">
        <f t="shared" si="101"/>
        <v>39997.728000000003</v>
      </c>
      <c r="W673" s="12">
        <f t="shared" si="107"/>
        <v>0.80218900935421567</v>
      </c>
      <c r="X673" s="11">
        <f t="shared" si="102"/>
        <v>9863</v>
      </c>
      <c r="Y673" s="12">
        <f t="shared" si="108"/>
        <v>0.19781099064578439</v>
      </c>
      <c r="AA673" s="9">
        <f>INTERCEPT(T673:T702,E673:E702)</f>
        <v>29295.8518583435</v>
      </c>
      <c r="AB673" s="9">
        <f>SLOPE(T673:T702,E673:E702)</f>
        <v>2376.008152026569</v>
      </c>
      <c r="AC673" s="12">
        <f>RSQ(T673:T702,E673:E702)</f>
        <v>0.89553222154445355</v>
      </c>
      <c r="AD673" s="9">
        <f>AA673+(AB673*55)</f>
        <v>159976.30021980481</v>
      </c>
      <c r="AE673" s="10">
        <f>SUM(E673:E702)</f>
        <v>666</v>
      </c>
    </row>
    <row r="674" spans="1:31">
      <c r="A674" s="1">
        <v>35371</v>
      </c>
      <c r="B674" s="7" t="s">
        <v>85</v>
      </c>
      <c r="C674" s="8" t="str">
        <f t="shared" si="103"/>
        <v>Sat</v>
      </c>
      <c r="E674" s="10">
        <v>26</v>
      </c>
      <c r="F674" s="9">
        <v>28026.18</v>
      </c>
      <c r="G674" s="9">
        <v>14314.284</v>
      </c>
      <c r="H674" s="61">
        <v>10892.052</v>
      </c>
      <c r="I674" s="9">
        <v>3890.9880000000003</v>
      </c>
      <c r="J674" s="9">
        <v>0</v>
      </c>
      <c r="K674" s="9">
        <v>4374.3599999999997</v>
      </c>
      <c r="L674" s="9">
        <v>13370</v>
      </c>
      <c r="M674" s="9"/>
      <c r="O674" s="11">
        <f t="shared" si="104"/>
        <v>74867.864000000001</v>
      </c>
      <c r="P674" s="11">
        <v>2320.8119999999999</v>
      </c>
      <c r="Q674" s="11">
        <f t="shared" si="105"/>
        <v>2053.5479999999998</v>
      </c>
      <c r="S674" s="11">
        <f t="shared" si="106"/>
        <v>72547.051999999996</v>
      </c>
      <c r="T674" s="11">
        <f t="shared" si="100"/>
        <v>72547.051999999996</v>
      </c>
      <c r="U674" s="11">
        <f t="shared" si="109"/>
        <v>22686.323999999993</v>
      </c>
      <c r="V674" s="11">
        <f t="shared" si="101"/>
        <v>59177.052000000003</v>
      </c>
      <c r="W674" s="12">
        <f t="shared" si="107"/>
        <v>0.8157058125532104</v>
      </c>
      <c r="X674" s="11">
        <f t="shared" si="102"/>
        <v>13370</v>
      </c>
      <c r="Y674" s="12">
        <f t="shared" si="108"/>
        <v>0.18429418744678971</v>
      </c>
      <c r="AA674" s="12"/>
      <c r="AB674" s="12"/>
    </row>
    <row r="675" spans="1:31">
      <c r="A675" s="1">
        <v>35372</v>
      </c>
      <c r="B675" s="7" t="s">
        <v>85</v>
      </c>
      <c r="C675" s="8" t="str">
        <f t="shared" si="103"/>
        <v>Sun</v>
      </c>
      <c r="E675" s="10">
        <v>27</v>
      </c>
      <c r="F675" s="9">
        <v>30573.54</v>
      </c>
      <c r="G675" s="9">
        <v>15622.416000000001</v>
      </c>
      <c r="H675" s="61">
        <v>11956.932000000001</v>
      </c>
      <c r="I675" s="9">
        <v>4242.8159999999998</v>
      </c>
      <c r="J675" s="9">
        <v>0</v>
      </c>
      <c r="K675" s="9">
        <v>4388.9760000000006</v>
      </c>
      <c r="L675" s="9">
        <v>13635</v>
      </c>
      <c r="M675" s="9"/>
      <c r="O675" s="11">
        <f t="shared" si="104"/>
        <v>80419.680000000008</v>
      </c>
      <c r="P675" s="11">
        <v>2300.9760000000001</v>
      </c>
      <c r="Q675" s="11">
        <f t="shared" si="105"/>
        <v>2088.0000000000005</v>
      </c>
      <c r="S675" s="11">
        <f t="shared" si="106"/>
        <v>78118.704000000012</v>
      </c>
      <c r="T675" s="11">
        <f t="shared" si="100"/>
        <v>78118.704000000012</v>
      </c>
      <c r="U675" s="11">
        <f t="shared" si="109"/>
        <v>5571.6520000000164</v>
      </c>
      <c r="V675" s="11">
        <f t="shared" si="101"/>
        <v>64483.704000000005</v>
      </c>
      <c r="W675" s="12">
        <f t="shared" si="107"/>
        <v>0.82545793386434052</v>
      </c>
      <c r="X675" s="11">
        <f t="shared" si="102"/>
        <v>13635</v>
      </c>
      <c r="Y675" s="12">
        <f t="shared" si="108"/>
        <v>0.17454206613565937</v>
      </c>
      <c r="AA675" s="12"/>
      <c r="AB675" s="12"/>
    </row>
    <row r="676" spans="1:31">
      <c r="A676" s="1">
        <v>35373</v>
      </c>
      <c r="B676" s="7" t="s">
        <v>85</v>
      </c>
      <c r="C676" s="8" t="str">
        <f t="shared" si="103"/>
        <v>Mon</v>
      </c>
      <c r="E676" s="10">
        <v>20</v>
      </c>
      <c r="F676" s="9">
        <v>27348.674999999999</v>
      </c>
      <c r="G676" s="9">
        <v>15380.337</v>
      </c>
      <c r="H676" s="61">
        <v>11713.187</v>
      </c>
      <c r="I676" s="9">
        <v>3995.6439999999998</v>
      </c>
      <c r="J676" s="9">
        <v>0</v>
      </c>
      <c r="K676" s="9">
        <v>4093.7789999999995</v>
      </c>
      <c r="L676" s="9">
        <v>13402</v>
      </c>
      <c r="M676" s="9"/>
      <c r="O676" s="11">
        <f t="shared" si="104"/>
        <v>75933.622000000003</v>
      </c>
      <c r="P676" s="11">
        <v>2212.6859999999997</v>
      </c>
      <c r="Q676" s="11">
        <f t="shared" si="105"/>
        <v>1881.0929999999998</v>
      </c>
      <c r="S676" s="11">
        <f t="shared" si="106"/>
        <v>73720.936000000002</v>
      </c>
      <c r="T676" s="11">
        <f t="shared" si="100"/>
        <v>73720.936000000002</v>
      </c>
      <c r="U676" s="11">
        <f t="shared" si="109"/>
        <v>-4397.7680000000109</v>
      </c>
      <c r="V676" s="11">
        <f t="shared" si="101"/>
        <v>60318.936000000002</v>
      </c>
      <c r="W676" s="12">
        <f t="shared" si="107"/>
        <v>0.81820632337060939</v>
      </c>
      <c r="X676" s="11">
        <f t="shared" si="102"/>
        <v>13402</v>
      </c>
      <c r="Y676" s="12">
        <f t="shared" si="108"/>
        <v>0.18179367662939058</v>
      </c>
      <c r="AA676" s="12"/>
      <c r="AB676" s="12"/>
    </row>
    <row r="677" spans="1:31">
      <c r="A677" s="1">
        <v>35374</v>
      </c>
      <c r="B677" s="7" t="s">
        <v>85</v>
      </c>
      <c r="C677" s="8" t="str">
        <f t="shared" si="103"/>
        <v>Tue</v>
      </c>
      <c r="E677" s="10">
        <v>6</v>
      </c>
      <c r="F677" s="9">
        <v>14607.652999999998</v>
      </c>
      <c r="G677" s="9">
        <v>11552.038999999999</v>
      </c>
      <c r="H677" s="61">
        <v>7257.8579999999993</v>
      </c>
      <c r="I677" s="9">
        <v>2663.0739999999996</v>
      </c>
      <c r="J677" s="9">
        <v>0</v>
      </c>
      <c r="K677" s="9">
        <v>3431.6259999999997</v>
      </c>
      <c r="L677" s="9">
        <v>10156</v>
      </c>
      <c r="M677" s="9"/>
      <c r="O677" s="11">
        <f t="shared" si="104"/>
        <v>49668.249999999993</v>
      </c>
      <c r="P677" s="11">
        <v>1931.71</v>
      </c>
      <c r="Q677" s="11">
        <f t="shared" si="105"/>
        <v>1499.9159999999997</v>
      </c>
      <c r="S677" s="11">
        <f t="shared" si="106"/>
        <v>47736.539999999994</v>
      </c>
      <c r="T677" s="11">
        <f t="shared" si="100"/>
        <v>47736.539999999994</v>
      </c>
      <c r="U677" s="11">
        <f t="shared" si="109"/>
        <v>-25984.396000000008</v>
      </c>
      <c r="V677" s="11">
        <f t="shared" si="101"/>
        <v>37580.539999999994</v>
      </c>
      <c r="W677" s="12">
        <f t="shared" si="107"/>
        <v>0.7872489292269611</v>
      </c>
      <c r="X677" s="11">
        <f t="shared" si="102"/>
        <v>10156</v>
      </c>
      <c r="Y677" s="12">
        <f t="shared" si="108"/>
        <v>0.21275107077303887</v>
      </c>
      <c r="AA677" s="12"/>
      <c r="AB677" s="12"/>
    </row>
    <row r="678" spans="1:31">
      <c r="A678" s="1">
        <v>35375</v>
      </c>
      <c r="B678" s="7" t="s">
        <v>85</v>
      </c>
      <c r="C678" s="8" t="str">
        <f t="shared" si="103"/>
        <v>Wed</v>
      </c>
      <c r="E678" s="10">
        <v>3</v>
      </c>
      <c r="F678" s="9">
        <v>10211.784</v>
      </c>
      <c r="G678" s="9">
        <v>8835.5300000000007</v>
      </c>
      <c r="H678" s="61">
        <v>5600.1440000000002</v>
      </c>
      <c r="I678" s="9">
        <v>2097.9859999999999</v>
      </c>
      <c r="J678" s="9">
        <v>0</v>
      </c>
      <c r="K678" s="9">
        <v>3386.35</v>
      </c>
      <c r="L678" s="9">
        <v>8607</v>
      </c>
      <c r="M678" s="9"/>
      <c r="O678" s="11">
        <f t="shared" si="104"/>
        <v>38738.793999999994</v>
      </c>
      <c r="P678" s="11">
        <v>1983.212</v>
      </c>
      <c r="Q678" s="11">
        <f t="shared" si="105"/>
        <v>1403.1379999999999</v>
      </c>
      <c r="S678" s="11">
        <f t="shared" si="106"/>
        <v>36755.581999999995</v>
      </c>
      <c r="T678" s="11">
        <f t="shared" si="100"/>
        <v>36755.581999999995</v>
      </c>
      <c r="U678" s="11">
        <f t="shared" si="109"/>
        <v>-10980.957999999999</v>
      </c>
      <c r="V678" s="11">
        <f t="shared" si="101"/>
        <v>28148.581999999999</v>
      </c>
      <c r="W678" s="12">
        <f t="shared" si="107"/>
        <v>0.76583148649367061</v>
      </c>
      <c r="X678" s="11">
        <f t="shared" si="102"/>
        <v>8607</v>
      </c>
      <c r="Y678" s="12">
        <f t="shared" si="108"/>
        <v>0.2341685135063295</v>
      </c>
      <c r="AA678" s="12"/>
      <c r="AB678" s="12"/>
    </row>
    <row r="679" spans="1:31">
      <c r="A679" s="1">
        <v>35376</v>
      </c>
      <c r="B679" s="7" t="s">
        <v>85</v>
      </c>
      <c r="C679" s="8" t="str">
        <f t="shared" si="103"/>
        <v>Thur</v>
      </c>
      <c r="E679" s="10">
        <v>0</v>
      </c>
      <c r="F679" s="9">
        <v>8906.1749999999993</v>
      </c>
      <c r="G679" s="9">
        <v>9345.0149999999994</v>
      </c>
      <c r="H679" s="61">
        <v>4887.2700000000004</v>
      </c>
      <c r="I679" s="9">
        <v>1889.91</v>
      </c>
      <c r="J679" s="9">
        <v>0</v>
      </c>
      <c r="K679" s="9">
        <v>2122.7849999999999</v>
      </c>
      <c r="L679" s="9">
        <v>7949</v>
      </c>
      <c r="M679" s="9"/>
      <c r="O679" s="11">
        <f t="shared" si="104"/>
        <v>35100.154999999999</v>
      </c>
      <c r="P679" s="11">
        <v>1973.7449999999999</v>
      </c>
      <c r="Q679" s="11">
        <f t="shared" si="105"/>
        <v>149.03999999999996</v>
      </c>
      <c r="S679" s="11">
        <f t="shared" si="106"/>
        <v>33126.409999999996</v>
      </c>
      <c r="T679" s="11">
        <f t="shared" si="100"/>
        <v>33126.409999999996</v>
      </c>
      <c r="U679" s="11">
        <f t="shared" si="109"/>
        <v>-3629.1719999999987</v>
      </c>
      <c r="V679" s="11">
        <f t="shared" si="101"/>
        <v>25177.41</v>
      </c>
      <c r="W679" s="12">
        <f t="shared" si="107"/>
        <v>0.76004040280851448</v>
      </c>
      <c r="X679" s="11">
        <f t="shared" si="102"/>
        <v>7949</v>
      </c>
      <c r="Y679" s="12">
        <f t="shared" si="108"/>
        <v>0.2399595971914856</v>
      </c>
      <c r="AA679" s="12"/>
      <c r="AB679" s="12"/>
    </row>
    <row r="680" spans="1:31">
      <c r="A680" s="1">
        <v>35377</v>
      </c>
      <c r="B680" s="7" t="s">
        <v>85</v>
      </c>
      <c r="C680" s="8" t="str">
        <f t="shared" si="103"/>
        <v>Fri</v>
      </c>
      <c r="E680" s="10">
        <v>5</v>
      </c>
      <c r="F680" s="9">
        <v>10480.41</v>
      </c>
      <c r="G680" s="9">
        <v>9755.91</v>
      </c>
      <c r="H680" s="61">
        <v>5458.59</v>
      </c>
      <c r="I680" s="9">
        <v>2213.8649999999998</v>
      </c>
      <c r="J680" s="9">
        <v>0</v>
      </c>
      <c r="K680" s="9">
        <v>3105</v>
      </c>
      <c r="L680" s="9">
        <v>8923</v>
      </c>
      <c r="M680" s="9"/>
      <c r="O680" s="11">
        <f t="shared" si="104"/>
        <v>39936.775000000001</v>
      </c>
      <c r="P680" s="11">
        <v>1602.18</v>
      </c>
      <c r="Q680" s="11">
        <f t="shared" si="105"/>
        <v>1502.82</v>
      </c>
      <c r="S680" s="11">
        <f t="shared" si="106"/>
        <v>38334.595000000001</v>
      </c>
      <c r="T680" s="11">
        <f t="shared" si="100"/>
        <v>38334.595000000001</v>
      </c>
      <c r="U680" s="11">
        <f t="shared" si="109"/>
        <v>5208.1850000000049</v>
      </c>
      <c r="V680" s="11">
        <f t="shared" si="101"/>
        <v>29411.595000000001</v>
      </c>
      <c r="W680" s="12">
        <f t="shared" si="107"/>
        <v>0.76723374800229405</v>
      </c>
      <c r="X680" s="11">
        <f t="shared" si="102"/>
        <v>8923</v>
      </c>
      <c r="Y680" s="12">
        <f t="shared" si="108"/>
        <v>0.23276625199770598</v>
      </c>
      <c r="AA680" s="12"/>
      <c r="AB680" s="12"/>
    </row>
    <row r="681" spans="1:31">
      <c r="A681" s="1">
        <v>35378</v>
      </c>
      <c r="B681" s="7" t="s">
        <v>85</v>
      </c>
      <c r="C681" s="8" t="str">
        <f t="shared" si="103"/>
        <v>Sat</v>
      </c>
      <c r="E681" s="10">
        <v>22</v>
      </c>
      <c r="F681" s="9">
        <v>24303.136000000002</v>
      </c>
      <c r="G681" s="9">
        <v>13285.866</v>
      </c>
      <c r="H681" s="61">
        <v>9658.594000000001</v>
      </c>
      <c r="I681" s="9">
        <v>3660.36</v>
      </c>
      <c r="J681" s="9">
        <v>0</v>
      </c>
      <c r="K681" s="9">
        <v>4315.9160000000002</v>
      </c>
      <c r="L681" s="9">
        <v>12655</v>
      </c>
      <c r="M681" s="9"/>
      <c r="O681" s="11">
        <f t="shared" si="104"/>
        <v>67878.872000000003</v>
      </c>
      <c r="P681" s="11">
        <v>2234.4740000000002</v>
      </c>
      <c r="Q681" s="11">
        <f t="shared" si="105"/>
        <v>2081.442</v>
      </c>
      <c r="S681" s="11">
        <f t="shared" si="106"/>
        <v>65644.398000000001</v>
      </c>
      <c r="T681" s="11">
        <f t="shared" si="100"/>
        <v>65644.398000000001</v>
      </c>
      <c r="U681" s="11">
        <f t="shared" si="109"/>
        <v>27309.803</v>
      </c>
      <c r="V681" s="11">
        <f t="shared" si="101"/>
        <v>52989.398000000001</v>
      </c>
      <c r="W681" s="12">
        <f t="shared" si="107"/>
        <v>0.80721888865520564</v>
      </c>
      <c r="X681" s="11">
        <f t="shared" si="102"/>
        <v>12655</v>
      </c>
      <c r="Y681" s="12">
        <f t="shared" si="108"/>
        <v>0.19278111134479442</v>
      </c>
      <c r="AA681" s="12"/>
      <c r="AB681" s="12"/>
    </row>
    <row r="682" spans="1:31">
      <c r="A682" s="1">
        <v>35379</v>
      </c>
      <c r="B682" s="7" t="s">
        <v>85</v>
      </c>
      <c r="C682" s="8" t="str">
        <f t="shared" si="103"/>
        <v>Sun</v>
      </c>
      <c r="E682" s="10">
        <v>29</v>
      </c>
      <c r="F682" s="9">
        <v>34963.271999999997</v>
      </c>
      <c r="G682" s="9">
        <v>16594.975999999999</v>
      </c>
      <c r="H682" s="61">
        <v>12767.903999999999</v>
      </c>
      <c r="I682" s="9">
        <v>4658.058</v>
      </c>
      <c r="J682" s="9">
        <v>0</v>
      </c>
      <c r="K682" s="9">
        <v>4304.4249999999993</v>
      </c>
      <c r="L682" s="9">
        <v>15002</v>
      </c>
      <c r="M682" s="9"/>
      <c r="O682" s="11">
        <f t="shared" si="104"/>
        <v>88290.634999999995</v>
      </c>
      <c r="P682" s="11">
        <v>1793.94</v>
      </c>
      <c r="Q682" s="11">
        <f t="shared" si="105"/>
        <v>2510.4849999999992</v>
      </c>
      <c r="S682" s="11">
        <f t="shared" si="106"/>
        <v>86496.694999999992</v>
      </c>
      <c r="T682" s="11">
        <f t="shared" si="100"/>
        <v>86496.694999999992</v>
      </c>
      <c r="U682" s="11">
        <f t="shared" si="109"/>
        <v>20852.296999999991</v>
      </c>
      <c r="V682" s="11">
        <f t="shared" si="101"/>
        <v>71494.694999999992</v>
      </c>
      <c r="W682" s="12">
        <f t="shared" si="107"/>
        <v>0.82655984717103925</v>
      </c>
      <c r="X682" s="11">
        <f t="shared" si="102"/>
        <v>15002</v>
      </c>
      <c r="Y682" s="12">
        <f t="shared" si="108"/>
        <v>0.17344015282896069</v>
      </c>
      <c r="AA682" s="12"/>
      <c r="AB682" s="12"/>
    </row>
    <row r="683" spans="1:31">
      <c r="A683" s="1">
        <v>35380</v>
      </c>
      <c r="B683" s="7" t="s">
        <v>85</v>
      </c>
      <c r="C683" s="8" t="str">
        <f t="shared" si="103"/>
        <v>Mon</v>
      </c>
      <c r="E683" s="10">
        <v>30</v>
      </c>
      <c r="F683" s="9">
        <v>42486.478999999999</v>
      </c>
      <c r="G683" s="9">
        <v>18538.411</v>
      </c>
      <c r="H683" s="61">
        <v>14725.772999999999</v>
      </c>
      <c r="I683" s="9">
        <v>5066.3339999999998</v>
      </c>
      <c r="J683" s="9">
        <v>0</v>
      </c>
      <c r="K683" s="9">
        <v>14333.992999999999</v>
      </c>
      <c r="L683" s="9">
        <v>16295</v>
      </c>
      <c r="M683" s="9"/>
      <c r="O683" s="11">
        <f t="shared" si="104"/>
        <v>111445.99</v>
      </c>
      <c r="P683" s="11">
        <v>2701.22</v>
      </c>
      <c r="Q683" s="11">
        <f t="shared" si="105"/>
        <v>11632.772999999999</v>
      </c>
      <c r="S683" s="11">
        <f t="shared" si="106"/>
        <v>108744.77</v>
      </c>
      <c r="T683" s="11">
        <f t="shared" si="100"/>
        <v>108744.77</v>
      </c>
      <c r="U683" s="11">
        <f t="shared" si="109"/>
        <v>22248.075000000012</v>
      </c>
      <c r="V683" s="11">
        <f t="shared" si="101"/>
        <v>92449.77</v>
      </c>
      <c r="W683" s="12">
        <f t="shared" si="107"/>
        <v>0.85015371313949173</v>
      </c>
      <c r="X683" s="11">
        <f t="shared" si="102"/>
        <v>16295</v>
      </c>
      <c r="Y683" s="12">
        <f t="shared" si="108"/>
        <v>0.14984628686050833</v>
      </c>
      <c r="AA683" s="12"/>
      <c r="AB683" s="12"/>
    </row>
    <row r="684" spans="1:31">
      <c r="A684" s="1">
        <v>35381</v>
      </c>
      <c r="B684" s="7" t="s">
        <v>85</v>
      </c>
      <c r="C684" s="8" t="str">
        <f t="shared" si="103"/>
        <v>Tue</v>
      </c>
      <c r="E684" s="10">
        <v>32</v>
      </c>
      <c r="F684" s="9">
        <v>42428.409</v>
      </c>
      <c r="G684" s="9">
        <v>18080.598999999998</v>
      </c>
      <c r="H684" s="61">
        <v>14609.718999999999</v>
      </c>
      <c r="I684" s="9">
        <v>4995.5879999999997</v>
      </c>
      <c r="J684" s="9">
        <v>0</v>
      </c>
      <c r="K684" s="9">
        <v>35638.5</v>
      </c>
      <c r="L684" s="9">
        <v>15974</v>
      </c>
      <c r="M684" s="9"/>
      <c r="O684" s="11">
        <f t="shared" si="104"/>
        <v>131726.815</v>
      </c>
      <c r="P684" s="11">
        <v>20143.5</v>
      </c>
      <c r="Q684" s="11">
        <f t="shared" si="105"/>
        <v>15495</v>
      </c>
      <c r="S684" s="11">
        <f t="shared" si="106"/>
        <v>111583.315</v>
      </c>
      <c r="T684" s="11">
        <f t="shared" si="100"/>
        <v>111583.315</v>
      </c>
      <c r="U684" s="11">
        <f t="shared" si="109"/>
        <v>2838.5449999999983</v>
      </c>
      <c r="V684" s="11">
        <f t="shared" si="101"/>
        <v>95609.315000000002</v>
      </c>
      <c r="W684" s="12">
        <f t="shared" si="107"/>
        <v>0.85684239619516589</v>
      </c>
      <c r="X684" s="11">
        <f t="shared" si="102"/>
        <v>15974</v>
      </c>
      <c r="Y684" s="12">
        <f t="shared" si="108"/>
        <v>0.14315760380483408</v>
      </c>
      <c r="AA684" s="12"/>
      <c r="AB684" s="12"/>
    </row>
    <row r="685" spans="1:31">
      <c r="A685" s="1">
        <v>35382</v>
      </c>
      <c r="B685" s="7" t="s">
        <v>85</v>
      </c>
      <c r="C685" s="8" t="str">
        <f t="shared" si="103"/>
        <v>Wed</v>
      </c>
      <c r="E685" s="10">
        <v>27</v>
      </c>
      <c r="F685" s="9">
        <v>38717.095999999998</v>
      </c>
      <c r="G685" s="9">
        <v>17031.013999999999</v>
      </c>
      <c r="H685" s="61">
        <v>13595.032000000001</v>
      </c>
      <c r="I685" s="9">
        <v>4615.7759999999998</v>
      </c>
      <c r="J685" s="9">
        <v>0</v>
      </c>
      <c r="K685" s="9">
        <v>40326</v>
      </c>
      <c r="L685" s="9">
        <v>14698</v>
      </c>
      <c r="M685" s="9"/>
      <c r="O685" s="11">
        <f t="shared" si="104"/>
        <v>128982.91800000001</v>
      </c>
      <c r="P685" s="11">
        <v>23396.317999999999</v>
      </c>
      <c r="Q685" s="11">
        <f t="shared" si="105"/>
        <v>16929.682000000001</v>
      </c>
      <c r="S685" s="11">
        <f t="shared" si="106"/>
        <v>105586.6</v>
      </c>
      <c r="T685" s="11">
        <f t="shared" si="100"/>
        <v>105586.6</v>
      </c>
      <c r="U685" s="11">
        <f t="shared" si="109"/>
        <v>-5996.7149999999965</v>
      </c>
      <c r="V685" s="11">
        <f t="shared" si="101"/>
        <v>90888.6</v>
      </c>
      <c r="W685" s="12">
        <f t="shared" si="107"/>
        <v>0.86079672988807288</v>
      </c>
      <c r="X685" s="11">
        <f t="shared" si="102"/>
        <v>14698</v>
      </c>
      <c r="Y685" s="12">
        <f t="shared" si="108"/>
        <v>0.13920327011192707</v>
      </c>
      <c r="AA685" s="12"/>
      <c r="AB685" s="12"/>
    </row>
    <row r="686" spans="1:31">
      <c r="A686" s="1">
        <v>35383</v>
      </c>
      <c r="B686" s="7" t="s">
        <v>85</v>
      </c>
      <c r="C686" s="8" t="str">
        <f t="shared" si="103"/>
        <v>Thur</v>
      </c>
      <c r="E686" s="10">
        <v>33</v>
      </c>
      <c r="F686" s="9">
        <v>44337.815999999999</v>
      </c>
      <c r="G686" s="9">
        <v>18341.736000000001</v>
      </c>
      <c r="H686" s="61">
        <v>14860.8</v>
      </c>
      <c r="I686" s="9">
        <v>5056.8</v>
      </c>
      <c r="J686" s="9">
        <v>0</v>
      </c>
      <c r="K686" s="9">
        <v>41411.063999999998</v>
      </c>
      <c r="L686" s="9">
        <v>15933</v>
      </c>
      <c r="M686" s="9"/>
      <c r="O686" s="11">
        <f t="shared" si="104"/>
        <v>139941.21600000001</v>
      </c>
      <c r="P686" s="11">
        <v>23404.727999999999</v>
      </c>
      <c r="Q686" s="11">
        <f t="shared" si="105"/>
        <v>18006.335999999999</v>
      </c>
      <c r="S686" s="11">
        <f t="shared" si="106"/>
        <v>116536.48800000001</v>
      </c>
      <c r="T686" s="11">
        <f t="shared" si="100"/>
        <v>116536.48800000001</v>
      </c>
      <c r="U686" s="11">
        <f t="shared" si="109"/>
        <v>10949.888000000006</v>
      </c>
      <c r="V686" s="11">
        <f t="shared" si="101"/>
        <v>100603.488</v>
      </c>
      <c r="W686" s="12">
        <f t="shared" si="107"/>
        <v>0.86327887279390114</v>
      </c>
      <c r="X686" s="11">
        <f t="shared" si="102"/>
        <v>15933</v>
      </c>
      <c r="Y686" s="12">
        <f t="shared" si="108"/>
        <v>0.13672112720609872</v>
      </c>
      <c r="AA686" s="12"/>
      <c r="AB686" s="12"/>
    </row>
    <row r="687" spans="1:31">
      <c r="A687" s="1">
        <v>35384</v>
      </c>
      <c r="B687" s="7" t="s">
        <v>85</v>
      </c>
      <c r="C687" s="8" t="str">
        <f t="shared" si="103"/>
        <v>Fri</v>
      </c>
      <c r="E687" s="10">
        <v>33</v>
      </c>
      <c r="F687" s="9">
        <v>44027.72</v>
      </c>
      <c r="G687" s="9">
        <v>18068.116000000002</v>
      </c>
      <c r="H687" s="61">
        <v>14596.978000000001</v>
      </c>
      <c r="I687" s="9">
        <v>5020.07</v>
      </c>
      <c r="J687" s="9">
        <v>0</v>
      </c>
      <c r="K687" s="9">
        <v>32879.131999999998</v>
      </c>
      <c r="L687" s="9">
        <v>15975</v>
      </c>
      <c r="M687" s="9"/>
      <c r="O687" s="11">
        <f t="shared" si="104"/>
        <v>130567.01599999999</v>
      </c>
      <c r="P687" s="11">
        <v>15879.138000000001</v>
      </c>
      <c r="Q687" s="11">
        <f t="shared" si="105"/>
        <v>16999.993999999999</v>
      </c>
      <c r="S687" s="11">
        <f t="shared" si="106"/>
        <v>114687.87799999998</v>
      </c>
      <c r="T687" s="11">
        <f t="shared" si="100"/>
        <v>114687.87799999998</v>
      </c>
      <c r="U687" s="11">
        <f t="shared" si="109"/>
        <v>-1848.6100000000297</v>
      </c>
      <c r="V687" s="11">
        <f t="shared" si="101"/>
        <v>98712.877999999982</v>
      </c>
      <c r="W687" s="12">
        <f t="shared" si="107"/>
        <v>0.86070890595778571</v>
      </c>
      <c r="X687" s="11">
        <f t="shared" si="102"/>
        <v>15975</v>
      </c>
      <c r="Y687" s="12">
        <f t="shared" si="108"/>
        <v>0.13929109404221432</v>
      </c>
      <c r="AA687" s="12"/>
      <c r="AB687" s="12"/>
    </row>
    <row r="688" spans="1:31">
      <c r="A688" s="1">
        <v>35385</v>
      </c>
      <c r="B688" s="7" t="s">
        <v>85</v>
      </c>
      <c r="C688" s="8" t="str">
        <f t="shared" si="103"/>
        <v>Sat</v>
      </c>
      <c r="E688" s="10">
        <v>31</v>
      </c>
      <c r="F688" s="9">
        <v>39674.207999999999</v>
      </c>
      <c r="G688" s="9">
        <v>16843.272000000001</v>
      </c>
      <c r="H688" s="61">
        <v>12813.312</v>
      </c>
      <c r="I688" s="9">
        <v>4751.3280000000004</v>
      </c>
      <c r="J688" s="9">
        <v>0</v>
      </c>
      <c r="K688" s="9">
        <v>13660.584000000001</v>
      </c>
      <c r="L688" s="9">
        <v>15067</v>
      </c>
      <c r="M688" s="9"/>
      <c r="O688" s="11">
        <f t="shared" si="104"/>
        <v>102809.704</v>
      </c>
      <c r="P688" s="11">
        <v>2117.6640000000002</v>
      </c>
      <c r="Q688" s="11">
        <f t="shared" si="105"/>
        <v>11542.92</v>
      </c>
      <c r="S688" s="11">
        <f t="shared" si="106"/>
        <v>100692.04</v>
      </c>
      <c r="T688" s="11">
        <f t="shared" si="100"/>
        <v>100692.04</v>
      </c>
      <c r="U688" s="11">
        <f t="shared" si="109"/>
        <v>-13995.837999999989</v>
      </c>
      <c r="V688" s="11">
        <f t="shared" si="101"/>
        <v>85625.04</v>
      </c>
      <c r="W688" s="12">
        <f t="shared" si="107"/>
        <v>0.8503655303835338</v>
      </c>
      <c r="X688" s="11">
        <f t="shared" si="102"/>
        <v>15067</v>
      </c>
      <c r="Y688" s="12">
        <f t="shared" si="108"/>
        <v>0.1496344696164662</v>
      </c>
      <c r="AA688" s="12"/>
      <c r="AB688" s="12"/>
    </row>
    <row r="689" spans="1:31">
      <c r="A689" s="1">
        <v>35386</v>
      </c>
      <c r="B689" s="7" t="s">
        <v>85</v>
      </c>
      <c r="C689" s="8" t="str">
        <f t="shared" si="103"/>
        <v>Sun</v>
      </c>
      <c r="E689" s="10">
        <v>23</v>
      </c>
      <c r="F689" s="9">
        <v>31197.360000000001</v>
      </c>
      <c r="G689" s="9">
        <v>15253.992</v>
      </c>
      <c r="H689" s="61">
        <v>11272.536</v>
      </c>
      <c r="I689" s="9">
        <v>4082.5920000000001</v>
      </c>
      <c r="J689" s="9">
        <v>0</v>
      </c>
      <c r="K689" s="9">
        <v>6911.3040000000001</v>
      </c>
      <c r="L689" s="9">
        <v>13349</v>
      </c>
      <c r="M689" s="9"/>
      <c r="O689" s="11">
        <f t="shared" si="104"/>
        <v>82066.784</v>
      </c>
      <c r="P689" s="11">
        <v>1963.896</v>
      </c>
      <c r="Q689" s="11">
        <f t="shared" si="105"/>
        <v>4947.4080000000004</v>
      </c>
      <c r="S689" s="11">
        <f t="shared" si="106"/>
        <v>80102.888000000006</v>
      </c>
      <c r="T689" s="11">
        <f t="shared" si="100"/>
        <v>80102.888000000006</v>
      </c>
      <c r="U689" s="11">
        <f t="shared" si="109"/>
        <v>-20589.151999999987</v>
      </c>
      <c r="V689" s="11">
        <f t="shared" si="101"/>
        <v>66753.888000000006</v>
      </c>
      <c r="W689" s="12">
        <f t="shared" si="107"/>
        <v>0.83335182621630322</v>
      </c>
      <c r="X689" s="11">
        <f t="shared" si="102"/>
        <v>13349</v>
      </c>
      <c r="Y689" s="12">
        <f t="shared" si="108"/>
        <v>0.16664817378369678</v>
      </c>
      <c r="AA689" s="12"/>
      <c r="AB689" s="12"/>
    </row>
    <row r="690" spans="1:31">
      <c r="A690" s="1">
        <v>35387</v>
      </c>
      <c r="B690" s="7" t="s">
        <v>85</v>
      </c>
      <c r="C690" s="8" t="str">
        <f t="shared" si="103"/>
        <v>Mon</v>
      </c>
      <c r="E690" s="10">
        <v>15</v>
      </c>
      <c r="F690" s="9">
        <v>26492.317999999999</v>
      </c>
      <c r="G690" s="9">
        <v>14254.366999999998</v>
      </c>
      <c r="H690" s="61">
        <v>10914.678</v>
      </c>
      <c r="I690" s="9">
        <v>3555.5859999999998</v>
      </c>
      <c r="J690" s="9">
        <v>0</v>
      </c>
      <c r="K690" s="9">
        <v>5001.7860000000001</v>
      </c>
      <c r="L690" s="9">
        <v>10431</v>
      </c>
      <c r="M690" s="9"/>
      <c r="O690" s="11">
        <f t="shared" si="104"/>
        <v>70649.735000000001</v>
      </c>
      <c r="P690" s="11">
        <v>2071.165</v>
      </c>
      <c r="Q690" s="11">
        <f t="shared" si="105"/>
        <v>2930.6210000000001</v>
      </c>
      <c r="S690" s="11">
        <f t="shared" si="106"/>
        <v>68578.570000000007</v>
      </c>
      <c r="T690" s="11">
        <f t="shared" si="100"/>
        <v>68578.570000000007</v>
      </c>
      <c r="U690" s="11">
        <f t="shared" si="109"/>
        <v>-11524.317999999999</v>
      </c>
      <c r="V690" s="11">
        <f t="shared" si="101"/>
        <v>58147.57</v>
      </c>
      <c r="W690" s="12">
        <f t="shared" si="107"/>
        <v>0.84789709088422216</v>
      </c>
      <c r="X690" s="11">
        <f t="shared" si="102"/>
        <v>10431</v>
      </c>
      <c r="Y690" s="12">
        <f t="shared" si="108"/>
        <v>0.1521029091157777</v>
      </c>
      <c r="AA690" s="12"/>
      <c r="AB690" s="12"/>
    </row>
    <row r="691" spans="1:31">
      <c r="A691" s="1">
        <v>35388</v>
      </c>
      <c r="B691" s="7" t="s">
        <v>85</v>
      </c>
      <c r="C691" s="8" t="str">
        <f t="shared" si="103"/>
        <v>Tue</v>
      </c>
      <c r="E691" s="10">
        <v>17</v>
      </c>
      <c r="F691" s="9">
        <v>27630.548000000003</v>
      </c>
      <c r="G691" s="9">
        <v>14522.53</v>
      </c>
      <c r="H691" s="61">
        <v>11318.164000000001</v>
      </c>
      <c r="I691" s="9">
        <v>3613.83</v>
      </c>
      <c r="J691" s="9">
        <v>0</v>
      </c>
      <c r="K691" s="9">
        <v>6077.8519999999999</v>
      </c>
      <c r="L691" s="9">
        <v>8462</v>
      </c>
      <c r="M691" s="9"/>
      <c r="O691" s="11">
        <f t="shared" si="104"/>
        <v>71624.923999999999</v>
      </c>
      <c r="P691" s="11">
        <v>2226.2020000000002</v>
      </c>
      <c r="Q691" s="11">
        <f t="shared" si="105"/>
        <v>3851.6499999999996</v>
      </c>
      <c r="S691" s="11">
        <f t="shared" si="106"/>
        <v>69398.721999999994</v>
      </c>
      <c r="T691" s="11">
        <f t="shared" si="100"/>
        <v>69398.721999999994</v>
      </c>
      <c r="U691" s="11">
        <f t="shared" si="109"/>
        <v>820.15199999998731</v>
      </c>
      <c r="V691" s="11">
        <f t="shared" si="101"/>
        <v>60936.722000000002</v>
      </c>
      <c r="W691" s="12">
        <f t="shared" si="107"/>
        <v>0.87806691886919774</v>
      </c>
      <c r="X691" s="11">
        <f t="shared" si="102"/>
        <v>8462</v>
      </c>
      <c r="Y691" s="12">
        <f t="shared" si="108"/>
        <v>0.1219330811308024</v>
      </c>
      <c r="AA691" s="12"/>
      <c r="AB691" s="12"/>
    </row>
    <row r="692" spans="1:31">
      <c r="A692" s="1">
        <v>35389</v>
      </c>
      <c r="B692" s="7" t="s">
        <v>85</v>
      </c>
      <c r="C692" s="8" t="str">
        <f t="shared" si="103"/>
        <v>Wed</v>
      </c>
      <c r="E692" s="10">
        <v>22</v>
      </c>
      <c r="F692" s="9">
        <v>31581.834999999999</v>
      </c>
      <c r="G692" s="9">
        <v>15520.778999999999</v>
      </c>
      <c r="H692" s="61">
        <v>12182.675999999999</v>
      </c>
      <c r="I692" s="9">
        <v>4001.7829999999999</v>
      </c>
      <c r="J692" s="9">
        <v>0</v>
      </c>
      <c r="K692" s="9">
        <v>8232.7429999999986</v>
      </c>
      <c r="L692" s="9">
        <v>9735</v>
      </c>
      <c r="M692" s="9"/>
      <c r="O692" s="11">
        <f t="shared" si="104"/>
        <v>81254.816000000006</v>
      </c>
      <c r="P692" s="11">
        <v>2329.1019999999999</v>
      </c>
      <c r="Q692" s="11">
        <f t="shared" si="105"/>
        <v>5903.6409999999987</v>
      </c>
      <c r="S692" s="11">
        <f t="shared" si="106"/>
        <v>78925.714000000007</v>
      </c>
      <c r="T692" s="11">
        <f t="shared" si="100"/>
        <v>78925.714000000007</v>
      </c>
      <c r="U692" s="11">
        <f t="shared" si="109"/>
        <v>9526.9920000000129</v>
      </c>
      <c r="V692" s="11">
        <f t="shared" si="101"/>
        <v>69190.714000000007</v>
      </c>
      <c r="W692" s="12">
        <f t="shared" si="107"/>
        <v>0.87665616810257807</v>
      </c>
      <c r="X692" s="11">
        <f t="shared" si="102"/>
        <v>9735</v>
      </c>
      <c r="Y692" s="12">
        <f t="shared" si="108"/>
        <v>0.12334383189742192</v>
      </c>
      <c r="AA692" s="12"/>
      <c r="AB692" s="12"/>
    </row>
    <row r="693" spans="1:31">
      <c r="A693" s="1">
        <v>35390</v>
      </c>
      <c r="B693" s="7" t="s">
        <v>85</v>
      </c>
      <c r="C693" s="8" t="str">
        <f t="shared" si="103"/>
        <v>Thur</v>
      </c>
      <c r="E693" s="10">
        <v>30</v>
      </c>
      <c r="F693" s="9">
        <v>42254.91</v>
      </c>
      <c r="G693" s="9">
        <v>16532.055</v>
      </c>
      <c r="H693" s="61">
        <v>13625.775</v>
      </c>
      <c r="I693" s="9">
        <v>4535.37</v>
      </c>
      <c r="J693" s="9">
        <v>0</v>
      </c>
      <c r="K693" s="9">
        <v>20907</v>
      </c>
      <c r="L693" s="9">
        <v>11207</v>
      </c>
      <c r="M693" s="9"/>
      <c r="O693" s="11">
        <f t="shared" si="104"/>
        <v>109062.11</v>
      </c>
      <c r="P693" s="11">
        <v>2308.0500000000002</v>
      </c>
      <c r="Q693" s="11">
        <f t="shared" si="105"/>
        <v>18598.95</v>
      </c>
      <c r="S693" s="11">
        <f t="shared" si="106"/>
        <v>106754.06</v>
      </c>
      <c r="T693" s="11">
        <f t="shared" si="100"/>
        <v>106754.06</v>
      </c>
      <c r="U693" s="11">
        <f t="shared" si="109"/>
        <v>27828.34599999999</v>
      </c>
      <c r="V693" s="11">
        <f t="shared" si="101"/>
        <v>95547.06</v>
      </c>
      <c r="W693" s="12">
        <f t="shared" si="107"/>
        <v>0.89502038610990531</v>
      </c>
      <c r="X693" s="11">
        <f t="shared" si="102"/>
        <v>11207</v>
      </c>
      <c r="Y693" s="12">
        <f t="shared" si="108"/>
        <v>0.10497961389009468</v>
      </c>
      <c r="AA693" s="12"/>
      <c r="AB693" s="12"/>
    </row>
    <row r="694" spans="1:31">
      <c r="A694" s="1">
        <v>35391</v>
      </c>
      <c r="B694" s="7" t="s">
        <v>85</v>
      </c>
      <c r="C694" s="8" t="str">
        <f t="shared" si="103"/>
        <v>Fri</v>
      </c>
      <c r="E694" s="10">
        <v>29</v>
      </c>
      <c r="F694" s="9">
        <v>40352.58</v>
      </c>
      <c r="G694" s="9">
        <v>14890.544999999998</v>
      </c>
      <c r="H694" s="61">
        <v>12203.684999999999</v>
      </c>
      <c r="I694" s="9">
        <v>4016.8349999999996</v>
      </c>
      <c r="J694" s="9">
        <v>0</v>
      </c>
      <c r="K694" s="9">
        <v>28369.35</v>
      </c>
      <c r="L694" s="9">
        <v>9651</v>
      </c>
      <c r="M694" s="9"/>
      <c r="O694" s="11">
        <f t="shared" si="104"/>
        <v>109483.995</v>
      </c>
      <c r="P694" s="11">
        <v>2409.48</v>
      </c>
      <c r="Q694" s="11">
        <f t="shared" si="105"/>
        <v>25959.87</v>
      </c>
      <c r="S694" s="11">
        <f t="shared" si="106"/>
        <v>107074.515</v>
      </c>
      <c r="T694" s="11">
        <f t="shared" si="100"/>
        <v>107074.515</v>
      </c>
      <c r="U694" s="11">
        <f t="shared" si="109"/>
        <v>320.45500000000175</v>
      </c>
      <c r="V694" s="11">
        <f t="shared" si="101"/>
        <v>97423.514999999999</v>
      </c>
      <c r="W694" s="12">
        <f t="shared" si="107"/>
        <v>0.90986650745044229</v>
      </c>
      <c r="X694" s="11">
        <f t="shared" si="102"/>
        <v>9651</v>
      </c>
      <c r="Y694" s="12">
        <f t="shared" si="108"/>
        <v>9.0133492549557659E-2</v>
      </c>
      <c r="AA694" s="12"/>
      <c r="AB694" s="12"/>
    </row>
    <row r="695" spans="1:31">
      <c r="A695" s="1">
        <v>35392</v>
      </c>
      <c r="B695" s="7" t="s">
        <v>85</v>
      </c>
      <c r="C695" s="8" t="str">
        <f t="shared" si="103"/>
        <v>Sat</v>
      </c>
      <c r="E695" s="10">
        <v>28</v>
      </c>
      <c r="F695" s="9">
        <v>33933.144</v>
      </c>
      <c r="G695" s="9">
        <v>13111.616</v>
      </c>
      <c r="H695" s="61">
        <v>9220.4</v>
      </c>
      <c r="I695" s="9">
        <v>3450.9160000000002</v>
      </c>
      <c r="J695" s="9">
        <v>0</v>
      </c>
      <c r="K695" s="9">
        <v>26100.984</v>
      </c>
      <c r="L695" s="9">
        <v>7063</v>
      </c>
      <c r="M695" s="9"/>
      <c r="O695" s="11">
        <f t="shared" si="104"/>
        <v>92880.06</v>
      </c>
      <c r="P695" s="11">
        <v>2427.348</v>
      </c>
      <c r="Q695" s="11">
        <f t="shared" si="105"/>
        <v>23673.635999999999</v>
      </c>
      <c r="S695" s="11">
        <f t="shared" si="106"/>
        <v>90452.712</v>
      </c>
      <c r="T695" s="11">
        <f t="shared" si="100"/>
        <v>90452.712</v>
      </c>
      <c r="U695" s="11">
        <f t="shared" si="109"/>
        <v>-16621.803</v>
      </c>
      <c r="V695" s="11">
        <f t="shared" si="101"/>
        <v>83389.712</v>
      </c>
      <c r="W695" s="12">
        <f t="shared" si="107"/>
        <v>0.92191500018263683</v>
      </c>
      <c r="X695" s="11">
        <f t="shared" si="102"/>
        <v>7063</v>
      </c>
      <c r="Y695" s="12">
        <f t="shared" si="108"/>
        <v>7.8084999817363138E-2</v>
      </c>
      <c r="AA695" s="12"/>
      <c r="AB695" s="12"/>
    </row>
    <row r="696" spans="1:31">
      <c r="A696" s="1">
        <v>35393</v>
      </c>
      <c r="B696" s="7" t="s">
        <v>85</v>
      </c>
      <c r="C696" s="8" t="str">
        <f t="shared" si="103"/>
        <v>Sun</v>
      </c>
      <c r="E696" s="10">
        <v>22</v>
      </c>
      <c r="F696" s="9">
        <v>28758.324000000001</v>
      </c>
      <c r="G696" s="9">
        <v>11881.884</v>
      </c>
      <c r="H696" s="61">
        <v>8207.1920000000009</v>
      </c>
      <c r="I696" s="9">
        <v>3182.5920000000001</v>
      </c>
      <c r="J696" s="9">
        <v>0</v>
      </c>
      <c r="K696" s="9">
        <v>25006.968000000001</v>
      </c>
      <c r="L696" s="9">
        <v>5413</v>
      </c>
      <c r="M696" s="9"/>
      <c r="O696" s="11">
        <f t="shared" si="104"/>
        <v>82449.959999999992</v>
      </c>
      <c r="P696" s="11">
        <v>2326.8560000000002</v>
      </c>
      <c r="Q696" s="11">
        <f t="shared" si="105"/>
        <v>22680.112000000001</v>
      </c>
      <c r="S696" s="11">
        <f t="shared" si="106"/>
        <v>80123.103999999992</v>
      </c>
      <c r="T696" s="11">
        <f t="shared" si="100"/>
        <v>80123.103999999992</v>
      </c>
      <c r="U696" s="11">
        <f t="shared" si="109"/>
        <v>-10329.608000000007</v>
      </c>
      <c r="V696" s="11">
        <f t="shared" si="101"/>
        <v>74710.103999999992</v>
      </c>
      <c r="W696" s="12">
        <f t="shared" si="107"/>
        <v>0.93244145908276344</v>
      </c>
      <c r="X696" s="11">
        <f t="shared" si="102"/>
        <v>5413</v>
      </c>
      <c r="Y696" s="12">
        <f t="shared" si="108"/>
        <v>6.7558540917236565E-2</v>
      </c>
      <c r="AA696" s="12"/>
      <c r="AB696" s="12"/>
    </row>
    <row r="697" spans="1:31">
      <c r="A697" s="1">
        <v>35394</v>
      </c>
      <c r="B697" s="7" t="s">
        <v>85</v>
      </c>
      <c r="C697" s="8" t="str">
        <f t="shared" si="103"/>
        <v>Mon</v>
      </c>
      <c r="E697" s="10">
        <v>7</v>
      </c>
      <c r="F697" s="9">
        <v>14796.69</v>
      </c>
      <c r="G697" s="9">
        <v>8155.5660000000007</v>
      </c>
      <c r="H697" s="61">
        <v>4290.0540000000001</v>
      </c>
      <c r="I697" s="9">
        <v>1294.386</v>
      </c>
      <c r="J697" s="9">
        <v>0</v>
      </c>
      <c r="K697" s="9">
        <v>24047.346000000001</v>
      </c>
      <c r="L697" s="9">
        <v>5830</v>
      </c>
      <c r="M697" s="9"/>
      <c r="O697" s="11">
        <f t="shared" si="104"/>
        <v>58414.042000000001</v>
      </c>
      <c r="P697" s="11">
        <v>2198.4839999999999</v>
      </c>
      <c r="Q697" s="11">
        <f t="shared" si="105"/>
        <v>21848.862000000001</v>
      </c>
      <c r="S697" s="11">
        <f t="shared" si="106"/>
        <v>56215.558000000005</v>
      </c>
      <c r="T697" s="11">
        <f t="shared" si="100"/>
        <v>56215.558000000005</v>
      </c>
      <c r="U697" s="11">
        <f t="shared" si="109"/>
        <v>-23907.545999999988</v>
      </c>
      <c r="V697" s="11">
        <f t="shared" si="101"/>
        <v>50385.558000000005</v>
      </c>
      <c r="W697" s="12">
        <f t="shared" si="107"/>
        <v>0.89629205495033959</v>
      </c>
      <c r="X697" s="11">
        <f t="shared" si="102"/>
        <v>5830</v>
      </c>
      <c r="Y697" s="12">
        <f t="shared" si="108"/>
        <v>0.10370794504966044</v>
      </c>
      <c r="AA697" s="12"/>
      <c r="AB697" s="12"/>
    </row>
    <row r="698" spans="1:31">
      <c r="A698" s="1">
        <v>35395</v>
      </c>
      <c r="B698" s="7" t="s">
        <v>85</v>
      </c>
      <c r="C698" s="8" t="str">
        <f t="shared" si="103"/>
        <v>Tue</v>
      </c>
      <c r="E698" s="10">
        <v>16</v>
      </c>
      <c r="F698" s="9">
        <v>22381.744000000002</v>
      </c>
      <c r="G698" s="9">
        <v>11329.696</v>
      </c>
      <c r="H698" s="61">
        <v>8547</v>
      </c>
      <c r="I698" s="9">
        <v>2579.64</v>
      </c>
      <c r="J698" s="9">
        <v>0</v>
      </c>
      <c r="K698" s="9">
        <v>26905.956000000002</v>
      </c>
      <c r="L698" s="9">
        <v>10618</v>
      </c>
      <c r="M698" s="9"/>
      <c r="O698" s="11">
        <f t="shared" si="104"/>
        <v>82362.036000000007</v>
      </c>
      <c r="P698" s="11">
        <v>10174.556</v>
      </c>
      <c r="Q698" s="11">
        <f t="shared" si="105"/>
        <v>16731.400000000001</v>
      </c>
      <c r="S698" s="11">
        <f t="shared" si="106"/>
        <v>72187.48000000001</v>
      </c>
      <c r="T698" s="11">
        <f t="shared" si="100"/>
        <v>72187.48000000001</v>
      </c>
      <c r="U698" s="11">
        <f t="shared" si="109"/>
        <v>15971.922000000006</v>
      </c>
      <c r="V698" s="11">
        <f t="shared" si="101"/>
        <v>61569.48000000001</v>
      </c>
      <c r="W698" s="12">
        <f t="shared" si="107"/>
        <v>0.85291078175883128</v>
      </c>
      <c r="X698" s="11">
        <f t="shared" si="102"/>
        <v>10618</v>
      </c>
      <c r="Y698" s="12">
        <f t="shared" si="108"/>
        <v>0.14708921824116866</v>
      </c>
      <c r="AA698" s="12"/>
      <c r="AB698" s="12"/>
    </row>
    <row r="699" spans="1:31">
      <c r="A699" s="1">
        <v>35396</v>
      </c>
      <c r="B699" s="7" t="s">
        <v>85</v>
      </c>
      <c r="C699" s="8" t="str">
        <f t="shared" si="103"/>
        <v>Wed</v>
      </c>
      <c r="E699" s="10">
        <v>33</v>
      </c>
      <c r="F699" s="9">
        <v>39691.214999999997</v>
      </c>
      <c r="G699" s="9">
        <v>15693.704999999998</v>
      </c>
      <c r="H699" s="61">
        <v>12282.344999999999</v>
      </c>
      <c r="I699" s="9">
        <v>4284.8999999999996</v>
      </c>
      <c r="J699" s="9">
        <v>0</v>
      </c>
      <c r="K699" s="9">
        <v>48216.51</v>
      </c>
      <c r="L699" s="9">
        <v>15091</v>
      </c>
      <c r="M699" s="9"/>
      <c r="O699" s="11">
        <f t="shared" si="104"/>
        <v>135259.67499999999</v>
      </c>
      <c r="P699" s="11">
        <v>23643.54</v>
      </c>
      <c r="Q699" s="11">
        <f t="shared" si="105"/>
        <v>24572.97</v>
      </c>
      <c r="S699" s="11">
        <f t="shared" si="106"/>
        <v>111616.13499999998</v>
      </c>
      <c r="T699" s="11">
        <f t="shared" si="100"/>
        <v>111616.13499999998</v>
      </c>
      <c r="U699" s="11">
        <f t="shared" si="109"/>
        <v>39428.65499999997</v>
      </c>
      <c r="V699" s="11">
        <f t="shared" si="101"/>
        <v>96525.13499999998</v>
      </c>
      <c r="W699" s="12">
        <f t="shared" si="107"/>
        <v>0.86479553336979453</v>
      </c>
      <c r="X699" s="11">
        <f t="shared" si="102"/>
        <v>15091</v>
      </c>
      <c r="Y699" s="12">
        <f t="shared" si="108"/>
        <v>0.13520446663020541</v>
      </c>
      <c r="AA699" s="12"/>
      <c r="AB699" s="12"/>
    </row>
    <row r="700" spans="1:31">
      <c r="A700" s="1">
        <v>35397</v>
      </c>
      <c r="B700" s="7" t="s">
        <v>85</v>
      </c>
      <c r="C700" s="8" t="str">
        <f t="shared" si="103"/>
        <v>Thur</v>
      </c>
      <c r="E700" s="10">
        <v>36</v>
      </c>
      <c r="F700" s="9">
        <v>42632.684999999998</v>
      </c>
      <c r="G700" s="9">
        <v>16294.004999999999</v>
      </c>
      <c r="H700" s="61">
        <v>11509.2</v>
      </c>
      <c r="I700" s="9">
        <v>4531.2299999999996</v>
      </c>
      <c r="J700" s="9">
        <v>0</v>
      </c>
      <c r="K700" s="9">
        <v>25281.945</v>
      </c>
      <c r="L700" s="9">
        <v>15512</v>
      </c>
      <c r="M700" s="9"/>
      <c r="O700" s="11">
        <f t="shared" si="104"/>
        <v>115761.065</v>
      </c>
      <c r="P700" s="11">
        <v>2246.9850000000001</v>
      </c>
      <c r="Q700" s="11">
        <f t="shared" si="105"/>
        <v>23034.959999999999</v>
      </c>
      <c r="S700" s="11">
        <f t="shared" si="106"/>
        <v>113514.08</v>
      </c>
      <c r="T700" s="11">
        <f t="shared" si="100"/>
        <v>113514.08</v>
      </c>
      <c r="U700" s="11">
        <f t="shared" si="109"/>
        <v>1897.9450000000215</v>
      </c>
      <c r="V700" s="11">
        <f t="shared" si="101"/>
        <v>98002.08</v>
      </c>
      <c r="W700" s="12">
        <f t="shared" si="107"/>
        <v>0.86334734862846974</v>
      </c>
      <c r="X700" s="11">
        <f t="shared" si="102"/>
        <v>15512</v>
      </c>
      <c r="Y700" s="12">
        <f t="shared" si="108"/>
        <v>0.13665265137153029</v>
      </c>
      <c r="AA700" s="12"/>
      <c r="AB700" s="12"/>
    </row>
    <row r="701" spans="1:31">
      <c r="A701" s="1">
        <v>35398</v>
      </c>
      <c r="B701" s="7" t="s">
        <v>85</v>
      </c>
      <c r="C701" s="8" t="str">
        <f t="shared" si="103"/>
        <v>Fri</v>
      </c>
      <c r="E701" s="10">
        <v>31</v>
      </c>
      <c r="F701" s="9">
        <v>38848.724999999999</v>
      </c>
      <c r="G701" s="9">
        <v>15563.294999999998</v>
      </c>
      <c r="H701" s="61">
        <v>10282.724999999999</v>
      </c>
      <c r="I701" s="9">
        <v>4177.26</v>
      </c>
      <c r="J701" s="9">
        <v>0</v>
      </c>
      <c r="K701" s="9">
        <v>24053.4</v>
      </c>
      <c r="L701" s="9">
        <v>14549</v>
      </c>
      <c r="M701" s="9"/>
      <c r="O701" s="11">
        <f t="shared" si="104"/>
        <v>107474.405</v>
      </c>
      <c r="P701" s="11">
        <v>2371.1849999999999</v>
      </c>
      <c r="Q701" s="11">
        <f t="shared" si="105"/>
        <v>21682.215</v>
      </c>
      <c r="S701" s="11">
        <f t="shared" si="106"/>
        <v>105103.22</v>
      </c>
      <c r="T701" s="11">
        <f t="shared" si="100"/>
        <v>105103.22</v>
      </c>
      <c r="U701" s="11">
        <f t="shared" si="109"/>
        <v>-8410.86</v>
      </c>
      <c r="V701" s="11">
        <f t="shared" si="101"/>
        <v>90554.22</v>
      </c>
      <c r="W701" s="12">
        <f t="shared" si="107"/>
        <v>0.86157417441634998</v>
      </c>
      <c r="X701" s="11">
        <f t="shared" si="102"/>
        <v>14549</v>
      </c>
      <c r="Y701" s="12">
        <f t="shared" si="108"/>
        <v>0.13842582558365005</v>
      </c>
      <c r="AA701" s="12"/>
      <c r="AB701" s="12"/>
    </row>
    <row r="702" spans="1:31">
      <c r="A702" s="1">
        <v>35399</v>
      </c>
      <c r="B702" s="7" t="s">
        <v>85</v>
      </c>
      <c r="C702" s="8" t="str">
        <f t="shared" si="103"/>
        <v>Sat</v>
      </c>
      <c r="E702" s="10">
        <v>19</v>
      </c>
      <c r="F702" s="9">
        <v>28793.841999999997</v>
      </c>
      <c r="G702" s="9">
        <v>12846.387999999999</v>
      </c>
      <c r="H702" s="61">
        <v>7392.1479999999992</v>
      </c>
      <c r="I702" s="9">
        <v>3280.8079999999995</v>
      </c>
      <c r="J702" s="9">
        <v>0</v>
      </c>
      <c r="K702" s="9">
        <v>18688.002999999997</v>
      </c>
      <c r="L702" s="9">
        <v>12164</v>
      </c>
      <c r="M702" s="9"/>
      <c r="O702" s="11">
        <f t="shared" si="104"/>
        <v>83165.188999999984</v>
      </c>
      <c r="P702" s="11">
        <v>2087.6929999999998</v>
      </c>
      <c r="Q702" s="11">
        <f t="shared" si="105"/>
        <v>16600.309999999998</v>
      </c>
      <c r="S702" s="11">
        <f t="shared" si="106"/>
        <v>81077.495999999985</v>
      </c>
      <c r="T702" s="11">
        <f t="shared" si="100"/>
        <v>81077.495999999985</v>
      </c>
      <c r="U702" s="11">
        <f t="shared" si="109"/>
        <v>-24025.724000000017</v>
      </c>
      <c r="V702" s="11">
        <f t="shared" si="101"/>
        <v>68913.495999999985</v>
      </c>
      <c r="W702" s="12">
        <f t="shared" si="107"/>
        <v>0.84997069963778848</v>
      </c>
      <c r="X702" s="11">
        <f t="shared" si="102"/>
        <v>12164</v>
      </c>
      <c r="Y702" s="12">
        <f t="shared" si="108"/>
        <v>0.15002930036221152</v>
      </c>
      <c r="AA702" s="12"/>
      <c r="AB702" s="12"/>
    </row>
    <row r="703" spans="1:31">
      <c r="A703" s="1">
        <v>35400</v>
      </c>
      <c r="B703" s="7" t="s">
        <v>86</v>
      </c>
      <c r="C703" s="8" t="str">
        <f t="shared" si="103"/>
        <v>Sun</v>
      </c>
      <c r="E703" s="10">
        <v>7</v>
      </c>
      <c r="F703" s="9">
        <v>16103.328000000001</v>
      </c>
      <c r="G703" s="9">
        <v>9823.6080000000002</v>
      </c>
      <c r="H703" s="61">
        <v>4733.7840000000006</v>
      </c>
      <c r="I703" s="9">
        <v>2138.3040000000001</v>
      </c>
      <c r="J703" s="9">
        <v>0</v>
      </c>
      <c r="K703" s="9">
        <v>12088.848</v>
      </c>
      <c r="L703" s="9">
        <v>8996</v>
      </c>
      <c r="M703" s="9"/>
      <c r="O703" s="11">
        <f t="shared" si="104"/>
        <v>53883.872000000003</v>
      </c>
      <c r="P703" s="11">
        <v>2174.424</v>
      </c>
      <c r="Q703" s="11">
        <f t="shared" si="105"/>
        <v>9914.4239999999991</v>
      </c>
      <c r="S703" s="11">
        <f t="shared" si="106"/>
        <v>51709.448000000004</v>
      </c>
      <c r="T703" s="11">
        <f t="shared" si="100"/>
        <v>51709.448000000004</v>
      </c>
      <c r="U703" s="11">
        <f t="shared" si="109"/>
        <v>-29368.047999999981</v>
      </c>
      <c r="V703" s="11">
        <f t="shared" si="101"/>
        <v>42713.448000000004</v>
      </c>
      <c r="W703" s="12">
        <f t="shared" si="107"/>
        <v>0.8260279243359937</v>
      </c>
      <c r="X703" s="11">
        <f t="shared" si="102"/>
        <v>8996</v>
      </c>
      <c r="Y703" s="12">
        <f t="shared" si="108"/>
        <v>0.1739720756640063</v>
      </c>
      <c r="AA703" s="9">
        <f>INTERCEPT(T703:T733,E703:E733)</f>
        <v>31005.860859791443</v>
      </c>
      <c r="AB703" s="9">
        <f>SLOPE(T703:T733,E703:E733)</f>
        <v>2391.0133459310096</v>
      </c>
      <c r="AC703" s="12">
        <f>RSQ(T703:T733,E703:E733)</f>
        <v>0.85147889642617713</v>
      </c>
      <c r="AD703" s="9">
        <f>AA703+(AB703*55)</f>
        <v>162511.59488599695</v>
      </c>
      <c r="AE703" s="10">
        <f>SUM(E703:E733)</f>
        <v>689</v>
      </c>
    </row>
    <row r="704" spans="1:31">
      <c r="A704" s="1">
        <v>35401</v>
      </c>
      <c r="B704" s="7" t="s">
        <v>86</v>
      </c>
      <c r="C704" s="8" t="str">
        <f t="shared" si="103"/>
        <v>Mon</v>
      </c>
      <c r="E704" s="10">
        <v>23</v>
      </c>
      <c r="F704" s="9">
        <v>28039.492999999999</v>
      </c>
      <c r="G704" s="9">
        <v>13245.171999999999</v>
      </c>
      <c r="H704" s="61">
        <v>9856.9929999999986</v>
      </c>
      <c r="I704" s="9">
        <v>3374.6719999999996</v>
      </c>
      <c r="J704" s="9">
        <v>0</v>
      </c>
      <c r="K704" s="9">
        <v>18771.612999999998</v>
      </c>
      <c r="L704" s="9">
        <v>11000</v>
      </c>
      <c r="M704" s="9"/>
      <c r="O704" s="11">
        <f t="shared" si="104"/>
        <v>84287.942999999999</v>
      </c>
      <c r="P704" s="11">
        <v>2361.6469999999999</v>
      </c>
      <c r="Q704" s="11">
        <f t="shared" si="105"/>
        <v>16409.965999999997</v>
      </c>
      <c r="S704" s="11">
        <f t="shared" si="106"/>
        <v>81926.296000000002</v>
      </c>
      <c r="T704" s="11">
        <f t="shared" si="100"/>
        <v>81926.296000000002</v>
      </c>
      <c r="U704" s="11">
        <f t="shared" si="109"/>
        <v>30216.847999999998</v>
      </c>
      <c r="V704" s="11">
        <f t="shared" si="101"/>
        <v>70926.296000000002</v>
      </c>
      <c r="W704" s="12">
        <f t="shared" si="107"/>
        <v>0.86573297540511296</v>
      </c>
      <c r="X704" s="11">
        <f t="shared" si="102"/>
        <v>11000</v>
      </c>
      <c r="Y704" s="12">
        <f t="shared" si="108"/>
        <v>0.1342670245948871</v>
      </c>
      <c r="AA704" s="12"/>
      <c r="AB704" s="12"/>
    </row>
    <row r="705" spans="1:28">
      <c r="A705" s="1">
        <v>35402</v>
      </c>
      <c r="B705" s="7" t="s">
        <v>86</v>
      </c>
      <c r="C705" s="8" t="str">
        <f t="shared" si="103"/>
        <v>Tue</v>
      </c>
      <c r="E705" s="10">
        <v>24</v>
      </c>
      <c r="F705" s="9">
        <v>34546.230000000003</v>
      </c>
      <c r="G705" s="9">
        <v>14225.04</v>
      </c>
      <c r="H705" s="61">
        <v>10987.56</v>
      </c>
      <c r="I705" s="9">
        <v>3727.0349999999999</v>
      </c>
      <c r="J705" s="9">
        <v>0</v>
      </c>
      <c r="K705" s="9">
        <v>22694.445</v>
      </c>
      <c r="L705" s="9">
        <v>9313</v>
      </c>
      <c r="M705" s="9"/>
      <c r="O705" s="11">
        <f t="shared" si="104"/>
        <v>95493.31</v>
      </c>
      <c r="P705" s="11">
        <v>2445.7049999999999</v>
      </c>
      <c r="Q705" s="11">
        <f t="shared" si="105"/>
        <v>20248.739999999998</v>
      </c>
      <c r="S705" s="11">
        <f t="shared" si="106"/>
        <v>93047.604999999996</v>
      </c>
      <c r="T705" s="11">
        <f t="shared" si="100"/>
        <v>93047.604999999996</v>
      </c>
      <c r="U705" s="11">
        <f t="shared" si="109"/>
        <v>11121.308999999994</v>
      </c>
      <c r="V705" s="11">
        <f t="shared" si="101"/>
        <v>83734.604999999996</v>
      </c>
      <c r="W705" s="12">
        <f t="shared" si="107"/>
        <v>0.89991144855367311</v>
      </c>
      <c r="X705" s="11">
        <f t="shared" si="102"/>
        <v>9313</v>
      </c>
      <c r="Y705" s="12">
        <f t="shared" si="108"/>
        <v>0.10008855144632686</v>
      </c>
      <c r="AA705" s="12"/>
      <c r="AB705" s="12"/>
    </row>
    <row r="706" spans="1:28">
      <c r="A706" s="1">
        <v>35403</v>
      </c>
      <c r="B706" s="7" t="s">
        <v>86</v>
      </c>
      <c r="C706" s="8" t="str">
        <f t="shared" si="103"/>
        <v>Wed</v>
      </c>
      <c r="E706" s="10">
        <v>25</v>
      </c>
      <c r="F706" s="9">
        <v>34082.801999999996</v>
      </c>
      <c r="G706" s="9">
        <v>13958.928999999998</v>
      </c>
      <c r="H706" s="61">
        <v>11303.085999999999</v>
      </c>
      <c r="I706" s="9">
        <v>3736.3609999999999</v>
      </c>
      <c r="J706" s="9">
        <v>0</v>
      </c>
      <c r="K706" s="9">
        <v>21696.098999999998</v>
      </c>
      <c r="L706" s="9">
        <v>9193</v>
      </c>
      <c r="M706" s="9"/>
      <c r="O706" s="11">
        <f t="shared" si="104"/>
        <v>93970.276999999987</v>
      </c>
      <c r="P706" s="11">
        <v>2364.5369999999998</v>
      </c>
      <c r="Q706" s="11">
        <f t="shared" si="105"/>
        <v>19331.561999999998</v>
      </c>
      <c r="S706" s="11">
        <f t="shared" si="106"/>
        <v>91605.739999999991</v>
      </c>
      <c r="T706" s="11">
        <f t="shared" si="100"/>
        <v>91605.739999999991</v>
      </c>
      <c r="U706" s="11">
        <f t="shared" si="109"/>
        <v>-1441.8650000000052</v>
      </c>
      <c r="V706" s="11">
        <f t="shared" si="101"/>
        <v>82412.739999999991</v>
      </c>
      <c r="W706" s="12">
        <f t="shared" si="107"/>
        <v>0.89964602654811809</v>
      </c>
      <c r="X706" s="11">
        <f t="shared" si="102"/>
        <v>9193</v>
      </c>
      <c r="Y706" s="12">
        <f t="shared" si="108"/>
        <v>0.10035397345188196</v>
      </c>
      <c r="AA706" s="12"/>
      <c r="AB706" s="12"/>
    </row>
    <row r="707" spans="1:28">
      <c r="A707" s="1">
        <v>35404</v>
      </c>
      <c r="B707" s="7" t="s">
        <v>86</v>
      </c>
      <c r="C707" s="8" t="str">
        <f t="shared" si="103"/>
        <v>Thur</v>
      </c>
      <c r="E707" s="10">
        <v>27</v>
      </c>
      <c r="F707" s="9">
        <v>39628.954999999994</v>
      </c>
      <c r="G707" s="9">
        <v>15041.684999999999</v>
      </c>
      <c r="H707" s="61">
        <v>12357.928999999998</v>
      </c>
      <c r="I707" s="9">
        <v>4082.6689999999999</v>
      </c>
      <c r="J707" s="9">
        <v>0</v>
      </c>
      <c r="K707" s="9">
        <v>25248.875999999997</v>
      </c>
      <c r="L707" s="9">
        <v>10539</v>
      </c>
      <c r="M707" s="9"/>
      <c r="O707" s="11">
        <f t="shared" si="104"/>
        <v>106899.11399999997</v>
      </c>
      <c r="P707" s="11">
        <v>2418.2839999999997</v>
      </c>
      <c r="Q707" s="11">
        <f t="shared" si="105"/>
        <v>22830.591999999997</v>
      </c>
      <c r="S707" s="11">
        <f t="shared" si="106"/>
        <v>104480.82999999997</v>
      </c>
      <c r="T707" s="11">
        <f t="shared" ref="T707:T770" si="110">SUM(S707,D707)</f>
        <v>104480.82999999997</v>
      </c>
      <c r="U707" s="11">
        <f t="shared" si="109"/>
        <v>12875.089999999982</v>
      </c>
      <c r="V707" s="11">
        <f t="shared" ref="V707:V770" si="111">SUM(F707:K707)-P707</f>
        <v>93941.829999999973</v>
      </c>
      <c r="W707" s="12">
        <f t="shared" si="107"/>
        <v>0.89912982123132057</v>
      </c>
      <c r="X707" s="11">
        <f t="shared" ref="X707:X770" si="112">SUM(L707:M707)</f>
        <v>10539</v>
      </c>
      <c r="Y707" s="12">
        <f t="shared" si="108"/>
        <v>0.10087017876867942</v>
      </c>
      <c r="AA707" s="12"/>
      <c r="AB707" s="12"/>
    </row>
    <row r="708" spans="1:28">
      <c r="A708" s="1">
        <v>35405</v>
      </c>
      <c r="B708" s="7" t="s">
        <v>86</v>
      </c>
      <c r="C708" s="8" t="str">
        <f t="shared" ref="C708:C771" si="113">IF(WEEKDAY(A708)=1,"Sun",IF(WEEKDAY(A708)=2,"Mon",IF(WEEKDAY(A708)=3,"Tue",IF(WEEKDAY(A708)=4,"Wed",IF(WEEKDAY(A708)=5,"Thur",IF(WEEKDAY(A708)=6,"Fri",IF(WEEKDAY(A708)=7,"Sat")))))))</f>
        <v>Fri</v>
      </c>
      <c r="E708" s="10">
        <v>24</v>
      </c>
      <c r="F708" s="9">
        <v>34767.124000000003</v>
      </c>
      <c r="G708" s="9">
        <v>13885.508</v>
      </c>
      <c r="H708" s="61">
        <v>10862.46</v>
      </c>
      <c r="I708" s="9">
        <v>3651.9</v>
      </c>
      <c r="J708" s="9">
        <v>0</v>
      </c>
      <c r="K708" s="9">
        <v>22644.887999999999</v>
      </c>
      <c r="L708" s="9">
        <v>8880</v>
      </c>
      <c r="M708" s="9"/>
      <c r="O708" s="11">
        <f t="shared" ref="O708:O771" si="114">SUM(F708:M708)</f>
        <v>94691.88</v>
      </c>
      <c r="P708" s="11">
        <v>2262.6240000000003</v>
      </c>
      <c r="Q708" s="11">
        <f t="shared" ref="Q708:Q771" si="115">K708-P708</f>
        <v>20382.263999999999</v>
      </c>
      <c r="S708" s="11">
        <f t="shared" ref="S708:S771" si="116">O708-P708</f>
        <v>92429.256000000008</v>
      </c>
      <c r="T708" s="11">
        <f t="shared" si="110"/>
        <v>92429.256000000008</v>
      </c>
      <c r="U708" s="11">
        <f t="shared" si="109"/>
        <v>-12051.573999999964</v>
      </c>
      <c r="V708" s="11">
        <f t="shared" si="111"/>
        <v>83549.256000000008</v>
      </c>
      <c r="W708" s="12">
        <f t="shared" ref="W708:W771" si="117">V708/S708</f>
        <v>0.90392652300479404</v>
      </c>
      <c r="X708" s="11">
        <f t="shared" si="112"/>
        <v>8880</v>
      </c>
      <c r="Y708" s="12">
        <f t="shared" ref="Y708:Y771" si="118">X708/S708</f>
        <v>9.6073476995205923E-2</v>
      </c>
      <c r="AA708" s="12"/>
      <c r="AB708" s="12"/>
    </row>
    <row r="709" spans="1:28">
      <c r="A709" s="1">
        <v>35406</v>
      </c>
      <c r="B709" s="7" t="s">
        <v>86</v>
      </c>
      <c r="C709" s="8" t="str">
        <f t="shared" si="113"/>
        <v>Sat</v>
      </c>
      <c r="E709" s="10">
        <v>27</v>
      </c>
      <c r="F709" s="9">
        <v>36226.812999999995</v>
      </c>
      <c r="G709" s="9">
        <v>13998.446999999998</v>
      </c>
      <c r="H709" s="61">
        <v>10920.929</v>
      </c>
      <c r="I709" s="9">
        <v>3848.4559999999997</v>
      </c>
      <c r="J709" s="9">
        <v>0</v>
      </c>
      <c r="K709" s="9">
        <v>23526.076999999997</v>
      </c>
      <c r="L709" s="9">
        <v>9514</v>
      </c>
      <c r="M709" s="9"/>
      <c r="O709" s="11">
        <f t="shared" si="114"/>
        <v>98034.721999999994</v>
      </c>
      <c r="P709" s="11">
        <v>2404.2459999999996</v>
      </c>
      <c r="Q709" s="11">
        <f t="shared" si="115"/>
        <v>21121.830999999998</v>
      </c>
      <c r="S709" s="11">
        <f t="shared" si="116"/>
        <v>95630.475999999995</v>
      </c>
      <c r="T709" s="11">
        <f t="shared" si="110"/>
        <v>95630.475999999995</v>
      </c>
      <c r="U709" s="11">
        <f t="shared" ref="U709:U772" si="119">S709-S708</f>
        <v>3201.2199999999866</v>
      </c>
      <c r="V709" s="11">
        <f t="shared" si="111"/>
        <v>86116.475999999995</v>
      </c>
      <c r="W709" s="12">
        <f t="shared" si="117"/>
        <v>0.90051288670778973</v>
      </c>
      <c r="X709" s="11">
        <f t="shared" si="112"/>
        <v>9514</v>
      </c>
      <c r="Y709" s="12">
        <f t="shared" si="118"/>
        <v>9.9487113292210327E-2</v>
      </c>
      <c r="AA709" s="12"/>
      <c r="AB709" s="12"/>
    </row>
    <row r="710" spans="1:28">
      <c r="A710" s="1">
        <v>35407</v>
      </c>
      <c r="B710" s="7" t="s">
        <v>86</v>
      </c>
      <c r="C710" s="8" t="str">
        <f t="shared" si="113"/>
        <v>Sun</v>
      </c>
      <c r="E710" s="10">
        <v>25</v>
      </c>
      <c r="F710" s="9">
        <v>33965.949000000001</v>
      </c>
      <c r="G710" s="9">
        <v>13691.941999999999</v>
      </c>
      <c r="H710" s="61">
        <v>10268.437</v>
      </c>
      <c r="I710" s="9">
        <v>3696.7619999999997</v>
      </c>
      <c r="J710" s="9">
        <v>0</v>
      </c>
      <c r="K710" s="9">
        <v>22140.050999999999</v>
      </c>
      <c r="L710" s="9">
        <v>8715</v>
      </c>
      <c r="M710" s="9"/>
      <c r="O710" s="11">
        <f t="shared" si="114"/>
        <v>92478.141000000003</v>
      </c>
      <c r="P710" s="11">
        <v>2433.3379999999997</v>
      </c>
      <c r="Q710" s="11">
        <f t="shared" si="115"/>
        <v>19706.713</v>
      </c>
      <c r="S710" s="11">
        <f t="shared" si="116"/>
        <v>90044.803</v>
      </c>
      <c r="T710" s="11">
        <f t="shared" si="110"/>
        <v>90044.803</v>
      </c>
      <c r="U710" s="11">
        <f t="shared" si="119"/>
        <v>-5585.6729999999952</v>
      </c>
      <c r="V710" s="11">
        <f t="shared" si="111"/>
        <v>81329.803</v>
      </c>
      <c r="W710" s="12">
        <f t="shared" si="117"/>
        <v>0.90321484739102598</v>
      </c>
      <c r="X710" s="11">
        <f t="shared" si="112"/>
        <v>8715</v>
      </c>
      <c r="Y710" s="12">
        <f t="shared" si="118"/>
        <v>9.6785152608973996E-2</v>
      </c>
      <c r="AA710" s="12"/>
      <c r="AB710" s="12"/>
    </row>
    <row r="711" spans="1:28">
      <c r="A711" s="1">
        <v>35408</v>
      </c>
      <c r="B711" s="7" t="s">
        <v>86</v>
      </c>
      <c r="C711" s="8" t="str">
        <f t="shared" si="113"/>
        <v>Mon</v>
      </c>
      <c r="E711" s="10">
        <v>29</v>
      </c>
      <c r="F711" s="9">
        <v>41662.511999999995</v>
      </c>
      <c r="G711" s="9">
        <v>15715.734999999999</v>
      </c>
      <c r="H711" s="61">
        <v>13142.937999999998</v>
      </c>
      <c r="I711" s="9">
        <v>4332.5859999999993</v>
      </c>
      <c r="J711" s="9">
        <v>0</v>
      </c>
      <c r="K711" s="9">
        <v>26262.024999999998</v>
      </c>
      <c r="L711" s="9">
        <v>11758</v>
      </c>
      <c r="M711" s="9"/>
      <c r="O711" s="11">
        <f t="shared" si="114"/>
        <v>112873.79599999999</v>
      </c>
      <c r="P711" s="11">
        <v>2027.335</v>
      </c>
      <c r="Q711" s="11">
        <f t="shared" si="115"/>
        <v>24234.69</v>
      </c>
      <c r="S711" s="11">
        <f t="shared" si="116"/>
        <v>110846.46099999998</v>
      </c>
      <c r="T711" s="11">
        <f t="shared" si="110"/>
        <v>110846.46099999998</v>
      </c>
      <c r="U711" s="11">
        <f t="shared" si="119"/>
        <v>20801.657999999981</v>
      </c>
      <c r="V711" s="11">
        <f t="shared" si="111"/>
        <v>99088.460999999981</v>
      </c>
      <c r="W711" s="12">
        <f t="shared" si="117"/>
        <v>0.893925345979246</v>
      </c>
      <c r="X711" s="11">
        <f t="shared" si="112"/>
        <v>11758</v>
      </c>
      <c r="Y711" s="12">
        <f t="shared" si="118"/>
        <v>0.106074654020754</v>
      </c>
      <c r="AA711" s="12"/>
      <c r="AB711" s="12"/>
    </row>
    <row r="712" spans="1:28">
      <c r="A712" s="1">
        <v>35409</v>
      </c>
      <c r="B712" s="7" t="s">
        <v>86</v>
      </c>
      <c r="C712" s="8" t="str">
        <f t="shared" si="113"/>
        <v>Tue</v>
      </c>
      <c r="E712" s="10">
        <v>25</v>
      </c>
      <c r="F712" s="9">
        <v>36490.894</v>
      </c>
      <c r="G712" s="9">
        <v>14705.548000000001</v>
      </c>
      <c r="H712" s="61">
        <v>11665.588</v>
      </c>
      <c r="I712" s="9">
        <v>3847.5140000000001</v>
      </c>
      <c r="J712" s="9">
        <v>0</v>
      </c>
      <c r="K712" s="9">
        <v>22597.036</v>
      </c>
      <c r="L712" s="9">
        <v>9773</v>
      </c>
      <c r="M712" s="9"/>
      <c r="O712" s="11">
        <f t="shared" si="114"/>
        <v>99079.579999999987</v>
      </c>
      <c r="P712" s="11">
        <v>0</v>
      </c>
      <c r="Q712" s="11">
        <f t="shared" si="115"/>
        <v>22597.036</v>
      </c>
      <c r="S712" s="11">
        <f t="shared" si="116"/>
        <v>99079.579999999987</v>
      </c>
      <c r="T712" s="11">
        <f t="shared" si="110"/>
        <v>99079.579999999987</v>
      </c>
      <c r="U712" s="11">
        <f t="shared" si="119"/>
        <v>-11766.880999999994</v>
      </c>
      <c r="V712" s="11">
        <f t="shared" si="111"/>
        <v>89306.579999999987</v>
      </c>
      <c r="W712" s="12">
        <f t="shared" si="117"/>
        <v>0.90136211719912418</v>
      </c>
      <c r="X712" s="11">
        <f t="shared" si="112"/>
        <v>9773</v>
      </c>
      <c r="Y712" s="12">
        <f t="shared" si="118"/>
        <v>9.8637882800875834E-2</v>
      </c>
      <c r="AA712" s="12"/>
      <c r="AB712" s="12"/>
    </row>
    <row r="713" spans="1:28">
      <c r="A713" s="1">
        <v>35410</v>
      </c>
      <c r="B713" s="7" t="s">
        <v>86</v>
      </c>
      <c r="C713" s="8" t="str">
        <f t="shared" si="113"/>
        <v>Wed</v>
      </c>
      <c r="E713" s="10">
        <v>13</v>
      </c>
      <c r="F713" s="9">
        <v>24766.68</v>
      </c>
      <c r="G713" s="9">
        <v>12014.85</v>
      </c>
      <c r="H713" s="61">
        <v>8212.6560000000009</v>
      </c>
      <c r="I713" s="9">
        <v>2811.942</v>
      </c>
      <c r="J713" s="9">
        <v>0</v>
      </c>
      <c r="K713" s="9">
        <v>16230.168</v>
      </c>
      <c r="L713" s="9">
        <v>5380</v>
      </c>
      <c r="M713" s="9"/>
      <c r="O713" s="11">
        <f t="shared" si="114"/>
        <v>69416.296000000002</v>
      </c>
      <c r="P713" s="11">
        <v>0</v>
      </c>
      <c r="Q713" s="11">
        <f t="shared" si="115"/>
        <v>16230.168</v>
      </c>
      <c r="S713" s="11">
        <f t="shared" si="116"/>
        <v>69416.296000000002</v>
      </c>
      <c r="T713" s="11">
        <f t="shared" si="110"/>
        <v>69416.296000000002</v>
      </c>
      <c r="U713" s="11">
        <f t="shared" si="119"/>
        <v>-29663.283999999985</v>
      </c>
      <c r="V713" s="11">
        <f t="shared" si="111"/>
        <v>64036.296000000002</v>
      </c>
      <c r="W713" s="12">
        <f t="shared" si="117"/>
        <v>0.92249658495175257</v>
      </c>
      <c r="X713" s="11">
        <f t="shared" si="112"/>
        <v>5380</v>
      </c>
      <c r="Y713" s="12">
        <f t="shared" si="118"/>
        <v>7.7503415048247454E-2</v>
      </c>
      <c r="AA713" s="12"/>
      <c r="AB713" s="12"/>
    </row>
    <row r="714" spans="1:28">
      <c r="A714" s="1">
        <v>35411</v>
      </c>
      <c r="B714" s="7" t="s">
        <v>86</v>
      </c>
      <c r="C714" s="8" t="str">
        <f t="shared" si="113"/>
        <v>Thur</v>
      </c>
      <c r="E714" s="10">
        <v>12</v>
      </c>
      <c r="F714" s="9">
        <v>22233.067999999999</v>
      </c>
      <c r="G714" s="9">
        <v>11006.93</v>
      </c>
      <c r="H714" s="61">
        <v>7338.2979999999998</v>
      </c>
      <c r="I714" s="9">
        <v>2532.2660000000001</v>
      </c>
      <c r="J714" s="9">
        <v>0</v>
      </c>
      <c r="K714" s="9">
        <v>15329.05</v>
      </c>
      <c r="L714" s="9">
        <v>4475</v>
      </c>
      <c r="M714" s="9"/>
      <c r="O714" s="11">
        <f t="shared" si="114"/>
        <v>62914.612000000008</v>
      </c>
      <c r="P714" s="11">
        <v>793.07799999999997</v>
      </c>
      <c r="Q714" s="11">
        <f t="shared" si="115"/>
        <v>14535.972</v>
      </c>
      <c r="S714" s="11">
        <f t="shared" si="116"/>
        <v>62121.534000000007</v>
      </c>
      <c r="T714" s="11">
        <f t="shared" si="110"/>
        <v>62121.534000000007</v>
      </c>
      <c r="U714" s="11">
        <f t="shared" si="119"/>
        <v>-7294.7619999999952</v>
      </c>
      <c r="V714" s="11">
        <f t="shared" si="111"/>
        <v>57646.534000000007</v>
      </c>
      <c r="W714" s="12">
        <f t="shared" si="117"/>
        <v>0.92796378788714395</v>
      </c>
      <c r="X714" s="11">
        <f t="shared" si="112"/>
        <v>4475</v>
      </c>
      <c r="Y714" s="12">
        <f t="shared" si="118"/>
        <v>7.203621211285606E-2</v>
      </c>
      <c r="AA714" s="12"/>
      <c r="AB714" s="12"/>
    </row>
    <row r="715" spans="1:28">
      <c r="A715" s="1">
        <v>35412</v>
      </c>
      <c r="B715" s="7" t="s">
        <v>86</v>
      </c>
      <c r="C715" s="8" t="str">
        <f t="shared" si="113"/>
        <v>Fri</v>
      </c>
      <c r="E715" s="10">
        <v>17</v>
      </c>
      <c r="F715" s="9">
        <v>27909.817999999999</v>
      </c>
      <c r="G715" s="9">
        <v>12399.409</v>
      </c>
      <c r="H715" s="61">
        <v>9817.2789999999986</v>
      </c>
      <c r="I715" s="9">
        <v>3122.4069999999997</v>
      </c>
      <c r="J715" s="9">
        <v>0</v>
      </c>
      <c r="K715" s="9">
        <v>19186.573999999997</v>
      </c>
      <c r="L715" s="9">
        <v>6393</v>
      </c>
      <c r="M715" s="9"/>
      <c r="O715" s="11">
        <f t="shared" si="114"/>
        <v>78828.486999999994</v>
      </c>
      <c r="P715" s="11">
        <v>2076.0740000000001</v>
      </c>
      <c r="Q715" s="11">
        <f t="shared" si="115"/>
        <v>17110.499999999996</v>
      </c>
      <c r="S715" s="11">
        <f t="shared" si="116"/>
        <v>76752.413</v>
      </c>
      <c r="T715" s="11">
        <f t="shared" si="110"/>
        <v>76752.413</v>
      </c>
      <c r="U715" s="11">
        <f t="shared" si="119"/>
        <v>14630.878999999994</v>
      </c>
      <c r="V715" s="11">
        <f t="shared" si="111"/>
        <v>70359.413</v>
      </c>
      <c r="W715" s="12">
        <f t="shared" si="117"/>
        <v>0.91670620179719953</v>
      </c>
      <c r="X715" s="11">
        <f t="shared" si="112"/>
        <v>6393</v>
      </c>
      <c r="Y715" s="12">
        <f t="shared" si="118"/>
        <v>8.3293798202800473E-2</v>
      </c>
      <c r="AA715" s="12"/>
      <c r="AB715" s="12"/>
    </row>
    <row r="716" spans="1:28">
      <c r="A716" s="1">
        <v>35413</v>
      </c>
      <c r="B716" s="7" t="s">
        <v>86</v>
      </c>
      <c r="C716" s="8" t="str">
        <f t="shared" si="113"/>
        <v>Sat</v>
      </c>
      <c r="E716" s="10">
        <v>23</v>
      </c>
      <c r="F716" s="9">
        <v>33458.879999999997</v>
      </c>
      <c r="G716" s="9">
        <v>13397.28</v>
      </c>
      <c r="H716" s="61">
        <v>10352.16</v>
      </c>
      <c r="I716" s="9">
        <v>3617.12</v>
      </c>
      <c r="J716" s="9">
        <v>0</v>
      </c>
      <c r="K716" s="9">
        <v>22136.400000000001</v>
      </c>
      <c r="L716" s="9">
        <v>8332</v>
      </c>
      <c r="M716" s="9"/>
      <c r="O716" s="11">
        <f t="shared" si="114"/>
        <v>91293.84</v>
      </c>
      <c r="P716" s="11">
        <v>2516.8000000000002</v>
      </c>
      <c r="Q716" s="11">
        <f t="shared" si="115"/>
        <v>19619.600000000002</v>
      </c>
      <c r="S716" s="11">
        <f t="shared" si="116"/>
        <v>88777.04</v>
      </c>
      <c r="T716" s="11">
        <f t="shared" si="110"/>
        <v>88777.04</v>
      </c>
      <c r="U716" s="11">
        <f t="shared" si="119"/>
        <v>12024.626999999993</v>
      </c>
      <c r="V716" s="11">
        <f t="shared" si="111"/>
        <v>80445.039999999994</v>
      </c>
      <c r="W716" s="12">
        <f t="shared" si="117"/>
        <v>0.90614690465012127</v>
      </c>
      <c r="X716" s="11">
        <f t="shared" si="112"/>
        <v>8332</v>
      </c>
      <c r="Y716" s="12">
        <f t="shared" si="118"/>
        <v>9.3853095349878762E-2</v>
      </c>
      <c r="AA716" s="12"/>
      <c r="AB716" s="12"/>
    </row>
    <row r="717" spans="1:28">
      <c r="A717" s="1">
        <v>35414</v>
      </c>
      <c r="B717" s="7" t="s">
        <v>86</v>
      </c>
      <c r="C717" s="8" t="str">
        <f t="shared" si="113"/>
        <v>Sun</v>
      </c>
      <c r="E717" s="10">
        <v>22</v>
      </c>
      <c r="F717" s="9">
        <v>30887.304</v>
      </c>
      <c r="G717" s="9">
        <v>12842.256000000001</v>
      </c>
      <c r="H717" s="61">
        <v>9708.3559999999998</v>
      </c>
      <c r="I717" s="9">
        <v>3435.3760000000002</v>
      </c>
      <c r="J717" s="9">
        <v>0</v>
      </c>
      <c r="K717" s="9">
        <v>21400.652000000002</v>
      </c>
      <c r="L717" s="9">
        <v>7597</v>
      </c>
      <c r="M717" s="9"/>
      <c r="O717" s="11">
        <f t="shared" si="114"/>
        <v>85870.944000000003</v>
      </c>
      <c r="P717" s="11">
        <v>2454.2840000000001</v>
      </c>
      <c r="Q717" s="11">
        <f t="shared" si="115"/>
        <v>18946.368000000002</v>
      </c>
      <c r="S717" s="11">
        <f t="shared" si="116"/>
        <v>83416.66</v>
      </c>
      <c r="T717" s="11">
        <f t="shared" si="110"/>
        <v>83416.66</v>
      </c>
      <c r="U717" s="11">
        <f t="shared" si="119"/>
        <v>-5360.3799999999901</v>
      </c>
      <c r="V717" s="11">
        <f t="shared" si="111"/>
        <v>75819.66</v>
      </c>
      <c r="W717" s="12">
        <f t="shared" si="117"/>
        <v>0.90892706564851677</v>
      </c>
      <c r="X717" s="11">
        <f t="shared" si="112"/>
        <v>7597</v>
      </c>
      <c r="Y717" s="12">
        <f t="shared" si="118"/>
        <v>9.1072934351483267E-2</v>
      </c>
      <c r="AA717" s="12"/>
      <c r="AB717" s="12"/>
    </row>
    <row r="718" spans="1:28">
      <c r="A718" s="1">
        <v>35415</v>
      </c>
      <c r="B718" s="7" t="s">
        <v>86</v>
      </c>
      <c r="C718" s="8" t="str">
        <f t="shared" si="113"/>
        <v>Mon</v>
      </c>
      <c r="E718" s="10">
        <v>22</v>
      </c>
      <c r="F718" s="9">
        <v>31789.66</v>
      </c>
      <c r="G718" s="9">
        <v>13419.308000000001</v>
      </c>
      <c r="H718" s="61">
        <v>10554.768</v>
      </c>
      <c r="I718" s="9">
        <v>3461.2760000000003</v>
      </c>
      <c r="J718" s="9">
        <v>0</v>
      </c>
      <c r="K718" s="9">
        <v>21332.276000000002</v>
      </c>
      <c r="L718" s="9">
        <v>7770</v>
      </c>
      <c r="M718" s="9"/>
      <c r="O718" s="11">
        <f t="shared" si="114"/>
        <v>88327.288</v>
      </c>
      <c r="P718" s="11">
        <v>2470.86</v>
      </c>
      <c r="Q718" s="11">
        <f t="shared" si="115"/>
        <v>18861.416000000001</v>
      </c>
      <c r="S718" s="11">
        <f t="shared" si="116"/>
        <v>85856.428</v>
      </c>
      <c r="T718" s="11">
        <f t="shared" si="110"/>
        <v>85856.428</v>
      </c>
      <c r="U718" s="11">
        <f t="shared" si="119"/>
        <v>2439.7679999999964</v>
      </c>
      <c r="V718" s="11">
        <f t="shared" si="111"/>
        <v>78086.428</v>
      </c>
      <c r="W718" s="12">
        <f t="shared" si="117"/>
        <v>0.90950007843326541</v>
      </c>
      <c r="X718" s="11">
        <f t="shared" si="112"/>
        <v>7770</v>
      </c>
      <c r="Y718" s="12">
        <f t="shared" si="118"/>
        <v>9.0499921566734642E-2</v>
      </c>
      <c r="AA718" s="12"/>
      <c r="AB718" s="12"/>
    </row>
    <row r="719" spans="1:28">
      <c r="A719" s="1">
        <v>35416</v>
      </c>
      <c r="B719" s="7" t="s">
        <v>86</v>
      </c>
      <c r="C719" s="8" t="str">
        <f t="shared" si="113"/>
        <v>Tue</v>
      </c>
      <c r="E719" s="10">
        <v>17</v>
      </c>
      <c r="F719" s="9">
        <v>27878.76</v>
      </c>
      <c r="G719" s="9">
        <v>12558.392</v>
      </c>
      <c r="H719" s="61">
        <v>9350.9359999999997</v>
      </c>
      <c r="I719" s="9">
        <v>3089.3520000000003</v>
      </c>
      <c r="J719" s="9">
        <v>0</v>
      </c>
      <c r="K719" s="9">
        <v>18861.416000000001</v>
      </c>
      <c r="L719" s="9">
        <v>6356</v>
      </c>
      <c r="M719" s="9"/>
      <c r="O719" s="11">
        <f t="shared" si="114"/>
        <v>78094.856</v>
      </c>
      <c r="P719" s="11">
        <v>2223.2559999999999</v>
      </c>
      <c r="Q719" s="11">
        <f t="shared" si="115"/>
        <v>16638.16</v>
      </c>
      <c r="S719" s="11">
        <f t="shared" si="116"/>
        <v>75871.600000000006</v>
      </c>
      <c r="T719" s="11">
        <f t="shared" si="110"/>
        <v>75871.600000000006</v>
      </c>
      <c r="U719" s="11">
        <f t="shared" si="119"/>
        <v>-9984.8279999999941</v>
      </c>
      <c r="V719" s="11">
        <f t="shared" si="111"/>
        <v>69515.600000000006</v>
      </c>
      <c r="W719" s="12">
        <f t="shared" si="117"/>
        <v>0.91622688858545231</v>
      </c>
      <c r="X719" s="11">
        <f t="shared" si="112"/>
        <v>6356</v>
      </c>
      <c r="Y719" s="12">
        <f t="shared" si="118"/>
        <v>8.3773111414547727E-2</v>
      </c>
      <c r="AA719" s="12"/>
      <c r="AB719" s="12"/>
    </row>
    <row r="720" spans="1:28">
      <c r="A720" s="1">
        <v>35417</v>
      </c>
      <c r="B720" s="7" t="s">
        <v>86</v>
      </c>
      <c r="C720" s="8" t="str">
        <f t="shared" si="113"/>
        <v>Wed</v>
      </c>
      <c r="E720" s="10">
        <v>16</v>
      </c>
      <c r="F720" s="9">
        <v>26511.24</v>
      </c>
      <c r="G720" s="9">
        <v>12262.096</v>
      </c>
      <c r="H720" s="61">
        <v>8902.348</v>
      </c>
      <c r="I720" s="9">
        <v>2975.3920000000003</v>
      </c>
      <c r="J720" s="9">
        <v>0</v>
      </c>
      <c r="K720" s="9">
        <v>19436.396000000001</v>
      </c>
      <c r="L720" s="9">
        <v>5852</v>
      </c>
      <c r="M720" s="9"/>
      <c r="O720" s="11">
        <f t="shared" si="114"/>
        <v>75939.472000000009</v>
      </c>
      <c r="P720" s="11">
        <v>2950.5280000000002</v>
      </c>
      <c r="Q720" s="11">
        <f t="shared" si="115"/>
        <v>16485.868000000002</v>
      </c>
      <c r="S720" s="11">
        <f t="shared" si="116"/>
        <v>72988.944000000003</v>
      </c>
      <c r="T720" s="11">
        <f t="shared" si="110"/>
        <v>72988.944000000003</v>
      </c>
      <c r="U720" s="11">
        <f t="shared" si="119"/>
        <v>-2882.6560000000027</v>
      </c>
      <c r="V720" s="11">
        <f t="shared" si="111"/>
        <v>67136.944000000003</v>
      </c>
      <c r="W720" s="12">
        <f t="shared" si="117"/>
        <v>0.91982347353867733</v>
      </c>
      <c r="X720" s="11">
        <f t="shared" si="112"/>
        <v>5852</v>
      </c>
      <c r="Y720" s="12">
        <f t="shared" si="118"/>
        <v>8.0176526461322686E-2</v>
      </c>
      <c r="AA720" s="12"/>
      <c r="AB720" s="12"/>
    </row>
    <row r="721" spans="1:31">
      <c r="A721" s="1">
        <v>35418</v>
      </c>
      <c r="B721" s="7" t="s">
        <v>86</v>
      </c>
      <c r="C721" s="8" t="str">
        <f t="shared" si="113"/>
        <v>Thur</v>
      </c>
      <c r="E721" s="10">
        <v>33</v>
      </c>
      <c r="F721" s="9">
        <v>41881.318999999996</v>
      </c>
      <c r="G721" s="9">
        <v>15499.001999999999</v>
      </c>
      <c r="H721" s="61">
        <v>12526.96</v>
      </c>
      <c r="I721" s="9">
        <v>4448.7299999999996</v>
      </c>
      <c r="J721" s="9">
        <v>0</v>
      </c>
      <c r="K721" s="9">
        <v>25086.066999999999</v>
      </c>
      <c r="L721" s="9">
        <v>14768</v>
      </c>
      <c r="M721" s="9"/>
      <c r="O721" s="11">
        <f t="shared" si="114"/>
        <v>114210.07799999998</v>
      </c>
      <c r="P721" s="11">
        <v>2524.058</v>
      </c>
      <c r="Q721" s="11">
        <f t="shared" si="115"/>
        <v>22562.008999999998</v>
      </c>
      <c r="S721" s="11">
        <f t="shared" si="116"/>
        <v>111686.01999999997</v>
      </c>
      <c r="T721" s="11">
        <f t="shared" si="110"/>
        <v>111686.01999999997</v>
      </c>
      <c r="U721" s="11">
        <f t="shared" si="119"/>
        <v>38697.075999999972</v>
      </c>
      <c r="V721" s="11">
        <f t="shared" si="111"/>
        <v>96918.019999999975</v>
      </c>
      <c r="W721" s="12">
        <f t="shared" si="117"/>
        <v>0.8677721705903747</v>
      </c>
      <c r="X721" s="11">
        <f t="shared" si="112"/>
        <v>14768</v>
      </c>
      <c r="Y721" s="12">
        <f t="shared" si="118"/>
        <v>0.13222782940962532</v>
      </c>
      <c r="AA721" s="12"/>
      <c r="AB721" s="12"/>
    </row>
    <row r="722" spans="1:31">
      <c r="A722" s="1">
        <v>35419</v>
      </c>
      <c r="B722" s="7" t="s">
        <v>86</v>
      </c>
      <c r="C722" s="8" t="str">
        <f t="shared" si="113"/>
        <v>Fri</v>
      </c>
      <c r="D722" s="9">
        <v>12000</v>
      </c>
      <c r="E722" s="10">
        <v>42</v>
      </c>
      <c r="F722" s="9">
        <v>47295.360000000001</v>
      </c>
      <c r="G722" s="9">
        <v>21285.81</v>
      </c>
      <c r="H722" s="61">
        <v>12730.5</v>
      </c>
      <c r="I722" s="9">
        <v>4713.3900000000003</v>
      </c>
      <c r="J722" s="9">
        <v>0</v>
      </c>
      <c r="K722" s="9">
        <v>20856.285</v>
      </c>
      <c r="L722" s="9">
        <v>19716</v>
      </c>
      <c r="M722" s="9"/>
      <c r="O722" s="11">
        <f t="shared" si="114"/>
        <v>126597.345</v>
      </c>
      <c r="P722" s="11">
        <v>2344.2750000000001</v>
      </c>
      <c r="Q722" s="11">
        <f t="shared" si="115"/>
        <v>18512.009999999998</v>
      </c>
      <c r="S722" s="11">
        <f t="shared" si="116"/>
        <v>124253.07</v>
      </c>
      <c r="T722" s="11">
        <f t="shared" si="110"/>
        <v>136253.07</v>
      </c>
      <c r="U722" s="11">
        <f t="shared" si="119"/>
        <v>12567.050000000032</v>
      </c>
      <c r="V722" s="11">
        <f t="shared" si="111"/>
        <v>104537.07</v>
      </c>
      <c r="W722" s="12">
        <f t="shared" si="117"/>
        <v>0.84132384012725003</v>
      </c>
      <c r="X722" s="11">
        <f t="shared" si="112"/>
        <v>19716</v>
      </c>
      <c r="Y722" s="12">
        <f t="shared" si="118"/>
        <v>0.15867615987275002</v>
      </c>
      <c r="AA722" s="12"/>
      <c r="AB722" s="12"/>
    </row>
    <row r="723" spans="1:31">
      <c r="A723" s="1">
        <v>35420</v>
      </c>
      <c r="B723" s="7" t="s">
        <v>86</v>
      </c>
      <c r="C723" s="8" t="str">
        <f t="shared" si="113"/>
        <v>Sat</v>
      </c>
      <c r="D723" s="9">
        <v>12000</v>
      </c>
      <c r="E723" s="10">
        <v>39</v>
      </c>
      <c r="F723" s="9">
        <v>42547.814999999995</v>
      </c>
      <c r="G723" s="9">
        <v>20414.34</v>
      </c>
      <c r="H723" s="61">
        <v>10991.7</v>
      </c>
      <c r="I723" s="9">
        <v>4316.9849999999997</v>
      </c>
      <c r="J723" s="9">
        <v>0</v>
      </c>
      <c r="K723" s="9">
        <v>17910.674999999999</v>
      </c>
      <c r="L723" s="9">
        <v>19014</v>
      </c>
      <c r="M723" s="9"/>
      <c r="O723" s="11">
        <f t="shared" si="114"/>
        <v>115195.515</v>
      </c>
      <c r="P723" s="11">
        <v>2506.77</v>
      </c>
      <c r="Q723" s="11">
        <f t="shared" si="115"/>
        <v>15403.904999999999</v>
      </c>
      <c r="S723" s="11">
        <f t="shared" si="116"/>
        <v>112688.745</v>
      </c>
      <c r="T723" s="11">
        <f t="shared" si="110"/>
        <v>124688.745</v>
      </c>
      <c r="U723" s="11">
        <f t="shared" si="119"/>
        <v>-11564.325000000012</v>
      </c>
      <c r="V723" s="11">
        <f t="shared" si="111"/>
        <v>93674.744999999995</v>
      </c>
      <c r="W723" s="12">
        <f t="shared" si="117"/>
        <v>0.83126975102970579</v>
      </c>
      <c r="X723" s="11">
        <f t="shared" si="112"/>
        <v>19014</v>
      </c>
      <c r="Y723" s="12">
        <f t="shared" si="118"/>
        <v>0.16873024897029423</v>
      </c>
      <c r="AA723" s="12"/>
      <c r="AB723" s="12"/>
    </row>
    <row r="724" spans="1:31">
      <c r="A724" s="1">
        <v>35421</v>
      </c>
      <c r="B724" s="7" t="s">
        <v>86</v>
      </c>
      <c r="C724" s="8" t="str">
        <f t="shared" si="113"/>
        <v>Sun</v>
      </c>
      <c r="D724" s="9">
        <v>12000</v>
      </c>
      <c r="E724" s="10">
        <v>29</v>
      </c>
      <c r="F724" s="9">
        <v>33919.019999999997</v>
      </c>
      <c r="G724" s="9">
        <v>19887.524999999998</v>
      </c>
      <c r="H724" s="61">
        <v>8641.2150000000001</v>
      </c>
      <c r="I724" s="9">
        <v>3503.4749999999999</v>
      </c>
      <c r="J724" s="9">
        <v>0</v>
      </c>
      <c r="K724" s="9">
        <v>14948.504999999999</v>
      </c>
      <c r="L724" s="9">
        <v>17323</v>
      </c>
      <c r="M724" s="9"/>
      <c r="O724" s="11">
        <f t="shared" si="114"/>
        <v>98222.74</v>
      </c>
      <c r="P724" s="11">
        <v>2520.2249999999999</v>
      </c>
      <c r="Q724" s="11">
        <f t="shared" si="115"/>
        <v>12428.279999999999</v>
      </c>
      <c r="S724" s="11">
        <f t="shared" si="116"/>
        <v>95702.514999999999</v>
      </c>
      <c r="T724" s="11">
        <f t="shared" si="110"/>
        <v>107702.515</v>
      </c>
      <c r="U724" s="11">
        <f t="shared" si="119"/>
        <v>-16986.229999999996</v>
      </c>
      <c r="V724" s="11">
        <f t="shared" si="111"/>
        <v>78379.514999999999</v>
      </c>
      <c r="W724" s="12">
        <f t="shared" si="117"/>
        <v>0.81899117280251199</v>
      </c>
      <c r="X724" s="11">
        <f t="shared" si="112"/>
        <v>17323</v>
      </c>
      <c r="Y724" s="12">
        <f t="shared" si="118"/>
        <v>0.18100882719748795</v>
      </c>
      <c r="AA724" s="12"/>
      <c r="AB724" s="12"/>
    </row>
    <row r="725" spans="1:31">
      <c r="A725" s="1">
        <v>35422</v>
      </c>
      <c r="B725" s="7" t="s">
        <v>86</v>
      </c>
      <c r="C725" s="8" t="str">
        <f t="shared" si="113"/>
        <v>Mon</v>
      </c>
      <c r="E725" s="10">
        <v>15</v>
      </c>
      <c r="F725" s="9">
        <v>21346.78</v>
      </c>
      <c r="G725" s="9">
        <v>18268.824000000001</v>
      </c>
      <c r="H725" s="61">
        <v>4927.2160000000003</v>
      </c>
      <c r="I725" s="9">
        <v>1941.4640000000002</v>
      </c>
      <c r="J725" s="9">
        <v>0</v>
      </c>
      <c r="K725" s="9">
        <v>11185.692000000001</v>
      </c>
      <c r="L725" s="9">
        <v>15071</v>
      </c>
      <c r="M725" s="9"/>
      <c r="O725" s="11">
        <f t="shared" si="114"/>
        <v>72740.975999999995</v>
      </c>
      <c r="P725" s="11">
        <v>1969.4360000000001</v>
      </c>
      <c r="Q725" s="11">
        <f t="shared" si="115"/>
        <v>9216.2560000000012</v>
      </c>
      <c r="S725" s="11">
        <f t="shared" si="116"/>
        <v>70771.539999999994</v>
      </c>
      <c r="T725" s="11">
        <f t="shared" si="110"/>
        <v>70771.539999999994</v>
      </c>
      <c r="U725" s="11">
        <f t="shared" si="119"/>
        <v>-24930.975000000006</v>
      </c>
      <c r="V725" s="11">
        <f t="shared" si="111"/>
        <v>55700.54</v>
      </c>
      <c r="W725" s="12">
        <f t="shared" si="117"/>
        <v>0.78704716613486159</v>
      </c>
      <c r="X725" s="11">
        <f t="shared" si="112"/>
        <v>15071</v>
      </c>
      <c r="Y725" s="12">
        <f t="shared" si="118"/>
        <v>0.21295283386513847</v>
      </c>
      <c r="AA725" s="12"/>
      <c r="AB725" s="12"/>
    </row>
    <row r="726" spans="1:31">
      <c r="A726" s="1">
        <v>35423</v>
      </c>
      <c r="B726" s="7" t="s">
        <v>86</v>
      </c>
      <c r="C726" s="8" t="str">
        <f t="shared" si="113"/>
        <v>Tue</v>
      </c>
      <c r="E726" s="10">
        <v>15</v>
      </c>
      <c r="F726" s="9">
        <v>16342.56</v>
      </c>
      <c r="G726" s="9">
        <v>16855.28</v>
      </c>
      <c r="H726" s="61">
        <v>3980.08</v>
      </c>
      <c r="I726" s="9">
        <v>2273.44</v>
      </c>
      <c r="J726" s="9">
        <v>0</v>
      </c>
      <c r="K726" s="9">
        <v>7221.76</v>
      </c>
      <c r="L726" s="9">
        <v>13980</v>
      </c>
      <c r="M726" s="9"/>
      <c r="O726" s="11">
        <f t="shared" si="114"/>
        <v>60653.120000000003</v>
      </c>
      <c r="P726" s="11">
        <v>0</v>
      </c>
      <c r="Q726" s="11">
        <f t="shared" si="115"/>
        <v>7221.76</v>
      </c>
      <c r="S726" s="11">
        <f t="shared" si="116"/>
        <v>60653.120000000003</v>
      </c>
      <c r="T726" s="11">
        <f t="shared" si="110"/>
        <v>60653.120000000003</v>
      </c>
      <c r="U726" s="11">
        <f t="shared" si="119"/>
        <v>-10118.419999999991</v>
      </c>
      <c r="V726" s="11">
        <f t="shared" si="111"/>
        <v>46673.120000000003</v>
      </c>
      <c r="W726" s="12">
        <f t="shared" si="117"/>
        <v>0.76950897167367482</v>
      </c>
      <c r="X726" s="11">
        <f t="shared" si="112"/>
        <v>13980</v>
      </c>
      <c r="Y726" s="12">
        <f t="shared" si="118"/>
        <v>0.23049102832632518</v>
      </c>
      <c r="AA726" s="12"/>
      <c r="AB726" s="12"/>
    </row>
    <row r="727" spans="1:31">
      <c r="A727" s="1">
        <v>35424</v>
      </c>
      <c r="B727" s="7" t="s">
        <v>86</v>
      </c>
      <c r="C727" s="8" t="str">
        <f t="shared" si="113"/>
        <v>Wed</v>
      </c>
      <c r="E727" s="10">
        <v>32</v>
      </c>
      <c r="F727" s="9">
        <v>32178.350999999999</v>
      </c>
      <c r="G727" s="9">
        <v>19432.346999999998</v>
      </c>
      <c r="H727" s="61">
        <v>8055.2579999999998</v>
      </c>
      <c r="I727" s="9">
        <v>4507.53</v>
      </c>
      <c r="J727" s="9">
        <v>0</v>
      </c>
      <c r="K727" s="9">
        <v>11040.846</v>
      </c>
      <c r="L727" s="9">
        <v>16995</v>
      </c>
      <c r="M727" s="9"/>
      <c r="O727" s="11">
        <f t="shared" si="114"/>
        <v>92209.331999999995</v>
      </c>
      <c r="P727" s="11">
        <v>0</v>
      </c>
      <c r="Q727" s="11">
        <f t="shared" si="115"/>
        <v>11040.846</v>
      </c>
      <c r="S727" s="11">
        <f t="shared" si="116"/>
        <v>92209.331999999995</v>
      </c>
      <c r="T727" s="11">
        <f t="shared" si="110"/>
        <v>92209.331999999995</v>
      </c>
      <c r="U727" s="11">
        <f t="shared" si="119"/>
        <v>31556.211999999992</v>
      </c>
      <c r="V727" s="11">
        <f t="shared" si="111"/>
        <v>75214.331999999995</v>
      </c>
      <c r="W727" s="12">
        <f t="shared" si="117"/>
        <v>0.8156911059717904</v>
      </c>
      <c r="X727" s="11">
        <f t="shared" si="112"/>
        <v>16995</v>
      </c>
      <c r="Y727" s="12">
        <f t="shared" si="118"/>
        <v>0.18430889402820966</v>
      </c>
      <c r="AA727" s="12"/>
      <c r="AB727" s="12"/>
    </row>
    <row r="728" spans="1:31">
      <c r="A728" s="1">
        <v>35425</v>
      </c>
      <c r="B728" s="7" t="s">
        <v>86</v>
      </c>
      <c r="C728" s="8" t="str">
        <f t="shared" si="113"/>
        <v>Thur</v>
      </c>
      <c r="E728" s="10">
        <v>25</v>
      </c>
      <c r="F728" s="9">
        <v>33154.154999999999</v>
      </c>
      <c r="G728" s="9">
        <v>19898.91</v>
      </c>
      <c r="H728" s="61">
        <v>8468.3700000000008</v>
      </c>
      <c r="I728" s="9">
        <v>4477.41</v>
      </c>
      <c r="J728" s="9">
        <v>0</v>
      </c>
      <c r="K728" s="9">
        <v>14830.514999999999</v>
      </c>
      <c r="L728" s="9">
        <v>12461</v>
      </c>
      <c r="M728" s="9"/>
      <c r="O728" s="11">
        <f t="shared" si="114"/>
        <v>93290.36</v>
      </c>
      <c r="P728" s="11">
        <v>2081.3850000000002</v>
      </c>
      <c r="Q728" s="11">
        <f t="shared" si="115"/>
        <v>12749.13</v>
      </c>
      <c r="S728" s="11">
        <f t="shared" si="116"/>
        <v>91208.975000000006</v>
      </c>
      <c r="T728" s="11">
        <f t="shared" si="110"/>
        <v>91208.975000000006</v>
      </c>
      <c r="U728" s="11">
        <f t="shared" si="119"/>
        <v>-1000.3569999999891</v>
      </c>
      <c r="V728" s="11">
        <f t="shared" si="111"/>
        <v>78747.975000000006</v>
      </c>
      <c r="W728" s="12">
        <f t="shared" si="117"/>
        <v>0.86337967288855078</v>
      </c>
      <c r="X728" s="11">
        <f t="shared" si="112"/>
        <v>12461</v>
      </c>
      <c r="Y728" s="12">
        <f t="shared" si="118"/>
        <v>0.13662032711144928</v>
      </c>
      <c r="AA728" s="12"/>
      <c r="AB728" s="12"/>
    </row>
    <row r="729" spans="1:31">
      <c r="A729" s="1">
        <v>35426</v>
      </c>
      <c r="B729" s="7" t="s">
        <v>86</v>
      </c>
      <c r="C729" s="8" t="str">
        <f t="shared" si="113"/>
        <v>Fri</v>
      </c>
      <c r="E729" s="10">
        <v>22</v>
      </c>
      <c r="F729" s="9">
        <v>26027.144999999997</v>
      </c>
      <c r="G729" s="9">
        <v>18614.474999999999</v>
      </c>
      <c r="H729" s="61">
        <v>6795.81</v>
      </c>
      <c r="I729" s="9">
        <v>4025.1149999999998</v>
      </c>
      <c r="J729" s="9">
        <v>0</v>
      </c>
      <c r="K729" s="9">
        <v>12815.37</v>
      </c>
      <c r="L729" s="9">
        <v>9636</v>
      </c>
      <c r="M729" s="9"/>
      <c r="O729" s="11">
        <f t="shared" si="114"/>
        <v>77913.914999999994</v>
      </c>
      <c r="P729" s="11">
        <v>2380.5</v>
      </c>
      <c r="Q729" s="11">
        <f t="shared" si="115"/>
        <v>10434.870000000001</v>
      </c>
      <c r="S729" s="11">
        <f t="shared" si="116"/>
        <v>75533.414999999994</v>
      </c>
      <c r="T729" s="11">
        <f t="shared" si="110"/>
        <v>75533.414999999994</v>
      </c>
      <c r="U729" s="11">
        <f t="shared" si="119"/>
        <v>-15675.560000000012</v>
      </c>
      <c r="V729" s="11">
        <f t="shared" si="111"/>
        <v>65897.414999999994</v>
      </c>
      <c r="W729" s="12">
        <f t="shared" si="117"/>
        <v>0.87242732239764342</v>
      </c>
      <c r="X729" s="11">
        <f t="shared" si="112"/>
        <v>9636</v>
      </c>
      <c r="Y729" s="12">
        <f t="shared" si="118"/>
        <v>0.12757267760235652</v>
      </c>
      <c r="AA729" s="12"/>
      <c r="AB729" s="12"/>
    </row>
    <row r="730" spans="1:31">
      <c r="A730" s="1">
        <v>35427</v>
      </c>
      <c r="B730" s="7" t="s">
        <v>86</v>
      </c>
      <c r="C730" s="8" t="str">
        <f t="shared" si="113"/>
        <v>Sat</v>
      </c>
      <c r="E730" s="10">
        <v>15</v>
      </c>
      <c r="F730" s="9">
        <v>19441.900000000001</v>
      </c>
      <c r="G730" s="9">
        <v>17590.8</v>
      </c>
      <c r="H730" s="61">
        <v>4861.01</v>
      </c>
      <c r="I730" s="9">
        <v>3161.85</v>
      </c>
      <c r="J730" s="9">
        <v>0</v>
      </c>
      <c r="K730" s="9">
        <v>10453.9</v>
      </c>
      <c r="L730" s="9">
        <v>7088</v>
      </c>
      <c r="M730" s="9"/>
      <c r="O730" s="11">
        <f t="shared" si="114"/>
        <v>62597.46</v>
      </c>
      <c r="P730" s="11">
        <v>2456.7199999999998</v>
      </c>
      <c r="Q730" s="11">
        <f t="shared" si="115"/>
        <v>7997.18</v>
      </c>
      <c r="S730" s="11">
        <f t="shared" si="116"/>
        <v>60140.74</v>
      </c>
      <c r="T730" s="11">
        <f t="shared" si="110"/>
        <v>60140.74</v>
      </c>
      <c r="U730" s="11">
        <f t="shared" si="119"/>
        <v>-15392.674999999996</v>
      </c>
      <c r="V730" s="11">
        <f t="shared" si="111"/>
        <v>53052.74</v>
      </c>
      <c r="W730" s="12">
        <f t="shared" si="117"/>
        <v>0.88214311962240566</v>
      </c>
      <c r="X730" s="11">
        <f t="shared" si="112"/>
        <v>7088</v>
      </c>
      <c r="Y730" s="12">
        <f t="shared" si="118"/>
        <v>0.1178568803775943</v>
      </c>
      <c r="AA730" s="12"/>
      <c r="AB730" s="12"/>
    </row>
    <row r="731" spans="1:31">
      <c r="A731" s="1">
        <v>35428</v>
      </c>
      <c r="B731" s="7" t="s">
        <v>86</v>
      </c>
      <c r="C731" s="8" t="str">
        <f t="shared" si="113"/>
        <v>Sun</v>
      </c>
      <c r="E731" s="10">
        <v>7</v>
      </c>
      <c r="F731" s="9">
        <v>13442.696</v>
      </c>
      <c r="G731" s="9">
        <v>11364.512000000001</v>
      </c>
      <c r="H731" s="61">
        <v>3704.68</v>
      </c>
      <c r="I731" s="9">
        <v>2863.136</v>
      </c>
      <c r="J731" s="9">
        <v>0</v>
      </c>
      <c r="K731" s="9">
        <v>8639.7119999999995</v>
      </c>
      <c r="L731" s="9">
        <v>4588</v>
      </c>
      <c r="M731" s="9"/>
      <c r="O731" s="11">
        <f t="shared" si="114"/>
        <v>44602.735999999997</v>
      </c>
      <c r="P731" s="11">
        <v>2114.864</v>
      </c>
      <c r="Q731" s="11">
        <f t="shared" si="115"/>
        <v>6524.848</v>
      </c>
      <c r="S731" s="11">
        <f t="shared" si="116"/>
        <v>42487.871999999996</v>
      </c>
      <c r="T731" s="11">
        <f t="shared" si="110"/>
        <v>42487.871999999996</v>
      </c>
      <c r="U731" s="11">
        <f t="shared" si="119"/>
        <v>-17652.868000000002</v>
      </c>
      <c r="V731" s="11">
        <f t="shared" si="111"/>
        <v>37899.871999999996</v>
      </c>
      <c r="W731" s="12">
        <f t="shared" si="117"/>
        <v>0.89201624407077862</v>
      </c>
      <c r="X731" s="11">
        <f t="shared" si="112"/>
        <v>4588</v>
      </c>
      <c r="Y731" s="12">
        <f t="shared" si="118"/>
        <v>0.10798375592922141</v>
      </c>
      <c r="AA731" s="12"/>
      <c r="AB731" s="12"/>
    </row>
    <row r="732" spans="1:31">
      <c r="A732" s="1">
        <v>35429</v>
      </c>
      <c r="B732" s="7" t="s">
        <v>86</v>
      </c>
      <c r="C732" s="8" t="str">
        <f t="shared" si="113"/>
        <v>Mon</v>
      </c>
      <c r="E732" s="10">
        <v>9</v>
      </c>
      <c r="F732" s="9">
        <v>15360.536</v>
      </c>
      <c r="G732" s="9">
        <v>9106.0720000000001</v>
      </c>
      <c r="H732" s="61">
        <v>4025.3679999999999</v>
      </c>
      <c r="I732" s="9">
        <v>3113.6080000000002</v>
      </c>
      <c r="J732" s="9">
        <v>0</v>
      </c>
      <c r="K732" s="9">
        <v>10113.200000000001</v>
      </c>
      <c r="L732" s="9">
        <v>5429</v>
      </c>
      <c r="M732" s="9"/>
      <c r="O732" s="11">
        <f t="shared" si="114"/>
        <v>47147.784</v>
      </c>
      <c r="P732" s="11">
        <v>2045.6960000000001</v>
      </c>
      <c r="Q732" s="11">
        <f t="shared" si="115"/>
        <v>8067.5040000000008</v>
      </c>
      <c r="S732" s="11">
        <f t="shared" si="116"/>
        <v>45102.087999999996</v>
      </c>
      <c r="T732" s="11">
        <f t="shared" si="110"/>
        <v>45102.087999999996</v>
      </c>
      <c r="U732" s="11">
        <f t="shared" si="119"/>
        <v>2614.2160000000003</v>
      </c>
      <c r="V732" s="11">
        <f t="shared" si="111"/>
        <v>39673.087999999996</v>
      </c>
      <c r="W732" s="12">
        <f t="shared" si="117"/>
        <v>0.87962863271429914</v>
      </c>
      <c r="X732" s="11">
        <f t="shared" si="112"/>
        <v>5429</v>
      </c>
      <c r="Y732" s="12">
        <f t="shared" si="118"/>
        <v>0.12037136728570084</v>
      </c>
      <c r="AA732" s="12"/>
      <c r="AB732" s="12"/>
    </row>
    <row r="733" spans="1:31">
      <c r="A733" s="1">
        <v>35430</v>
      </c>
      <c r="B733" s="7" t="s">
        <v>86</v>
      </c>
      <c r="C733" s="8" t="str">
        <f t="shared" si="113"/>
        <v>Tue</v>
      </c>
      <c r="E733" s="10">
        <v>28</v>
      </c>
      <c r="F733" s="9">
        <v>23528.959999999999</v>
      </c>
      <c r="G733" s="9">
        <v>10520.64</v>
      </c>
      <c r="H733" s="61">
        <v>6433.44</v>
      </c>
      <c r="I733" s="9">
        <v>3736.72</v>
      </c>
      <c r="J733" s="9">
        <v>0</v>
      </c>
      <c r="K733" s="9">
        <v>13421.2</v>
      </c>
      <c r="L733" s="9">
        <v>8640</v>
      </c>
      <c r="M733" s="9"/>
      <c r="O733" s="11">
        <f t="shared" si="114"/>
        <v>66280.960000000006</v>
      </c>
      <c r="P733" s="11">
        <v>2129.92</v>
      </c>
      <c r="Q733" s="11">
        <f t="shared" si="115"/>
        <v>11291.28</v>
      </c>
      <c r="S733" s="11">
        <f t="shared" si="116"/>
        <v>64151.040000000008</v>
      </c>
      <c r="T733" s="11">
        <f t="shared" si="110"/>
        <v>64151.040000000008</v>
      </c>
      <c r="U733" s="11">
        <f t="shared" si="119"/>
        <v>19048.952000000012</v>
      </c>
      <c r="V733" s="11">
        <f t="shared" si="111"/>
        <v>55511.040000000008</v>
      </c>
      <c r="W733" s="12">
        <f t="shared" si="117"/>
        <v>0.86531784987429672</v>
      </c>
      <c r="X733" s="11">
        <f t="shared" si="112"/>
        <v>8640</v>
      </c>
      <c r="Y733" s="12">
        <f t="shared" si="118"/>
        <v>0.13468215012570331</v>
      </c>
      <c r="AA733" s="12"/>
      <c r="AB733" s="12"/>
    </row>
    <row r="734" spans="1:31">
      <c r="A734" s="1">
        <v>35431</v>
      </c>
      <c r="B734" s="7" t="s">
        <v>75</v>
      </c>
      <c r="C734" s="8" t="str">
        <f t="shared" si="113"/>
        <v>Wed</v>
      </c>
      <c r="E734" s="10">
        <v>28</v>
      </c>
      <c r="F734" s="9">
        <v>36525.226000000002</v>
      </c>
      <c r="G734" s="9">
        <v>13218.812</v>
      </c>
      <c r="H734" s="61">
        <v>9267.5480000000007</v>
      </c>
      <c r="I734" s="9">
        <v>4706.7139999999999</v>
      </c>
      <c r="J734" s="9">
        <v>0</v>
      </c>
      <c r="K734" s="9">
        <v>19968.887999999999</v>
      </c>
      <c r="L734" s="9">
        <v>11968</v>
      </c>
      <c r="M734" s="9"/>
      <c r="O734" s="11">
        <f t="shared" si="114"/>
        <v>95655.187999999995</v>
      </c>
      <c r="P734" s="11">
        <v>2251.7620000000002</v>
      </c>
      <c r="Q734" s="11">
        <f t="shared" si="115"/>
        <v>17717.126</v>
      </c>
      <c r="S734" s="11">
        <f t="shared" si="116"/>
        <v>93403.425999999992</v>
      </c>
      <c r="T734" s="11">
        <f t="shared" si="110"/>
        <v>93403.425999999992</v>
      </c>
      <c r="U734" s="11">
        <f t="shared" si="119"/>
        <v>29252.385999999984</v>
      </c>
      <c r="V734" s="11">
        <f t="shared" si="111"/>
        <v>81435.425999999992</v>
      </c>
      <c r="W734" s="12">
        <f t="shared" si="117"/>
        <v>0.87186765504725705</v>
      </c>
      <c r="X734" s="11">
        <f t="shared" si="112"/>
        <v>11968</v>
      </c>
      <c r="Y734" s="12">
        <f t="shared" si="118"/>
        <v>0.12813234495274298</v>
      </c>
      <c r="AA734" s="9">
        <f>INTERCEPT(T734:T764,E734:E764)</f>
        <v>32182.423454146206</v>
      </c>
      <c r="AB734" s="9">
        <f>SLOPE(T734:T764,E734:E764)</f>
        <v>2539.0505683791348</v>
      </c>
      <c r="AC734" s="12">
        <f>RSQ(T734:T764,E734:E764)</f>
        <v>0.94984467776605108</v>
      </c>
      <c r="AD734" s="9">
        <f>AA734+(AB734*55)</f>
        <v>171830.2047149986</v>
      </c>
      <c r="AE734" s="10">
        <f>SUM(E734:E764)</f>
        <v>869</v>
      </c>
    </row>
    <row r="735" spans="1:31">
      <c r="A735" s="1">
        <v>35432</v>
      </c>
      <c r="B735" s="7" t="s">
        <v>75</v>
      </c>
      <c r="C735" s="8" t="str">
        <f t="shared" si="113"/>
        <v>Thur</v>
      </c>
      <c r="E735" s="10">
        <v>16</v>
      </c>
      <c r="F735" s="9">
        <v>24301.655999999999</v>
      </c>
      <c r="G735" s="9">
        <v>11540.484</v>
      </c>
      <c r="H735" s="61">
        <v>7175.6940000000004</v>
      </c>
      <c r="I735" s="9">
        <v>3838.5240000000003</v>
      </c>
      <c r="J735" s="9">
        <v>0</v>
      </c>
      <c r="K735" s="9">
        <v>15431.946</v>
      </c>
      <c r="L735" s="9">
        <v>8973</v>
      </c>
      <c r="M735" s="9"/>
      <c r="O735" s="11">
        <f t="shared" si="114"/>
        <v>71261.304000000004</v>
      </c>
      <c r="P735" s="11">
        <v>1867.3620000000001</v>
      </c>
      <c r="Q735" s="11">
        <f t="shared" si="115"/>
        <v>13564.583999999999</v>
      </c>
      <c r="S735" s="11">
        <f t="shared" si="116"/>
        <v>69393.94200000001</v>
      </c>
      <c r="T735" s="11">
        <f t="shared" si="110"/>
        <v>69393.94200000001</v>
      </c>
      <c r="U735" s="11">
        <f t="shared" si="119"/>
        <v>-24009.483999999982</v>
      </c>
      <c r="V735" s="11">
        <f t="shared" si="111"/>
        <v>60420.942000000003</v>
      </c>
      <c r="W735" s="12">
        <f t="shared" si="117"/>
        <v>0.87069476468133189</v>
      </c>
      <c r="X735" s="11">
        <f t="shared" si="112"/>
        <v>8973</v>
      </c>
      <c r="Y735" s="12">
        <f t="shared" si="118"/>
        <v>0.129305235318668</v>
      </c>
      <c r="AA735" s="12"/>
      <c r="AB735" s="12"/>
    </row>
    <row r="736" spans="1:31">
      <c r="A736" s="1">
        <v>35433</v>
      </c>
      <c r="B736" s="7" t="s">
        <v>75</v>
      </c>
      <c r="C736" s="8" t="str">
        <f t="shared" si="113"/>
        <v>Fri</v>
      </c>
      <c r="E736" s="10">
        <v>9</v>
      </c>
      <c r="F736" s="9">
        <v>16470.144</v>
      </c>
      <c r="G736" s="9">
        <v>9678.9240000000009</v>
      </c>
      <c r="H736" s="61">
        <v>4722.0120000000006</v>
      </c>
      <c r="I736" s="9">
        <v>3236.4</v>
      </c>
      <c r="J736" s="9">
        <v>0</v>
      </c>
      <c r="K736" s="9">
        <v>11071.62</v>
      </c>
      <c r="L736" s="9">
        <v>6159</v>
      </c>
      <c r="M736" s="9"/>
      <c r="O736" s="11">
        <f t="shared" si="114"/>
        <v>51338.100000000006</v>
      </c>
      <c r="P736" s="11">
        <v>1497.096</v>
      </c>
      <c r="Q736" s="11">
        <f t="shared" si="115"/>
        <v>9574.5240000000013</v>
      </c>
      <c r="S736" s="11">
        <f t="shared" si="116"/>
        <v>49841.004000000008</v>
      </c>
      <c r="T736" s="11">
        <f t="shared" si="110"/>
        <v>49841.004000000008</v>
      </c>
      <c r="U736" s="11">
        <f t="shared" si="119"/>
        <v>-19552.938000000002</v>
      </c>
      <c r="V736" s="11">
        <f t="shared" si="111"/>
        <v>43682.004000000008</v>
      </c>
      <c r="W736" s="12">
        <f t="shared" si="117"/>
        <v>0.87642704789815229</v>
      </c>
      <c r="X736" s="11">
        <f t="shared" si="112"/>
        <v>6159</v>
      </c>
      <c r="Y736" s="12">
        <f t="shared" si="118"/>
        <v>0.12357295210184768</v>
      </c>
      <c r="AA736" s="12"/>
      <c r="AB736" s="12"/>
    </row>
    <row r="737" spans="1:28">
      <c r="A737" s="1">
        <v>35434</v>
      </c>
      <c r="B737" s="7" t="s">
        <v>75</v>
      </c>
      <c r="C737" s="8" t="str">
        <f t="shared" si="113"/>
        <v>Sat</v>
      </c>
      <c r="E737" s="10">
        <v>5</v>
      </c>
      <c r="F737" s="9">
        <v>11564.07</v>
      </c>
      <c r="G737" s="9">
        <v>8111.472999999999</v>
      </c>
      <c r="H737" s="61">
        <v>3368.4379999999996</v>
      </c>
      <c r="I737" s="9">
        <v>2803.2219999999998</v>
      </c>
      <c r="J737" s="9">
        <v>0</v>
      </c>
      <c r="K737" s="9">
        <v>9288.66</v>
      </c>
      <c r="L737" s="9">
        <v>3859</v>
      </c>
      <c r="M737" s="9"/>
      <c r="O737" s="11">
        <f t="shared" si="114"/>
        <v>38994.862999999998</v>
      </c>
      <c r="P737" s="11">
        <v>2044.752</v>
      </c>
      <c r="Q737" s="11">
        <f t="shared" si="115"/>
        <v>7243.9079999999994</v>
      </c>
      <c r="S737" s="11">
        <f t="shared" si="116"/>
        <v>36950.110999999997</v>
      </c>
      <c r="T737" s="11">
        <f t="shared" si="110"/>
        <v>36950.110999999997</v>
      </c>
      <c r="U737" s="11">
        <f t="shared" si="119"/>
        <v>-12890.893000000011</v>
      </c>
      <c r="V737" s="11">
        <f t="shared" si="111"/>
        <v>33091.110999999997</v>
      </c>
      <c r="W737" s="12">
        <f t="shared" si="117"/>
        <v>0.89556188342708898</v>
      </c>
      <c r="X737" s="11">
        <f t="shared" si="112"/>
        <v>3859</v>
      </c>
      <c r="Y737" s="12">
        <f t="shared" si="118"/>
        <v>0.10443811657291098</v>
      </c>
      <c r="AA737" s="12"/>
      <c r="AB737" s="12"/>
    </row>
    <row r="738" spans="1:28">
      <c r="A738" s="1">
        <v>35435</v>
      </c>
      <c r="B738" s="7" t="s">
        <v>75</v>
      </c>
      <c r="C738" s="8" t="str">
        <f t="shared" si="113"/>
        <v>Sun</v>
      </c>
      <c r="E738" s="10">
        <v>7</v>
      </c>
      <c r="F738" s="9">
        <v>14103.368999999999</v>
      </c>
      <c r="G738" s="9">
        <v>8832.6039999999994</v>
      </c>
      <c r="H738" s="61">
        <v>4586.5639999999994</v>
      </c>
      <c r="I738" s="9">
        <v>3123.5719999999997</v>
      </c>
      <c r="J738" s="9">
        <v>0</v>
      </c>
      <c r="K738" s="9">
        <v>10032.846</v>
      </c>
      <c r="L738" s="9">
        <v>5053</v>
      </c>
      <c r="M738" s="9"/>
      <c r="O738" s="11">
        <f t="shared" si="114"/>
        <v>45731.954999999994</v>
      </c>
      <c r="P738" s="11">
        <v>1942.2479999999998</v>
      </c>
      <c r="Q738" s="11">
        <f t="shared" si="115"/>
        <v>8090.598</v>
      </c>
      <c r="S738" s="11">
        <f t="shared" si="116"/>
        <v>43789.706999999995</v>
      </c>
      <c r="T738" s="11">
        <f t="shared" si="110"/>
        <v>43789.706999999995</v>
      </c>
      <c r="U738" s="11">
        <f t="shared" si="119"/>
        <v>6839.5959999999977</v>
      </c>
      <c r="V738" s="11">
        <f t="shared" si="111"/>
        <v>38736.706999999995</v>
      </c>
      <c r="W738" s="12">
        <f t="shared" si="117"/>
        <v>0.88460758597905209</v>
      </c>
      <c r="X738" s="11">
        <f t="shared" si="112"/>
        <v>5053</v>
      </c>
      <c r="Y738" s="12">
        <f t="shared" si="118"/>
        <v>0.11539241402094791</v>
      </c>
      <c r="AA738" s="12"/>
      <c r="AB738" s="12"/>
    </row>
    <row r="739" spans="1:28">
      <c r="A739" s="1">
        <v>35436</v>
      </c>
      <c r="B739" s="7" t="s">
        <v>75</v>
      </c>
      <c r="C739" s="8" t="str">
        <f t="shared" si="113"/>
        <v>Mon</v>
      </c>
      <c r="E739" s="10">
        <v>17</v>
      </c>
      <c r="F739" s="9">
        <v>24941.014999999999</v>
      </c>
      <c r="G739" s="9">
        <v>11661.154999999999</v>
      </c>
      <c r="H739" s="61">
        <v>8950.4249999999993</v>
      </c>
      <c r="I739" s="9">
        <v>4007.5749999999998</v>
      </c>
      <c r="J739" s="9">
        <v>0</v>
      </c>
      <c r="K739" s="9">
        <v>15158.77</v>
      </c>
      <c r="L739" s="9">
        <v>8877</v>
      </c>
      <c r="M739" s="9"/>
      <c r="O739" s="11">
        <f t="shared" si="114"/>
        <v>73595.94</v>
      </c>
      <c r="P739" s="11">
        <v>2010.58</v>
      </c>
      <c r="Q739" s="11">
        <f t="shared" si="115"/>
        <v>13148.19</v>
      </c>
      <c r="S739" s="11">
        <f t="shared" si="116"/>
        <v>71585.36</v>
      </c>
      <c r="T739" s="11">
        <f t="shared" si="110"/>
        <v>71585.36</v>
      </c>
      <c r="U739" s="11">
        <f t="shared" si="119"/>
        <v>27795.653000000006</v>
      </c>
      <c r="V739" s="11">
        <f t="shared" si="111"/>
        <v>62708.36</v>
      </c>
      <c r="W739" s="12">
        <f t="shared" si="117"/>
        <v>0.87599419769628872</v>
      </c>
      <c r="X739" s="11">
        <f t="shared" si="112"/>
        <v>8877</v>
      </c>
      <c r="Y739" s="12">
        <f t="shared" si="118"/>
        <v>0.12400580230371126</v>
      </c>
      <c r="AA739" s="12"/>
      <c r="AB739" s="12"/>
    </row>
    <row r="740" spans="1:28">
      <c r="A740" s="1">
        <v>35437</v>
      </c>
      <c r="B740" s="7" t="s">
        <v>75</v>
      </c>
      <c r="C740" s="8" t="str">
        <f t="shared" si="113"/>
        <v>Tue</v>
      </c>
      <c r="E740" s="10">
        <v>29</v>
      </c>
      <c r="F740" s="9">
        <v>37649.275999999998</v>
      </c>
      <c r="G740" s="9">
        <v>14361.032000000001</v>
      </c>
      <c r="H740" s="61">
        <v>12211.332</v>
      </c>
      <c r="I740" s="9">
        <v>4809.1120000000001</v>
      </c>
      <c r="J740" s="9">
        <v>0</v>
      </c>
      <c r="K740" s="9">
        <v>21547.763999999999</v>
      </c>
      <c r="L740" s="9">
        <v>12338</v>
      </c>
      <c r="M740" s="9"/>
      <c r="O740" s="11">
        <f t="shared" si="114"/>
        <v>102916.51599999999</v>
      </c>
      <c r="P740" s="11">
        <v>2228.4360000000001</v>
      </c>
      <c r="Q740" s="11">
        <f t="shared" si="115"/>
        <v>19319.327999999998</v>
      </c>
      <c r="S740" s="11">
        <f t="shared" si="116"/>
        <v>100688.07999999999</v>
      </c>
      <c r="T740" s="11">
        <f t="shared" si="110"/>
        <v>100688.07999999999</v>
      </c>
      <c r="U740" s="11">
        <f t="shared" si="119"/>
        <v>29102.719999999987</v>
      </c>
      <c r="V740" s="11">
        <f t="shared" si="111"/>
        <v>88350.079999999987</v>
      </c>
      <c r="W740" s="12">
        <f t="shared" si="117"/>
        <v>0.87746315154683652</v>
      </c>
      <c r="X740" s="11">
        <f t="shared" si="112"/>
        <v>12338</v>
      </c>
      <c r="Y740" s="12">
        <f t="shared" si="118"/>
        <v>0.12253684845316348</v>
      </c>
      <c r="AA740" s="12"/>
      <c r="AB740" s="12"/>
    </row>
    <row r="741" spans="1:28">
      <c r="A741" s="1">
        <v>35438</v>
      </c>
      <c r="B741" s="7" t="s">
        <v>75</v>
      </c>
      <c r="C741" s="8" t="str">
        <f t="shared" si="113"/>
        <v>Wed</v>
      </c>
      <c r="E741" s="10">
        <v>30</v>
      </c>
      <c r="F741" s="9">
        <v>39077.057999999997</v>
      </c>
      <c r="G741" s="9">
        <v>18645.350999999999</v>
      </c>
      <c r="H741" s="61">
        <v>11907.999</v>
      </c>
      <c r="I741" s="9">
        <v>4736.55</v>
      </c>
      <c r="J741" s="9">
        <v>0</v>
      </c>
      <c r="K741" s="9">
        <v>20511.863999999998</v>
      </c>
      <c r="L741" s="9">
        <v>15984</v>
      </c>
      <c r="M741" s="9"/>
      <c r="O741" s="11">
        <f t="shared" si="114"/>
        <v>110862.822</v>
      </c>
      <c r="P741" s="11">
        <v>2509.8509999999997</v>
      </c>
      <c r="Q741" s="11">
        <f t="shared" si="115"/>
        <v>18002.012999999999</v>
      </c>
      <c r="S741" s="11">
        <f t="shared" si="116"/>
        <v>108352.97100000001</v>
      </c>
      <c r="T741" s="11">
        <f t="shared" si="110"/>
        <v>108352.97100000001</v>
      </c>
      <c r="U741" s="11">
        <f t="shared" si="119"/>
        <v>7664.8910000000178</v>
      </c>
      <c r="V741" s="11">
        <f t="shared" si="111"/>
        <v>92368.971000000005</v>
      </c>
      <c r="W741" s="12">
        <f t="shared" si="117"/>
        <v>0.85248212529400791</v>
      </c>
      <c r="X741" s="11">
        <f t="shared" si="112"/>
        <v>15984</v>
      </c>
      <c r="Y741" s="12">
        <f t="shared" si="118"/>
        <v>0.14751787470599215</v>
      </c>
      <c r="AA741" s="12"/>
      <c r="AB741" s="12"/>
    </row>
    <row r="742" spans="1:28">
      <c r="A742" s="1">
        <v>35439</v>
      </c>
      <c r="B742" s="7" t="s">
        <v>75</v>
      </c>
      <c r="C742" s="8" t="str">
        <f t="shared" si="113"/>
        <v>Thur</v>
      </c>
      <c r="E742" s="10">
        <v>32</v>
      </c>
      <c r="F742" s="9">
        <v>42793.11</v>
      </c>
      <c r="G742" s="9">
        <v>19860.614999999998</v>
      </c>
      <c r="H742" s="61">
        <v>12702.554999999998</v>
      </c>
      <c r="I742" s="9">
        <v>4940.0549999999994</v>
      </c>
      <c r="J742" s="9">
        <v>0</v>
      </c>
      <c r="K742" s="9">
        <v>21566.294999999998</v>
      </c>
      <c r="L742" s="9">
        <v>17065</v>
      </c>
      <c r="M742" s="9"/>
      <c r="O742" s="11">
        <f t="shared" si="114"/>
        <v>118927.62999999999</v>
      </c>
      <c r="P742" s="11">
        <v>2335.9949999999999</v>
      </c>
      <c r="Q742" s="11">
        <f t="shared" si="115"/>
        <v>19230.3</v>
      </c>
      <c r="S742" s="11">
        <f t="shared" si="116"/>
        <v>116591.63499999999</v>
      </c>
      <c r="T742" s="11">
        <f t="shared" si="110"/>
        <v>116591.63499999999</v>
      </c>
      <c r="U742" s="11">
        <f t="shared" si="119"/>
        <v>8238.6639999999898</v>
      </c>
      <c r="V742" s="11">
        <f t="shared" si="111"/>
        <v>99526.634999999995</v>
      </c>
      <c r="W742" s="12">
        <f t="shared" si="117"/>
        <v>0.85363443955477591</v>
      </c>
      <c r="X742" s="11">
        <f t="shared" si="112"/>
        <v>17065</v>
      </c>
      <c r="Y742" s="12">
        <f t="shared" si="118"/>
        <v>0.14636556044522406</v>
      </c>
      <c r="AA742" s="12"/>
      <c r="AB742" s="12"/>
    </row>
    <row r="743" spans="1:28">
      <c r="A743" s="1">
        <v>35440</v>
      </c>
      <c r="B743" s="7" t="s">
        <v>75</v>
      </c>
      <c r="C743" s="8" t="str">
        <f t="shared" si="113"/>
        <v>Fri</v>
      </c>
      <c r="D743" s="9">
        <v>9000</v>
      </c>
      <c r="E743" s="10">
        <v>29</v>
      </c>
      <c r="F743" s="9">
        <v>38377.584000000003</v>
      </c>
      <c r="G743" s="9">
        <v>19115.236000000001</v>
      </c>
      <c r="H743" s="61">
        <v>11495.456</v>
      </c>
      <c r="I743" s="9">
        <v>4665.1080000000002</v>
      </c>
      <c r="J743" s="9">
        <v>0</v>
      </c>
      <c r="K743" s="9">
        <v>19023.031999999999</v>
      </c>
      <c r="L743" s="9">
        <v>16191</v>
      </c>
      <c r="M743" s="9"/>
      <c r="O743" s="11">
        <f t="shared" si="114"/>
        <v>108867.41600000003</v>
      </c>
      <c r="P743" s="11">
        <v>1996.3720000000001</v>
      </c>
      <c r="Q743" s="11">
        <f t="shared" si="115"/>
        <v>17026.66</v>
      </c>
      <c r="S743" s="11">
        <f t="shared" si="116"/>
        <v>106871.04400000002</v>
      </c>
      <c r="T743" s="11">
        <f t="shared" si="110"/>
        <v>115871.04400000002</v>
      </c>
      <c r="U743" s="11">
        <f t="shared" si="119"/>
        <v>-9720.5909999999712</v>
      </c>
      <c r="V743" s="11">
        <f t="shared" si="111"/>
        <v>90680.044000000024</v>
      </c>
      <c r="W743" s="12">
        <f t="shared" si="117"/>
        <v>0.84849965534162841</v>
      </c>
      <c r="X743" s="11">
        <f t="shared" si="112"/>
        <v>16191</v>
      </c>
      <c r="Y743" s="12">
        <f t="shared" si="118"/>
        <v>0.15150034465837159</v>
      </c>
      <c r="AA743" s="12"/>
      <c r="AB743" s="12"/>
    </row>
    <row r="744" spans="1:28">
      <c r="A744" s="1">
        <v>35441</v>
      </c>
      <c r="B744" s="7" t="s">
        <v>75</v>
      </c>
      <c r="C744" s="8" t="str">
        <f t="shared" si="113"/>
        <v>Sat</v>
      </c>
      <c r="D744" s="9">
        <v>9000</v>
      </c>
      <c r="E744" s="10">
        <v>40</v>
      </c>
      <c r="F744" s="9">
        <v>47635.28</v>
      </c>
      <c r="G744" s="9">
        <v>20757.296000000002</v>
      </c>
      <c r="H744" s="61">
        <v>12924.1</v>
      </c>
      <c r="I744" s="9">
        <v>5452.4679999999998</v>
      </c>
      <c r="J744" s="9">
        <v>0</v>
      </c>
      <c r="K744" s="9">
        <v>24227.896000000001</v>
      </c>
      <c r="L744" s="9">
        <v>18202</v>
      </c>
      <c r="M744" s="9"/>
      <c r="O744" s="11">
        <f t="shared" si="114"/>
        <v>129199.04000000001</v>
      </c>
      <c r="P744" s="11">
        <v>2291.6320000000001</v>
      </c>
      <c r="Q744" s="11">
        <f t="shared" si="115"/>
        <v>21936.263999999999</v>
      </c>
      <c r="S744" s="11">
        <f t="shared" si="116"/>
        <v>126907.40800000001</v>
      </c>
      <c r="T744" s="11">
        <f t="shared" si="110"/>
        <v>135907.408</v>
      </c>
      <c r="U744" s="11">
        <f t="shared" si="119"/>
        <v>20036.363999999987</v>
      </c>
      <c r="V744" s="11">
        <f t="shared" si="111"/>
        <v>108705.40800000001</v>
      </c>
      <c r="W744" s="12">
        <f t="shared" si="117"/>
        <v>0.85657259661311502</v>
      </c>
      <c r="X744" s="11">
        <f t="shared" si="112"/>
        <v>18202</v>
      </c>
      <c r="Y744" s="12">
        <f t="shared" si="118"/>
        <v>0.14342740338688501</v>
      </c>
      <c r="AA744" s="12"/>
      <c r="AB744" s="12"/>
    </row>
    <row r="745" spans="1:28">
      <c r="A745" s="1">
        <v>35442</v>
      </c>
      <c r="B745" s="7" t="s">
        <v>75</v>
      </c>
      <c r="C745" s="8" t="str">
        <f t="shared" si="113"/>
        <v>Sun</v>
      </c>
      <c r="D745" s="9">
        <v>9000</v>
      </c>
      <c r="E745" s="10">
        <v>39</v>
      </c>
      <c r="F745" s="9">
        <v>48395.752999999997</v>
      </c>
      <c r="G745" s="9">
        <v>20966.065999999999</v>
      </c>
      <c r="H745" s="61">
        <v>13327.523999999999</v>
      </c>
      <c r="I745" s="9">
        <v>5517.8769999999995</v>
      </c>
      <c r="J745" s="9">
        <v>0</v>
      </c>
      <c r="K745" s="9">
        <v>24863.111999999997</v>
      </c>
      <c r="L745" s="9">
        <v>18385</v>
      </c>
      <c r="M745" s="9"/>
      <c r="O745" s="11">
        <f t="shared" si="114"/>
        <v>131455.33199999999</v>
      </c>
      <c r="P745" s="11">
        <v>2365.3969999999999</v>
      </c>
      <c r="Q745" s="11">
        <f t="shared" si="115"/>
        <v>22497.714999999997</v>
      </c>
      <c r="S745" s="11">
        <f t="shared" si="116"/>
        <v>129089.935</v>
      </c>
      <c r="T745" s="11">
        <f t="shared" si="110"/>
        <v>138089.935</v>
      </c>
      <c r="U745" s="11">
        <f t="shared" si="119"/>
        <v>2182.5269999999873</v>
      </c>
      <c r="V745" s="11">
        <f t="shared" si="111"/>
        <v>110704.93499999998</v>
      </c>
      <c r="W745" s="12">
        <f t="shared" si="117"/>
        <v>0.85757991124559774</v>
      </c>
      <c r="X745" s="11">
        <f t="shared" si="112"/>
        <v>18385</v>
      </c>
      <c r="Y745" s="12">
        <f t="shared" si="118"/>
        <v>0.14242008875440212</v>
      </c>
      <c r="AA745" s="12"/>
      <c r="AB745" s="12"/>
    </row>
    <row r="746" spans="1:28">
      <c r="A746" s="1">
        <v>35443</v>
      </c>
      <c r="B746" s="7" t="s">
        <v>75</v>
      </c>
      <c r="C746" s="8" t="str">
        <f t="shared" si="113"/>
        <v>Mon</v>
      </c>
      <c r="E746" s="10">
        <v>40</v>
      </c>
      <c r="F746" s="9">
        <v>49498.083999999995</v>
      </c>
      <c r="G746" s="9">
        <v>21002.360999999997</v>
      </c>
      <c r="H746" s="61">
        <v>13476.851999999999</v>
      </c>
      <c r="I746" s="9">
        <v>5554.1719999999996</v>
      </c>
      <c r="J746" s="9">
        <v>0</v>
      </c>
      <c r="K746" s="9">
        <v>21760.407999999999</v>
      </c>
      <c r="L746" s="9">
        <v>18985</v>
      </c>
      <c r="M746" s="9"/>
      <c r="O746" s="11">
        <f t="shared" si="114"/>
        <v>130276.87699999999</v>
      </c>
      <c r="P746" s="11">
        <v>2391.3219999999997</v>
      </c>
      <c r="Q746" s="11">
        <f t="shared" si="115"/>
        <v>19369.085999999999</v>
      </c>
      <c r="S746" s="11">
        <f t="shared" si="116"/>
        <v>127885.55499999999</v>
      </c>
      <c r="T746" s="11">
        <f t="shared" si="110"/>
        <v>127885.55499999999</v>
      </c>
      <c r="U746" s="11">
        <f t="shared" si="119"/>
        <v>-1204.3800000000047</v>
      </c>
      <c r="V746" s="11">
        <f t="shared" si="111"/>
        <v>108900.55499999999</v>
      </c>
      <c r="W746" s="12">
        <f t="shared" si="117"/>
        <v>0.851546955400866</v>
      </c>
      <c r="X746" s="11">
        <f t="shared" si="112"/>
        <v>18985</v>
      </c>
      <c r="Y746" s="12">
        <f t="shared" si="118"/>
        <v>0.14845304459913397</v>
      </c>
      <c r="AA746" s="12"/>
      <c r="AB746" s="12"/>
    </row>
    <row r="747" spans="1:28">
      <c r="A747" s="1">
        <v>35444</v>
      </c>
      <c r="B747" s="7" t="s">
        <v>75</v>
      </c>
      <c r="C747" s="8" t="str">
        <f t="shared" si="113"/>
        <v>Tue</v>
      </c>
      <c r="E747" s="10">
        <v>39</v>
      </c>
      <c r="F747" s="9">
        <v>46530.575999999994</v>
      </c>
      <c r="G747" s="9">
        <v>20276.084999999999</v>
      </c>
      <c r="H747" s="61">
        <v>12245.653999999999</v>
      </c>
      <c r="I747" s="9">
        <v>5285.393</v>
      </c>
      <c r="J747" s="9">
        <v>0</v>
      </c>
      <c r="K747" s="9">
        <v>19466.703999999998</v>
      </c>
      <c r="L747" s="9">
        <v>18022</v>
      </c>
      <c r="M747" s="9"/>
      <c r="O747" s="11">
        <f t="shared" si="114"/>
        <v>121826.41199999998</v>
      </c>
      <c r="P747" s="11">
        <v>2430.221</v>
      </c>
      <c r="Q747" s="11">
        <f t="shared" si="115"/>
        <v>17036.482999999997</v>
      </c>
      <c r="S747" s="11">
        <f t="shared" si="116"/>
        <v>119396.19099999998</v>
      </c>
      <c r="T747" s="11">
        <f t="shared" si="110"/>
        <v>119396.19099999998</v>
      </c>
      <c r="U747" s="11">
        <f t="shared" si="119"/>
        <v>-8489.3640000000159</v>
      </c>
      <c r="V747" s="11">
        <f t="shared" si="111"/>
        <v>101374.19099999998</v>
      </c>
      <c r="W747" s="12">
        <f t="shared" si="117"/>
        <v>0.84905716129587416</v>
      </c>
      <c r="X747" s="11">
        <f t="shared" si="112"/>
        <v>18022</v>
      </c>
      <c r="Y747" s="12">
        <f t="shared" si="118"/>
        <v>0.15094283870412586</v>
      </c>
      <c r="AA747" s="12"/>
      <c r="AB747" s="12"/>
    </row>
    <row r="748" spans="1:28">
      <c r="A748" s="1">
        <v>35445</v>
      </c>
      <c r="B748" s="7" t="s">
        <v>75</v>
      </c>
      <c r="C748" s="8" t="str">
        <f t="shared" si="113"/>
        <v>Wed</v>
      </c>
      <c r="E748" s="10">
        <v>28</v>
      </c>
      <c r="F748" s="9">
        <v>38013.892999999996</v>
      </c>
      <c r="G748" s="9">
        <v>18420.430999999997</v>
      </c>
      <c r="H748" s="61">
        <v>11149.509</v>
      </c>
      <c r="I748" s="9">
        <v>4432.3739999999998</v>
      </c>
      <c r="J748" s="9">
        <v>0</v>
      </c>
      <c r="K748" s="9">
        <v>14681.07</v>
      </c>
      <c r="L748" s="9">
        <v>16184</v>
      </c>
      <c r="M748" s="9"/>
      <c r="O748" s="11">
        <f t="shared" si="114"/>
        <v>102881.277</v>
      </c>
      <c r="P748" s="11">
        <v>2541.3939999999998</v>
      </c>
      <c r="Q748" s="11">
        <f t="shared" si="115"/>
        <v>12139.675999999999</v>
      </c>
      <c r="S748" s="11">
        <f t="shared" si="116"/>
        <v>100339.883</v>
      </c>
      <c r="T748" s="11">
        <f t="shared" si="110"/>
        <v>100339.883</v>
      </c>
      <c r="U748" s="11">
        <f t="shared" si="119"/>
        <v>-19056.307999999975</v>
      </c>
      <c r="V748" s="11">
        <f t="shared" si="111"/>
        <v>84155.883000000002</v>
      </c>
      <c r="W748" s="12">
        <f t="shared" si="117"/>
        <v>0.83870820339704799</v>
      </c>
      <c r="X748" s="11">
        <f t="shared" si="112"/>
        <v>16184</v>
      </c>
      <c r="Y748" s="12">
        <f t="shared" si="118"/>
        <v>0.16129179660295198</v>
      </c>
      <c r="AA748" s="12"/>
      <c r="AB748" s="12"/>
    </row>
    <row r="749" spans="1:28">
      <c r="A749" s="1">
        <v>35446</v>
      </c>
      <c r="B749" s="7" t="s">
        <v>75</v>
      </c>
      <c r="C749" s="8" t="str">
        <f t="shared" si="113"/>
        <v>Thur</v>
      </c>
      <c r="E749" s="10">
        <v>30</v>
      </c>
      <c r="F749" s="9">
        <v>33116.844000000005</v>
      </c>
      <c r="G749" s="9">
        <v>18344.41</v>
      </c>
      <c r="H749" s="61">
        <v>10406.454</v>
      </c>
      <c r="I749" s="9">
        <v>4125.2780000000002</v>
      </c>
      <c r="J749" s="9">
        <v>0</v>
      </c>
      <c r="K749" s="9">
        <v>21361</v>
      </c>
      <c r="L749" s="9">
        <v>14988</v>
      </c>
      <c r="M749" s="9"/>
      <c r="O749" s="11">
        <f t="shared" si="114"/>
        <v>102341.986</v>
      </c>
      <c r="P749" s="11">
        <v>2768.5940000000001</v>
      </c>
      <c r="Q749" s="11">
        <f t="shared" si="115"/>
        <v>18592.405999999999</v>
      </c>
      <c r="S749" s="11">
        <f t="shared" si="116"/>
        <v>99573.392000000007</v>
      </c>
      <c r="T749" s="11">
        <f t="shared" si="110"/>
        <v>99573.392000000007</v>
      </c>
      <c r="U749" s="11">
        <f t="shared" si="119"/>
        <v>-766.49099999999453</v>
      </c>
      <c r="V749" s="11">
        <f t="shared" si="111"/>
        <v>84585.392000000007</v>
      </c>
      <c r="W749" s="12">
        <f t="shared" si="117"/>
        <v>0.84947786051116947</v>
      </c>
      <c r="X749" s="11">
        <f t="shared" si="112"/>
        <v>14988</v>
      </c>
      <c r="Y749" s="12">
        <f t="shared" si="118"/>
        <v>0.1505221394888305</v>
      </c>
      <c r="AA749" s="12"/>
      <c r="AB749" s="12"/>
    </row>
    <row r="750" spans="1:28">
      <c r="A750" s="1">
        <v>35447</v>
      </c>
      <c r="B750" s="7" t="s">
        <v>75</v>
      </c>
      <c r="C750" s="8" t="str">
        <f t="shared" si="113"/>
        <v>Fri</v>
      </c>
      <c r="D750" s="9">
        <v>12000</v>
      </c>
      <c r="E750" s="10">
        <v>47</v>
      </c>
      <c r="F750" s="9">
        <v>49409.644999999997</v>
      </c>
      <c r="G750" s="9">
        <v>21274.563999999998</v>
      </c>
      <c r="H750" s="61">
        <v>13663.888999999999</v>
      </c>
      <c r="I750" s="9">
        <v>5808.01</v>
      </c>
      <c r="J750" s="9">
        <v>0</v>
      </c>
      <c r="K750" s="9">
        <v>29757.998999999996</v>
      </c>
      <c r="L750" s="9">
        <v>19395</v>
      </c>
      <c r="M750" s="9"/>
      <c r="O750" s="11">
        <f t="shared" si="114"/>
        <v>139309.10699999999</v>
      </c>
      <c r="P750" s="11">
        <v>2186.056</v>
      </c>
      <c r="Q750" s="11">
        <f t="shared" si="115"/>
        <v>27571.942999999996</v>
      </c>
      <c r="S750" s="11">
        <f t="shared" si="116"/>
        <v>137123.05099999998</v>
      </c>
      <c r="T750" s="11">
        <f t="shared" si="110"/>
        <v>149123.05099999998</v>
      </c>
      <c r="U750" s="11">
        <f t="shared" si="119"/>
        <v>37549.658999999971</v>
      </c>
      <c r="V750" s="11">
        <f t="shared" si="111"/>
        <v>117728.05099999999</v>
      </c>
      <c r="W750" s="12">
        <f t="shared" si="117"/>
        <v>0.8585576979322026</v>
      </c>
      <c r="X750" s="11">
        <f t="shared" si="112"/>
        <v>19395</v>
      </c>
      <c r="Y750" s="12">
        <f t="shared" si="118"/>
        <v>0.14144230206779751</v>
      </c>
      <c r="AA750" s="12"/>
      <c r="AB750" s="12"/>
    </row>
    <row r="751" spans="1:28">
      <c r="A751" s="1">
        <v>35448</v>
      </c>
      <c r="B751" s="7" t="s">
        <v>75</v>
      </c>
      <c r="C751" s="8" t="str">
        <f t="shared" si="113"/>
        <v>Sat</v>
      </c>
      <c r="D751" s="9">
        <v>12000</v>
      </c>
      <c r="E751" s="10">
        <v>51</v>
      </c>
      <c r="F751" s="9">
        <v>53452.393999999993</v>
      </c>
      <c r="G751" s="9">
        <v>21470.934999999998</v>
      </c>
      <c r="H751" s="61">
        <v>14117.931999999999</v>
      </c>
      <c r="I751" s="9">
        <v>6559.2069999999994</v>
      </c>
      <c r="J751" s="9">
        <v>0</v>
      </c>
      <c r="K751" s="9">
        <v>32639.145999999997</v>
      </c>
      <c r="L751" s="9">
        <v>20373</v>
      </c>
      <c r="M751" s="9"/>
      <c r="O751" s="11">
        <f t="shared" si="114"/>
        <v>148612.614</v>
      </c>
      <c r="P751" s="11">
        <v>2479.0539999999996</v>
      </c>
      <c r="Q751" s="11">
        <f t="shared" si="115"/>
        <v>30160.091999999997</v>
      </c>
      <c r="S751" s="11">
        <f t="shared" si="116"/>
        <v>146133.56</v>
      </c>
      <c r="T751" s="11">
        <f t="shared" si="110"/>
        <v>158133.56</v>
      </c>
      <c r="U751" s="11">
        <f t="shared" si="119"/>
        <v>9010.50900000002</v>
      </c>
      <c r="V751" s="11">
        <f t="shared" si="111"/>
        <v>125760.55999999998</v>
      </c>
      <c r="W751" s="12">
        <f t="shared" si="117"/>
        <v>0.86058643887139941</v>
      </c>
      <c r="X751" s="11">
        <f t="shared" si="112"/>
        <v>20373</v>
      </c>
      <c r="Y751" s="12">
        <f t="shared" si="118"/>
        <v>0.13941356112860046</v>
      </c>
      <c r="AA751" s="12"/>
      <c r="AB751" s="12"/>
    </row>
    <row r="752" spans="1:28">
      <c r="A752" s="1">
        <v>35449</v>
      </c>
      <c r="B752" s="7" t="s">
        <v>75</v>
      </c>
      <c r="C752" s="8" t="str">
        <f t="shared" si="113"/>
        <v>Sun</v>
      </c>
      <c r="D752" s="9">
        <v>12000</v>
      </c>
      <c r="E752" s="10">
        <v>44</v>
      </c>
      <c r="F752" s="9">
        <v>46919.675999999999</v>
      </c>
      <c r="G752" s="9">
        <v>20434.067999999999</v>
      </c>
      <c r="H752" s="61">
        <v>12829.68</v>
      </c>
      <c r="I752" s="9">
        <v>5524.2359999999999</v>
      </c>
      <c r="J752" s="9">
        <v>0</v>
      </c>
      <c r="K752" s="9">
        <v>29442.87</v>
      </c>
      <c r="L752" s="9">
        <v>19082</v>
      </c>
      <c r="M752" s="9"/>
      <c r="O752" s="11">
        <f t="shared" si="114"/>
        <v>134232.53</v>
      </c>
      <c r="P752" s="11">
        <v>2572.1640000000002</v>
      </c>
      <c r="Q752" s="11">
        <f t="shared" si="115"/>
        <v>26870.705999999998</v>
      </c>
      <c r="S752" s="11">
        <f t="shared" si="116"/>
        <v>131660.36600000001</v>
      </c>
      <c r="T752" s="11">
        <f t="shared" si="110"/>
        <v>143660.36600000001</v>
      </c>
      <c r="U752" s="11">
        <f t="shared" si="119"/>
        <v>-14473.193999999989</v>
      </c>
      <c r="V752" s="11">
        <f t="shared" si="111"/>
        <v>112578.36599999999</v>
      </c>
      <c r="W752" s="12">
        <f t="shared" si="117"/>
        <v>0.85506648219404147</v>
      </c>
      <c r="X752" s="11">
        <f t="shared" si="112"/>
        <v>19082</v>
      </c>
      <c r="Y752" s="12">
        <f t="shared" si="118"/>
        <v>0.1449335178059584</v>
      </c>
      <c r="AA752" s="12"/>
      <c r="AB752" s="12"/>
    </row>
    <row r="753" spans="1:31">
      <c r="A753" s="1">
        <v>35450</v>
      </c>
      <c r="B753" s="7" t="s">
        <v>75</v>
      </c>
      <c r="C753" s="8" t="str">
        <f t="shared" si="113"/>
        <v>Mon</v>
      </c>
      <c r="D753" s="9">
        <v>12000</v>
      </c>
      <c r="E753" s="10">
        <v>32</v>
      </c>
      <c r="F753" s="9">
        <v>35923.424999999996</v>
      </c>
      <c r="G753" s="9">
        <v>18673.947</v>
      </c>
      <c r="H753" s="61">
        <v>11633.682999999999</v>
      </c>
      <c r="I753" s="9">
        <v>4638.0959999999995</v>
      </c>
      <c r="J753" s="9">
        <v>0</v>
      </c>
      <c r="K753" s="9">
        <v>22480.842999999997</v>
      </c>
      <c r="L753" s="9">
        <v>17068</v>
      </c>
      <c r="M753" s="9"/>
      <c r="O753" s="11">
        <f t="shared" si="114"/>
        <v>110417.99399999999</v>
      </c>
      <c r="P753" s="11">
        <v>2540.355</v>
      </c>
      <c r="Q753" s="11">
        <f t="shared" si="115"/>
        <v>19940.487999999998</v>
      </c>
      <c r="S753" s="11">
        <f t="shared" si="116"/>
        <v>107877.639</v>
      </c>
      <c r="T753" s="11">
        <f t="shared" si="110"/>
        <v>119877.639</v>
      </c>
      <c r="U753" s="11">
        <f t="shared" si="119"/>
        <v>-23782.727000000014</v>
      </c>
      <c r="V753" s="11">
        <f t="shared" si="111"/>
        <v>90809.638999999996</v>
      </c>
      <c r="W753" s="12">
        <f t="shared" si="117"/>
        <v>0.84178370829936311</v>
      </c>
      <c r="X753" s="11">
        <f t="shared" si="112"/>
        <v>17068</v>
      </c>
      <c r="Y753" s="12">
        <f t="shared" si="118"/>
        <v>0.15821629170063686</v>
      </c>
      <c r="AA753" s="12"/>
      <c r="AB753" s="12"/>
    </row>
    <row r="754" spans="1:31">
      <c r="A754" s="1">
        <v>35451</v>
      </c>
      <c r="B754" s="7" t="s">
        <v>75</v>
      </c>
      <c r="C754" s="8" t="str">
        <f t="shared" si="113"/>
        <v>Tue</v>
      </c>
      <c r="E754" s="10">
        <v>30</v>
      </c>
      <c r="F754" s="9">
        <v>30830.255999999998</v>
      </c>
      <c r="G754" s="9">
        <v>18812.951999999997</v>
      </c>
      <c r="H754" s="61">
        <v>11090.813999999998</v>
      </c>
      <c r="I754" s="9">
        <v>4462.7669999999998</v>
      </c>
      <c r="J754" s="9">
        <v>0</v>
      </c>
      <c r="K754" s="9">
        <v>27119.090999999997</v>
      </c>
      <c r="L754" s="9">
        <v>16456</v>
      </c>
      <c r="M754" s="9"/>
      <c r="O754" s="11">
        <f t="shared" si="114"/>
        <v>108771.87999999999</v>
      </c>
      <c r="P754" s="11">
        <v>2282.913</v>
      </c>
      <c r="Q754" s="11">
        <f t="shared" si="115"/>
        <v>24836.177999999996</v>
      </c>
      <c r="S754" s="11">
        <f t="shared" si="116"/>
        <v>106488.96699999999</v>
      </c>
      <c r="T754" s="11">
        <f t="shared" si="110"/>
        <v>106488.96699999999</v>
      </c>
      <c r="U754" s="11">
        <f t="shared" si="119"/>
        <v>-1388.6720000000059</v>
      </c>
      <c r="V754" s="11">
        <f t="shared" si="111"/>
        <v>90032.96699999999</v>
      </c>
      <c r="W754" s="12">
        <f t="shared" si="117"/>
        <v>0.84546755909464311</v>
      </c>
      <c r="X754" s="11">
        <f t="shared" si="112"/>
        <v>16456</v>
      </c>
      <c r="Y754" s="12">
        <f t="shared" si="118"/>
        <v>0.15453244090535689</v>
      </c>
      <c r="AA754" s="12"/>
      <c r="AB754" s="12"/>
    </row>
    <row r="755" spans="1:31">
      <c r="A755" s="1">
        <v>35452</v>
      </c>
      <c r="B755" s="7" t="s">
        <v>75</v>
      </c>
      <c r="C755" s="8" t="str">
        <f t="shared" si="113"/>
        <v>Wed</v>
      </c>
      <c r="E755" s="10">
        <v>13</v>
      </c>
      <c r="F755" s="9">
        <v>18847.919999999998</v>
      </c>
      <c r="G755" s="9">
        <v>16730.48</v>
      </c>
      <c r="H755" s="61">
        <v>7194.72</v>
      </c>
      <c r="I755" s="9">
        <v>3264.56</v>
      </c>
      <c r="J755" s="9">
        <v>0</v>
      </c>
      <c r="K755" s="9">
        <v>19659.12</v>
      </c>
      <c r="L755" s="9">
        <v>13346</v>
      </c>
      <c r="M755" s="9"/>
      <c r="O755" s="11">
        <f t="shared" si="114"/>
        <v>79042.799999999988</v>
      </c>
      <c r="P755" s="11">
        <v>742.56</v>
      </c>
      <c r="Q755" s="11">
        <f t="shared" si="115"/>
        <v>18916.559999999998</v>
      </c>
      <c r="S755" s="11">
        <f t="shared" si="116"/>
        <v>78300.239999999991</v>
      </c>
      <c r="T755" s="11">
        <f t="shared" si="110"/>
        <v>78300.239999999991</v>
      </c>
      <c r="U755" s="11">
        <f t="shared" si="119"/>
        <v>-28188.726999999999</v>
      </c>
      <c r="V755" s="11">
        <f t="shared" si="111"/>
        <v>64954.239999999991</v>
      </c>
      <c r="W755" s="12">
        <f t="shared" si="117"/>
        <v>0.82955352371844582</v>
      </c>
      <c r="X755" s="11">
        <f t="shared" si="112"/>
        <v>13346</v>
      </c>
      <c r="Y755" s="12">
        <f t="shared" si="118"/>
        <v>0.17044647628155421</v>
      </c>
      <c r="AA755" s="12"/>
      <c r="AB755" s="12"/>
    </row>
    <row r="756" spans="1:31">
      <c r="A756" s="1">
        <v>35453</v>
      </c>
      <c r="B756" s="7" t="s">
        <v>75</v>
      </c>
      <c r="C756" s="8" t="str">
        <f t="shared" si="113"/>
        <v>Thur</v>
      </c>
      <c r="E756" s="10">
        <v>19</v>
      </c>
      <c r="F756" s="9">
        <v>19253.52</v>
      </c>
      <c r="G756" s="9">
        <v>16840.72</v>
      </c>
      <c r="H756" s="61">
        <v>8218.08</v>
      </c>
      <c r="I756" s="9">
        <v>3411.2</v>
      </c>
      <c r="J756" s="9">
        <v>0</v>
      </c>
      <c r="K756" s="9">
        <v>22849.84</v>
      </c>
      <c r="L756" s="9">
        <v>14188</v>
      </c>
      <c r="M756" s="9"/>
      <c r="O756" s="11">
        <f t="shared" si="114"/>
        <v>84761.36</v>
      </c>
      <c r="P756" s="11">
        <v>3361.28</v>
      </c>
      <c r="Q756" s="11">
        <f t="shared" si="115"/>
        <v>19488.560000000001</v>
      </c>
      <c r="S756" s="11">
        <f t="shared" si="116"/>
        <v>81400.08</v>
      </c>
      <c r="T756" s="11">
        <f t="shared" si="110"/>
        <v>81400.08</v>
      </c>
      <c r="U756" s="11">
        <f t="shared" si="119"/>
        <v>3099.8400000000111</v>
      </c>
      <c r="V756" s="11">
        <f t="shared" si="111"/>
        <v>67212.08</v>
      </c>
      <c r="W756" s="12">
        <f t="shared" si="117"/>
        <v>0.82570041700204722</v>
      </c>
      <c r="X756" s="11">
        <f t="shared" si="112"/>
        <v>14188</v>
      </c>
      <c r="Y756" s="12">
        <f t="shared" si="118"/>
        <v>0.17429958299795281</v>
      </c>
      <c r="AA756" s="12"/>
      <c r="AB756" s="12"/>
    </row>
    <row r="757" spans="1:31">
      <c r="A757" s="1">
        <v>35454</v>
      </c>
      <c r="B757" s="7" t="s">
        <v>75</v>
      </c>
      <c r="C757" s="8" t="str">
        <f t="shared" si="113"/>
        <v>Fri</v>
      </c>
      <c r="E757" s="10">
        <v>24</v>
      </c>
      <c r="F757" s="9">
        <v>28916.16</v>
      </c>
      <c r="G757" s="9">
        <v>18150.080000000002</v>
      </c>
      <c r="H757" s="61">
        <v>9933.0400000000009</v>
      </c>
      <c r="I757" s="9">
        <v>4171.4399999999996</v>
      </c>
      <c r="J757" s="9">
        <v>0</v>
      </c>
      <c r="K757" s="9">
        <v>25774.32</v>
      </c>
      <c r="L757" s="9">
        <v>16490</v>
      </c>
      <c r="M757" s="9"/>
      <c r="O757" s="11">
        <f t="shared" si="114"/>
        <v>103435.04000000001</v>
      </c>
      <c r="P757" s="11">
        <v>2565.6799999999998</v>
      </c>
      <c r="Q757" s="11">
        <f t="shared" si="115"/>
        <v>23208.639999999999</v>
      </c>
      <c r="S757" s="11">
        <f t="shared" si="116"/>
        <v>100869.36000000002</v>
      </c>
      <c r="T757" s="11">
        <f t="shared" si="110"/>
        <v>100869.36000000002</v>
      </c>
      <c r="U757" s="11">
        <f t="shared" si="119"/>
        <v>19469.280000000013</v>
      </c>
      <c r="V757" s="11">
        <f t="shared" si="111"/>
        <v>84379.360000000015</v>
      </c>
      <c r="W757" s="12">
        <f t="shared" si="117"/>
        <v>0.83652121912937683</v>
      </c>
      <c r="X757" s="11">
        <f t="shared" si="112"/>
        <v>16490</v>
      </c>
      <c r="Y757" s="12">
        <f t="shared" si="118"/>
        <v>0.16347878087062312</v>
      </c>
      <c r="AA757" s="12"/>
      <c r="AB757" s="12"/>
    </row>
    <row r="758" spans="1:31">
      <c r="A758" s="1">
        <v>35455</v>
      </c>
      <c r="B758" s="7" t="s">
        <v>75</v>
      </c>
      <c r="C758" s="8" t="str">
        <f t="shared" si="113"/>
        <v>Sat</v>
      </c>
      <c r="E758" s="10">
        <v>22</v>
      </c>
      <c r="F758" s="9">
        <v>22641.84</v>
      </c>
      <c r="G758" s="9">
        <v>16637.919999999998</v>
      </c>
      <c r="H758" s="61">
        <v>7649.2</v>
      </c>
      <c r="I758" s="9">
        <v>3633.76</v>
      </c>
      <c r="J758" s="9">
        <v>0</v>
      </c>
      <c r="K758" s="9">
        <v>24637.599999999999</v>
      </c>
      <c r="L758" s="9">
        <v>15349</v>
      </c>
      <c r="M758" s="9"/>
      <c r="O758" s="11">
        <f t="shared" si="114"/>
        <v>90549.319999999992</v>
      </c>
      <c r="P758" s="11">
        <v>2263.04</v>
      </c>
      <c r="Q758" s="11">
        <f t="shared" si="115"/>
        <v>22374.559999999998</v>
      </c>
      <c r="S758" s="11">
        <f t="shared" si="116"/>
        <v>88286.28</v>
      </c>
      <c r="T758" s="11">
        <f t="shared" si="110"/>
        <v>88286.28</v>
      </c>
      <c r="U758" s="11">
        <f t="shared" si="119"/>
        <v>-12583.080000000016</v>
      </c>
      <c r="V758" s="11">
        <f t="shared" si="111"/>
        <v>72937.279999999999</v>
      </c>
      <c r="W758" s="12">
        <f t="shared" si="117"/>
        <v>0.82614512696650033</v>
      </c>
      <c r="X758" s="11">
        <f t="shared" si="112"/>
        <v>15349</v>
      </c>
      <c r="Y758" s="12">
        <f t="shared" si="118"/>
        <v>0.17385487303349967</v>
      </c>
      <c r="AA758" s="12"/>
      <c r="AB758" s="12"/>
    </row>
    <row r="759" spans="1:31">
      <c r="A759" s="1">
        <v>35456</v>
      </c>
      <c r="B759" s="7" t="s">
        <v>75</v>
      </c>
      <c r="C759" s="8" t="str">
        <f t="shared" si="113"/>
        <v>Sun</v>
      </c>
      <c r="E759" s="10">
        <v>32</v>
      </c>
      <c r="F759" s="9">
        <v>33970.559999999998</v>
      </c>
      <c r="G759" s="9">
        <v>18640.96</v>
      </c>
      <c r="H759" s="61">
        <v>10886.72</v>
      </c>
      <c r="I759" s="9">
        <v>4570.8</v>
      </c>
      <c r="J759" s="9">
        <v>0</v>
      </c>
      <c r="K759" s="9">
        <v>29687.84</v>
      </c>
      <c r="L759" s="9">
        <v>17081</v>
      </c>
      <c r="M759" s="9"/>
      <c r="O759" s="11">
        <f t="shared" si="114"/>
        <v>114837.87999999999</v>
      </c>
      <c r="P759" s="11">
        <v>2490.8000000000002</v>
      </c>
      <c r="Q759" s="11">
        <f t="shared" si="115"/>
        <v>27197.040000000001</v>
      </c>
      <c r="S759" s="11">
        <f t="shared" si="116"/>
        <v>112347.07999999999</v>
      </c>
      <c r="T759" s="11">
        <f t="shared" si="110"/>
        <v>112347.07999999999</v>
      </c>
      <c r="U759" s="11">
        <f t="shared" si="119"/>
        <v>24060.799999999988</v>
      </c>
      <c r="V759" s="11">
        <f t="shared" si="111"/>
        <v>95266.079999999987</v>
      </c>
      <c r="W759" s="12">
        <f t="shared" si="117"/>
        <v>0.84796222563149837</v>
      </c>
      <c r="X759" s="11">
        <f t="shared" si="112"/>
        <v>17081</v>
      </c>
      <c r="Y759" s="12">
        <f t="shared" si="118"/>
        <v>0.15203777436850163</v>
      </c>
      <c r="AA759" s="12"/>
      <c r="AB759" s="12"/>
    </row>
    <row r="760" spans="1:31">
      <c r="A760" s="1">
        <v>35457</v>
      </c>
      <c r="B760" s="7" t="s">
        <v>75</v>
      </c>
      <c r="C760" s="8" t="str">
        <f t="shared" si="113"/>
        <v>Mon</v>
      </c>
      <c r="E760" s="10">
        <v>22</v>
      </c>
      <c r="F760" s="9">
        <v>28204.799999999999</v>
      </c>
      <c r="G760" s="9">
        <v>18200</v>
      </c>
      <c r="H760" s="61">
        <v>10060.959999999999</v>
      </c>
      <c r="I760" s="9">
        <v>4076.8</v>
      </c>
      <c r="J760" s="9">
        <v>0</v>
      </c>
      <c r="K760" s="9">
        <v>27740.959999999999</v>
      </c>
      <c r="L760" s="9">
        <v>15745</v>
      </c>
      <c r="M760" s="9"/>
      <c r="O760" s="11">
        <f t="shared" si="114"/>
        <v>104028.52</v>
      </c>
      <c r="P760" s="11">
        <v>2622.88</v>
      </c>
      <c r="Q760" s="11">
        <f t="shared" si="115"/>
        <v>25118.079999999998</v>
      </c>
      <c r="S760" s="11">
        <f t="shared" si="116"/>
        <v>101405.64</v>
      </c>
      <c r="T760" s="11">
        <f t="shared" si="110"/>
        <v>101405.64</v>
      </c>
      <c r="U760" s="11">
        <f t="shared" si="119"/>
        <v>-10941.439999999988</v>
      </c>
      <c r="V760" s="11">
        <f t="shared" si="111"/>
        <v>85660.64</v>
      </c>
      <c r="W760" s="12">
        <f t="shared" si="117"/>
        <v>0.84473250205807093</v>
      </c>
      <c r="X760" s="11">
        <f t="shared" si="112"/>
        <v>15745</v>
      </c>
      <c r="Y760" s="12">
        <f t="shared" si="118"/>
        <v>0.15526749794192907</v>
      </c>
      <c r="AA760" s="12"/>
      <c r="AB760" s="12"/>
    </row>
    <row r="761" spans="1:31">
      <c r="A761" s="1">
        <v>35458</v>
      </c>
      <c r="B761" s="7" t="s">
        <v>75</v>
      </c>
      <c r="C761" s="8" t="str">
        <f t="shared" si="113"/>
        <v>Tue</v>
      </c>
      <c r="E761" s="10">
        <v>26</v>
      </c>
      <c r="F761" s="9">
        <v>27784.146000000001</v>
      </c>
      <c r="G761" s="9">
        <v>18077.808000000001</v>
      </c>
      <c r="H761" s="61">
        <v>10327.062</v>
      </c>
      <c r="I761" s="9">
        <v>4038.8580000000002</v>
      </c>
      <c r="J761" s="9">
        <v>0</v>
      </c>
      <c r="K761" s="9">
        <v>26800.121999999999</v>
      </c>
      <c r="L761" s="9">
        <v>15891</v>
      </c>
      <c r="M761" s="9"/>
      <c r="O761" s="11">
        <f t="shared" si="114"/>
        <v>102918.996</v>
      </c>
      <c r="P761" s="11">
        <v>2489.1240000000003</v>
      </c>
      <c r="Q761" s="11">
        <f t="shared" si="115"/>
        <v>24310.998</v>
      </c>
      <c r="S761" s="11">
        <f t="shared" si="116"/>
        <v>100429.872</v>
      </c>
      <c r="T761" s="11">
        <f t="shared" si="110"/>
        <v>100429.872</v>
      </c>
      <c r="U761" s="11">
        <f t="shared" si="119"/>
        <v>-975.76799999999639</v>
      </c>
      <c r="V761" s="11">
        <f t="shared" si="111"/>
        <v>84538.872000000003</v>
      </c>
      <c r="W761" s="12">
        <f t="shared" si="117"/>
        <v>0.84177018566746753</v>
      </c>
      <c r="X761" s="11">
        <f t="shared" si="112"/>
        <v>15891</v>
      </c>
      <c r="Y761" s="12">
        <f t="shared" si="118"/>
        <v>0.15822981433253244</v>
      </c>
      <c r="AA761" s="12"/>
      <c r="AB761" s="12"/>
    </row>
    <row r="762" spans="1:31">
      <c r="A762" s="1">
        <v>35459</v>
      </c>
      <c r="B762" s="7" t="s">
        <v>75</v>
      </c>
      <c r="C762" s="8" t="str">
        <f t="shared" si="113"/>
        <v>Wed</v>
      </c>
      <c r="E762" s="10">
        <v>33</v>
      </c>
      <c r="F762" s="9">
        <v>36098.525999999998</v>
      </c>
      <c r="G762" s="9">
        <v>19790.508000000002</v>
      </c>
      <c r="H762" s="61">
        <v>12863.934000000001</v>
      </c>
      <c r="I762" s="9">
        <v>4758.192</v>
      </c>
      <c r="J762" s="9">
        <v>0</v>
      </c>
      <c r="K762" s="9">
        <v>30806.802</v>
      </c>
      <c r="L762" s="9">
        <v>17376</v>
      </c>
      <c r="M762" s="9"/>
      <c r="O762" s="11">
        <f t="shared" si="114"/>
        <v>121693.96199999998</v>
      </c>
      <c r="P762" s="11">
        <v>2745.51</v>
      </c>
      <c r="Q762" s="11">
        <f t="shared" si="115"/>
        <v>28061.292000000001</v>
      </c>
      <c r="S762" s="11">
        <f t="shared" si="116"/>
        <v>118948.45199999999</v>
      </c>
      <c r="T762" s="11">
        <f t="shared" si="110"/>
        <v>118948.45199999999</v>
      </c>
      <c r="U762" s="11">
        <f t="shared" si="119"/>
        <v>18518.579999999987</v>
      </c>
      <c r="V762" s="11">
        <f t="shared" si="111"/>
        <v>101572.45199999999</v>
      </c>
      <c r="W762" s="12">
        <f t="shared" si="117"/>
        <v>0.85391991482159013</v>
      </c>
      <c r="X762" s="11">
        <f t="shared" si="112"/>
        <v>17376</v>
      </c>
      <c r="Y762" s="12">
        <f t="shared" si="118"/>
        <v>0.1460800851784099</v>
      </c>
      <c r="AA762" s="12"/>
      <c r="AB762" s="12"/>
    </row>
    <row r="763" spans="1:31">
      <c r="A763" s="1">
        <v>35460</v>
      </c>
      <c r="B763" s="7" t="s">
        <v>75</v>
      </c>
      <c r="C763" s="8" t="str">
        <f t="shared" si="113"/>
        <v>Thur</v>
      </c>
      <c r="E763" s="10">
        <v>31</v>
      </c>
      <c r="F763" s="9">
        <v>37936.824000000001</v>
      </c>
      <c r="G763" s="9">
        <v>20244.114000000001</v>
      </c>
      <c r="H763" s="61">
        <v>13158.726000000001</v>
      </c>
      <c r="I763" s="9">
        <v>4870.2960000000003</v>
      </c>
      <c r="J763" s="9">
        <v>0</v>
      </c>
      <c r="K763" s="9">
        <v>29427.3</v>
      </c>
      <c r="L763" s="9">
        <v>17576</v>
      </c>
      <c r="M763" s="9"/>
      <c r="O763" s="11">
        <f t="shared" si="114"/>
        <v>123213.26000000001</v>
      </c>
      <c r="P763" s="11">
        <v>2611.6080000000002</v>
      </c>
      <c r="Q763" s="11">
        <f t="shared" si="115"/>
        <v>26815.691999999999</v>
      </c>
      <c r="S763" s="11">
        <f t="shared" si="116"/>
        <v>120601.652</v>
      </c>
      <c r="T763" s="11">
        <f t="shared" si="110"/>
        <v>120601.652</v>
      </c>
      <c r="U763" s="11">
        <f t="shared" si="119"/>
        <v>1653.2000000000116</v>
      </c>
      <c r="V763" s="11">
        <f t="shared" si="111"/>
        <v>103025.652</v>
      </c>
      <c r="W763" s="12">
        <f t="shared" si="117"/>
        <v>0.85426401953432607</v>
      </c>
      <c r="X763" s="11">
        <f t="shared" si="112"/>
        <v>17576</v>
      </c>
      <c r="Y763" s="12">
        <f t="shared" si="118"/>
        <v>0.14573598046567388</v>
      </c>
      <c r="AA763" s="12"/>
      <c r="AB763" s="12"/>
    </row>
    <row r="764" spans="1:31">
      <c r="A764" s="1">
        <v>35461</v>
      </c>
      <c r="B764" s="7" t="s">
        <v>75</v>
      </c>
      <c r="C764" s="8" t="str">
        <f t="shared" si="113"/>
        <v>Fri</v>
      </c>
      <c r="E764" s="10">
        <v>25</v>
      </c>
      <c r="F764" s="9">
        <v>26227.803999999996</v>
      </c>
      <c r="G764" s="9">
        <v>17946.322</v>
      </c>
      <c r="H764" s="61">
        <v>9862.9069999999992</v>
      </c>
      <c r="I764" s="9">
        <v>3940.6</v>
      </c>
      <c r="J764" s="9">
        <v>0</v>
      </c>
      <c r="K764" s="9">
        <v>25264.430999999997</v>
      </c>
      <c r="L764" s="9">
        <v>15751</v>
      </c>
      <c r="M764" s="9"/>
      <c r="O764" s="11">
        <f t="shared" si="114"/>
        <v>98993.063999999984</v>
      </c>
      <c r="P764" s="11">
        <v>2434.8759999999997</v>
      </c>
      <c r="Q764" s="11">
        <f t="shared" si="115"/>
        <v>22829.554999999997</v>
      </c>
      <c r="S764" s="11">
        <f t="shared" si="116"/>
        <v>96558.18799999998</v>
      </c>
      <c r="T764" s="11">
        <f t="shared" si="110"/>
        <v>96558.18799999998</v>
      </c>
      <c r="U764" s="11">
        <f t="shared" si="119"/>
        <v>-24043.464000000022</v>
      </c>
      <c r="V764" s="11">
        <f t="shared" si="111"/>
        <v>80807.18799999998</v>
      </c>
      <c r="W764" s="12">
        <f t="shared" si="117"/>
        <v>0.83687556357209181</v>
      </c>
      <c r="X764" s="11">
        <f t="shared" si="112"/>
        <v>15751</v>
      </c>
      <c r="Y764" s="12">
        <f t="shared" si="118"/>
        <v>0.16312443642790814</v>
      </c>
      <c r="AA764" s="12"/>
      <c r="AB764" s="12"/>
    </row>
    <row r="765" spans="1:31">
      <c r="A765" s="1">
        <v>35462</v>
      </c>
      <c r="B765" s="7" t="s">
        <v>76</v>
      </c>
      <c r="C765" s="8" t="str">
        <f t="shared" si="113"/>
        <v>Sat</v>
      </c>
      <c r="E765" s="10">
        <v>18</v>
      </c>
      <c r="F765" s="9">
        <v>18045.874</v>
      </c>
      <c r="G765" s="9">
        <v>16229.05</v>
      </c>
      <c r="H765" s="61">
        <v>6796.4979999999996</v>
      </c>
      <c r="I765" s="9">
        <v>3318.4</v>
      </c>
      <c r="J765" s="9">
        <v>0</v>
      </c>
      <c r="K765" s="9">
        <v>20722.370999999999</v>
      </c>
      <c r="L765" s="9">
        <v>13928</v>
      </c>
      <c r="M765" s="9"/>
      <c r="O765" s="11">
        <f t="shared" si="114"/>
        <v>79040.192999999999</v>
      </c>
      <c r="P765" s="11">
        <v>2499.17</v>
      </c>
      <c r="Q765" s="11">
        <f t="shared" si="115"/>
        <v>18223.201000000001</v>
      </c>
      <c r="S765" s="11">
        <f t="shared" si="116"/>
        <v>76541.023000000001</v>
      </c>
      <c r="T765" s="11">
        <f t="shared" si="110"/>
        <v>76541.023000000001</v>
      </c>
      <c r="U765" s="11">
        <f t="shared" si="119"/>
        <v>-20017.164999999979</v>
      </c>
      <c r="V765" s="11">
        <f t="shared" si="111"/>
        <v>62613.023000000001</v>
      </c>
      <c r="W765" s="12">
        <f t="shared" si="117"/>
        <v>0.81803222044732793</v>
      </c>
      <c r="X765" s="11">
        <f t="shared" si="112"/>
        <v>13928</v>
      </c>
      <c r="Y765" s="12">
        <f t="shared" si="118"/>
        <v>0.18196777955267204</v>
      </c>
      <c r="AA765" s="9">
        <f>INTERCEPT(T765:T792,E765:E792)</f>
        <v>34351.357963070397</v>
      </c>
      <c r="AB765" s="9">
        <f>SLOPE(T765:T792,E765:E792)</f>
        <v>2451.9318085663317</v>
      </c>
      <c r="AC765" s="12">
        <f>RSQ(T765:T792,E765:E792)</f>
        <v>0.91690108919871793</v>
      </c>
      <c r="AD765" s="9">
        <f>AA765+(AB765*55)</f>
        <v>169207.60743421863</v>
      </c>
      <c r="AE765" s="10">
        <f>SUM(E765:E792)</f>
        <v>611</v>
      </c>
    </row>
    <row r="766" spans="1:31">
      <c r="A766" s="1">
        <v>35463</v>
      </c>
      <c r="B766" s="7" t="s">
        <v>76</v>
      </c>
      <c r="C766" s="8" t="str">
        <f t="shared" si="113"/>
        <v>Sun</v>
      </c>
      <c r="E766" s="10">
        <v>23</v>
      </c>
      <c r="F766" s="9">
        <v>21011.694</v>
      </c>
      <c r="G766" s="9">
        <v>17102.203999999998</v>
      </c>
      <c r="H766" s="61">
        <v>8103.1179999999995</v>
      </c>
      <c r="I766" s="9">
        <v>3675.1279999999997</v>
      </c>
      <c r="J766" s="9">
        <v>0</v>
      </c>
      <c r="K766" s="9">
        <v>21670.188999999998</v>
      </c>
      <c r="L766" s="9">
        <v>14825</v>
      </c>
      <c r="M766" s="9"/>
      <c r="O766" s="11">
        <f t="shared" si="114"/>
        <v>86387.332999999999</v>
      </c>
      <c r="P766" s="11">
        <v>2231.6239999999998</v>
      </c>
      <c r="Q766" s="11">
        <f t="shared" si="115"/>
        <v>19438.564999999999</v>
      </c>
      <c r="S766" s="11">
        <f t="shared" si="116"/>
        <v>84155.709000000003</v>
      </c>
      <c r="T766" s="11">
        <f t="shared" si="110"/>
        <v>84155.709000000003</v>
      </c>
      <c r="U766" s="11">
        <f t="shared" si="119"/>
        <v>7614.6860000000015</v>
      </c>
      <c r="V766" s="11">
        <f t="shared" si="111"/>
        <v>69330.709000000003</v>
      </c>
      <c r="W766" s="12">
        <f t="shared" si="117"/>
        <v>0.82383845164919234</v>
      </c>
      <c r="X766" s="11">
        <f t="shared" si="112"/>
        <v>14825</v>
      </c>
      <c r="Y766" s="12">
        <f t="shared" si="118"/>
        <v>0.17616154835080766</v>
      </c>
      <c r="AA766" s="12"/>
      <c r="AB766" s="12"/>
    </row>
    <row r="767" spans="1:31">
      <c r="A767" s="1">
        <v>35464</v>
      </c>
      <c r="B767" s="7" t="s">
        <v>76</v>
      </c>
      <c r="C767" s="8" t="str">
        <f t="shared" si="113"/>
        <v>Mon</v>
      </c>
      <c r="E767" s="10">
        <v>18</v>
      </c>
      <c r="F767" s="9">
        <v>17632.110999999997</v>
      </c>
      <c r="G767" s="9">
        <v>16885.470999999998</v>
      </c>
      <c r="H767" s="61">
        <v>7870.83</v>
      </c>
      <c r="I767" s="9">
        <v>3306.9929999999999</v>
      </c>
      <c r="J767" s="9">
        <v>0</v>
      </c>
      <c r="K767" s="9">
        <v>20778.368999999999</v>
      </c>
      <c r="L767" s="9">
        <v>13757</v>
      </c>
      <c r="M767" s="9"/>
      <c r="O767" s="11">
        <f t="shared" si="114"/>
        <v>80230.774000000005</v>
      </c>
      <c r="P767" s="11">
        <v>2434.8759999999997</v>
      </c>
      <c r="Q767" s="11">
        <f t="shared" si="115"/>
        <v>18343.492999999999</v>
      </c>
      <c r="S767" s="11">
        <f t="shared" si="116"/>
        <v>77795.898000000001</v>
      </c>
      <c r="T767" s="11">
        <f t="shared" si="110"/>
        <v>77795.898000000001</v>
      </c>
      <c r="U767" s="11">
        <f t="shared" si="119"/>
        <v>-6359.8110000000015</v>
      </c>
      <c r="V767" s="11">
        <f t="shared" si="111"/>
        <v>64038.898000000008</v>
      </c>
      <c r="W767" s="12">
        <f t="shared" si="117"/>
        <v>0.82316548360943154</v>
      </c>
      <c r="X767" s="11">
        <f t="shared" si="112"/>
        <v>13757</v>
      </c>
      <c r="Y767" s="12">
        <f t="shared" si="118"/>
        <v>0.17683451639056855</v>
      </c>
      <c r="AA767" s="12"/>
      <c r="AB767" s="12"/>
    </row>
    <row r="768" spans="1:31">
      <c r="A768" s="1">
        <v>35465</v>
      </c>
      <c r="B768" s="7" t="s">
        <v>76</v>
      </c>
      <c r="C768" s="8" t="str">
        <f t="shared" si="113"/>
        <v>Tue</v>
      </c>
      <c r="E768" s="10">
        <v>24</v>
      </c>
      <c r="F768" s="9">
        <v>26938.152999999998</v>
      </c>
      <c r="G768" s="9">
        <v>18371.597999999998</v>
      </c>
      <c r="H768" s="61">
        <v>10505.329</v>
      </c>
      <c r="I768" s="9">
        <v>4094.6989999999996</v>
      </c>
      <c r="J768" s="9">
        <v>0</v>
      </c>
      <c r="K768" s="9">
        <v>24974.442999999999</v>
      </c>
      <c r="L768" s="9">
        <v>15830</v>
      </c>
      <c r="M768" s="9"/>
      <c r="O768" s="11">
        <f t="shared" si="114"/>
        <v>100714.22199999999</v>
      </c>
      <c r="P768" s="11">
        <v>2548.6669999999999</v>
      </c>
      <c r="Q768" s="11">
        <f t="shared" si="115"/>
        <v>22425.775999999998</v>
      </c>
      <c r="S768" s="11">
        <f t="shared" si="116"/>
        <v>98165.554999999993</v>
      </c>
      <c r="T768" s="11">
        <f t="shared" si="110"/>
        <v>98165.554999999993</v>
      </c>
      <c r="U768" s="11">
        <f t="shared" si="119"/>
        <v>20369.656999999992</v>
      </c>
      <c r="V768" s="11">
        <f t="shared" si="111"/>
        <v>82335.554999999993</v>
      </c>
      <c r="W768" s="12">
        <f t="shared" si="117"/>
        <v>0.83874180714406388</v>
      </c>
      <c r="X768" s="11">
        <f t="shared" si="112"/>
        <v>15830</v>
      </c>
      <c r="Y768" s="12">
        <f t="shared" si="118"/>
        <v>0.16125819285593609</v>
      </c>
      <c r="AA768" s="12"/>
      <c r="AB768" s="12"/>
    </row>
    <row r="769" spans="1:28">
      <c r="A769" s="1">
        <v>35466</v>
      </c>
      <c r="B769" s="7" t="s">
        <v>76</v>
      </c>
      <c r="C769" s="8" t="str">
        <f t="shared" si="113"/>
        <v>Wed</v>
      </c>
      <c r="E769" s="10">
        <v>22</v>
      </c>
      <c r="F769" s="9">
        <v>22081.877999999997</v>
      </c>
      <c r="G769" s="9">
        <v>17823.955999999998</v>
      </c>
      <c r="H769" s="61">
        <v>9388.9979999999996</v>
      </c>
      <c r="I769" s="9">
        <v>3800.6049999999996</v>
      </c>
      <c r="J769" s="9">
        <v>0</v>
      </c>
      <c r="K769" s="9">
        <v>23425.83</v>
      </c>
      <c r="L769" s="9">
        <v>14845</v>
      </c>
      <c r="M769" s="9"/>
      <c r="O769" s="11">
        <f t="shared" si="114"/>
        <v>91366.266999999993</v>
      </c>
      <c r="P769" s="11">
        <v>2653.683</v>
      </c>
      <c r="Q769" s="11">
        <f t="shared" si="115"/>
        <v>20772.147000000001</v>
      </c>
      <c r="S769" s="11">
        <f t="shared" si="116"/>
        <v>88712.583999999988</v>
      </c>
      <c r="T769" s="11">
        <f t="shared" si="110"/>
        <v>88712.583999999988</v>
      </c>
      <c r="U769" s="11">
        <f t="shared" si="119"/>
        <v>-9452.971000000005</v>
      </c>
      <c r="V769" s="11">
        <f t="shared" si="111"/>
        <v>73867.583999999988</v>
      </c>
      <c r="W769" s="12">
        <f t="shared" si="117"/>
        <v>0.83266184648617603</v>
      </c>
      <c r="X769" s="11">
        <f t="shared" si="112"/>
        <v>14845</v>
      </c>
      <c r="Y769" s="12">
        <f t="shared" si="118"/>
        <v>0.16733815351382395</v>
      </c>
      <c r="AA769" s="12"/>
      <c r="AB769" s="12"/>
    </row>
    <row r="770" spans="1:28">
      <c r="A770" s="1">
        <v>35467</v>
      </c>
      <c r="B770" s="7" t="s">
        <v>76</v>
      </c>
      <c r="C770" s="8" t="str">
        <f t="shared" si="113"/>
        <v>Thur</v>
      </c>
      <c r="E770" s="10">
        <v>24</v>
      </c>
      <c r="F770" s="9">
        <v>24819.452000000001</v>
      </c>
      <c r="G770" s="9">
        <v>18000.5</v>
      </c>
      <c r="H770" s="61">
        <v>10177.664000000001</v>
      </c>
      <c r="I770" s="9">
        <v>3858.0640000000003</v>
      </c>
      <c r="J770" s="9">
        <v>0</v>
      </c>
      <c r="K770" s="9">
        <v>25042.191999999999</v>
      </c>
      <c r="L770" s="9">
        <v>12169</v>
      </c>
      <c r="M770" s="9"/>
      <c r="O770" s="11">
        <f t="shared" si="114"/>
        <v>94066.872000000003</v>
      </c>
      <c r="P770" s="11">
        <v>2586.8920000000003</v>
      </c>
      <c r="Q770" s="11">
        <f t="shared" si="115"/>
        <v>22455.3</v>
      </c>
      <c r="S770" s="11">
        <f t="shared" si="116"/>
        <v>91479.98</v>
      </c>
      <c r="T770" s="11">
        <f t="shared" si="110"/>
        <v>91479.98</v>
      </c>
      <c r="U770" s="11">
        <f t="shared" si="119"/>
        <v>2767.3960000000079</v>
      </c>
      <c r="V770" s="11">
        <f t="shared" si="111"/>
        <v>79310.98</v>
      </c>
      <c r="W770" s="12">
        <f t="shared" si="117"/>
        <v>0.86697635919902916</v>
      </c>
      <c r="X770" s="11">
        <f t="shared" si="112"/>
        <v>12169</v>
      </c>
      <c r="Y770" s="12">
        <f t="shared" si="118"/>
        <v>0.13302364080097087</v>
      </c>
      <c r="AA770" s="12"/>
      <c r="AB770" s="12"/>
    </row>
    <row r="771" spans="1:28">
      <c r="A771" s="1">
        <v>35468</v>
      </c>
      <c r="B771" s="7" t="s">
        <v>76</v>
      </c>
      <c r="C771" s="8" t="str">
        <f t="shared" si="113"/>
        <v>Fri</v>
      </c>
      <c r="E771" s="10">
        <v>25</v>
      </c>
      <c r="F771" s="9">
        <v>27705.528999999999</v>
      </c>
      <c r="G771" s="9">
        <v>18241.866999999998</v>
      </c>
      <c r="H771" s="61">
        <v>10573.251999999999</v>
      </c>
      <c r="I771" s="9">
        <v>4051.5589999999997</v>
      </c>
      <c r="J771" s="9">
        <v>0</v>
      </c>
      <c r="K771" s="9">
        <v>26144.843999999997</v>
      </c>
      <c r="L771" s="9">
        <v>12387</v>
      </c>
      <c r="M771" s="9"/>
      <c r="O771" s="11">
        <f t="shared" si="114"/>
        <v>99104.050999999992</v>
      </c>
      <c r="P771" s="11">
        <v>2515.7619999999997</v>
      </c>
      <c r="Q771" s="11">
        <f t="shared" si="115"/>
        <v>23629.081999999999</v>
      </c>
      <c r="S771" s="11">
        <f t="shared" si="116"/>
        <v>96588.28899999999</v>
      </c>
      <c r="T771" s="11">
        <f t="shared" ref="T771:T834" si="120">SUM(S771,D771)</f>
        <v>96588.28899999999</v>
      </c>
      <c r="U771" s="11">
        <f t="shared" si="119"/>
        <v>5108.3089999999938</v>
      </c>
      <c r="V771" s="11">
        <f t="shared" ref="V771:V834" si="121">SUM(F771:K771)-P771</f>
        <v>84201.28899999999</v>
      </c>
      <c r="W771" s="12">
        <f t="shared" si="117"/>
        <v>0.8717546389086569</v>
      </c>
      <c r="X771" s="11">
        <f t="shared" ref="X771:X834" si="122">SUM(L771:M771)</f>
        <v>12387</v>
      </c>
      <c r="Y771" s="12">
        <f t="shared" si="118"/>
        <v>0.12824536109134307</v>
      </c>
      <c r="AA771" s="12"/>
      <c r="AB771" s="12"/>
    </row>
    <row r="772" spans="1:28">
      <c r="A772" s="1">
        <v>35469</v>
      </c>
      <c r="B772" s="7" t="s">
        <v>76</v>
      </c>
      <c r="C772" s="8" t="str">
        <f t="shared" ref="C772:C835" si="123">IF(WEEKDAY(A772)=1,"Sun",IF(WEEKDAY(A772)=2,"Mon",IF(WEEKDAY(A772)=3,"Tue",IF(WEEKDAY(A772)=4,"Wed",IF(WEEKDAY(A772)=5,"Thur",IF(WEEKDAY(A772)=6,"Fri",IF(WEEKDAY(A772)=7,"Sat")))))))</f>
        <v>Sat</v>
      </c>
      <c r="E772" s="10">
        <v>33</v>
      </c>
      <c r="F772" s="9">
        <v>37652.432999999997</v>
      </c>
      <c r="G772" s="9">
        <v>19573.375</v>
      </c>
      <c r="H772" s="61">
        <v>12318.522999999999</v>
      </c>
      <c r="I772" s="9">
        <v>4882.1959999999999</v>
      </c>
      <c r="J772" s="9">
        <v>0</v>
      </c>
      <c r="K772" s="9">
        <v>28918.819</v>
      </c>
      <c r="L772" s="9">
        <v>14576</v>
      </c>
      <c r="M772" s="9"/>
      <c r="O772" s="11">
        <f t="shared" ref="O772:O835" si="124">SUM(F772:M772)</f>
        <v>117921.34599999999</v>
      </c>
      <c r="P772" s="11">
        <v>2516.799</v>
      </c>
      <c r="Q772" s="11">
        <f t="shared" ref="Q772:Q835" si="125">K772-P772</f>
        <v>26402.02</v>
      </c>
      <c r="S772" s="11">
        <f t="shared" ref="S772:S835" si="126">O772-P772</f>
        <v>115404.54699999999</v>
      </c>
      <c r="T772" s="11">
        <f t="shared" si="120"/>
        <v>115404.54699999999</v>
      </c>
      <c r="U772" s="11">
        <f t="shared" si="119"/>
        <v>18816.258000000002</v>
      </c>
      <c r="V772" s="11">
        <f t="shared" si="121"/>
        <v>100828.54699999999</v>
      </c>
      <c r="W772" s="12">
        <f t="shared" ref="W772:W835" si="127">V772/S772</f>
        <v>0.87369648442015024</v>
      </c>
      <c r="X772" s="11">
        <f t="shared" si="122"/>
        <v>14576</v>
      </c>
      <c r="Y772" s="12">
        <f t="shared" ref="Y772:Y835" si="128">X772/S772</f>
        <v>0.12630351557984973</v>
      </c>
      <c r="AA772" s="12"/>
      <c r="AB772" s="12"/>
    </row>
    <row r="773" spans="1:28">
      <c r="A773" s="1">
        <v>35470</v>
      </c>
      <c r="B773" s="7" t="s">
        <v>76</v>
      </c>
      <c r="C773" s="8" t="str">
        <f t="shared" si="123"/>
        <v>Sun</v>
      </c>
      <c r="E773" s="10">
        <v>32</v>
      </c>
      <c r="F773" s="9">
        <v>35975.564999999995</v>
      </c>
      <c r="G773" s="9">
        <v>19556.324999999997</v>
      </c>
      <c r="H773" s="61">
        <v>12142.62</v>
      </c>
      <c r="I773" s="9">
        <v>4782.7349999999997</v>
      </c>
      <c r="J773" s="9">
        <v>0</v>
      </c>
      <c r="K773" s="9">
        <v>27179.1</v>
      </c>
      <c r="L773" s="9">
        <v>14505</v>
      </c>
      <c r="M773" s="9"/>
      <c r="O773" s="11">
        <f t="shared" si="124"/>
        <v>114141.345</v>
      </c>
      <c r="P773" s="11">
        <v>1764.675</v>
      </c>
      <c r="Q773" s="11">
        <f t="shared" si="125"/>
        <v>25414.424999999999</v>
      </c>
      <c r="S773" s="11">
        <f t="shared" si="126"/>
        <v>112376.67</v>
      </c>
      <c r="T773" s="11">
        <f t="shared" si="120"/>
        <v>112376.67</v>
      </c>
      <c r="U773" s="11">
        <f t="shared" ref="U773:U836" si="129">S773-S772</f>
        <v>-3027.8769999999931</v>
      </c>
      <c r="V773" s="11">
        <f t="shared" si="121"/>
        <v>97871.67</v>
      </c>
      <c r="W773" s="12">
        <f t="shared" si="127"/>
        <v>0.87092516622889782</v>
      </c>
      <c r="X773" s="11">
        <f t="shared" si="122"/>
        <v>14505</v>
      </c>
      <c r="Y773" s="12">
        <f t="shared" si="128"/>
        <v>0.12907483377110213</v>
      </c>
      <c r="AA773" s="12"/>
      <c r="AB773" s="12"/>
    </row>
    <row r="774" spans="1:28">
      <c r="A774" s="1">
        <v>35471</v>
      </c>
      <c r="B774" s="7" t="s">
        <v>76</v>
      </c>
      <c r="C774" s="8" t="str">
        <f t="shared" si="123"/>
        <v>Mon</v>
      </c>
      <c r="E774" s="10">
        <v>31</v>
      </c>
      <c r="F774" s="9">
        <v>37712.472000000002</v>
      </c>
      <c r="G774" s="9">
        <v>20295.240000000002</v>
      </c>
      <c r="H774" s="61">
        <v>13278.412</v>
      </c>
      <c r="I774" s="9">
        <v>4830.8680000000004</v>
      </c>
      <c r="J774" s="9">
        <v>0</v>
      </c>
      <c r="K774" s="9">
        <v>29253.531999999999</v>
      </c>
      <c r="L774" s="9">
        <v>14785</v>
      </c>
      <c r="M774" s="9"/>
      <c r="O774" s="11">
        <f t="shared" si="124"/>
        <v>120155.524</v>
      </c>
      <c r="P774" s="11">
        <v>2726.752</v>
      </c>
      <c r="Q774" s="11">
        <f t="shared" si="125"/>
        <v>26526.78</v>
      </c>
      <c r="S774" s="11">
        <f t="shared" si="126"/>
        <v>117428.77200000001</v>
      </c>
      <c r="T774" s="11">
        <f t="shared" si="120"/>
        <v>117428.77200000001</v>
      </c>
      <c r="U774" s="11">
        <f t="shared" si="129"/>
        <v>5052.1020000000135</v>
      </c>
      <c r="V774" s="11">
        <f t="shared" si="121"/>
        <v>102643.77200000001</v>
      </c>
      <c r="W774" s="12">
        <f t="shared" si="127"/>
        <v>0.87409388901725038</v>
      </c>
      <c r="X774" s="11">
        <f t="shared" si="122"/>
        <v>14785</v>
      </c>
      <c r="Y774" s="12">
        <f t="shared" si="128"/>
        <v>0.12590611098274959</v>
      </c>
      <c r="AA774" s="12"/>
      <c r="AB774" s="12"/>
    </row>
    <row r="775" spans="1:28">
      <c r="A775" s="1">
        <v>35472</v>
      </c>
      <c r="B775" s="7" t="s">
        <v>76</v>
      </c>
      <c r="C775" s="8" t="str">
        <f t="shared" si="123"/>
        <v>Tue</v>
      </c>
      <c r="E775" s="10">
        <v>33</v>
      </c>
      <c r="F775" s="9">
        <v>39085.74</v>
      </c>
      <c r="G775" s="9">
        <v>20734.154999999999</v>
      </c>
      <c r="H775" s="61">
        <v>13708.574999999999</v>
      </c>
      <c r="I775" s="9">
        <v>5011.47</v>
      </c>
      <c r="J775" s="9">
        <v>0</v>
      </c>
      <c r="K775" s="9">
        <v>28315.53</v>
      </c>
      <c r="L775" s="9">
        <v>15255</v>
      </c>
      <c r="M775" s="9"/>
      <c r="O775" s="11">
        <f t="shared" si="124"/>
        <v>122110.47</v>
      </c>
      <c r="P775" s="11">
        <v>2521.2600000000002</v>
      </c>
      <c r="Q775" s="11">
        <f t="shared" si="125"/>
        <v>25794.269999999997</v>
      </c>
      <c r="S775" s="11">
        <f t="shared" si="126"/>
        <v>119589.21</v>
      </c>
      <c r="T775" s="11">
        <f t="shared" si="120"/>
        <v>119589.21</v>
      </c>
      <c r="U775" s="11">
        <f t="shared" si="129"/>
        <v>2160.4379999999946</v>
      </c>
      <c r="V775" s="11">
        <f t="shared" si="121"/>
        <v>104334.21</v>
      </c>
      <c r="W775" s="12">
        <f t="shared" si="127"/>
        <v>0.87243832449432523</v>
      </c>
      <c r="X775" s="11">
        <f t="shared" si="122"/>
        <v>15255</v>
      </c>
      <c r="Y775" s="12">
        <f t="shared" si="128"/>
        <v>0.12756167550567479</v>
      </c>
      <c r="AA775" s="12"/>
      <c r="AB775" s="12"/>
    </row>
    <row r="776" spans="1:28">
      <c r="A776" s="1">
        <v>35473</v>
      </c>
      <c r="B776" s="7" t="s">
        <v>76</v>
      </c>
      <c r="C776" s="8" t="str">
        <f t="shared" si="123"/>
        <v>Wed</v>
      </c>
      <c r="E776" s="10">
        <v>28</v>
      </c>
      <c r="F776" s="9">
        <v>36196.019999999997</v>
      </c>
      <c r="G776" s="9">
        <v>20184.57</v>
      </c>
      <c r="H776" s="61">
        <v>13066.874999999998</v>
      </c>
      <c r="I776" s="9">
        <v>4806.54</v>
      </c>
      <c r="J776" s="9">
        <v>0</v>
      </c>
      <c r="K776" s="9">
        <v>26721.63</v>
      </c>
      <c r="L776" s="9">
        <v>14638</v>
      </c>
      <c r="M776" s="9"/>
      <c r="O776" s="11">
        <f t="shared" si="124"/>
        <v>115613.63499999999</v>
      </c>
      <c r="P776" s="11">
        <v>2618.5500000000002</v>
      </c>
      <c r="Q776" s="11">
        <f t="shared" si="125"/>
        <v>24103.08</v>
      </c>
      <c r="S776" s="11">
        <f t="shared" si="126"/>
        <v>112995.08499999999</v>
      </c>
      <c r="T776" s="11">
        <f t="shared" si="120"/>
        <v>112995.08499999999</v>
      </c>
      <c r="U776" s="11">
        <f t="shared" si="129"/>
        <v>-6594.1250000000146</v>
      </c>
      <c r="V776" s="11">
        <f t="shared" si="121"/>
        <v>98357.084999999992</v>
      </c>
      <c r="W776" s="12">
        <f t="shared" si="127"/>
        <v>0.87045454233695208</v>
      </c>
      <c r="X776" s="11">
        <f t="shared" si="122"/>
        <v>14638</v>
      </c>
      <c r="Y776" s="12">
        <f t="shared" si="128"/>
        <v>0.12954545766304792</v>
      </c>
      <c r="AA776" s="12"/>
      <c r="AB776" s="12"/>
    </row>
    <row r="777" spans="1:28">
      <c r="A777" s="1">
        <v>35474</v>
      </c>
      <c r="B777" s="7" t="s">
        <v>76</v>
      </c>
      <c r="C777" s="8" t="str">
        <f t="shared" si="123"/>
        <v>Thur</v>
      </c>
      <c r="E777" s="10">
        <v>32</v>
      </c>
      <c r="F777" s="9">
        <v>41082.256999999998</v>
      </c>
      <c r="G777" s="9">
        <v>21380.877999999997</v>
      </c>
      <c r="H777" s="61">
        <v>14378.325999999999</v>
      </c>
      <c r="I777" s="9">
        <v>5222.0149999999994</v>
      </c>
      <c r="J777" s="9">
        <v>0</v>
      </c>
      <c r="K777" s="9">
        <v>28127.741999999998</v>
      </c>
      <c r="L777" s="9">
        <v>15875</v>
      </c>
      <c r="M777" s="9"/>
      <c r="O777" s="11">
        <f t="shared" si="124"/>
        <v>126066.21799999999</v>
      </c>
      <c r="P777" s="11">
        <v>2682.6619999999998</v>
      </c>
      <c r="Q777" s="11">
        <f t="shared" si="125"/>
        <v>25445.079999999998</v>
      </c>
      <c r="S777" s="11">
        <f t="shared" si="126"/>
        <v>123383.556</v>
      </c>
      <c r="T777" s="11">
        <f t="shared" si="120"/>
        <v>123383.556</v>
      </c>
      <c r="U777" s="11">
        <f t="shared" si="129"/>
        <v>10388.471000000005</v>
      </c>
      <c r="V777" s="11">
        <f t="shared" si="121"/>
        <v>107508.556</v>
      </c>
      <c r="W777" s="12">
        <f t="shared" si="127"/>
        <v>0.87133617708343569</v>
      </c>
      <c r="X777" s="11">
        <f t="shared" si="122"/>
        <v>15875</v>
      </c>
      <c r="Y777" s="12">
        <f t="shared" si="128"/>
        <v>0.12866382291656434</v>
      </c>
      <c r="AA777" s="12"/>
      <c r="AB777" s="12"/>
    </row>
    <row r="778" spans="1:28">
      <c r="A778" s="1">
        <v>35475</v>
      </c>
      <c r="B778" s="7" t="s">
        <v>76</v>
      </c>
      <c r="C778" s="8" t="str">
        <f t="shared" si="123"/>
        <v>Fri</v>
      </c>
      <c r="E778" s="10">
        <v>28</v>
      </c>
      <c r="F778" s="9">
        <v>35165.306000000004</v>
      </c>
      <c r="G778" s="9">
        <v>19967.574000000001</v>
      </c>
      <c r="H778" s="61">
        <v>12408</v>
      </c>
      <c r="I778" s="9">
        <v>4749.1620000000003</v>
      </c>
      <c r="J778" s="9">
        <v>0</v>
      </c>
      <c r="K778" s="9">
        <v>25885.155999999999</v>
      </c>
      <c r="L778" s="9">
        <v>14309</v>
      </c>
      <c r="M778" s="9"/>
      <c r="O778" s="11">
        <f t="shared" si="124"/>
        <v>112484.198</v>
      </c>
      <c r="P778" s="11">
        <v>2517.79</v>
      </c>
      <c r="Q778" s="11">
        <f t="shared" si="125"/>
        <v>23367.365999999998</v>
      </c>
      <c r="S778" s="11">
        <f t="shared" si="126"/>
        <v>109966.40800000001</v>
      </c>
      <c r="T778" s="11">
        <f t="shared" si="120"/>
        <v>109966.40800000001</v>
      </c>
      <c r="U778" s="11">
        <f t="shared" si="129"/>
        <v>-13417.147999999986</v>
      </c>
      <c r="V778" s="11">
        <f t="shared" si="121"/>
        <v>95657.40800000001</v>
      </c>
      <c r="W778" s="12">
        <f t="shared" si="127"/>
        <v>0.86987844506114997</v>
      </c>
      <c r="X778" s="11">
        <f t="shared" si="122"/>
        <v>14309</v>
      </c>
      <c r="Y778" s="12">
        <f t="shared" si="128"/>
        <v>0.13012155493885005</v>
      </c>
      <c r="AA778" s="12"/>
      <c r="AB778" s="12"/>
    </row>
    <row r="779" spans="1:28">
      <c r="A779" s="1">
        <v>35476</v>
      </c>
      <c r="B779" s="7" t="s">
        <v>76</v>
      </c>
      <c r="C779" s="8" t="str">
        <f t="shared" si="123"/>
        <v>Sat</v>
      </c>
      <c r="E779" s="10">
        <v>27</v>
      </c>
      <c r="F779" s="9">
        <v>29498.534999999996</v>
      </c>
      <c r="G779" s="9">
        <v>18473.715</v>
      </c>
      <c r="H779" s="61">
        <v>10690.514999999999</v>
      </c>
      <c r="I779" s="9">
        <v>4451.5349999999999</v>
      </c>
      <c r="J779" s="9">
        <v>0</v>
      </c>
      <c r="K779" s="9">
        <v>23323.724999999999</v>
      </c>
      <c r="L779" s="9">
        <v>13385</v>
      </c>
      <c r="M779" s="9"/>
      <c r="O779" s="11">
        <f t="shared" si="124"/>
        <v>99823.024999999994</v>
      </c>
      <c r="P779" s="11">
        <v>2296.665</v>
      </c>
      <c r="Q779" s="11">
        <f t="shared" si="125"/>
        <v>21027.059999999998</v>
      </c>
      <c r="S779" s="11">
        <f t="shared" si="126"/>
        <v>97526.36</v>
      </c>
      <c r="T779" s="11">
        <f t="shared" si="120"/>
        <v>97526.36</v>
      </c>
      <c r="U779" s="11">
        <f t="shared" si="129"/>
        <v>-12440.04800000001</v>
      </c>
      <c r="V779" s="11">
        <f t="shared" si="121"/>
        <v>84141.36</v>
      </c>
      <c r="W779" s="12">
        <f t="shared" si="127"/>
        <v>0.8627550541207526</v>
      </c>
      <c r="X779" s="11">
        <f t="shared" si="122"/>
        <v>13385</v>
      </c>
      <c r="Y779" s="12">
        <f t="shared" si="128"/>
        <v>0.1372449458792474</v>
      </c>
      <c r="AA779" s="12"/>
      <c r="AB779" s="12"/>
    </row>
    <row r="780" spans="1:28">
      <c r="A780" s="1">
        <v>35477</v>
      </c>
      <c r="B780" s="7" t="s">
        <v>76</v>
      </c>
      <c r="C780" s="8" t="str">
        <f t="shared" si="123"/>
        <v>Sun</v>
      </c>
      <c r="E780" s="10">
        <v>27</v>
      </c>
      <c r="F780" s="9">
        <v>28996.560000000001</v>
      </c>
      <c r="G780" s="9">
        <v>18456.12</v>
      </c>
      <c r="H780" s="61">
        <v>10575.63</v>
      </c>
      <c r="I780" s="9">
        <v>4388.3999999999996</v>
      </c>
      <c r="J780" s="9">
        <v>0</v>
      </c>
      <c r="K780" s="9">
        <v>22882.814999999999</v>
      </c>
      <c r="L780" s="9">
        <v>13185</v>
      </c>
      <c r="M780" s="9"/>
      <c r="O780" s="11">
        <f t="shared" si="124"/>
        <v>98484.524999999994</v>
      </c>
      <c r="P780" s="11">
        <v>2296.665</v>
      </c>
      <c r="Q780" s="11">
        <f t="shared" si="125"/>
        <v>20586.149999999998</v>
      </c>
      <c r="S780" s="11">
        <f t="shared" si="126"/>
        <v>96187.86</v>
      </c>
      <c r="T780" s="11">
        <f t="shared" si="120"/>
        <v>96187.86</v>
      </c>
      <c r="U780" s="11">
        <f t="shared" si="129"/>
        <v>-1338.5</v>
      </c>
      <c r="V780" s="11">
        <f t="shared" si="121"/>
        <v>83002.86</v>
      </c>
      <c r="W780" s="12">
        <f t="shared" si="127"/>
        <v>0.86292448963933699</v>
      </c>
      <c r="X780" s="11">
        <f t="shared" si="122"/>
        <v>13185</v>
      </c>
      <c r="Y780" s="12">
        <f t="shared" si="128"/>
        <v>0.13707551036066298</v>
      </c>
      <c r="AA780" s="12"/>
      <c r="AB780" s="12"/>
    </row>
    <row r="781" spans="1:28">
      <c r="A781" s="1">
        <v>35478</v>
      </c>
      <c r="B781" s="7" t="s">
        <v>76</v>
      </c>
      <c r="C781" s="8" t="str">
        <f t="shared" si="123"/>
        <v>Mon</v>
      </c>
      <c r="E781" s="10">
        <v>30</v>
      </c>
      <c r="F781" s="9">
        <v>33487.424999999996</v>
      </c>
      <c r="G781" s="9">
        <v>19920.644999999997</v>
      </c>
      <c r="H781" s="61">
        <v>12506.94</v>
      </c>
      <c r="I781" s="9">
        <v>4758.93</v>
      </c>
      <c r="J781" s="9">
        <v>0</v>
      </c>
      <c r="K781" s="9">
        <v>25386.48</v>
      </c>
      <c r="L781" s="9">
        <v>14049</v>
      </c>
      <c r="M781" s="9"/>
      <c r="O781" s="11">
        <f t="shared" si="124"/>
        <v>110109.42</v>
      </c>
      <c r="P781" s="11">
        <v>2438.46</v>
      </c>
      <c r="Q781" s="11">
        <f t="shared" si="125"/>
        <v>22948.02</v>
      </c>
      <c r="S781" s="11">
        <f t="shared" si="126"/>
        <v>107670.95999999999</v>
      </c>
      <c r="T781" s="11">
        <f t="shared" si="120"/>
        <v>107670.95999999999</v>
      </c>
      <c r="U781" s="11">
        <f t="shared" si="129"/>
        <v>11483.099999999991</v>
      </c>
      <c r="V781" s="11">
        <f t="shared" si="121"/>
        <v>93621.959999999992</v>
      </c>
      <c r="W781" s="12">
        <f t="shared" si="127"/>
        <v>0.86951913496452526</v>
      </c>
      <c r="X781" s="11">
        <f t="shared" si="122"/>
        <v>14049</v>
      </c>
      <c r="Y781" s="12">
        <f t="shared" si="128"/>
        <v>0.13048086503547476</v>
      </c>
      <c r="AA781" s="12"/>
      <c r="AB781" s="12"/>
    </row>
    <row r="782" spans="1:28">
      <c r="A782" s="1">
        <v>35479</v>
      </c>
      <c r="B782" s="7" t="s">
        <v>76</v>
      </c>
      <c r="C782" s="8" t="str">
        <f t="shared" si="123"/>
        <v>Tue</v>
      </c>
      <c r="E782" s="10">
        <v>15</v>
      </c>
      <c r="F782" s="9">
        <v>19927.248</v>
      </c>
      <c r="G782" s="9">
        <v>17564.558000000001</v>
      </c>
      <c r="H782" s="61">
        <v>9133.3220000000001</v>
      </c>
      <c r="I782" s="9">
        <v>3676.904</v>
      </c>
      <c r="J782" s="9">
        <v>0</v>
      </c>
      <c r="K782" s="9">
        <v>19408.18</v>
      </c>
      <c r="L782" s="9">
        <v>10145</v>
      </c>
      <c r="M782" s="9"/>
      <c r="O782" s="11">
        <f t="shared" si="124"/>
        <v>79855.212</v>
      </c>
      <c r="P782" s="11">
        <v>2607.748</v>
      </c>
      <c r="Q782" s="11">
        <f t="shared" si="125"/>
        <v>16800.432000000001</v>
      </c>
      <c r="S782" s="11">
        <f t="shared" si="126"/>
        <v>77247.463999999993</v>
      </c>
      <c r="T782" s="11">
        <f t="shared" si="120"/>
        <v>77247.463999999993</v>
      </c>
      <c r="U782" s="11">
        <f t="shared" si="129"/>
        <v>-30423.495999999999</v>
      </c>
      <c r="V782" s="11">
        <f t="shared" si="121"/>
        <v>67102.463999999993</v>
      </c>
      <c r="W782" s="12">
        <f t="shared" si="127"/>
        <v>0.86866882775595067</v>
      </c>
      <c r="X782" s="11">
        <f t="shared" si="122"/>
        <v>10145</v>
      </c>
      <c r="Y782" s="12">
        <f t="shared" si="128"/>
        <v>0.13133117224404933</v>
      </c>
      <c r="AA782" s="12"/>
      <c r="AB782" s="12"/>
    </row>
    <row r="783" spans="1:28">
      <c r="A783" s="1">
        <v>35480</v>
      </c>
      <c r="B783" s="7" t="s">
        <v>76</v>
      </c>
      <c r="C783" s="8" t="str">
        <f t="shared" si="123"/>
        <v>Wed</v>
      </c>
      <c r="E783" s="10">
        <v>7</v>
      </c>
      <c r="F783" s="9">
        <v>12285.339</v>
      </c>
      <c r="G783" s="9">
        <v>15956.319</v>
      </c>
      <c r="H783" s="61">
        <v>6239.6289999999999</v>
      </c>
      <c r="I783" s="9">
        <v>2747.0129999999999</v>
      </c>
      <c r="J783" s="9">
        <v>0</v>
      </c>
      <c r="K783" s="9">
        <v>15151.606999999998</v>
      </c>
      <c r="L783" s="9">
        <v>6558</v>
      </c>
      <c r="M783" s="9"/>
      <c r="O783" s="11">
        <f t="shared" si="124"/>
        <v>58937.906999999992</v>
      </c>
      <c r="P783" s="11">
        <v>2592.5</v>
      </c>
      <c r="Q783" s="11">
        <f t="shared" si="125"/>
        <v>12559.106999999998</v>
      </c>
      <c r="S783" s="11">
        <f t="shared" si="126"/>
        <v>56345.406999999992</v>
      </c>
      <c r="T783" s="11">
        <f t="shared" si="120"/>
        <v>56345.406999999992</v>
      </c>
      <c r="U783" s="11">
        <f t="shared" si="129"/>
        <v>-20902.057000000001</v>
      </c>
      <c r="V783" s="11">
        <f t="shared" si="121"/>
        <v>49787.406999999992</v>
      </c>
      <c r="W783" s="12">
        <f t="shared" si="127"/>
        <v>0.8836107439955132</v>
      </c>
      <c r="X783" s="11">
        <f t="shared" si="122"/>
        <v>6558</v>
      </c>
      <c r="Y783" s="12">
        <f t="shared" si="128"/>
        <v>0.11638925600448677</v>
      </c>
      <c r="AA783" s="12"/>
      <c r="AB783" s="12"/>
    </row>
    <row r="784" spans="1:28">
      <c r="A784" s="1">
        <v>35481</v>
      </c>
      <c r="B784" s="7" t="s">
        <v>76</v>
      </c>
      <c r="C784" s="8" t="str">
        <f t="shared" si="123"/>
        <v>Thur</v>
      </c>
      <c r="E784" s="10">
        <v>15</v>
      </c>
      <c r="F784" s="9">
        <v>14376.642999999998</v>
      </c>
      <c r="G784" s="9">
        <v>16656.208999999999</v>
      </c>
      <c r="H784" s="61">
        <v>7809.1239999999998</v>
      </c>
      <c r="I784" s="9">
        <v>3132.5849999999996</v>
      </c>
      <c r="J784" s="9">
        <v>0</v>
      </c>
      <c r="K784" s="9">
        <v>16179.307999999999</v>
      </c>
      <c r="L784" s="9">
        <v>8132</v>
      </c>
      <c r="M784" s="9"/>
      <c r="O784" s="11">
        <f t="shared" si="124"/>
        <v>66285.868999999992</v>
      </c>
      <c r="P784" s="11">
        <v>2559.0569999999998</v>
      </c>
      <c r="Q784" s="11">
        <f t="shared" si="125"/>
        <v>13620.251</v>
      </c>
      <c r="S784" s="11">
        <f t="shared" si="126"/>
        <v>63726.811999999991</v>
      </c>
      <c r="T784" s="11">
        <f t="shared" si="120"/>
        <v>63726.811999999991</v>
      </c>
      <c r="U784" s="11">
        <f t="shared" si="129"/>
        <v>7381.4049999999988</v>
      </c>
      <c r="V784" s="11">
        <f t="shared" si="121"/>
        <v>55594.811999999991</v>
      </c>
      <c r="W784" s="12">
        <f t="shared" si="127"/>
        <v>0.87239280069431369</v>
      </c>
      <c r="X784" s="11">
        <f t="shared" si="122"/>
        <v>8132</v>
      </c>
      <c r="Y784" s="12">
        <f t="shared" si="128"/>
        <v>0.12760719930568629</v>
      </c>
      <c r="AA784" s="12"/>
      <c r="AB784" s="12"/>
    </row>
    <row r="785" spans="1:31">
      <c r="A785" s="1">
        <v>35482</v>
      </c>
      <c r="B785" s="7" t="s">
        <v>76</v>
      </c>
      <c r="C785" s="8" t="str">
        <f t="shared" si="123"/>
        <v>Fri</v>
      </c>
      <c r="E785" s="10">
        <v>3</v>
      </c>
      <c r="F785" s="9">
        <v>9193.0720000000001</v>
      </c>
      <c r="G785" s="9">
        <v>14314.302999999998</v>
      </c>
      <c r="H785" s="61">
        <v>4327.4349999999995</v>
      </c>
      <c r="I785" s="9">
        <v>2061.3759999999997</v>
      </c>
      <c r="J785" s="9">
        <v>0</v>
      </c>
      <c r="K785" s="9">
        <v>13411.411999999998</v>
      </c>
      <c r="L785" s="9">
        <v>4017</v>
      </c>
      <c r="M785" s="9"/>
      <c r="O785" s="11">
        <f t="shared" si="124"/>
        <v>47324.597999999998</v>
      </c>
      <c r="P785" s="11">
        <v>2359.569</v>
      </c>
      <c r="Q785" s="11">
        <f t="shared" si="125"/>
        <v>11051.842999999999</v>
      </c>
      <c r="S785" s="11">
        <f t="shared" si="126"/>
        <v>44965.028999999995</v>
      </c>
      <c r="T785" s="11">
        <f t="shared" si="120"/>
        <v>44965.028999999995</v>
      </c>
      <c r="U785" s="11">
        <f t="shared" si="129"/>
        <v>-18761.782999999996</v>
      </c>
      <c r="V785" s="11">
        <f t="shared" si="121"/>
        <v>40948.028999999995</v>
      </c>
      <c r="W785" s="12">
        <f t="shared" si="127"/>
        <v>0.9106639072778091</v>
      </c>
      <c r="X785" s="11">
        <f t="shared" si="122"/>
        <v>4017</v>
      </c>
      <c r="Y785" s="12">
        <f t="shared" si="128"/>
        <v>8.9336092722190855E-2</v>
      </c>
      <c r="AA785" s="12"/>
      <c r="AB785" s="12"/>
    </row>
    <row r="786" spans="1:31">
      <c r="A786" s="1">
        <v>35483</v>
      </c>
      <c r="B786" s="7" t="s">
        <v>76</v>
      </c>
      <c r="C786" s="8" t="str">
        <f t="shared" si="123"/>
        <v>Sat</v>
      </c>
      <c r="E786" s="10">
        <v>14</v>
      </c>
      <c r="F786" s="9">
        <v>14427.036</v>
      </c>
      <c r="G786" s="9">
        <v>15853.14</v>
      </c>
      <c r="H786" s="61">
        <v>6700.3919999999998</v>
      </c>
      <c r="I786" s="9">
        <v>3125.7360000000003</v>
      </c>
      <c r="J786" s="9">
        <v>0</v>
      </c>
      <c r="K786" s="9">
        <v>14206.752</v>
      </c>
      <c r="L786" s="9">
        <v>7517</v>
      </c>
      <c r="M786" s="9"/>
      <c r="O786" s="11">
        <f t="shared" si="124"/>
        <v>61830.055999999997</v>
      </c>
      <c r="P786" s="11">
        <v>1853.1</v>
      </c>
      <c r="Q786" s="11">
        <f t="shared" si="125"/>
        <v>12353.652</v>
      </c>
      <c r="S786" s="11">
        <f t="shared" si="126"/>
        <v>59976.955999999998</v>
      </c>
      <c r="T786" s="11">
        <f t="shared" si="120"/>
        <v>59976.955999999998</v>
      </c>
      <c r="U786" s="11">
        <f t="shared" si="129"/>
        <v>15011.927000000003</v>
      </c>
      <c r="V786" s="11">
        <f t="shared" si="121"/>
        <v>52459.955999999998</v>
      </c>
      <c r="W786" s="12">
        <f t="shared" si="127"/>
        <v>0.87466853102714981</v>
      </c>
      <c r="X786" s="11">
        <f t="shared" si="122"/>
        <v>7517</v>
      </c>
      <c r="Y786" s="12">
        <f t="shared" si="128"/>
        <v>0.12533146897285016</v>
      </c>
      <c r="AA786" s="12"/>
      <c r="AB786" s="12"/>
    </row>
    <row r="787" spans="1:31">
      <c r="A787" s="1">
        <v>35484</v>
      </c>
      <c r="B787" s="7" t="s">
        <v>76</v>
      </c>
      <c r="C787" s="8" t="str">
        <f t="shared" si="123"/>
        <v>Sun</v>
      </c>
      <c r="E787" s="10">
        <v>25</v>
      </c>
      <c r="F787" s="9">
        <v>21989.584999999999</v>
      </c>
      <c r="G787" s="9">
        <v>17602.038</v>
      </c>
      <c r="H787" s="61">
        <v>9288.4089999999997</v>
      </c>
      <c r="I787" s="9">
        <v>3972.7469999999998</v>
      </c>
      <c r="J787" s="9">
        <v>0</v>
      </c>
      <c r="K787" s="9">
        <v>17383.231</v>
      </c>
      <c r="L787" s="9">
        <v>10687</v>
      </c>
      <c r="M787" s="9"/>
      <c r="O787" s="11">
        <f t="shared" si="124"/>
        <v>80923.010000000009</v>
      </c>
      <c r="P787" s="11">
        <v>2145.5529999999999</v>
      </c>
      <c r="Q787" s="11">
        <f t="shared" si="125"/>
        <v>15237.678</v>
      </c>
      <c r="S787" s="11">
        <f t="shared" si="126"/>
        <v>78777.457000000009</v>
      </c>
      <c r="T787" s="11">
        <f t="shared" si="120"/>
        <v>78777.457000000009</v>
      </c>
      <c r="U787" s="11">
        <f t="shared" si="129"/>
        <v>18800.501000000011</v>
      </c>
      <c r="V787" s="11">
        <f t="shared" si="121"/>
        <v>68090.457000000009</v>
      </c>
      <c r="W787" s="12">
        <f t="shared" si="127"/>
        <v>0.86433936297283631</v>
      </c>
      <c r="X787" s="11">
        <f t="shared" si="122"/>
        <v>10687</v>
      </c>
      <c r="Y787" s="12">
        <f t="shared" si="128"/>
        <v>0.13566063702716374</v>
      </c>
      <c r="AA787" s="12"/>
      <c r="AB787" s="12"/>
    </row>
    <row r="788" spans="1:31">
      <c r="A788" s="1">
        <v>35485</v>
      </c>
      <c r="B788" s="7" t="s">
        <v>76</v>
      </c>
      <c r="C788" s="8" t="str">
        <f t="shared" si="123"/>
        <v>Mon</v>
      </c>
      <c r="E788" s="10">
        <v>21</v>
      </c>
      <c r="F788" s="9">
        <v>22475.937999999998</v>
      </c>
      <c r="G788" s="9">
        <v>18171.350999999999</v>
      </c>
      <c r="H788" s="61">
        <v>10000.828</v>
      </c>
      <c r="I788" s="9">
        <v>3926.0819999999999</v>
      </c>
      <c r="J788" s="9">
        <v>0</v>
      </c>
      <c r="K788" s="9">
        <v>19246.72</v>
      </c>
      <c r="L788" s="9">
        <v>10987</v>
      </c>
      <c r="M788" s="9"/>
      <c r="O788" s="11">
        <f t="shared" si="124"/>
        <v>84807.918999999994</v>
      </c>
      <c r="P788" s="11">
        <v>2372.6559999999999</v>
      </c>
      <c r="Q788" s="11">
        <f t="shared" si="125"/>
        <v>16874.064000000002</v>
      </c>
      <c r="S788" s="11">
        <f t="shared" si="126"/>
        <v>82435.262999999992</v>
      </c>
      <c r="T788" s="11">
        <f t="shared" si="120"/>
        <v>82435.262999999992</v>
      </c>
      <c r="U788" s="11">
        <f t="shared" si="129"/>
        <v>3657.8059999999823</v>
      </c>
      <c r="V788" s="11">
        <f t="shared" si="121"/>
        <v>71448.262999999992</v>
      </c>
      <c r="W788" s="12">
        <f t="shared" si="127"/>
        <v>0.86671965855194755</v>
      </c>
      <c r="X788" s="11">
        <f t="shared" si="122"/>
        <v>10987</v>
      </c>
      <c r="Y788" s="12">
        <f t="shared" si="128"/>
        <v>0.1332803414480524</v>
      </c>
      <c r="AA788" s="12"/>
      <c r="AB788" s="12"/>
    </row>
    <row r="789" spans="1:31">
      <c r="A789" s="1">
        <v>35486</v>
      </c>
      <c r="B789" s="7" t="s">
        <v>76</v>
      </c>
      <c r="C789" s="8" t="str">
        <f t="shared" si="123"/>
        <v>Tue</v>
      </c>
      <c r="E789" s="10">
        <v>27</v>
      </c>
      <c r="F789" s="9">
        <v>27503.313999999998</v>
      </c>
      <c r="G789" s="9">
        <v>18887.917999999998</v>
      </c>
      <c r="H789" s="61">
        <v>11627.880999999999</v>
      </c>
      <c r="I789" s="9">
        <v>4292.143</v>
      </c>
      <c r="J789" s="9">
        <v>0</v>
      </c>
      <c r="K789" s="9">
        <v>20873.772999999997</v>
      </c>
      <c r="L789" s="9">
        <v>12370</v>
      </c>
      <c r="M789" s="9"/>
      <c r="O789" s="11">
        <f t="shared" si="124"/>
        <v>95555.028999999995</v>
      </c>
      <c r="P789" s="11">
        <v>1902.895</v>
      </c>
      <c r="Q789" s="11">
        <f t="shared" si="125"/>
        <v>18970.877999999997</v>
      </c>
      <c r="S789" s="11">
        <f t="shared" si="126"/>
        <v>93652.133999999991</v>
      </c>
      <c r="T789" s="11">
        <f t="shared" si="120"/>
        <v>93652.133999999991</v>
      </c>
      <c r="U789" s="11">
        <f t="shared" si="129"/>
        <v>11216.870999999999</v>
      </c>
      <c r="V789" s="11">
        <f t="shared" si="121"/>
        <v>81282.133999999991</v>
      </c>
      <c r="W789" s="12">
        <f t="shared" si="127"/>
        <v>0.86791544974298185</v>
      </c>
      <c r="X789" s="11">
        <f t="shared" si="122"/>
        <v>12370</v>
      </c>
      <c r="Y789" s="12">
        <f t="shared" si="128"/>
        <v>0.13208455025701818</v>
      </c>
      <c r="AA789" s="12"/>
      <c r="AB789" s="12"/>
    </row>
    <row r="790" spans="1:31">
      <c r="A790" s="1">
        <v>35487</v>
      </c>
      <c r="B790" s="7" t="s">
        <v>76</v>
      </c>
      <c r="C790" s="8" t="str">
        <f t="shared" si="123"/>
        <v>Wed</v>
      </c>
      <c r="E790" s="10">
        <v>13</v>
      </c>
      <c r="F790" s="9">
        <v>18076.274999999998</v>
      </c>
      <c r="G790" s="9">
        <v>17126.145</v>
      </c>
      <c r="H790" s="61">
        <v>8145.45</v>
      </c>
      <c r="I790" s="9">
        <v>3342.0149999999999</v>
      </c>
      <c r="J790" s="9">
        <v>0</v>
      </c>
      <c r="K790" s="9">
        <v>16499.97</v>
      </c>
      <c r="L790" s="9">
        <v>9425</v>
      </c>
      <c r="M790" s="9"/>
      <c r="O790" s="11">
        <f t="shared" si="124"/>
        <v>72614.854999999996</v>
      </c>
      <c r="P790" s="11">
        <v>1060.875</v>
      </c>
      <c r="Q790" s="11">
        <f t="shared" si="125"/>
        <v>15439.095000000001</v>
      </c>
      <c r="S790" s="11">
        <f t="shared" si="126"/>
        <v>71553.98</v>
      </c>
      <c r="T790" s="11">
        <f t="shared" si="120"/>
        <v>71553.98</v>
      </c>
      <c r="U790" s="11">
        <f t="shared" si="129"/>
        <v>-22098.153999999995</v>
      </c>
      <c r="V790" s="11">
        <f t="shared" si="121"/>
        <v>62128.979999999996</v>
      </c>
      <c r="W790" s="12">
        <f t="shared" si="127"/>
        <v>0.8682812612240437</v>
      </c>
      <c r="X790" s="11">
        <f t="shared" si="122"/>
        <v>9425</v>
      </c>
      <c r="Y790" s="12">
        <f t="shared" si="128"/>
        <v>0.13171873877595627</v>
      </c>
      <c r="AA790" s="12"/>
      <c r="AB790" s="12"/>
    </row>
    <row r="791" spans="1:31">
      <c r="A791" s="1">
        <v>35488</v>
      </c>
      <c r="B791" s="7" t="s">
        <v>76</v>
      </c>
      <c r="C791" s="8" t="str">
        <f t="shared" si="123"/>
        <v>Thur</v>
      </c>
      <c r="E791" s="10">
        <v>0</v>
      </c>
      <c r="F791" s="9">
        <v>7781.07</v>
      </c>
      <c r="G791" s="9">
        <v>13763.055</v>
      </c>
      <c r="H791" s="61">
        <v>3375.8849999999998</v>
      </c>
      <c r="I791" s="9">
        <v>1354.5150000000001</v>
      </c>
      <c r="J791" s="9">
        <v>0</v>
      </c>
      <c r="K791" s="9">
        <v>15175.605</v>
      </c>
      <c r="L791" s="9">
        <v>2839</v>
      </c>
      <c r="M791" s="9"/>
      <c r="O791" s="11">
        <f t="shared" si="124"/>
        <v>44289.13</v>
      </c>
      <c r="P791" s="11">
        <v>2411.19</v>
      </c>
      <c r="Q791" s="11">
        <f t="shared" si="125"/>
        <v>12764.414999999999</v>
      </c>
      <c r="S791" s="11">
        <f t="shared" si="126"/>
        <v>41877.939999999995</v>
      </c>
      <c r="T791" s="11">
        <f t="shared" si="120"/>
        <v>41877.939999999995</v>
      </c>
      <c r="U791" s="11">
        <f t="shared" si="129"/>
        <v>-29676.04</v>
      </c>
      <c r="V791" s="11">
        <f t="shared" si="121"/>
        <v>39038.939999999995</v>
      </c>
      <c r="W791" s="12">
        <f t="shared" si="127"/>
        <v>0.93220774469804391</v>
      </c>
      <c r="X791" s="11">
        <f t="shared" si="122"/>
        <v>2839</v>
      </c>
      <c r="Y791" s="12">
        <f t="shared" si="128"/>
        <v>6.7792255301956122E-2</v>
      </c>
      <c r="AA791" s="12"/>
      <c r="AB791" s="12"/>
    </row>
    <row r="792" spans="1:31">
      <c r="A792" s="1">
        <v>35489</v>
      </c>
      <c r="B792" s="7" t="s">
        <v>76</v>
      </c>
      <c r="C792" s="8" t="str">
        <f t="shared" si="123"/>
        <v>Fri</v>
      </c>
      <c r="E792" s="10">
        <v>16</v>
      </c>
      <c r="F792" s="9">
        <v>13835.705</v>
      </c>
      <c r="G792" s="9">
        <v>17022.525000000001</v>
      </c>
      <c r="H792" s="61">
        <v>7786.9349999999995</v>
      </c>
      <c r="I792" s="9">
        <v>3065.27</v>
      </c>
      <c r="J792" s="9">
        <v>0</v>
      </c>
      <c r="K792" s="9">
        <v>16492.125</v>
      </c>
      <c r="L792" s="9">
        <v>7429</v>
      </c>
      <c r="M792" s="9"/>
      <c r="O792" s="11">
        <f t="shared" si="124"/>
        <v>65631.56</v>
      </c>
      <c r="P792" s="11">
        <v>2190.11</v>
      </c>
      <c r="Q792" s="11">
        <f t="shared" si="125"/>
        <v>14302.014999999999</v>
      </c>
      <c r="S792" s="11">
        <f t="shared" si="126"/>
        <v>63441.45</v>
      </c>
      <c r="T792" s="11">
        <f t="shared" si="120"/>
        <v>63441.45</v>
      </c>
      <c r="U792" s="11">
        <f t="shared" si="129"/>
        <v>21563.510000000002</v>
      </c>
      <c r="V792" s="11">
        <f t="shared" si="121"/>
        <v>56012.45</v>
      </c>
      <c r="W792" s="12">
        <f t="shared" si="127"/>
        <v>0.88289990219328218</v>
      </c>
      <c r="X792" s="11">
        <f t="shared" si="122"/>
        <v>7429</v>
      </c>
      <c r="Y792" s="12">
        <f t="shared" si="128"/>
        <v>0.11710009780671786</v>
      </c>
      <c r="AA792" s="12"/>
      <c r="AB792" s="12"/>
    </row>
    <row r="793" spans="1:31">
      <c r="A793" s="1">
        <v>35490</v>
      </c>
      <c r="B793" s="7" t="s">
        <v>77</v>
      </c>
      <c r="C793" s="8" t="str">
        <f t="shared" si="123"/>
        <v>Sat</v>
      </c>
      <c r="E793" s="10">
        <v>11</v>
      </c>
      <c r="F793" s="9">
        <v>12675.52</v>
      </c>
      <c r="G793" s="9">
        <v>15005.12</v>
      </c>
      <c r="H793" s="61">
        <v>5195.84</v>
      </c>
      <c r="I793" s="9">
        <v>2566.7199999999998</v>
      </c>
      <c r="J793" s="9">
        <v>0</v>
      </c>
      <c r="K793" s="9">
        <v>15768.48</v>
      </c>
      <c r="L793" s="9">
        <v>6689</v>
      </c>
      <c r="M793" s="9"/>
      <c r="O793" s="11">
        <f t="shared" si="124"/>
        <v>57900.679999999993</v>
      </c>
      <c r="P793" s="11">
        <v>2390.96</v>
      </c>
      <c r="Q793" s="11">
        <f t="shared" si="125"/>
        <v>13377.52</v>
      </c>
      <c r="S793" s="11">
        <f t="shared" si="126"/>
        <v>55509.719999999994</v>
      </c>
      <c r="T793" s="11">
        <f t="shared" si="120"/>
        <v>55509.719999999994</v>
      </c>
      <c r="U793" s="11">
        <f t="shared" si="129"/>
        <v>-7931.7300000000032</v>
      </c>
      <c r="V793" s="11">
        <f t="shared" si="121"/>
        <v>48820.719999999994</v>
      </c>
      <c r="W793" s="12">
        <f t="shared" si="127"/>
        <v>0.87949858150968874</v>
      </c>
      <c r="X793" s="11">
        <f t="shared" si="122"/>
        <v>6689</v>
      </c>
      <c r="Y793" s="12">
        <f t="shared" si="128"/>
        <v>0.12050141849031126</v>
      </c>
      <c r="AA793" s="9">
        <f>INTERCEPT(T793:T823,E793:E823)</f>
        <v>31538.327288801564</v>
      </c>
      <c r="AB793" s="9">
        <f>SLOPE(T793:T823,E793:E823)</f>
        <v>2263.3743457760311</v>
      </c>
      <c r="AC793" s="12">
        <f>RSQ(T793:T823,E793:E823)</f>
        <v>0.89719727221149204</v>
      </c>
      <c r="AD793" s="9">
        <f>AA793+(AB793*55)</f>
        <v>156023.91630648327</v>
      </c>
      <c r="AE793" s="10">
        <f>SUM(E793:E823)</f>
        <v>486</v>
      </c>
    </row>
    <row r="794" spans="1:31">
      <c r="A794" s="1">
        <v>35491</v>
      </c>
      <c r="B794" s="7" t="s">
        <v>77</v>
      </c>
      <c r="C794" s="8" t="str">
        <f t="shared" si="123"/>
        <v>Sun</v>
      </c>
      <c r="E794" s="10">
        <v>3</v>
      </c>
      <c r="F794" s="9">
        <v>7331.2469999999994</v>
      </c>
      <c r="G794" s="9">
        <v>12863.319</v>
      </c>
      <c r="H794" s="61">
        <v>3292.7509999999997</v>
      </c>
      <c r="I794" s="9">
        <v>1379.8889999999999</v>
      </c>
      <c r="J794" s="9">
        <v>0</v>
      </c>
      <c r="K794" s="9">
        <v>14514.387999999999</v>
      </c>
      <c r="L794" s="9">
        <v>3015</v>
      </c>
      <c r="M794" s="9"/>
      <c r="O794" s="11">
        <f t="shared" si="124"/>
        <v>42396.593999999997</v>
      </c>
      <c r="P794" s="11">
        <v>2215.3319999999999</v>
      </c>
      <c r="Q794" s="11">
        <f t="shared" si="125"/>
        <v>12299.055999999999</v>
      </c>
      <c r="S794" s="11">
        <f t="shared" si="126"/>
        <v>40181.261999999995</v>
      </c>
      <c r="T794" s="11">
        <f t="shared" si="120"/>
        <v>40181.261999999995</v>
      </c>
      <c r="U794" s="11">
        <f t="shared" si="129"/>
        <v>-15328.457999999999</v>
      </c>
      <c r="V794" s="11">
        <f t="shared" si="121"/>
        <v>37166.261999999995</v>
      </c>
      <c r="W794" s="12">
        <f t="shared" si="127"/>
        <v>0.92496502474212983</v>
      </c>
      <c r="X794" s="11">
        <f t="shared" si="122"/>
        <v>3015</v>
      </c>
      <c r="Y794" s="12">
        <f t="shared" si="128"/>
        <v>7.5034975257870201E-2</v>
      </c>
      <c r="AA794" s="12"/>
      <c r="AB794" s="12"/>
    </row>
    <row r="795" spans="1:31">
      <c r="A795" s="1">
        <v>35492</v>
      </c>
      <c r="B795" s="7" t="s">
        <v>77</v>
      </c>
      <c r="C795" s="8" t="str">
        <f t="shared" si="123"/>
        <v>Mon</v>
      </c>
      <c r="E795" s="10">
        <v>24</v>
      </c>
      <c r="F795" s="9">
        <v>26719.341999999997</v>
      </c>
      <c r="G795" s="9">
        <v>18699.183999999997</v>
      </c>
      <c r="H795" s="61">
        <v>11532.476999999999</v>
      </c>
      <c r="I795" s="9">
        <v>4255.848</v>
      </c>
      <c r="J795" s="9">
        <v>0</v>
      </c>
      <c r="K795" s="9">
        <v>20275.423999999999</v>
      </c>
      <c r="L795" s="9">
        <v>11921</v>
      </c>
      <c r="M795" s="9"/>
      <c r="O795" s="11">
        <f t="shared" si="124"/>
        <v>93403.274999999994</v>
      </c>
      <c r="P795" s="11">
        <v>2024.2239999999999</v>
      </c>
      <c r="Q795" s="11">
        <f t="shared" si="125"/>
        <v>18251.2</v>
      </c>
      <c r="S795" s="11">
        <f t="shared" si="126"/>
        <v>91379.050999999992</v>
      </c>
      <c r="T795" s="11">
        <f t="shared" si="120"/>
        <v>91379.050999999992</v>
      </c>
      <c r="U795" s="11">
        <f t="shared" si="129"/>
        <v>51197.788999999997</v>
      </c>
      <c r="V795" s="11">
        <f t="shared" si="121"/>
        <v>79458.050999999992</v>
      </c>
      <c r="W795" s="12">
        <f t="shared" si="127"/>
        <v>0.86954340333431568</v>
      </c>
      <c r="X795" s="11">
        <f t="shared" si="122"/>
        <v>11921</v>
      </c>
      <c r="Y795" s="12">
        <f t="shared" si="128"/>
        <v>0.13045659666568435</v>
      </c>
      <c r="AA795" s="12"/>
      <c r="AB795" s="12"/>
    </row>
    <row r="796" spans="1:31">
      <c r="A796" s="1">
        <v>35493</v>
      </c>
      <c r="B796" s="7" t="s">
        <v>77</v>
      </c>
      <c r="C796" s="8" t="str">
        <f t="shared" si="123"/>
        <v>Tue</v>
      </c>
      <c r="E796" s="10">
        <v>22</v>
      </c>
      <c r="F796" s="9">
        <v>23453.188000000002</v>
      </c>
      <c r="G796" s="9">
        <v>18039.164000000001</v>
      </c>
      <c r="H796" s="61">
        <v>10436.162</v>
      </c>
      <c r="I796" s="9">
        <v>3945.7440000000001</v>
      </c>
      <c r="J796" s="9">
        <v>0</v>
      </c>
      <c r="K796" s="9">
        <v>19715.278000000002</v>
      </c>
      <c r="L796" s="9">
        <v>11040</v>
      </c>
      <c r="M796" s="9"/>
      <c r="O796" s="11">
        <f t="shared" si="124"/>
        <v>86629.535999999993</v>
      </c>
      <c r="P796" s="11">
        <v>2365.7919999999999</v>
      </c>
      <c r="Q796" s="11">
        <f t="shared" si="125"/>
        <v>17349.486000000001</v>
      </c>
      <c r="S796" s="11">
        <f t="shared" si="126"/>
        <v>84263.743999999992</v>
      </c>
      <c r="T796" s="11">
        <f t="shared" si="120"/>
        <v>84263.743999999992</v>
      </c>
      <c r="U796" s="11">
        <f t="shared" si="129"/>
        <v>-7115.3070000000007</v>
      </c>
      <c r="V796" s="11">
        <f t="shared" si="121"/>
        <v>73223.743999999992</v>
      </c>
      <c r="W796" s="12">
        <f t="shared" si="127"/>
        <v>0.868982797631209</v>
      </c>
      <c r="X796" s="11">
        <f t="shared" si="122"/>
        <v>11040</v>
      </c>
      <c r="Y796" s="12">
        <f t="shared" si="128"/>
        <v>0.13101720236879102</v>
      </c>
      <c r="AA796" s="12"/>
      <c r="AB796" s="12"/>
    </row>
    <row r="797" spans="1:31">
      <c r="A797" s="1">
        <v>35494</v>
      </c>
      <c r="B797" s="7" t="s">
        <v>77</v>
      </c>
      <c r="C797" s="8" t="str">
        <f t="shared" si="123"/>
        <v>Wed</v>
      </c>
      <c r="E797" s="10">
        <v>13</v>
      </c>
      <c r="F797" s="9">
        <v>18135.936000000002</v>
      </c>
      <c r="G797" s="9">
        <v>16939.121999999999</v>
      </c>
      <c r="H797" s="61">
        <v>8372.5079999999998</v>
      </c>
      <c r="I797" s="9">
        <v>3336.1320000000001</v>
      </c>
      <c r="J797" s="9">
        <v>0</v>
      </c>
      <c r="K797" s="9">
        <v>17956.362000000001</v>
      </c>
      <c r="L797" s="9">
        <v>9232</v>
      </c>
      <c r="M797" s="9"/>
      <c r="O797" s="11">
        <f t="shared" si="124"/>
        <v>73972.06</v>
      </c>
      <c r="P797" s="11">
        <v>2407.1220000000003</v>
      </c>
      <c r="Q797" s="11">
        <f t="shared" si="125"/>
        <v>15549.240000000002</v>
      </c>
      <c r="S797" s="11">
        <f t="shared" si="126"/>
        <v>71564.937999999995</v>
      </c>
      <c r="T797" s="11">
        <f t="shared" si="120"/>
        <v>71564.937999999995</v>
      </c>
      <c r="U797" s="11">
        <f t="shared" si="129"/>
        <v>-12698.805999999997</v>
      </c>
      <c r="V797" s="11">
        <f t="shared" si="121"/>
        <v>62332.938000000002</v>
      </c>
      <c r="W797" s="12">
        <f t="shared" si="127"/>
        <v>0.87099828130920764</v>
      </c>
      <c r="X797" s="11">
        <f t="shared" si="122"/>
        <v>9232</v>
      </c>
      <c r="Y797" s="12">
        <f t="shared" si="128"/>
        <v>0.12900171869079241</v>
      </c>
      <c r="AA797" s="12"/>
      <c r="AB797" s="12"/>
    </row>
    <row r="798" spans="1:31">
      <c r="A798" s="1">
        <v>35495</v>
      </c>
      <c r="B798" s="7" t="s">
        <v>77</v>
      </c>
      <c r="C798" s="8" t="str">
        <f t="shared" si="123"/>
        <v>Thur</v>
      </c>
      <c r="E798" s="10">
        <v>21</v>
      </c>
      <c r="F798" s="9">
        <v>24635.044000000002</v>
      </c>
      <c r="G798" s="9">
        <v>18201.484</v>
      </c>
      <c r="H798" s="61">
        <v>10911.152</v>
      </c>
      <c r="I798" s="9">
        <v>4031.076</v>
      </c>
      <c r="J798" s="9">
        <v>0</v>
      </c>
      <c r="K798" s="9">
        <v>20104.616000000002</v>
      </c>
      <c r="L798" s="9">
        <v>11426</v>
      </c>
      <c r="M798" s="9"/>
      <c r="O798" s="11">
        <f t="shared" si="124"/>
        <v>89309.372000000003</v>
      </c>
      <c r="P798" s="11">
        <v>2461.5360000000001</v>
      </c>
      <c r="Q798" s="11">
        <f t="shared" si="125"/>
        <v>17643.080000000002</v>
      </c>
      <c r="S798" s="11">
        <f t="shared" si="126"/>
        <v>86847.83600000001</v>
      </c>
      <c r="T798" s="11">
        <f t="shared" si="120"/>
        <v>86847.83600000001</v>
      </c>
      <c r="U798" s="11">
        <f t="shared" si="129"/>
        <v>15282.898000000016</v>
      </c>
      <c r="V798" s="11">
        <f t="shared" si="121"/>
        <v>75421.83600000001</v>
      </c>
      <c r="W798" s="12">
        <f t="shared" si="127"/>
        <v>0.86843656069910602</v>
      </c>
      <c r="X798" s="11">
        <f t="shared" si="122"/>
        <v>11426</v>
      </c>
      <c r="Y798" s="12">
        <f t="shared" si="128"/>
        <v>0.13156343930089401</v>
      </c>
      <c r="AA798" s="12"/>
      <c r="AB798" s="12"/>
    </row>
    <row r="799" spans="1:31">
      <c r="A799" s="1">
        <v>35496</v>
      </c>
      <c r="B799" s="7" t="s">
        <v>77</v>
      </c>
      <c r="C799" s="8" t="str">
        <f t="shared" si="123"/>
        <v>Fri</v>
      </c>
      <c r="E799" s="10">
        <v>22</v>
      </c>
      <c r="F799" s="9">
        <v>22023.805999999997</v>
      </c>
      <c r="G799" s="9">
        <v>17953.580999999998</v>
      </c>
      <c r="H799" s="61">
        <v>9713.5789999999997</v>
      </c>
      <c r="I799" s="9">
        <v>3844.1589999999997</v>
      </c>
      <c r="J799" s="9">
        <v>0</v>
      </c>
      <c r="K799" s="9">
        <v>19391.900000000001</v>
      </c>
      <c r="L799" s="9">
        <v>10857</v>
      </c>
      <c r="M799" s="9"/>
      <c r="O799" s="11">
        <f t="shared" si="124"/>
        <v>83784.024999999994</v>
      </c>
      <c r="P799" s="11">
        <v>2503.3179999999998</v>
      </c>
      <c r="Q799" s="11">
        <f t="shared" si="125"/>
        <v>16888.582000000002</v>
      </c>
      <c r="S799" s="11">
        <f t="shared" si="126"/>
        <v>81280.706999999995</v>
      </c>
      <c r="T799" s="11">
        <f t="shared" si="120"/>
        <v>81280.706999999995</v>
      </c>
      <c r="U799" s="11">
        <f t="shared" si="129"/>
        <v>-5567.1290000000154</v>
      </c>
      <c r="V799" s="11">
        <f t="shared" si="121"/>
        <v>70423.706999999995</v>
      </c>
      <c r="W799" s="12">
        <f t="shared" si="127"/>
        <v>0.86642586659587006</v>
      </c>
      <c r="X799" s="11">
        <f t="shared" si="122"/>
        <v>10857</v>
      </c>
      <c r="Y799" s="12">
        <f t="shared" si="128"/>
        <v>0.13357413340412996</v>
      </c>
      <c r="AA799" s="12"/>
      <c r="AB799" s="12"/>
    </row>
    <row r="800" spans="1:31">
      <c r="A800" s="1">
        <v>35497</v>
      </c>
      <c r="B800" s="7" t="s">
        <v>77</v>
      </c>
      <c r="C800" s="8" t="str">
        <f t="shared" si="123"/>
        <v>Sat</v>
      </c>
      <c r="E800" s="10">
        <v>14</v>
      </c>
      <c r="F800" s="9">
        <v>14979.92</v>
      </c>
      <c r="G800" s="9">
        <v>16013.42</v>
      </c>
      <c r="H800" s="61">
        <v>6633.48</v>
      </c>
      <c r="I800" s="9">
        <v>3101.56</v>
      </c>
      <c r="J800" s="9">
        <v>0</v>
      </c>
      <c r="K800" s="9">
        <v>17306.62</v>
      </c>
      <c r="L800" s="9">
        <v>7793</v>
      </c>
      <c r="M800" s="9"/>
      <c r="O800" s="11">
        <f t="shared" si="124"/>
        <v>65828</v>
      </c>
      <c r="P800" s="11">
        <v>2393.48</v>
      </c>
      <c r="Q800" s="11">
        <f t="shared" si="125"/>
        <v>14913.14</v>
      </c>
      <c r="S800" s="11">
        <f t="shared" si="126"/>
        <v>63434.52</v>
      </c>
      <c r="T800" s="11">
        <f t="shared" si="120"/>
        <v>63434.52</v>
      </c>
      <c r="U800" s="11">
        <f t="shared" si="129"/>
        <v>-17846.186999999998</v>
      </c>
      <c r="V800" s="11">
        <f t="shared" si="121"/>
        <v>55641.52</v>
      </c>
      <c r="W800" s="12">
        <f t="shared" si="127"/>
        <v>0.87714890882755947</v>
      </c>
      <c r="X800" s="11">
        <f t="shared" si="122"/>
        <v>7793</v>
      </c>
      <c r="Y800" s="12">
        <f t="shared" si="128"/>
        <v>0.1228510911724405</v>
      </c>
      <c r="AA800" s="12"/>
      <c r="AB800" s="12"/>
    </row>
    <row r="801" spans="1:28">
      <c r="A801" s="1">
        <v>35498</v>
      </c>
      <c r="B801" s="7" t="s">
        <v>77</v>
      </c>
      <c r="C801" s="8" t="str">
        <f t="shared" si="123"/>
        <v>Sun</v>
      </c>
      <c r="E801" s="10">
        <v>23</v>
      </c>
      <c r="F801" s="9">
        <v>20665.685999999998</v>
      </c>
      <c r="G801" s="9">
        <v>17311.097999999998</v>
      </c>
      <c r="H801" s="61">
        <v>9120.4169999999995</v>
      </c>
      <c r="I801" s="9">
        <v>3818.4089999999997</v>
      </c>
      <c r="J801" s="9">
        <v>0</v>
      </c>
      <c r="K801" s="9">
        <v>18495.254999999997</v>
      </c>
      <c r="L801" s="9">
        <v>10339</v>
      </c>
      <c r="M801" s="9"/>
      <c r="O801" s="11">
        <f t="shared" si="124"/>
        <v>79749.864999999991</v>
      </c>
      <c r="P801" s="11">
        <v>2330.6219999999998</v>
      </c>
      <c r="Q801" s="11">
        <f t="shared" si="125"/>
        <v>16164.632999999998</v>
      </c>
      <c r="S801" s="11">
        <f t="shared" si="126"/>
        <v>77419.242999999988</v>
      </c>
      <c r="T801" s="11">
        <f t="shared" si="120"/>
        <v>77419.242999999988</v>
      </c>
      <c r="U801" s="11">
        <f t="shared" si="129"/>
        <v>13984.722999999991</v>
      </c>
      <c r="V801" s="11">
        <f t="shared" si="121"/>
        <v>67080.242999999988</v>
      </c>
      <c r="W801" s="12">
        <f t="shared" si="127"/>
        <v>0.86645439041557148</v>
      </c>
      <c r="X801" s="11">
        <f t="shared" si="122"/>
        <v>10339</v>
      </c>
      <c r="Y801" s="12">
        <f t="shared" si="128"/>
        <v>0.13354560958442854</v>
      </c>
      <c r="AA801" s="12"/>
      <c r="AB801" s="12"/>
    </row>
    <row r="802" spans="1:28">
      <c r="A802" s="1">
        <v>35499</v>
      </c>
      <c r="B802" s="7" t="s">
        <v>77</v>
      </c>
      <c r="C802" s="8" t="str">
        <f t="shared" si="123"/>
        <v>Mon</v>
      </c>
      <c r="E802" s="10">
        <v>15</v>
      </c>
      <c r="F802" s="9">
        <v>13921.12</v>
      </c>
      <c r="G802" s="9">
        <v>16043.674000000001</v>
      </c>
      <c r="H802" s="61">
        <v>7137.7</v>
      </c>
      <c r="I802" s="9">
        <v>2710.2420000000002</v>
      </c>
      <c r="J802" s="9">
        <v>0</v>
      </c>
      <c r="K802" s="9">
        <v>16886.652000000002</v>
      </c>
      <c r="L802" s="9">
        <v>7028</v>
      </c>
      <c r="M802" s="9"/>
      <c r="O802" s="11">
        <f t="shared" si="124"/>
        <v>63727.387999999999</v>
      </c>
      <c r="P802" s="11">
        <v>2165.2760000000003</v>
      </c>
      <c r="Q802" s="11">
        <f t="shared" si="125"/>
        <v>14721.376000000002</v>
      </c>
      <c r="S802" s="11">
        <f t="shared" si="126"/>
        <v>61562.112000000001</v>
      </c>
      <c r="T802" s="11">
        <f t="shared" si="120"/>
        <v>61562.112000000001</v>
      </c>
      <c r="U802" s="11">
        <f t="shared" si="129"/>
        <v>-15857.130999999987</v>
      </c>
      <c r="V802" s="11">
        <f t="shared" si="121"/>
        <v>54534.112000000001</v>
      </c>
      <c r="W802" s="12">
        <f t="shared" si="127"/>
        <v>0.88583887440378917</v>
      </c>
      <c r="X802" s="11">
        <f t="shared" si="122"/>
        <v>7028</v>
      </c>
      <c r="Y802" s="12">
        <f t="shared" si="128"/>
        <v>0.11416112559621086</v>
      </c>
      <c r="AA802" s="12"/>
      <c r="AB802" s="12"/>
    </row>
    <row r="803" spans="1:28">
      <c r="A803" s="1">
        <v>35500</v>
      </c>
      <c r="B803" s="7" t="s">
        <v>77</v>
      </c>
      <c r="C803" s="8" t="str">
        <f t="shared" si="123"/>
        <v>Tue</v>
      </c>
      <c r="E803" s="10">
        <v>13</v>
      </c>
      <c r="F803" s="9">
        <v>14883.177</v>
      </c>
      <c r="G803" s="9">
        <v>15933.545999999998</v>
      </c>
      <c r="H803" s="61">
        <v>7254.7289999999994</v>
      </c>
      <c r="I803" s="9">
        <v>2972.0549999999998</v>
      </c>
      <c r="J803" s="9">
        <v>0</v>
      </c>
      <c r="K803" s="9">
        <v>17040.128999999997</v>
      </c>
      <c r="L803" s="9">
        <v>7338</v>
      </c>
      <c r="M803" s="9"/>
      <c r="O803" s="11">
        <f t="shared" si="124"/>
        <v>65421.635999999999</v>
      </c>
      <c r="P803" s="11">
        <v>2210.0429999999997</v>
      </c>
      <c r="Q803" s="11">
        <f t="shared" si="125"/>
        <v>14830.085999999998</v>
      </c>
      <c r="S803" s="11">
        <f t="shared" si="126"/>
        <v>63211.593000000001</v>
      </c>
      <c r="T803" s="11">
        <f t="shared" si="120"/>
        <v>63211.593000000001</v>
      </c>
      <c r="U803" s="11">
        <f t="shared" si="129"/>
        <v>1649.4809999999998</v>
      </c>
      <c r="V803" s="11">
        <f t="shared" si="121"/>
        <v>55873.593000000001</v>
      </c>
      <c r="W803" s="12">
        <f t="shared" si="127"/>
        <v>0.88391369918489482</v>
      </c>
      <c r="X803" s="11">
        <f t="shared" si="122"/>
        <v>7338</v>
      </c>
      <c r="Y803" s="12">
        <f t="shared" si="128"/>
        <v>0.11608630081510522</v>
      </c>
      <c r="AA803" s="12"/>
      <c r="AB803" s="12"/>
    </row>
    <row r="804" spans="1:28">
      <c r="A804" s="1">
        <v>35501</v>
      </c>
      <c r="B804" s="7" t="s">
        <v>77</v>
      </c>
      <c r="C804" s="8" t="str">
        <f t="shared" si="123"/>
        <v>Wed</v>
      </c>
      <c r="E804" s="10">
        <v>23</v>
      </c>
      <c r="F804" s="9">
        <v>21345.215999999997</v>
      </c>
      <c r="G804" s="9">
        <v>17690.013999999999</v>
      </c>
      <c r="H804" s="61">
        <v>9836.2129999999997</v>
      </c>
      <c r="I804" s="9">
        <v>3792.35</v>
      </c>
      <c r="J804" s="9">
        <v>0</v>
      </c>
      <c r="K804" s="9">
        <v>18909.8</v>
      </c>
      <c r="L804" s="9">
        <v>10441</v>
      </c>
      <c r="M804" s="9"/>
      <c r="O804" s="11">
        <f t="shared" si="124"/>
        <v>82014.592999999993</v>
      </c>
      <c r="P804" s="11">
        <v>2340.8669999999997</v>
      </c>
      <c r="Q804" s="11">
        <f t="shared" si="125"/>
        <v>16568.933000000001</v>
      </c>
      <c r="S804" s="11">
        <f t="shared" si="126"/>
        <v>79673.725999999995</v>
      </c>
      <c r="T804" s="11">
        <f t="shared" si="120"/>
        <v>79673.725999999995</v>
      </c>
      <c r="U804" s="11">
        <f t="shared" si="129"/>
        <v>16462.132999999994</v>
      </c>
      <c r="V804" s="11">
        <f t="shared" si="121"/>
        <v>69232.725999999995</v>
      </c>
      <c r="W804" s="12">
        <f t="shared" si="127"/>
        <v>0.86895303478087615</v>
      </c>
      <c r="X804" s="11">
        <f t="shared" si="122"/>
        <v>10441</v>
      </c>
      <c r="Y804" s="12">
        <f t="shared" si="128"/>
        <v>0.13104696521912382</v>
      </c>
      <c r="AA804" s="12"/>
      <c r="AB804" s="12"/>
    </row>
    <row r="805" spans="1:28">
      <c r="A805" s="1">
        <v>35502</v>
      </c>
      <c r="B805" s="7" t="s">
        <v>77</v>
      </c>
      <c r="C805" s="8" t="str">
        <f t="shared" si="123"/>
        <v>Thur</v>
      </c>
      <c r="E805" s="10">
        <v>19</v>
      </c>
      <c r="F805" s="9">
        <v>20246.603999999999</v>
      </c>
      <c r="G805" s="9">
        <v>17299.547999999999</v>
      </c>
      <c r="H805" s="61">
        <v>9262.0289999999986</v>
      </c>
      <c r="I805" s="9">
        <v>3659.1239999999998</v>
      </c>
      <c r="J805" s="9">
        <v>0</v>
      </c>
      <c r="K805" s="9">
        <v>18602.261999999999</v>
      </c>
      <c r="L805" s="9">
        <v>10121</v>
      </c>
      <c r="M805" s="9"/>
      <c r="O805" s="11">
        <f t="shared" si="124"/>
        <v>79190.566999999995</v>
      </c>
      <c r="P805" s="11">
        <v>2324.511</v>
      </c>
      <c r="Q805" s="11">
        <f t="shared" si="125"/>
        <v>16277.750999999998</v>
      </c>
      <c r="S805" s="11">
        <f t="shared" si="126"/>
        <v>76866.055999999997</v>
      </c>
      <c r="T805" s="11">
        <f t="shared" si="120"/>
        <v>76866.055999999997</v>
      </c>
      <c r="U805" s="11">
        <f t="shared" si="129"/>
        <v>-2807.6699999999983</v>
      </c>
      <c r="V805" s="11">
        <f t="shared" si="121"/>
        <v>66745.055999999997</v>
      </c>
      <c r="W805" s="12">
        <f t="shared" si="127"/>
        <v>0.86832939626823058</v>
      </c>
      <c r="X805" s="11">
        <f t="shared" si="122"/>
        <v>10121</v>
      </c>
      <c r="Y805" s="12">
        <f t="shared" si="128"/>
        <v>0.13167060373176945</v>
      </c>
      <c r="AA805" s="12"/>
      <c r="AB805" s="12"/>
    </row>
    <row r="806" spans="1:28">
      <c r="A806" s="1">
        <v>35503</v>
      </c>
      <c r="B806" s="7" t="s">
        <v>77</v>
      </c>
      <c r="C806" s="8" t="str">
        <f t="shared" si="123"/>
        <v>Fri</v>
      </c>
      <c r="E806" s="10">
        <v>9</v>
      </c>
      <c r="F806" s="9">
        <v>12703.852999999999</v>
      </c>
      <c r="G806" s="9">
        <v>15166.282999999999</v>
      </c>
      <c r="H806" s="61">
        <v>5787.23</v>
      </c>
      <c r="I806" s="9">
        <v>2606.8509999999997</v>
      </c>
      <c r="J806" s="9">
        <v>0</v>
      </c>
      <c r="K806" s="9">
        <v>16571.010999999999</v>
      </c>
      <c r="L806" s="9">
        <v>6415</v>
      </c>
      <c r="M806" s="9"/>
      <c r="O806" s="11">
        <f t="shared" si="124"/>
        <v>59250.227999999996</v>
      </c>
      <c r="P806" s="11">
        <v>2298.268</v>
      </c>
      <c r="Q806" s="11">
        <f t="shared" si="125"/>
        <v>14272.742999999999</v>
      </c>
      <c r="S806" s="11">
        <f t="shared" si="126"/>
        <v>56951.959999999992</v>
      </c>
      <c r="T806" s="11">
        <f t="shared" si="120"/>
        <v>56951.959999999992</v>
      </c>
      <c r="U806" s="11">
        <f t="shared" si="129"/>
        <v>-19914.096000000005</v>
      </c>
      <c r="V806" s="11">
        <f t="shared" si="121"/>
        <v>50536.959999999992</v>
      </c>
      <c r="W806" s="12">
        <f t="shared" si="127"/>
        <v>0.8873612075861832</v>
      </c>
      <c r="X806" s="11">
        <f t="shared" si="122"/>
        <v>6415</v>
      </c>
      <c r="Y806" s="12">
        <f t="shared" si="128"/>
        <v>0.11263879241381686</v>
      </c>
      <c r="AA806" s="12"/>
      <c r="AB806" s="12"/>
    </row>
    <row r="807" spans="1:28">
      <c r="A807" s="1">
        <v>35504</v>
      </c>
      <c r="B807" s="7" t="s">
        <v>77</v>
      </c>
      <c r="C807" s="8" t="str">
        <f t="shared" si="123"/>
        <v>Sat</v>
      </c>
      <c r="E807" s="10">
        <v>24</v>
      </c>
      <c r="F807" s="9">
        <v>21703.808999999997</v>
      </c>
      <c r="G807" s="9">
        <v>16977.668999999998</v>
      </c>
      <c r="H807" s="61">
        <v>9364.8359999999993</v>
      </c>
      <c r="I807" s="9">
        <v>3845.4539999999997</v>
      </c>
      <c r="J807" s="9">
        <v>0</v>
      </c>
      <c r="K807" s="9">
        <v>18423.617999999999</v>
      </c>
      <c r="L807" s="9">
        <v>10476</v>
      </c>
      <c r="M807" s="9"/>
      <c r="O807" s="11">
        <f t="shared" si="124"/>
        <v>80791.385999999999</v>
      </c>
      <c r="P807" s="11">
        <v>2122.5989999999997</v>
      </c>
      <c r="Q807" s="11">
        <f t="shared" si="125"/>
        <v>16301.018999999998</v>
      </c>
      <c r="S807" s="11">
        <f t="shared" si="126"/>
        <v>78668.786999999997</v>
      </c>
      <c r="T807" s="11">
        <f t="shared" si="120"/>
        <v>78668.786999999997</v>
      </c>
      <c r="U807" s="11">
        <f t="shared" si="129"/>
        <v>21716.827000000005</v>
      </c>
      <c r="V807" s="11">
        <f t="shared" si="121"/>
        <v>68192.786999999997</v>
      </c>
      <c r="W807" s="12">
        <f t="shared" si="127"/>
        <v>0.86683409774705178</v>
      </c>
      <c r="X807" s="11">
        <f t="shared" si="122"/>
        <v>10476</v>
      </c>
      <c r="Y807" s="12">
        <f t="shared" si="128"/>
        <v>0.13316590225294819</v>
      </c>
      <c r="AA807" s="12"/>
      <c r="AB807" s="12"/>
    </row>
    <row r="808" spans="1:28">
      <c r="A808" s="1">
        <v>35505</v>
      </c>
      <c r="B808" s="7" t="s">
        <v>77</v>
      </c>
      <c r="C808" s="8" t="str">
        <f t="shared" si="123"/>
        <v>Sun</v>
      </c>
      <c r="E808" s="10">
        <v>28</v>
      </c>
      <c r="F808" s="9">
        <v>26640.999</v>
      </c>
      <c r="G808" s="9">
        <v>18119.120999999999</v>
      </c>
      <c r="H808" s="61">
        <v>10601.955999999998</v>
      </c>
      <c r="I808" s="9">
        <v>4304.5769999999993</v>
      </c>
      <c r="J808" s="9">
        <v>0</v>
      </c>
      <c r="K808" s="9">
        <v>20325.956999999999</v>
      </c>
      <c r="L808" s="9">
        <v>11857</v>
      </c>
      <c r="M808" s="9"/>
      <c r="O808" s="11">
        <f t="shared" si="124"/>
        <v>91849.609999999986</v>
      </c>
      <c r="P808" s="11">
        <v>2337.75</v>
      </c>
      <c r="Q808" s="11">
        <f t="shared" si="125"/>
        <v>17988.206999999999</v>
      </c>
      <c r="S808" s="11">
        <f t="shared" si="126"/>
        <v>89511.859999999986</v>
      </c>
      <c r="T808" s="11">
        <f t="shared" si="120"/>
        <v>89511.859999999986</v>
      </c>
      <c r="U808" s="11">
        <f t="shared" si="129"/>
        <v>10843.072999999989</v>
      </c>
      <c r="V808" s="11">
        <f t="shared" si="121"/>
        <v>77654.859999999986</v>
      </c>
      <c r="W808" s="12">
        <f t="shared" si="127"/>
        <v>0.86753710625608715</v>
      </c>
      <c r="X808" s="11">
        <f t="shared" si="122"/>
        <v>11857</v>
      </c>
      <c r="Y808" s="12">
        <f t="shared" si="128"/>
        <v>0.13246289374391285</v>
      </c>
      <c r="AA808" s="12"/>
      <c r="AB808" s="12"/>
    </row>
    <row r="809" spans="1:28">
      <c r="A809" s="1">
        <v>35506</v>
      </c>
      <c r="B809" s="7" t="s">
        <v>77</v>
      </c>
      <c r="C809" s="8" t="str">
        <f t="shared" si="123"/>
        <v>Mon</v>
      </c>
      <c r="E809" s="10">
        <v>15</v>
      </c>
      <c r="F809" s="9">
        <v>18469.808000000001</v>
      </c>
      <c r="G809" s="9">
        <v>17288.768</v>
      </c>
      <c r="H809" s="61">
        <v>8684.7880000000005</v>
      </c>
      <c r="I809" s="9">
        <v>3490.2840000000001</v>
      </c>
      <c r="J809" s="9">
        <v>0</v>
      </c>
      <c r="K809" s="9">
        <v>18271.932000000001</v>
      </c>
      <c r="L809" s="9">
        <v>9330</v>
      </c>
      <c r="M809" s="9"/>
      <c r="O809" s="11">
        <f t="shared" si="124"/>
        <v>75535.58</v>
      </c>
      <c r="P809" s="11">
        <v>2242.94</v>
      </c>
      <c r="Q809" s="11">
        <f t="shared" si="125"/>
        <v>16028.992</v>
      </c>
      <c r="S809" s="11">
        <f t="shared" si="126"/>
        <v>73292.639999999999</v>
      </c>
      <c r="T809" s="11">
        <f t="shared" si="120"/>
        <v>73292.639999999999</v>
      </c>
      <c r="U809" s="11">
        <f t="shared" si="129"/>
        <v>-16219.219999999987</v>
      </c>
      <c r="V809" s="11">
        <f t="shared" si="121"/>
        <v>63962.64</v>
      </c>
      <c r="W809" s="12">
        <f t="shared" si="127"/>
        <v>0.87270208850438458</v>
      </c>
      <c r="X809" s="11">
        <f t="shared" si="122"/>
        <v>9330</v>
      </c>
      <c r="Y809" s="12">
        <f t="shared" si="128"/>
        <v>0.1272979114956154</v>
      </c>
      <c r="AA809" s="12"/>
      <c r="AB809" s="12"/>
    </row>
    <row r="810" spans="1:28">
      <c r="A810" s="1">
        <v>35507</v>
      </c>
      <c r="B810" s="7" t="s">
        <v>77</v>
      </c>
      <c r="C810" s="8" t="str">
        <f t="shared" si="123"/>
        <v>Tue</v>
      </c>
      <c r="E810" s="10">
        <v>15</v>
      </c>
      <c r="F810" s="9">
        <v>15742.308000000001</v>
      </c>
      <c r="G810" s="9">
        <v>16667.166000000001</v>
      </c>
      <c r="H810" s="61">
        <v>8002.98</v>
      </c>
      <c r="I810" s="9">
        <v>3207.42</v>
      </c>
      <c r="J810" s="9">
        <v>0</v>
      </c>
      <c r="K810" s="9">
        <v>16992.060000000001</v>
      </c>
      <c r="L810" s="9">
        <v>8666</v>
      </c>
      <c r="M810" s="9"/>
      <c r="O810" s="11">
        <f t="shared" si="124"/>
        <v>69277.933999999994</v>
      </c>
      <c r="P810" s="11">
        <v>2100.9120000000003</v>
      </c>
      <c r="Q810" s="11">
        <f t="shared" si="125"/>
        <v>14891.148000000001</v>
      </c>
      <c r="S810" s="11">
        <f t="shared" si="126"/>
        <v>67177.021999999997</v>
      </c>
      <c r="T810" s="11">
        <f t="shared" si="120"/>
        <v>67177.021999999997</v>
      </c>
      <c r="U810" s="11">
        <f t="shared" si="129"/>
        <v>-6115.6180000000022</v>
      </c>
      <c r="V810" s="11">
        <f t="shared" si="121"/>
        <v>58511.021999999997</v>
      </c>
      <c r="W810" s="12">
        <f t="shared" si="127"/>
        <v>0.87099755627750219</v>
      </c>
      <c r="X810" s="11">
        <f t="shared" si="122"/>
        <v>8666</v>
      </c>
      <c r="Y810" s="12">
        <f t="shared" si="128"/>
        <v>0.12900244372249786</v>
      </c>
      <c r="AA810" s="12"/>
      <c r="AB810" s="12"/>
    </row>
    <row r="811" spans="1:28">
      <c r="A811" s="1">
        <v>35508</v>
      </c>
      <c r="B811" s="7" t="s">
        <v>77</v>
      </c>
      <c r="C811" s="8" t="str">
        <f t="shared" si="123"/>
        <v>Wed</v>
      </c>
      <c r="E811" s="10">
        <v>25</v>
      </c>
      <c r="F811" s="9">
        <v>29060.83</v>
      </c>
      <c r="G811" s="9">
        <v>19346.18</v>
      </c>
      <c r="H811" s="61">
        <v>12072.141</v>
      </c>
      <c r="I811" s="9">
        <v>4437.5689999999995</v>
      </c>
      <c r="J811" s="9">
        <v>0</v>
      </c>
      <c r="K811" s="9">
        <v>20155.560999999998</v>
      </c>
      <c r="L811" s="9">
        <v>12390</v>
      </c>
      <c r="M811" s="9"/>
      <c r="O811" s="11">
        <f t="shared" si="124"/>
        <v>97462.281000000003</v>
      </c>
      <c r="P811" s="11">
        <v>1301.867</v>
      </c>
      <c r="Q811" s="11">
        <f t="shared" si="125"/>
        <v>18853.694</v>
      </c>
      <c r="S811" s="11">
        <f t="shared" si="126"/>
        <v>96160.414000000004</v>
      </c>
      <c r="T811" s="11">
        <f t="shared" si="120"/>
        <v>96160.414000000004</v>
      </c>
      <c r="U811" s="11">
        <f t="shared" si="129"/>
        <v>28983.392000000007</v>
      </c>
      <c r="V811" s="11">
        <f t="shared" si="121"/>
        <v>83770.414000000004</v>
      </c>
      <c r="W811" s="12">
        <f t="shared" si="127"/>
        <v>0.87115280098523706</v>
      </c>
      <c r="X811" s="11">
        <f t="shared" si="122"/>
        <v>12390</v>
      </c>
      <c r="Y811" s="12">
        <f t="shared" si="128"/>
        <v>0.12884719901476296</v>
      </c>
      <c r="AA811" s="12"/>
      <c r="AB811" s="12"/>
    </row>
    <row r="812" spans="1:28">
      <c r="A812" s="1">
        <v>35509</v>
      </c>
      <c r="B812" s="7" t="s">
        <v>77</v>
      </c>
      <c r="C812" s="8" t="str">
        <f t="shared" si="123"/>
        <v>Thur</v>
      </c>
      <c r="E812" s="10">
        <v>20</v>
      </c>
      <c r="F812" s="9">
        <v>20750.657999999999</v>
      </c>
      <c r="G812" s="9">
        <v>17647.038</v>
      </c>
      <c r="H812" s="61">
        <v>9566.2080000000005</v>
      </c>
      <c r="I812" s="9">
        <v>3654.7980000000002</v>
      </c>
      <c r="J812" s="9">
        <v>0</v>
      </c>
      <c r="K812" s="9">
        <v>18360.144</v>
      </c>
      <c r="L812" s="9">
        <v>10016</v>
      </c>
      <c r="M812" s="9"/>
      <c r="O812" s="11">
        <f t="shared" si="124"/>
        <v>79994.84599999999</v>
      </c>
      <c r="P812" s="11">
        <v>2252.46</v>
      </c>
      <c r="Q812" s="11">
        <f t="shared" si="125"/>
        <v>16107.684000000001</v>
      </c>
      <c r="S812" s="11">
        <f t="shared" si="126"/>
        <v>77742.385999999984</v>
      </c>
      <c r="T812" s="11">
        <f t="shared" si="120"/>
        <v>77742.385999999984</v>
      </c>
      <c r="U812" s="11">
        <f t="shared" si="129"/>
        <v>-18418.02800000002</v>
      </c>
      <c r="V812" s="11">
        <f t="shared" si="121"/>
        <v>67726.385999999984</v>
      </c>
      <c r="W812" s="12">
        <f t="shared" si="127"/>
        <v>0.87116423208312643</v>
      </c>
      <c r="X812" s="11">
        <f t="shared" si="122"/>
        <v>10016</v>
      </c>
      <c r="Y812" s="12">
        <f t="shared" si="128"/>
        <v>0.12883576791687359</v>
      </c>
      <c r="AA812" s="12"/>
      <c r="AB812" s="12"/>
    </row>
    <row r="813" spans="1:28">
      <c r="A813" s="1">
        <v>35510</v>
      </c>
      <c r="B813" s="7" t="s">
        <v>77</v>
      </c>
      <c r="C813" s="8" t="str">
        <f t="shared" si="123"/>
        <v>Fri</v>
      </c>
      <c r="E813" s="10">
        <v>8</v>
      </c>
      <c r="F813" s="9">
        <v>9499.125</v>
      </c>
      <c r="G813" s="9">
        <v>14334.57</v>
      </c>
      <c r="H813" s="61">
        <v>4444.0289999999995</v>
      </c>
      <c r="I813" s="9">
        <v>2043.4829999999999</v>
      </c>
      <c r="J813" s="9">
        <v>0</v>
      </c>
      <c r="K813" s="9">
        <v>15298.535999999998</v>
      </c>
      <c r="L813" s="9">
        <v>4104</v>
      </c>
      <c r="M813" s="9"/>
      <c r="O813" s="11">
        <f t="shared" si="124"/>
        <v>49723.742999999995</v>
      </c>
      <c r="P813" s="11">
        <v>2238.15</v>
      </c>
      <c r="Q813" s="11">
        <f t="shared" si="125"/>
        <v>13060.385999999999</v>
      </c>
      <c r="S813" s="11">
        <f t="shared" si="126"/>
        <v>47485.592999999993</v>
      </c>
      <c r="T813" s="11">
        <f t="shared" si="120"/>
        <v>47485.592999999993</v>
      </c>
      <c r="U813" s="11">
        <f t="shared" si="129"/>
        <v>-30256.792999999991</v>
      </c>
      <c r="V813" s="11">
        <f t="shared" si="121"/>
        <v>43381.592999999993</v>
      </c>
      <c r="W813" s="12">
        <f t="shared" si="127"/>
        <v>0.91357378647456289</v>
      </c>
      <c r="X813" s="11">
        <f t="shared" si="122"/>
        <v>4104</v>
      </c>
      <c r="Y813" s="12">
        <f t="shared" si="128"/>
        <v>8.6426213525437084E-2</v>
      </c>
      <c r="AA813" s="12"/>
      <c r="AB813" s="12"/>
    </row>
    <row r="814" spans="1:28">
      <c r="A814" s="1">
        <v>35511</v>
      </c>
      <c r="B814" s="7" t="s">
        <v>77</v>
      </c>
      <c r="C814" s="8" t="str">
        <f t="shared" si="123"/>
        <v>Sat</v>
      </c>
      <c r="E814" s="10">
        <v>12</v>
      </c>
      <c r="F814" s="9">
        <v>10787.7</v>
      </c>
      <c r="G814" s="9">
        <v>14434.35</v>
      </c>
      <c r="H814" s="61">
        <v>5104.05</v>
      </c>
      <c r="I814" s="9">
        <v>2386.65</v>
      </c>
      <c r="J814" s="9">
        <v>0</v>
      </c>
      <c r="K814" s="9">
        <v>15348.9</v>
      </c>
      <c r="L814" s="9">
        <v>5355</v>
      </c>
      <c r="M814" s="9"/>
      <c r="O814" s="11">
        <f t="shared" si="124"/>
        <v>53416.65</v>
      </c>
      <c r="P814" s="11">
        <v>2346.75</v>
      </c>
      <c r="Q814" s="11">
        <f t="shared" si="125"/>
        <v>13002.15</v>
      </c>
      <c r="S814" s="11">
        <f t="shared" si="126"/>
        <v>51069.9</v>
      </c>
      <c r="T814" s="11">
        <f t="shared" si="120"/>
        <v>51069.9</v>
      </c>
      <c r="U814" s="11">
        <f t="shared" si="129"/>
        <v>3584.307000000008</v>
      </c>
      <c r="V814" s="11">
        <f t="shared" si="121"/>
        <v>45714.9</v>
      </c>
      <c r="W814" s="12">
        <f t="shared" si="127"/>
        <v>0.89514371479090427</v>
      </c>
      <c r="X814" s="11">
        <f t="shared" si="122"/>
        <v>5355</v>
      </c>
      <c r="Y814" s="12">
        <f t="shared" si="128"/>
        <v>0.10485628520909576</v>
      </c>
      <c r="AA814" s="12"/>
      <c r="AB814" s="12"/>
    </row>
    <row r="815" spans="1:28">
      <c r="A815" s="1">
        <v>35512</v>
      </c>
      <c r="B815" s="7" t="s">
        <v>77</v>
      </c>
      <c r="C815" s="8" t="str">
        <f t="shared" si="123"/>
        <v>Sun</v>
      </c>
      <c r="E815" s="10">
        <v>22</v>
      </c>
      <c r="F815" s="9">
        <v>18799.308000000001</v>
      </c>
      <c r="G815" s="9">
        <v>16837.632000000001</v>
      </c>
      <c r="H815" s="61">
        <v>8355.1319999999996</v>
      </c>
      <c r="I815" s="9">
        <v>3313.6559999999999</v>
      </c>
      <c r="J815" s="9">
        <v>0</v>
      </c>
      <c r="K815" s="9">
        <v>17250.012000000002</v>
      </c>
      <c r="L815" s="9">
        <v>9423</v>
      </c>
      <c r="M815" s="9"/>
      <c r="O815" s="11">
        <f t="shared" si="124"/>
        <v>73978.740000000005</v>
      </c>
      <c r="P815" s="11">
        <v>2463.84</v>
      </c>
      <c r="Q815" s="11">
        <f t="shared" si="125"/>
        <v>14786.172000000002</v>
      </c>
      <c r="S815" s="11">
        <f t="shared" si="126"/>
        <v>71514.900000000009</v>
      </c>
      <c r="T815" s="11">
        <f t="shared" si="120"/>
        <v>71514.900000000009</v>
      </c>
      <c r="U815" s="11">
        <f t="shared" si="129"/>
        <v>20445.000000000007</v>
      </c>
      <c r="V815" s="11">
        <f t="shared" si="121"/>
        <v>62091.900000000009</v>
      </c>
      <c r="W815" s="12">
        <f t="shared" si="127"/>
        <v>0.8682372484615094</v>
      </c>
      <c r="X815" s="11">
        <f t="shared" si="122"/>
        <v>9423</v>
      </c>
      <c r="Y815" s="12">
        <f t="shared" si="128"/>
        <v>0.13176275153849057</v>
      </c>
      <c r="AA815" s="12"/>
      <c r="AB815" s="12"/>
    </row>
    <row r="816" spans="1:28">
      <c r="A816" s="1">
        <v>35513</v>
      </c>
      <c r="B816" s="7" t="s">
        <v>77</v>
      </c>
      <c r="C816" s="8" t="str">
        <f t="shared" si="123"/>
        <v>Mon</v>
      </c>
      <c r="E816" s="10">
        <v>24</v>
      </c>
      <c r="F816" s="9">
        <v>22735.398000000001</v>
      </c>
      <c r="G816" s="9">
        <v>18154.766</v>
      </c>
      <c r="H816" s="61">
        <v>10695.088</v>
      </c>
      <c r="I816" s="9">
        <v>4002.3220000000001</v>
      </c>
      <c r="J816" s="9">
        <v>0</v>
      </c>
      <c r="K816" s="9">
        <v>19398.914000000001</v>
      </c>
      <c r="L816" s="9">
        <v>10761</v>
      </c>
      <c r="M816" s="9"/>
      <c r="O816" s="11">
        <f t="shared" si="124"/>
        <v>85747.488000000012</v>
      </c>
      <c r="P816" s="11">
        <v>2474.75</v>
      </c>
      <c r="Q816" s="11">
        <f t="shared" si="125"/>
        <v>16924.164000000001</v>
      </c>
      <c r="S816" s="11">
        <f t="shared" si="126"/>
        <v>83272.738000000012</v>
      </c>
      <c r="T816" s="11">
        <f t="shared" si="120"/>
        <v>83272.738000000012</v>
      </c>
      <c r="U816" s="11">
        <f t="shared" si="129"/>
        <v>11757.838000000003</v>
      </c>
      <c r="V816" s="11">
        <f t="shared" si="121"/>
        <v>72511.738000000012</v>
      </c>
      <c r="W816" s="12">
        <f t="shared" si="127"/>
        <v>0.87077403411426202</v>
      </c>
      <c r="X816" s="11">
        <f t="shared" si="122"/>
        <v>10761</v>
      </c>
      <c r="Y816" s="12">
        <f t="shared" si="128"/>
        <v>0.12922596588573801</v>
      </c>
      <c r="AA816" s="12"/>
      <c r="AB816" s="12"/>
    </row>
    <row r="817" spans="1:31">
      <c r="A817" s="1">
        <v>35514</v>
      </c>
      <c r="B817" s="7" t="s">
        <v>77</v>
      </c>
      <c r="C817" s="8" t="str">
        <f t="shared" si="123"/>
        <v>Tue</v>
      </c>
      <c r="E817" s="10">
        <v>10</v>
      </c>
      <c r="F817" s="9">
        <v>16361.994000000001</v>
      </c>
      <c r="G817" s="9">
        <v>16489.668000000001</v>
      </c>
      <c r="H817" s="61">
        <v>7660.44</v>
      </c>
      <c r="I817" s="9">
        <v>3153.444</v>
      </c>
      <c r="J817" s="9">
        <v>0</v>
      </c>
      <c r="K817" s="9">
        <v>16959.882000000001</v>
      </c>
      <c r="L817" s="9">
        <v>7899</v>
      </c>
      <c r="M817" s="9"/>
      <c r="O817" s="11">
        <f t="shared" si="124"/>
        <v>68524.428000000014</v>
      </c>
      <c r="P817" s="11">
        <v>2284.6379999999999</v>
      </c>
      <c r="Q817" s="11">
        <f t="shared" si="125"/>
        <v>14675.244000000002</v>
      </c>
      <c r="S817" s="11">
        <f t="shared" si="126"/>
        <v>66239.790000000008</v>
      </c>
      <c r="T817" s="11">
        <f t="shared" si="120"/>
        <v>66239.790000000008</v>
      </c>
      <c r="U817" s="11">
        <f t="shared" si="129"/>
        <v>-17032.948000000004</v>
      </c>
      <c r="V817" s="11">
        <f t="shared" si="121"/>
        <v>58340.790000000015</v>
      </c>
      <c r="W817" s="12">
        <f t="shared" si="127"/>
        <v>0.8807514335416825</v>
      </c>
      <c r="X817" s="11">
        <f t="shared" si="122"/>
        <v>7899</v>
      </c>
      <c r="Y817" s="12">
        <f t="shared" si="128"/>
        <v>0.11924856645831756</v>
      </c>
      <c r="AA817" s="12"/>
      <c r="AB817" s="12"/>
    </row>
    <row r="818" spans="1:31">
      <c r="A818" s="1">
        <v>35515</v>
      </c>
      <c r="B818" s="7" t="s">
        <v>77</v>
      </c>
      <c r="C818" s="8" t="str">
        <f t="shared" si="123"/>
        <v>Wed</v>
      </c>
      <c r="E818" s="10">
        <v>13</v>
      </c>
      <c r="F818" s="9">
        <v>12059.484</v>
      </c>
      <c r="G818" s="9">
        <v>15602.178</v>
      </c>
      <c r="H818" s="61">
        <v>6879.8640000000005</v>
      </c>
      <c r="I818" s="9">
        <v>2776.65</v>
      </c>
      <c r="J818" s="9">
        <v>0</v>
      </c>
      <c r="K818" s="9">
        <v>15459.972</v>
      </c>
      <c r="L818" s="9">
        <v>6190</v>
      </c>
      <c r="M818" s="9"/>
      <c r="O818" s="11">
        <f t="shared" si="124"/>
        <v>58968.148000000001</v>
      </c>
      <c r="P818" s="11">
        <v>2283.6</v>
      </c>
      <c r="Q818" s="11">
        <f t="shared" si="125"/>
        <v>13176.371999999999</v>
      </c>
      <c r="S818" s="11">
        <f t="shared" si="126"/>
        <v>56684.548000000003</v>
      </c>
      <c r="T818" s="11">
        <f t="shared" si="120"/>
        <v>56684.548000000003</v>
      </c>
      <c r="U818" s="11">
        <f t="shared" si="129"/>
        <v>-9555.2420000000056</v>
      </c>
      <c r="V818" s="11">
        <f t="shared" si="121"/>
        <v>50494.548000000003</v>
      </c>
      <c r="W818" s="12">
        <f t="shared" si="127"/>
        <v>0.89079916452716534</v>
      </c>
      <c r="X818" s="11">
        <f t="shared" si="122"/>
        <v>6190</v>
      </c>
      <c r="Y818" s="12">
        <f t="shared" si="128"/>
        <v>0.10920083547283467</v>
      </c>
      <c r="AA818" s="12"/>
      <c r="AB818" s="12"/>
    </row>
    <row r="819" spans="1:31">
      <c r="A819" s="1">
        <v>35516</v>
      </c>
      <c r="B819" s="7" t="s">
        <v>77</v>
      </c>
      <c r="C819" s="8" t="str">
        <f t="shared" si="123"/>
        <v>Thur</v>
      </c>
      <c r="E819" s="10">
        <v>9</v>
      </c>
      <c r="F819" s="9">
        <v>9837.8559999999998</v>
      </c>
      <c r="G819" s="9">
        <v>14607.6</v>
      </c>
      <c r="H819" s="61">
        <v>4959.3320000000003</v>
      </c>
      <c r="I819" s="9">
        <v>2342.3960000000002</v>
      </c>
      <c r="J819" s="9">
        <v>0</v>
      </c>
      <c r="K819" s="9">
        <v>14164.192000000001</v>
      </c>
      <c r="L819" s="9">
        <v>4538</v>
      </c>
      <c r="M819" s="9"/>
      <c r="O819" s="11">
        <f t="shared" si="124"/>
        <v>50449.376000000004</v>
      </c>
      <c r="P819" s="11">
        <v>2290.596</v>
      </c>
      <c r="Q819" s="11">
        <f t="shared" si="125"/>
        <v>11873.596000000001</v>
      </c>
      <c r="S819" s="11">
        <f t="shared" si="126"/>
        <v>48158.780000000006</v>
      </c>
      <c r="T819" s="11">
        <f t="shared" si="120"/>
        <v>48158.780000000006</v>
      </c>
      <c r="U819" s="11">
        <f t="shared" si="129"/>
        <v>-8525.7679999999964</v>
      </c>
      <c r="V819" s="11">
        <f t="shared" si="121"/>
        <v>43620.780000000006</v>
      </c>
      <c r="W819" s="12">
        <f t="shared" si="127"/>
        <v>0.9057700381944892</v>
      </c>
      <c r="X819" s="11">
        <f t="shared" si="122"/>
        <v>4538</v>
      </c>
      <c r="Y819" s="12">
        <f t="shared" si="128"/>
        <v>9.422996180551084E-2</v>
      </c>
      <c r="AA819" s="12"/>
      <c r="AB819" s="12"/>
    </row>
    <row r="820" spans="1:31">
      <c r="A820" s="1">
        <v>35517</v>
      </c>
      <c r="B820" s="7" t="s">
        <v>77</v>
      </c>
      <c r="C820" s="8" t="str">
        <f t="shared" si="123"/>
        <v>Fri</v>
      </c>
      <c r="E820" s="10">
        <v>3</v>
      </c>
      <c r="F820" s="9">
        <v>7399.2149999999992</v>
      </c>
      <c r="G820" s="9">
        <v>12387.914999999999</v>
      </c>
      <c r="H820" s="61">
        <v>2678.58</v>
      </c>
      <c r="I820" s="9">
        <v>1405.53</v>
      </c>
      <c r="J820" s="9">
        <v>0</v>
      </c>
      <c r="K820" s="9">
        <v>12616.65</v>
      </c>
      <c r="L820" s="9">
        <v>2614</v>
      </c>
      <c r="M820" s="9"/>
      <c r="O820" s="11">
        <f t="shared" si="124"/>
        <v>39101.89</v>
      </c>
      <c r="P820" s="11">
        <v>2153.835</v>
      </c>
      <c r="Q820" s="11">
        <f t="shared" si="125"/>
        <v>10462.814999999999</v>
      </c>
      <c r="S820" s="11">
        <f t="shared" si="126"/>
        <v>36948.055</v>
      </c>
      <c r="T820" s="11">
        <f t="shared" si="120"/>
        <v>36948.055</v>
      </c>
      <c r="U820" s="11">
        <f t="shared" si="129"/>
        <v>-11210.725000000006</v>
      </c>
      <c r="V820" s="11">
        <f t="shared" si="121"/>
        <v>34334.055</v>
      </c>
      <c r="W820" s="12">
        <f t="shared" si="127"/>
        <v>0.92925202693348807</v>
      </c>
      <c r="X820" s="11">
        <f t="shared" si="122"/>
        <v>2614</v>
      </c>
      <c r="Y820" s="12">
        <f t="shared" si="128"/>
        <v>7.0747973066511885E-2</v>
      </c>
      <c r="AA820" s="12"/>
      <c r="AB820" s="12"/>
    </row>
    <row r="821" spans="1:31">
      <c r="A821" s="1">
        <v>35518</v>
      </c>
      <c r="B821" s="7" t="s">
        <v>77</v>
      </c>
      <c r="C821" s="8" t="str">
        <f t="shared" si="123"/>
        <v>Sat</v>
      </c>
      <c r="E821" s="10">
        <v>1</v>
      </c>
      <c r="F821" s="9">
        <v>5553.1120000000001</v>
      </c>
      <c r="G821" s="9">
        <v>11715.322999999999</v>
      </c>
      <c r="H821" s="61">
        <v>2110.0549999999998</v>
      </c>
      <c r="I821" s="9">
        <v>1038.5509999999999</v>
      </c>
      <c r="J821" s="9">
        <v>0</v>
      </c>
      <c r="K821" s="9">
        <v>12246.822999999999</v>
      </c>
      <c r="L821" s="9">
        <v>1540</v>
      </c>
      <c r="M821" s="9"/>
      <c r="O821" s="11">
        <f t="shared" si="124"/>
        <v>34203.863999999994</v>
      </c>
      <c r="P821" s="11">
        <v>2212.1030000000001</v>
      </c>
      <c r="Q821" s="11">
        <f t="shared" si="125"/>
        <v>10034.719999999998</v>
      </c>
      <c r="S821" s="11">
        <f t="shared" si="126"/>
        <v>31991.760999999995</v>
      </c>
      <c r="T821" s="11">
        <f t="shared" si="120"/>
        <v>31991.760999999995</v>
      </c>
      <c r="U821" s="11">
        <f t="shared" si="129"/>
        <v>-4956.2940000000053</v>
      </c>
      <c r="V821" s="11">
        <f t="shared" si="121"/>
        <v>30451.760999999995</v>
      </c>
      <c r="W821" s="12">
        <f t="shared" si="127"/>
        <v>0.95186260612537088</v>
      </c>
      <c r="X821" s="11">
        <f t="shared" si="122"/>
        <v>1540</v>
      </c>
      <c r="Y821" s="12">
        <f t="shared" si="128"/>
        <v>4.8137393874629168E-2</v>
      </c>
      <c r="AA821" s="12"/>
      <c r="AB821" s="12"/>
    </row>
    <row r="822" spans="1:31">
      <c r="A822" s="1">
        <v>35519</v>
      </c>
      <c r="B822" s="7" t="s">
        <v>77</v>
      </c>
      <c r="C822" s="8" t="str">
        <f t="shared" si="123"/>
        <v>Sun</v>
      </c>
      <c r="E822" s="10">
        <v>4</v>
      </c>
      <c r="F822" s="9">
        <v>5425.6859999999997</v>
      </c>
      <c r="G822" s="9">
        <v>11207.035</v>
      </c>
      <c r="H822" s="61">
        <v>2143.3649999999998</v>
      </c>
      <c r="I822" s="9">
        <v>817.71199999999999</v>
      </c>
      <c r="J822" s="9">
        <v>0</v>
      </c>
      <c r="K822" s="9">
        <v>11679.513999999999</v>
      </c>
      <c r="L822" s="9">
        <v>1666</v>
      </c>
      <c r="M822" s="9"/>
      <c r="O822" s="11">
        <f t="shared" si="124"/>
        <v>32939.311999999991</v>
      </c>
      <c r="P822" s="11">
        <v>2298.7719999999999</v>
      </c>
      <c r="Q822" s="11">
        <f t="shared" si="125"/>
        <v>9380.7419999999984</v>
      </c>
      <c r="S822" s="11">
        <f t="shared" si="126"/>
        <v>30640.53999999999</v>
      </c>
      <c r="T822" s="11">
        <f t="shared" si="120"/>
        <v>30640.53999999999</v>
      </c>
      <c r="U822" s="11">
        <f t="shared" si="129"/>
        <v>-1351.221000000005</v>
      </c>
      <c r="V822" s="11">
        <f t="shared" si="121"/>
        <v>28974.539999999994</v>
      </c>
      <c r="W822" s="12">
        <f t="shared" si="127"/>
        <v>0.94562759011427355</v>
      </c>
      <c r="X822" s="11">
        <f t="shared" si="122"/>
        <v>1666</v>
      </c>
      <c r="Y822" s="12">
        <f t="shared" si="128"/>
        <v>5.4372409885726572E-2</v>
      </c>
      <c r="AA822" s="12"/>
      <c r="AB822" s="12"/>
    </row>
    <row r="823" spans="1:31">
      <c r="A823" s="1">
        <v>35520</v>
      </c>
      <c r="B823" s="7" t="s">
        <v>77</v>
      </c>
      <c r="C823" s="8" t="str">
        <f t="shared" si="123"/>
        <v>Mon</v>
      </c>
      <c r="E823" s="10">
        <v>21</v>
      </c>
      <c r="F823" s="9">
        <v>23101.064000000002</v>
      </c>
      <c r="G823" s="9">
        <v>17796.088</v>
      </c>
      <c r="H823" s="61">
        <v>10355.288</v>
      </c>
      <c r="I823" s="9">
        <v>3945.72</v>
      </c>
      <c r="J823" s="9">
        <v>0</v>
      </c>
      <c r="K823" s="9">
        <v>17315.056</v>
      </c>
      <c r="L823" s="9">
        <v>10790</v>
      </c>
      <c r="M823" s="9"/>
      <c r="O823" s="11">
        <f t="shared" si="124"/>
        <v>83303.216</v>
      </c>
      <c r="P823" s="11">
        <v>2321.3200000000002</v>
      </c>
      <c r="Q823" s="11">
        <f t="shared" si="125"/>
        <v>14993.736000000001</v>
      </c>
      <c r="S823" s="11">
        <f t="shared" si="126"/>
        <v>80981.895999999993</v>
      </c>
      <c r="T823" s="11">
        <f t="shared" si="120"/>
        <v>80981.895999999993</v>
      </c>
      <c r="U823" s="11">
        <f t="shared" si="129"/>
        <v>50341.356</v>
      </c>
      <c r="V823" s="11">
        <f t="shared" si="121"/>
        <v>70191.895999999993</v>
      </c>
      <c r="W823" s="12">
        <f t="shared" si="127"/>
        <v>0.8667603435711112</v>
      </c>
      <c r="X823" s="11">
        <f t="shared" si="122"/>
        <v>10790</v>
      </c>
      <c r="Y823" s="12">
        <f t="shared" si="128"/>
        <v>0.13323965642888877</v>
      </c>
      <c r="AA823" s="12"/>
      <c r="AB823" s="12"/>
    </row>
    <row r="824" spans="1:31">
      <c r="A824" s="1">
        <v>35521</v>
      </c>
      <c r="B824" s="7" t="s">
        <v>78</v>
      </c>
      <c r="C824" s="8" t="str">
        <f t="shared" si="123"/>
        <v>Tue</v>
      </c>
      <c r="E824" s="10">
        <v>16</v>
      </c>
      <c r="F824" s="9">
        <v>18833.276000000002</v>
      </c>
      <c r="G824" s="9">
        <v>17279.173999999999</v>
      </c>
      <c r="H824" s="61">
        <v>9602.7579999999998</v>
      </c>
      <c r="I824" s="9">
        <v>3668.6320000000001</v>
      </c>
      <c r="J824" s="9">
        <v>0</v>
      </c>
      <c r="K824" s="9">
        <v>17720.691999999999</v>
      </c>
      <c r="L824" s="9">
        <v>9591</v>
      </c>
      <c r="M824" s="9"/>
      <c r="O824" s="11">
        <f t="shared" si="124"/>
        <v>76695.531999999992</v>
      </c>
      <c r="P824" s="11">
        <v>2293.4120000000003</v>
      </c>
      <c r="Q824" s="11">
        <f t="shared" si="125"/>
        <v>15427.279999999999</v>
      </c>
      <c r="S824" s="11">
        <f t="shared" si="126"/>
        <v>74402.12</v>
      </c>
      <c r="T824" s="11">
        <f t="shared" si="120"/>
        <v>74402.12</v>
      </c>
      <c r="U824" s="11">
        <f t="shared" si="129"/>
        <v>-6579.775999999998</v>
      </c>
      <c r="V824" s="11">
        <f t="shared" si="121"/>
        <v>64811.119999999995</v>
      </c>
      <c r="W824" s="12">
        <f t="shared" si="127"/>
        <v>0.8710923828514564</v>
      </c>
      <c r="X824" s="11">
        <f t="shared" si="122"/>
        <v>9591</v>
      </c>
      <c r="Y824" s="12">
        <f t="shared" si="128"/>
        <v>0.12890761714854362</v>
      </c>
      <c r="AA824" s="9">
        <f>INTERCEPT(S824:S853,E824:E853)</f>
        <v>29332.608105817515</v>
      </c>
      <c r="AB824" s="9">
        <f>SLOPE($S$824:$S$853,$E$824:$E$853)</f>
        <v>2175.3681549134135</v>
      </c>
      <c r="AC824" s="12">
        <f>RSQ($S$824:$S$853,$E$824:$E$853)</f>
        <v>0.90823555467529948</v>
      </c>
      <c r="AD824" s="9">
        <f>AA824+(55*AB824)</f>
        <v>148977.85662605526</v>
      </c>
      <c r="AE824" s="10">
        <f>SUM(E824:E853)</f>
        <v>341</v>
      </c>
    </row>
    <row r="825" spans="1:31">
      <c r="A825" s="1">
        <v>35522</v>
      </c>
      <c r="B825" s="7" t="s">
        <v>78</v>
      </c>
      <c r="C825" s="8" t="str">
        <f t="shared" si="123"/>
        <v>Wed</v>
      </c>
      <c r="E825" s="10">
        <v>11</v>
      </c>
      <c r="F825" s="9">
        <v>12036.794</v>
      </c>
      <c r="G825" s="9">
        <v>15746.786</v>
      </c>
      <c r="H825" s="61">
        <v>6950.5479999999998</v>
      </c>
      <c r="I825" s="9">
        <v>2891.0640000000003</v>
      </c>
      <c r="J825" s="9">
        <v>0</v>
      </c>
      <c r="K825" s="9">
        <v>15162.576000000001</v>
      </c>
      <c r="L825" s="9">
        <v>5995</v>
      </c>
      <c r="M825" s="9"/>
      <c r="O825" s="11">
        <f t="shared" si="124"/>
        <v>58782.768000000004</v>
      </c>
      <c r="P825" s="11">
        <v>2336.84</v>
      </c>
      <c r="Q825" s="11">
        <f t="shared" si="125"/>
        <v>12825.736000000001</v>
      </c>
      <c r="S825" s="11">
        <f t="shared" si="126"/>
        <v>56445.928</v>
      </c>
      <c r="T825" s="11">
        <f t="shared" si="120"/>
        <v>56445.928</v>
      </c>
      <c r="U825" s="11">
        <f t="shared" si="129"/>
        <v>-17956.191999999995</v>
      </c>
      <c r="V825" s="11">
        <f t="shared" si="121"/>
        <v>50450.928</v>
      </c>
      <c r="W825" s="12">
        <f t="shared" si="127"/>
        <v>0.89379216158869779</v>
      </c>
      <c r="X825" s="11">
        <f t="shared" si="122"/>
        <v>5995</v>
      </c>
      <c r="Y825" s="12">
        <f t="shared" si="128"/>
        <v>0.10620783841130223</v>
      </c>
      <c r="AA825" s="12"/>
      <c r="AB825" s="12"/>
    </row>
    <row r="826" spans="1:31">
      <c r="A826" s="1">
        <v>35523</v>
      </c>
      <c r="B826" s="7" t="s">
        <v>78</v>
      </c>
      <c r="C826" s="8" t="str">
        <f t="shared" si="123"/>
        <v>Thur</v>
      </c>
      <c r="E826" s="10">
        <v>6</v>
      </c>
      <c r="F826" s="9">
        <v>8280.1139999999996</v>
      </c>
      <c r="G826" s="9">
        <v>14297.093999999999</v>
      </c>
      <c r="H826" s="61">
        <v>4486.71</v>
      </c>
      <c r="I826" s="9">
        <v>2120.5169999999998</v>
      </c>
      <c r="J826" s="9">
        <v>0</v>
      </c>
      <c r="K826" s="9">
        <v>13971.260999999999</v>
      </c>
      <c r="L826" s="9">
        <v>3404</v>
      </c>
      <c r="M826" s="9"/>
      <c r="O826" s="11">
        <f t="shared" si="124"/>
        <v>46559.695999999996</v>
      </c>
      <c r="P826" s="11">
        <v>2292.2819999999997</v>
      </c>
      <c r="Q826" s="11">
        <f t="shared" si="125"/>
        <v>11678.978999999999</v>
      </c>
      <c r="S826" s="11">
        <f t="shared" si="126"/>
        <v>44267.413999999997</v>
      </c>
      <c r="T826" s="11">
        <f t="shared" si="120"/>
        <v>44267.413999999997</v>
      </c>
      <c r="U826" s="11">
        <f t="shared" si="129"/>
        <v>-12178.514000000003</v>
      </c>
      <c r="V826" s="11">
        <f t="shared" si="121"/>
        <v>40863.413999999997</v>
      </c>
      <c r="W826" s="12">
        <f t="shared" si="127"/>
        <v>0.92310370784252271</v>
      </c>
      <c r="X826" s="11">
        <f t="shared" si="122"/>
        <v>3404</v>
      </c>
      <c r="Y826" s="12">
        <f t="shared" si="128"/>
        <v>7.6896292157477286E-2</v>
      </c>
      <c r="AA826" s="12"/>
      <c r="AB826" s="12"/>
    </row>
    <row r="827" spans="1:31">
      <c r="A827" s="1">
        <v>35524</v>
      </c>
      <c r="B827" s="7" t="s">
        <v>78</v>
      </c>
      <c r="C827" s="8" t="str">
        <f t="shared" si="123"/>
        <v>Fri</v>
      </c>
      <c r="E827" s="10">
        <v>0</v>
      </c>
      <c r="F827" s="9">
        <v>5830.6409999999996</v>
      </c>
      <c r="G827" s="9">
        <v>12304.62</v>
      </c>
      <c r="H827" s="61">
        <v>2622.279</v>
      </c>
      <c r="I827" s="9">
        <v>1230.462</v>
      </c>
      <c r="J827" s="9">
        <v>0</v>
      </c>
      <c r="K827" s="9">
        <v>12439.95</v>
      </c>
      <c r="L827" s="9">
        <v>1531</v>
      </c>
      <c r="M827" s="9"/>
      <c r="O827" s="11">
        <f t="shared" si="124"/>
        <v>35958.951999999997</v>
      </c>
      <c r="P827" s="11">
        <v>1607.3039999999999</v>
      </c>
      <c r="Q827" s="11">
        <f t="shared" si="125"/>
        <v>10832.646000000001</v>
      </c>
      <c r="S827" s="11">
        <f t="shared" si="126"/>
        <v>34351.648000000001</v>
      </c>
      <c r="T827" s="11">
        <f t="shared" si="120"/>
        <v>34351.648000000001</v>
      </c>
      <c r="U827" s="11">
        <f t="shared" si="129"/>
        <v>-9915.765999999996</v>
      </c>
      <c r="V827" s="11">
        <f t="shared" si="121"/>
        <v>32820.648000000001</v>
      </c>
      <c r="W827" s="12">
        <f t="shared" si="127"/>
        <v>0.95543154145035492</v>
      </c>
      <c r="X827" s="11">
        <f t="shared" si="122"/>
        <v>1531</v>
      </c>
      <c r="Y827" s="12">
        <f t="shared" si="128"/>
        <v>4.4568458549645126E-2</v>
      </c>
      <c r="AA827" s="12"/>
      <c r="AB827" s="12"/>
    </row>
    <row r="828" spans="1:31">
      <c r="A828" s="1">
        <v>35525</v>
      </c>
      <c r="B828" s="7" t="s">
        <v>78</v>
      </c>
      <c r="C828" s="8" t="str">
        <f t="shared" si="123"/>
        <v>Sat</v>
      </c>
      <c r="E828" s="10">
        <v>3</v>
      </c>
      <c r="F828" s="9">
        <v>4854.1040000000003</v>
      </c>
      <c r="G828" s="9">
        <v>11503.634</v>
      </c>
      <c r="H828" s="61">
        <v>2032.4180000000001</v>
      </c>
      <c r="I828" s="9">
        <v>1089.74</v>
      </c>
      <c r="J828" s="9">
        <v>0</v>
      </c>
      <c r="K828" s="9">
        <v>11070.912</v>
      </c>
      <c r="L828" s="9">
        <v>1312</v>
      </c>
      <c r="M828" s="9"/>
      <c r="O828" s="11">
        <f t="shared" si="124"/>
        <v>31862.808000000005</v>
      </c>
      <c r="P828" s="11">
        <v>2217.5680000000002</v>
      </c>
      <c r="Q828" s="11">
        <f t="shared" si="125"/>
        <v>8853.344000000001</v>
      </c>
      <c r="S828" s="11">
        <f t="shared" si="126"/>
        <v>29645.240000000005</v>
      </c>
      <c r="T828" s="11">
        <f t="shared" si="120"/>
        <v>29645.240000000005</v>
      </c>
      <c r="U828" s="11">
        <f t="shared" si="129"/>
        <v>-4706.4079999999958</v>
      </c>
      <c r="V828" s="11">
        <f t="shared" si="121"/>
        <v>28333.240000000005</v>
      </c>
      <c r="W828" s="12">
        <f t="shared" si="127"/>
        <v>0.95574331663363155</v>
      </c>
      <c r="X828" s="11">
        <f t="shared" si="122"/>
        <v>1312</v>
      </c>
      <c r="Y828" s="12">
        <f t="shared" si="128"/>
        <v>4.425668336636842E-2</v>
      </c>
      <c r="AA828" s="12"/>
      <c r="AB828" s="12"/>
    </row>
    <row r="829" spans="1:31">
      <c r="A829" s="1">
        <v>35526</v>
      </c>
      <c r="B829" s="7" t="s">
        <v>78</v>
      </c>
      <c r="C829" s="8" t="str">
        <f t="shared" si="123"/>
        <v>Sun</v>
      </c>
      <c r="E829" s="10">
        <v>0</v>
      </c>
      <c r="F829" s="9">
        <v>5032.9159999999993</v>
      </c>
      <c r="G829" s="9">
        <v>11696.022999999999</v>
      </c>
      <c r="H829" s="61">
        <v>2220.3429999999998</v>
      </c>
      <c r="I829" s="9">
        <v>1070.17</v>
      </c>
      <c r="J829" s="9">
        <v>0</v>
      </c>
      <c r="K829" s="9">
        <v>9894.396999999999</v>
      </c>
      <c r="L829" s="9">
        <v>1341</v>
      </c>
      <c r="M829" s="9"/>
      <c r="O829" s="11">
        <f t="shared" si="124"/>
        <v>31254.848999999995</v>
      </c>
      <c r="P829" s="11">
        <v>468.58899999999994</v>
      </c>
      <c r="Q829" s="11">
        <f t="shared" si="125"/>
        <v>9425.8079999999991</v>
      </c>
      <c r="S829" s="11">
        <f t="shared" si="126"/>
        <v>30786.259999999995</v>
      </c>
      <c r="T829" s="11">
        <f t="shared" si="120"/>
        <v>30786.259999999995</v>
      </c>
      <c r="U829" s="11">
        <f t="shared" si="129"/>
        <v>1141.0199999999895</v>
      </c>
      <c r="V829" s="11">
        <f t="shared" si="121"/>
        <v>29445.259999999995</v>
      </c>
      <c r="W829" s="12">
        <f t="shared" si="127"/>
        <v>0.9564416073923887</v>
      </c>
      <c r="X829" s="11">
        <f t="shared" si="122"/>
        <v>1341</v>
      </c>
      <c r="Y829" s="12">
        <f t="shared" si="128"/>
        <v>4.3558392607611324E-2</v>
      </c>
      <c r="AA829" s="12"/>
      <c r="AB829" s="12"/>
    </row>
    <row r="830" spans="1:31">
      <c r="A830" s="1">
        <v>35527</v>
      </c>
      <c r="B830" s="7" t="s">
        <v>78</v>
      </c>
      <c r="C830" s="8" t="str">
        <f t="shared" si="123"/>
        <v>Mon</v>
      </c>
      <c r="E830" s="10">
        <v>2</v>
      </c>
      <c r="F830" s="9">
        <v>7026.24</v>
      </c>
      <c r="G830" s="9">
        <v>13345.28</v>
      </c>
      <c r="H830" s="61">
        <v>3620.24</v>
      </c>
      <c r="I830" s="9">
        <v>1700.4</v>
      </c>
      <c r="J830" s="9">
        <v>0</v>
      </c>
      <c r="K830" s="9">
        <v>12523.68</v>
      </c>
      <c r="L830" s="9">
        <v>2450</v>
      </c>
      <c r="M830" s="9"/>
      <c r="O830" s="11">
        <f t="shared" si="124"/>
        <v>40665.840000000004</v>
      </c>
      <c r="P830" s="11">
        <v>2130.96</v>
      </c>
      <c r="Q830" s="11">
        <f t="shared" si="125"/>
        <v>10392.720000000001</v>
      </c>
      <c r="S830" s="11">
        <f t="shared" si="126"/>
        <v>38534.880000000005</v>
      </c>
      <c r="T830" s="11">
        <f t="shared" si="120"/>
        <v>38534.880000000005</v>
      </c>
      <c r="U830" s="11">
        <f t="shared" si="129"/>
        <v>7748.6200000000099</v>
      </c>
      <c r="V830" s="11">
        <f t="shared" si="121"/>
        <v>36084.880000000005</v>
      </c>
      <c r="W830" s="12">
        <f t="shared" si="127"/>
        <v>0.93642123707145319</v>
      </c>
      <c r="X830" s="11">
        <f t="shared" si="122"/>
        <v>2450</v>
      </c>
      <c r="Y830" s="12">
        <f t="shared" si="128"/>
        <v>6.3578762928546806E-2</v>
      </c>
      <c r="AA830" s="12"/>
      <c r="AB830" s="12"/>
    </row>
    <row r="831" spans="1:31">
      <c r="A831" s="1">
        <v>35528</v>
      </c>
      <c r="B831" s="7" t="s">
        <v>78</v>
      </c>
      <c r="C831" s="8" t="str">
        <f t="shared" si="123"/>
        <v>Tue</v>
      </c>
      <c r="E831" s="10">
        <v>12</v>
      </c>
      <c r="F831" s="9">
        <v>10425.114</v>
      </c>
      <c r="G831" s="9">
        <v>15303.026</v>
      </c>
      <c r="H831" s="61">
        <v>5906.616</v>
      </c>
      <c r="I831" s="9">
        <v>2606.5419999999999</v>
      </c>
      <c r="J831" s="9">
        <v>0</v>
      </c>
      <c r="K831" s="9">
        <v>14420.828000000001</v>
      </c>
      <c r="L831" s="9">
        <v>4570</v>
      </c>
      <c r="M831" s="9"/>
      <c r="O831" s="11">
        <f t="shared" si="124"/>
        <v>53232.126000000004</v>
      </c>
      <c r="P831" s="11">
        <v>2245.02</v>
      </c>
      <c r="Q831" s="11">
        <f t="shared" si="125"/>
        <v>12175.808000000001</v>
      </c>
      <c r="S831" s="11">
        <f t="shared" si="126"/>
        <v>50987.106000000007</v>
      </c>
      <c r="T831" s="11">
        <f t="shared" si="120"/>
        <v>50987.106000000007</v>
      </c>
      <c r="U831" s="11">
        <f t="shared" si="129"/>
        <v>12452.226000000002</v>
      </c>
      <c r="V831" s="11">
        <f t="shared" si="121"/>
        <v>46417.106000000007</v>
      </c>
      <c r="W831" s="12">
        <f t="shared" si="127"/>
        <v>0.91036949616242191</v>
      </c>
      <c r="X831" s="11">
        <f t="shared" si="122"/>
        <v>4570</v>
      </c>
      <c r="Y831" s="12">
        <f t="shared" si="128"/>
        <v>8.9630503837578063E-2</v>
      </c>
      <c r="AA831" s="12"/>
      <c r="AB831" s="12"/>
    </row>
    <row r="832" spans="1:31">
      <c r="A832" s="1">
        <v>35529</v>
      </c>
      <c r="B832" s="7" t="s">
        <v>78</v>
      </c>
      <c r="C832" s="8" t="str">
        <f t="shared" si="123"/>
        <v>Wed</v>
      </c>
      <c r="E832" s="10">
        <v>27</v>
      </c>
      <c r="F832" s="9">
        <v>25190.536</v>
      </c>
      <c r="G832" s="9">
        <v>18705.162</v>
      </c>
      <c r="H832" s="61">
        <v>11630.492999999999</v>
      </c>
      <c r="I832" s="9">
        <v>4276.3</v>
      </c>
      <c r="J832" s="9">
        <v>0</v>
      </c>
      <c r="K832" s="9">
        <v>18791.731</v>
      </c>
      <c r="L832" s="9">
        <v>11281</v>
      </c>
      <c r="M832" s="9"/>
      <c r="O832" s="11">
        <f t="shared" si="124"/>
        <v>89875.222000000009</v>
      </c>
      <c r="P832" s="11">
        <v>2419.7600000000002</v>
      </c>
      <c r="Q832" s="11">
        <f t="shared" si="125"/>
        <v>16371.971</v>
      </c>
      <c r="S832" s="11">
        <f t="shared" si="126"/>
        <v>87455.462000000014</v>
      </c>
      <c r="T832" s="11">
        <f t="shared" si="120"/>
        <v>87455.462000000014</v>
      </c>
      <c r="U832" s="11">
        <f t="shared" si="129"/>
        <v>36468.356000000007</v>
      </c>
      <c r="V832" s="11">
        <f t="shared" si="121"/>
        <v>76174.462000000014</v>
      </c>
      <c r="W832" s="12">
        <f t="shared" si="127"/>
        <v>0.87100862836903203</v>
      </c>
      <c r="X832" s="11">
        <f t="shared" si="122"/>
        <v>11281</v>
      </c>
      <c r="Y832" s="12">
        <f t="shared" si="128"/>
        <v>0.12899137163096799</v>
      </c>
      <c r="AA832" s="12"/>
      <c r="AB832" s="12"/>
    </row>
    <row r="833" spans="1:28">
      <c r="A833" s="1">
        <v>35530</v>
      </c>
      <c r="B833" s="7" t="s">
        <v>78</v>
      </c>
      <c r="C833" s="8" t="str">
        <f t="shared" si="123"/>
        <v>Thur</v>
      </c>
      <c r="E833" s="10">
        <v>24</v>
      </c>
      <c r="F833" s="9">
        <v>23145.84</v>
      </c>
      <c r="G833" s="9">
        <v>18251.2</v>
      </c>
      <c r="H833" s="61">
        <v>10811.761999999999</v>
      </c>
      <c r="I833" s="9">
        <v>4154.2219999999998</v>
      </c>
      <c r="J833" s="9">
        <v>0</v>
      </c>
      <c r="K833" s="9">
        <v>19050.726999999999</v>
      </c>
      <c r="L833" s="9">
        <v>10923</v>
      </c>
      <c r="M833" s="9"/>
      <c r="O833" s="11">
        <f t="shared" si="124"/>
        <v>86336.750999999989</v>
      </c>
      <c r="P833" s="11">
        <v>2474.2819999999997</v>
      </c>
      <c r="Q833" s="11">
        <f t="shared" si="125"/>
        <v>16576.445</v>
      </c>
      <c r="S833" s="11">
        <f t="shared" si="126"/>
        <v>83862.468999999983</v>
      </c>
      <c r="T833" s="11">
        <f t="shared" si="120"/>
        <v>83862.468999999983</v>
      </c>
      <c r="U833" s="11">
        <f t="shared" si="129"/>
        <v>-3592.9930000000313</v>
      </c>
      <c r="V833" s="11">
        <f t="shared" si="121"/>
        <v>72939.468999999983</v>
      </c>
      <c r="W833" s="12">
        <f t="shared" si="127"/>
        <v>0.86975103249106578</v>
      </c>
      <c r="X833" s="11">
        <f t="shared" si="122"/>
        <v>10923</v>
      </c>
      <c r="Y833" s="12">
        <f t="shared" si="128"/>
        <v>0.13024896750893422</v>
      </c>
      <c r="AA833" s="12"/>
      <c r="AB833" s="12"/>
    </row>
    <row r="834" spans="1:28">
      <c r="A834" s="1">
        <v>35531</v>
      </c>
      <c r="B834" s="7" t="s">
        <v>78</v>
      </c>
      <c r="C834" s="8" t="str">
        <f t="shared" si="123"/>
        <v>Fri</v>
      </c>
      <c r="E834" s="10">
        <v>9</v>
      </c>
      <c r="F834" s="9">
        <v>11127.01</v>
      </c>
      <c r="G834" s="9">
        <v>14863.320999999998</v>
      </c>
      <c r="H834" s="61">
        <v>5592.5409999999993</v>
      </c>
      <c r="I834" s="9">
        <v>2591.4629999999997</v>
      </c>
      <c r="J834" s="9">
        <v>0</v>
      </c>
      <c r="K834" s="9">
        <v>15402.561</v>
      </c>
      <c r="L834" s="9">
        <v>4910</v>
      </c>
      <c r="M834" s="9"/>
      <c r="O834" s="11">
        <f t="shared" si="124"/>
        <v>54486.895999999993</v>
      </c>
      <c r="P834" s="11">
        <v>2450.431</v>
      </c>
      <c r="Q834" s="11">
        <f t="shared" si="125"/>
        <v>12952.13</v>
      </c>
      <c r="S834" s="11">
        <f t="shared" si="126"/>
        <v>52036.464999999997</v>
      </c>
      <c r="T834" s="11">
        <f t="shared" si="120"/>
        <v>52036.464999999997</v>
      </c>
      <c r="U834" s="11">
        <f t="shared" si="129"/>
        <v>-31826.003999999986</v>
      </c>
      <c r="V834" s="11">
        <f t="shared" si="121"/>
        <v>47126.464999999997</v>
      </c>
      <c r="W834" s="12">
        <f t="shared" si="127"/>
        <v>0.90564309085945782</v>
      </c>
      <c r="X834" s="11">
        <f t="shared" si="122"/>
        <v>4910</v>
      </c>
      <c r="Y834" s="12">
        <f t="shared" si="128"/>
        <v>9.4356909140542122E-2</v>
      </c>
      <c r="AA834" s="12"/>
      <c r="AB834" s="12"/>
    </row>
    <row r="835" spans="1:28">
      <c r="A835" s="1">
        <v>35532</v>
      </c>
      <c r="B835" s="7" t="s">
        <v>78</v>
      </c>
      <c r="C835" s="8" t="str">
        <f t="shared" si="123"/>
        <v>Sat</v>
      </c>
      <c r="E835" s="10">
        <v>7</v>
      </c>
      <c r="F835" s="9">
        <v>7056.6229999999996</v>
      </c>
      <c r="G835" s="9">
        <v>12972.982999999998</v>
      </c>
      <c r="H835" s="61">
        <v>3186.8619999999996</v>
      </c>
      <c r="I835" s="9">
        <v>1772.81</v>
      </c>
      <c r="J835" s="9">
        <v>0</v>
      </c>
      <c r="K835" s="9">
        <v>13731.41</v>
      </c>
      <c r="L835" s="9">
        <v>2825</v>
      </c>
      <c r="M835" s="9"/>
      <c r="O835" s="11">
        <f t="shared" si="124"/>
        <v>41545.688000000002</v>
      </c>
      <c r="P835" s="11">
        <v>2285.7709999999997</v>
      </c>
      <c r="Q835" s="11">
        <f t="shared" si="125"/>
        <v>11445.638999999999</v>
      </c>
      <c r="S835" s="11">
        <f t="shared" si="126"/>
        <v>39259.917000000001</v>
      </c>
      <c r="T835" s="11">
        <f t="shared" ref="T835:T898" si="130">SUM(S835,D835)</f>
        <v>39259.917000000001</v>
      </c>
      <c r="U835" s="11">
        <f t="shared" si="129"/>
        <v>-12776.547999999995</v>
      </c>
      <c r="V835" s="11">
        <f t="shared" ref="V835:V898" si="131">SUM(F835:K835)-P835</f>
        <v>36434.917000000001</v>
      </c>
      <c r="W835" s="12">
        <f t="shared" si="127"/>
        <v>0.92804365837044434</v>
      </c>
      <c r="X835" s="11">
        <f t="shared" ref="X835:X898" si="132">SUM(L835:M835)</f>
        <v>2825</v>
      </c>
      <c r="Y835" s="12">
        <f t="shared" si="128"/>
        <v>7.1956341629555665E-2</v>
      </c>
      <c r="AA835" s="12"/>
      <c r="AB835" s="12"/>
    </row>
    <row r="836" spans="1:28">
      <c r="A836" s="1">
        <v>35533</v>
      </c>
      <c r="B836" s="7" t="s">
        <v>78</v>
      </c>
      <c r="C836" s="8" t="str">
        <f t="shared" ref="C836:C899" si="133">IF(WEEKDAY(A836)=1,"Sun",IF(WEEKDAY(A836)=2,"Mon",IF(WEEKDAY(A836)=3,"Tue",IF(WEEKDAY(A836)=4,"Wed",IF(WEEKDAY(A836)=5,"Thur",IF(WEEKDAY(A836)=6,"Fri",IF(WEEKDAY(A836)=7,"Sat")))))))</f>
        <v>Sun</v>
      </c>
      <c r="E836" s="10">
        <v>8</v>
      </c>
      <c r="F836" s="9">
        <v>8365.35</v>
      </c>
      <c r="G836" s="9">
        <v>13609.05</v>
      </c>
      <c r="H836" s="61">
        <v>4551.75</v>
      </c>
      <c r="I836" s="9">
        <v>2087.4</v>
      </c>
      <c r="J836" s="9">
        <v>0</v>
      </c>
      <c r="K836" s="9">
        <v>13718.25</v>
      </c>
      <c r="L836" s="9">
        <v>3683</v>
      </c>
      <c r="M836" s="9"/>
      <c r="O836" s="11">
        <f t="shared" ref="O836:O899" si="134">SUM(F836:M836)</f>
        <v>46014.8</v>
      </c>
      <c r="P836" s="11">
        <v>2214.4499999999998</v>
      </c>
      <c r="Q836" s="11">
        <f t="shared" ref="Q836:Q899" si="135">K836-P836</f>
        <v>11503.8</v>
      </c>
      <c r="S836" s="11">
        <f t="shared" ref="S836:S899" si="136">O836-P836</f>
        <v>43800.350000000006</v>
      </c>
      <c r="T836" s="11">
        <f t="shared" si="130"/>
        <v>43800.350000000006</v>
      </c>
      <c r="U836" s="11">
        <f t="shared" si="129"/>
        <v>4540.4330000000045</v>
      </c>
      <c r="V836" s="11">
        <f t="shared" si="131"/>
        <v>40117.350000000006</v>
      </c>
      <c r="W836" s="12">
        <f t="shared" ref="W836:W899" si="137">V836/S836</f>
        <v>0.91591391392991151</v>
      </c>
      <c r="X836" s="11">
        <f t="shared" si="132"/>
        <v>3683</v>
      </c>
      <c r="Y836" s="12">
        <f t="shared" ref="Y836:Y899" si="138">X836/S836</f>
        <v>8.4086086070088467E-2</v>
      </c>
      <c r="AA836" s="12"/>
      <c r="AB836" s="12"/>
    </row>
    <row r="837" spans="1:28">
      <c r="A837" s="1">
        <v>35534</v>
      </c>
      <c r="B837" s="7" t="s">
        <v>78</v>
      </c>
      <c r="C837" s="8" t="str">
        <f t="shared" si="133"/>
        <v>Mon</v>
      </c>
      <c r="E837" s="10">
        <v>18</v>
      </c>
      <c r="F837" s="9">
        <v>14474.72</v>
      </c>
      <c r="G837" s="9">
        <v>16558.88</v>
      </c>
      <c r="H837" s="61">
        <v>8490.56</v>
      </c>
      <c r="I837" s="9">
        <v>3345.68</v>
      </c>
      <c r="J837" s="9">
        <v>0</v>
      </c>
      <c r="K837" s="9">
        <v>15966.08</v>
      </c>
      <c r="L837" s="9">
        <v>7822</v>
      </c>
      <c r="M837" s="9"/>
      <c r="O837" s="11">
        <f t="shared" si="134"/>
        <v>66657.919999999998</v>
      </c>
      <c r="P837" s="11">
        <v>2231.84</v>
      </c>
      <c r="Q837" s="11">
        <f t="shared" si="135"/>
        <v>13734.24</v>
      </c>
      <c r="S837" s="11">
        <f t="shared" si="136"/>
        <v>64426.080000000002</v>
      </c>
      <c r="T837" s="11">
        <f t="shared" si="130"/>
        <v>64426.080000000002</v>
      </c>
      <c r="U837" s="11">
        <f t="shared" ref="U837:U900" si="139">S837-S836</f>
        <v>20625.729999999996</v>
      </c>
      <c r="V837" s="11">
        <f t="shared" si="131"/>
        <v>56604.08</v>
      </c>
      <c r="W837" s="12">
        <f t="shared" si="137"/>
        <v>0.878589540136541</v>
      </c>
      <c r="X837" s="11">
        <f t="shared" si="132"/>
        <v>7822</v>
      </c>
      <c r="Y837" s="12">
        <f t="shared" si="138"/>
        <v>0.12141045986345902</v>
      </c>
      <c r="AA837" s="12"/>
      <c r="AB837" s="12"/>
    </row>
    <row r="838" spans="1:28">
      <c r="A838" s="1">
        <v>35535</v>
      </c>
      <c r="B838" s="7" t="s">
        <v>78</v>
      </c>
      <c r="C838" s="8" t="str">
        <f t="shared" si="133"/>
        <v>Tue</v>
      </c>
      <c r="E838" s="10">
        <v>14</v>
      </c>
      <c r="F838" s="9">
        <v>11850.15</v>
      </c>
      <c r="G838" s="9">
        <v>15871.27</v>
      </c>
      <c r="H838" s="61">
        <v>7117.3</v>
      </c>
      <c r="I838" s="9">
        <v>2949.92</v>
      </c>
      <c r="J838" s="9">
        <v>0</v>
      </c>
      <c r="K838" s="9">
        <v>15217.22</v>
      </c>
      <c r="L838" s="9">
        <v>6065</v>
      </c>
      <c r="M838" s="9"/>
      <c r="O838" s="11">
        <f t="shared" si="134"/>
        <v>59070.86</v>
      </c>
      <c r="P838" s="11">
        <v>2360.7600000000002</v>
      </c>
      <c r="Q838" s="11">
        <f t="shared" si="135"/>
        <v>12856.46</v>
      </c>
      <c r="S838" s="11">
        <f t="shared" si="136"/>
        <v>56710.1</v>
      </c>
      <c r="T838" s="11">
        <f t="shared" si="130"/>
        <v>56710.1</v>
      </c>
      <c r="U838" s="11">
        <f t="shared" si="139"/>
        <v>-7715.9800000000032</v>
      </c>
      <c r="V838" s="11">
        <f t="shared" si="131"/>
        <v>50645.1</v>
      </c>
      <c r="W838" s="12">
        <f t="shared" si="137"/>
        <v>0.89305256030230951</v>
      </c>
      <c r="X838" s="11">
        <f t="shared" si="132"/>
        <v>6065</v>
      </c>
      <c r="Y838" s="12">
        <f t="shared" si="138"/>
        <v>0.10694743969769054</v>
      </c>
      <c r="AA838" s="12"/>
      <c r="AB838" s="12"/>
    </row>
    <row r="839" spans="1:28">
      <c r="A839" s="1">
        <v>35536</v>
      </c>
      <c r="B839" s="7" t="s">
        <v>78</v>
      </c>
      <c r="C839" s="8" t="str">
        <f t="shared" si="133"/>
        <v>Wed</v>
      </c>
      <c r="E839" s="10">
        <v>6</v>
      </c>
      <c r="F839" s="9">
        <v>8107.137999999999</v>
      </c>
      <c r="G839" s="9">
        <v>14204.436999999998</v>
      </c>
      <c r="H839" s="61">
        <v>4542.4209999999994</v>
      </c>
      <c r="I839" s="9">
        <v>2121.7819999999997</v>
      </c>
      <c r="J839" s="9">
        <v>0</v>
      </c>
      <c r="K839" s="9">
        <v>13818.284999999998</v>
      </c>
      <c r="L839" s="9">
        <v>3528</v>
      </c>
      <c r="M839" s="9"/>
      <c r="O839" s="11">
        <f t="shared" si="134"/>
        <v>46322.062999999995</v>
      </c>
      <c r="P839" s="11">
        <v>2179.2939999999999</v>
      </c>
      <c r="Q839" s="11">
        <f t="shared" si="135"/>
        <v>11638.990999999998</v>
      </c>
      <c r="S839" s="11">
        <f t="shared" si="136"/>
        <v>44142.768999999993</v>
      </c>
      <c r="T839" s="11">
        <f t="shared" si="130"/>
        <v>44142.768999999993</v>
      </c>
      <c r="U839" s="11">
        <f t="shared" si="139"/>
        <v>-12567.331000000006</v>
      </c>
      <c r="V839" s="11">
        <f t="shared" si="131"/>
        <v>40614.768999999993</v>
      </c>
      <c r="W839" s="12">
        <f t="shared" si="137"/>
        <v>0.92007751031658203</v>
      </c>
      <c r="X839" s="11">
        <f t="shared" si="132"/>
        <v>3528</v>
      </c>
      <c r="Y839" s="12">
        <f t="shared" si="138"/>
        <v>7.9922489683417919E-2</v>
      </c>
      <c r="AA839" s="12"/>
      <c r="AB839" s="12"/>
    </row>
    <row r="840" spans="1:28">
      <c r="A840" s="1">
        <v>35537</v>
      </c>
      <c r="B840" s="7" t="s">
        <v>78</v>
      </c>
      <c r="C840" s="8" t="str">
        <f t="shared" si="133"/>
        <v>Thur</v>
      </c>
      <c r="E840" s="10">
        <v>18</v>
      </c>
      <c r="F840" s="9">
        <v>14800.9</v>
      </c>
      <c r="G840" s="9">
        <v>16901.268</v>
      </c>
      <c r="H840" s="61">
        <v>9035.348</v>
      </c>
      <c r="I840" s="9">
        <v>3366.0280000000002</v>
      </c>
      <c r="J840" s="9">
        <v>0</v>
      </c>
      <c r="K840" s="9">
        <v>15709.874</v>
      </c>
      <c r="L840" s="9">
        <v>8064</v>
      </c>
      <c r="M840" s="9"/>
      <c r="O840" s="11">
        <f t="shared" si="134"/>
        <v>67877.417999999991</v>
      </c>
      <c r="P840" s="11">
        <v>2377.558</v>
      </c>
      <c r="Q840" s="11">
        <f t="shared" si="135"/>
        <v>13332.315999999999</v>
      </c>
      <c r="S840" s="11">
        <f t="shared" si="136"/>
        <v>65499.859999999993</v>
      </c>
      <c r="T840" s="11">
        <f t="shared" si="130"/>
        <v>65499.859999999993</v>
      </c>
      <c r="U840" s="11">
        <f t="shared" si="139"/>
        <v>21357.091</v>
      </c>
      <c r="V840" s="11">
        <f t="shared" si="131"/>
        <v>57435.859999999993</v>
      </c>
      <c r="W840" s="12">
        <f t="shared" si="137"/>
        <v>0.87688523303713928</v>
      </c>
      <c r="X840" s="11">
        <f t="shared" si="132"/>
        <v>8064</v>
      </c>
      <c r="Y840" s="12">
        <f t="shared" si="138"/>
        <v>0.12311476696286069</v>
      </c>
      <c r="AA840" s="12"/>
      <c r="AB840" s="12"/>
    </row>
    <row r="841" spans="1:28">
      <c r="A841" s="1">
        <v>35538</v>
      </c>
      <c r="B841" s="7" t="s">
        <v>78</v>
      </c>
      <c r="C841" s="8" t="str">
        <f t="shared" si="133"/>
        <v>Fri</v>
      </c>
      <c r="E841" s="10">
        <v>17</v>
      </c>
      <c r="F841" s="9">
        <v>17486.931</v>
      </c>
      <c r="G841" s="9">
        <v>17226.644</v>
      </c>
      <c r="H841" s="61">
        <v>9433.5889999999999</v>
      </c>
      <c r="I841" s="9">
        <v>3618.0929999999998</v>
      </c>
      <c r="J841" s="9">
        <v>0</v>
      </c>
      <c r="K841" s="9">
        <v>16731.994999999999</v>
      </c>
      <c r="L841" s="9">
        <v>9445</v>
      </c>
      <c r="M841" s="9"/>
      <c r="O841" s="11">
        <f t="shared" si="134"/>
        <v>73942.251999999993</v>
      </c>
      <c r="P841" s="11">
        <v>2391.3219999999997</v>
      </c>
      <c r="Q841" s="11">
        <f t="shared" si="135"/>
        <v>14340.672999999999</v>
      </c>
      <c r="S841" s="11">
        <f t="shared" si="136"/>
        <v>71550.929999999993</v>
      </c>
      <c r="T841" s="11">
        <f t="shared" si="130"/>
        <v>71550.929999999993</v>
      </c>
      <c r="U841" s="11">
        <f t="shared" si="139"/>
        <v>6051.07</v>
      </c>
      <c r="V841" s="11">
        <f t="shared" si="131"/>
        <v>62105.929999999993</v>
      </c>
      <c r="W841" s="12">
        <f t="shared" si="137"/>
        <v>0.86799612527747716</v>
      </c>
      <c r="X841" s="11">
        <f t="shared" si="132"/>
        <v>9445</v>
      </c>
      <c r="Y841" s="12">
        <f t="shared" si="138"/>
        <v>0.13200387472252284</v>
      </c>
      <c r="AA841" s="12"/>
      <c r="AB841" s="12"/>
    </row>
    <row r="842" spans="1:28">
      <c r="A842" s="1">
        <v>35539</v>
      </c>
      <c r="B842" s="7" t="s">
        <v>78</v>
      </c>
      <c r="C842" s="8" t="str">
        <f t="shared" si="133"/>
        <v>Sat</v>
      </c>
      <c r="E842" s="10">
        <v>14</v>
      </c>
      <c r="F842" s="9">
        <v>11416.531999999999</v>
      </c>
      <c r="G842" s="9">
        <v>15074.850999999999</v>
      </c>
      <c r="H842" s="61">
        <v>5561.7669999999998</v>
      </c>
      <c r="I842" s="9">
        <v>2805.3</v>
      </c>
      <c r="J842" s="9">
        <v>0</v>
      </c>
      <c r="K842" s="9">
        <v>14942.897999999999</v>
      </c>
      <c r="L842" s="9">
        <v>6120</v>
      </c>
      <c r="M842" s="9"/>
      <c r="O842" s="11">
        <f t="shared" si="134"/>
        <v>55921.347999999998</v>
      </c>
      <c r="P842" s="11">
        <v>2333.5940000000001</v>
      </c>
      <c r="Q842" s="11">
        <f t="shared" si="135"/>
        <v>12609.304</v>
      </c>
      <c r="S842" s="11">
        <f t="shared" si="136"/>
        <v>53587.754000000001</v>
      </c>
      <c r="T842" s="11">
        <f t="shared" si="130"/>
        <v>53587.754000000001</v>
      </c>
      <c r="U842" s="11">
        <f t="shared" si="139"/>
        <v>-17963.175999999992</v>
      </c>
      <c r="V842" s="11">
        <f t="shared" si="131"/>
        <v>47467.754000000001</v>
      </c>
      <c r="W842" s="12">
        <f t="shared" si="137"/>
        <v>0.88579480304399394</v>
      </c>
      <c r="X842" s="11">
        <f t="shared" si="132"/>
        <v>6120</v>
      </c>
      <c r="Y842" s="12">
        <f t="shared" si="138"/>
        <v>0.11420519695600603</v>
      </c>
      <c r="AA842" s="12"/>
      <c r="AB842" s="12"/>
    </row>
    <row r="843" spans="1:28">
      <c r="A843" s="1">
        <v>35540</v>
      </c>
      <c r="B843" s="7" t="s">
        <v>78</v>
      </c>
      <c r="C843" s="8" t="str">
        <f t="shared" si="133"/>
        <v>Sun</v>
      </c>
      <c r="E843" s="10">
        <v>12</v>
      </c>
      <c r="F843" s="9">
        <v>9852.2079999999987</v>
      </c>
      <c r="G843" s="9">
        <v>14601.030999999999</v>
      </c>
      <c r="H843" s="61">
        <v>4807.567</v>
      </c>
      <c r="I843" s="9">
        <v>2436.8269999999998</v>
      </c>
      <c r="J843" s="9">
        <v>0</v>
      </c>
      <c r="K843" s="9">
        <v>14449.974999999999</v>
      </c>
      <c r="L843" s="9">
        <v>4673</v>
      </c>
      <c r="M843" s="9"/>
      <c r="O843" s="11">
        <f t="shared" si="134"/>
        <v>50820.607999999993</v>
      </c>
      <c r="P843" s="11">
        <v>2288.9179999999997</v>
      </c>
      <c r="Q843" s="11">
        <f t="shared" si="135"/>
        <v>12161.056999999999</v>
      </c>
      <c r="S843" s="11">
        <f t="shared" si="136"/>
        <v>48531.689999999995</v>
      </c>
      <c r="T843" s="11">
        <f t="shared" si="130"/>
        <v>48531.689999999995</v>
      </c>
      <c r="U843" s="11">
        <f t="shared" si="139"/>
        <v>-5056.0640000000058</v>
      </c>
      <c r="V843" s="11">
        <f t="shared" si="131"/>
        <v>43858.689999999995</v>
      </c>
      <c r="W843" s="12">
        <f t="shared" si="137"/>
        <v>0.90371239905307232</v>
      </c>
      <c r="X843" s="11">
        <f t="shared" si="132"/>
        <v>4673</v>
      </c>
      <c r="Y843" s="12">
        <f t="shared" si="138"/>
        <v>9.6287600946927676E-2</v>
      </c>
      <c r="AA843" s="12"/>
      <c r="AB843" s="12"/>
    </row>
    <row r="844" spans="1:28">
      <c r="A844" s="1">
        <v>35541</v>
      </c>
      <c r="B844" s="7" t="s">
        <v>78</v>
      </c>
      <c r="C844" s="8" t="str">
        <f t="shared" si="133"/>
        <v>Mon</v>
      </c>
      <c r="E844" s="10">
        <v>15</v>
      </c>
      <c r="F844" s="9">
        <v>14779.434999999999</v>
      </c>
      <c r="G844" s="9">
        <v>16976.024999999998</v>
      </c>
      <c r="H844" s="61">
        <v>8620.2049999999999</v>
      </c>
      <c r="I844" s="9">
        <v>3383.71</v>
      </c>
      <c r="J844" s="9">
        <v>0</v>
      </c>
      <c r="K844" s="9">
        <v>16099.27</v>
      </c>
      <c r="L844" s="9">
        <v>8237</v>
      </c>
      <c r="M844" s="9"/>
      <c r="O844" s="11">
        <f t="shared" si="134"/>
        <v>68095.645000000004</v>
      </c>
      <c r="P844" s="11">
        <v>2184.0500000000002</v>
      </c>
      <c r="Q844" s="11">
        <f t="shared" si="135"/>
        <v>13915.220000000001</v>
      </c>
      <c r="S844" s="11">
        <f t="shared" si="136"/>
        <v>65911.595000000001</v>
      </c>
      <c r="T844" s="11">
        <f t="shared" si="130"/>
        <v>65911.595000000001</v>
      </c>
      <c r="U844" s="11">
        <f t="shared" si="139"/>
        <v>17379.905000000006</v>
      </c>
      <c r="V844" s="11">
        <f t="shared" si="131"/>
        <v>57674.595000000001</v>
      </c>
      <c r="W844" s="12">
        <f t="shared" si="137"/>
        <v>0.87502957560046912</v>
      </c>
      <c r="X844" s="11">
        <f t="shared" si="132"/>
        <v>8237</v>
      </c>
      <c r="Y844" s="12">
        <f t="shared" si="138"/>
        <v>0.12497042439953092</v>
      </c>
      <c r="AA844" s="12"/>
      <c r="AB844" s="12"/>
    </row>
    <row r="845" spans="1:28">
      <c r="A845" s="1">
        <v>35542</v>
      </c>
      <c r="B845" s="7" t="s">
        <v>78</v>
      </c>
      <c r="C845" s="8" t="str">
        <f t="shared" si="133"/>
        <v>Tue</v>
      </c>
      <c r="E845" s="10">
        <v>16</v>
      </c>
      <c r="F845" s="9">
        <v>14429.36</v>
      </c>
      <c r="G845" s="9">
        <v>16983.34</v>
      </c>
      <c r="H845" s="61">
        <v>8418.52</v>
      </c>
      <c r="I845" s="9">
        <v>3329.37</v>
      </c>
      <c r="J845" s="9">
        <v>0</v>
      </c>
      <c r="K845" s="9">
        <v>14615.37</v>
      </c>
      <c r="L845" s="9">
        <v>8101</v>
      </c>
      <c r="M845" s="9"/>
      <c r="O845" s="11">
        <f t="shared" si="134"/>
        <v>65876.960000000006</v>
      </c>
      <c r="P845" s="11">
        <v>639.54</v>
      </c>
      <c r="Q845" s="11">
        <f t="shared" si="135"/>
        <v>13975.830000000002</v>
      </c>
      <c r="S845" s="11">
        <f t="shared" si="136"/>
        <v>65237.420000000006</v>
      </c>
      <c r="T845" s="11">
        <f t="shared" si="130"/>
        <v>65237.420000000006</v>
      </c>
      <c r="U845" s="11">
        <f t="shared" si="139"/>
        <v>-674.17499999999563</v>
      </c>
      <c r="V845" s="11">
        <f t="shared" si="131"/>
        <v>57136.420000000006</v>
      </c>
      <c r="W845" s="12">
        <f t="shared" si="137"/>
        <v>0.87582280231192466</v>
      </c>
      <c r="X845" s="11">
        <f t="shared" si="132"/>
        <v>8101</v>
      </c>
      <c r="Y845" s="12">
        <f t="shared" si="138"/>
        <v>0.12417719768807534</v>
      </c>
      <c r="AA845" s="12"/>
      <c r="AB845" s="12"/>
    </row>
    <row r="846" spans="1:28">
      <c r="A846" s="1">
        <v>35543</v>
      </c>
      <c r="B846" s="7" t="s">
        <v>78</v>
      </c>
      <c r="C846" s="8" t="str">
        <f t="shared" si="133"/>
        <v>Wed</v>
      </c>
      <c r="E846" s="10">
        <v>20</v>
      </c>
      <c r="F846" s="9">
        <v>21368.607</v>
      </c>
      <c r="G846" s="9">
        <v>18232.073999999997</v>
      </c>
      <c r="H846" s="61">
        <v>10728.545999999998</v>
      </c>
      <c r="I846" s="9">
        <v>4000.5629999999996</v>
      </c>
      <c r="J846" s="9">
        <v>0</v>
      </c>
      <c r="K846" s="9">
        <v>16994.324999999997</v>
      </c>
      <c r="L846" s="9">
        <v>10374</v>
      </c>
      <c r="M846" s="9"/>
      <c r="O846" s="11">
        <f t="shared" si="134"/>
        <v>81698.114999999991</v>
      </c>
      <c r="P846" s="11">
        <v>1728.06</v>
      </c>
      <c r="Q846" s="11">
        <f t="shared" si="135"/>
        <v>15266.264999999998</v>
      </c>
      <c r="S846" s="11">
        <f t="shared" si="136"/>
        <v>79970.054999999993</v>
      </c>
      <c r="T846" s="11">
        <f t="shared" si="130"/>
        <v>79970.054999999993</v>
      </c>
      <c r="U846" s="11">
        <f t="shared" si="139"/>
        <v>14732.634999999987</v>
      </c>
      <c r="V846" s="11">
        <f t="shared" si="131"/>
        <v>69596.054999999993</v>
      </c>
      <c r="W846" s="12">
        <f t="shared" si="137"/>
        <v>0.87027644285101469</v>
      </c>
      <c r="X846" s="11">
        <f t="shared" si="132"/>
        <v>10374</v>
      </c>
      <c r="Y846" s="12">
        <f t="shared" si="138"/>
        <v>0.12972355714898534</v>
      </c>
      <c r="AA846" s="12"/>
      <c r="AB846" s="12"/>
    </row>
    <row r="847" spans="1:28">
      <c r="A847" s="1">
        <v>35544</v>
      </c>
      <c r="B847" s="7" t="s">
        <v>78</v>
      </c>
      <c r="C847" s="8" t="str">
        <f t="shared" si="133"/>
        <v>Thur</v>
      </c>
      <c r="E847" s="10">
        <v>14</v>
      </c>
      <c r="F847" s="9">
        <v>12919.986000000001</v>
      </c>
      <c r="G847" s="9">
        <v>16525.998</v>
      </c>
      <c r="H847" s="61">
        <v>7474.6379999999999</v>
      </c>
      <c r="I847" s="9">
        <v>3039.2640000000001</v>
      </c>
      <c r="J847" s="9">
        <v>0</v>
      </c>
      <c r="K847" s="9">
        <v>15238.878000000001</v>
      </c>
      <c r="L847" s="9">
        <v>7093</v>
      </c>
      <c r="M847" s="9"/>
      <c r="O847" s="11">
        <f t="shared" si="134"/>
        <v>62291.76400000001</v>
      </c>
      <c r="P847" s="11">
        <v>1831.0320000000002</v>
      </c>
      <c r="Q847" s="11">
        <f t="shared" si="135"/>
        <v>13407.846000000001</v>
      </c>
      <c r="S847" s="11">
        <f t="shared" si="136"/>
        <v>60460.732000000011</v>
      </c>
      <c r="T847" s="11">
        <f t="shared" si="130"/>
        <v>60460.732000000011</v>
      </c>
      <c r="U847" s="11">
        <f t="shared" si="139"/>
        <v>-19509.322999999982</v>
      </c>
      <c r="V847" s="11">
        <f t="shared" si="131"/>
        <v>53367.732000000011</v>
      </c>
      <c r="W847" s="12">
        <f t="shared" si="137"/>
        <v>0.8826841858282497</v>
      </c>
      <c r="X847" s="11">
        <f t="shared" si="132"/>
        <v>7093</v>
      </c>
      <c r="Y847" s="12">
        <f t="shared" si="138"/>
        <v>0.11731581417175033</v>
      </c>
      <c r="AA847" s="12"/>
      <c r="AB847" s="12"/>
    </row>
    <row r="848" spans="1:28">
      <c r="A848" s="1">
        <v>35545</v>
      </c>
      <c r="B848" s="7" t="s">
        <v>78</v>
      </c>
      <c r="C848" s="8" t="str">
        <f t="shared" si="133"/>
        <v>Fri</v>
      </c>
      <c r="E848" s="10">
        <v>11</v>
      </c>
      <c r="F848" s="9">
        <v>10085.92</v>
      </c>
      <c r="G848" s="9">
        <v>15279.68</v>
      </c>
      <c r="H848" s="61">
        <v>5490.16</v>
      </c>
      <c r="I848" s="9">
        <v>2484.56</v>
      </c>
      <c r="J848" s="9">
        <v>0</v>
      </c>
      <c r="K848" s="9">
        <v>14269.84</v>
      </c>
      <c r="L848" s="9">
        <v>4853</v>
      </c>
      <c r="M848" s="9"/>
      <c r="O848" s="11">
        <f t="shared" si="134"/>
        <v>52463.16</v>
      </c>
      <c r="P848" s="11">
        <v>1739.92</v>
      </c>
      <c r="Q848" s="11">
        <f t="shared" si="135"/>
        <v>12529.92</v>
      </c>
      <c r="S848" s="11">
        <f t="shared" si="136"/>
        <v>50723.240000000005</v>
      </c>
      <c r="T848" s="11">
        <f t="shared" si="130"/>
        <v>50723.240000000005</v>
      </c>
      <c r="U848" s="11">
        <f t="shared" si="139"/>
        <v>-9737.4920000000056</v>
      </c>
      <c r="V848" s="11">
        <f t="shared" si="131"/>
        <v>45870.240000000005</v>
      </c>
      <c r="W848" s="12">
        <f t="shared" si="137"/>
        <v>0.9043239351429444</v>
      </c>
      <c r="X848" s="11">
        <f t="shared" si="132"/>
        <v>4853</v>
      </c>
      <c r="Y848" s="12">
        <f t="shared" si="138"/>
        <v>9.5676064857055654E-2</v>
      </c>
      <c r="AA848" s="12"/>
      <c r="AB848" s="12"/>
    </row>
    <row r="849" spans="1:31">
      <c r="A849" s="1">
        <v>35546</v>
      </c>
      <c r="B849" s="7" t="s">
        <v>78</v>
      </c>
      <c r="C849" s="8" t="str">
        <f t="shared" si="133"/>
        <v>Sat</v>
      </c>
      <c r="E849" s="10">
        <v>8</v>
      </c>
      <c r="F849" s="9">
        <v>7184.808</v>
      </c>
      <c r="G849" s="9">
        <v>13231.656000000001</v>
      </c>
      <c r="H849" s="61">
        <v>3145.5720000000001</v>
      </c>
      <c r="I849" s="9">
        <v>1762.2720000000002</v>
      </c>
      <c r="J849" s="9">
        <v>0</v>
      </c>
      <c r="K849" s="9">
        <v>13098.024000000001</v>
      </c>
      <c r="L849" s="9">
        <v>2929</v>
      </c>
      <c r="M849" s="9"/>
      <c r="O849" s="11">
        <f t="shared" si="134"/>
        <v>41351.332000000002</v>
      </c>
      <c r="P849" s="11">
        <v>1827</v>
      </c>
      <c r="Q849" s="11">
        <f t="shared" si="135"/>
        <v>11271.024000000001</v>
      </c>
      <c r="S849" s="11">
        <f t="shared" si="136"/>
        <v>39524.332000000002</v>
      </c>
      <c r="T849" s="11">
        <f t="shared" si="130"/>
        <v>39524.332000000002</v>
      </c>
      <c r="U849" s="11">
        <f t="shared" si="139"/>
        <v>-11198.908000000003</v>
      </c>
      <c r="V849" s="11">
        <f t="shared" si="131"/>
        <v>36595.332000000002</v>
      </c>
      <c r="W849" s="12">
        <f t="shared" si="137"/>
        <v>0.92589375071538216</v>
      </c>
      <c r="X849" s="11">
        <f t="shared" si="132"/>
        <v>2929</v>
      </c>
      <c r="Y849" s="12">
        <f t="shared" si="138"/>
        <v>7.4106249284617884E-2</v>
      </c>
      <c r="AA849" s="12"/>
      <c r="AB849" s="12"/>
    </row>
    <row r="850" spans="1:31">
      <c r="A850" s="1">
        <v>35547</v>
      </c>
      <c r="B850" s="7" t="s">
        <v>78</v>
      </c>
      <c r="C850" s="8" t="str">
        <f t="shared" si="133"/>
        <v>Sun</v>
      </c>
      <c r="E850" s="10">
        <v>10</v>
      </c>
      <c r="F850" s="9">
        <v>9746.3379999999997</v>
      </c>
      <c r="G850" s="9">
        <v>14966.8</v>
      </c>
      <c r="H850" s="61">
        <v>4972.7719999999999</v>
      </c>
      <c r="I850" s="9">
        <v>2566.4899999999998</v>
      </c>
      <c r="J850" s="9">
        <v>0</v>
      </c>
      <c r="K850" s="9">
        <v>14315.428</v>
      </c>
      <c r="L850" s="9">
        <v>4815</v>
      </c>
      <c r="M850" s="9"/>
      <c r="O850" s="11">
        <f t="shared" si="134"/>
        <v>51382.828000000001</v>
      </c>
      <c r="P850" s="11">
        <v>2240.8040000000001</v>
      </c>
      <c r="Q850" s="11">
        <f t="shared" si="135"/>
        <v>12074.624</v>
      </c>
      <c r="S850" s="11">
        <f t="shared" si="136"/>
        <v>49142.024000000005</v>
      </c>
      <c r="T850" s="11">
        <f t="shared" si="130"/>
        <v>49142.024000000005</v>
      </c>
      <c r="U850" s="11">
        <f t="shared" si="139"/>
        <v>9617.6920000000027</v>
      </c>
      <c r="V850" s="11">
        <f t="shared" si="131"/>
        <v>44327.024000000005</v>
      </c>
      <c r="W850" s="12">
        <f t="shared" si="137"/>
        <v>0.90201868771217075</v>
      </c>
      <c r="X850" s="11">
        <f t="shared" si="132"/>
        <v>4815</v>
      </c>
      <c r="Y850" s="12">
        <f t="shared" si="138"/>
        <v>9.7981312287829248E-2</v>
      </c>
      <c r="AA850" s="12"/>
      <c r="AB850" s="12"/>
    </row>
    <row r="851" spans="1:31">
      <c r="A851" s="1">
        <v>35548</v>
      </c>
      <c r="B851" s="7" t="s">
        <v>78</v>
      </c>
      <c r="C851" s="8" t="str">
        <f t="shared" si="133"/>
        <v>Mon</v>
      </c>
      <c r="E851" s="10">
        <v>11</v>
      </c>
      <c r="F851" s="9">
        <v>11056.460999999999</v>
      </c>
      <c r="G851" s="9">
        <v>14898.791999999999</v>
      </c>
      <c r="H851" s="61">
        <v>6447.9539999999997</v>
      </c>
      <c r="I851" s="9">
        <v>2849.2169999999996</v>
      </c>
      <c r="J851" s="9">
        <v>0</v>
      </c>
      <c r="K851" s="9">
        <v>14706.206999999999</v>
      </c>
      <c r="L851" s="9">
        <v>5710</v>
      </c>
      <c r="M851" s="9"/>
      <c r="O851" s="11">
        <f t="shared" si="134"/>
        <v>55668.630999999994</v>
      </c>
      <c r="P851" s="11">
        <v>2171.5259999999998</v>
      </c>
      <c r="Q851" s="11">
        <f t="shared" si="135"/>
        <v>12534.680999999999</v>
      </c>
      <c r="S851" s="11">
        <f t="shared" si="136"/>
        <v>53497.104999999996</v>
      </c>
      <c r="T851" s="11">
        <f t="shared" si="130"/>
        <v>53497.104999999996</v>
      </c>
      <c r="U851" s="11">
        <f t="shared" si="139"/>
        <v>4355.080999999991</v>
      </c>
      <c r="V851" s="11">
        <f t="shared" si="131"/>
        <v>47787.104999999996</v>
      </c>
      <c r="W851" s="12">
        <f t="shared" si="137"/>
        <v>0.89326525239076016</v>
      </c>
      <c r="X851" s="11">
        <f t="shared" si="132"/>
        <v>5710</v>
      </c>
      <c r="Y851" s="12">
        <f t="shared" si="138"/>
        <v>0.1067347476092398</v>
      </c>
      <c r="AA851" s="12"/>
      <c r="AB851" s="12"/>
    </row>
    <row r="852" spans="1:31">
      <c r="A852" s="1">
        <v>35549</v>
      </c>
      <c r="B852" s="7" t="s">
        <v>78</v>
      </c>
      <c r="C852" s="8" t="str">
        <f t="shared" si="133"/>
        <v>Tue</v>
      </c>
      <c r="E852" s="10">
        <v>11</v>
      </c>
      <c r="F852" s="9">
        <v>9971.7389999999996</v>
      </c>
      <c r="G852" s="9">
        <v>14442.833999999999</v>
      </c>
      <c r="H852" s="61">
        <v>5659.9169999999995</v>
      </c>
      <c r="I852" s="9">
        <v>2560.86</v>
      </c>
      <c r="J852" s="9">
        <v>0</v>
      </c>
      <c r="K852" s="9">
        <v>14440.751999999999</v>
      </c>
      <c r="L852" s="9">
        <v>4102</v>
      </c>
      <c r="M852" s="9"/>
      <c r="O852" s="11">
        <f t="shared" si="134"/>
        <v>51178.101999999999</v>
      </c>
      <c r="P852" s="11">
        <v>2260.011</v>
      </c>
      <c r="Q852" s="11">
        <f t="shared" si="135"/>
        <v>12180.740999999998</v>
      </c>
      <c r="S852" s="11">
        <f t="shared" si="136"/>
        <v>48918.091</v>
      </c>
      <c r="T852" s="11">
        <f t="shared" si="130"/>
        <v>48918.091</v>
      </c>
      <c r="U852" s="11">
        <f t="shared" si="139"/>
        <v>-4579.0139999999956</v>
      </c>
      <c r="V852" s="11">
        <f t="shared" si="131"/>
        <v>44816.091</v>
      </c>
      <c r="W852" s="12">
        <f t="shared" si="137"/>
        <v>0.91614554214717825</v>
      </c>
      <c r="X852" s="11">
        <f t="shared" si="132"/>
        <v>4102</v>
      </c>
      <c r="Y852" s="12">
        <f t="shared" si="138"/>
        <v>8.3854457852821765E-2</v>
      </c>
      <c r="AA852" s="12"/>
      <c r="AB852" s="12"/>
    </row>
    <row r="853" spans="1:31">
      <c r="A853" s="1">
        <v>35550</v>
      </c>
      <c r="B853" s="7" t="s">
        <v>78</v>
      </c>
      <c r="C853" s="8" t="str">
        <f t="shared" si="133"/>
        <v>Wed</v>
      </c>
      <c r="E853" s="10">
        <v>1</v>
      </c>
      <c r="F853" s="9">
        <v>6890.2440000000006</v>
      </c>
      <c r="G853" s="9">
        <v>12803.73</v>
      </c>
      <c r="H853" s="61">
        <v>3530.2380000000003</v>
      </c>
      <c r="I853" s="9">
        <v>1703.3579999999999</v>
      </c>
      <c r="J853" s="9">
        <v>0</v>
      </c>
      <c r="K853" s="9">
        <v>13055.964</v>
      </c>
      <c r="L853" s="9">
        <v>2251</v>
      </c>
      <c r="M853" s="9"/>
      <c r="O853" s="11">
        <f t="shared" si="134"/>
        <v>40234.534</v>
      </c>
      <c r="P853" s="11">
        <v>2124.7860000000001</v>
      </c>
      <c r="Q853" s="11">
        <f t="shared" si="135"/>
        <v>10931.178</v>
      </c>
      <c r="S853" s="11">
        <f t="shared" si="136"/>
        <v>38109.748</v>
      </c>
      <c r="T853" s="11">
        <f t="shared" si="130"/>
        <v>38109.748</v>
      </c>
      <c r="U853" s="11">
        <f t="shared" si="139"/>
        <v>-10808.343000000001</v>
      </c>
      <c r="V853" s="11">
        <f t="shared" si="131"/>
        <v>35858.748</v>
      </c>
      <c r="W853" s="12">
        <f t="shared" si="137"/>
        <v>0.94093374744960268</v>
      </c>
      <c r="X853" s="11">
        <f t="shared" si="132"/>
        <v>2251</v>
      </c>
      <c r="Y853" s="12">
        <f t="shared" si="138"/>
        <v>5.9066252550397345E-2</v>
      </c>
      <c r="AA853" s="12"/>
      <c r="AB853" s="12"/>
    </row>
    <row r="854" spans="1:31">
      <c r="A854" s="1">
        <v>35551</v>
      </c>
      <c r="B854" s="7" t="s">
        <v>79</v>
      </c>
      <c r="C854" s="8" t="str">
        <f t="shared" si="133"/>
        <v>Thur</v>
      </c>
      <c r="E854" s="10">
        <v>1</v>
      </c>
      <c r="F854" s="9">
        <v>6243.12</v>
      </c>
      <c r="G854" s="9">
        <v>12057.76</v>
      </c>
      <c r="H854" s="61">
        <v>3023.28</v>
      </c>
      <c r="I854" s="9">
        <v>1335.36</v>
      </c>
      <c r="J854" s="9">
        <v>0</v>
      </c>
      <c r="K854" s="9">
        <v>12412.4</v>
      </c>
      <c r="L854" s="9">
        <v>2193</v>
      </c>
      <c r="M854" s="9"/>
      <c r="O854" s="11">
        <f t="shared" si="134"/>
        <v>37264.92</v>
      </c>
      <c r="P854" s="11">
        <v>2159.04</v>
      </c>
      <c r="Q854" s="11">
        <f t="shared" si="135"/>
        <v>10253.36</v>
      </c>
      <c r="S854" s="11">
        <f t="shared" si="136"/>
        <v>35105.879999999997</v>
      </c>
      <c r="T854" s="11">
        <f t="shared" si="130"/>
        <v>35105.879999999997</v>
      </c>
      <c r="U854" s="11">
        <f t="shared" si="139"/>
        <v>-3003.8680000000022</v>
      </c>
      <c r="V854" s="11">
        <f t="shared" si="131"/>
        <v>32912.879999999997</v>
      </c>
      <c r="W854" s="12">
        <f t="shared" si="137"/>
        <v>0.93753183227425152</v>
      </c>
      <c r="X854" s="11">
        <f t="shared" si="132"/>
        <v>2193</v>
      </c>
      <c r="Y854" s="12">
        <f t="shared" si="138"/>
        <v>6.2468167725748515E-2</v>
      </c>
      <c r="AA854" s="9">
        <f>INTERCEPT(T854:T884,E854:E884)</f>
        <v>29118.381622401495</v>
      </c>
      <c r="AB854" s="9">
        <f>SLOPE($T$854:$T$884,$E$854:$E$884)</f>
        <v>919.21316971765441</v>
      </c>
      <c r="AC854" s="12">
        <f>RSQ($T$854:$T$884,$E$854:$E$884)</f>
        <v>0.44012973979012898</v>
      </c>
      <c r="AD854" s="9">
        <f>AA854+(55*AB854)</f>
        <v>79675.105956872489</v>
      </c>
      <c r="AE854" s="10">
        <f>SUM(E854:E884)</f>
        <v>122</v>
      </c>
    </row>
    <row r="855" spans="1:31">
      <c r="A855" s="1">
        <v>35552</v>
      </c>
      <c r="B855" s="7" t="s">
        <v>79</v>
      </c>
      <c r="C855" s="8" t="str">
        <f t="shared" si="133"/>
        <v>Fri</v>
      </c>
      <c r="E855" s="10">
        <v>3</v>
      </c>
      <c r="F855" s="9">
        <v>5939.1880000000001</v>
      </c>
      <c r="G855" s="9">
        <v>11679.636</v>
      </c>
      <c r="H855" s="61">
        <v>2699.7260000000001</v>
      </c>
      <c r="I855" s="9">
        <v>1242.6480000000001</v>
      </c>
      <c r="J855" s="9">
        <v>0</v>
      </c>
      <c r="K855" s="9">
        <v>12418.112000000001</v>
      </c>
      <c r="L855" s="9">
        <v>2013</v>
      </c>
      <c r="M855" s="9"/>
      <c r="O855" s="11">
        <f t="shared" si="134"/>
        <v>35992.31</v>
      </c>
      <c r="P855" s="11">
        <v>1984.2620000000002</v>
      </c>
      <c r="Q855" s="11">
        <f t="shared" si="135"/>
        <v>10433.85</v>
      </c>
      <c r="S855" s="11">
        <f t="shared" si="136"/>
        <v>34008.047999999995</v>
      </c>
      <c r="T855" s="11">
        <f t="shared" si="130"/>
        <v>34008.047999999995</v>
      </c>
      <c r="U855" s="11">
        <f t="shared" si="139"/>
        <v>-1097.8320000000022</v>
      </c>
      <c r="V855" s="11">
        <f t="shared" si="131"/>
        <v>31995.047999999999</v>
      </c>
      <c r="W855" s="12">
        <f t="shared" si="137"/>
        <v>0.94080812871118047</v>
      </c>
      <c r="X855" s="11">
        <f t="shared" si="132"/>
        <v>2013</v>
      </c>
      <c r="Y855" s="12">
        <f t="shared" si="138"/>
        <v>5.9191871288819642E-2</v>
      </c>
      <c r="AA855" s="12"/>
      <c r="AB855" s="12"/>
    </row>
    <row r="856" spans="1:31">
      <c r="A856" s="1">
        <v>35553</v>
      </c>
      <c r="B856" s="7" t="s">
        <v>79</v>
      </c>
      <c r="C856" s="8" t="str">
        <f t="shared" si="133"/>
        <v>Sat</v>
      </c>
      <c r="E856" s="10">
        <v>2</v>
      </c>
      <c r="F856" s="9">
        <v>4878.549</v>
      </c>
      <c r="G856" s="9">
        <v>11184.965999999999</v>
      </c>
      <c r="H856" s="61">
        <v>2106</v>
      </c>
      <c r="I856" s="9">
        <v>1127.7629999999999</v>
      </c>
      <c r="J856" s="9">
        <v>0</v>
      </c>
      <c r="K856" s="9">
        <v>9304.3079999999991</v>
      </c>
      <c r="L856" s="9">
        <v>1766</v>
      </c>
      <c r="M856" s="9"/>
      <c r="O856" s="11">
        <f t="shared" si="134"/>
        <v>30367.585999999996</v>
      </c>
      <c r="P856" s="11">
        <v>1876.4459999999999</v>
      </c>
      <c r="Q856" s="11">
        <f t="shared" si="135"/>
        <v>7427.8619999999992</v>
      </c>
      <c r="S856" s="11">
        <f t="shared" si="136"/>
        <v>28491.139999999996</v>
      </c>
      <c r="T856" s="11">
        <f t="shared" si="130"/>
        <v>28491.139999999996</v>
      </c>
      <c r="U856" s="11">
        <f t="shared" si="139"/>
        <v>-5516.9079999999994</v>
      </c>
      <c r="V856" s="11">
        <f t="shared" si="131"/>
        <v>26725.139999999996</v>
      </c>
      <c r="W856" s="12">
        <f t="shared" si="137"/>
        <v>0.93801581825086677</v>
      </c>
      <c r="X856" s="11">
        <f t="shared" si="132"/>
        <v>1766</v>
      </c>
      <c r="Y856" s="12">
        <f t="shared" si="138"/>
        <v>6.1984181749133248E-2</v>
      </c>
      <c r="AA856" s="12"/>
      <c r="AB856" s="12"/>
    </row>
    <row r="857" spans="1:31">
      <c r="A857" s="1">
        <v>35554</v>
      </c>
      <c r="B857" s="7" t="s">
        <v>79</v>
      </c>
      <c r="C857" s="8" t="str">
        <f t="shared" si="133"/>
        <v>Sun</v>
      </c>
      <c r="E857" s="10">
        <v>9</v>
      </c>
      <c r="F857" s="9">
        <v>6882.8220000000001</v>
      </c>
      <c r="G857" s="9">
        <v>12259.728000000001</v>
      </c>
      <c r="H857" s="61">
        <v>3105.288</v>
      </c>
      <c r="I857" s="9">
        <v>1779.912</v>
      </c>
      <c r="J857" s="9">
        <v>0</v>
      </c>
      <c r="K857" s="9">
        <v>12258.666000000001</v>
      </c>
      <c r="L857" s="9">
        <v>2675</v>
      </c>
      <c r="M857" s="9"/>
      <c r="O857" s="11">
        <f t="shared" si="134"/>
        <v>38961.416000000005</v>
      </c>
      <c r="P857" s="11">
        <v>2111.2560000000003</v>
      </c>
      <c r="Q857" s="11">
        <f t="shared" si="135"/>
        <v>10147.41</v>
      </c>
      <c r="S857" s="11">
        <f t="shared" si="136"/>
        <v>36850.160000000003</v>
      </c>
      <c r="T857" s="11">
        <f t="shared" si="130"/>
        <v>36850.160000000003</v>
      </c>
      <c r="U857" s="11">
        <f t="shared" si="139"/>
        <v>8359.0200000000077</v>
      </c>
      <c r="V857" s="11">
        <f t="shared" si="131"/>
        <v>34175.160000000003</v>
      </c>
      <c r="W857" s="12">
        <f t="shared" si="137"/>
        <v>0.92740872766902505</v>
      </c>
      <c r="X857" s="11">
        <f t="shared" si="132"/>
        <v>2675</v>
      </c>
      <c r="Y857" s="12">
        <f t="shared" si="138"/>
        <v>7.259127233097494E-2</v>
      </c>
      <c r="AA857" s="12"/>
      <c r="AB857" s="12"/>
    </row>
    <row r="858" spans="1:31">
      <c r="A858" s="1">
        <v>35555</v>
      </c>
      <c r="B858" s="7" t="s">
        <v>79</v>
      </c>
      <c r="C858" s="8" t="str">
        <f t="shared" si="133"/>
        <v>Mon</v>
      </c>
      <c r="E858" s="10">
        <v>3</v>
      </c>
      <c r="F858" s="9">
        <v>6794.7149999999992</v>
      </c>
      <c r="G858" s="9">
        <v>12931.503999999999</v>
      </c>
      <c r="H858" s="61">
        <v>3427.3109999999997</v>
      </c>
      <c r="I858" s="9">
        <v>1849.76</v>
      </c>
      <c r="J858" s="9">
        <v>0</v>
      </c>
      <c r="K858" s="9">
        <v>12231.537999999999</v>
      </c>
      <c r="L858" s="9">
        <v>2507</v>
      </c>
      <c r="M858" s="9"/>
      <c r="O858" s="11">
        <f t="shared" si="134"/>
        <v>39741.827999999994</v>
      </c>
      <c r="P858" s="11">
        <v>1934.8909999999998</v>
      </c>
      <c r="Q858" s="11">
        <f t="shared" si="135"/>
        <v>10296.646999999999</v>
      </c>
      <c r="S858" s="11">
        <f t="shared" si="136"/>
        <v>37806.936999999991</v>
      </c>
      <c r="T858" s="11">
        <f t="shared" si="130"/>
        <v>37806.936999999991</v>
      </c>
      <c r="U858" s="11">
        <f t="shared" si="139"/>
        <v>956.77699999998731</v>
      </c>
      <c r="V858" s="11">
        <f t="shared" si="131"/>
        <v>35299.936999999991</v>
      </c>
      <c r="W858" s="12">
        <f t="shared" si="137"/>
        <v>0.9336894178970383</v>
      </c>
      <c r="X858" s="11">
        <f t="shared" si="132"/>
        <v>2507</v>
      </c>
      <c r="Y858" s="12">
        <f t="shared" si="138"/>
        <v>6.6310582102961702E-2</v>
      </c>
      <c r="AA858" s="12"/>
      <c r="AB858" s="12"/>
    </row>
    <row r="859" spans="1:31">
      <c r="A859" s="1">
        <v>35556</v>
      </c>
      <c r="B859" s="7" t="s">
        <v>79</v>
      </c>
      <c r="C859" s="8" t="str">
        <f t="shared" si="133"/>
        <v>Tue</v>
      </c>
      <c r="E859" s="10">
        <v>3</v>
      </c>
      <c r="F859" s="9">
        <v>6536.78</v>
      </c>
      <c r="G859" s="9">
        <v>12690.594999999999</v>
      </c>
      <c r="H859" s="61">
        <v>3313.7549999999997</v>
      </c>
      <c r="I859" s="9">
        <v>1739.6949999999999</v>
      </c>
      <c r="J859" s="9">
        <v>0</v>
      </c>
      <c r="K859" s="9">
        <v>11859.254999999999</v>
      </c>
      <c r="L859" s="9">
        <v>2426</v>
      </c>
      <c r="M859" s="9"/>
      <c r="O859" s="11">
        <f t="shared" si="134"/>
        <v>38566.080000000002</v>
      </c>
      <c r="P859" s="11">
        <v>1758.6849999999999</v>
      </c>
      <c r="Q859" s="11">
        <f t="shared" si="135"/>
        <v>10100.57</v>
      </c>
      <c r="S859" s="11">
        <f t="shared" si="136"/>
        <v>36807.395000000004</v>
      </c>
      <c r="T859" s="11">
        <f t="shared" si="130"/>
        <v>36807.395000000004</v>
      </c>
      <c r="U859" s="11">
        <f t="shared" si="139"/>
        <v>-999.54199999998673</v>
      </c>
      <c r="V859" s="11">
        <f t="shared" si="131"/>
        <v>34381.395000000004</v>
      </c>
      <c r="W859" s="12">
        <f t="shared" si="137"/>
        <v>0.9340893317769432</v>
      </c>
      <c r="X859" s="11">
        <f t="shared" si="132"/>
        <v>2426</v>
      </c>
      <c r="Y859" s="12">
        <f t="shared" si="138"/>
        <v>6.5910668223056801E-2</v>
      </c>
      <c r="AA859" s="12"/>
      <c r="AB859" s="12"/>
    </row>
    <row r="860" spans="1:31">
      <c r="A860" s="1">
        <v>35557</v>
      </c>
      <c r="B860" s="7" t="s">
        <v>79</v>
      </c>
      <c r="C860" s="8" t="str">
        <f t="shared" si="133"/>
        <v>Wed</v>
      </c>
      <c r="E860" s="10">
        <v>7</v>
      </c>
      <c r="F860" s="9">
        <v>11014.38</v>
      </c>
      <c r="G860" s="9">
        <v>15110.55</v>
      </c>
      <c r="H860" s="61">
        <v>7432.0739999999996</v>
      </c>
      <c r="I860" s="9">
        <v>2855.7359999999999</v>
      </c>
      <c r="J860" s="9">
        <v>0</v>
      </c>
      <c r="K860" s="9">
        <v>4941.7289999999994</v>
      </c>
      <c r="L860" s="9">
        <v>139</v>
      </c>
      <c r="M860" s="9"/>
      <c r="O860" s="11">
        <f t="shared" si="134"/>
        <v>41493.468999999997</v>
      </c>
      <c r="P860" s="11">
        <v>1901.7179999999998</v>
      </c>
      <c r="Q860" s="11">
        <f t="shared" si="135"/>
        <v>3040.0109999999995</v>
      </c>
      <c r="S860" s="11">
        <f t="shared" si="136"/>
        <v>39591.750999999997</v>
      </c>
      <c r="T860" s="11">
        <f t="shared" si="130"/>
        <v>39591.750999999997</v>
      </c>
      <c r="U860" s="11">
        <f t="shared" si="139"/>
        <v>2784.3559999999925</v>
      </c>
      <c r="V860" s="11">
        <f t="shared" si="131"/>
        <v>39452.750999999997</v>
      </c>
      <c r="W860" s="12">
        <f t="shared" si="137"/>
        <v>0.99648916765515116</v>
      </c>
      <c r="X860" s="11">
        <f t="shared" si="132"/>
        <v>139</v>
      </c>
      <c r="Y860" s="12">
        <f t="shared" si="138"/>
        <v>3.5108323448488046E-3</v>
      </c>
      <c r="AA860" s="12"/>
      <c r="AB860" s="12"/>
    </row>
    <row r="861" spans="1:31">
      <c r="A861" s="1">
        <v>35558</v>
      </c>
      <c r="B861" s="7" t="s">
        <v>79</v>
      </c>
      <c r="C861" s="8" t="str">
        <f t="shared" si="133"/>
        <v>Thur</v>
      </c>
      <c r="E861" s="10">
        <v>4</v>
      </c>
      <c r="F861" s="9">
        <v>9181.2000000000007</v>
      </c>
      <c r="G861" s="9">
        <v>14281.05</v>
      </c>
      <c r="H861" s="61">
        <v>5904.15</v>
      </c>
      <c r="I861" s="9">
        <v>2415</v>
      </c>
      <c r="J861" s="9">
        <v>0</v>
      </c>
      <c r="K861" s="9">
        <v>6336.75</v>
      </c>
      <c r="L861" s="9">
        <v>0</v>
      </c>
      <c r="M861" s="9"/>
      <c r="O861" s="11">
        <f t="shared" si="134"/>
        <v>38118.15</v>
      </c>
      <c r="P861" s="11">
        <v>1707.3</v>
      </c>
      <c r="Q861" s="11">
        <f t="shared" si="135"/>
        <v>4629.45</v>
      </c>
      <c r="S861" s="11">
        <f t="shared" si="136"/>
        <v>36410.85</v>
      </c>
      <c r="T861" s="11">
        <f t="shared" si="130"/>
        <v>36410.85</v>
      </c>
      <c r="U861" s="11">
        <f t="shared" si="139"/>
        <v>-3180.900999999998</v>
      </c>
      <c r="V861" s="11">
        <f t="shared" si="131"/>
        <v>36410.85</v>
      </c>
      <c r="W861" s="12">
        <f t="shared" si="137"/>
        <v>1</v>
      </c>
      <c r="X861" s="11">
        <f t="shared" si="132"/>
        <v>0</v>
      </c>
      <c r="Y861" s="12">
        <f t="shared" si="138"/>
        <v>0</v>
      </c>
      <c r="AA861" s="12"/>
      <c r="AB861" s="12"/>
    </row>
    <row r="862" spans="1:31">
      <c r="A862" s="1">
        <v>35559</v>
      </c>
      <c r="B862" s="7" t="s">
        <v>79</v>
      </c>
      <c r="C862" s="8" t="str">
        <f t="shared" si="133"/>
        <v>Fri</v>
      </c>
      <c r="E862" s="10">
        <v>4</v>
      </c>
      <c r="F862" s="9">
        <v>8989.728000000001</v>
      </c>
      <c r="G862" s="9">
        <v>14057.472000000002</v>
      </c>
      <c r="H862" s="61">
        <v>5591.52</v>
      </c>
      <c r="I862" s="9">
        <v>2374.944</v>
      </c>
      <c r="J862" s="9">
        <v>0</v>
      </c>
      <c r="K862" s="9">
        <v>6712.9920000000002</v>
      </c>
      <c r="L862" s="9">
        <v>0</v>
      </c>
      <c r="M862" s="9"/>
      <c r="O862" s="11">
        <f t="shared" si="134"/>
        <v>37726.656000000003</v>
      </c>
      <c r="P862" s="11">
        <v>1967.3280000000002</v>
      </c>
      <c r="Q862" s="11">
        <f t="shared" si="135"/>
        <v>4745.6639999999998</v>
      </c>
      <c r="S862" s="11">
        <f t="shared" si="136"/>
        <v>35759.328000000001</v>
      </c>
      <c r="T862" s="11">
        <f t="shared" si="130"/>
        <v>35759.328000000001</v>
      </c>
      <c r="U862" s="11">
        <f t="shared" si="139"/>
        <v>-651.52199999999721</v>
      </c>
      <c r="V862" s="11">
        <f t="shared" si="131"/>
        <v>35759.328000000001</v>
      </c>
      <c r="W862" s="12">
        <f t="shared" si="137"/>
        <v>1</v>
      </c>
      <c r="X862" s="11">
        <f t="shared" si="132"/>
        <v>0</v>
      </c>
      <c r="Y862" s="12">
        <f t="shared" si="138"/>
        <v>0</v>
      </c>
      <c r="AA862" s="12"/>
      <c r="AB862" s="12"/>
    </row>
    <row r="863" spans="1:31">
      <c r="A863" s="1">
        <v>35560</v>
      </c>
      <c r="B863" s="7" t="s">
        <v>79</v>
      </c>
      <c r="C863" s="8" t="str">
        <f t="shared" si="133"/>
        <v>Sat</v>
      </c>
      <c r="E863" s="10">
        <v>10</v>
      </c>
      <c r="F863" s="9">
        <v>11951.306</v>
      </c>
      <c r="G863" s="9">
        <v>14394.478000000001</v>
      </c>
      <c r="H863" s="61">
        <v>6425.1840000000002</v>
      </c>
      <c r="I863" s="9">
        <v>2871.096</v>
      </c>
      <c r="J863" s="9">
        <v>0</v>
      </c>
      <c r="K863" s="9">
        <v>6971.1559999999999</v>
      </c>
      <c r="L863" s="9">
        <v>0</v>
      </c>
      <c r="M863" s="9"/>
      <c r="O863" s="11">
        <f t="shared" si="134"/>
        <v>42613.22</v>
      </c>
      <c r="P863" s="11">
        <v>1988.8980000000001</v>
      </c>
      <c r="Q863" s="11">
        <f t="shared" si="135"/>
        <v>4982.2579999999998</v>
      </c>
      <c r="S863" s="11">
        <f t="shared" si="136"/>
        <v>40624.322</v>
      </c>
      <c r="T863" s="11">
        <f t="shared" si="130"/>
        <v>40624.322</v>
      </c>
      <c r="U863" s="11">
        <f t="shared" si="139"/>
        <v>4864.9939999999988</v>
      </c>
      <c r="V863" s="11">
        <f t="shared" si="131"/>
        <v>40624.322</v>
      </c>
      <c r="W863" s="12">
        <f t="shared" si="137"/>
        <v>1</v>
      </c>
      <c r="X863" s="11">
        <f t="shared" si="132"/>
        <v>0</v>
      </c>
      <c r="Y863" s="12">
        <f t="shared" si="138"/>
        <v>0</v>
      </c>
      <c r="AA863" s="12"/>
      <c r="AB863" s="12"/>
    </row>
    <row r="864" spans="1:31">
      <c r="A864" s="1">
        <v>35561</v>
      </c>
      <c r="B864" s="7" t="s">
        <v>79</v>
      </c>
      <c r="C864" s="8" t="str">
        <f t="shared" si="133"/>
        <v>Sun</v>
      </c>
      <c r="E864" s="10">
        <v>4</v>
      </c>
      <c r="F864" s="9">
        <v>8718.9760000000006</v>
      </c>
      <c r="G864" s="9">
        <v>13340.412</v>
      </c>
      <c r="H864" s="61">
        <v>4493.0920000000006</v>
      </c>
      <c r="I864" s="9">
        <v>2177.64</v>
      </c>
      <c r="J864" s="9">
        <v>0</v>
      </c>
      <c r="K864" s="9">
        <v>5860.692</v>
      </c>
      <c r="L864" s="9">
        <v>0</v>
      </c>
      <c r="M864" s="9"/>
      <c r="O864" s="11">
        <f t="shared" si="134"/>
        <v>34590.811999999998</v>
      </c>
      <c r="P864" s="11">
        <v>1049.896</v>
      </c>
      <c r="Q864" s="11">
        <f t="shared" si="135"/>
        <v>4810.7960000000003</v>
      </c>
      <c r="S864" s="11">
        <f t="shared" si="136"/>
        <v>33540.915999999997</v>
      </c>
      <c r="T864" s="11">
        <f t="shared" si="130"/>
        <v>33540.915999999997</v>
      </c>
      <c r="U864" s="11">
        <f t="shared" si="139"/>
        <v>-7083.4060000000027</v>
      </c>
      <c r="V864" s="11">
        <f t="shared" si="131"/>
        <v>33540.915999999997</v>
      </c>
      <c r="W864" s="12">
        <f t="shared" si="137"/>
        <v>1</v>
      </c>
      <c r="X864" s="11">
        <f t="shared" si="132"/>
        <v>0</v>
      </c>
      <c r="Y864" s="12">
        <f t="shared" si="138"/>
        <v>0</v>
      </c>
      <c r="AA864" s="12"/>
      <c r="AB864" s="12"/>
    </row>
    <row r="865" spans="1:28">
      <c r="A865" s="1">
        <v>35562</v>
      </c>
      <c r="B865" s="7" t="s">
        <v>79</v>
      </c>
      <c r="C865" s="8" t="str">
        <f t="shared" si="133"/>
        <v>Mon</v>
      </c>
      <c r="E865" s="10">
        <v>0</v>
      </c>
      <c r="F865" s="9">
        <v>7229.3860000000004</v>
      </c>
      <c r="G865" s="9">
        <v>13471.174000000001</v>
      </c>
      <c r="H865" s="61">
        <v>4682.9220000000005</v>
      </c>
      <c r="I865" s="9">
        <v>1958.3320000000001</v>
      </c>
      <c r="J865" s="9">
        <v>0</v>
      </c>
      <c r="K865" s="9">
        <v>4729.2979999999998</v>
      </c>
      <c r="L865" s="9">
        <v>0</v>
      </c>
      <c r="M865" s="9"/>
      <c r="O865" s="11">
        <f t="shared" si="134"/>
        <v>32071.112000000001</v>
      </c>
      <c r="P865" s="11">
        <v>65.347999999999999</v>
      </c>
      <c r="Q865" s="11">
        <f t="shared" si="135"/>
        <v>4663.95</v>
      </c>
      <c r="S865" s="11">
        <f t="shared" si="136"/>
        <v>32005.763999999999</v>
      </c>
      <c r="T865" s="11">
        <f t="shared" si="130"/>
        <v>32005.763999999999</v>
      </c>
      <c r="U865" s="11">
        <f t="shared" si="139"/>
        <v>-1535.1519999999982</v>
      </c>
      <c r="V865" s="11">
        <f t="shared" si="131"/>
        <v>32005.763999999999</v>
      </c>
      <c r="W865" s="12">
        <f t="shared" si="137"/>
        <v>1</v>
      </c>
      <c r="X865" s="11">
        <f t="shared" si="132"/>
        <v>0</v>
      </c>
      <c r="Y865" s="12">
        <f t="shared" si="138"/>
        <v>0</v>
      </c>
      <c r="AA865" s="12"/>
      <c r="AB865" s="12"/>
    </row>
    <row r="866" spans="1:28">
      <c r="A866" s="1">
        <v>35563</v>
      </c>
      <c r="B866" s="7" t="s">
        <v>79</v>
      </c>
      <c r="C866" s="8" t="str">
        <f t="shared" si="133"/>
        <v>Tue</v>
      </c>
      <c r="E866" s="10">
        <v>11</v>
      </c>
      <c r="F866" s="9">
        <v>9972.6749999999993</v>
      </c>
      <c r="G866" s="9">
        <v>14727.101999999999</v>
      </c>
      <c r="H866" s="61">
        <v>7149.9629999999997</v>
      </c>
      <c r="I866" s="9">
        <v>2726.3879999999999</v>
      </c>
      <c r="J866" s="9">
        <v>0</v>
      </c>
      <c r="K866" s="9">
        <v>6339.5849999999991</v>
      </c>
      <c r="L866" s="9">
        <v>0</v>
      </c>
      <c r="M866" s="9"/>
      <c r="O866" s="11">
        <f t="shared" si="134"/>
        <v>40915.712999999996</v>
      </c>
      <c r="P866" s="11">
        <v>1411.356</v>
      </c>
      <c r="Q866" s="11">
        <f t="shared" si="135"/>
        <v>4928.2289999999994</v>
      </c>
      <c r="S866" s="11">
        <f t="shared" si="136"/>
        <v>39504.356999999996</v>
      </c>
      <c r="T866" s="11">
        <f t="shared" si="130"/>
        <v>39504.356999999996</v>
      </c>
      <c r="U866" s="11">
        <f t="shared" si="139"/>
        <v>7498.5929999999971</v>
      </c>
      <c r="V866" s="11">
        <f t="shared" si="131"/>
        <v>39504.356999999996</v>
      </c>
      <c r="W866" s="12">
        <f t="shared" si="137"/>
        <v>1</v>
      </c>
      <c r="X866" s="11">
        <f t="shared" si="132"/>
        <v>0</v>
      </c>
      <c r="Y866" s="12">
        <f t="shared" si="138"/>
        <v>0</v>
      </c>
      <c r="AA866" s="12"/>
      <c r="AB866" s="12"/>
    </row>
    <row r="867" spans="1:28">
      <c r="A867" s="1">
        <v>35564</v>
      </c>
      <c r="B867" s="7" t="s">
        <v>79</v>
      </c>
      <c r="C867" s="8" t="str">
        <f t="shared" si="133"/>
        <v>Wed</v>
      </c>
      <c r="E867" s="10">
        <v>2</v>
      </c>
      <c r="F867" s="9">
        <v>8569.8780000000006</v>
      </c>
      <c r="G867" s="9">
        <v>13967.238000000001</v>
      </c>
      <c r="H867" s="61">
        <v>5422.4639999999999</v>
      </c>
      <c r="I867" s="9">
        <v>2168.3580000000002</v>
      </c>
      <c r="J867" s="9">
        <v>0</v>
      </c>
      <c r="K867" s="9">
        <v>6744.6080000000002</v>
      </c>
      <c r="L867" s="9">
        <v>0</v>
      </c>
      <c r="M867" s="9"/>
      <c r="O867" s="11">
        <f t="shared" si="134"/>
        <v>36872.546000000002</v>
      </c>
      <c r="P867" s="11">
        <v>1945.56</v>
      </c>
      <c r="Q867" s="11">
        <f t="shared" si="135"/>
        <v>4799.0480000000007</v>
      </c>
      <c r="S867" s="11">
        <f t="shared" si="136"/>
        <v>34926.986000000004</v>
      </c>
      <c r="T867" s="11">
        <f t="shared" si="130"/>
        <v>34926.986000000004</v>
      </c>
      <c r="U867" s="11">
        <f t="shared" si="139"/>
        <v>-4577.3709999999919</v>
      </c>
      <c r="V867" s="11">
        <f t="shared" si="131"/>
        <v>34926.986000000004</v>
      </c>
      <c r="W867" s="12">
        <f t="shared" si="137"/>
        <v>1</v>
      </c>
      <c r="X867" s="11">
        <f t="shared" si="132"/>
        <v>0</v>
      </c>
      <c r="Y867" s="12">
        <f t="shared" si="138"/>
        <v>0</v>
      </c>
      <c r="AA867" s="12"/>
      <c r="AB867" s="12"/>
    </row>
    <row r="868" spans="1:28">
      <c r="A868" s="1">
        <v>35565</v>
      </c>
      <c r="B868" s="7" t="s">
        <v>79</v>
      </c>
      <c r="C868" s="8" t="str">
        <f t="shared" si="133"/>
        <v>Thur</v>
      </c>
      <c r="E868" s="10">
        <v>1</v>
      </c>
      <c r="F868" s="9">
        <v>8590.8649999999998</v>
      </c>
      <c r="G868" s="9">
        <v>14080.03</v>
      </c>
      <c r="H868" s="61">
        <v>5573.5649999999996</v>
      </c>
      <c r="I868" s="9">
        <v>2137.4299999999998</v>
      </c>
      <c r="J868" s="9">
        <v>0</v>
      </c>
      <c r="K868" s="9">
        <v>6550.4949999999999</v>
      </c>
      <c r="L868" s="9">
        <v>0</v>
      </c>
      <c r="M868" s="9"/>
      <c r="O868" s="11">
        <f t="shared" si="134"/>
        <v>36932.385000000002</v>
      </c>
      <c r="P868" s="11">
        <v>1748.135</v>
      </c>
      <c r="Q868" s="11">
        <f t="shared" si="135"/>
        <v>4802.3599999999997</v>
      </c>
      <c r="S868" s="11">
        <f t="shared" si="136"/>
        <v>35184.25</v>
      </c>
      <c r="T868" s="11">
        <f t="shared" si="130"/>
        <v>35184.25</v>
      </c>
      <c r="U868" s="11">
        <f t="shared" si="139"/>
        <v>257.26399999999558</v>
      </c>
      <c r="V868" s="11">
        <f t="shared" si="131"/>
        <v>35184.25</v>
      </c>
      <c r="W868" s="12">
        <f t="shared" si="137"/>
        <v>1</v>
      </c>
      <c r="X868" s="11">
        <f t="shared" si="132"/>
        <v>0</v>
      </c>
      <c r="Y868" s="12">
        <f t="shared" si="138"/>
        <v>0</v>
      </c>
      <c r="AA868" s="12"/>
      <c r="AB868" s="12"/>
    </row>
    <row r="869" spans="1:28">
      <c r="A869" s="1">
        <v>35566</v>
      </c>
      <c r="B869" s="7" t="s">
        <v>79</v>
      </c>
      <c r="C869" s="8" t="str">
        <f t="shared" si="133"/>
        <v>Fri</v>
      </c>
      <c r="E869" s="10">
        <v>10</v>
      </c>
      <c r="F869" s="9">
        <v>9855.648000000001</v>
      </c>
      <c r="G869" s="9">
        <v>14402.784000000001</v>
      </c>
      <c r="H869" s="61">
        <v>6093.12</v>
      </c>
      <c r="I869" s="9">
        <v>2555.52</v>
      </c>
      <c r="J869" s="9">
        <v>0</v>
      </c>
      <c r="K869" s="9">
        <v>6766.848</v>
      </c>
      <c r="L869" s="9">
        <v>0</v>
      </c>
      <c r="M869" s="9"/>
      <c r="O869" s="11">
        <f t="shared" si="134"/>
        <v>39673.919999999998</v>
      </c>
      <c r="P869" s="11">
        <v>1855.3920000000001</v>
      </c>
      <c r="Q869" s="11">
        <f t="shared" si="135"/>
        <v>4911.4560000000001</v>
      </c>
      <c r="S869" s="11">
        <f t="shared" si="136"/>
        <v>37818.527999999998</v>
      </c>
      <c r="T869" s="11">
        <f t="shared" si="130"/>
        <v>37818.527999999998</v>
      </c>
      <c r="U869" s="11">
        <f t="shared" si="139"/>
        <v>2634.2779999999984</v>
      </c>
      <c r="V869" s="11">
        <f t="shared" si="131"/>
        <v>37818.527999999998</v>
      </c>
      <c r="W869" s="12">
        <f t="shared" si="137"/>
        <v>1</v>
      </c>
      <c r="X869" s="11">
        <f t="shared" si="132"/>
        <v>0</v>
      </c>
      <c r="Y869" s="12">
        <f t="shared" si="138"/>
        <v>0</v>
      </c>
      <c r="AA869" s="12"/>
      <c r="AB869" s="12"/>
    </row>
    <row r="870" spans="1:28">
      <c r="A870" s="1">
        <v>35567</v>
      </c>
      <c r="B870" s="7" t="s">
        <v>79</v>
      </c>
      <c r="C870" s="8" t="str">
        <f t="shared" si="133"/>
        <v>Sat</v>
      </c>
      <c r="E870" s="10">
        <v>2</v>
      </c>
      <c r="F870" s="9">
        <v>6748.9449999999997</v>
      </c>
      <c r="G870" s="9">
        <v>12658.632</v>
      </c>
      <c r="H870" s="61">
        <v>3380.2859999999996</v>
      </c>
      <c r="I870" s="9">
        <v>1550.6189999999999</v>
      </c>
      <c r="J870" s="9">
        <v>0</v>
      </c>
      <c r="K870" s="9">
        <v>6711.95</v>
      </c>
      <c r="L870" s="9">
        <v>0</v>
      </c>
      <c r="M870" s="9"/>
      <c r="O870" s="11">
        <f t="shared" si="134"/>
        <v>31050.431999999997</v>
      </c>
      <c r="P870" s="11">
        <v>1801.1279999999999</v>
      </c>
      <c r="Q870" s="11">
        <f t="shared" si="135"/>
        <v>4910.8220000000001</v>
      </c>
      <c r="S870" s="11">
        <f t="shared" si="136"/>
        <v>29249.303999999996</v>
      </c>
      <c r="T870" s="11">
        <f t="shared" si="130"/>
        <v>29249.303999999996</v>
      </c>
      <c r="U870" s="11">
        <f t="shared" si="139"/>
        <v>-8569.224000000002</v>
      </c>
      <c r="V870" s="11">
        <f t="shared" si="131"/>
        <v>29249.303999999996</v>
      </c>
      <c r="W870" s="12">
        <f t="shared" si="137"/>
        <v>1</v>
      </c>
      <c r="X870" s="11">
        <f t="shared" si="132"/>
        <v>0</v>
      </c>
      <c r="Y870" s="12">
        <f t="shared" si="138"/>
        <v>0</v>
      </c>
      <c r="AA870" s="12"/>
      <c r="AB870" s="12"/>
    </row>
    <row r="871" spans="1:28">
      <c r="A871" s="1">
        <v>35568</v>
      </c>
      <c r="B871" s="7" t="s">
        <v>79</v>
      </c>
      <c r="C871" s="8" t="str">
        <f t="shared" si="133"/>
        <v>Sun</v>
      </c>
      <c r="E871" s="10">
        <v>0</v>
      </c>
      <c r="F871" s="9">
        <v>5155.4279999999999</v>
      </c>
      <c r="G871" s="9">
        <v>11780.843999999999</v>
      </c>
      <c r="H871" s="61">
        <v>2696.0249999999996</v>
      </c>
      <c r="I871" s="9">
        <v>1042.8119999999999</v>
      </c>
      <c r="J871" s="9">
        <v>0</v>
      </c>
      <c r="K871" s="9">
        <v>6329.1149999999998</v>
      </c>
      <c r="L871" s="9">
        <v>0</v>
      </c>
      <c r="M871" s="9"/>
      <c r="O871" s="11">
        <f t="shared" si="134"/>
        <v>27004.223999999995</v>
      </c>
      <c r="P871" s="11">
        <v>1744.3019999999999</v>
      </c>
      <c r="Q871" s="11">
        <f t="shared" si="135"/>
        <v>4584.8130000000001</v>
      </c>
      <c r="S871" s="11">
        <f t="shared" si="136"/>
        <v>25259.921999999995</v>
      </c>
      <c r="T871" s="11">
        <f t="shared" si="130"/>
        <v>25259.921999999995</v>
      </c>
      <c r="U871" s="11">
        <f t="shared" si="139"/>
        <v>-3989.3820000000014</v>
      </c>
      <c r="V871" s="11">
        <f t="shared" si="131"/>
        <v>25259.921999999995</v>
      </c>
      <c r="W871" s="12">
        <f t="shared" si="137"/>
        <v>1</v>
      </c>
      <c r="X871" s="11">
        <f t="shared" si="132"/>
        <v>0</v>
      </c>
      <c r="Y871" s="12">
        <f t="shared" si="138"/>
        <v>0</v>
      </c>
      <c r="AA871" s="12"/>
      <c r="AB871" s="12"/>
    </row>
    <row r="872" spans="1:28">
      <c r="A872" s="1">
        <v>35569</v>
      </c>
      <c r="B872" s="7" t="s">
        <v>79</v>
      </c>
      <c r="C872" s="8" t="str">
        <f t="shared" si="133"/>
        <v>Mon</v>
      </c>
      <c r="E872" s="10">
        <v>0</v>
      </c>
      <c r="F872" s="9">
        <v>6262.8680000000004</v>
      </c>
      <c r="G872" s="9">
        <v>12813.478000000001</v>
      </c>
      <c r="H872" s="61">
        <v>3583.6</v>
      </c>
      <c r="I872" s="9">
        <v>1568.3520000000001</v>
      </c>
      <c r="J872" s="9">
        <v>0</v>
      </c>
      <c r="K872" s="9">
        <v>6313.46</v>
      </c>
      <c r="L872" s="9">
        <v>0</v>
      </c>
      <c r="M872" s="9"/>
      <c r="O872" s="11">
        <f t="shared" si="134"/>
        <v>30541.757999999998</v>
      </c>
      <c r="P872" s="11">
        <v>1786.53</v>
      </c>
      <c r="Q872" s="11">
        <f t="shared" si="135"/>
        <v>4526.93</v>
      </c>
      <c r="S872" s="11">
        <f t="shared" si="136"/>
        <v>28755.227999999999</v>
      </c>
      <c r="T872" s="11">
        <f t="shared" si="130"/>
        <v>28755.227999999999</v>
      </c>
      <c r="U872" s="11">
        <f t="shared" si="139"/>
        <v>3495.3060000000041</v>
      </c>
      <c r="V872" s="11">
        <f t="shared" si="131"/>
        <v>28755.227999999999</v>
      </c>
      <c r="W872" s="12">
        <f t="shared" si="137"/>
        <v>1</v>
      </c>
      <c r="X872" s="11">
        <f t="shared" si="132"/>
        <v>0</v>
      </c>
      <c r="Y872" s="12">
        <f t="shared" si="138"/>
        <v>0</v>
      </c>
      <c r="AA872" s="12"/>
      <c r="AB872" s="12"/>
    </row>
    <row r="873" spans="1:28">
      <c r="A873" s="1">
        <v>35570</v>
      </c>
      <c r="B873" s="7" t="s">
        <v>79</v>
      </c>
      <c r="C873" s="8" t="str">
        <f t="shared" si="133"/>
        <v>Tue</v>
      </c>
      <c r="E873" s="10">
        <v>0</v>
      </c>
      <c r="F873" s="9">
        <v>6612.8720000000003</v>
      </c>
      <c r="G873" s="9">
        <v>13091.088</v>
      </c>
      <c r="H873" s="61">
        <v>3934.48</v>
      </c>
      <c r="I873" s="9">
        <v>1731.5920000000001</v>
      </c>
      <c r="J873" s="9">
        <v>0</v>
      </c>
      <c r="K873" s="9">
        <v>6507.6720000000005</v>
      </c>
      <c r="L873" s="9">
        <v>0</v>
      </c>
      <c r="M873" s="9"/>
      <c r="O873" s="11">
        <f t="shared" si="134"/>
        <v>31877.703999999998</v>
      </c>
      <c r="P873" s="11">
        <v>1796.816</v>
      </c>
      <c r="Q873" s="11">
        <f t="shared" si="135"/>
        <v>4710.8560000000007</v>
      </c>
      <c r="S873" s="11">
        <f t="shared" si="136"/>
        <v>30080.887999999999</v>
      </c>
      <c r="T873" s="11">
        <f t="shared" si="130"/>
        <v>30080.887999999999</v>
      </c>
      <c r="U873" s="11">
        <f t="shared" si="139"/>
        <v>1325.6599999999999</v>
      </c>
      <c r="V873" s="11">
        <f t="shared" si="131"/>
        <v>30080.887999999999</v>
      </c>
      <c r="W873" s="12">
        <f t="shared" si="137"/>
        <v>1</v>
      </c>
      <c r="X873" s="11">
        <f t="shared" si="132"/>
        <v>0</v>
      </c>
      <c r="Y873" s="12">
        <f t="shared" si="138"/>
        <v>0</v>
      </c>
      <c r="AA873" s="12"/>
      <c r="AB873" s="12"/>
    </row>
    <row r="874" spans="1:28">
      <c r="A874" s="1">
        <v>35571</v>
      </c>
      <c r="B874" s="7" t="s">
        <v>79</v>
      </c>
      <c r="C874" s="8" t="str">
        <f t="shared" si="133"/>
        <v>Wed</v>
      </c>
      <c r="E874" s="10">
        <v>7</v>
      </c>
      <c r="F874" s="9">
        <v>7904.3759999999993</v>
      </c>
      <c r="G874" s="9">
        <v>13881.371999999999</v>
      </c>
      <c r="H874" s="61">
        <v>5095.9079999999994</v>
      </c>
      <c r="I874" s="9">
        <v>2288.4989999999998</v>
      </c>
      <c r="J874" s="9">
        <v>0</v>
      </c>
      <c r="K874" s="9">
        <v>6816.7829999999994</v>
      </c>
      <c r="L874" s="9">
        <v>0</v>
      </c>
      <c r="M874" s="9"/>
      <c r="O874" s="11">
        <f t="shared" si="134"/>
        <v>35986.937999999995</v>
      </c>
      <c r="P874" s="11">
        <v>1888.1969999999999</v>
      </c>
      <c r="Q874" s="11">
        <f t="shared" si="135"/>
        <v>4928.5859999999993</v>
      </c>
      <c r="S874" s="11">
        <f t="shared" si="136"/>
        <v>34098.740999999995</v>
      </c>
      <c r="T874" s="11">
        <f t="shared" si="130"/>
        <v>34098.740999999995</v>
      </c>
      <c r="U874" s="11">
        <f t="shared" si="139"/>
        <v>4017.8529999999955</v>
      </c>
      <c r="V874" s="11">
        <f t="shared" si="131"/>
        <v>34098.740999999995</v>
      </c>
      <c r="W874" s="12">
        <f t="shared" si="137"/>
        <v>1</v>
      </c>
      <c r="X874" s="11">
        <f t="shared" si="132"/>
        <v>0</v>
      </c>
      <c r="Y874" s="12">
        <f t="shared" si="138"/>
        <v>0</v>
      </c>
      <c r="AA874" s="12"/>
      <c r="AB874" s="12"/>
    </row>
    <row r="875" spans="1:28">
      <c r="A875" s="1">
        <v>35572</v>
      </c>
      <c r="B875" s="7" t="s">
        <v>79</v>
      </c>
      <c r="C875" s="8" t="str">
        <f t="shared" si="133"/>
        <v>Thur</v>
      </c>
      <c r="E875" s="10">
        <v>7</v>
      </c>
      <c r="F875" s="9">
        <v>8685.64</v>
      </c>
      <c r="G875" s="9">
        <v>13943.24</v>
      </c>
      <c r="H875" s="61">
        <v>5522.6</v>
      </c>
      <c r="I875" s="9">
        <v>2362.7399999999998</v>
      </c>
      <c r="J875" s="9">
        <v>0</v>
      </c>
      <c r="K875" s="9">
        <v>6717.22</v>
      </c>
      <c r="L875" s="9">
        <v>0</v>
      </c>
      <c r="M875" s="9"/>
      <c r="O875" s="11">
        <f t="shared" si="134"/>
        <v>37231.439999999995</v>
      </c>
      <c r="P875" s="11">
        <v>1904.82</v>
      </c>
      <c r="Q875" s="11">
        <f t="shared" si="135"/>
        <v>4812.4000000000005</v>
      </c>
      <c r="S875" s="11">
        <f t="shared" si="136"/>
        <v>35326.619999999995</v>
      </c>
      <c r="T875" s="11">
        <f t="shared" si="130"/>
        <v>35326.619999999995</v>
      </c>
      <c r="U875" s="11">
        <f t="shared" si="139"/>
        <v>1227.8790000000008</v>
      </c>
      <c r="V875" s="11">
        <f t="shared" si="131"/>
        <v>35326.619999999995</v>
      </c>
      <c r="W875" s="12">
        <f t="shared" si="137"/>
        <v>1</v>
      </c>
      <c r="X875" s="11">
        <f t="shared" si="132"/>
        <v>0</v>
      </c>
      <c r="Y875" s="12">
        <f t="shared" si="138"/>
        <v>0</v>
      </c>
      <c r="AA875" s="12"/>
      <c r="AB875" s="12"/>
    </row>
    <row r="876" spans="1:28">
      <c r="A876" s="1">
        <v>35573</v>
      </c>
      <c r="B876" s="7" t="s">
        <v>79</v>
      </c>
      <c r="C876" s="8" t="str">
        <f t="shared" si="133"/>
        <v>Fri</v>
      </c>
      <c r="E876" s="10">
        <v>3</v>
      </c>
      <c r="F876" s="9">
        <v>7237.2059999999992</v>
      </c>
      <c r="G876" s="9">
        <v>12663.521999999999</v>
      </c>
      <c r="H876" s="61">
        <v>4004.0789999999997</v>
      </c>
      <c r="I876" s="9">
        <v>2077.7579999999998</v>
      </c>
      <c r="J876" s="9">
        <v>0</v>
      </c>
      <c r="K876" s="9">
        <v>6674.8769999999995</v>
      </c>
      <c r="L876" s="9">
        <v>0</v>
      </c>
      <c r="M876" s="9"/>
      <c r="O876" s="11">
        <f t="shared" si="134"/>
        <v>32657.442000000003</v>
      </c>
      <c r="P876" s="11">
        <v>1811.9489999999998</v>
      </c>
      <c r="Q876" s="11">
        <f t="shared" si="135"/>
        <v>4862.9279999999999</v>
      </c>
      <c r="S876" s="11">
        <f t="shared" si="136"/>
        <v>30845.493000000002</v>
      </c>
      <c r="T876" s="11">
        <f t="shared" si="130"/>
        <v>30845.493000000002</v>
      </c>
      <c r="U876" s="11">
        <f t="shared" si="139"/>
        <v>-4481.1269999999931</v>
      </c>
      <c r="V876" s="11">
        <f t="shared" si="131"/>
        <v>30845.493000000002</v>
      </c>
      <c r="W876" s="12">
        <f t="shared" si="137"/>
        <v>1</v>
      </c>
      <c r="X876" s="11">
        <f t="shared" si="132"/>
        <v>0</v>
      </c>
      <c r="Y876" s="12">
        <f t="shared" si="138"/>
        <v>0</v>
      </c>
      <c r="AA876" s="12"/>
      <c r="AB876" s="12"/>
    </row>
    <row r="877" spans="1:28">
      <c r="A877" s="1">
        <v>35574</v>
      </c>
      <c r="B877" s="7" t="s">
        <v>79</v>
      </c>
      <c r="C877" s="8" t="str">
        <f t="shared" si="133"/>
        <v>Sat</v>
      </c>
      <c r="E877" s="10">
        <v>0</v>
      </c>
      <c r="F877" s="9">
        <v>4029.922</v>
      </c>
      <c r="G877" s="9">
        <v>10424.474</v>
      </c>
      <c r="H877" s="61">
        <v>1668.4660000000001</v>
      </c>
      <c r="I877" s="9">
        <v>932.09800000000007</v>
      </c>
      <c r="J877" s="9">
        <v>0</v>
      </c>
      <c r="K877" s="9">
        <v>6374.45</v>
      </c>
      <c r="L877" s="9">
        <v>0</v>
      </c>
      <c r="M877" s="9"/>
      <c r="O877" s="11">
        <f t="shared" si="134"/>
        <v>23429.410000000003</v>
      </c>
      <c r="P877" s="11">
        <v>1706.5540000000001</v>
      </c>
      <c r="Q877" s="11">
        <f t="shared" si="135"/>
        <v>4667.8959999999997</v>
      </c>
      <c r="S877" s="11">
        <f t="shared" si="136"/>
        <v>21722.856000000003</v>
      </c>
      <c r="T877" s="11">
        <f t="shared" si="130"/>
        <v>21722.856000000003</v>
      </c>
      <c r="U877" s="11">
        <f t="shared" si="139"/>
        <v>-9122.6369999999988</v>
      </c>
      <c r="V877" s="11">
        <f t="shared" si="131"/>
        <v>21722.856000000003</v>
      </c>
      <c r="W877" s="12">
        <f t="shared" si="137"/>
        <v>1</v>
      </c>
      <c r="X877" s="11">
        <f t="shared" si="132"/>
        <v>0</v>
      </c>
      <c r="Y877" s="12">
        <f t="shared" si="138"/>
        <v>0</v>
      </c>
      <c r="AA877" s="12"/>
      <c r="AB877" s="12"/>
    </row>
    <row r="878" spans="1:28">
      <c r="A878" s="1">
        <v>35575</v>
      </c>
      <c r="B878" s="7" t="s">
        <v>79</v>
      </c>
      <c r="C878" s="8" t="str">
        <f t="shared" si="133"/>
        <v>Sun</v>
      </c>
      <c r="E878" s="10">
        <v>0</v>
      </c>
      <c r="F878" s="9">
        <v>3626.8240000000001</v>
      </c>
      <c r="G878" s="9">
        <v>10088.030000000001</v>
      </c>
      <c r="H878" s="61">
        <v>1469.5620000000001</v>
      </c>
      <c r="I878" s="9">
        <v>619.98800000000006</v>
      </c>
      <c r="J878" s="9">
        <v>0</v>
      </c>
      <c r="K878" s="9">
        <v>6271.8240000000005</v>
      </c>
      <c r="L878" s="9">
        <v>0</v>
      </c>
      <c r="M878" s="9"/>
      <c r="O878" s="11">
        <f t="shared" si="134"/>
        <v>22076.228000000003</v>
      </c>
      <c r="P878" s="11">
        <v>1673.7560000000001</v>
      </c>
      <c r="Q878" s="11">
        <f t="shared" si="135"/>
        <v>4598.0680000000002</v>
      </c>
      <c r="S878" s="11">
        <f t="shared" si="136"/>
        <v>20402.472000000002</v>
      </c>
      <c r="T878" s="11">
        <f t="shared" si="130"/>
        <v>20402.472000000002</v>
      </c>
      <c r="U878" s="11">
        <f t="shared" si="139"/>
        <v>-1320.3840000000018</v>
      </c>
      <c r="V878" s="11">
        <f t="shared" si="131"/>
        <v>20402.472000000002</v>
      </c>
      <c r="W878" s="12">
        <f t="shared" si="137"/>
        <v>1</v>
      </c>
      <c r="X878" s="11">
        <f t="shared" si="132"/>
        <v>0</v>
      </c>
      <c r="Y878" s="12">
        <f t="shared" si="138"/>
        <v>0</v>
      </c>
      <c r="AA878" s="12"/>
      <c r="AB878" s="12"/>
    </row>
    <row r="879" spans="1:28">
      <c r="A879" s="1">
        <v>35576</v>
      </c>
      <c r="B879" s="7" t="s">
        <v>79</v>
      </c>
      <c r="C879" s="8" t="str">
        <f t="shared" si="133"/>
        <v>Mon</v>
      </c>
      <c r="E879" s="10">
        <v>8</v>
      </c>
      <c r="F879" s="9">
        <v>6419.1610000000001</v>
      </c>
      <c r="G879" s="9">
        <v>11656.596</v>
      </c>
      <c r="H879" s="61">
        <v>3005.0509999999999</v>
      </c>
      <c r="I879" s="9">
        <v>2027.3259999999998</v>
      </c>
      <c r="J879" s="9">
        <v>0</v>
      </c>
      <c r="K879" s="9">
        <v>6474.125</v>
      </c>
      <c r="L879" s="9">
        <v>0</v>
      </c>
      <c r="M879" s="9"/>
      <c r="O879" s="11">
        <f t="shared" si="134"/>
        <v>29582.258999999998</v>
      </c>
      <c r="P879" s="11">
        <v>1630.9509999999998</v>
      </c>
      <c r="Q879" s="11">
        <f t="shared" si="135"/>
        <v>4843.174</v>
      </c>
      <c r="S879" s="11">
        <f t="shared" si="136"/>
        <v>27951.307999999997</v>
      </c>
      <c r="T879" s="11">
        <f t="shared" si="130"/>
        <v>27951.307999999997</v>
      </c>
      <c r="U879" s="11">
        <f t="shared" si="139"/>
        <v>7548.8359999999957</v>
      </c>
      <c r="V879" s="11">
        <f t="shared" si="131"/>
        <v>27951.307999999997</v>
      </c>
      <c r="W879" s="12">
        <f t="shared" si="137"/>
        <v>1</v>
      </c>
      <c r="X879" s="11">
        <f t="shared" si="132"/>
        <v>0</v>
      </c>
      <c r="Y879" s="12">
        <f t="shared" si="138"/>
        <v>0</v>
      </c>
      <c r="AA879" s="12"/>
      <c r="AB879" s="12"/>
    </row>
    <row r="880" spans="1:28">
      <c r="A880" s="1">
        <v>35577</v>
      </c>
      <c r="B880" s="7" t="s">
        <v>79</v>
      </c>
      <c r="C880" s="8" t="str">
        <f t="shared" si="133"/>
        <v>Tue</v>
      </c>
      <c r="E880" s="10">
        <v>9</v>
      </c>
      <c r="F880" s="9">
        <v>8412.0959999999995</v>
      </c>
      <c r="G880" s="9">
        <v>13648.8</v>
      </c>
      <c r="H880" s="61">
        <v>5560.8960000000006</v>
      </c>
      <c r="I880" s="9">
        <v>2792.0640000000003</v>
      </c>
      <c r="J880" s="9">
        <v>0</v>
      </c>
      <c r="K880" s="9">
        <v>6626.4</v>
      </c>
      <c r="L880" s="9">
        <v>0</v>
      </c>
      <c r="M880" s="9"/>
      <c r="O880" s="11">
        <f t="shared" si="134"/>
        <v>37040.256000000001</v>
      </c>
      <c r="P880" s="11">
        <v>1700.16</v>
      </c>
      <c r="Q880" s="11">
        <f t="shared" si="135"/>
        <v>4926.24</v>
      </c>
      <c r="S880" s="11">
        <f t="shared" si="136"/>
        <v>35340.095999999998</v>
      </c>
      <c r="T880" s="11">
        <f t="shared" si="130"/>
        <v>35340.095999999998</v>
      </c>
      <c r="U880" s="11">
        <f t="shared" si="139"/>
        <v>7388.7880000000005</v>
      </c>
      <c r="V880" s="11">
        <f t="shared" si="131"/>
        <v>35340.095999999998</v>
      </c>
      <c r="W880" s="12">
        <f t="shared" si="137"/>
        <v>1</v>
      </c>
      <c r="X880" s="11">
        <f t="shared" si="132"/>
        <v>0</v>
      </c>
      <c r="Y880" s="12">
        <f t="shared" si="138"/>
        <v>0</v>
      </c>
      <c r="AA880" s="12"/>
      <c r="AB880" s="12"/>
    </row>
    <row r="881" spans="1:28">
      <c r="A881" s="1">
        <v>35578</v>
      </c>
      <c r="B881" s="7" t="s">
        <v>79</v>
      </c>
      <c r="C881" s="8" t="str">
        <f t="shared" si="133"/>
        <v>Wed</v>
      </c>
      <c r="E881" s="10">
        <v>10</v>
      </c>
      <c r="F881" s="9">
        <v>8929.607</v>
      </c>
      <c r="G881" s="9">
        <v>13458.186</v>
      </c>
      <c r="H881" s="61">
        <v>5798.9039999999995</v>
      </c>
      <c r="I881" s="9">
        <v>2877.6749999999997</v>
      </c>
      <c r="J881" s="9">
        <v>0</v>
      </c>
      <c r="K881" s="9">
        <v>6692.7979999999998</v>
      </c>
      <c r="L881" s="9">
        <v>0</v>
      </c>
      <c r="M881" s="9"/>
      <c r="O881" s="11">
        <f t="shared" si="134"/>
        <v>37757.17</v>
      </c>
      <c r="P881" s="11">
        <v>1829.2679999999998</v>
      </c>
      <c r="Q881" s="11">
        <f t="shared" si="135"/>
        <v>4863.53</v>
      </c>
      <c r="S881" s="11">
        <f t="shared" si="136"/>
        <v>35927.902000000002</v>
      </c>
      <c r="T881" s="11">
        <f t="shared" si="130"/>
        <v>35927.902000000002</v>
      </c>
      <c r="U881" s="11">
        <f t="shared" si="139"/>
        <v>587.80600000000413</v>
      </c>
      <c r="V881" s="11">
        <f t="shared" si="131"/>
        <v>35927.902000000002</v>
      </c>
      <c r="W881" s="12">
        <f t="shared" si="137"/>
        <v>1</v>
      </c>
      <c r="X881" s="11">
        <f t="shared" si="132"/>
        <v>0</v>
      </c>
      <c r="Y881" s="12">
        <f t="shared" si="138"/>
        <v>0</v>
      </c>
      <c r="AA881" s="12"/>
      <c r="AB881" s="12"/>
    </row>
    <row r="882" spans="1:28">
      <c r="A882" s="1">
        <v>35579</v>
      </c>
      <c r="B882" s="7" t="s">
        <v>79</v>
      </c>
      <c r="C882" s="8" t="str">
        <f t="shared" si="133"/>
        <v>Thur</v>
      </c>
      <c r="E882" s="10">
        <v>2</v>
      </c>
      <c r="F882" s="9">
        <v>7267.8049999999994</v>
      </c>
      <c r="G882" s="9">
        <v>13008.28</v>
      </c>
      <c r="H882" s="61">
        <v>4711.8649999999998</v>
      </c>
      <c r="I882" s="9">
        <v>2483.21</v>
      </c>
      <c r="J882" s="9">
        <v>0</v>
      </c>
      <c r="K882" s="9">
        <v>6557.1289999999999</v>
      </c>
      <c r="L882" s="9">
        <v>0</v>
      </c>
      <c r="M882" s="9"/>
      <c r="O882" s="11">
        <f t="shared" si="134"/>
        <v>34028.288999999997</v>
      </c>
      <c r="P882" s="11">
        <v>1785.002</v>
      </c>
      <c r="Q882" s="11">
        <f t="shared" si="135"/>
        <v>4772.1270000000004</v>
      </c>
      <c r="S882" s="11">
        <f t="shared" si="136"/>
        <v>32243.286999999997</v>
      </c>
      <c r="T882" s="11">
        <f t="shared" si="130"/>
        <v>32243.286999999997</v>
      </c>
      <c r="U882" s="11">
        <f t="shared" si="139"/>
        <v>-3684.6150000000052</v>
      </c>
      <c r="V882" s="11">
        <f t="shared" si="131"/>
        <v>32243.286999999997</v>
      </c>
      <c r="W882" s="12">
        <f t="shared" si="137"/>
        <v>1</v>
      </c>
      <c r="X882" s="11">
        <f t="shared" si="132"/>
        <v>0</v>
      </c>
      <c r="Y882" s="12">
        <f t="shared" si="138"/>
        <v>0</v>
      </c>
      <c r="AA882" s="12"/>
      <c r="AB882" s="12"/>
    </row>
    <row r="883" spans="1:28">
      <c r="A883" s="1">
        <v>35580</v>
      </c>
      <c r="B883" s="7" t="s">
        <v>79</v>
      </c>
      <c r="C883" s="8" t="str">
        <f t="shared" si="133"/>
        <v>Fri</v>
      </c>
      <c r="E883" s="10">
        <v>0</v>
      </c>
      <c r="F883" s="9">
        <v>5936.8459999999995</v>
      </c>
      <c r="G883" s="9">
        <v>12039.931999999999</v>
      </c>
      <c r="H883" s="61">
        <v>3591.8229999999999</v>
      </c>
      <c r="I883" s="9">
        <v>2062.415</v>
      </c>
      <c r="J883" s="9">
        <v>0</v>
      </c>
      <c r="K883" s="9">
        <v>6417.9029999999993</v>
      </c>
      <c r="L883" s="9">
        <v>0</v>
      </c>
      <c r="M883" s="9"/>
      <c r="O883" s="11">
        <f t="shared" si="134"/>
        <v>30048.918999999998</v>
      </c>
      <c r="P883" s="11">
        <v>1702.9209999999998</v>
      </c>
      <c r="Q883" s="11">
        <f t="shared" si="135"/>
        <v>4714.982</v>
      </c>
      <c r="S883" s="11">
        <f t="shared" si="136"/>
        <v>28345.998</v>
      </c>
      <c r="T883" s="11">
        <f t="shared" si="130"/>
        <v>28345.998</v>
      </c>
      <c r="U883" s="11">
        <f t="shared" si="139"/>
        <v>-3897.288999999997</v>
      </c>
      <c r="V883" s="11">
        <f t="shared" si="131"/>
        <v>28345.998</v>
      </c>
      <c r="W883" s="12">
        <f t="shared" si="137"/>
        <v>1</v>
      </c>
      <c r="X883" s="11">
        <f t="shared" si="132"/>
        <v>0</v>
      </c>
      <c r="Y883" s="12">
        <f t="shared" si="138"/>
        <v>0</v>
      </c>
      <c r="AA883" s="12"/>
      <c r="AB883" s="12"/>
    </row>
    <row r="884" spans="1:28">
      <c r="A884" s="1">
        <v>35581</v>
      </c>
      <c r="B884" s="7" t="s">
        <v>79</v>
      </c>
      <c r="C884" s="8" t="str">
        <f t="shared" si="133"/>
        <v>Sat</v>
      </c>
      <c r="E884" s="10">
        <v>0</v>
      </c>
      <c r="F884" s="9">
        <v>4503.95</v>
      </c>
      <c r="G884" s="9">
        <v>11589.05</v>
      </c>
      <c r="H884" s="61">
        <v>2116.125</v>
      </c>
      <c r="I884" s="9">
        <v>1605.12</v>
      </c>
      <c r="J884" s="9">
        <v>0</v>
      </c>
      <c r="K884" s="9">
        <v>7011.95</v>
      </c>
      <c r="L884" s="9">
        <v>0</v>
      </c>
      <c r="M884" s="9"/>
      <c r="O884" s="11">
        <f t="shared" si="134"/>
        <v>26826.195</v>
      </c>
      <c r="P884" s="11">
        <v>1999.085</v>
      </c>
      <c r="Q884" s="11">
        <f t="shared" si="135"/>
        <v>5012.8649999999998</v>
      </c>
      <c r="S884" s="11">
        <f t="shared" si="136"/>
        <v>24827.11</v>
      </c>
      <c r="T884" s="11">
        <f t="shared" si="130"/>
        <v>24827.11</v>
      </c>
      <c r="U884" s="11">
        <f t="shared" si="139"/>
        <v>-3518.887999999999</v>
      </c>
      <c r="V884" s="11">
        <f t="shared" si="131"/>
        <v>24827.11</v>
      </c>
      <c r="W884" s="12">
        <f t="shared" si="137"/>
        <v>1</v>
      </c>
      <c r="X884" s="11">
        <f t="shared" si="132"/>
        <v>0</v>
      </c>
      <c r="Y884" s="12">
        <f t="shared" si="138"/>
        <v>0</v>
      </c>
      <c r="AA884" s="12"/>
      <c r="AB884" s="12"/>
    </row>
    <row r="885" spans="1:28">
      <c r="A885" s="1">
        <v>35582</v>
      </c>
      <c r="B885" s="7" t="s">
        <v>80</v>
      </c>
      <c r="C885" s="8" t="str">
        <f t="shared" si="133"/>
        <v>Sun</v>
      </c>
      <c r="E885" s="10">
        <v>0</v>
      </c>
      <c r="F885" s="9">
        <v>4703.1779999999999</v>
      </c>
      <c r="G885" s="9">
        <v>10991.382</v>
      </c>
      <c r="H885" s="61">
        <v>2608.4940000000001</v>
      </c>
      <c r="I885" s="9">
        <v>1578.798</v>
      </c>
      <c r="J885" s="9">
        <v>0</v>
      </c>
      <c r="K885" s="9">
        <v>6330.7620000000006</v>
      </c>
      <c r="L885" s="9">
        <v>0</v>
      </c>
      <c r="M885" s="9"/>
      <c r="O885" s="11">
        <f t="shared" si="134"/>
        <v>26212.614000000001</v>
      </c>
      <c r="P885" s="11">
        <v>1839.336</v>
      </c>
      <c r="Q885" s="11">
        <f t="shared" si="135"/>
        <v>4491.4260000000004</v>
      </c>
      <c r="S885" s="11">
        <f t="shared" si="136"/>
        <v>24373.278000000002</v>
      </c>
      <c r="T885" s="11">
        <f t="shared" si="130"/>
        <v>24373.278000000002</v>
      </c>
      <c r="U885" s="11">
        <f t="shared" si="139"/>
        <v>-453.83199999999852</v>
      </c>
      <c r="V885" s="11">
        <f t="shared" si="131"/>
        <v>24373.278000000002</v>
      </c>
      <c r="W885" s="12">
        <f t="shared" si="137"/>
        <v>1</v>
      </c>
      <c r="X885" s="11">
        <f t="shared" si="132"/>
        <v>0</v>
      </c>
      <c r="Y885" s="12">
        <f t="shared" si="138"/>
        <v>0</v>
      </c>
      <c r="AA885" s="12"/>
      <c r="AB885" s="12"/>
    </row>
    <row r="886" spans="1:28">
      <c r="A886" s="1">
        <v>35583</v>
      </c>
      <c r="B886" s="7" t="s">
        <v>80</v>
      </c>
      <c r="C886" s="8" t="str">
        <f t="shared" si="133"/>
        <v>Mon</v>
      </c>
      <c r="E886" s="10">
        <v>0</v>
      </c>
      <c r="F886" s="9">
        <v>6694.6709999999994</v>
      </c>
      <c r="G886" s="9">
        <v>12845.94</v>
      </c>
      <c r="H886" s="61">
        <v>4416.9629999999997</v>
      </c>
      <c r="I886" s="9">
        <v>2446.35</v>
      </c>
      <c r="J886" s="9">
        <v>0</v>
      </c>
      <c r="K886" s="9">
        <v>6413.6009999999997</v>
      </c>
      <c r="L886" s="9">
        <v>0</v>
      </c>
      <c r="M886" s="9"/>
      <c r="O886" s="11">
        <f t="shared" si="134"/>
        <v>32817.525000000001</v>
      </c>
      <c r="P886" s="11">
        <v>2000.8019999999999</v>
      </c>
      <c r="Q886" s="11">
        <f t="shared" si="135"/>
        <v>4412.799</v>
      </c>
      <c r="S886" s="11">
        <f t="shared" si="136"/>
        <v>30816.723000000002</v>
      </c>
      <c r="T886" s="11">
        <f t="shared" si="130"/>
        <v>30816.723000000002</v>
      </c>
      <c r="U886" s="11">
        <f t="shared" si="139"/>
        <v>6443.4449999999997</v>
      </c>
      <c r="V886" s="11">
        <f t="shared" si="131"/>
        <v>30816.723000000002</v>
      </c>
      <c r="W886" s="12">
        <f t="shared" si="137"/>
        <v>1</v>
      </c>
      <c r="X886" s="11">
        <f t="shared" si="132"/>
        <v>0</v>
      </c>
      <c r="Y886" s="12">
        <f t="shared" si="138"/>
        <v>0</v>
      </c>
      <c r="AA886" s="12"/>
      <c r="AB886" s="12"/>
    </row>
    <row r="887" spans="1:28">
      <c r="A887" s="1">
        <v>35584</v>
      </c>
      <c r="B887" s="7" t="s">
        <v>80</v>
      </c>
      <c r="C887" s="8" t="str">
        <f t="shared" si="133"/>
        <v>Tue</v>
      </c>
      <c r="E887" s="10">
        <v>0</v>
      </c>
      <c r="F887" s="9">
        <v>17504.668999999998</v>
      </c>
      <c r="G887" s="9">
        <v>16109.134999999998</v>
      </c>
      <c r="H887" s="61">
        <v>0</v>
      </c>
      <c r="I887" s="9">
        <v>3727.6819999999998</v>
      </c>
      <c r="J887" s="9">
        <v>0</v>
      </c>
      <c r="K887" s="9">
        <v>6771.1559999999999</v>
      </c>
      <c r="L887" s="9">
        <v>0</v>
      </c>
      <c r="M887" s="9"/>
      <c r="O887" s="11">
        <f t="shared" si="134"/>
        <v>44112.642</v>
      </c>
      <c r="P887" s="11">
        <v>1812.7339999999999</v>
      </c>
      <c r="Q887" s="11">
        <f t="shared" si="135"/>
        <v>4958.4220000000005</v>
      </c>
      <c r="S887" s="11">
        <f t="shared" si="136"/>
        <v>42299.908000000003</v>
      </c>
      <c r="T887" s="11">
        <f t="shared" si="130"/>
        <v>42299.908000000003</v>
      </c>
      <c r="U887" s="11">
        <f t="shared" si="139"/>
        <v>11483.185000000001</v>
      </c>
      <c r="V887" s="11">
        <f t="shared" si="131"/>
        <v>42299.908000000003</v>
      </c>
      <c r="W887" s="12">
        <f t="shared" si="137"/>
        <v>1</v>
      </c>
      <c r="X887" s="11">
        <f t="shared" si="132"/>
        <v>0</v>
      </c>
      <c r="Y887" s="12">
        <f t="shared" si="138"/>
        <v>0</v>
      </c>
      <c r="AA887" s="12"/>
      <c r="AB887" s="12"/>
    </row>
    <row r="888" spans="1:28">
      <c r="A888" s="1">
        <v>35585</v>
      </c>
      <c r="B888" s="7" t="s">
        <v>80</v>
      </c>
      <c r="C888" s="8" t="str">
        <f t="shared" si="133"/>
        <v>Wed</v>
      </c>
      <c r="E888" s="10">
        <v>0</v>
      </c>
      <c r="F888" s="9">
        <v>14599.695</v>
      </c>
      <c r="G888" s="9">
        <v>15675</v>
      </c>
      <c r="H888" s="61">
        <v>0</v>
      </c>
      <c r="I888" s="9">
        <v>3474.6249999999995</v>
      </c>
      <c r="J888" s="9">
        <v>0</v>
      </c>
      <c r="K888" s="9">
        <v>6629.48</v>
      </c>
      <c r="L888" s="9">
        <v>0</v>
      </c>
      <c r="M888" s="9"/>
      <c r="O888" s="11">
        <f t="shared" si="134"/>
        <v>40378.800000000003</v>
      </c>
      <c r="P888" s="11">
        <v>1735.7449999999999</v>
      </c>
      <c r="Q888" s="11">
        <f t="shared" si="135"/>
        <v>4893.7349999999997</v>
      </c>
      <c r="S888" s="11">
        <f t="shared" si="136"/>
        <v>38643.055</v>
      </c>
      <c r="T888" s="11">
        <f t="shared" si="130"/>
        <v>38643.055</v>
      </c>
      <c r="U888" s="11">
        <f t="shared" si="139"/>
        <v>-3656.8530000000028</v>
      </c>
      <c r="V888" s="11">
        <f t="shared" si="131"/>
        <v>38643.055</v>
      </c>
      <c r="W888" s="12">
        <f t="shared" si="137"/>
        <v>1</v>
      </c>
      <c r="X888" s="11">
        <f t="shared" si="132"/>
        <v>0</v>
      </c>
      <c r="Y888" s="12">
        <f t="shared" si="138"/>
        <v>0</v>
      </c>
      <c r="AA888" s="12"/>
      <c r="AB888" s="12"/>
    </row>
    <row r="889" spans="1:28">
      <c r="A889" s="1">
        <v>35586</v>
      </c>
      <c r="B889" s="7" t="s">
        <v>80</v>
      </c>
      <c r="C889" s="8" t="str">
        <f t="shared" si="133"/>
        <v>Thur</v>
      </c>
      <c r="E889" s="10">
        <v>0</v>
      </c>
      <c r="F889" s="9">
        <v>12402.52</v>
      </c>
      <c r="G889" s="9">
        <v>14991.909</v>
      </c>
      <c r="H889" s="61">
        <v>0</v>
      </c>
      <c r="I889" s="9">
        <v>3262.4019999999996</v>
      </c>
      <c r="J889" s="9">
        <v>0</v>
      </c>
      <c r="K889" s="9">
        <v>6661.6879999999992</v>
      </c>
      <c r="L889" s="9">
        <v>0</v>
      </c>
      <c r="M889" s="9"/>
      <c r="O889" s="11">
        <f t="shared" si="134"/>
        <v>37318.519</v>
      </c>
      <c r="P889" s="11">
        <v>1787.7879999999998</v>
      </c>
      <c r="Q889" s="11">
        <f t="shared" si="135"/>
        <v>4873.8999999999996</v>
      </c>
      <c r="S889" s="11">
        <f t="shared" si="136"/>
        <v>35530.731</v>
      </c>
      <c r="T889" s="11">
        <f t="shared" si="130"/>
        <v>35530.731</v>
      </c>
      <c r="U889" s="11">
        <f t="shared" si="139"/>
        <v>-3112.3240000000005</v>
      </c>
      <c r="V889" s="11">
        <f t="shared" si="131"/>
        <v>35530.731</v>
      </c>
      <c r="W889" s="12">
        <f t="shared" si="137"/>
        <v>1</v>
      </c>
      <c r="X889" s="11">
        <f t="shared" si="132"/>
        <v>0</v>
      </c>
      <c r="Y889" s="12">
        <f t="shared" si="138"/>
        <v>0</v>
      </c>
      <c r="AA889" s="12"/>
      <c r="AB889" s="12"/>
    </row>
    <row r="890" spans="1:28">
      <c r="A890" s="1">
        <v>35587</v>
      </c>
      <c r="B890" s="7" t="s">
        <v>80</v>
      </c>
      <c r="C890" s="8" t="str">
        <f t="shared" si="133"/>
        <v>Fri</v>
      </c>
      <c r="E890" s="10">
        <v>0</v>
      </c>
      <c r="F890" s="9">
        <v>12863.858999999999</v>
      </c>
      <c r="G890" s="9">
        <v>14946.014999999999</v>
      </c>
      <c r="H890" s="61">
        <v>0</v>
      </c>
      <c r="I890" s="9">
        <v>3317.5269999999996</v>
      </c>
      <c r="J890" s="9">
        <v>0</v>
      </c>
      <c r="K890" s="9">
        <v>6881.2969999999996</v>
      </c>
      <c r="L890" s="9">
        <v>0</v>
      </c>
      <c r="M890" s="9"/>
      <c r="O890" s="11">
        <f t="shared" si="134"/>
        <v>38008.697999999997</v>
      </c>
      <c r="P890" s="11">
        <v>1874.3559999999998</v>
      </c>
      <c r="Q890" s="11">
        <f t="shared" si="135"/>
        <v>5006.9409999999998</v>
      </c>
      <c r="S890" s="11">
        <f t="shared" si="136"/>
        <v>36134.341999999997</v>
      </c>
      <c r="T890" s="11">
        <f t="shared" si="130"/>
        <v>36134.341999999997</v>
      </c>
      <c r="U890" s="11">
        <f t="shared" si="139"/>
        <v>603.61099999999715</v>
      </c>
      <c r="V890" s="11">
        <f t="shared" si="131"/>
        <v>36134.341999999997</v>
      </c>
      <c r="W890" s="12">
        <f t="shared" si="137"/>
        <v>1</v>
      </c>
      <c r="X890" s="11">
        <f t="shared" si="132"/>
        <v>0</v>
      </c>
      <c r="Y890" s="12">
        <f t="shared" si="138"/>
        <v>0</v>
      </c>
      <c r="AA890" s="12"/>
      <c r="AB890" s="12"/>
    </row>
    <row r="891" spans="1:28">
      <c r="A891" s="1">
        <v>35588</v>
      </c>
      <c r="B891" s="7" t="s">
        <v>80</v>
      </c>
      <c r="C891" s="8" t="str">
        <f t="shared" si="133"/>
        <v>Sat</v>
      </c>
      <c r="E891" s="10">
        <v>0</v>
      </c>
      <c r="F891" s="9">
        <v>11007.36</v>
      </c>
      <c r="G891" s="9">
        <v>14204.32</v>
      </c>
      <c r="H891" s="61">
        <v>0</v>
      </c>
      <c r="I891" s="9">
        <v>3140.8</v>
      </c>
      <c r="J891" s="9">
        <v>0</v>
      </c>
      <c r="K891" s="9">
        <v>6934.72</v>
      </c>
      <c r="L891" s="9">
        <v>0</v>
      </c>
      <c r="M891" s="9"/>
      <c r="O891" s="11">
        <f t="shared" si="134"/>
        <v>35287.199999999997</v>
      </c>
      <c r="P891" s="11">
        <v>1867.84</v>
      </c>
      <c r="Q891" s="11">
        <f t="shared" si="135"/>
        <v>5066.88</v>
      </c>
      <c r="S891" s="11">
        <f t="shared" si="136"/>
        <v>33419.360000000001</v>
      </c>
      <c r="T891" s="11">
        <f t="shared" si="130"/>
        <v>33419.360000000001</v>
      </c>
      <c r="U891" s="11">
        <f t="shared" si="139"/>
        <v>-2714.9819999999963</v>
      </c>
      <c r="V891" s="11">
        <f t="shared" si="131"/>
        <v>33419.360000000001</v>
      </c>
      <c r="W891" s="12">
        <f t="shared" si="137"/>
        <v>1</v>
      </c>
      <c r="X891" s="11">
        <f t="shared" si="132"/>
        <v>0</v>
      </c>
      <c r="Y891" s="12">
        <f t="shared" si="138"/>
        <v>0</v>
      </c>
      <c r="AA891" s="12"/>
      <c r="AB891" s="12"/>
    </row>
    <row r="892" spans="1:28">
      <c r="A892" s="1">
        <v>35589</v>
      </c>
      <c r="B892" s="7" t="s">
        <v>80</v>
      </c>
      <c r="C892" s="8" t="str">
        <f t="shared" si="133"/>
        <v>Sun</v>
      </c>
      <c r="E892" s="10">
        <v>0</v>
      </c>
      <c r="F892" s="9">
        <v>8527.17</v>
      </c>
      <c r="G892" s="9">
        <v>13664.232</v>
      </c>
      <c r="H892" s="61">
        <v>0</v>
      </c>
      <c r="I892" s="9">
        <v>2753.8140000000003</v>
      </c>
      <c r="J892" s="9">
        <v>0</v>
      </c>
      <c r="K892" s="9">
        <v>6827.9639999999999</v>
      </c>
      <c r="L892" s="9">
        <v>0</v>
      </c>
      <c r="M892" s="9"/>
      <c r="O892" s="11">
        <f t="shared" si="134"/>
        <v>31773.18</v>
      </c>
      <c r="P892" s="11">
        <v>1851.7920000000001</v>
      </c>
      <c r="Q892" s="11">
        <f t="shared" si="135"/>
        <v>4976.1719999999996</v>
      </c>
      <c r="S892" s="11">
        <f t="shared" si="136"/>
        <v>29921.387999999999</v>
      </c>
      <c r="T892" s="11">
        <f t="shared" si="130"/>
        <v>29921.387999999999</v>
      </c>
      <c r="U892" s="11">
        <f t="shared" si="139"/>
        <v>-3497.9720000000016</v>
      </c>
      <c r="V892" s="11">
        <f t="shared" si="131"/>
        <v>29921.387999999999</v>
      </c>
      <c r="W892" s="12">
        <f t="shared" si="137"/>
        <v>1</v>
      </c>
      <c r="X892" s="11">
        <f t="shared" si="132"/>
        <v>0</v>
      </c>
      <c r="Y892" s="12">
        <f t="shared" si="138"/>
        <v>0</v>
      </c>
      <c r="AA892" s="12"/>
      <c r="AB892" s="12"/>
    </row>
    <row r="893" spans="1:28">
      <c r="A893" s="1">
        <v>35590</v>
      </c>
      <c r="B893" s="7" t="s">
        <v>80</v>
      </c>
      <c r="C893" s="8" t="str">
        <f t="shared" si="133"/>
        <v>Mon</v>
      </c>
      <c r="E893" s="10">
        <v>0</v>
      </c>
      <c r="F893" s="9">
        <v>10000.092000000001</v>
      </c>
      <c r="G893" s="9">
        <v>14344.122000000001</v>
      </c>
      <c r="H893" s="61">
        <v>0</v>
      </c>
      <c r="I893" s="9">
        <v>2935.4639999999999</v>
      </c>
      <c r="J893" s="9">
        <v>0</v>
      </c>
      <c r="K893" s="9">
        <v>6614.1360000000004</v>
      </c>
      <c r="L893" s="9">
        <v>0</v>
      </c>
      <c r="M893" s="9"/>
      <c r="O893" s="11">
        <f t="shared" si="134"/>
        <v>33893.813999999998</v>
      </c>
      <c r="P893" s="11">
        <v>1702.32</v>
      </c>
      <c r="Q893" s="11">
        <f t="shared" si="135"/>
        <v>4911.8160000000007</v>
      </c>
      <c r="S893" s="11">
        <f t="shared" si="136"/>
        <v>32191.493999999999</v>
      </c>
      <c r="T893" s="11">
        <f t="shared" si="130"/>
        <v>32191.493999999999</v>
      </c>
      <c r="U893" s="11">
        <f t="shared" si="139"/>
        <v>2270.1059999999998</v>
      </c>
      <c r="V893" s="11">
        <f t="shared" si="131"/>
        <v>32191.493999999999</v>
      </c>
      <c r="W893" s="12">
        <f t="shared" si="137"/>
        <v>1</v>
      </c>
      <c r="X893" s="11">
        <f t="shared" si="132"/>
        <v>0</v>
      </c>
      <c r="Y893" s="12">
        <f t="shared" si="138"/>
        <v>0</v>
      </c>
      <c r="AA893" s="12"/>
      <c r="AB893" s="12"/>
    </row>
    <row r="894" spans="1:28">
      <c r="A894" s="1">
        <v>35591</v>
      </c>
      <c r="B894" s="7" t="s">
        <v>80</v>
      </c>
      <c r="C894" s="8" t="str">
        <f t="shared" si="133"/>
        <v>Tue</v>
      </c>
      <c r="E894" s="10">
        <v>0</v>
      </c>
      <c r="F894" s="9">
        <v>9018.0720000000001</v>
      </c>
      <c r="G894" s="9">
        <v>14252.688</v>
      </c>
      <c r="H894" s="61">
        <v>0</v>
      </c>
      <c r="I894" s="9">
        <v>2853.252</v>
      </c>
      <c r="J894" s="9">
        <v>0</v>
      </c>
      <c r="K894" s="9">
        <v>6493.68</v>
      </c>
      <c r="L894" s="9">
        <v>0</v>
      </c>
      <c r="M894" s="9"/>
      <c r="O894" s="11">
        <f t="shared" si="134"/>
        <v>32617.692000000003</v>
      </c>
      <c r="P894" s="11">
        <v>1714.248</v>
      </c>
      <c r="Q894" s="11">
        <f t="shared" si="135"/>
        <v>4779.4320000000007</v>
      </c>
      <c r="S894" s="11">
        <f t="shared" si="136"/>
        <v>30903.444000000003</v>
      </c>
      <c r="T894" s="11">
        <f t="shared" si="130"/>
        <v>30903.444000000003</v>
      </c>
      <c r="U894" s="11">
        <f t="shared" si="139"/>
        <v>-1288.0499999999956</v>
      </c>
      <c r="V894" s="11">
        <f t="shared" si="131"/>
        <v>30903.444000000003</v>
      </c>
      <c r="W894" s="12">
        <f t="shared" si="137"/>
        <v>1</v>
      </c>
      <c r="X894" s="11">
        <f t="shared" si="132"/>
        <v>0</v>
      </c>
      <c r="Y894" s="12">
        <f t="shared" si="138"/>
        <v>0</v>
      </c>
      <c r="AA894" s="12"/>
      <c r="AB894" s="12"/>
    </row>
    <row r="895" spans="1:28">
      <c r="A895" s="1">
        <v>35592</v>
      </c>
      <c r="B895" s="7" t="s">
        <v>80</v>
      </c>
      <c r="C895" s="8" t="str">
        <f t="shared" si="133"/>
        <v>Wed</v>
      </c>
      <c r="E895" s="10">
        <v>0</v>
      </c>
      <c r="F895" s="9">
        <v>8902.0049999999992</v>
      </c>
      <c r="G895" s="9">
        <v>13954.296999999999</v>
      </c>
      <c r="H895" s="61">
        <v>0</v>
      </c>
      <c r="I895" s="9">
        <v>2729.5309999999999</v>
      </c>
      <c r="J895" s="9">
        <v>0</v>
      </c>
      <c r="K895" s="9">
        <v>6380.0309999999999</v>
      </c>
      <c r="L895" s="9">
        <v>0</v>
      </c>
      <c r="M895" s="9"/>
      <c r="O895" s="11">
        <f t="shared" si="134"/>
        <v>31965.863999999994</v>
      </c>
      <c r="P895" s="11">
        <v>1642.7249999999999</v>
      </c>
      <c r="Q895" s="11">
        <f t="shared" si="135"/>
        <v>4737.3060000000005</v>
      </c>
      <c r="S895" s="11">
        <f t="shared" si="136"/>
        <v>30323.138999999996</v>
      </c>
      <c r="T895" s="11">
        <f t="shared" si="130"/>
        <v>30323.138999999996</v>
      </c>
      <c r="U895" s="11">
        <f t="shared" si="139"/>
        <v>-580.30500000000757</v>
      </c>
      <c r="V895" s="11">
        <f t="shared" si="131"/>
        <v>30323.138999999996</v>
      </c>
      <c r="W895" s="12">
        <f t="shared" si="137"/>
        <v>1</v>
      </c>
      <c r="X895" s="11">
        <f t="shared" si="132"/>
        <v>0</v>
      </c>
      <c r="Y895" s="12">
        <f t="shared" si="138"/>
        <v>0</v>
      </c>
      <c r="AA895" s="12"/>
      <c r="AB895" s="12"/>
    </row>
    <row r="896" spans="1:28">
      <c r="A896" s="1">
        <v>35593</v>
      </c>
      <c r="B896" s="7" t="s">
        <v>80</v>
      </c>
      <c r="C896" s="8" t="str">
        <f t="shared" si="133"/>
        <v>Thur</v>
      </c>
      <c r="E896" s="10">
        <v>0</v>
      </c>
      <c r="F896" s="9">
        <v>8540.0839999999989</v>
      </c>
      <c r="G896" s="9">
        <v>13650.784</v>
      </c>
      <c r="H896" s="61">
        <v>0</v>
      </c>
      <c r="I896" s="9">
        <v>2556.393</v>
      </c>
      <c r="J896" s="9">
        <v>0</v>
      </c>
      <c r="K896" s="9">
        <v>6432.1809999999996</v>
      </c>
      <c r="L896" s="9">
        <v>0</v>
      </c>
      <c r="M896" s="9"/>
      <c r="O896" s="11">
        <f t="shared" si="134"/>
        <v>31179.441999999999</v>
      </c>
      <c r="P896" s="11">
        <v>1798.1319999999998</v>
      </c>
      <c r="Q896" s="11">
        <f t="shared" si="135"/>
        <v>4634.049</v>
      </c>
      <c r="S896" s="11">
        <f t="shared" si="136"/>
        <v>29381.309999999998</v>
      </c>
      <c r="T896" s="11">
        <f t="shared" si="130"/>
        <v>29381.309999999998</v>
      </c>
      <c r="U896" s="11">
        <f t="shared" si="139"/>
        <v>-941.8289999999979</v>
      </c>
      <c r="V896" s="11">
        <f t="shared" si="131"/>
        <v>29381.309999999998</v>
      </c>
      <c r="W896" s="12">
        <f t="shared" si="137"/>
        <v>1</v>
      </c>
      <c r="X896" s="11">
        <f t="shared" si="132"/>
        <v>0</v>
      </c>
      <c r="Y896" s="12">
        <f t="shared" si="138"/>
        <v>0</v>
      </c>
      <c r="AA896" s="12"/>
      <c r="AB896" s="12"/>
    </row>
    <row r="897" spans="1:28">
      <c r="A897" s="1">
        <v>35594</v>
      </c>
      <c r="B897" s="7" t="s">
        <v>80</v>
      </c>
      <c r="C897" s="8" t="str">
        <f t="shared" si="133"/>
        <v>Fri</v>
      </c>
      <c r="E897" s="10">
        <v>0</v>
      </c>
      <c r="F897" s="9">
        <v>6877.5</v>
      </c>
      <c r="G897" s="9">
        <v>12588.45</v>
      </c>
      <c r="H897" s="61">
        <v>0</v>
      </c>
      <c r="I897" s="9">
        <v>2134.65</v>
      </c>
      <c r="J897" s="9">
        <v>0</v>
      </c>
      <c r="K897" s="9">
        <v>6423.9</v>
      </c>
      <c r="L897" s="9">
        <v>0</v>
      </c>
      <c r="M897" s="9"/>
      <c r="O897" s="11">
        <f t="shared" si="134"/>
        <v>28024.5</v>
      </c>
      <c r="P897" s="11">
        <v>1795.5</v>
      </c>
      <c r="Q897" s="11">
        <f t="shared" si="135"/>
        <v>4628.3999999999996</v>
      </c>
      <c r="S897" s="11">
        <f t="shared" si="136"/>
        <v>26229</v>
      </c>
      <c r="T897" s="11">
        <f t="shared" si="130"/>
        <v>26229</v>
      </c>
      <c r="U897" s="11">
        <f t="shared" si="139"/>
        <v>-3152.3099999999977</v>
      </c>
      <c r="V897" s="11">
        <f t="shared" si="131"/>
        <v>26229</v>
      </c>
      <c r="W897" s="12">
        <f t="shared" si="137"/>
        <v>1</v>
      </c>
      <c r="X897" s="11">
        <f t="shared" si="132"/>
        <v>0</v>
      </c>
      <c r="Y897" s="12">
        <f t="shared" si="138"/>
        <v>0</v>
      </c>
      <c r="AA897" s="12"/>
      <c r="AB897" s="12"/>
    </row>
    <row r="898" spans="1:28">
      <c r="A898" s="1">
        <v>35595</v>
      </c>
      <c r="B898" s="7" t="s">
        <v>80</v>
      </c>
      <c r="C898" s="8" t="str">
        <f t="shared" si="133"/>
        <v>Sat</v>
      </c>
      <c r="E898" s="10">
        <v>0</v>
      </c>
      <c r="F898" s="9">
        <v>4745.6640000000007</v>
      </c>
      <c r="G898" s="9">
        <v>11214.72</v>
      </c>
      <c r="H898" s="61">
        <v>0</v>
      </c>
      <c r="I898" s="9">
        <v>1610.4</v>
      </c>
      <c r="J898" s="9">
        <v>0</v>
      </c>
      <c r="K898" s="9">
        <v>6334.9440000000004</v>
      </c>
      <c r="L898" s="9">
        <v>0</v>
      </c>
      <c r="M898" s="9"/>
      <c r="O898" s="11">
        <f t="shared" si="134"/>
        <v>23905.727999999999</v>
      </c>
      <c r="P898" s="11">
        <v>1608.288</v>
      </c>
      <c r="Q898" s="11">
        <f t="shared" si="135"/>
        <v>4726.6560000000009</v>
      </c>
      <c r="S898" s="11">
        <f t="shared" si="136"/>
        <v>22297.439999999999</v>
      </c>
      <c r="T898" s="11">
        <f t="shared" si="130"/>
        <v>22297.439999999999</v>
      </c>
      <c r="U898" s="11">
        <f t="shared" si="139"/>
        <v>-3931.5600000000013</v>
      </c>
      <c r="V898" s="11">
        <f t="shared" si="131"/>
        <v>22297.439999999999</v>
      </c>
      <c r="W898" s="12">
        <f t="shared" si="137"/>
        <v>1</v>
      </c>
      <c r="X898" s="11">
        <f t="shared" si="132"/>
        <v>0</v>
      </c>
      <c r="Y898" s="12">
        <f t="shared" si="138"/>
        <v>0</v>
      </c>
      <c r="AA898" s="12"/>
      <c r="AB898" s="12"/>
    </row>
    <row r="899" spans="1:28">
      <c r="A899" s="1">
        <v>35596</v>
      </c>
      <c r="B899" s="7" t="s">
        <v>80</v>
      </c>
      <c r="C899" s="8" t="str">
        <f t="shared" si="133"/>
        <v>Sun</v>
      </c>
      <c r="E899" s="10">
        <v>0</v>
      </c>
      <c r="F899" s="9">
        <v>5882.2049999999999</v>
      </c>
      <c r="G899" s="9">
        <v>12152.329</v>
      </c>
      <c r="H899" s="61">
        <v>0</v>
      </c>
      <c r="I899" s="9">
        <v>2066.4349999999999</v>
      </c>
      <c r="J899" s="9">
        <v>0</v>
      </c>
      <c r="K899" s="9">
        <v>6414.933</v>
      </c>
      <c r="L899" s="9">
        <v>0</v>
      </c>
      <c r="M899" s="9"/>
      <c r="O899" s="11">
        <f t="shared" si="134"/>
        <v>26515.902000000002</v>
      </c>
      <c r="P899" s="11">
        <v>1614.039</v>
      </c>
      <c r="Q899" s="11">
        <f t="shared" si="135"/>
        <v>4800.8940000000002</v>
      </c>
      <c r="S899" s="11">
        <f t="shared" si="136"/>
        <v>24901.863000000001</v>
      </c>
      <c r="T899" s="11">
        <f t="shared" ref="T899:T962" si="140">SUM(S899,D899)</f>
        <v>24901.863000000001</v>
      </c>
      <c r="U899" s="11">
        <f t="shared" si="139"/>
        <v>2604.4230000000025</v>
      </c>
      <c r="V899" s="11">
        <f t="shared" ref="V899:V962" si="141">SUM(F899:K899)-P899</f>
        <v>24901.863000000001</v>
      </c>
      <c r="W899" s="12">
        <f t="shared" si="137"/>
        <v>1</v>
      </c>
      <c r="X899" s="11">
        <f t="shared" ref="X899:X962" si="142">SUM(L899:M899)</f>
        <v>0</v>
      </c>
      <c r="Y899" s="12">
        <f t="shared" si="138"/>
        <v>0</v>
      </c>
      <c r="AA899" s="12"/>
      <c r="AB899" s="12"/>
    </row>
    <row r="900" spans="1:28">
      <c r="A900" s="1">
        <v>35597</v>
      </c>
      <c r="B900" s="7" t="s">
        <v>80</v>
      </c>
      <c r="C900" s="8" t="str">
        <f t="shared" ref="C900:C963" si="143">IF(WEEKDAY(A900)=1,"Sun",IF(WEEKDAY(A900)=2,"Mon",IF(WEEKDAY(A900)=3,"Tue",IF(WEEKDAY(A900)=4,"Wed",IF(WEEKDAY(A900)=5,"Thur",IF(WEEKDAY(A900)=6,"Fri",IF(WEEKDAY(A900)=7,"Sat")))))))</f>
        <v>Mon</v>
      </c>
      <c r="E900" s="10">
        <v>0</v>
      </c>
      <c r="F900" s="9">
        <v>8097.6</v>
      </c>
      <c r="G900" s="9">
        <v>13739.25</v>
      </c>
      <c r="H900" s="61">
        <v>0</v>
      </c>
      <c r="I900" s="9">
        <v>2679.6</v>
      </c>
      <c r="J900" s="9">
        <v>0</v>
      </c>
      <c r="K900" s="9">
        <v>6449.1</v>
      </c>
      <c r="L900" s="9">
        <v>0</v>
      </c>
      <c r="M900" s="9"/>
      <c r="O900" s="11">
        <f t="shared" ref="O900:O963" si="144">SUM(F900:M900)</f>
        <v>30965.549999999996</v>
      </c>
      <c r="P900" s="11">
        <v>1713.6</v>
      </c>
      <c r="Q900" s="11">
        <f t="shared" ref="Q900:Q963" si="145">K900-P900</f>
        <v>4735.5</v>
      </c>
      <c r="S900" s="11">
        <f t="shared" ref="S900:S963" si="146">O900-P900</f>
        <v>29251.949999999997</v>
      </c>
      <c r="T900" s="11">
        <f t="shared" si="140"/>
        <v>29251.949999999997</v>
      </c>
      <c r="U900" s="11">
        <f t="shared" si="139"/>
        <v>4350.0869999999959</v>
      </c>
      <c r="V900" s="11">
        <f t="shared" si="141"/>
        <v>29251.949999999997</v>
      </c>
      <c r="W900" s="12">
        <f t="shared" ref="W900:W963" si="147">V900/S900</f>
        <v>1</v>
      </c>
      <c r="X900" s="11">
        <f t="shared" si="142"/>
        <v>0</v>
      </c>
      <c r="Y900" s="12">
        <f t="shared" ref="Y900:Y963" si="148">X900/S900</f>
        <v>0</v>
      </c>
      <c r="AA900" s="12"/>
      <c r="AB900" s="12"/>
    </row>
    <row r="901" spans="1:28">
      <c r="A901" s="1">
        <v>35598</v>
      </c>
      <c r="B901" s="7" t="s">
        <v>80</v>
      </c>
      <c r="C901" s="8" t="str">
        <f t="shared" si="143"/>
        <v>Tue</v>
      </c>
      <c r="E901" s="10">
        <v>0</v>
      </c>
      <c r="F901" s="9">
        <v>8310.9920000000002</v>
      </c>
      <c r="G901" s="9">
        <v>13653.326000000001</v>
      </c>
      <c r="H901" s="61">
        <v>0</v>
      </c>
      <c r="I901" s="9">
        <v>2608.1260000000002</v>
      </c>
      <c r="J901" s="9">
        <v>0</v>
      </c>
      <c r="K901" s="9">
        <v>6175.9340000000002</v>
      </c>
      <c r="L901" s="9">
        <v>0</v>
      </c>
      <c r="M901" s="9"/>
      <c r="O901" s="11">
        <f t="shared" si="144"/>
        <v>30748.378000000001</v>
      </c>
      <c r="P901" s="11">
        <v>1558.8320000000001</v>
      </c>
      <c r="Q901" s="11">
        <f t="shared" si="145"/>
        <v>4617.1019999999999</v>
      </c>
      <c r="S901" s="11">
        <f t="shared" si="146"/>
        <v>29189.546000000002</v>
      </c>
      <c r="T901" s="11">
        <f t="shared" si="140"/>
        <v>29189.546000000002</v>
      </c>
      <c r="U901" s="11">
        <f t="shared" ref="U901:U964" si="149">S901-S900</f>
        <v>-62.403999999994994</v>
      </c>
      <c r="V901" s="11">
        <f t="shared" si="141"/>
        <v>29189.546000000002</v>
      </c>
      <c r="W901" s="12">
        <f t="shared" si="147"/>
        <v>1</v>
      </c>
      <c r="X901" s="11">
        <f t="shared" si="142"/>
        <v>0</v>
      </c>
      <c r="Y901" s="12">
        <f t="shared" si="148"/>
        <v>0</v>
      </c>
      <c r="AA901" s="12"/>
      <c r="AB901" s="12"/>
    </row>
    <row r="902" spans="1:28">
      <c r="A902" s="1">
        <v>35599</v>
      </c>
      <c r="B902" s="7" t="s">
        <v>80</v>
      </c>
      <c r="C902" s="8" t="str">
        <f t="shared" si="143"/>
        <v>Wed</v>
      </c>
      <c r="E902" s="10">
        <v>0</v>
      </c>
      <c r="F902" s="9">
        <v>8171.3640000000005</v>
      </c>
      <c r="G902" s="9">
        <v>13739.812</v>
      </c>
      <c r="H902" s="61">
        <v>0</v>
      </c>
      <c r="I902" s="9">
        <v>2609.1680000000001</v>
      </c>
      <c r="J902" s="9">
        <v>0</v>
      </c>
      <c r="K902" s="9">
        <v>6262.42</v>
      </c>
      <c r="L902" s="9">
        <v>0</v>
      </c>
      <c r="M902" s="9"/>
      <c r="O902" s="11">
        <f t="shared" si="144"/>
        <v>30782.764000000003</v>
      </c>
      <c r="P902" s="11">
        <v>1681.788</v>
      </c>
      <c r="Q902" s="11">
        <f t="shared" si="145"/>
        <v>4580.6319999999996</v>
      </c>
      <c r="S902" s="11">
        <f t="shared" si="146"/>
        <v>29100.976000000002</v>
      </c>
      <c r="T902" s="11">
        <f t="shared" si="140"/>
        <v>29100.976000000002</v>
      </c>
      <c r="U902" s="11">
        <f t="shared" si="149"/>
        <v>-88.569999999999709</v>
      </c>
      <c r="V902" s="11">
        <f t="shared" si="141"/>
        <v>29100.976000000002</v>
      </c>
      <c r="W902" s="12">
        <f t="shared" si="147"/>
        <v>1</v>
      </c>
      <c r="X902" s="11">
        <f t="shared" si="142"/>
        <v>0</v>
      </c>
      <c r="Y902" s="12">
        <f t="shared" si="148"/>
        <v>0</v>
      </c>
      <c r="AA902" s="12"/>
      <c r="AB902" s="12"/>
    </row>
    <row r="903" spans="1:28">
      <c r="A903" s="1">
        <v>35600</v>
      </c>
      <c r="B903" s="7" t="s">
        <v>80</v>
      </c>
      <c r="C903" s="8" t="str">
        <f t="shared" si="143"/>
        <v>Thur</v>
      </c>
      <c r="E903" s="10">
        <v>0</v>
      </c>
      <c r="F903" s="9">
        <v>8158.2279999999992</v>
      </c>
      <c r="G903" s="9">
        <v>13844.674999999999</v>
      </c>
      <c r="H903" s="61">
        <v>0</v>
      </c>
      <c r="I903" s="9">
        <v>2694.127</v>
      </c>
      <c r="J903" s="9">
        <v>0</v>
      </c>
      <c r="K903" s="9">
        <v>9277.2309999999998</v>
      </c>
      <c r="L903" s="9">
        <v>0</v>
      </c>
      <c r="M903" s="9"/>
      <c r="O903" s="11">
        <f t="shared" si="144"/>
        <v>33974.260999999999</v>
      </c>
      <c r="P903" s="11">
        <v>4804.3359999999993</v>
      </c>
      <c r="Q903" s="11">
        <f t="shared" si="145"/>
        <v>4472.8950000000004</v>
      </c>
      <c r="S903" s="11">
        <f t="shared" si="146"/>
        <v>29169.924999999999</v>
      </c>
      <c r="T903" s="11">
        <f t="shared" si="140"/>
        <v>29169.924999999999</v>
      </c>
      <c r="U903" s="11">
        <f t="shared" si="149"/>
        <v>68.948999999996886</v>
      </c>
      <c r="V903" s="11">
        <f t="shared" si="141"/>
        <v>29169.924999999999</v>
      </c>
      <c r="W903" s="12">
        <f t="shared" si="147"/>
        <v>1</v>
      </c>
      <c r="X903" s="11">
        <f t="shared" si="142"/>
        <v>0</v>
      </c>
      <c r="Y903" s="12">
        <f t="shared" si="148"/>
        <v>0</v>
      </c>
      <c r="AA903" s="12"/>
      <c r="AB903" s="12"/>
    </row>
    <row r="904" spans="1:28">
      <c r="A904" s="1">
        <v>35601</v>
      </c>
      <c r="B904" s="7" t="s">
        <v>80</v>
      </c>
      <c r="C904" s="8" t="str">
        <f t="shared" si="143"/>
        <v>Fri</v>
      </c>
      <c r="E904" s="10">
        <v>0</v>
      </c>
      <c r="F904" s="9">
        <v>6955.0659999999998</v>
      </c>
      <c r="G904" s="9">
        <v>13148.544999999998</v>
      </c>
      <c r="H904" s="61">
        <v>0</v>
      </c>
      <c r="I904" s="9">
        <v>2365.8029999999999</v>
      </c>
      <c r="J904" s="9">
        <v>0</v>
      </c>
      <c r="K904" s="9">
        <v>31192.857999999997</v>
      </c>
      <c r="L904" s="9">
        <v>0</v>
      </c>
      <c r="M904" s="9"/>
      <c r="O904" s="11">
        <f t="shared" si="144"/>
        <v>53662.271999999997</v>
      </c>
      <c r="P904" s="11">
        <v>26484.11</v>
      </c>
      <c r="Q904" s="11">
        <f t="shared" si="145"/>
        <v>4708.747999999996</v>
      </c>
      <c r="S904" s="11">
        <f t="shared" si="146"/>
        <v>27178.161999999997</v>
      </c>
      <c r="T904" s="11">
        <f t="shared" si="140"/>
        <v>27178.161999999997</v>
      </c>
      <c r="U904" s="11">
        <f t="shared" si="149"/>
        <v>-1991.7630000000026</v>
      </c>
      <c r="V904" s="11">
        <f t="shared" si="141"/>
        <v>27178.161999999997</v>
      </c>
      <c r="W904" s="12">
        <f t="shared" si="147"/>
        <v>1</v>
      </c>
      <c r="X904" s="11">
        <f t="shared" si="142"/>
        <v>0</v>
      </c>
      <c r="Y904" s="12">
        <f t="shared" si="148"/>
        <v>0</v>
      </c>
      <c r="AA904" s="12"/>
      <c r="AB904" s="12"/>
    </row>
    <row r="905" spans="1:28">
      <c r="A905" s="1">
        <v>35602</v>
      </c>
      <c r="B905" s="7" t="s">
        <v>80</v>
      </c>
      <c r="C905" s="8" t="str">
        <f t="shared" si="143"/>
        <v>Sat</v>
      </c>
      <c r="E905" s="10">
        <v>0</v>
      </c>
      <c r="F905" s="9">
        <v>4650.6040000000003</v>
      </c>
      <c r="G905" s="9">
        <v>11531.716</v>
      </c>
      <c r="H905" s="61">
        <v>0</v>
      </c>
      <c r="I905" s="9">
        <v>1725.9760000000001</v>
      </c>
      <c r="J905" s="9">
        <v>0</v>
      </c>
      <c r="K905" s="9">
        <v>34547.491999999998</v>
      </c>
      <c r="L905" s="9">
        <v>0</v>
      </c>
      <c r="M905" s="9"/>
      <c r="O905" s="11">
        <f t="shared" si="144"/>
        <v>52455.788</v>
      </c>
      <c r="P905" s="11">
        <v>29945.58</v>
      </c>
      <c r="Q905" s="11">
        <f t="shared" si="145"/>
        <v>4601.9119999999966</v>
      </c>
      <c r="S905" s="11">
        <f t="shared" si="146"/>
        <v>22510.207999999999</v>
      </c>
      <c r="T905" s="11">
        <f t="shared" si="140"/>
        <v>22510.207999999999</v>
      </c>
      <c r="U905" s="11">
        <f t="shared" si="149"/>
        <v>-4667.9539999999979</v>
      </c>
      <c r="V905" s="11">
        <f t="shared" si="141"/>
        <v>22510.207999999999</v>
      </c>
      <c r="W905" s="12">
        <f t="shared" si="147"/>
        <v>1</v>
      </c>
      <c r="X905" s="11">
        <f t="shared" si="142"/>
        <v>0</v>
      </c>
      <c r="Y905" s="12">
        <f t="shared" si="148"/>
        <v>0</v>
      </c>
      <c r="AA905" s="12"/>
      <c r="AB905" s="12"/>
    </row>
    <row r="906" spans="1:28">
      <c r="A906" s="1">
        <v>35603</v>
      </c>
      <c r="B906" s="7" t="s">
        <v>80</v>
      </c>
      <c r="C906" s="8" t="str">
        <f t="shared" si="143"/>
        <v>Sun</v>
      </c>
      <c r="E906" s="10">
        <v>0</v>
      </c>
      <c r="F906" s="9">
        <v>5393.4369999999999</v>
      </c>
      <c r="G906" s="9">
        <v>12389.038999999999</v>
      </c>
      <c r="H906" s="61">
        <v>0</v>
      </c>
      <c r="I906" s="9">
        <v>1914.3019999999999</v>
      </c>
      <c r="J906" s="9">
        <v>0</v>
      </c>
      <c r="K906" s="9">
        <v>36574.99</v>
      </c>
      <c r="L906" s="9">
        <v>0</v>
      </c>
      <c r="M906" s="9"/>
      <c r="O906" s="11">
        <f t="shared" si="144"/>
        <v>56271.767999999996</v>
      </c>
      <c r="P906" s="11">
        <v>31976.931999999997</v>
      </c>
      <c r="Q906" s="11">
        <f t="shared" si="145"/>
        <v>4598.0580000000009</v>
      </c>
      <c r="S906" s="11">
        <f t="shared" si="146"/>
        <v>24294.835999999999</v>
      </c>
      <c r="T906" s="11">
        <f t="shared" si="140"/>
        <v>24294.835999999999</v>
      </c>
      <c r="U906" s="11">
        <f t="shared" si="149"/>
        <v>1784.6280000000006</v>
      </c>
      <c r="V906" s="11">
        <f t="shared" si="141"/>
        <v>24294.835999999999</v>
      </c>
      <c r="W906" s="12">
        <f t="shared" si="147"/>
        <v>1</v>
      </c>
      <c r="X906" s="11">
        <f t="shared" si="142"/>
        <v>0</v>
      </c>
      <c r="Y906" s="12">
        <f t="shared" si="148"/>
        <v>0</v>
      </c>
      <c r="AA906" s="12"/>
      <c r="AB906" s="12"/>
    </row>
    <row r="907" spans="1:28">
      <c r="A907" s="1">
        <v>35604</v>
      </c>
      <c r="B907" s="7" t="s">
        <v>80</v>
      </c>
      <c r="C907" s="8" t="str">
        <f t="shared" si="143"/>
        <v>Mon</v>
      </c>
      <c r="E907" s="10">
        <v>0</v>
      </c>
      <c r="F907" s="9">
        <v>7501.2559999999994</v>
      </c>
      <c r="G907" s="9">
        <v>13475.56</v>
      </c>
      <c r="H907" s="61">
        <v>0</v>
      </c>
      <c r="I907" s="9">
        <v>2577.2529999999997</v>
      </c>
      <c r="J907" s="9">
        <v>0</v>
      </c>
      <c r="K907" s="9">
        <v>37585.547999999995</v>
      </c>
      <c r="L907" s="9">
        <v>0</v>
      </c>
      <c r="M907" s="9"/>
      <c r="O907" s="11">
        <f t="shared" si="144"/>
        <v>61139.616999999998</v>
      </c>
      <c r="P907" s="11">
        <v>32932.724999999999</v>
      </c>
      <c r="Q907" s="11">
        <f t="shared" si="145"/>
        <v>4652.8229999999967</v>
      </c>
      <c r="S907" s="11">
        <f t="shared" si="146"/>
        <v>28206.892</v>
      </c>
      <c r="T907" s="11">
        <f t="shared" si="140"/>
        <v>28206.892</v>
      </c>
      <c r="U907" s="11">
        <f t="shared" si="149"/>
        <v>3912.0560000000005</v>
      </c>
      <c r="V907" s="11">
        <f t="shared" si="141"/>
        <v>28206.892</v>
      </c>
      <c r="W907" s="12">
        <f t="shared" si="147"/>
        <v>1</v>
      </c>
      <c r="X907" s="11">
        <f t="shared" si="142"/>
        <v>0</v>
      </c>
      <c r="Y907" s="12">
        <f t="shared" si="148"/>
        <v>0</v>
      </c>
      <c r="AA907" s="12"/>
      <c r="AB907" s="12"/>
    </row>
    <row r="908" spans="1:28">
      <c r="A908" s="1">
        <v>35605</v>
      </c>
      <c r="B908" s="7" t="s">
        <v>80</v>
      </c>
      <c r="C908" s="8" t="str">
        <f t="shared" si="143"/>
        <v>Tue</v>
      </c>
      <c r="E908" s="10">
        <v>0</v>
      </c>
      <c r="F908" s="9">
        <v>8369.344000000001</v>
      </c>
      <c r="G908" s="9">
        <v>12147.636</v>
      </c>
      <c r="H908" s="61">
        <v>0</v>
      </c>
      <c r="I908" s="9">
        <v>3124.9580000000001</v>
      </c>
      <c r="J908" s="9">
        <v>0</v>
      </c>
      <c r="K908" s="9">
        <v>39341.752</v>
      </c>
      <c r="L908" s="9">
        <v>0</v>
      </c>
      <c r="M908" s="9"/>
      <c r="O908" s="11">
        <f t="shared" si="144"/>
        <v>62983.69</v>
      </c>
      <c r="P908" s="11">
        <v>34613.156000000003</v>
      </c>
      <c r="Q908" s="11">
        <f t="shared" si="145"/>
        <v>4728.5959999999977</v>
      </c>
      <c r="S908" s="11">
        <f t="shared" si="146"/>
        <v>28370.534</v>
      </c>
      <c r="T908" s="11">
        <f t="shared" si="140"/>
        <v>28370.534</v>
      </c>
      <c r="U908" s="11">
        <f t="shared" si="149"/>
        <v>163.64199999999983</v>
      </c>
      <c r="V908" s="11">
        <f t="shared" si="141"/>
        <v>28370.534</v>
      </c>
      <c r="W908" s="12">
        <f t="shared" si="147"/>
        <v>1</v>
      </c>
      <c r="X908" s="11">
        <f t="shared" si="142"/>
        <v>0</v>
      </c>
      <c r="Y908" s="12">
        <f t="shared" si="148"/>
        <v>0</v>
      </c>
      <c r="AA908" s="12"/>
      <c r="AB908" s="12"/>
    </row>
    <row r="909" spans="1:28">
      <c r="A909" s="1">
        <v>35606</v>
      </c>
      <c r="B909" s="7" t="s">
        <v>80</v>
      </c>
      <c r="C909" s="8" t="str">
        <f t="shared" si="143"/>
        <v>Wed</v>
      </c>
      <c r="E909" s="10">
        <v>0</v>
      </c>
      <c r="F909" s="9">
        <v>8180.7840000000006</v>
      </c>
      <c r="G909" s="9">
        <v>11776.32</v>
      </c>
      <c r="H909" s="61">
        <v>0</v>
      </c>
      <c r="I909" s="9">
        <v>3102.768</v>
      </c>
      <c r="J909" s="9">
        <v>0</v>
      </c>
      <c r="K909" s="9">
        <v>38360.736000000004</v>
      </c>
      <c r="L909" s="9">
        <v>0</v>
      </c>
      <c r="M909" s="9"/>
      <c r="O909" s="11">
        <f t="shared" si="144"/>
        <v>61420.608000000007</v>
      </c>
      <c r="P909" s="11">
        <v>33717.024000000005</v>
      </c>
      <c r="Q909" s="11">
        <f t="shared" si="145"/>
        <v>4643.7119999999995</v>
      </c>
      <c r="S909" s="11">
        <f t="shared" si="146"/>
        <v>27703.584000000003</v>
      </c>
      <c r="T909" s="11">
        <f t="shared" si="140"/>
        <v>27703.584000000003</v>
      </c>
      <c r="U909" s="11">
        <f t="shared" si="149"/>
        <v>-666.94999999999709</v>
      </c>
      <c r="V909" s="11">
        <f t="shared" si="141"/>
        <v>27703.584000000003</v>
      </c>
      <c r="W909" s="12">
        <f t="shared" si="147"/>
        <v>1</v>
      </c>
      <c r="X909" s="11">
        <f t="shared" si="142"/>
        <v>0</v>
      </c>
      <c r="Y909" s="12">
        <f t="shared" si="148"/>
        <v>0</v>
      </c>
      <c r="AA909" s="12"/>
      <c r="AB909" s="12"/>
    </row>
    <row r="910" spans="1:28">
      <c r="A910" s="1">
        <v>35607</v>
      </c>
      <c r="B910" s="7" t="s">
        <v>80</v>
      </c>
      <c r="C910" s="8" t="str">
        <f t="shared" si="143"/>
        <v>Thur</v>
      </c>
      <c r="E910" s="10">
        <v>0</v>
      </c>
      <c r="F910" s="9">
        <v>7918.4559999999992</v>
      </c>
      <c r="G910" s="9">
        <v>11857.866999999998</v>
      </c>
      <c r="H910" s="61">
        <v>0</v>
      </c>
      <c r="I910" s="9">
        <v>3134.2149999999997</v>
      </c>
      <c r="J910" s="9">
        <v>0</v>
      </c>
      <c r="K910" s="9">
        <v>25436.683999999997</v>
      </c>
      <c r="L910" s="9">
        <v>0</v>
      </c>
      <c r="M910" s="9"/>
      <c r="O910" s="11">
        <f t="shared" si="144"/>
        <v>48347.221999999994</v>
      </c>
      <c r="P910" s="11">
        <v>20771.344999999998</v>
      </c>
      <c r="Q910" s="11">
        <f t="shared" si="145"/>
        <v>4665.3389999999999</v>
      </c>
      <c r="S910" s="11">
        <f t="shared" si="146"/>
        <v>27575.876999999997</v>
      </c>
      <c r="T910" s="11">
        <f t="shared" si="140"/>
        <v>27575.876999999997</v>
      </c>
      <c r="U910" s="11">
        <f t="shared" si="149"/>
        <v>-127.70700000000579</v>
      </c>
      <c r="V910" s="11">
        <f t="shared" si="141"/>
        <v>27575.876999999997</v>
      </c>
      <c r="W910" s="12">
        <f t="shared" si="147"/>
        <v>1</v>
      </c>
      <c r="X910" s="11">
        <f t="shared" si="142"/>
        <v>0</v>
      </c>
      <c r="Y910" s="12">
        <f t="shared" si="148"/>
        <v>0</v>
      </c>
      <c r="AA910" s="12"/>
      <c r="AB910" s="12"/>
    </row>
    <row r="911" spans="1:28">
      <c r="A911" s="1">
        <v>35608</v>
      </c>
      <c r="B911" s="7" t="s">
        <v>80</v>
      </c>
      <c r="C911" s="8" t="str">
        <f t="shared" si="143"/>
        <v>Fri</v>
      </c>
      <c r="E911" s="10">
        <v>0</v>
      </c>
      <c r="F911" s="9">
        <v>7162.2</v>
      </c>
      <c r="G911" s="9">
        <v>11822.82</v>
      </c>
      <c r="H911" s="61">
        <v>0</v>
      </c>
      <c r="I911" s="9">
        <v>3048.6060000000002</v>
      </c>
      <c r="J911" s="9">
        <v>0</v>
      </c>
      <c r="K911" s="9">
        <v>27624.294000000002</v>
      </c>
      <c r="L911" s="9">
        <v>0</v>
      </c>
      <c r="M911" s="9"/>
      <c r="O911" s="11">
        <f t="shared" si="144"/>
        <v>49657.919999999998</v>
      </c>
      <c r="P911" s="11">
        <v>22793.441999999999</v>
      </c>
      <c r="Q911" s="11">
        <f t="shared" si="145"/>
        <v>4830.8520000000026</v>
      </c>
      <c r="S911" s="11">
        <f t="shared" si="146"/>
        <v>26864.477999999999</v>
      </c>
      <c r="T911" s="11">
        <f t="shared" si="140"/>
        <v>26864.477999999999</v>
      </c>
      <c r="U911" s="11">
        <f t="shared" si="149"/>
        <v>-711.39899999999761</v>
      </c>
      <c r="V911" s="11">
        <f t="shared" si="141"/>
        <v>26864.477999999999</v>
      </c>
      <c r="W911" s="12">
        <f t="shared" si="147"/>
        <v>1</v>
      </c>
      <c r="X911" s="11">
        <f t="shared" si="142"/>
        <v>0</v>
      </c>
      <c r="Y911" s="12">
        <f t="shared" si="148"/>
        <v>0</v>
      </c>
      <c r="AA911" s="12"/>
      <c r="AB911" s="12"/>
    </row>
    <row r="912" spans="1:28">
      <c r="A912" s="1">
        <v>35609</v>
      </c>
      <c r="B912" s="7" t="s">
        <v>80</v>
      </c>
      <c r="C912" s="8" t="str">
        <f t="shared" si="143"/>
        <v>Sat</v>
      </c>
      <c r="E912" s="10">
        <v>0</v>
      </c>
      <c r="F912" s="9">
        <v>4934.652</v>
      </c>
      <c r="G912" s="9">
        <v>10512.864</v>
      </c>
      <c r="H912" s="61">
        <v>0</v>
      </c>
      <c r="I912" s="9">
        <v>2642.748</v>
      </c>
      <c r="J912" s="9">
        <v>0</v>
      </c>
      <c r="K912" s="9">
        <v>6081.6419999999998</v>
      </c>
      <c r="L912" s="9">
        <v>0</v>
      </c>
      <c r="M912" s="9"/>
      <c r="O912" s="11">
        <f t="shared" si="144"/>
        <v>24171.905999999999</v>
      </c>
      <c r="P912" s="11">
        <v>1491.606</v>
      </c>
      <c r="Q912" s="11">
        <f t="shared" si="145"/>
        <v>4590.0360000000001</v>
      </c>
      <c r="S912" s="11">
        <f t="shared" si="146"/>
        <v>22680.3</v>
      </c>
      <c r="T912" s="11">
        <f t="shared" si="140"/>
        <v>22680.3</v>
      </c>
      <c r="U912" s="11">
        <f t="shared" si="149"/>
        <v>-4184.1779999999999</v>
      </c>
      <c r="V912" s="11">
        <f t="shared" si="141"/>
        <v>22680.3</v>
      </c>
      <c r="W912" s="12">
        <f t="shared" si="147"/>
        <v>1</v>
      </c>
      <c r="X912" s="11">
        <f t="shared" si="142"/>
        <v>0</v>
      </c>
      <c r="Y912" s="12">
        <f t="shared" si="148"/>
        <v>0</v>
      </c>
      <c r="AA912" s="12"/>
      <c r="AB912" s="12"/>
    </row>
    <row r="913" spans="1:28">
      <c r="A913" s="1">
        <v>35610</v>
      </c>
      <c r="B913" s="7" t="s">
        <v>80</v>
      </c>
      <c r="C913" s="8" t="str">
        <f t="shared" si="143"/>
        <v>Sun</v>
      </c>
      <c r="E913" s="10">
        <v>0</v>
      </c>
      <c r="F913" s="9">
        <v>5424.64</v>
      </c>
      <c r="G913" s="9">
        <v>10508.16</v>
      </c>
      <c r="H913" s="61">
        <v>0</v>
      </c>
      <c r="I913" s="9">
        <v>2658.24</v>
      </c>
      <c r="J913" s="9">
        <v>0</v>
      </c>
      <c r="K913" s="9">
        <v>14597.44</v>
      </c>
      <c r="L913" s="9">
        <v>0</v>
      </c>
      <c r="M913" s="9"/>
      <c r="O913" s="11">
        <f t="shared" si="144"/>
        <v>33188.480000000003</v>
      </c>
      <c r="P913" s="11">
        <v>10088</v>
      </c>
      <c r="Q913" s="11">
        <f t="shared" si="145"/>
        <v>4509.4400000000005</v>
      </c>
      <c r="S913" s="11">
        <f t="shared" si="146"/>
        <v>23100.480000000003</v>
      </c>
      <c r="T913" s="11">
        <f t="shared" si="140"/>
        <v>23100.480000000003</v>
      </c>
      <c r="U913" s="11">
        <f t="shared" si="149"/>
        <v>420.18000000000393</v>
      </c>
      <c r="V913" s="11">
        <f t="shared" si="141"/>
        <v>23100.480000000003</v>
      </c>
      <c r="W913" s="12">
        <f t="shared" si="147"/>
        <v>1</v>
      </c>
      <c r="X913" s="11">
        <f t="shared" si="142"/>
        <v>0</v>
      </c>
      <c r="Y913" s="12">
        <f t="shared" si="148"/>
        <v>0</v>
      </c>
      <c r="AA913" s="12"/>
      <c r="AB913" s="12"/>
    </row>
    <row r="914" spans="1:28">
      <c r="A914" s="1">
        <v>35611</v>
      </c>
      <c r="B914" s="7" t="s">
        <v>80</v>
      </c>
      <c r="C914" s="8" t="str">
        <f t="shared" si="143"/>
        <v>Mon</v>
      </c>
      <c r="E914" s="10">
        <v>0</v>
      </c>
      <c r="F914" s="9">
        <v>7239.76</v>
      </c>
      <c r="G914" s="9">
        <v>11443.795</v>
      </c>
      <c r="H914" s="61">
        <v>0</v>
      </c>
      <c r="I914" s="9">
        <v>2868.5249999999996</v>
      </c>
      <c r="J914" s="9">
        <v>0</v>
      </c>
      <c r="K914" s="9">
        <v>22750.695</v>
      </c>
      <c r="L914" s="9">
        <v>0</v>
      </c>
      <c r="M914" s="9"/>
      <c r="O914" s="11">
        <f t="shared" si="144"/>
        <v>44302.775000000001</v>
      </c>
      <c r="P914" s="11">
        <v>17840.240000000002</v>
      </c>
      <c r="Q914" s="11">
        <f t="shared" si="145"/>
        <v>4910.4549999999981</v>
      </c>
      <c r="S914" s="11">
        <f t="shared" si="146"/>
        <v>26462.535</v>
      </c>
      <c r="T914" s="11">
        <f t="shared" si="140"/>
        <v>26462.535</v>
      </c>
      <c r="U914" s="11">
        <f t="shared" si="149"/>
        <v>3362.0549999999967</v>
      </c>
      <c r="V914" s="11">
        <f t="shared" si="141"/>
        <v>26462.535</v>
      </c>
      <c r="W914" s="12">
        <f t="shared" si="147"/>
        <v>1</v>
      </c>
      <c r="X914" s="11">
        <f t="shared" si="142"/>
        <v>0</v>
      </c>
      <c r="Y914" s="12">
        <f t="shared" si="148"/>
        <v>0</v>
      </c>
      <c r="AA914" s="12"/>
      <c r="AB914" s="12"/>
    </row>
    <row r="915" spans="1:28">
      <c r="A915" s="1">
        <v>35612</v>
      </c>
      <c r="B915" s="7" t="s">
        <v>81</v>
      </c>
      <c r="C915" s="8" t="str">
        <f t="shared" si="143"/>
        <v>Tue</v>
      </c>
      <c r="E915" s="10">
        <v>0</v>
      </c>
      <c r="F915" s="9">
        <v>7480.4189999999999</v>
      </c>
      <c r="G915" s="9">
        <v>11212.760999999999</v>
      </c>
      <c r="H915" s="61">
        <v>0</v>
      </c>
      <c r="I915" s="9">
        <v>2851.1819999999998</v>
      </c>
      <c r="J915" s="9">
        <v>0</v>
      </c>
      <c r="K915" s="9">
        <v>27640.100999999999</v>
      </c>
      <c r="L915" s="9">
        <v>0</v>
      </c>
      <c r="M915" s="9"/>
      <c r="O915" s="11">
        <f t="shared" si="144"/>
        <v>49184.463000000003</v>
      </c>
      <c r="P915" s="11">
        <v>22920.65</v>
      </c>
      <c r="Q915" s="11">
        <f t="shared" si="145"/>
        <v>4719.4509999999973</v>
      </c>
      <c r="S915" s="11">
        <f t="shared" si="146"/>
        <v>26263.813000000002</v>
      </c>
      <c r="T915" s="11">
        <f t="shared" si="140"/>
        <v>26263.813000000002</v>
      </c>
      <c r="U915" s="11">
        <f t="shared" si="149"/>
        <v>-198.72199999999793</v>
      </c>
      <c r="V915" s="11">
        <f t="shared" si="141"/>
        <v>26263.813000000002</v>
      </c>
      <c r="W915" s="12">
        <f t="shared" si="147"/>
        <v>1</v>
      </c>
      <c r="X915" s="11">
        <f t="shared" si="142"/>
        <v>0</v>
      </c>
      <c r="Y915" s="12">
        <f t="shared" si="148"/>
        <v>0</v>
      </c>
      <c r="AA915" s="12"/>
      <c r="AB915" s="12"/>
    </row>
    <row r="916" spans="1:28">
      <c r="A916" s="1">
        <v>35613</v>
      </c>
      <c r="B916" s="7" t="s">
        <v>81</v>
      </c>
      <c r="C916" s="8" t="str">
        <f t="shared" si="143"/>
        <v>Wed</v>
      </c>
      <c r="E916" s="10">
        <v>0</v>
      </c>
      <c r="F916" s="9">
        <v>7315.7259999999997</v>
      </c>
      <c r="G916" s="9">
        <v>11106.812</v>
      </c>
      <c r="H916" s="61">
        <v>0</v>
      </c>
      <c r="I916" s="9">
        <v>2794.5359999999996</v>
      </c>
      <c r="J916" s="9">
        <v>0</v>
      </c>
      <c r="K916" s="9">
        <v>31703.927</v>
      </c>
      <c r="L916" s="9">
        <v>0</v>
      </c>
      <c r="M916" s="9"/>
      <c r="O916" s="11">
        <f t="shared" si="144"/>
        <v>52921.001000000004</v>
      </c>
      <c r="P916" s="11">
        <v>27274</v>
      </c>
      <c r="Q916" s="11">
        <f t="shared" si="145"/>
        <v>4429.9269999999997</v>
      </c>
      <c r="S916" s="11">
        <f t="shared" si="146"/>
        <v>25647.001000000004</v>
      </c>
      <c r="T916" s="11">
        <f t="shared" si="140"/>
        <v>25647.001000000004</v>
      </c>
      <c r="U916" s="11">
        <f t="shared" si="149"/>
        <v>-616.81199999999808</v>
      </c>
      <c r="V916" s="11">
        <f t="shared" si="141"/>
        <v>25647.001000000004</v>
      </c>
      <c r="W916" s="12">
        <f t="shared" si="147"/>
        <v>1</v>
      </c>
      <c r="X916" s="11">
        <f t="shared" si="142"/>
        <v>0</v>
      </c>
      <c r="Y916" s="12">
        <f t="shared" si="148"/>
        <v>0</v>
      </c>
      <c r="AA916" s="12"/>
      <c r="AB916" s="12"/>
    </row>
    <row r="917" spans="1:28">
      <c r="A917" s="1">
        <v>35614</v>
      </c>
      <c r="B917" s="7" t="s">
        <v>81</v>
      </c>
      <c r="C917" s="8" t="str">
        <f t="shared" si="143"/>
        <v>Thur</v>
      </c>
      <c r="E917" s="10">
        <v>0</v>
      </c>
      <c r="F917" s="9">
        <v>6098.4</v>
      </c>
      <c r="G917" s="9">
        <v>9747.15</v>
      </c>
      <c r="H917" s="61">
        <v>0</v>
      </c>
      <c r="I917" s="9">
        <v>2307.9</v>
      </c>
      <c r="J917" s="9">
        <v>0</v>
      </c>
      <c r="K917" s="9">
        <v>28721.7</v>
      </c>
      <c r="L917" s="9">
        <v>0</v>
      </c>
      <c r="M917" s="9"/>
      <c r="O917" s="11">
        <f t="shared" si="144"/>
        <v>46875.15</v>
      </c>
      <c r="P917" s="11">
        <v>24150</v>
      </c>
      <c r="Q917" s="11">
        <f t="shared" si="145"/>
        <v>4571.7000000000007</v>
      </c>
      <c r="S917" s="11">
        <f t="shared" si="146"/>
        <v>22725.15</v>
      </c>
      <c r="T917" s="11">
        <f t="shared" si="140"/>
        <v>22725.15</v>
      </c>
      <c r="U917" s="11">
        <f t="shared" si="149"/>
        <v>-2921.8510000000024</v>
      </c>
      <c r="V917" s="11">
        <f t="shared" si="141"/>
        <v>22725.15</v>
      </c>
      <c r="W917" s="12">
        <f t="shared" si="147"/>
        <v>1</v>
      </c>
      <c r="X917" s="11">
        <f t="shared" si="142"/>
        <v>0</v>
      </c>
      <c r="Y917" s="12">
        <f t="shared" si="148"/>
        <v>0</v>
      </c>
      <c r="AA917" s="12"/>
      <c r="AB917" s="12"/>
    </row>
    <row r="918" spans="1:28">
      <c r="A918" s="1">
        <v>35615</v>
      </c>
      <c r="B918" s="7" t="s">
        <v>81</v>
      </c>
      <c r="C918" s="8" t="str">
        <f t="shared" si="143"/>
        <v>Fri</v>
      </c>
      <c r="E918" s="10">
        <v>0</v>
      </c>
      <c r="F918" s="9">
        <v>4467.8009999999995</v>
      </c>
      <c r="G918" s="9">
        <v>8583.5169999999998</v>
      </c>
      <c r="H918" s="61">
        <v>0</v>
      </c>
      <c r="I918" s="9">
        <v>1846.607</v>
      </c>
      <c r="J918" s="9">
        <v>0</v>
      </c>
      <c r="K918" s="9">
        <v>6172.5229999999992</v>
      </c>
      <c r="L918" s="9">
        <v>0</v>
      </c>
      <c r="M918" s="9"/>
      <c r="O918" s="11">
        <f t="shared" si="144"/>
        <v>21070.447999999997</v>
      </c>
      <c r="P918" s="11">
        <v>1564.9389999999999</v>
      </c>
      <c r="Q918" s="11">
        <f t="shared" si="145"/>
        <v>4607.5839999999989</v>
      </c>
      <c r="S918" s="11">
        <f t="shared" si="146"/>
        <v>19505.508999999998</v>
      </c>
      <c r="T918" s="11">
        <f t="shared" si="140"/>
        <v>19505.508999999998</v>
      </c>
      <c r="U918" s="11">
        <f t="shared" si="149"/>
        <v>-3219.6410000000033</v>
      </c>
      <c r="V918" s="11">
        <f t="shared" si="141"/>
        <v>19505.508999999998</v>
      </c>
      <c r="W918" s="12">
        <f t="shared" si="147"/>
        <v>1</v>
      </c>
      <c r="X918" s="11">
        <f t="shared" si="142"/>
        <v>0</v>
      </c>
      <c r="Y918" s="12">
        <f t="shared" si="148"/>
        <v>0</v>
      </c>
      <c r="AA918" s="12"/>
      <c r="AB918" s="12"/>
    </row>
    <row r="919" spans="1:28">
      <c r="A919" s="1">
        <v>35616</v>
      </c>
      <c r="B919" s="7" t="s">
        <v>81</v>
      </c>
      <c r="C919" s="8" t="str">
        <f t="shared" si="143"/>
        <v>Sat</v>
      </c>
      <c r="E919" s="10">
        <v>0</v>
      </c>
      <c r="F919" s="9">
        <v>4221</v>
      </c>
      <c r="G919" s="9">
        <v>8981.7000000000007</v>
      </c>
      <c r="H919" s="61">
        <v>0</v>
      </c>
      <c r="I919" s="9">
        <v>2150.4</v>
      </c>
      <c r="J919" s="9">
        <v>0</v>
      </c>
      <c r="K919" s="9">
        <v>6346.2</v>
      </c>
      <c r="L919" s="9">
        <v>0</v>
      </c>
      <c r="M919" s="9"/>
      <c r="O919" s="11">
        <f t="shared" si="144"/>
        <v>21699.3</v>
      </c>
      <c r="P919" s="11">
        <v>1600.2</v>
      </c>
      <c r="Q919" s="11">
        <f t="shared" si="145"/>
        <v>4746</v>
      </c>
      <c r="S919" s="11">
        <f t="shared" si="146"/>
        <v>20099.099999999999</v>
      </c>
      <c r="T919" s="11">
        <f t="shared" si="140"/>
        <v>20099.099999999999</v>
      </c>
      <c r="U919" s="11">
        <f t="shared" si="149"/>
        <v>593.59100000000035</v>
      </c>
      <c r="V919" s="11">
        <f t="shared" si="141"/>
        <v>20099.099999999999</v>
      </c>
      <c r="W919" s="12">
        <f t="shared" si="147"/>
        <v>1</v>
      </c>
      <c r="X919" s="11">
        <f t="shared" si="142"/>
        <v>0</v>
      </c>
      <c r="Y919" s="12">
        <f t="shared" si="148"/>
        <v>0</v>
      </c>
      <c r="AA919" s="12"/>
      <c r="AB919" s="12"/>
    </row>
    <row r="920" spans="1:28">
      <c r="A920" s="1">
        <v>35617</v>
      </c>
      <c r="B920" s="7" t="s">
        <v>81</v>
      </c>
      <c r="C920" s="8" t="str">
        <f t="shared" si="143"/>
        <v>Sun</v>
      </c>
      <c r="E920" s="10">
        <v>0</v>
      </c>
      <c r="F920" s="9">
        <v>5503.05</v>
      </c>
      <c r="G920" s="9">
        <v>10304.700000000001</v>
      </c>
      <c r="H920" s="61">
        <v>0</v>
      </c>
      <c r="I920" s="9">
        <v>2681.7</v>
      </c>
      <c r="J920" s="9">
        <v>0</v>
      </c>
      <c r="K920" s="9">
        <v>17047.8</v>
      </c>
      <c r="L920" s="9">
        <v>0</v>
      </c>
      <c r="M920" s="9"/>
      <c r="O920" s="11">
        <f t="shared" si="144"/>
        <v>35537.25</v>
      </c>
      <c r="P920" s="11">
        <v>12600</v>
      </c>
      <c r="Q920" s="11">
        <f t="shared" si="145"/>
        <v>4447.7999999999993</v>
      </c>
      <c r="S920" s="11">
        <f t="shared" si="146"/>
        <v>22937.25</v>
      </c>
      <c r="T920" s="11">
        <f t="shared" si="140"/>
        <v>22937.25</v>
      </c>
      <c r="U920" s="11">
        <f t="shared" si="149"/>
        <v>2838.1500000000015</v>
      </c>
      <c r="V920" s="11">
        <f t="shared" si="141"/>
        <v>22937.25</v>
      </c>
      <c r="W920" s="12">
        <f t="shared" si="147"/>
        <v>1</v>
      </c>
      <c r="X920" s="11">
        <f t="shared" si="142"/>
        <v>0</v>
      </c>
      <c r="Y920" s="12">
        <f t="shared" si="148"/>
        <v>0</v>
      </c>
      <c r="AA920" s="12"/>
      <c r="AB920" s="12"/>
    </row>
    <row r="921" spans="1:28">
      <c r="A921" s="1">
        <v>35618</v>
      </c>
      <c r="B921" s="7" t="s">
        <v>81</v>
      </c>
      <c r="C921" s="8" t="str">
        <f t="shared" si="143"/>
        <v>Mon</v>
      </c>
      <c r="E921" s="10">
        <v>0</v>
      </c>
      <c r="F921" s="9">
        <v>8269.7999999999993</v>
      </c>
      <c r="G921" s="9">
        <v>12946.5</v>
      </c>
      <c r="H921" s="61">
        <v>0</v>
      </c>
      <c r="I921" s="9">
        <v>3255</v>
      </c>
      <c r="J921" s="9">
        <v>0</v>
      </c>
      <c r="K921" s="9">
        <v>39736.199999999997</v>
      </c>
      <c r="L921" s="9">
        <v>0</v>
      </c>
      <c r="M921" s="9"/>
      <c r="O921" s="11">
        <f t="shared" si="144"/>
        <v>64207.5</v>
      </c>
      <c r="P921" s="11">
        <v>35700</v>
      </c>
      <c r="Q921" s="11">
        <f t="shared" si="145"/>
        <v>4036.1999999999971</v>
      </c>
      <c r="S921" s="11">
        <f t="shared" si="146"/>
        <v>28507.5</v>
      </c>
      <c r="T921" s="11">
        <f t="shared" si="140"/>
        <v>28507.5</v>
      </c>
      <c r="U921" s="11">
        <f t="shared" si="149"/>
        <v>5570.25</v>
      </c>
      <c r="V921" s="11">
        <f t="shared" si="141"/>
        <v>28507.5</v>
      </c>
      <c r="W921" s="12">
        <f t="shared" si="147"/>
        <v>1</v>
      </c>
      <c r="X921" s="11">
        <f t="shared" si="142"/>
        <v>0</v>
      </c>
      <c r="Y921" s="12">
        <f t="shared" si="148"/>
        <v>0</v>
      </c>
      <c r="AA921" s="12"/>
      <c r="AB921" s="12"/>
    </row>
    <row r="922" spans="1:28">
      <c r="A922" s="1">
        <v>35619</v>
      </c>
      <c r="B922" s="7" t="s">
        <v>81</v>
      </c>
      <c r="C922" s="8" t="str">
        <f t="shared" si="143"/>
        <v>Tue</v>
      </c>
      <c r="E922" s="10">
        <v>0</v>
      </c>
      <c r="F922" s="9">
        <v>8564.82</v>
      </c>
      <c r="G922" s="9">
        <v>13341.514999999999</v>
      </c>
      <c r="H922" s="61">
        <v>0</v>
      </c>
      <c r="I922" s="9">
        <v>3295.93</v>
      </c>
      <c r="J922" s="9">
        <v>0</v>
      </c>
      <c r="K922" s="9">
        <v>39465.47</v>
      </c>
      <c r="L922" s="9">
        <v>0</v>
      </c>
      <c r="M922" s="9"/>
      <c r="O922" s="11">
        <f t="shared" si="144"/>
        <v>64667.735000000001</v>
      </c>
      <c r="P922" s="11">
        <v>35530</v>
      </c>
      <c r="Q922" s="11">
        <f t="shared" si="145"/>
        <v>3935.4700000000012</v>
      </c>
      <c r="S922" s="11">
        <f t="shared" si="146"/>
        <v>29137.735000000001</v>
      </c>
      <c r="T922" s="11">
        <f t="shared" si="140"/>
        <v>29137.735000000001</v>
      </c>
      <c r="U922" s="11">
        <f t="shared" si="149"/>
        <v>630.23500000000058</v>
      </c>
      <c r="V922" s="11">
        <f t="shared" si="141"/>
        <v>29137.735000000001</v>
      </c>
      <c r="W922" s="12">
        <f t="shared" si="147"/>
        <v>1</v>
      </c>
      <c r="X922" s="11">
        <f t="shared" si="142"/>
        <v>0</v>
      </c>
      <c r="Y922" s="12">
        <f t="shared" si="148"/>
        <v>0</v>
      </c>
      <c r="AA922" s="12"/>
      <c r="AB922" s="12"/>
    </row>
    <row r="923" spans="1:28">
      <c r="A923" s="1">
        <v>35620</v>
      </c>
      <c r="B923" s="7" t="s">
        <v>81</v>
      </c>
      <c r="C923" s="8" t="str">
        <f t="shared" si="143"/>
        <v>Wed</v>
      </c>
      <c r="E923" s="10">
        <v>0</v>
      </c>
      <c r="F923" s="9">
        <v>8535.56</v>
      </c>
      <c r="G923" s="9">
        <v>13377.044999999998</v>
      </c>
      <c r="H923" s="61">
        <v>0</v>
      </c>
      <c r="I923" s="9">
        <v>3250.9949999999999</v>
      </c>
      <c r="J923" s="9">
        <v>0</v>
      </c>
      <c r="K923" s="9">
        <v>25319.304999999997</v>
      </c>
      <c r="L923" s="9">
        <v>0</v>
      </c>
      <c r="M923" s="9"/>
      <c r="O923" s="11">
        <f t="shared" si="144"/>
        <v>50482.904999999992</v>
      </c>
      <c r="P923" s="11">
        <v>21109</v>
      </c>
      <c r="Q923" s="11">
        <f t="shared" si="145"/>
        <v>4210.3049999999967</v>
      </c>
      <c r="S923" s="11">
        <f t="shared" si="146"/>
        <v>29373.904999999992</v>
      </c>
      <c r="T923" s="11">
        <f t="shared" si="140"/>
        <v>29373.904999999992</v>
      </c>
      <c r="U923" s="11">
        <f t="shared" si="149"/>
        <v>236.16999999999098</v>
      </c>
      <c r="V923" s="11">
        <f t="shared" si="141"/>
        <v>29373.904999999992</v>
      </c>
      <c r="W923" s="12">
        <f t="shared" si="147"/>
        <v>1</v>
      </c>
      <c r="X923" s="11">
        <f t="shared" si="142"/>
        <v>0</v>
      </c>
      <c r="Y923" s="12">
        <f t="shared" si="148"/>
        <v>0</v>
      </c>
      <c r="AA923" s="12"/>
      <c r="AB923" s="12"/>
    </row>
    <row r="924" spans="1:28">
      <c r="A924" s="1">
        <v>35621</v>
      </c>
      <c r="B924" s="7" t="s">
        <v>81</v>
      </c>
      <c r="C924" s="8" t="str">
        <f t="shared" si="143"/>
        <v>Thur</v>
      </c>
      <c r="E924" s="10">
        <v>0</v>
      </c>
      <c r="F924" s="9">
        <v>8967.7360000000008</v>
      </c>
      <c r="G924" s="9">
        <v>13849.32</v>
      </c>
      <c r="H924" s="61">
        <v>0</v>
      </c>
      <c r="I924" s="9">
        <v>3419.6240000000003</v>
      </c>
      <c r="J924" s="9">
        <v>0</v>
      </c>
      <c r="K924" s="9">
        <v>6129.7520000000004</v>
      </c>
      <c r="L924" s="9">
        <v>0</v>
      </c>
      <c r="M924" s="9"/>
      <c r="O924" s="11">
        <f t="shared" si="144"/>
        <v>32366.432000000001</v>
      </c>
      <c r="P924" s="11">
        <v>1554.184</v>
      </c>
      <c r="Q924" s="11">
        <f t="shared" si="145"/>
        <v>4575.5680000000002</v>
      </c>
      <c r="S924" s="11">
        <f t="shared" si="146"/>
        <v>30812.248</v>
      </c>
      <c r="T924" s="11">
        <f t="shared" si="140"/>
        <v>30812.248</v>
      </c>
      <c r="U924" s="11">
        <f t="shared" si="149"/>
        <v>1438.343000000008</v>
      </c>
      <c r="V924" s="11">
        <f t="shared" si="141"/>
        <v>30812.248</v>
      </c>
      <c r="W924" s="12">
        <f t="shared" si="147"/>
        <v>1</v>
      </c>
      <c r="X924" s="11">
        <f t="shared" si="142"/>
        <v>0</v>
      </c>
      <c r="Y924" s="12">
        <f t="shared" si="148"/>
        <v>0</v>
      </c>
      <c r="AA924" s="12"/>
      <c r="AB924" s="12"/>
    </row>
    <row r="925" spans="1:28">
      <c r="A925" s="1">
        <v>35622</v>
      </c>
      <c r="B925" s="7" t="s">
        <v>81</v>
      </c>
      <c r="C925" s="8" t="str">
        <f t="shared" si="143"/>
        <v>Fri</v>
      </c>
      <c r="E925" s="10">
        <v>0</v>
      </c>
      <c r="F925" s="9">
        <v>7750.0739999999996</v>
      </c>
      <c r="G925" s="9">
        <v>12806.434999999999</v>
      </c>
      <c r="H925" s="61">
        <v>0</v>
      </c>
      <c r="I925" s="9">
        <v>3207.6519999999996</v>
      </c>
      <c r="J925" s="9">
        <v>0</v>
      </c>
      <c r="K925" s="9">
        <v>20984.266</v>
      </c>
      <c r="L925" s="9">
        <v>0</v>
      </c>
      <c r="M925" s="9"/>
      <c r="O925" s="11">
        <f t="shared" si="144"/>
        <v>44748.426999999996</v>
      </c>
      <c r="P925" s="11">
        <v>16500.7</v>
      </c>
      <c r="Q925" s="11">
        <f t="shared" si="145"/>
        <v>4483.5659999999989</v>
      </c>
      <c r="S925" s="11">
        <f t="shared" si="146"/>
        <v>28247.726999999995</v>
      </c>
      <c r="T925" s="11">
        <f t="shared" si="140"/>
        <v>28247.726999999995</v>
      </c>
      <c r="U925" s="11">
        <f t="shared" si="149"/>
        <v>-2564.5210000000043</v>
      </c>
      <c r="V925" s="11">
        <f t="shared" si="141"/>
        <v>28247.726999999995</v>
      </c>
      <c r="W925" s="12">
        <f t="shared" si="147"/>
        <v>1</v>
      </c>
      <c r="X925" s="11">
        <f t="shared" si="142"/>
        <v>0</v>
      </c>
      <c r="Y925" s="12">
        <f t="shared" si="148"/>
        <v>0</v>
      </c>
      <c r="AA925" s="12"/>
      <c r="AB925" s="12"/>
    </row>
    <row r="926" spans="1:28">
      <c r="A926" s="1">
        <v>35623</v>
      </c>
      <c r="B926" s="7" t="s">
        <v>81</v>
      </c>
      <c r="C926" s="8" t="str">
        <f t="shared" si="143"/>
        <v>Sat</v>
      </c>
      <c r="E926" s="10">
        <v>0</v>
      </c>
      <c r="F926" s="9">
        <v>4903.5</v>
      </c>
      <c r="G926" s="9">
        <v>9748.2000000000007</v>
      </c>
      <c r="H926" s="61">
        <v>0</v>
      </c>
      <c r="I926" s="9">
        <v>2391.9</v>
      </c>
      <c r="J926" s="9">
        <v>0</v>
      </c>
      <c r="K926" s="9">
        <v>22443.75</v>
      </c>
      <c r="L926" s="9">
        <v>0</v>
      </c>
      <c r="M926" s="9"/>
      <c r="O926" s="11">
        <f t="shared" si="144"/>
        <v>39487.350000000006</v>
      </c>
      <c r="P926" s="11">
        <v>17850</v>
      </c>
      <c r="Q926" s="11">
        <f t="shared" si="145"/>
        <v>4593.75</v>
      </c>
      <c r="S926" s="11">
        <f t="shared" si="146"/>
        <v>21637.350000000006</v>
      </c>
      <c r="T926" s="11">
        <f t="shared" si="140"/>
        <v>21637.350000000006</v>
      </c>
      <c r="U926" s="11">
        <f t="shared" si="149"/>
        <v>-6610.3769999999895</v>
      </c>
      <c r="V926" s="11">
        <f t="shared" si="141"/>
        <v>21637.350000000006</v>
      </c>
      <c r="W926" s="12">
        <f t="shared" si="147"/>
        <v>1</v>
      </c>
      <c r="X926" s="11">
        <f t="shared" si="142"/>
        <v>0</v>
      </c>
      <c r="Y926" s="12">
        <f t="shared" si="148"/>
        <v>0</v>
      </c>
      <c r="AA926" s="12"/>
      <c r="AB926" s="12"/>
    </row>
    <row r="927" spans="1:28">
      <c r="A927" s="1">
        <v>35624</v>
      </c>
      <c r="B927" s="7" t="s">
        <v>81</v>
      </c>
      <c r="C927" s="8" t="str">
        <f t="shared" si="143"/>
        <v>Sun</v>
      </c>
      <c r="E927" s="10">
        <v>0</v>
      </c>
      <c r="F927" s="9">
        <v>5918.85</v>
      </c>
      <c r="G927" s="9">
        <v>10506.3</v>
      </c>
      <c r="H927" s="61">
        <v>0</v>
      </c>
      <c r="I927" s="9">
        <v>2796.15</v>
      </c>
      <c r="J927" s="9">
        <v>0</v>
      </c>
      <c r="K927" s="9">
        <v>36364.65</v>
      </c>
      <c r="L927" s="9">
        <v>0</v>
      </c>
      <c r="M927" s="9"/>
      <c r="O927" s="11">
        <f t="shared" si="144"/>
        <v>55585.950000000004</v>
      </c>
      <c r="P927" s="11">
        <v>32025</v>
      </c>
      <c r="Q927" s="11">
        <f t="shared" si="145"/>
        <v>4339.6500000000015</v>
      </c>
      <c r="S927" s="11">
        <f t="shared" si="146"/>
        <v>23560.950000000004</v>
      </c>
      <c r="T927" s="11">
        <f t="shared" si="140"/>
        <v>23560.950000000004</v>
      </c>
      <c r="U927" s="11">
        <f t="shared" si="149"/>
        <v>1923.5999999999985</v>
      </c>
      <c r="V927" s="11">
        <f t="shared" si="141"/>
        <v>23560.950000000004</v>
      </c>
      <c r="W927" s="12">
        <f t="shared" si="147"/>
        <v>1</v>
      </c>
      <c r="X927" s="11">
        <f t="shared" si="142"/>
        <v>0</v>
      </c>
      <c r="Y927" s="12">
        <f t="shared" si="148"/>
        <v>0</v>
      </c>
      <c r="AA927" s="12"/>
      <c r="AB927" s="12"/>
    </row>
    <row r="928" spans="1:28">
      <c r="A928" s="1">
        <v>35625</v>
      </c>
      <c r="B928" s="7" t="s">
        <v>81</v>
      </c>
      <c r="C928" s="8" t="str">
        <f t="shared" si="143"/>
        <v>Mon</v>
      </c>
      <c r="E928" s="10">
        <v>0</v>
      </c>
      <c r="F928" s="9">
        <v>8054.5709999999999</v>
      </c>
      <c r="G928" s="9">
        <v>11740.010999999999</v>
      </c>
      <c r="H928" s="61">
        <v>0</v>
      </c>
      <c r="I928" s="9">
        <v>3111.6839999999997</v>
      </c>
      <c r="J928" s="9">
        <v>0</v>
      </c>
      <c r="K928" s="9">
        <v>49333.592999999993</v>
      </c>
      <c r="L928" s="9">
        <v>0</v>
      </c>
      <c r="M928" s="9"/>
      <c r="O928" s="11">
        <f t="shared" si="144"/>
        <v>72239.858999999997</v>
      </c>
      <c r="P928" s="11">
        <v>45021</v>
      </c>
      <c r="Q928" s="11">
        <f t="shared" si="145"/>
        <v>4312.5929999999935</v>
      </c>
      <c r="S928" s="11">
        <f t="shared" si="146"/>
        <v>27218.858999999997</v>
      </c>
      <c r="T928" s="11">
        <f t="shared" si="140"/>
        <v>27218.858999999997</v>
      </c>
      <c r="U928" s="11">
        <f t="shared" si="149"/>
        <v>3657.9089999999924</v>
      </c>
      <c r="V928" s="11">
        <f t="shared" si="141"/>
        <v>27218.858999999997</v>
      </c>
      <c r="W928" s="12">
        <f t="shared" si="147"/>
        <v>1</v>
      </c>
      <c r="X928" s="11">
        <f t="shared" si="142"/>
        <v>0</v>
      </c>
      <c r="Y928" s="12">
        <f t="shared" si="148"/>
        <v>0</v>
      </c>
      <c r="AA928" s="12"/>
      <c r="AB928" s="12"/>
    </row>
    <row r="929" spans="1:28">
      <c r="A929" s="1">
        <v>35626</v>
      </c>
      <c r="B929" s="7" t="s">
        <v>81</v>
      </c>
      <c r="C929" s="8" t="str">
        <f t="shared" si="143"/>
        <v>Tue</v>
      </c>
      <c r="E929" s="10">
        <v>0</v>
      </c>
      <c r="F929" s="9">
        <v>8023.1609999999991</v>
      </c>
      <c r="G929" s="9">
        <v>11645.780999999999</v>
      </c>
      <c r="H929" s="61">
        <v>0</v>
      </c>
      <c r="I929" s="9">
        <v>3070.8509999999997</v>
      </c>
      <c r="J929" s="9">
        <v>0</v>
      </c>
      <c r="K929" s="9">
        <v>37041.812999999995</v>
      </c>
      <c r="L929" s="9">
        <v>0</v>
      </c>
      <c r="M929" s="9"/>
      <c r="O929" s="11">
        <f t="shared" si="144"/>
        <v>59781.605999999992</v>
      </c>
      <c r="P929" s="11">
        <v>32457</v>
      </c>
      <c r="Q929" s="11">
        <f t="shared" si="145"/>
        <v>4584.8129999999946</v>
      </c>
      <c r="S929" s="11">
        <f t="shared" si="146"/>
        <v>27324.605999999992</v>
      </c>
      <c r="T929" s="11">
        <f t="shared" si="140"/>
        <v>27324.605999999992</v>
      </c>
      <c r="U929" s="11">
        <f t="shared" si="149"/>
        <v>105.74699999999575</v>
      </c>
      <c r="V929" s="11">
        <f t="shared" si="141"/>
        <v>27324.605999999992</v>
      </c>
      <c r="W929" s="12">
        <f t="shared" si="147"/>
        <v>1</v>
      </c>
      <c r="X929" s="11">
        <f t="shared" si="142"/>
        <v>0</v>
      </c>
      <c r="Y929" s="12">
        <f t="shared" si="148"/>
        <v>0</v>
      </c>
      <c r="AA929" s="12"/>
      <c r="AB929" s="12"/>
    </row>
    <row r="930" spans="1:28">
      <c r="A930" s="1">
        <v>35627</v>
      </c>
      <c r="B930" s="7" t="s">
        <v>81</v>
      </c>
      <c r="C930" s="8" t="str">
        <f t="shared" si="143"/>
        <v>Wed</v>
      </c>
      <c r="E930" s="10">
        <v>0</v>
      </c>
      <c r="F930" s="9">
        <v>8139.0619999999999</v>
      </c>
      <c r="G930" s="9">
        <v>11889.22</v>
      </c>
      <c r="H930" s="61">
        <v>0</v>
      </c>
      <c r="I930" s="9">
        <v>3148.924</v>
      </c>
      <c r="J930" s="9">
        <v>0</v>
      </c>
      <c r="K930" s="9">
        <v>33235.631999999998</v>
      </c>
      <c r="L930" s="9">
        <v>0</v>
      </c>
      <c r="M930" s="9"/>
      <c r="O930" s="11">
        <f t="shared" si="144"/>
        <v>56412.837999999996</v>
      </c>
      <c r="P930" s="11">
        <v>28655</v>
      </c>
      <c r="Q930" s="11">
        <f t="shared" si="145"/>
        <v>4580.6319999999978</v>
      </c>
      <c r="S930" s="11">
        <f t="shared" si="146"/>
        <v>27757.837999999996</v>
      </c>
      <c r="T930" s="11">
        <f t="shared" si="140"/>
        <v>27757.837999999996</v>
      </c>
      <c r="U930" s="11">
        <f t="shared" si="149"/>
        <v>433.23200000000361</v>
      </c>
      <c r="V930" s="11">
        <f t="shared" si="141"/>
        <v>27757.837999999996</v>
      </c>
      <c r="W930" s="12">
        <f t="shared" si="147"/>
        <v>1</v>
      </c>
      <c r="X930" s="11">
        <f t="shared" si="142"/>
        <v>0</v>
      </c>
      <c r="Y930" s="12">
        <f t="shared" si="148"/>
        <v>0</v>
      </c>
      <c r="AA930" s="12"/>
      <c r="AB930" s="12"/>
    </row>
    <row r="931" spans="1:28">
      <c r="A931" s="1">
        <v>35628</v>
      </c>
      <c r="B931" s="7" t="s">
        <v>81</v>
      </c>
      <c r="C931" s="8" t="str">
        <f t="shared" si="143"/>
        <v>Thur</v>
      </c>
      <c r="E931" s="10">
        <v>0</v>
      </c>
      <c r="F931" s="9">
        <v>8597.5419999999995</v>
      </c>
      <c r="G931" s="9">
        <v>12183.064</v>
      </c>
      <c r="H931" s="61">
        <v>0</v>
      </c>
      <c r="I931" s="9">
        <v>3167.68</v>
      </c>
      <c r="J931" s="9">
        <v>0</v>
      </c>
      <c r="K931" s="9">
        <v>34275.548000000003</v>
      </c>
      <c r="L931" s="9">
        <v>0</v>
      </c>
      <c r="M931" s="9"/>
      <c r="O931" s="11">
        <f t="shared" si="144"/>
        <v>58223.834000000003</v>
      </c>
      <c r="P931" s="11">
        <v>29697</v>
      </c>
      <c r="Q931" s="11">
        <f t="shared" si="145"/>
        <v>4578.5480000000025</v>
      </c>
      <c r="S931" s="11">
        <f t="shared" si="146"/>
        <v>28526.834000000003</v>
      </c>
      <c r="T931" s="11">
        <f t="shared" si="140"/>
        <v>28526.834000000003</v>
      </c>
      <c r="U931" s="11">
        <f t="shared" si="149"/>
        <v>768.99600000000646</v>
      </c>
      <c r="V931" s="11">
        <f t="shared" si="141"/>
        <v>28526.834000000003</v>
      </c>
      <c r="W931" s="12">
        <f t="shared" si="147"/>
        <v>1</v>
      </c>
      <c r="X931" s="11">
        <f t="shared" si="142"/>
        <v>0</v>
      </c>
      <c r="Y931" s="12">
        <f t="shared" si="148"/>
        <v>0</v>
      </c>
      <c r="AA931" s="12"/>
      <c r="AB931" s="12"/>
    </row>
    <row r="932" spans="1:28">
      <c r="A932" s="1">
        <v>35629</v>
      </c>
      <c r="B932" s="7" t="s">
        <v>81</v>
      </c>
      <c r="C932" s="8" t="str">
        <f t="shared" si="143"/>
        <v>Fri</v>
      </c>
      <c r="E932" s="10">
        <v>0</v>
      </c>
      <c r="F932" s="9">
        <v>7235.1489999999994</v>
      </c>
      <c r="G932" s="9">
        <v>11273.226999999999</v>
      </c>
      <c r="H932" s="61">
        <v>0</v>
      </c>
      <c r="I932" s="9">
        <v>2873.5269999999996</v>
      </c>
      <c r="J932" s="9">
        <v>0</v>
      </c>
      <c r="K932" s="9">
        <v>19436.490999999998</v>
      </c>
      <c r="L932" s="9">
        <v>0</v>
      </c>
      <c r="M932" s="9"/>
      <c r="O932" s="11">
        <f t="shared" si="144"/>
        <v>40818.393999999993</v>
      </c>
      <c r="P932" s="11">
        <v>14829.1</v>
      </c>
      <c r="Q932" s="11">
        <f t="shared" si="145"/>
        <v>4607.3909999999978</v>
      </c>
      <c r="S932" s="11">
        <f t="shared" si="146"/>
        <v>25989.293999999994</v>
      </c>
      <c r="T932" s="11">
        <f t="shared" si="140"/>
        <v>25989.293999999994</v>
      </c>
      <c r="U932" s="11">
        <f t="shared" si="149"/>
        <v>-2537.5400000000081</v>
      </c>
      <c r="V932" s="11">
        <f t="shared" si="141"/>
        <v>25989.293999999994</v>
      </c>
      <c r="W932" s="12">
        <f t="shared" si="147"/>
        <v>1</v>
      </c>
      <c r="X932" s="11">
        <f t="shared" si="142"/>
        <v>0</v>
      </c>
      <c r="Y932" s="12">
        <f t="shared" si="148"/>
        <v>0</v>
      </c>
      <c r="AA932" s="12"/>
      <c r="AB932" s="12"/>
    </row>
    <row r="933" spans="1:28">
      <c r="A933" s="1">
        <v>35630</v>
      </c>
      <c r="B933" s="7" t="s">
        <v>81</v>
      </c>
      <c r="C933" s="8" t="str">
        <f t="shared" si="143"/>
        <v>Sat</v>
      </c>
      <c r="E933" s="10">
        <v>0</v>
      </c>
      <c r="F933" s="9">
        <v>4651.982</v>
      </c>
      <c r="G933" s="9">
        <v>9596.3979999999992</v>
      </c>
      <c r="H933" s="61">
        <v>0</v>
      </c>
      <c r="I933" s="9">
        <v>2299.029</v>
      </c>
      <c r="J933" s="9">
        <v>0</v>
      </c>
      <c r="K933" s="9">
        <v>15406.708999999999</v>
      </c>
      <c r="L933" s="9">
        <v>0</v>
      </c>
      <c r="M933" s="9"/>
      <c r="O933" s="11">
        <f t="shared" si="144"/>
        <v>31954.117999999999</v>
      </c>
      <c r="P933" s="11">
        <v>10888.5</v>
      </c>
      <c r="Q933" s="11">
        <f t="shared" si="145"/>
        <v>4518.2089999999989</v>
      </c>
      <c r="S933" s="11">
        <f t="shared" si="146"/>
        <v>21065.617999999999</v>
      </c>
      <c r="T933" s="11">
        <f t="shared" si="140"/>
        <v>21065.617999999999</v>
      </c>
      <c r="U933" s="11">
        <f t="shared" si="149"/>
        <v>-4923.6759999999958</v>
      </c>
      <c r="V933" s="11">
        <f t="shared" si="141"/>
        <v>21065.617999999999</v>
      </c>
      <c r="W933" s="12">
        <f t="shared" si="147"/>
        <v>1</v>
      </c>
      <c r="X933" s="11">
        <f t="shared" si="142"/>
        <v>0</v>
      </c>
      <c r="Y933" s="12">
        <f t="shared" si="148"/>
        <v>0</v>
      </c>
      <c r="AA933" s="12"/>
      <c r="AB933" s="12"/>
    </row>
    <row r="934" spans="1:28">
      <c r="A934" s="1">
        <v>35631</v>
      </c>
      <c r="B934" s="7" t="s">
        <v>81</v>
      </c>
      <c r="C934" s="8" t="str">
        <f t="shared" si="143"/>
        <v>Sun</v>
      </c>
      <c r="E934" s="10">
        <v>0</v>
      </c>
      <c r="F934" s="9">
        <v>5824</v>
      </c>
      <c r="G934" s="9">
        <v>10434.32</v>
      </c>
      <c r="H934" s="61">
        <v>0</v>
      </c>
      <c r="I934" s="9">
        <v>2681.12</v>
      </c>
      <c r="J934" s="9">
        <v>0</v>
      </c>
      <c r="K934" s="9">
        <v>12756.64</v>
      </c>
      <c r="L934" s="9">
        <v>0</v>
      </c>
      <c r="M934" s="9"/>
      <c r="O934" s="11">
        <f t="shared" si="144"/>
        <v>31696.079999999998</v>
      </c>
      <c r="P934" s="11">
        <v>8112</v>
      </c>
      <c r="Q934" s="11">
        <f t="shared" si="145"/>
        <v>4644.6399999999994</v>
      </c>
      <c r="S934" s="11">
        <f t="shared" si="146"/>
        <v>23584.079999999998</v>
      </c>
      <c r="T934" s="11">
        <f t="shared" si="140"/>
        <v>23584.079999999998</v>
      </c>
      <c r="U934" s="11">
        <f t="shared" si="149"/>
        <v>2518.4619999999995</v>
      </c>
      <c r="V934" s="11">
        <f t="shared" si="141"/>
        <v>23584.079999999998</v>
      </c>
      <c r="W934" s="12">
        <f t="shared" si="147"/>
        <v>1</v>
      </c>
      <c r="X934" s="11">
        <f t="shared" si="142"/>
        <v>0</v>
      </c>
      <c r="Y934" s="12">
        <f t="shared" si="148"/>
        <v>0</v>
      </c>
      <c r="AA934" s="12"/>
      <c r="AB934" s="12"/>
    </row>
    <row r="935" spans="1:28">
      <c r="A935" s="1">
        <v>35632</v>
      </c>
      <c r="B935" s="7" t="s">
        <v>81</v>
      </c>
      <c r="C935" s="8" t="str">
        <f t="shared" si="143"/>
        <v>Mon</v>
      </c>
      <c r="E935" s="10">
        <v>0</v>
      </c>
      <c r="F935" s="9">
        <v>8727.7439999999988</v>
      </c>
      <c r="G935" s="9">
        <v>12487.835999999999</v>
      </c>
      <c r="H935" s="61">
        <v>0</v>
      </c>
      <c r="I935" s="9">
        <v>3222.9359999999997</v>
      </c>
      <c r="J935" s="9">
        <v>0</v>
      </c>
      <c r="K935" s="9">
        <v>28496.333999999999</v>
      </c>
      <c r="L935" s="9">
        <v>0</v>
      </c>
      <c r="M935" s="9"/>
      <c r="O935" s="11">
        <f t="shared" si="144"/>
        <v>52934.849999999991</v>
      </c>
      <c r="P935" s="11">
        <v>23838.9</v>
      </c>
      <c r="Q935" s="11">
        <f t="shared" si="145"/>
        <v>4657.4339999999975</v>
      </c>
      <c r="S935" s="11">
        <f t="shared" si="146"/>
        <v>29095.94999999999</v>
      </c>
      <c r="T935" s="11">
        <f t="shared" si="140"/>
        <v>29095.94999999999</v>
      </c>
      <c r="U935" s="11">
        <f t="shared" si="149"/>
        <v>5511.8699999999917</v>
      </c>
      <c r="V935" s="11">
        <f t="shared" si="141"/>
        <v>29095.94999999999</v>
      </c>
      <c r="W935" s="12">
        <f t="shared" si="147"/>
        <v>1</v>
      </c>
      <c r="X935" s="11">
        <f t="shared" si="142"/>
        <v>0</v>
      </c>
      <c r="Y935" s="12">
        <f t="shared" si="148"/>
        <v>0</v>
      </c>
      <c r="AA935" s="12"/>
      <c r="AB935" s="12"/>
    </row>
    <row r="936" spans="1:28">
      <c r="A936" s="1">
        <v>35633</v>
      </c>
      <c r="B936" s="7" t="s">
        <v>81</v>
      </c>
      <c r="C936" s="8" t="str">
        <f t="shared" si="143"/>
        <v>Tue</v>
      </c>
      <c r="E936" s="10">
        <v>0</v>
      </c>
      <c r="F936" s="9">
        <v>8638.2179999999989</v>
      </c>
      <c r="G936" s="9">
        <v>12537.803999999998</v>
      </c>
      <c r="H936" s="61">
        <v>0</v>
      </c>
      <c r="I936" s="9">
        <v>3332.241</v>
      </c>
      <c r="J936" s="9">
        <v>0</v>
      </c>
      <c r="K936" s="9">
        <v>21847.466999999997</v>
      </c>
      <c r="L936" s="9">
        <v>0</v>
      </c>
      <c r="M936" s="9"/>
      <c r="O936" s="11">
        <f t="shared" si="144"/>
        <v>46355.729999999996</v>
      </c>
      <c r="P936" s="11">
        <v>17176.5</v>
      </c>
      <c r="Q936" s="11">
        <f t="shared" si="145"/>
        <v>4670.9669999999969</v>
      </c>
      <c r="S936" s="11">
        <f t="shared" si="146"/>
        <v>29179.229999999996</v>
      </c>
      <c r="T936" s="11">
        <f t="shared" si="140"/>
        <v>29179.229999999996</v>
      </c>
      <c r="U936" s="11">
        <f t="shared" si="149"/>
        <v>83.280000000006112</v>
      </c>
      <c r="V936" s="11">
        <f t="shared" si="141"/>
        <v>29179.229999999996</v>
      </c>
      <c r="W936" s="12">
        <f t="shared" si="147"/>
        <v>1</v>
      </c>
      <c r="X936" s="11">
        <f t="shared" si="142"/>
        <v>0</v>
      </c>
      <c r="Y936" s="12">
        <f t="shared" si="148"/>
        <v>0</v>
      </c>
      <c r="AA936" s="12"/>
      <c r="AB936" s="12"/>
    </row>
    <row r="937" spans="1:28">
      <c r="A937" s="1">
        <v>35634</v>
      </c>
      <c r="B937" s="7" t="s">
        <v>81</v>
      </c>
      <c r="C937" s="8" t="str">
        <f t="shared" si="143"/>
        <v>Wed</v>
      </c>
      <c r="E937" s="10">
        <v>0</v>
      </c>
      <c r="F937" s="9">
        <v>8618.48</v>
      </c>
      <c r="G937" s="9">
        <v>12346.88</v>
      </c>
      <c r="H937" s="61">
        <v>0</v>
      </c>
      <c r="I937" s="9">
        <v>3289.52</v>
      </c>
      <c r="J937" s="9">
        <v>0</v>
      </c>
      <c r="K937" s="9">
        <v>5272.8</v>
      </c>
      <c r="L937" s="9">
        <v>0</v>
      </c>
      <c r="M937" s="9"/>
      <c r="O937" s="11">
        <f t="shared" si="144"/>
        <v>29527.68</v>
      </c>
      <c r="P937" s="11">
        <v>1443.52</v>
      </c>
      <c r="Q937" s="11">
        <f t="shared" si="145"/>
        <v>3829.28</v>
      </c>
      <c r="S937" s="11">
        <f t="shared" si="146"/>
        <v>28084.16</v>
      </c>
      <c r="T937" s="11">
        <f t="shared" si="140"/>
        <v>28084.16</v>
      </c>
      <c r="U937" s="11">
        <f t="shared" si="149"/>
        <v>-1095.0699999999961</v>
      </c>
      <c r="V937" s="11">
        <f t="shared" si="141"/>
        <v>28084.16</v>
      </c>
      <c r="W937" s="12">
        <f t="shared" si="147"/>
        <v>1</v>
      </c>
      <c r="X937" s="11">
        <f t="shared" si="142"/>
        <v>0</v>
      </c>
      <c r="Y937" s="12">
        <f t="shared" si="148"/>
        <v>0</v>
      </c>
      <c r="AA937" s="12"/>
      <c r="AB937" s="12"/>
    </row>
    <row r="938" spans="1:28">
      <c r="A938" s="1">
        <v>35635</v>
      </c>
      <c r="B938" s="7" t="s">
        <v>81</v>
      </c>
      <c r="C938" s="8" t="str">
        <f t="shared" si="143"/>
        <v>Thur</v>
      </c>
      <c r="E938" s="10">
        <v>0</v>
      </c>
      <c r="F938" s="9">
        <v>9024.0929999999989</v>
      </c>
      <c r="G938" s="9">
        <v>12550.388999999999</v>
      </c>
      <c r="H938" s="61">
        <v>0</v>
      </c>
      <c r="I938" s="9">
        <v>3382.857</v>
      </c>
      <c r="J938" s="9">
        <v>0</v>
      </c>
      <c r="K938" s="9">
        <v>5877.8579999999993</v>
      </c>
      <c r="L938" s="9">
        <v>0</v>
      </c>
      <c r="M938" s="9"/>
      <c r="O938" s="11">
        <f t="shared" si="144"/>
        <v>30835.196999999996</v>
      </c>
      <c r="P938" s="11">
        <v>1555.8419999999999</v>
      </c>
      <c r="Q938" s="11">
        <f t="shared" si="145"/>
        <v>4322.0159999999996</v>
      </c>
      <c r="S938" s="11">
        <f t="shared" si="146"/>
        <v>29279.354999999996</v>
      </c>
      <c r="T938" s="11">
        <f t="shared" si="140"/>
        <v>29279.354999999996</v>
      </c>
      <c r="U938" s="11">
        <f t="shared" si="149"/>
        <v>1195.1949999999961</v>
      </c>
      <c r="V938" s="11">
        <f t="shared" si="141"/>
        <v>29279.354999999996</v>
      </c>
      <c r="W938" s="12">
        <f t="shared" si="147"/>
        <v>1</v>
      </c>
      <c r="X938" s="11">
        <f t="shared" si="142"/>
        <v>0</v>
      </c>
      <c r="Y938" s="12">
        <f t="shared" si="148"/>
        <v>0</v>
      </c>
      <c r="AA938" s="12"/>
      <c r="AB938" s="12"/>
    </row>
    <row r="939" spans="1:28">
      <c r="A939" s="1">
        <v>35636</v>
      </c>
      <c r="B939" s="7" t="s">
        <v>81</v>
      </c>
      <c r="C939" s="8" t="str">
        <f t="shared" si="143"/>
        <v>Fri</v>
      </c>
      <c r="E939" s="10">
        <v>0</v>
      </c>
      <c r="F939" s="9">
        <v>8249.0869999999995</v>
      </c>
      <c r="G939" s="9">
        <v>12179.110999999999</v>
      </c>
      <c r="H939" s="61">
        <v>0</v>
      </c>
      <c r="I939" s="9">
        <v>3240.6009999999997</v>
      </c>
      <c r="J939" s="9">
        <v>0</v>
      </c>
      <c r="K939" s="9">
        <v>4992.8409999999994</v>
      </c>
      <c r="L939" s="9">
        <v>0</v>
      </c>
      <c r="M939" s="9"/>
      <c r="O939" s="11">
        <f t="shared" si="144"/>
        <v>28661.639999999996</v>
      </c>
      <c r="P939" s="11">
        <v>1559.2850000000001</v>
      </c>
      <c r="Q939" s="11">
        <f t="shared" si="145"/>
        <v>3433.5559999999996</v>
      </c>
      <c r="S939" s="11">
        <f t="shared" si="146"/>
        <v>27102.354999999996</v>
      </c>
      <c r="T939" s="11">
        <f t="shared" si="140"/>
        <v>27102.354999999996</v>
      </c>
      <c r="U939" s="11">
        <f t="shared" si="149"/>
        <v>-2177</v>
      </c>
      <c r="V939" s="11">
        <f t="shared" si="141"/>
        <v>27102.354999999996</v>
      </c>
      <c r="W939" s="12">
        <f t="shared" si="147"/>
        <v>1</v>
      </c>
      <c r="X939" s="11">
        <f t="shared" si="142"/>
        <v>0</v>
      </c>
      <c r="Y939" s="12">
        <f t="shared" si="148"/>
        <v>0</v>
      </c>
      <c r="AA939" s="12"/>
      <c r="AB939" s="12"/>
    </row>
    <row r="940" spans="1:28">
      <c r="A940" s="1">
        <v>35637</v>
      </c>
      <c r="B940" s="7" t="s">
        <v>81</v>
      </c>
      <c r="C940" s="8" t="str">
        <f t="shared" si="143"/>
        <v>Sat</v>
      </c>
      <c r="E940" s="10">
        <v>0</v>
      </c>
      <c r="F940" s="9">
        <v>6024.96</v>
      </c>
      <c r="G940" s="9">
        <v>11169.188</v>
      </c>
      <c r="H940" s="61">
        <v>0</v>
      </c>
      <c r="I940" s="9">
        <v>2879.6379999999999</v>
      </c>
      <c r="J940" s="9">
        <v>0</v>
      </c>
      <c r="K940" s="9">
        <v>22815.352000000003</v>
      </c>
      <c r="L940" s="9">
        <v>0</v>
      </c>
      <c r="M940" s="9"/>
      <c r="O940" s="11">
        <f t="shared" si="144"/>
        <v>42889.138000000006</v>
      </c>
      <c r="P940" s="11">
        <v>19711.87</v>
      </c>
      <c r="Q940" s="11">
        <f t="shared" si="145"/>
        <v>3103.4820000000036</v>
      </c>
      <c r="S940" s="11">
        <f t="shared" si="146"/>
        <v>23177.268000000007</v>
      </c>
      <c r="T940" s="11">
        <f t="shared" si="140"/>
        <v>23177.268000000007</v>
      </c>
      <c r="U940" s="11">
        <f t="shared" si="149"/>
        <v>-3925.0869999999886</v>
      </c>
      <c r="V940" s="11">
        <f t="shared" si="141"/>
        <v>23177.268000000007</v>
      </c>
      <c r="W940" s="12">
        <f t="shared" si="147"/>
        <v>1</v>
      </c>
      <c r="X940" s="11">
        <f t="shared" si="142"/>
        <v>0</v>
      </c>
      <c r="Y940" s="12">
        <f t="shared" si="148"/>
        <v>0</v>
      </c>
      <c r="AA940" s="12"/>
      <c r="AB940" s="12"/>
    </row>
    <row r="941" spans="1:28">
      <c r="A941" s="1">
        <v>35638</v>
      </c>
      <c r="B941" s="7" t="s">
        <v>81</v>
      </c>
      <c r="C941" s="8" t="str">
        <f t="shared" si="143"/>
        <v>Sun</v>
      </c>
      <c r="E941" s="10">
        <v>0</v>
      </c>
      <c r="F941" s="9">
        <v>6577.23</v>
      </c>
      <c r="G941" s="9">
        <v>11395.724999999999</v>
      </c>
      <c r="H941" s="61">
        <v>0</v>
      </c>
      <c r="I941" s="9">
        <v>2964.665</v>
      </c>
      <c r="J941" s="9">
        <v>0</v>
      </c>
      <c r="K941" s="9">
        <v>35841.410000000003</v>
      </c>
      <c r="L941" s="9">
        <v>0</v>
      </c>
      <c r="M941" s="9"/>
      <c r="O941" s="11">
        <f t="shared" si="144"/>
        <v>56779.03</v>
      </c>
      <c r="P941" s="11">
        <v>31780.54</v>
      </c>
      <c r="Q941" s="11">
        <f t="shared" si="145"/>
        <v>4060.8700000000026</v>
      </c>
      <c r="S941" s="11">
        <f t="shared" si="146"/>
        <v>24998.489999999998</v>
      </c>
      <c r="T941" s="11">
        <f t="shared" si="140"/>
        <v>24998.489999999998</v>
      </c>
      <c r="U941" s="11">
        <f t="shared" si="149"/>
        <v>1821.2219999999907</v>
      </c>
      <c r="V941" s="11">
        <f t="shared" si="141"/>
        <v>24998.489999999998</v>
      </c>
      <c r="W941" s="12">
        <f t="shared" si="147"/>
        <v>1</v>
      </c>
      <c r="X941" s="11">
        <f t="shared" si="142"/>
        <v>0</v>
      </c>
      <c r="Y941" s="12">
        <f t="shared" si="148"/>
        <v>0</v>
      </c>
      <c r="AA941" s="12"/>
      <c r="AB941" s="12"/>
    </row>
    <row r="942" spans="1:28">
      <c r="A942" s="1">
        <v>35639</v>
      </c>
      <c r="B942" s="7" t="s">
        <v>81</v>
      </c>
      <c r="C942" s="8" t="str">
        <f t="shared" si="143"/>
        <v>Mon</v>
      </c>
      <c r="E942" s="10">
        <v>0</v>
      </c>
      <c r="F942" s="9">
        <v>8194.3639999999996</v>
      </c>
      <c r="G942" s="9">
        <v>12091.76</v>
      </c>
      <c r="H942" s="61">
        <v>0</v>
      </c>
      <c r="I942" s="9">
        <v>3237.37</v>
      </c>
      <c r="J942" s="9">
        <v>0</v>
      </c>
      <c r="K942" s="9">
        <v>30245.09</v>
      </c>
      <c r="L942" s="9">
        <v>0</v>
      </c>
      <c r="M942" s="9"/>
      <c r="O942" s="11">
        <f t="shared" si="144"/>
        <v>53768.584000000003</v>
      </c>
      <c r="P942" s="11">
        <v>25426.168000000001</v>
      </c>
      <c r="Q942" s="11">
        <f t="shared" si="145"/>
        <v>4818.9219999999987</v>
      </c>
      <c r="S942" s="11">
        <f t="shared" si="146"/>
        <v>28342.416000000001</v>
      </c>
      <c r="T942" s="11">
        <f t="shared" si="140"/>
        <v>28342.416000000001</v>
      </c>
      <c r="U942" s="11">
        <f t="shared" si="149"/>
        <v>3343.9260000000031</v>
      </c>
      <c r="V942" s="11">
        <f t="shared" si="141"/>
        <v>28342.416000000001</v>
      </c>
      <c r="W942" s="12">
        <f t="shared" si="147"/>
        <v>1</v>
      </c>
      <c r="X942" s="11">
        <f t="shared" si="142"/>
        <v>0</v>
      </c>
      <c r="Y942" s="12">
        <f t="shared" si="148"/>
        <v>0</v>
      </c>
      <c r="AA942" s="12"/>
      <c r="AB942" s="12"/>
    </row>
    <row r="943" spans="1:28">
      <c r="A943" s="1">
        <v>35640</v>
      </c>
      <c r="B943" s="7" t="s">
        <v>81</v>
      </c>
      <c r="C943" s="8" t="str">
        <f t="shared" si="143"/>
        <v>Tue</v>
      </c>
      <c r="E943" s="10">
        <v>0</v>
      </c>
      <c r="F943" s="9">
        <v>8423.744999999999</v>
      </c>
      <c r="G943" s="9">
        <v>12479.39</v>
      </c>
      <c r="H943" s="61">
        <v>0</v>
      </c>
      <c r="I943" s="9">
        <v>3252.04</v>
      </c>
      <c r="J943" s="9">
        <v>0</v>
      </c>
      <c r="K943" s="9">
        <v>22908.49</v>
      </c>
      <c r="L943" s="9">
        <v>0</v>
      </c>
      <c r="M943" s="9"/>
      <c r="O943" s="11">
        <f t="shared" si="144"/>
        <v>47063.665000000001</v>
      </c>
      <c r="P943" s="11">
        <v>18103.580000000002</v>
      </c>
      <c r="Q943" s="11">
        <f t="shared" si="145"/>
        <v>4804.91</v>
      </c>
      <c r="S943" s="11">
        <f t="shared" si="146"/>
        <v>28960.084999999999</v>
      </c>
      <c r="T943" s="11">
        <f t="shared" si="140"/>
        <v>28960.084999999999</v>
      </c>
      <c r="U943" s="11">
        <f t="shared" si="149"/>
        <v>617.66899999999805</v>
      </c>
      <c r="V943" s="11">
        <f t="shared" si="141"/>
        <v>28960.084999999999</v>
      </c>
      <c r="W943" s="12">
        <f t="shared" si="147"/>
        <v>1</v>
      </c>
      <c r="X943" s="11">
        <f t="shared" si="142"/>
        <v>0</v>
      </c>
      <c r="Y943" s="12">
        <f t="shared" si="148"/>
        <v>0</v>
      </c>
      <c r="AA943" s="12"/>
      <c r="AB943" s="12"/>
    </row>
    <row r="944" spans="1:28">
      <c r="A944" s="1">
        <v>35641</v>
      </c>
      <c r="B944" s="7" t="s">
        <v>81</v>
      </c>
      <c r="C944" s="8" t="str">
        <f t="shared" si="143"/>
        <v>Wed</v>
      </c>
      <c r="E944" s="10">
        <v>0</v>
      </c>
      <c r="F944" s="9">
        <v>8829.2049999999999</v>
      </c>
      <c r="G944" s="9">
        <v>12670.625</v>
      </c>
      <c r="H944" s="61">
        <v>0</v>
      </c>
      <c r="I944" s="9">
        <v>3323.1</v>
      </c>
      <c r="J944" s="9">
        <v>0</v>
      </c>
      <c r="K944" s="9">
        <v>5524.915</v>
      </c>
      <c r="L944" s="9">
        <v>0</v>
      </c>
      <c r="M944" s="9"/>
      <c r="O944" s="11">
        <f t="shared" si="144"/>
        <v>30347.845000000001</v>
      </c>
      <c r="P944" s="11">
        <v>1461.9549999999999</v>
      </c>
      <c r="Q944" s="11">
        <f t="shared" si="145"/>
        <v>4062.96</v>
      </c>
      <c r="S944" s="11">
        <f t="shared" si="146"/>
        <v>28885.89</v>
      </c>
      <c r="T944" s="11">
        <f t="shared" si="140"/>
        <v>28885.89</v>
      </c>
      <c r="U944" s="11">
        <f t="shared" si="149"/>
        <v>-74.194999999999709</v>
      </c>
      <c r="V944" s="11">
        <f t="shared" si="141"/>
        <v>28885.89</v>
      </c>
      <c r="W944" s="12">
        <f t="shared" si="147"/>
        <v>1</v>
      </c>
      <c r="X944" s="11">
        <f t="shared" si="142"/>
        <v>0</v>
      </c>
      <c r="Y944" s="12">
        <f t="shared" si="148"/>
        <v>0</v>
      </c>
      <c r="AA944" s="12"/>
      <c r="AB944" s="12"/>
    </row>
    <row r="945" spans="1:28">
      <c r="A945" s="1">
        <v>35642</v>
      </c>
      <c r="B945" s="7" t="s">
        <v>81</v>
      </c>
      <c r="C945" s="8" t="str">
        <f t="shared" si="143"/>
        <v>Thur</v>
      </c>
      <c r="E945" s="10">
        <v>0</v>
      </c>
      <c r="F945" s="9">
        <v>8651.5550000000003</v>
      </c>
      <c r="G945" s="9">
        <v>12574.484999999999</v>
      </c>
      <c r="H945" s="61">
        <v>0</v>
      </c>
      <c r="I945" s="9">
        <v>3210.24</v>
      </c>
      <c r="J945" s="9">
        <v>0</v>
      </c>
      <c r="K945" s="9">
        <v>6081.9</v>
      </c>
      <c r="L945" s="9">
        <v>0</v>
      </c>
      <c r="M945" s="9"/>
      <c r="O945" s="11">
        <f t="shared" si="144"/>
        <v>30518.18</v>
      </c>
      <c r="P945" s="11">
        <v>1858.01</v>
      </c>
      <c r="Q945" s="11">
        <f t="shared" si="145"/>
        <v>4223.8899999999994</v>
      </c>
      <c r="S945" s="11">
        <f t="shared" si="146"/>
        <v>28660.170000000002</v>
      </c>
      <c r="T945" s="11">
        <f t="shared" si="140"/>
        <v>28660.170000000002</v>
      </c>
      <c r="U945" s="11">
        <f t="shared" si="149"/>
        <v>-225.71999999999753</v>
      </c>
      <c r="V945" s="11">
        <f t="shared" si="141"/>
        <v>28660.170000000002</v>
      </c>
      <c r="W945" s="12">
        <f t="shared" si="147"/>
        <v>1</v>
      </c>
      <c r="X945" s="11">
        <f t="shared" si="142"/>
        <v>0</v>
      </c>
      <c r="Y945" s="12">
        <f t="shared" si="148"/>
        <v>0</v>
      </c>
      <c r="AA945" s="12"/>
      <c r="AB945" s="12"/>
    </row>
    <row r="946" spans="1:28">
      <c r="A946" s="1">
        <v>35643</v>
      </c>
      <c r="B946" s="7" t="s">
        <v>82</v>
      </c>
      <c r="C946" s="8" t="str">
        <f t="shared" si="143"/>
        <v>Fri</v>
      </c>
      <c r="E946" s="10">
        <v>0</v>
      </c>
      <c r="F946" s="9">
        <v>7888.1360000000004</v>
      </c>
      <c r="G946" s="9">
        <v>12127.324000000001</v>
      </c>
      <c r="H946" s="61">
        <v>0</v>
      </c>
      <c r="I946" s="9">
        <v>3068.194</v>
      </c>
      <c r="J946" s="9">
        <v>0</v>
      </c>
      <c r="K946" s="9">
        <v>25333.944</v>
      </c>
      <c r="L946" s="9">
        <v>0</v>
      </c>
      <c r="M946" s="9"/>
      <c r="O946" s="11">
        <f t="shared" si="144"/>
        <v>48417.597999999998</v>
      </c>
      <c r="P946" s="11">
        <v>22276.29</v>
      </c>
      <c r="Q946" s="11">
        <f t="shared" si="145"/>
        <v>3057.6539999999986</v>
      </c>
      <c r="S946" s="11">
        <f t="shared" si="146"/>
        <v>26141.307999999997</v>
      </c>
      <c r="T946" s="11">
        <f t="shared" si="140"/>
        <v>26141.307999999997</v>
      </c>
      <c r="U946" s="11">
        <f t="shared" si="149"/>
        <v>-2518.8620000000046</v>
      </c>
      <c r="V946" s="11">
        <f t="shared" si="141"/>
        <v>26141.307999999997</v>
      </c>
      <c r="W946" s="12">
        <f t="shared" si="147"/>
        <v>1</v>
      </c>
      <c r="X946" s="11">
        <f t="shared" si="142"/>
        <v>0</v>
      </c>
      <c r="Y946" s="12">
        <f t="shared" si="148"/>
        <v>0</v>
      </c>
      <c r="AA946" s="12"/>
      <c r="AB946" s="12"/>
    </row>
    <row r="947" spans="1:28">
      <c r="A947" s="1">
        <v>35644</v>
      </c>
      <c r="B947" s="7" t="s">
        <v>82</v>
      </c>
      <c r="C947" s="8" t="str">
        <f t="shared" si="143"/>
        <v>Sat</v>
      </c>
      <c r="E947" s="10">
        <v>0</v>
      </c>
      <c r="F947" s="9">
        <v>5785.6329999999998</v>
      </c>
      <c r="G947" s="9">
        <v>11011.057999999999</v>
      </c>
      <c r="H947" s="61">
        <v>0</v>
      </c>
      <c r="I947" s="9">
        <v>2712.9769999999999</v>
      </c>
      <c r="J947" s="9">
        <v>0</v>
      </c>
      <c r="K947" s="9">
        <v>2857.2729999999997</v>
      </c>
      <c r="L947" s="9">
        <v>0</v>
      </c>
      <c r="M947" s="9"/>
      <c r="O947" s="11">
        <f t="shared" si="144"/>
        <v>22366.940999999999</v>
      </c>
      <c r="P947" s="11">
        <v>1519.3519999999999</v>
      </c>
      <c r="Q947" s="11">
        <f t="shared" si="145"/>
        <v>1337.9209999999998</v>
      </c>
      <c r="S947" s="11">
        <f t="shared" si="146"/>
        <v>20847.589</v>
      </c>
      <c r="T947" s="11">
        <f t="shared" si="140"/>
        <v>20847.589</v>
      </c>
      <c r="U947" s="11">
        <f t="shared" si="149"/>
        <v>-5293.7189999999973</v>
      </c>
      <c r="V947" s="11">
        <f t="shared" si="141"/>
        <v>20847.589</v>
      </c>
      <c r="W947" s="12">
        <f t="shared" si="147"/>
        <v>1</v>
      </c>
      <c r="X947" s="11">
        <f t="shared" si="142"/>
        <v>0</v>
      </c>
      <c r="Y947" s="12">
        <f t="shared" si="148"/>
        <v>0</v>
      </c>
      <c r="AA947" s="12"/>
      <c r="AB947" s="12"/>
    </row>
    <row r="948" spans="1:28">
      <c r="A948" s="1">
        <v>35645</v>
      </c>
      <c r="B948" s="7" t="s">
        <v>82</v>
      </c>
      <c r="C948" s="8" t="str">
        <f t="shared" si="143"/>
        <v>Sun</v>
      </c>
      <c r="E948" s="10">
        <v>0</v>
      </c>
      <c r="F948" s="9">
        <v>6612.152</v>
      </c>
      <c r="G948" s="9">
        <v>11644.474999999999</v>
      </c>
      <c r="H948" s="61">
        <v>0</v>
      </c>
      <c r="I948" s="9">
        <v>2998.386</v>
      </c>
      <c r="J948" s="9">
        <v>0</v>
      </c>
      <c r="K948" s="9">
        <v>24934.560999999998</v>
      </c>
      <c r="L948" s="9">
        <v>0</v>
      </c>
      <c r="M948" s="9"/>
      <c r="O948" s="11">
        <f t="shared" si="144"/>
        <v>46189.573999999993</v>
      </c>
      <c r="P948" s="11">
        <v>23190.276999999998</v>
      </c>
      <c r="Q948" s="11">
        <f t="shared" si="145"/>
        <v>1744.2839999999997</v>
      </c>
      <c r="S948" s="11">
        <f t="shared" si="146"/>
        <v>22999.296999999995</v>
      </c>
      <c r="T948" s="11">
        <f t="shared" si="140"/>
        <v>22999.296999999995</v>
      </c>
      <c r="U948" s="11">
        <f t="shared" si="149"/>
        <v>2151.7079999999951</v>
      </c>
      <c r="V948" s="11">
        <f t="shared" si="141"/>
        <v>22999.296999999995</v>
      </c>
      <c r="W948" s="12">
        <f t="shared" si="147"/>
        <v>1</v>
      </c>
      <c r="X948" s="11">
        <f t="shared" si="142"/>
        <v>0</v>
      </c>
      <c r="Y948" s="12">
        <f t="shared" si="148"/>
        <v>0</v>
      </c>
      <c r="AA948" s="12"/>
      <c r="AB948" s="12"/>
    </row>
    <row r="949" spans="1:28">
      <c r="A949" s="1">
        <v>35646</v>
      </c>
      <c r="B949" s="7" t="s">
        <v>82</v>
      </c>
      <c r="C949" s="8" t="str">
        <f t="shared" si="143"/>
        <v>Mon</v>
      </c>
      <c r="E949" s="10">
        <v>0</v>
      </c>
      <c r="F949" s="9">
        <v>8677.9480000000003</v>
      </c>
      <c r="G949" s="9">
        <v>12716.576000000001</v>
      </c>
      <c r="H949" s="61">
        <v>0</v>
      </c>
      <c r="I949" s="9">
        <v>3316.9560000000001</v>
      </c>
      <c r="J949" s="9">
        <v>0</v>
      </c>
      <c r="K949" s="9">
        <v>25845.536</v>
      </c>
      <c r="L949" s="9">
        <v>0</v>
      </c>
      <c r="M949" s="9"/>
      <c r="O949" s="11">
        <f t="shared" si="144"/>
        <v>50557.016000000003</v>
      </c>
      <c r="P949" s="11">
        <v>22074.116000000002</v>
      </c>
      <c r="Q949" s="11">
        <f t="shared" si="145"/>
        <v>3771.4199999999983</v>
      </c>
      <c r="S949" s="11">
        <f t="shared" si="146"/>
        <v>28482.9</v>
      </c>
      <c r="T949" s="11">
        <f t="shared" si="140"/>
        <v>28482.9</v>
      </c>
      <c r="U949" s="11">
        <f t="shared" si="149"/>
        <v>5483.6030000000064</v>
      </c>
      <c r="V949" s="11">
        <f t="shared" si="141"/>
        <v>28482.9</v>
      </c>
      <c r="W949" s="12">
        <f t="shared" si="147"/>
        <v>1</v>
      </c>
      <c r="X949" s="11">
        <f t="shared" si="142"/>
        <v>0</v>
      </c>
      <c r="Y949" s="12">
        <f t="shared" si="148"/>
        <v>0</v>
      </c>
      <c r="AA949" s="12"/>
      <c r="AB949" s="12"/>
    </row>
    <row r="950" spans="1:28">
      <c r="A950" s="1">
        <v>35647</v>
      </c>
      <c r="B950" s="7" t="s">
        <v>82</v>
      </c>
      <c r="C950" s="8" t="str">
        <f t="shared" si="143"/>
        <v>Tue</v>
      </c>
      <c r="E950" s="10">
        <v>0</v>
      </c>
      <c r="F950" s="9">
        <v>9569.0649999999987</v>
      </c>
      <c r="G950" s="9">
        <v>12735.414999999999</v>
      </c>
      <c r="H950" s="61">
        <v>0</v>
      </c>
      <c r="I950" s="9">
        <v>3296.9749999999999</v>
      </c>
      <c r="J950" s="9">
        <v>0</v>
      </c>
      <c r="K950" s="9">
        <v>4925.085</v>
      </c>
      <c r="L950" s="9">
        <v>0</v>
      </c>
      <c r="M950" s="9"/>
      <c r="O950" s="11">
        <f t="shared" si="144"/>
        <v>30526.539999999994</v>
      </c>
      <c r="P950" s="11">
        <v>1284.3050000000001</v>
      </c>
      <c r="Q950" s="11">
        <f t="shared" si="145"/>
        <v>3640.7799999999997</v>
      </c>
      <c r="S950" s="11">
        <f t="shared" si="146"/>
        <v>29242.234999999993</v>
      </c>
      <c r="T950" s="11">
        <f t="shared" si="140"/>
        <v>29242.234999999993</v>
      </c>
      <c r="U950" s="11">
        <f t="shared" si="149"/>
        <v>759.33499999999185</v>
      </c>
      <c r="V950" s="11">
        <f t="shared" si="141"/>
        <v>29242.234999999993</v>
      </c>
      <c r="W950" s="12">
        <f t="shared" si="147"/>
        <v>1</v>
      </c>
      <c r="X950" s="11">
        <f t="shared" si="142"/>
        <v>0</v>
      </c>
      <c r="Y950" s="12">
        <f t="shared" si="148"/>
        <v>0</v>
      </c>
      <c r="AA950" s="12"/>
      <c r="AB950" s="12"/>
    </row>
    <row r="951" spans="1:28">
      <c r="A951" s="1">
        <v>35648</v>
      </c>
      <c r="B951" s="7" t="s">
        <v>82</v>
      </c>
      <c r="C951" s="8" t="str">
        <f t="shared" si="143"/>
        <v>Wed</v>
      </c>
      <c r="E951" s="10">
        <v>0</v>
      </c>
      <c r="F951" s="9">
        <v>9110.6049999999996</v>
      </c>
      <c r="G951" s="9">
        <v>12836.200999999999</v>
      </c>
      <c r="H951" s="61">
        <v>0</v>
      </c>
      <c r="I951" s="9">
        <v>3315.6969999999997</v>
      </c>
      <c r="J951" s="9">
        <v>0</v>
      </c>
      <c r="K951" s="9">
        <v>11675.341999999999</v>
      </c>
      <c r="L951" s="9">
        <v>0</v>
      </c>
      <c r="M951" s="9"/>
      <c r="O951" s="11">
        <f t="shared" si="144"/>
        <v>36937.844999999994</v>
      </c>
      <c r="P951" s="11">
        <v>7476.2239999999993</v>
      </c>
      <c r="Q951" s="11">
        <f t="shared" si="145"/>
        <v>4199.1179999999995</v>
      </c>
      <c r="S951" s="11">
        <f t="shared" si="146"/>
        <v>29461.620999999996</v>
      </c>
      <c r="T951" s="11">
        <f t="shared" si="140"/>
        <v>29461.620999999996</v>
      </c>
      <c r="U951" s="11">
        <f t="shared" si="149"/>
        <v>219.38600000000224</v>
      </c>
      <c r="V951" s="11">
        <f t="shared" si="141"/>
        <v>29461.620999999996</v>
      </c>
      <c r="W951" s="12">
        <f t="shared" si="147"/>
        <v>1</v>
      </c>
      <c r="X951" s="11">
        <f t="shared" si="142"/>
        <v>0</v>
      </c>
      <c r="Y951" s="12">
        <f t="shared" si="148"/>
        <v>0</v>
      </c>
      <c r="AA951" s="12"/>
      <c r="AB951" s="12"/>
    </row>
    <row r="952" spans="1:28">
      <c r="A952" s="1">
        <v>35649</v>
      </c>
      <c r="B952" s="7" t="s">
        <v>82</v>
      </c>
      <c r="C952" s="8" t="str">
        <f t="shared" si="143"/>
        <v>Thur</v>
      </c>
      <c r="E952" s="10">
        <v>0</v>
      </c>
      <c r="F952" s="9">
        <v>8918.3459999999995</v>
      </c>
      <c r="G952" s="9">
        <v>12602.739</v>
      </c>
      <c r="H952" s="61">
        <v>0</v>
      </c>
      <c r="I952" s="9">
        <v>3266.64</v>
      </c>
      <c r="J952" s="9">
        <v>0</v>
      </c>
      <c r="K952" s="9">
        <v>16566.681</v>
      </c>
      <c r="L952" s="9">
        <v>0</v>
      </c>
      <c r="M952" s="9"/>
      <c r="O952" s="11">
        <f t="shared" si="144"/>
        <v>41354.406000000003</v>
      </c>
      <c r="P952" s="11">
        <v>12182.892</v>
      </c>
      <c r="Q952" s="11">
        <f t="shared" si="145"/>
        <v>4383.7890000000007</v>
      </c>
      <c r="S952" s="11">
        <f t="shared" si="146"/>
        <v>29171.514000000003</v>
      </c>
      <c r="T952" s="11">
        <f t="shared" si="140"/>
        <v>29171.514000000003</v>
      </c>
      <c r="U952" s="11">
        <f t="shared" si="149"/>
        <v>-290.10699999999269</v>
      </c>
      <c r="V952" s="11">
        <f t="shared" si="141"/>
        <v>29171.514000000003</v>
      </c>
      <c r="W952" s="12">
        <f t="shared" si="147"/>
        <v>1</v>
      </c>
      <c r="X952" s="11">
        <f t="shared" si="142"/>
        <v>0</v>
      </c>
      <c r="Y952" s="12">
        <f t="shared" si="148"/>
        <v>0</v>
      </c>
      <c r="AA952" s="12"/>
      <c r="AB952" s="12"/>
    </row>
    <row r="953" spans="1:28">
      <c r="A953" s="1">
        <v>35650</v>
      </c>
      <c r="B953" s="7" t="s">
        <v>82</v>
      </c>
      <c r="C953" s="8" t="str">
        <f t="shared" si="143"/>
        <v>Fri</v>
      </c>
      <c r="E953" s="10">
        <v>0</v>
      </c>
      <c r="F953" s="9">
        <v>7862.915</v>
      </c>
      <c r="G953" s="9">
        <v>12394.14</v>
      </c>
      <c r="H953" s="61">
        <v>0</v>
      </c>
      <c r="I953" s="9">
        <v>3179.77</v>
      </c>
      <c r="J953" s="9">
        <v>0</v>
      </c>
      <c r="K953" s="9">
        <v>9501.33</v>
      </c>
      <c r="L953" s="9">
        <v>0</v>
      </c>
      <c r="M953" s="9"/>
      <c r="O953" s="11">
        <f t="shared" si="144"/>
        <v>32938.154999999999</v>
      </c>
      <c r="P953" s="11">
        <v>5865.8</v>
      </c>
      <c r="Q953" s="11">
        <f t="shared" si="145"/>
        <v>3635.5299999999997</v>
      </c>
      <c r="S953" s="11">
        <f t="shared" si="146"/>
        <v>27072.355</v>
      </c>
      <c r="T953" s="11">
        <f t="shared" si="140"/>
        <v>27072.355</v>
      </c>
      <c r="U953" s="11">
        <f t="shared" si="149"/>
        <v>-2099.1590000000033</v>
      </c>
      <c r="V953" s="11">
        <f t="shared" si="141"/>
        <v>27072.355</v>
      </c>
      <c r="W953" s="12">
        <f t="shared" si="147"/>
        <v>1</v>
      </c>
      <c r="X953" s="11">
        <f t="shared" si="142"/>
        <v>0</v>
      </c>
      <c r="Y953" s="12">
        <f t="shared" si="148"/>
        <v>0</v>
      </c>
      <c r="AA953" s="12"/>
      <c r="AB953" s="12"/>
    </row>
    <row r="954" spans="1:28">
      <c r="A954" s="1">
        <v>35651</v>
      </c>
      <c r="B954" s="7" t="s">
        <v>82</v>
      </c>
      <c r="C954" s="8" t="str">
        <f t="shared" si="143"/>
        <v>Sat</v>
      </c>
      <c r="E954" s="10">
        <v>0</v>
      </c>
      <c r="F954" s="9">
        <v>6052.5349999999999</v>
      </c>
      <c r="G954" s="9">
        <v>11579.68</v>
      </c>
      <c r="H954" s="61">
        <v>0</v>
      </c>
      <c r="I954" s="9">
        <v>2922.35</v>
      </c>
      <c r="J954" s="9">
        <v>0</v>
      </c>
      <c r="K954" s="9">
        <v>3416.09</v>
      </c>
      <c r="L954" s="9">
        <v>0</v>
      </c>
      <c r="M954" s="9"/>
      <c r="O954" s="11">
        <f t="shared" si="144"/>
        <v>23970.654999999999</v>
      </c>
      <c r="P954" s="11">
        <v>1334.575</v>
      </c>
      <c r="Q954" s="11">
        <f t="shared" si="145"/>
        <v>2081.5150000000003</v>
      </c>
      <c r="S954" s="11">
        <f t="shared" si="146"/>
        <v>22636.079999999998</v>
      </c>
      <c r="T954" s="11">
        <f t="shared" si="140"/>
        <v>22636.079999999998</v>
      </c>
      <c r="U954" s="11">
        <f t="shared" si="149"/>
        <v>-4436.2750000000015</v>
      </c>
      <c r="V954" s="11">
        <f t="shared" si="141"/>
        <v>22636.079999999998</v>
      </c>
      <c r="W954" s="12">
        <f t="shared" si="147"/>
        <v>1</v>
      </c>
      <c r="X954" s="11">
        <f t="shared" si="142"/>
        <v>0</v>
      </c>
      <c r="Y954" s="12">
        <f t="shared" si="148"/>
        <v>0</v>
      </c>
      <c r="AA954" s="12"/>
      <c r="AB954" s="12"/>
    </row>
    <row r="955" spans="1:28">
      <c r="A955" s="1">
        <v>35652</v>
      </c>
      <c r="B955" s="7" t="s">
        <v>82</v>
      </c>
      <c r="C955" s="8" t="str">
        <f t="shared" si="143"/>
        <v>Sun</v>
      </c>
      <c r="E955" s="10">
        <v>0</v>
      </c>
      <c r="F955" s="9">
        <v>6893.6559999999999</v>
      </c>
      <c r="G955" s="9">
        <v>12097.68</v>
      </c>
      <c r="H955" s="61">
        <v>0</v>
      </c>
      <c r="I955" s="9">
        <v>3156.8880000000004</v>
      </c>
      <c r="J955" s="9">
        <v>0</v>
      </c>
      <c r="K955" s="9">
        <v>13162.744000000001</v>
      </c>
      <c r="L955" s="9">
        <v>0</v>
      </c>
      <c r="M955" s="9"/>
      <c r="O955" s="11">
        <f t="shared" si="144"/>
        <v>35310.968000000001</v>
      </c>
      <c r="P955" s="11">
        <v>10719.8</v>
      </c>
      <c r="Q955" s="11">
        <f t="shared" si="145"/>
        <v>2442.9440000000013</v>
      </c>
      <c r="S955" s="11">
        <f t="shared" si="146"/>
        <v>24591.168000000001</v>
      </c>
      <c r="T955" s="11">
        <f t="shared" si="140"/>
        <v>24591.168000000001</v>
      </c>
      <c r="U955" s="11">
        <f t="shared" si="149"/>
        <v>1955.0880000000034</v>
      </c>
      <c r="V955" s="11">
        <f t="shared" si="141"/>
        <v>24591.168000000001</v>
      </c>
      <c r="W955" s="12">
        <f t="shared" si="147"/>
        <v>1</v>
      </c>
      <c r="X955" s="11">
        <f t="shared" si="142"/>
        <v>0</v>
      </c>
      <c r="Y955" s="12">
        <f t="shared" si="148"/>
        <v>0</v>
      </c>
      <c r="AA955" s="12"/>
      <c r="AB955" s="12"/>
    </row>
    <row r="956" spans="1:28">
      <c r="A956" s="1">
        <v>35653</v>
      </c>
      <c r="B956" s="7" t="s">
        <v>82</v>
      </c>
      <c r="C956" s="8" t="str">
        <f t="shared" si="143"/>
        <v>Mon</v>
      </c>
      <c r="E956" s="10">
        <v>0</v>
      </c>
      <c r="F956" s="9">
        <v>8561.4459999999999</v>
      </c>
      <c r="G956" s="9">
        <v>12814.842999999999</v>
      </c>
      <c r="H956" s="61">
        <v>0</v>
      </c>
      <c r="I956" s="9">
        <v>3105.7049999999999</v>
      </c>
      <c r="J956" s="9">
        <v>0</v>
      </c>
      <c r="K956" s="9">
        <v>36978.383999999998</v>
      </c>
      <c r="L956" s="9">
        <v>0</v>
      </c>
      <c r="M956" s="9"/>
      <c r="O956" s="11">
        <f t="shared" si="144"/>
        <v>61460.377999999997</v>
      </c>
      <c r="P956" s="11">
        <v>32687.150999999998</v>
      </c>
      <c r="Q956" s="11">
        <f t="shared" si="145"/>
        <v>4291.2330000000002</v>
      </c>
      <c r="S956" s="11">
        <f t="shared" si="146"/>
        <v>28773.226999999999</v>
      </c>
      <c r="T956" s="11">
        <f t="shared" si="140"/>
        <v>28773.226999999999</v>
      </c>
      <c r="U956" s="11">
        <f t="shared" si="149"/>
        <v>4182.0589999999975</v>
      </c>
      <c r="V956" s="11">
        <f t="shared" si="141"/>
        <v>28773.226999999999</v>
      </c>
      <c r="W956" s="12">
        <f t="shared" si="147"/>
        <v>1</v>
      </c>
      <c r="X956" s="11">
        <f t="shared" si="142"/>
        <v>0</v>
      </c>
      <c r="Y956" s="12">
        <f t="shared" si="148"/>
        <v>0</v>
      </c>
      <c r="AA956" s="12"/>
      <c r="AB956" s="12"/>
    </row>
    <row r="957" spans="1:28">
      <c r="A957" s="1">
        <v>35654</v>
      </c>
      <c r="B957" s="7" t="s">
        <v>82</v>
      </c>
      <c r="C957" s="8" t="str">
        <f t="shared" si="143"/>
        <v>Tue</v>
      </c>
      <c r="E957" s="10">
        <v>0</v>
      </c>
      <c r="F957" s="9">
        <v>8600.5779999999995</v>
      </c>
      <c r="G957" s="9">
        <v>12655.761999999999</v>
      </c>
      <c r="H957" s="61">
        <v>0</v>
      </c>
      <c r="I957" s="9">
        <v>3230.1709999999998</v>
      </c>
      <c r="J957" s="9">
        <v>0</v>
      </c>
      <c r="K957" s="9">
        <v>37358.173999999999</v>
      </c>
      <c r="L957" s="9">
        <v>0</v>
      </c>
      <c r="M957" s="9"/>
      <c r="O957" s="11">
        <f t="shared" si="144"/>
        <v>61844.684999999998</v>
      </c>
      <c r="P957" s="11">
        <v>32903.521000000001</v>
      </c>
      <c r="Q957" s="11">
        <f t="shared" si="145"/>
        <v>4454.6529999999984</v>
      </c>
      <c r="S957" s="11">
        <f t="shared" si="146"/>
        <v>28941.163999999997</v>
      </c>
      <c r="T957" s="11">
        <f t="shared" si="140"/>
        <v>28941.163999999997</v>
      </c>
      <c r="U957" s="11">
        <f t="shared" si="149"/>
        <v>167.93699999999808</v>
      </c>
      <c r="V957" s="11">
        <f t="shared" si="141"/>
        <v>28941.163999999997</v>
      </c>
      <c r="W957" s="12">
        <f t="shared" si="147"/>
        <v>1</v>
      </c>
      <c r="X957" s="11">
        <f t="shared" si="142"/>
        <v>0</v>
      </c>
      <c r="Y957" s="12">
        <f t="shared" si="148"/>
        <v>0</v>
      </c>
      <c r="AA957" s="12"/>
      <c r="AB957" s="12"/>
    </row>
    <row r="958" spans="1:28">
      <c r="A958" s="1">
        <v>35655</v>
      </c>
      <c r="B958" s="7" t="s">
        <v>82</v>
      </c>
      <c r="C958" s="8" t="str">
        <f t="shared" si="143"/>
        <v>Wed</v>
      </c>
      <c r="E958" s="10">
        <v>0</v>
      </c>
      <c r="F958" s="9">
        <v>8463.7029999999995</v>
      </c>
      <c r="G958" s="9">
        <v>12724.456999999999</v>
      </c>
      <c r="H958" s="61">
        <v>0</v>
      </c>
      <c r="I958" s="9">
        <v>3227.6209999999996</v>
      </c>
      <c r="J958" s="9">
        <v>0</v>
      </c>
      <c r="K958" s="9">
        <v>29122.159</v>
      </c>
      <c r="L958" s="9">
        <v>0</v>
      </c>
      <c r="M958" s="9"/>
      <c r="O958" s="11">
        <f t="shared" si="144"/>
        <v>53537.939999999995</v>
      </c>
      <c r="P958" s="11">
        <v>24628.082999999999</v>
      </c>
      <c r="Q958" s="11">
        <f t="shared" si="145"/>
        <v>4494.0760000000009</v>
      </c>
      <c r="S958" s="11">
        <f t="shared" si="146"/>
        <v>28909.856999999996</v>
      </c>
      <c r="T958" s="11">
        <f t="shared" si="140"/>
        <v>28909.856999999996</v>
      </c>
      <c r="U958" s="11">
        <f t="shared" si="149"/>
        <v>-31.307000000000698</v>
      </c>
      <c r="V958" s="11">
        <f t="shared" si="141"/>
        <v>28909.856999999996</v>
      </c>
      <c r="W958" s="12">
        <f t="shared" si="147"/>
        <v>1</v>
      </c>
      <c r="X958" s="11">
        <f t="shared" si="142"/>
        <v>0</v>
      </c>
      <c r="Y958" s="12">
        <f t="shared" si="148"/>
        <v>0</v>
      </c>
      <c r="AA958" s="12"/>
      <c r="AB958" s="12"/>
    </row>
    <row r="959" spans="1:28">
      <c r="A959" s="1">
        <v>35656</v>
      </c>
      <c r="B959" s="7" t="s">
        <v>82</v>
      </c>
      <c r="C959" s="8" t="str">
        <f t="shared" si="143"/>
        <v>Thur</v>
      </c>
      <c r="E959" s="10">
        <v>0</v>
      </c>
      <c r="F959" s="9">
        <v>7497.36</v>
      </c>
      <c r="G959" s="9">
        <v>12220.064999999999</v>
      </c>
      <c r="H959" s="61">
        <v>4082.4809999999998</v>
      </c>
      <c r="I959" s="9">
        <v>3108.4559999999997</v>
      </c>
      <c r="J959" s="9">
        <v>0</v>
      </c>
      <c r="K959" s="9">
        <v>4256.2259999999997</v>
      </c>
      <c r="L959" s="9">
        <v>0</v>
      </c>
      <c r="M959" s="9"/>
      <c r="O959" s="11">
        <f t="shared" si="144"/>
        <v>31164.587999999996</v>
      </c>
      <c r="P959" s="11">
        <v>1646.8919999999998</v>
      </c>
      <c r="Q959" s="11">
        <f t="shared" si="145"/>
        <v>2609.3339999999998</v>
      </c>
      <c r="S959" s="11">
        <f t="shared" si="146"/>
        <v>29517.695999999996</v>
      </c>
      <c r="T959" s="11">
        <f t="shared" si="140"/>
        <v>29517.695999999996</v>
      </c>
      <c r="U959" s="11">
        <f t="shared" si="149"/>
        <v>607.83899999999994</v>
      </c>
      <c r="V959" s="11">
        <f t="shared" si="141"/>
        <v>29517.695999999996</v>
      </c>
      <c r="W959" s="12">
        <f t="shared" si="147"/>
        <v>1</v>
      </c>
      <c r="X959" s="11">
        <f t="shared" si="142"/>
        <v>0</v>
      </c>
      <c r="Y959" s="12">
        <f t="shared" si="148"/>
        <v>0</v>
      </c>
      <c r="AA959" s="12"/>
      <c r="AB959" s="12"/>
    </row>
    <row r="960" spans="1:28">
      <c r="A960" s="1">
        <v>35657</v>
      </c>
      <c r="B960" s="7" t="s">
        <v>82</v>
      </c>
      <c r="C960" s="8" t="str">
        <f t="shared" si="143"/>
        <v>Fri</v>
      </c>
      <c r="E960" s="10">
        <v>0</v>
      </c>
      <c r="F960" s="9">
        <v>6480.6</v>
      </c>
      <c r="G960" s="9">
        <v>9882.6</v>
      </c>
      <c r="H960" s="61">
        <v>5367.6</v>
      </c>
      <c r="I960" s="9">
        <v>4065.6</v>
      </c>
      <c r="J960" s="9">
        <v>0</v>
      </c>
      <c r="K960" s="9">
        <v>25653.599999999999</v>
      </c>
      <c r="L960" s="9">
        <v>0</v>
      </c>
      <c r="M960" s="9"/>
      <c r="O960" s="11">
        <f t="shared" si="144"/>
        <v>51450</v>
      </c>
      <c r="P960" s="11">
        <v>24331.65</v>
      </c>
      <c r="Q960" s="11">
        <f t="shared" si="145"/>
        <v>1321.9499999999971</v>
      </c>
      <c r="S960" s="11">
        <f t="shared" si="146"/>
        <v>27118.35</v>
      </c>
      <c r="T960" s="11">
        <f t="shared" si="140"/>
        <v>27118.35</v>
      </c>
      <c r="U960" s="11">
        <f t="shared" si="149"/>
        <v>-2399.3459999999977</v>
      </c>
      <c r="V960" s="11">
        <f t="shared" si="141"/>
        <v>27118.35</v>
      </c>
      <c r="W960" s="12">
        <f t="shared" si="147"/>
        <v>1</v>
      </c>
      <c r="X960" s="11">
        <f t="shared" si="142"/>
        <v>0</v>
      </c>
      <c r="Y960" s="12">
        <f t="shared" si="148"/>
        <v>0</v>
      </c>
      <c r="AA960" s="12"/>
      <c r="AB960" s="12"/>
    </row>
    <row r="961" spans="1:28">
      <c r="A961" s="1">
        <v>35658</v>
      </c>
      <c r="B961" s="7" t="s">
        <v>82</v>
      </c>
      <c r="C961" s="8" t="str">
        <f t="shared" si="143"/>
        <v>Sat</v>
      </c>
      <c r="E961" s="10">
        <v>0</v>
      </c>
      <c r="F961" s="9">
        <v>5116.116</v>
      </c>
      <c r="G961" s="9">
        <v>8729.228000000001</v>
      </c>
      <c r="H961" s="61">
        <v>3689</v>
      </c>
      <c r="I961" s="9">
        <v>2804.694</v>
      </c>
      <c r="J961" s="9">
        <v>0</v>
      </c>
      <c r="K961" s="9">
        <v>28428.488000000001</v>
      </c>
      <c r="L961" s="9">
        <v>0</v>
      </c>
      <c r="M961" s="9"/>
      <c r="O961" s="11">
        <f t="shared" si="144"/>
        <v>48767.525999999998</v>
      </c>
      <c r="P961" s="11">
        <v>27456.7</v>
      </c>
      <c r="Q961" s="11">
        <f t="shared" si="145"/>
        <v>971.78800000000047</v>
      </c>
      <c r="S961" s="11">
        <f t="shared" si="146"/>
        <v>21310.825999999997</v>
      </c>
      <c r="T961" s="11">
        <f t="shared" si="140"/>
        <v>21310.825999999997</v>
      </c>
      <c r="U961" s="11">
        <f t="shared" si="149"/>
        <v>-5807.5240000000013</v>
      </c>
      <c r="V961" s="11">
        <f t="shared" si="141"/>
        <v>21310.825999999997</v>
      </c>
      <c r="W961" s="12">
        <f t="shared" si="147"/>
        <v>1</v>
      </c>
      <c r="X961" s="11">
        <f t="shared" si="142"/>
        <v>0</v>
      </c>
      <c r="Y961" s="12">
        <f t="shared" si="148"/>
        <v>0</v>
      </c>
      <c r="AA961" s="12"/>
      <c r="AB961" s="12"/>
    </row>
    <row r="962" spans="1:28">
      <c r="A962" s="1">
        <v>35659</v>
      </c>
      <c r="B962" s="7" t="s">
        <v>82</v>
      </c>
      <c r="C962" s="8" t="str">
        <f t="shared" si="143"/>
        <v>Sun</v>
      </c>
      <c r="E962" s="10">
        <v>0</v>
      </c>
      <c r="F962" s="9">
        <v>5583.0059999999994</v>
      </c>
      <c r="G962" s="9">
        <v>9217.9619999999995</v>
      </c>
      <c r="H962" s="61">
        <v>4527.8999999999996</v>
      </c>
      <c r="I962" s="9">
        <v>3011.58</v>
      </c>
      <c r="J962" s="9">
        <v>0</v>
      </c>
      <c r="K962" s="9">
        <v>32989.436999999998</v>
      </c>
      <c r="L962" s="9">
        <v>0</v>
      </c>
      <c r="M962" s="9"/>
      <c r="O962" s="11">
        <f t="shared" si="144"/>
        <v>55329.884999999995</v>
      </c>
      <c r="P962" s="11">
        <v>31985.927999999996</v>
      </c>
      <c r="Q962" s="11">
        <f t="shared" si="145"/>
        <v>1003.5090000000018</v>
      </c>
      <c r="S962" s="11">
        <f t="shared" si="146"/>
        <v>23343.956999999999</v>
      </c>
      <c r="T962" s="11">
        <f t="shared" si="140"/>
        <v>23343.956999999999</v>
      </c>
      <c r="U962" s="11">
        <f t="shared" si="149"/>
        <v>2033.1310000000012</v>
      </c>
      <c r="V962" s="11">
        <f t="shared" si="141"/>
        <v>23343.956999999999</v>
      </c>
      <c r="W962" s="12">
        <f t="shared" si="147"/>
        <v>1</v>
      </c>
      <c r="X962" s="11">
        <f t="shared" si="142"/>
        <v>0</v>
      </c>
      <c r="Y962" s="12">
        <f t="shared" si="148"/>
        <v>0</v>
      </c>
      <c r="AA962" s="12"/>
      <c r="AB962" s="12"/>
    </row>
    <row r="963" spans="1:28">
      <c r="A963" s="1">
        <v>35660</v>
      </c>
      <c r="B963" s="7" t="s">
        <v>82</v>
      </c>
      <c r="C963" s="8" t="str">
        <f t="shared" si="143"/>
        <v>Mon</v>
      </c>
      <c r="E963" s="10">
        <v>0</v>
      </c>
      <c r="F963" s="9">
        <v>7039.2</v>
      </c>
      <c r="G963" s="9">
        <v>10386.6</v>
      </c>
      <c r="H963" s="61">
        <v>6825</v>
      </c>
      <c r="I963" s="9">
        <v>3437.7</v>
      </c>
      <c r="J963" s="9">
        <v>0</v>
      </c>
      <c r="K963" s="9">
        <v>11332.65</v>
      </c>
      <c r="L963" s="9">
        <v>0</v>
      </c>
      <c r="M963" s="9"/>
      <c r="O963" s="11">
        <f t="shared" si="144"/>
        <v>39021.15</v>
      </c>
      <c r="P963" s="11">
        <v>10227</v>
      </c>
      <c r="Q963" s="11">
        <f t="shared" si="145"/>
        <v>1105.6499999999996</v>
      </c>
      <c r="S963" s="11">
        <f t="shared" si="146"/>
        <v>28794.15</v>
      </c>
      <c r="T963" s="11">
        <f t="shared" ref="T963:T1026" si="150">SUM(S963,D963)</f>
        <v>28794.15</v>
      </c>
      <c r="U963" s="11">
        <f t="shared" si="149"/>
        <v>5450.1930000000029</v>
      </c>
      <c r="V963" s="11">
        <f t="shared" ref="V963:V1026" si="151">SUM(F963:K963)-P963</f>
        <v>28794.15</v>
      </c>
      <c r="W963" s="12">
        <f t="shared" si="147"/>
        <v>1</v>
      </c>
      <c r="X963" s="11">
        <f t="shared" ref="X963:X1026" si="152">SUM(L963:M963)</f>
        <v>0</v>
      </c>
      <c r="Y963" s="12">
        <f t="shared" si="148"/>
        <v>0</v>
      </c>
      <c r="AA963" s="12"/>
      <c r="AB963" s="12"/>
    </row>
    <row r="964" spans="1:28">
      <c r="A964" s="1">
        <v>35661</v>
      </c>
      <c r="B964" s="7" t="s">
        <v>82</v>
      </c>
      <c r="C964" s="8" t="str">
        <f t="shared" ref="C964:C1027" si="153">IF(WEEKDAY(A964)=1,"Sun",IF(WEEKDAY(A964)=2,"Mon",IF(WEEKDAY(A964)=3,"Tue",IF(WEEKDAY(A964)=4,"Wed",IF(WEEKDAY(A964)=5,"Thur",IF(WEEKDAY(A964)=6,"Fri",IF(WEEKDAY(A964)=7,"Sat")))))))</f>
        <v>Tue</v>
      </c>
      <c r="E964" s="10">
        <v>0</v>
      </c>
      <c r="F964" s="9">
        <v>7207.2</v>
      </c>
      <c r="G964" s="9">
        <v>10652.928</v>
      </c>
      <c r="H964" s="61">
        <v>6969.6</v>
      </c>
      <c r="I964" s="9">
        <v>3390.8160000000003</v>
      </c>
      <c r="J964" s="9">
        <v>0</v>
      </c>
      <c r="K964" s="9">
        <v>2770.944</v>
      </c>
      <c r="L964" s="9">
        <v>0</v>
      </c>
      <c r="M964" s="9"/>
      <c r="O964" s="11">
        <f t="shared" ref="O964:O1027" si="154">SUM(F964:M964)</f>
        <v>30991.488000000001</v>
      </c>
      <c r="P964" s="11">
        <v>1236.576</v>
      </c>
      <c r="Q964" s="11">
        <f t="shared" ref="Q964:Q1027" si="155">K964-P964</f>
        <v>1534.3679999999999</v>
      </c>
      <c r="S964" s="11">
        <f t="shared" ref="S964:S1027" si="156">O964-P964</f>
        <v>29754.912</v>
      </c>
      <c r="T964" s="11">
        <f t="shared" si="150"/>
        <v>29754.912</v>
      </c>
      <c r="U964" s="11">
        <f t="shared" si="149"/>
        <v>960.76199999999881</v>
      </c>
      <c r="V964" s="11">
        <f t="shared" si="151"/>
        <v>29754.912</v>
      </c>
      <c r="W964" s="12">
        <f t="shared" ref="W964:W1027" si="157">V964/S964</f>
        <v>1</v>
      </c>
      <c r="X964" s="11">
        <f t="shared" si="152"/>
        <v>0</v>
      </c>
      <c r="Y964" s="12">
        <f t="shared" ref="Y964:Y1027" si="158">X964/S964</f>
        <v>0</v>
      </c>
      <c r="AA964" s="12"/>
      <c r="AB964" s="12"/>
    </row>
    <row r="965" spans="1:28">
      <c r="A965" s="1">
        <v>35662</v>
      </c>
      <c r="B965" s="7" t="s">
        <v>82</v>
      </c>
      <c r="C965" s="8" t="str">
        <f t="shared" si="153"/>
        <v>Wed</v>
      </c>
      <c r="E965" s="10">
        <v>0</v>
      </c>
      <c r="F965" s="9">
        <v>7262.1120000000001</v>
      </c>
      <c r="G965" s="9">
        <v>10412.16</v>
      </c>
      <c r="H965" s="61">
        <v>6906.24</v>
      </c>
      <c r="I965" s="9">
        <v>3547.1040000000003</v>
      </c>
      <c r="J965" s="9">
        <v>0</v>
      </c>
      <c r="K965" s="9">
        <v>2811.0720000000001</v>
      </c>
      <c r="L965" s="9">
        <v>0</v>
      </c>
      <c r="M965" s="9"/>
      <c r="O965" s="11">
        <f t="shared" si="154"/>
        <v>30938.688000000002</v>
      </c>
      <c r="P965" s="11">
        <v>1477.3440000000001</v>
      </c>
      <c r="Q965" s="11">
        <f t="shared" si="155"/>
        <v>1333.7280000000001</v>
      </c>
      <c r="S965" s="11">
        <f t="shared" si="156"/>
        <v>29461.344000000001</v>
      </c>
      <c r="T965" s="11">
        <f t="shared" si="150"/>
        <v>29461.344000000001</v>
      </c>
      <c r="U965" s="11">
        <f t="shared" ref="U965:U1028" si="159">S965-S964</f>
        <v>-293.5679999999993</v>
      </c>
      <c r="V965" s="11">
        <f t="shared" si="151"/>
        <v>29461.344000000001</v>
      </c>
      <c r="W965" s="12">
        <f t="shared" si="157"/>
        <v>1</v>
      </c>
      <c r="X965" s="11">
        <f t="shared" si="152"/>
        <v>0</v>
      </c>
      <c r="Y965" s="12">
        <f t="shared" si="158"/>
        <v>0</v>
      </c>
      <c r="AA965" s="12"/>
      <c r="AB965" s="12"/>
    </row>
    <row r="966" spans="1:28">
      <c r="A966" s="1">
        <v>35663</v>
      </c>
      <c r="B966" s="7" t="s">
        <v>82</v>
      </c>
      <c r="C966" s="8" t="str">
        <f t="shared" si="153"/>
        <v>Thur</v>
      </c>
      <c r="E966" s="10">
        <v>0</v>
      </c>
      <c r="F966" s="9">
        <v>7240.9920000000002</v>
      </c>
      <c r="G966" s="9">
        <v>10262.208000000001</v>
      </c>
      <c r="H966" s="61">
        <v>6887.232</v>
      </c>
      <c r="I966" s="9">
        <v>3571.3920000000003</v>
      </c>
      <c r="J966" s="9">
        <v>0</v>
      </c>
      <c r="K966" s="9">
        <v>2838.5280000000002</v>
      </c>
      <c r="L966" s="9">
        <v>0</v>
      </c>
      <c r="M966" s="9"/>
      <c r="O966" s="11">
        <f t="shared" si="154"/>
        <v>30800.351999999999</v>
      </c>
      <c r="P966" s="11">
        <v>1411.8720000000001</v>
      </c>
      <c r="Q966" s="11">
        <f t="shared" si="155"/>
        <v>1426.6560000000002</v>
      </c>
      <c r="S966" s="11">
        <f t="shared" si="156"/>
        <v>29388.48</v>
      </c>
      <c r="T966" s="11">
        <f t="shared" si="150"/>
        <v>29388.48</v>
      </c>
      <c r="U966" s="11">
        <f t="shared" si="159"/>
        <v>-72.864000000001397</v>
      </c>
      <c r="V966" s="11">
        <f t="shared" si="151"/>
        <v>29388.48</v>
      </c>
      <c r="W966" s="12">
        <f t="shared" si="157"/>
        <v>1</v>
      </c>
      <c r="X966" s="11">
        <f t="shared" si="152"/>
        <v>0</v>
      </c>
      <c r="Y966" s="12">
        <f t="shared" si="158"/>
        <v>0</v>
      </c>
      <c r="AA966" s="12"/>
      <c r="AB966" s="12"/>
    </row>
    <row r="967" spans="1:28">
      <c r="A967" s="1">
        <v>35664</v>
      </c>
      <c r="B967" s="7" t="s">
        <v>82</v>
      </c>
      <c r="C967" s="8" t="str">
        <f t="shared" si="153"/>
        <v>Fri</v>
      </c>
      <c r="E967" s="10">
        <v>0</v>
      </c>
      <c r="F967" s="9">
        <v>7112.5329999999994</v>
      </c>
      <c r="G967" s="9">
        <v>10317.477999999999</v>
      </c>
      <c r="H967" s="61">
        <v>6491.741</v>
      </c>
      <c r="I967" s="9">
        <v>3510.0259999999998</v>
      </c>
      <c r="J967" s="9">
        <v>0</v>
      </c>
      <c r="K967" s="9">
        <v>3073.1329999999998</v>
      </c>
      <c r="L967" s="9">
        <v>0</v>
      </c>
      <c r="M967" s="9"/>
      <c r="O967" s="11">
        <f t="shared" si="154"/>
        <v>30504.911</v>
      </c>
      <c r="P967" s="11">
        <v>1609.3819999999998</v>
      </c>
      <c r="Q967" s="11">
        <f t="shared" si="155"/>
        <v>1463.751</v>
      </c>
      <c r="S967" s="11">
        <f t="shared" si="156"/>
        <v>28895.528999999999</v>
      </c>
      <c r="T967" s="11">
        <f t="shared" si="150"/>
        <v>28895.528999999999</v>
      </c>
      <c r="U967" s="11">
        <f t="shared" si="159"/>
        <v>-492.95100000000093</v>
      </c>
      <c r="V967" s="11">
        <f t="shared" si="151"/>
        <v>28895.528999999999</v>
      </c>
      <c r="W967" s="12">
        <f t="shared" si="157"/>
        <v>1</v>
      </c>
      <c r="X967" s="11">
        <f t="shared" si="152"/>
        <v>0</v>
      </c>
      <c r="Y967" s="12">
        <f t="shared" si="158"/>
        <v>0</v>
      </c>
      <c r="AA967" s="12"/>
      <c r="AB967" s="12"/>
    </row>
    <row r="968" spans="1:28">
      <c r="A968" s="1">
        <v>35665</v>
      </c>
      <c r="B968" s="7" t="s">
        <v>82</v>
      </c>
      <c r="C968" s="8" t="str">
        <f t="shared" si="153"/>
        <v>Sat</v>
      </c>
      <c r="E968" s="10">
        <v>0</v>
      </c>
      <c r="F968" s="9">
        <v>5434.6949999999997</v>
      </c>
      <c r="G968" s="9">
        <v>8754.2999999999993</v>
      </c>
      <c r="H968" s="61">
        <v>4099.1849999999995</v>
      </c>
      <c r="I968" s="9">
        <v>3081.0450000000001</v>
      </c>
      <c r="J968" s="9">
        <v>0</v>
      </c>
      <c r="K968" s="9">
        <v>2840.355</v>
      </c>
      <c r="L968" s="9">
        <v>0</v>
      </c>
      <c r="M968" s="9"/>
      <c r="O968" s="11">
        <f t="shared" si="154"/>
        <v>24209.579999999998</v>
      </c>
      <c r="P968" s="11">
        <v>1712.52</v>
      </c>
      <c r="Q968" s="11">
        <f t="shared" si="155"/>
        <v>1127.835</v>
      </c>
      <c r="S968" s="11">
        <f t="shared" si="156"/>
        <v>22497.059999999998</v>
      </c>
      <c r="T968" s="11">
        <f t="shared" si="150"/>
        <v>22497.059999999998</v>
      </c>
      <c r="U968" s="11">
        <f t="shared" si="159"/>
        <v>-6398.469000000001</v>
      </c>
      <c r="V968" s="11">
        <f t="shared" si="151"/>
        <v>22497.059999999998</v>
      </c>
      <c r="W968" s="12">
        <f t="shared" si="157"/>
        <v>1</v>
      </c>
      <c r="X968" s="11">
        <f t="shared" si="152"/>
        <v>0</v>
      </c>
      <c r="Y968" s="12">
        <f t="shared" si="158"/>
        <v>0</v>
      </c>
      <c r="AA968" s="12"/>
      <c r="AB968" s="12"/>
    </row>
    <row r="969" spans="1:28">
      <c r="A969" s="1">
        <v>35666</v>
      </c>
      <c r="B969" s="7" t="s">
        <v>82</v>
      </c>
      <c r="C969" s="8" t="str">
        <f t="shared" si="153"/>
        <v>Sun</v>
      </c>
      <c r="E969" s="10">
        <v>0</v>
      </c>
      <c r="F969" s="9">
        <v>5904.9650000000001</v>
      </c>
      <c r="G969" s="9">
        <v>9065.2639999999992</v>
      </c>
      <c r="H969" s="61">
        <v>4728.2240000000002</v>
      </c>
      <c r="I969" s="9">
        <v>3151.7949999999996</v>
      </c>
      <c r="J969" s="9">
        <v>0</v>
      </c>
      <c r="K969" s="9">
        <v>2839.2729999999997</v>
      </c>
      <c r="L969" s="9">
        <v>0</v>
      </c>
      <c r="M969" s="9"/>
      <c r="O969" s="11">
        <f t="shared" si="154"/>
        <v>25689.521000000001</v>
      </c>
      <c r="P969" s="11">
        <v>1669.973</v>
      </c>
      <c r="Q969" s="11">
        <f t="shared" si="155"/>
        <v>1169.2999999999997</v>
      </c>
      <c r="S969" s="11">
        <f t="shared" si="156"/>
        <v>24019.548000000003</v>
      </c>
      <c r="T969" s="11">
        <f t="shared" si="150"/>
        <v>24019.548000000003</v>
      </c>
      <c r="U969" s="11">
        <f t="shared" si="159"/>
        <v>1522.4880000000048</v>
      </c>
      <c r="V969" s="11">
        <f t="shared" si="151"/>
        <v>24019.548000000003</v>
      </c>
      <c r="W969" s="12">
        <f t="shared" si="157"/>
        <v>1</v>
      </c>
      <c r="X969" s="11">
        <f t="shared" si="152"/>
        <v>0</v>
      </c>
      <c r="Y969" s="12">
        <f t="shared" si="158"/>
        <v>0</v>
      </c>
      <c r="AA969" s="12"/>
      <c r="AB969" s="12"/>
    </row>
    <row r="970" spans="1:28">
      <c r="A970" s="1">
        <v>35667</v>
      </c>
      <c r="B970" s="7" t="s">
        <v>82</v>
      </c>
      <c r="C970" s="8" t="str">
        <f t="shared" si="153"/>
        <v>Mon</v>
      </c>
      <c r="E970" s="10">
        <v>0</v>
      </c>
      <c r="F970" s="9">
        <v>7280.8920000000007</v>
      </c>
      <c r="G970" s="9">
        <v>10170.736000000001</v>
      </c>
      <c r="H970" s="61">
        <v>6796.9720000000007</v>
      </c>
      <c r="I970" s="9">
        <v>3388.4920000000002</v>
      </c>
      <c r="J970" s="9">
        <v>0</v>
      </c>
      <c r="K970" s="9">
        <v>5493.5439999999999</v>
      </c>
      <c r="L970" s="9">
        <v>0</v>
      </c>
      <c r="M970" s="9"/>
      <c r="O970" s="11">
        <f t="shared" si="154"/>
        <v>33130.636000000006</v>
      </c>
      <c r="P970" s="11">
        <v>4283.7440000000006</v>
      </c>
      <c r="Q970" s="11">
        <f t="shared" si="155"/>
        <v>1209.7999999999993</v>
      </c>
      <c r="S970" s="11">
        <f t="shared" si="156"/>
        <v>28846.892000000007</v>
      </c>
      <c r="T970" s="11">
        <f t="shared" si="150"/>
        <v>28846.892000000007</v>
      </c>
      <c r="U970" s="11">
        <f t="shared" si="159"/>
        <v>4827.3440000000046</v>
      </c>
      <c r="V970" s="11">
        <f t="shared" si="151"/>
        <v>28846.892000000007</v>
      </c>
      <c r="W970" s="12">
        <f t="shared" si="157"/>
        <v>1</v>
      </c>
      <c r="X970" s="11">
        <f t="shared" si="152"/>
        <v>0</v>
      </c>
      <c r="Y970" s="12">
        <f t="shared" si="158"/>
        <v>0</v>
      </c>
      <c r="AA970" s="12"/>
      <c r="AB970" s="12"/>
    </row>
    <row r="971" spans="1:28">
      <c r="A971" s="1">
        <v>35668</v>
      </c>
      <c r="B971" s="7" t="s">
        <v>82</v>
      </c>
      <c r="C971" s="8" t="str">
        <f t="shared" si="153"/>
        <v>Tue</v>
      </c>
      <c r="E971" s="10">
        <v>0</v>
      </c>
      <c r="F971" s="9">
        <v>7405.16</v>
      </c>
      <c r="G971" s="9">
        <v>10176</v>
      </c>
      <c r="H971" s="61">
        <v>7146.52</v>
      </c>
      <c r="I971" s="9">
        <v>3361.26</v>
      </c>
      <c r="J971" s="9">
        <v>0</v>
      </c>
      <c r="K971" s="9">
        <v>16333.54</v>
      </c>
      <c r="L971" s="9">
        <v>0</v>
      </c>
      <c r="M971" s="9"/>
      <c r="O971" s="11">
        <f t="shared" si="154"/>
        <v>44422.48</v>
      </c>
      <c r="P971" s="11">
        <v>14782.76</v>
      </c>
      <c r="Q971" s="11">
        <f t="shared" si="155"/>
        <v>1550.7800000000007</v>
      </c>
      <c r="S971" s="11">
        <f t="shared" si="156"/>
        <v>29639.72</v>
      </c>
      <c r="T971" s="11">
        <f t="shared" si="150"/>
        <v>29639.72</v>
      </c>
      <c r="U971" s="11">
        <f t="shared" si="159"/>
        <v>792.82799999999406</v>
      </c>
      <c r="V971" s="11">
        <f t="shared" si="151"/>
        <v>29639.72</v>
      </c>
      <c r="W971" s="12">
        <f t="shared" si="157"/>
        <v>1</v>
      </c>
      <c r="X971" s="11">
        <f t="shared" si="152"/>
        <v>0</v>
      </c>
      <c r="Y971" s="12">
        <f t="shared" si="158"/>
        <v>0</v>
      </c>
      <c r="AA971" s="12"/>
      <c r="AB971" s="12"/>
    </row>
    <row r="972" spans="1:28">
      <c r="A972" s="1">
        <v>35669</v>
      </c>
      <c r="B972" s="7" t="s">
        <v>82</v>
      </c>
      <c r="C972" s="8" t="str">
        <f t="shared" si="153"/>
        <v>Wed</v>
      </c>
      <c r="E972" s="10">
        <v>0</v>
      </c>
      <c r="F972" s="9">
        <v>7076.87</v>
      </c>
      <c r="G972" s="9">
        <v>10080.561</v>
      </c>
      <c r="H972" s="61">
        <v>6567.59</v>
      </c>
      <c r="I972" s="9">
        <v>3357.0039999999999</v>
      </c>
      <c r="J972" s="9">
        <v>0</v>
      </c>
      <c r="K972" s="9">
        <v>32811.424999999996</v>
      </c>
      <c r="L972" s="9">
        <v>0</v>
      </c>
      <c r="M972" s="9"/>
      <c r="O972" s="11">
        <f t="shared" si="154"/>
        <v>59893.45</v>
      </c>
      <c r="P972" s="11">
        <v>30986.504999999997</v>
      </c>
      <c r="Q972" s="11">
        <f t="shared" si="155"/>
        <v>1824.9199999999983</v>
      </c>
      <c r="S972" s="11">
        <f t="shared" si="156"/>
        <v>28906.945</v>
      </c>
      <c r="T972" s="11">
        <f t="shared" si="150"/>
        <v>28906.945</v>
      </c>
      <c r="U972" s="11">
        <f t="shared" si="159"/>
        <v>-732.77500000000146</v>
      </c>
      <c r="V972" s="11">
        <f t="shared" si="151"/>
        <v>28906.945</v>
      </c>
      <c r="W972" s="12">
        <f t="shared" si="157"/>
        <v>1</v>
      </c>
      <c r="X972" s="11">
        <f t="shared" si="152"/>
        <v>0</v>
      </c>
      <c r="Y972" s="12">
        <f t="shared" si="158"/>
        <v>0</v>
      </c>
      <c r="AA972" s="12"/>
      <c r="AB972" s="12"/>
    </row>
    <row r="973" spans="1:28">
      <c r="A973" s="1">
        <v>35670</v>
      </c>
      <c r="B973" s="7" t="s">
        <v>82</v>
      </c>
      <c r="C973" s="8" t="str">
        <f t="shared" si="153"/>
        <v>Thur</v>
      </c>
      <c r="E973" s="10">
        <v>0</v>
      </c>
      <c r="F973" s="9">
        <v>7315.4969999999994</v>
      </c>
      <c r="G973" s="9">
        <v>9296.3149999999987</v>
      </c>
      <c r="H973" s="61">
        <v>6644.3019999999997</v>
      </c>
      <c r="I973" s="9">
        <v>3389.799</v>
      </c>
      <c r="J973" s="9">
        <v>0</v>
      </c>
      <c r="K973" s="9">
        <v>25688.270999999997</v>
      </c>
      <c r="L973" s="9">
        <v>0</v>
      </c>
      <c r="M973" s="9"/>
      <c r="O973" s="11">
        <f t="shared" si="154"/>
        <v>52334.183999999994</v>
      </c>
      <c r="P973" s="11">
        <v>23856.49</v>
      </c>
      <c r="Q973" s="11">
        <f t="shared" si="155"/>
        <v>1831.7809999999954</v>
      </c>
      <c r="S973" s="11">
        <f t="shared" si="156"/>
        <v>28477.693999999992</v>
      </c>
      <c r="T973" s="11">
        <f t="shared" si="150"/>
        <v>28477.693999999992</v>
      </c>
      <c r="U973" s="11">
        <f t="shared" si="159"/>
        <v>-429.25100000000748</v>
      </c>
      <c r="V973" s="11">
        <f t="shared" si="151"/>
        <v>28477.693999999992</v>
      </c>
      <c r="W973" s="12">
        <f t="shared" si="157"/>
        <v>1</v>
      </c>
      <c r="X973" s="11">
        <f t="shared" si="152"/>
        <v>0</v>
      </c>
      <c r="Y973" s="12">
        <f t="shared" si="158"/>
        <v>0</v>
      </c>
      <c r="AA973" s="12"/>
      <c r="AB973" s="12"/>
    </row>
    <row r="974" spans="1:28">
      <c r="A974" s="1">
        <v>35671</v>
      </c>
      <c r="B974" s="7" t="s">
        <v>82</v>
      </c>
      <c r="C974" s="8" t="str">
        <f t="shared" si="153"/>
        <v>Fri</v>
      </c>
      <c r="E974" s="10">
        <v>0</v>
      </c>
      <c r="F974" s="9">
        <v>6829.7749999999996</v>
      </c>
      <c r="G974" s="9">
        <v>9054.634</v>
      </c>
      <c r="H974" s="61">
        <v>5917.7209999999995</v>
      </c>
      <c r="I974" s="9">
        <v>3366.5209999999997</v>
      </c>
      <c r="J974" s="9">
        <v>0</v>
      </c>
      <c r="K974" s="9">
        <v>10203.736999999999</v>
      </c>
      <c r="L974" s="9">
        <v>0</v>
      </c>
      <c r="M974" s="9"/>
      <c r="O974" s="11">
        <f t="shared" si="154"/>
        <v>35372.387999999999</v>
      </c>
      <c r="P974" s="11">
        <v>8862.2309999999998</v>
      </c>
      <c r="Q974" s="11">
        <f t="shared" si="155"/>
        <v>1341.5059999999994</v>
      </c>
      <c r="S974" s="11">
        <f t="shared" si="156"/>
        <v>26510.156999999999</v>
      </c>
      <c r="T974" s="11">
        <f t="shared" si="150"/>
        <v>26510.156999999999</v>
      </c>
      <c r="U974" s="11">
        <f t="shared" si="159"/>
        <v>-1967.536999999993</v>
      </c>
      <c r="V974" s="11">
        <f t="shared" si="151"/>
        <v>26510.156999999999</v>
      </c>
      <c r="W974" s="12">
        <f t="shared" si="157"/>
        <v>1</v>
      </c>
      <c r="X974" s="11">
        <f t="shared" si="152"/>
        <v>0</v>
      </c>
      <c r="Y974" s="12">
        <f t="shared" si="158"/>
        <v>0</v>
      </c>
      <c r="AA974" s="12"/>
      <c r="AB974" s="12"/>
    </row>
    <row r="975" spans="1:28">
      <c r="A975" s="1">
        <v>35672</v>
      </c>
      <c r="B975" s="7" t="s">
        <v>82</v>
      </c>
      <c r="C975" s="8" t="str">
        <f t="shared" si="153"/>
        <v>Sat</v>
      </c>
      <c r="E975" s="10">
        <v>0</v>
      </c>
      <c r="F975" s="9">
        <v>5265.24</v>
      </c>
      <c r="G975" s="9">
        <v>8059.1280000000006</v>
      </c>
      <c r="H975" s="61">
        <v>3773.2440000000001</v>
      </c>
      <c r="I975" s="9">
        <v>3054.48</v>
      </c>
      <c r="J975" s="9">
        <v>0</v>
      </c>
      <c r="K975" s="9">
        <v>2635.8240000000001</v>
      </c>
      <c r="L975" s="9">
        <v>0</v>
      </c>
      <c r="M975" s="9"/>
      <c r="O975" s="11">
        <f t="shared" si="154"/>
        <v>22787.916000000001</v>
      </c>
      <c r="P975" s="11">
        <v>1581.7080000000001</v>
      </c>
      <c r="Q975" s="11">
        <f t="shared" si="155"/>
        <v>1054.116</v>
      </c>
      <c r="S975" s="11">
        <f t="shared" si="156"/>
        <v>21206.208000000002</v>
      </c>
      <c r="T975" s="11">
        <f t="shared" si="150"/>
        <v>21206.208000000002</v>
      </c>
      <c r="U975" s="11">
        <f t="shared" si="159"/>
        <v>-5303.9489999999969</v>
      </c>
      <c r="V975" s="11">
        <f t="shared" si="151"/>
        <v>21206.208000000002</v>
      </c>
      <c r="W975" s="12">
        <f t="shared" si="157"/>
        <v>1</v>
      </c>
      <c r="X975" s="11">
        <f t="shared" si="152"/>
        <v>0</v>
      </c>
      <c r="Y975" s="12">
        <f t="shared" si="158"/>
        <v>0</v>
      </c>
      <c r="AA975" s="12"/>
      <c r="AB975" s="12"/>
    </row>
    <row r="976" spans="1:28">
      <c r="A976" s="1">
        <v>35673</v>
      </c>
      <c r="B976" s="7" t="s">
        <v>82</v>
      </c>
      <c r="C976" s="8" t="str">
        <f t="shared" si="153"/>
        <v>Sun</v>
      </c>
      <c r="E976" s="10">
        <v>0</v>
      </c>
      <c r="F976" s="9">
        <v>5282.9979999999996</v>
      </c>
      <c r="G976" s="9">
        <v>7970.4639999999999</v>
      </c>
      <c r="H976" s="61">
        <v>3504.1819999999998</v>
      </c>
      <c r="I976" s="9">
        <v>3045.5809999999997</v>
      </c>
      <c r="J976" s="9">
        <v>0</v>
      </c>
      <c r="K976" s="9">
        <v>2688.5349999999999</v>
      </c>
      <c r="L976" s="9">
        <v>0</v>
      </c>
      <c r="M976" s="9"/>
      <c r="O976" s="11">
        <f t="shared" si="154"/>
        <v>22491.759999999998</v>
      </c>
      <c r="P976" s="11">
        <v>1665.502</v>
      </c>
      <c r="Q976" s="11">
        <f t="shared" si="155"/>
        <v>1023.0329999999999</v>
      </c>
      <c r="S976" s="11">
        <f t="shared" si="156"/>
        <v>20826.257999999998</v>
      </c>
      <c r="T976" s="11">
        <f t="shared" si="150"/>
        <v>20826.257999999998</v>
      </c>
      <c r="U976" s="11">
        <f t="shared" si="159"/>
        <v>-379.95000000000437</v>
      </c>
      <c r="V976" s="11">
        <f t="shared" si="151"/>
        <v>20826.257999999998</v>
      </c>
      <c r="W976" s="12">
        <f t="shared" si="157"/>
        <v>1</v>
      </c>
      <c r="X976" s="11">
        <f t="shared" si="152"/>
        <v>0</v>
      </c>
      <c r="Y976" s="12">
        <f t="shared" si="158"/>
        <v>0</v>
      </c>
      <c r="AA976" s="12"/>
      <c r="AB976" s="12"/>
    </row>
    <row r="977" spans="1:28">
      <c r="A977" s="1">
        <v>35674</v>
      </c>
      <c r="B977" s="7" t="s">
        <v>83</v>
      </c>
      <c r="C977" s="8" t="str">
        <f t="shared" si="153"/>
        <v>Mon</v>
      </c>
      <c r="E977" s="10">
        <v>0</v>
      </c>
      <c r="F977" s="9">
        <v>6733.0419999999995</v>
      </c>
      <c r="G977" s="9">
        <v>8961.09</v>
      </c>
      <c r="H977" s="61">
        <v>4627.2389999999996</v>
      </c>
      <c r="I977" s="9">
        <v>3338.8829999999998</v>
      </c>
      <c r="J977" s="9">
        <v>0</v>
      </c>
      <c r="K977" s="9">
        <v>5089.6439999999993</v>
      </c>
      <c r="L977" s="9">
        <v>0</v>
      </c>
      <c r="M977" s="9"/>
      <c r="O977" s="11">
        <f t="shared" si="154"/>
        <v>28749.898000000001</v>
      </c>
      <c r="P977" s="11">
        <v>4099.991</v>
      </c>
      <c r="Q977" s="11">
        <f t="shared" si="155"/>
        <v>989.65299999999934</v>
      </c>
      <c r="S977" s="11">
        <f t="shared" si="156"/>
        <v>24649.906999999999</v>
      </c>
      <c r="T977" s="11">
        <f t="shared" si="150"/>
        <v>24649.906999999999</v>
      </c>
      <c r="U977" s="11">
        <f t="shared" si="159"/>
        <v>3823.6490000000013</v>
      </c>
      <c r="V977" s="11">
        <f t="shared" si="151"/>
        <v>24649.906999999999</v>
      </c>
      <c r="W977" s="12">
        <f t="shared" si="157"/>
        <v>1</v>
      </c>
      <c r="X977" s="11">
        <f t="shared" si="152"/>
        <v>0</v>
      </c>
      <c r="Y977" s="12">
        <f t="shared" si="158"/>
        <v>0</v>
      </c>
      <c r="AA977" s="12"/>
      <c r="AB977" s="12"/>
    </row>
    <row r="978" spans="1:28">
      <c r="A978" s="1">
        <v>35675</v>
      </c>
      <c r="B978" s="7" t="s">
        <v>83</v>
      </c>
      <c r="C978" s="8" t="str">
        <f t="shared" si="153"/>
        <v>Tue</v>
      </c>
      <c r="E978" s="10">
        <v>0</v>
      </c>
      <c r="F978" s="9">
        <v>7210.6889999999994</v>
      </c>
      <c r="G978" s="9">
        <v>9986.2860000000001</v>
      </c>
      <c r="H978" s="61">
        <v>6579.348</v>
      </c>
      <c r="I978" s="9">
        <v>3470.8049999999998</v>
      </c>
      <c r="J978" s="9">
        <v>0</v>
      </c>
      <c r="K978" s="9">
        <v>26996.894999999997</v>
      </c>
      <c r="L978" s="9">
        <v>0</v>
      </c>
      <c r="M978" s="9"/>
      <c r="O978" s="11">
        <f t="shared" si="154"/>
        <v>54244.022999999994</v>
      </c>
      <c r="P978" s="11">
        <v>25586.585999999999</v>
      </c>
      <c r="Q978" s="11">
        <f t="shared" si="155"/>
        <v>1410.3089999999975</v>
      </c>
      <c r="S978" s="11">
        <f t="shared" si="156"/>
        <v>28657.436999999994</v>
      </c>
      <c r="T978" s="11">
        <f t="shared" si="150"/>
        <v>28657.436999999994</v>
      </c>
      <c r="U978" s="11">
        <f t="shared" si="159"/>
        <v>4007.5299999999952</v>
      </c>
      <c r="V978" s="11">
        <f t="shared" si="151"/>
        <v>28657.436999999994</v>
      </c>
      <c r="W978" s="12">
        <f t="shared" si="157"/>
        <v>1</v>
      </c>
      <c r="X978" s="11">
        <f t="shared" si="152"/>
        <v>0</v>
      </c>
      <c r="Y978" s="12">
        <f t="shared" si="158"/>
        <v>0</v>
      </c>
      <c r="AA978" s="12"/>
      <c r="AB978" s="12"/>
    </row>
    <row r="979" spans="1:28">
      <c r="A979" s="1">
        <v>35676</v>
      </c>
      <c r="B979" s="7" t="s">
        <v>83</v>
      </c>
      <c r="C979" s="8" t="str">
        <f t="shared" si="153"/>
        <v>Wed</v>
      </c>
      <c r="E979" s="10">
        <v>0</v>
      </c>
      <c r="F979" s="9">
        <v>7635.8149999999996</v>
      </c>
      <c r="G979" s="9">
        <v>10232.64</v>
      </c>
      <c r="H979" s="61">
        <v>7189.6</v>
      </c>
      <c r="I979" s="9">
        <v>3499.7049999999999</v>
      </c>
      <c r="J979" s="9">
        <v>0</v>
      </c>
      <c r="K979" s="9">
        <v>3293.84</v>
      </c>
      <c r="L979" s="9">
        <v>0</v>
      </c>
      <c r="M979" s="9"/>
      <c r="O979" s="11">
        <f t="shared" si="154"/>
        <v>31851.600000000002</v>
      </c>
      <c r="P979" s="11">
        <v>1549.7349999999999</v>
      </c>
      <c r="Q979" s="11">
        <f t="shared" si="155"/>
        <v>1744.1050000000002</v>
      </c>
      <c r="S979" s="11">
        <f t="shared" si="156"/>
        <v>30301.865000000002</v>
      </c>
      <c r="T979" s="11">
        <f t="shared" si="150"/>
        <v>30301.865000000002</v>
      </c>
      <c r="U979" s="11">
        <f t="shared" si="159"/>
        <v>1644.4280000000072</v>
      </c>
      <c r="V979" s="11">
        <f t="shared" si="151"/>
        <v>30301.865000000002</v>
      </c>
      <c r="W979" s="12">
        <f t="shared" si="157"/>
        <v>1</v>
      </c>
      <c r="X979" s="11">
        <f t="shared" si="152"/>
        <v>0</v>
      </c>
      <c r="Y979" s="12">
        <f t="shared" si="158"/>
        <v>0</v>
      </c>
      <c r="AA979" s="12"/>
      <c r="AB979" s="12"/>
    </row>
    <row r="980" spans="1:28">
      <c r="A980" s="1">
        <v>35677</v>
      </c>
      <c r="B980" s="7" t="s">
        <v>83</v>
      </c>
      <c r="C980" s="8" t="str">
        <f t="shared" si="153"/>
        <v>Thur</v>
      </c>
      <c r="E980" s="10">
        <v>5</v>
      </c>
      <c r="F980" s="9">
        <v>7841.68</v>
      </c>
      <c r="G980" s="9">
        <v>10308.924999999999</v>
      </c>
      <c r="H980" s="61">
        <v>7673.4349999999995</v>
      </c>
      <c r="I980" s="9">
        <v>3799.62</v>
      </c>
      <c r="J980" s="9">
        <v>0</v>
      </c>
      <c r="K980" s="9">
        <v>3848.7349999999997</v>
      </c>
      <c r="L980" s="9">
        <v>0</v>
      </c>
      <c r="M980" s="9"/>
      <c r="O980" s="11">
        <f t="shared" si="154"/>
        <v>33472.394999999997</v>
      </c>
      <c r="P980" s="11">
        <v>1642.74</v>
      </c>
      <c r="Q980" s="11">
        <f t="shared" si="155"/>
        <v>2205.9949999999999</v>
      </c>
      <c r="S980" s="11">
        <f t="shared" si="156"/>
        <v>31829.654999999995</v>
      </c>
      <c r="T980" s="11">
        <f t="shared" si="150"/>
        <v>31829.654999999995</v>
      </c>
      <c r="U980" s="11">
        <f t="shared" si="159"/>
        <v>1527.7899999999936</v>
      </c>
      <c r="V980" s="11">
        <f t="shared" si="151"/>
        <v>31829.654999999995</v>
      </c>
      <c r="W980" s="12">
        <f t="shared" si="157"/>
        <v>1</v>
      </c>
      <c r="X980" s="11">
        <f t="shared" si="152"/>
        <v>0</v>
      </c>
      <c r="Y980" s="12">
        <f t="shared" si="158"/>
        <v>0</v>
      </c>
      <c r="AA980" s="12"/>
      <c r="AB980" s="12"/>
    </row>
    <row r="981" spans="1:28">
      <c r="A981" s="1">
        <v>35678</v>
      </c>
      <c r="B981" s="7" t="s">
        <v>83</v>
      </c>
      <c r="C981" s="8" t="str">
        <f t="shared" si="153"/>
        <v>Fri</v>
      </c>
      <c r="E981" s="10">
        <v>0</v>
      </c>
      <c r="F981" s="9">
        <v>7066.7759999999998</v>
      </c>
      <c r="G981" s="9">
        <v>9724.6620000000003</v>
      </c>
      <c r="H981" s="61">
        <v>6778.08</v>
      </c>
      <c r="I981" s="9">
        <v>3555.3540000000003</v>
      </c>
      <c r="J981" s="9">
        <v>0</v>
      </c>
      <c r="K981" s="9">
        <v>3087.7919999999999</v>
      </c>
      <c r="L981" s="9">
        <v>0</v>
      </c>
      <c r="M981" s="9"/>
      <c r="O981" s="11">
        <f t="shared" si="154"/>
        <v>30212.664000000004</v>
      </c>
      <c r="P981" s="11">
        <v>1559.586</v>
      </c>
      <c r="Q981" s="11">
        <f t="shared" si="155"/>
        <v>1528.2059999999999</v>
      </c>
      <c r="S981" s="11">
        <f t="shared" si="156"/>
        <v>28653.078000000005</v>
      </c>
      <c r="T981" s="11">
        <f t="shared" si="150"/>
        <v>28653.078000000005</v>
      </c>
      <c r="U981" s="11">
        <f t="shared" si="159"/>
        <v>-3176.5769999999902</v>
      </c>
      <c r="V981" s="11">
        <f t="shared" si="151"/>
        <v>28653.078000000005</v>
      </c>
      <c r="W981" s="12">
        <f t="shared" si="157"/>
        <v>1</v>
      </c>
      <c r="X981" s="11">
        <f t="shared" si="152"/>
        <v>0</v>
      </c>
      <c r="Y981" s="12">
        <f t="shared" si="158"/>
        <v>0</v>
      </c>
      <c r="AA981" s="12"/>
      <c r="AB981" s="12"/>
    </row>
    <row r="982" spans="1:28">
      <c r="A982" s="1">
        <v>35679</v>
      </c>
      <c r="B982" s="7" t="s">
        <v>83</v>
      </c>
      <c r="C982" s="8" t="str">
        <f t="shared" si="153"/>
        <v>Sat</v>
      </c>
      <c r="E982" s="10">
        <v>0</v>
      </c>
      <c r="F982" s="9">
        <v>5659.76</v>
      </c>
      <c r="G982" s="9">
        <v>8736.86</v>
      </c>
      <c r="H982" s="61">
        <v>4711.9080000000004</v>
      </c>
      <c r="I982" s="9">
        <v>3345.36</v>
      </c>
      <c r="J982" s="9">
        <v>0</v>
      </c>
      <c r="K982" s="9">
        <v>2672.08</v>
      </c>
      <c r="L982" s="9">
        <v>0</v>
      </c>
      <c r="M982" s="9"/>
      <c r="O982" s="11">
        <f t="shared" si="154"/>
        <v>25125.968000000001</v>
      </c>
      <c r="P982" s="11">
        <v>1634.808</v>
      </c>
      <c r="Q982" s="11">
        <f t="shared" si="155"/>
        <v>1037.2719999999999</v>
      </c>
      <c r="S982" s="11">
        <f t="shared" si="156"/>
        <v>23491.16</v>
      </c>
      <c r="T982" s="11">
        <f t="shared" si="150"/>
        <v>23491.16</v>
      </c>
      <c r="U982" s="11">
        <f t="shared" si="159"/>
        <v>-5161.9180000000051</v>
      </c>
      <c r="V982" s="11">
        <f t="shared" si="151"/>
        <v>23491.16</v>
      </c>
      <c r="W982" s="12">
        <f t="shared" si="157"/>
        <v>1</v>
      </c>
      <c r="X982" s="11">
        <f t="shared" si="152"/>
        <v>0</v>
      </c>
      <c r="Y982" s="12">
        <f t="shared" si="158"/>
        <v>0</v>
      </c>
      <c r="AA982" s="12"/>
      <c r="AB982" s="12"/>
    </row>
    <row r="983" spans="1:28">
      <c r="A983" s="1">
        <v>35680</v>
      </c>
      <c r="B983" s="7" t="s">
        <v>83</v>
      </c>
      <c r="C983" s="8" t="str">
        <f t="shared" si="153"/>
        <v>Sun</v>
      </c>
      <c r="E983" s="10">
        <v>0</v>
      </c>
      <c r="F983" s="9">
        <v>6129.55</v>
      </c>
      <c r="G983" s="9">
        <v>8941.125</v>
      </c>
      <c r="H983" s="61">
        <v>5233.8549999999996</v>
      </c>
      <c r="I983" s="9">
        <v>3445.63</v>
      </c>
      <c r="J983" s="9">
        <v>0</v>
      </c>
      <c r="K983" s="9">
        <v>2785.2</v>
      </c>
      <c r="L983" s="9">
        <v>0</v>
      </c>
      <c r="M983" s="9"/>
      <c r="O983" s="11">
        <f t="shared" si="154"/>
        <v>26535.360000000001</v>
      </c>
      <c r="P983" s="11">
        <v>1724.925</v>
      </c>
      <c r="Q983" s="11">
        <f t="shared" si="155"/>
        <v>1060.2749999999999</v>
      </c>
      <c r="S983" s="11">
        <f t="shared" si="156"/>
        <v>24810.435000000001</v>
      </c>
      <c r="T983" s="11">
        <f t="shared" si="150"/>
        <v>24810.435000000001</v>
      </c>
      <c r="U983" s="11">
        <f t="shared" si="159"/>
        <v>1319.2750000000015</v>
      </c>
      <c r="V983" s="11">
        <f t="shared" si="151"/>
        <v>24810.435000000001</v>
      </c>
      <c r="W983" s="12">
        <f t="shared" si="157"/>
        <v>1</v>
      </c>
      <c r="X983" s="11">
        <f t="shared" si="152"/>
        <v>0</v>
      </c>
      <c r="Y983" s="12">
        <f t="shared" si="158"/>
        <v>0</v>
      </c>
      <c r="AA983" s="12"/>
      <c r="AB983" s="12"/>
    </row>
    <row r="984" spans="1:28">
      <c r="A984" s="1">
        <v>35681</v>
      </c>
      <c r="B984" s="7" t="s">
        <v>83</v>
      </c>
      <c r="C984" s="8" t="str">
        <f t="shared" si="153"/>
        <v>Mon</v>
      </c>
      <c r="E984" s="10">
        <v>0</v>
      </c>
      <c r="F984" s="9">
        <v>7381.8349999999991</v>
      </c>
      <c r="G984" s="9">
        <v>9937.0450000000001</v>
      </c>
      <c r="H984" s="61">
        <v>6002.95</v>
      </c>
      <c r="I984" s="9">
        <v>3636.5849999999996</v>
      </c>
      <c r="J984" s="9">
        <v>0</v>
      </c>
      <c r="K984" s="9">
        <v>20538.740000000002</v>
      </c>
      <c r="L984" s="9">
        <v>0</v>
      </c>
      <c r="M984" s="9"/>
      <c r="O984" s="11">
        <f t="shared" si="154"/>
        <v>47497.154999999999</v>
      </c>
      <c r="P984" s="11">
        <v>19251.64</v>
      </c>
      <c r="Q984" s="11">
        <f t="shared" si="155"/>
        <v>1287.1000000000022</v>
      </c>
      <c r="S984" s="11">
        <f t="shared" si="156"/>
        <v>28245.514999999999</v>
      </c>
      <c r="T984" s="11">
        <f t="shared" si="150"/>
        <v>28245.514999999999</v>
      </c>
      <c r="U984" s="11">
        <f t="shared" si="159"/>
        <v>3435.0799999999981</v>
      </c>
      <c r="V984" s="11">
        <f t="shared" si="151"/>
        <v>28245.514999999999</v>
      </c>
      <c r="W984" s="12">
        <f t="shared" si="157"/>
        <v>1</v>
      </c>
      <c r="X984" s="11">
        <f t="shared" si="152"/>
        <v>0</v>
      </c>
      <c r="Y984" s="12">
        <f t="shared" si="158"/>
        <v>0</v>
      </c>
      <c r="AA984" s="12"/>
      <c r="AB984" s="12"/>
    </row>
    <row r="985" spans="1:28">
      <c r="A985" s="1">
        <v>35682</v>
      </c>
      <c r="B985" s="7" t="s">
        <v>83</v>
      </c>
      <c r="C985" s="8" t="str">
        <f t="shared" si="153"/>
        <v>Tue</v>
      </c>
      <c r="E985" s="10">
        <v>0</v>
      </c>
      <c r="F985" s="9">
        <v>7478.8949999999995</v>
      </c>
      <c r="G985" s="9">
        <v>9996.125</v>
      </c>
      <c r="H985" s="61">
        <v>7120.1949999999997</v>
      </c>
      <c r="I985" s="9">
        <v>3632.3649999999998</v>
      </c>
      <c r="J985" s="9">
        <v>0</v>
      </c>
      <c r="K985" s="9">
        <v>10487.754999999999</v>
      </c>
      <c r="L985" s="9">
        <v>0</v>
      </c>
      <c r="M985" s="9"/>
      <c r="O985" s="11">
        <f t="shared" si="154"/>
        <v>38715.334999999999</v>
      </c>
      <c r="P985" s="11">
        <v>8212.1200000000008</v>
      </c>
      <c r="Q985" s="11">
        <f t="shared" si="155"/>
        <v>2275.6349999999984</v>
      </c>
      <c r="S985" s="11">
        <f t="shared" si="156"/>
        <v>30503.214999999997</v>
      </c>
      <c r="T985" s="11">
        <f t="shared" si="150"/>
        <v>30503.214999999997</v>
      </c>
      <c r="U985" s="11">
        <f t="shared" si="159"/>
        <v>2257.6999999999971</v>
      </c>
      <c r="V985" s="11">
        <f t="shared" si="151"/>
        <v>30503.214999999997</v>
      </c>
      <c r="W985" s="12">
        <f t="shared" si="157"/>
        <v>1</v>
      </c>
      <c r="X985" s="11">
        <f t="shared" si="152"/>
        <v>0</v>
      </c>
      <c r="Y985" s="12">
        <f t="shared" si="158"/>
        <v>0</v>
      </c>
      <c r="AA985" s="12"/>
      <c r="AB985" s="12"/>
    </row>
    <row r="986" spans="1:28">
      <c r="A986" s="1">
        <v>35683</v>
      </c>
      <c r="B986" s="7" t="s">
        <v>83</v>
      </c>
      <c r="C986" s="8" t="str">
        <f t="shared" si="153"/>
        <v>Wed</v>
      </c>
      <c r="E986" s="10">
        <v>0</v>
      </c>
      <c r="F986" s="9">
        <v>7439.86</v>
      </c>
      <c r="G986" s="9">
        <v>9873.744999999999</v>
      </c>
      <c r="H986" s="61">
        <v>7030.52</v>
      </c>
      <c r="I986" s="9">
        <v>3624.98</v>
      </c>
      <c r="J986" s="9">
        <v>0</v>
      </c>
      <c r="K986" s="9">
        <v>3206.145</v>
      </c>
      <c r="L986" s="9">
        <v>0</v>
      </c>
      <c r="M986" s="9"/>
      <c r="O986" s="11">
        <f t="shared" si="154"/>
        <v>31175.25</v>
      </c>
      <c r="P986" s="11">
        <v>1670.0650000000001</v>
      </c>
      <c r="Q986" s="11">
        <f t="shared" si="155"/>
        <v>1536.08</v>
      </c>
      <c r="S986" s="11">
        <f t="shared" si="156"/>
        <v>29505.185000000001</v>
      </c>
      <c r="T986" s="11">
        <f t="shared" si="150"/>
        <v>29505.185000000001</v>
      </c>
      <c r="U986" s="11">
        <f t="shared" si="159"/>
        <v>-998.0299999999952</v>
      </c>
      <c r="V986" s="11">
        <f t="shared" si="151"/>
        <v>29505.185000000001</v>
      </c>
      <c r="W986" s="12">
        <f t="shared" si="157"/>
        <v>1</v>
      </c>
      <c r="X986" s="11">
        <f t="shared" si="152"/>
        <v>0</v>
      </c>
      <c r="Y986" s="12">
        <f t="shared" si="158"/>
        <v>0</v>
      </c>
      <c r="AA986" s="12"/>
      <c r="AB986" s="12"/>
    </row>
    <row r="987" spans="1:28">
      <c r="A987" s="1">
        <v>35684</v>
      </c>
      <c r="B987" s="7" t="s">
        <v>83</v>
      </c>
      <c r="C987" s="8" t="str">
        <f t="shared" si="153"/>
        <v>Thur</v>
      </c>
      <c r="E987" s="10">
        <v>0</v>
      </c>
      <c r="F987" s="9">
        <v>7604.44</v>
      </c>
      <c r="G987" s="9">
        <v>9989.7950000000001</v>
      </c>
      <c r="H987" s="61">
        <v>7388.165</v>
      </c>
      <c r="I987" s="9">
        <v>3674.5649999999996</v>
      </c>
      <c r="J987" s="9">
        <v>0</v>
      </c>
      <c r="K987" s="9">
        <v>3196.65</v>
      </c>
      <c r="L987" s="9">
        <v>0</v>
      </c>
      <c r="M987" s="9"/>
      <c r="O987" s="11">
        <f t="shared" si="154"/>
        <v>31853.615000000002</v>
      </c>
      <c r="P987" s="11">
        <v>1683.78</v>
      </c>
      <c r="Q987" s="11">
        <f t="shared" si="155"/>
        <v>1512.8700000000001</v>
      </c>
      <c r="S987" s="11">
        <f t="shared" si="156"/>
        <v>30169.835000000003</v>
      </c>
      <c r="T987" s="11">
        <f t="shared" si="150"/>
        <v>30169.835000000003</v>
      </c>
      <c r="U987" s="11">
        <f t="shared" si="159"/>
        <v>664.65000000000146</v>
      </c>
      <c r="V987" s="11">
        <f t="shared" si="151"/>
        <v>30169.835000000003</v>
      </c>
      <c r="W987" s="12">
        <f t="shared" si="157"/>
        <v>1</v>
      </c>
      <c r="X987" s="11">
        <f t="shared" si="152"/>
        <v>0</v>
      </c>
      <c r="Y987" s="12">
        <f t="shared" si="158"/>
        <v>0</v>
      </c>
      <c r="AA987" s="12"/>
      <c r="AB987" s="12"/>
    </row>
    <row r="988" spans="1:28">
      <c r="A988" s="1">
        <v>35685</v>
      </c>
      <c r="B988" s="7" t="s">
        <v>83</v>
      </c>
      <c r="C988" s="8" t="str">
        <f t="shared" si="153"/>
        <v>Fri</v>
      </c>
      <c r="E988" s="10">
        <v>0</v>
      </c>
      <c r="F988" s="9">
        <v>6853.9769999999999</v>
      </c>
      <c r="G988" s="9">
        <v>9338.003999999999</v>
      </c>
      <c r="H988" s="61">
        <v>6425.4059999999999</v>
      </c>
      <c r="I988" s="9">
        <v>3528.6029999999996</v>
      </c>
      <c r="J988" s="9">
        <v>0</v>
      </c>
      <c r="K988" s="9">
        <v>2942.0819999999999</v>
      </c>
      <c r="L988" s="9">
        <v>0</v>
      </c>
      <c r="M988" s="9"/>
      <c r="O988" s="11">
        <f t="shared" si="154"/>
        <v>29088.071999999996</v>
      </c>
      <c r="P988" s="11">
        <v>1653.21</v>
      </c>
      <c r="Q988" s="11">
        <f t="shared" si="155"/>
        <v>1288.8719999999998</v>
      </c>
      <c r="S988" s="11">
        <f t="shared" si="156"/>
        <v>27434.861999999997</v>
      </c>
      <c r="T988" s="11">
        <f t="shared" si="150"/>
        <v>27434.861999999997</v>
      </c>
      <c r="U988" s="11">
        <f t="shared" si="159"/>
        <v>-2734.9730000000054</v>
      </c>
      <c r="V988" s="11">
        <f t="shared" si="151"/>
        <v>27434.861999999997</v>
      </c>
      <c r="W988" s="12">
        <f t="shared" si="157"/>
        <v>1</v>
      </c>
      <c r="X988" s="11">
        <f t="shared" si="152"/>
        <v>0</v>
      </c>
      <c r="Y988" s="12">
        <f t="shared" si="158"/>
        <v>0</v>
      </c>
      <c r="AA988" s="12"/>
      <c r="AB988" s="12"/>
    </row>
    <row r="989" spans="1:28">
      <c r="A989" s="1">
        <v>35686</v>
      </c>
      <c r="B989" s="7" t="s">
        <v>83</v>
      </c>
      <c r="C989" s="8" t="str">
        <f t="shared" si="153"/>
        <v>Sat</v>
      </c>
      <c r="E989" s="10">
        <v>0</v>
      </c>
      <c r="F989" s="9">
        <v>5722.1639999999998</v>
      </c>
      <c r="G989" s="9">
        <v>8497.116</v>
      </c>
      <c r="H989" s="61">
        <v>4672.9440000000004</v>
      </c>
      <c r="I989" s="9">
        <v>3350.1959999999999</v>
      </c>
      <c r="J989" s="9">
        <v>0</v>
      </c>
      <c r="K989" s="9">
        <v>2606.8679999999999</v>
      </c>
      <c r="L989" s="9">
        <v>0</v>
      </c>
      <c r="M989" s="9"/>
      <c r="O989" s="11">
        <f t="shared" si="154"/>
        <v>24849.287999999997</v>
      </c>
      <c r="P989" s="11">
        <v>1627.596</v>
      </c>
      <c r="Q989" s="11">
        <f t="shared" si="155"/>
        <v>979.27199999999993</v>
      </c>
      <c r="S989" s="11">
        <f t="shared" si="156"/>
        <v>23221.691999999995</v>
      </c>
      <c r="T989" s="11">
        <f t="shared" si="150"/>
        <v>23221.691999999995</v>
      </c>
      <c r="U989" s="11">
        <f t="shared" si="159"/>
        <v>-4213.1700000000019</v>
      </c>
      <c r="V989" s="11">
        <f t="shared" si="151"/>
        <v>23221.691999999995</v>
      </c>
      <c r="W989" s="12">
        <f t="shared" si="157"/>
        <v>1</v>
      </c>
      <c r="X989" s="11">
        <f t="shared" si="152"/>
        <v>0</v>
      </c>
      <c r="Y989" s="12">
        <f t="shared" si="158"/>
        <v>0</v>
      </c>
      <c r="AA989" s="12"/>
      <c r="AB989" s="12"/>
    </row>
    <row r="990" spans="1:28">
      <c r="A990" s="1">
        <v>35687</v>
      </c>
      <c r="B990" s="7" t="s">
        <v>83</v>
      </c>
      <c r="C990" s="8" t="str">
        <f t="shared" si="153"/>
        <v>Sun</v>
      </c>
      <c r="E990" s="10">
        <v>0</v>
      </c>
      <c r="F990" s="9">
        <v>6356.0419999999995</v>
      </c>
      <c r="G990" s="9">
        <v>9026.1219999999994</v>
      </c>
      <c r="H990" s="61">
        <v>5327.6439999999993</v>
      </c>
      <c r="I990" s="9">
        <v>3497.1789999999996</v>
      </c>
      <c r="J990" s="9">
        <v>0</v>
      </c>
      <c r="K990" s="9">
        <v>2561.6079999999997</v>
      </c>
      <c r="L990" s="9">
        <v>0</v>
      </c>
      <c r="M990" s="9"/>
      <c r="O990" s="11">
        <f t="shared" si="154"/>
        <v>26768.594999999998</v>
      </c>
      <c r="P990" s="11">
        <v>1717.8209999999999</v>
      </c>
      <c r="Q990" s="11">
        <f t="shared" si="155"/>
        <v>843.78699999999981</v>
      </c>
      <c r="S990" s="11">
        <f t="shared" si="156"/>
        <v>25050.773999999998</v>
      </c>
      <c r="T990" s="11">
        <f t="shared" si="150"/>
        <v>25050.773999999998</v>
      </c>
      <c r="U990" s="11">
        <f t="shared" si="159"/>
        <v>1829.0820000000022</v>
      </c>
      <c r="V990" s="11">
        <f t="shared" si="151"/>
        <v>25050.773999999998</v>
      </c>
      <c r="W990" s="12">
        <f t="shared" si="157"/>
        <v>1</v>
      </c>
      <c r="X990" s="11">
        <f t="shared" si="152"/>
        <v>0</v>
      </c>
      <c r="Y990" s="12">
        <f t="shared" si="158"/>
        <v>0</v>
      </c>
      <c r="AA990" s="12"/>
      <c r="AB990" s="12"/>
    </row>
    <row r="991" spans="1:28">
      <c r="A991" s="1">
        <v>35688</v>
      </c>
      <c r="B991" s="7" t="s">
        <v>83</v>
      </c>
      <c r="C991" s="8" t="str">
        <f t="shared" si="153"/>
        <v>Mon</v>
      </c>
      <c r="E991" s="10">
        <v>0</v>
      </c>
      <c r="F991" s="9">
        <v>7834.1760000000004</v>
      </c>
      <c r="G991" s="9">
        <v>10300.104000000001</v>
      </c>
      <c r="H991" s="61">
        <v>7584.66</v>
      </c>
      <c r="I991" s="9">
        <v>3702.0240000000003</v>
      </c>
      <c r="J991" s="9">
        <v>0</v>
      </c>
      <c r="K991" s="9">
        <v>27260.928</v>
      </c>
      <c r="L991" s="9">
        <v>0</v>
      </c>
      <c r="M991" s="9"/>
      <c r="O991" s="11">
        <f t="shared" si="154"/>
        <v>56681.892000000007</v>
      </c>
      <c r="P991" s="11">
        <v>25586.352000000003</v>
      </c>
      <c r="Q991" s="11">
        <f t="shared" si="155"/>
        <v>1674.5759999999973</v>
      </c>
      <c r="S991" s="11">
        <f t="shared" si="156"/>
        <v>31095.540000000005</v>
      </c>
      <c r="T991" s="11">
        <f t="shared" si="150"/>
        <v>31095.540000000005</v>
      </c>
      <c r="U991" s="11">
        <f t="shared" si="159"/>
        <v>6044.7660000000069</v>
      </c>
      <c r="V991" s="11">
        <f t="shared" si="151"/>
        <v>31095.540000000005</v>
      </c>
      <c r="W991" s="12">
        <f t="shared" si="157"/>
        <v>1</v>
      </c>
      <c r="X991" s="11">
        <f t="shared" si="152"/>
        <v>0</v>
      </c>
      <c r="Y991" s="12">
        <f t="shared" si="158"/>
        <v>0</v>
      </c>
      <c r="AA991" s="12"/>
      <c r="AB991" s="12"/>
    </row>
    <row r="992" spans="1:28">
      <c r="A992" s="1">
        <v>35689</v>
      </c>
      <c r="B992" s="7" t="s">
        <v>83</v>
      </c>
      <c r="C992" s="8" t="str">
        <f t="shared" si="153"/>
        <v>Tue</v>
      </c>
      <c r="E992" s="10">
        <v>0</v>
      </c>
      <c r="F992" s="9">
        <v>7669.12</v>
      </c>
      <c r="G992" s="9">
        <v>10119.904</v>
      </c>
      <c r="H992" s="61">
        <v>7554.5</v>
      </c>
      <c r="I992" s="9">
        <v>3682.4280000000003</v>
      </c>
      <c r="J992" s="9">
        <v>0</v>
      </c>
      <c r="K992" s="9">
        <v>27205.578000000001</v>
      </c>
      <c r="L992" s="9">
        <v>0</v>
      </c>
      <c r="M992" s="9"/>
      <c r="O992" s="11">
        <f t="shared" si="154"/>
        <v>56231.53</v>
      </c>
      <c r="P992" s="11">
        <v>25450.85</v>
      </c>
      <c r="Q992" s="11">
        <f t="shared" si="155"/>
        <v>1754.7280000000028</v>
      </c>
      <c r="S992" s="11">
        <f t="shared" si="156"/>
        <v>30780.68</v>
      </c>
      <c r="T992" s="11">
        <f t="shared" si="150"/>
        <v>30780.68</v>
      </c>
      <c r="U992" s="11">
        <f t="shared" si="159"/>
        <v>-314.86000000000422</v>
      </c>
      <c r="V992" s="11">
        <f t="shared" si="151"/>
        <v>30780.68</v>
      </c>
      <c r="W992" s="12">
        <f t="shared" si="157"/>
        <v>1</v>
      </c>
      <c r="X992" s="11">
        <f t="shared" si="152"/>
        <v>0</v>
      </c>
      <c r="Y992" s="12">
        <f t="shared" si="158"/>
        <v>0</v>
      </c>
      <c r="AA992" s="12"/>
      <c r="AB992" s="12"/>
    </row>
    <row r="993" spans="1:31">
      <c r="A993" s="1">
        <v>35690</v>
      </c>
      <c r="B993" s="7" t="s">
        <v>83</v>
      </c>
      <c r="C993" s="8" t="str">
        <f t="shared" si="153"/>
        <v>Wed</v>
      </c>
      <c r="E993" s="10">
        <v>0</v>
      </c>
      <c r="F993" s="9">
        <v>7442.6760000000004</v>
      </c>
      <c r="G993" s="9">
        <v>9859.5360000000001</v>
      </c>
      <c r="H993" s="61">
        <v>7200.4679999999998</v>
      </c>
      <c r="I993" s="9">
        <v>3617.46</v>
      </c>
      <c r="J993" s="9">
        <v>0</v>
      </c>
      <c r="K993" s="9">
        <v>28250.639999999999</v>
      </c>
      <c r="L993" s="9">
        <v>0</v>
      </c>
      <c r="M993" s="9"/>
      <c r="O993" s="11">
        <f t="shared" si="154"/>
        <v>56370.78</v>
      </c>
      <c r="P993" s="11">
        <v>26753.544000000002</v>
      </c>
      <c r="Q993" s="11">
        <f t="shared" si="155"/>
        <v>1497.0959999999977</v>
      </c>
      <c r="S993" s="11">
        <f t="shared" si="156"/>
        <v>29617.235999999997</v>
      </c>
      <c r="T993" s="11">
        <f t="shared" si="150"/>
        <v>29617.235999999997</v>
      </c>
      <c r="U993" s="11">
        <f t="shared" si="159"/>
        <v>-1163.4440000000031</v>
      </c>
      <c r="V993" s="11">
        <f t="shared" si="151"/>
        <v>29617.235999999997</v>
      </c>
      <c r="W993" s="12">
        <f t="shared" si="157"/>
        <v>1</v>
      </c>
      <c r="X993" s="11">
        <f t="shared" si="152"/>
        <v>0</v>
      </c>
      <c r="Y993" s="12">
        <f t="shared" si="158"/>
        <v>0</v>
      </c>
      <c r="AA993" s="12"/>
      <c r="AB993" s="12"/>
    </row>
    <row r="994" spans="1:31">
      <c r="A994" s="1">
        <v>35691</v>
      </c>
      <c r="B994" s="7" t="s">
        <v>83</v>
      </c>
      <c r="C994" s="8" t="str">
        <f t="shared" si="153"/>
        <v>Thur</v>
      </c>
      <c r="E994" s="10">
        <v>0</v>
      </c>
      <c r="F994" s="9">
        <v>7643.13</v>
      </c>
      <c r="G994" s="9">
        <v>9857.4849999999988</v>
      </c>
      <c r="H994" s="61">
        <v>7344.26</v>
      </c>
      <c r="I994" s="9">
        <v>3631.3749999999995</v>
      </c>
      <c r="J994" s="9">
        <v>0</v>
      </c>
      <c r="K994" s="9">
        <v>26266.074999999997</v>
      </c>
      <c r="L994" s="9">
        <v>0</v>
      </c>
      <c r="M994" s="9"/>
      <c r="O994" s="11">
        <f t="shared" si="154"/>
        <v>54742.324999999997</v>
      </c>
      <c r="P994" s="11">
        <v>24899.214999999997</v>
      </c>
      <c r="Q994" s="11">
        <f t="shared" si="155"/>
        <v>1366.8600000000006</v>
      </c>
      <c r="S994" s="11">
        <f t="shared" si="156"/>
        <v>29843.11</v>
      </c>
      <c r="T994" s="11">
        <f t="shared" si="150"/>
        <v>29843.11</v>
      </c>
      <c r="U994" s="11">
        <f t="shared" si="159"/>
        <v>225.87400000000343</v>
      </c>
      <c r="V994" s="11">
        <f t="shared" si="151"/>
        <v>29843.11</v>
      </c>
      <c r="W994" s="12">
        <f t="shared" si="157"/>
        <v>1</v>
      </c>
      <c r="X994" s="11">
        <f t="shared" si="152"/>
        <v>0</v>
      </c>
      <c r="Y994" s="12">
        <f t="shared" si="158"/>
        <v>0</v>
      </c>
      <c r="AA994" s="12"/>
      <c r="AB994" s="12"/>
    </row>
    <row r="995" spans="1:31">
      <c r="A995" s="1">
        <v>35692</v>
      </c>
      <c r="B995" s="7" t="s">
        <v>83</v>
      </c>
      <c r="C995" s="8" t="str">
        <f t="shared" si="153"/>
        <v>Fri</v>
      </c>
      <c r="E995" s="10">
        <v>0</v>
      </c>
      <c r="F995" s="9">
        <v>6900.1349999999993</v>
      </c>
      <c r="G995" s="9">
        <v>9334.9849999999988</v>
      </c>
      <c r="H995" s="61">
        <v>6405.85</v>
      </c>
      <c r="I995" s="9">
        <v>3523.74</v>
      </c>
      <c r="J995" s="9">
        <v>0</v>
      </c>
      <c r="K995" s="9">
        <v>19365.939999999999</v>
      </c>
      <c r="L995" s="9">
        <v>0</v>
      </c>
      <c r="M995" s="9"/>
      <c r="O995" s="11">
        <f t="shared" si="154"/>
        <v>45530.649999999994</v>
      </c>
      <c r="P995" s="11">
        <v>18140.154999999999</v>
      </c>
      <c r="Q995" s="11">
        <f t="shared" si="155"/>
        <v>1225.7849999999999</v>
      </c>
      <c r="S995" s="11">
        <f t="shared" si="156"/>
        <v>27390.494999999995</v>
      </c>
      <c r="T995" s="11">
        <f t="shared" si="150"/>
        <v>27390.494999999995</v>
      </c>
      <c r="U995" s="11">
        <f t="shared" si="159"/>
        <v>-2452.6150000000052</v>
      </c>
      <c r="V995" s="11">
        <f t="shared" si="151"/>
        <v>27390.494999999995</v>
      </c>
      <c r="W995" s="12">
        <f t="shared" si="157"/>
        <v>1</v>
      </c>
      <c r="X995" s="11">
        <f t="shared" si="152"/>
        <v>0</v>
      </c>
      <c r="Y995" s="12">
        <f t="shared" si="158"/>
        <v>0</v>
      </c>
      <c r="AA995" s="12"/>
      <c r="AB995" s="12"/>
    </row>
    <row r="996" spans="1:31">
      <c r="A996" s="1">
        <v>35693</v>
      </c>
      <c r="B996" s="7" t="s">
        <v>83</v>
      </c>
      <c r="C996" s="8" t="str">
        <f t="shared" si="153"/>
        <v>Sat</v>
      </c>
      <c r="E996" s="10">
        <v>0</v>
      </c>
      <c r="F996" s="9">
        <v>5800.38</v>
      </c>
      <c r="G996" s="9">
        <v>8726.744999999999</v>
      </c>
      <c r="H996" s="61">
        <v>4802.5889999999999</v>
      </c>
      <c r="I996" s="9">
        <v>3278.1569999999997</v>
      </c>
      <c r="J996" s="9">
        <v>0</v>
      </c>
      <c r="K996" s="9">
        <v>13206.857999999998</v>
      </c>
      <c r="L996" s="9">
        <v>0</v>
      </c>
      <c r="M996" s="9"/>
      <c r="O996" s="11">
        <f t="shared" si="154"/>
        <v>35814.728999999999</v>
      </c>
      <c r="P996" s="11">
        <v>12225.819</v>
      </c>
      <c r="Q996" s="11">
        <f t="shared" si="155"/>
        <v>981.03899999999885</v>
      </c>
      <c r="S996" s="11">
        <f t="shared" si="156"/>
        <v>23588.91</v>
      </c>
      <c r="T996" s="11">
        <f t="shared" si="150"/>
        <v>23588.91</v>
      </c>
      <c r="U996" s="11">
        <f t="shared" si="159"/>
        <v>-3801.5849999999955</v>
      </c>
      <c r="V996" s="11">
        <f t="shared" si="151"/>
        <v>23588.91</v>
      </c>
      <c r="W996" s="12">
        <f t="shared" si="157"/>
        <v>1</v>
      </c>
      <c r="X996" s="11">
        <f t="shared" si="152"/>
        <v>0</v>
      </c>
      <c r="Y996" s="12">
        <f t="shared" si="158"/>
        <v>0</v>
      </c>
      <c r="AA996" s="12"/>
      <c r="AB996" s="12"/>
    </row>
    <row r="997" spans="1:31">
      <c r="A997" s="1">
        <v>35694</v>
      </c>
      <c r="B997" s="7" t="s">
        <v>83</v>
      </c>
      <c r="C997" s="8" t="str">
        <f t="shared" si="153"/>
        <v>Sun</v>
      </c>
      <c r="E997" s="10">
        <v>6</v>
      </c>
      <c r="F997" s="9">
        <v>7036.6919999999991</v>
      </c>
      <c r="G997" s="9">
        <v>9687.5149999999994</v>
      </c>
      <c r="H997" s="61">
        <v>6549.9559999999992</v>
      </c>
      <c r="I997" s="9">
        <v>3587.58</v>
      </c>
      <c r="J997" s="9">
        <v>0</v>
      </c>
      <c r="K997" s="9">
        <v>3187.9109999999996</v>
      </c>
      <c r="L997" s="9">
        <v>0</v>
      </c>
      <c r="M997" s="9"/>
      <c r="O997" s="11">
        <f t="shared" si="154"/>
        <v>30049.653999999995</v>
      </c>
      <c r="P997" s="11">
        <v>1733.9969999999998</v>
      </c>
      <c r="Q997" s="11">
        <f t="shared" si="155"/>
        <v>1453.9139999999998</v>
      </c>
      <c r="S997" s="11">
        <f t="shared" si="156"/>
        <v>28315.656999999996</v>
      </c>
      <c r="T997" s="11">
        <f t="shared" si="150"/>
        <v>28315.656999999996</v>
      </c>
      <c r="U997" s="11">
        <f t="shared" si="159"/>
        <v>4726.7469999999958</v>
      </c>
      <c r="V997" s="11">
        <f t="shared" si="151"/>
        <v>28315.656999999996</v>
      </c>
      <c r="W997" s="12">
        <f t="shared" si="157"/>
        <v>1</v>
      </c>
      <c r="X997" s="11">
        <f t="shared" si="152"/>
        <v>0</v>
      </c>
      <c r="Y997" s="12">
        <f t="shared" si="158"/>
        <v>0</v>
      </c>
      <c r="AA997" s="12"/>
      <c r="AB997" s="12"/>
    </row>
    <row r="998" spans="1:31">
      <c r="A998" s="1">
        <v>35695</v>
      </c>
      <c r="B998" s="7" t="s">
        <v>83</v>
      </c>
      <c r="C998" s="8" t="str">
        <f t="shared" si="153"/>
        <v>Mon</v>
      </c>
      <c r="E998" s="10">
        <v>3</v>
      </c>
      <c r="F998" s="9">
        <v>8225.2089999999989</v>
      </c>
      <c r="G998" s="9">
        <v>10387.197999999999</v>
      </c>
      <c r="H998" s="61">
        <v>8097.2309999999998</v>
      </c>
      <c r="I998" s="9">
        <v>3606.462</v>
      </c>
      <c r="J998" s="9">
        <v>0</v>
      </c>
      <c r="K998" s="9">
        <v>3825.703</v>
      </c>
      <c r="L998" s="9">
        <v>0</v>
      </c>
      <c r="M998" s="9"/>
      <c r="O998" s="11">
        <f t="shared" si="154"/>
        <v>34141.803</v>
      </c>
      <c r="P998" s="11">
        <v>1756.0259999999998</v>
      </c>
      <c r="Q998" s="11">
        <f t="shared" si="155"/>
        <v>2069.6770000000001</v>
      </c>
      <c r="S998" s="11">
        <f t="shared" si="156"/>
        <v>32385.777000000002</v>
      </c>
      <c r="T998" s="11">
        <f t="shared" si="150"/>
        <v>32385.777000000002</v>
      </c>
      <c r="U998" s="11">
        <f t="shared" si="159"/>
        <v>4070.1200000000063</v>
      </c>
      <c r="V998" s="11">
        <f t="shared" si="151"/>
        <v>32385.777000000002</v>
      </c>
      <c r="W998" s="12">
        <f t="shared" si="157"/>
        <v>1</v>
      </c>
      <c r="X998" s="11">
        <f t="shared" si="152"/>
        <v>0</v>
      </c>
      <c r="Y998" s="12">
        <f t="shared" si="158"/>
        <v>0</v>
      </c>
      <c r="AA998" s="12"/>
      <c r="AB998" s="12"/>
    </row>
    <row r="999" spans="1:31">
      <c r="A999" s="1">
        <v>35696</v>
      </c>
      <c r="B999" s="7" t="s">
        <v>83</v>
      </c>
      <c r="C999" s="8" t="str">
        <f t="shared" si="153"/>
        <v>Tue</v>
      </c>
      <c r="E999" s="10">
        <v>0</v>
      </c>
      <c r="F999" s="9">
        <v>7757.1360000000004</v>
      </c>
      <c r="G999" s="9">
        <v>10023.818000000001</v>
      </c>
      <c r="H999" s="61">
        <v>7428.692</v>
      </c>
      <c r="I999" s="9">
        <v>3470.6280000000002</v>
      </c>
      <c r="J999" s="9">
        <v>0</v>
      </c>
      <c r="K999" s="9">
        <v>3400.5460000000003</v>
      </c>
      <c r="L999" s="9">
        <v>0</v>
      </c>
      <c r="M999" s="9"/>
      <c r="O999" s="11">
        <f t="shared" si="154"/>
        <v>32080.82</v>
      </c>
      <c r="P999" s="11">
        <v>1691.3820000000001</v>
      </c>
      <c r="Q999" s="11">
        <f t="shared" si="155"/>
        <v>1709.1640000000002</v>
      </c>
      <c r="S999" s="11">
        <f t="shared" si="156"/>
        <v>30389.437999999998</v>
      </c>
      <c r="T999" s="11">
        <f t="shared" si="150"/>
        <v>30389.437999999998</v>
      </c>
      <c r="U999" s="11">
        <f t="shared" si="159"/>
        <v>-1996.3390000000036</v>
      </c>
      <c r="V999" s="11">
        <f t="shared" si="151"/>
        <v>30389.437999999998</v>
      </c>
      <c r="W999" s="12">
        <f t="shared" si="157"/>
        <v>1</v>
      </c>
      <c r="X999" s="11">
        <f t="shared" si="152"/>
        <v>0</v>
      </c>
      <c r="Y999" s="12">
        <f t="shared" si="158"/>
        <v>0</v>
      </c>
      <c r="AA999" s="12"/>
      <c r="AB999" s="12"/>
    </row>
    <row r="1000" spans="1:31">
      <c r="A1000" s="1">
        <v>35697</v>
      </c>
      <c r="B1000" s="7" t="s">
        <v>83</v>
      </c>
      <c r="C1000" s="8" t="str">
        <f t="shared" si="153"/>
        <v>Wed</v>
      </c>
      <c r="E1000" s="10">
        <v>7</v>
      </c>
      <c r="F1000" s="9">
        <v>8494.1919999999991</v>
      </c>
      <c r="G1000" s="9">
        <v>10329.871999999999</v>
      </c>
      <c r="H1000" s="61">
        <v>8167.7329999999993</v>
      </c>
      <c r="I1000" s="9">
        <v>3627.5539999999996</v>
      </c>
      <c r="J1000" s="9">
        <v>0</v>
      </c>
      <c r="K1000" s="9">
        <v>3712.0369999999998</v>
      </c>
      <c r="L1000" s="9">
        <v>0</v>
      </c>
      <c r="M1000" s="9"/>
      <c r="O1000" s="11">
        <f t="shared" si="154"/>
        <v>34331.387999999999</v>
      </c>
      <c r="P1000" s="11">
        <v>1631.252</v>
      </c>
      <c r="Q1000" s="11">
        <f t="shared" si="155"/>
        <v>2080.7849999999999</v>
      </c>
      <c r="S1000" s="11">
        <f t="shared" si="156"/>
        <v>32700.135999999999</v>
      </c>
      <c r="T1000" s="11">
        <f t="shared" si="150"/>
        <v>32700.135999999999</v>
      </c>
      <c r="U1000" s="11">
        <f t="shared" si="159"/>
        <v>2310.6980000000003</v>
      </c>
      <c r="V1000" s="11">
        <f t="shared" si="151"/>
        <v>32700.135999999999</v>
      </c>
      <c r="W1000" s="12">
        <f t="shared" si="157"/>
        <v>1</v>
      </c>
      <c r="X1000" s="11">
        <f t="shared" si="152"/>
        <v>0</v>
      </c>
      <c r="Y1000" s="12">
        <f t="shared" si="158"/>
        <v>0</v>
      </c>
      <c r="AA1000" s="12"/>
      <c r="AB1000" s="12"/>
    </row>
    <row r="1001" spans="1:31">
      <c r="A1001" s="1">
        <v>35698</v>
      </c>
      <c r="B1001" s="7" t="s">
        <v>83</v>
      </c>
      <c r="C1001" s="8" t="str">
        <f t="shared" si="153"/>
        <v>Thur</v>
      </c>
      <c r="E1001" s="10">
        <v>7</v>
      </c>
      <c r="F1001" s="9">
        <v>8610.0460000000003</v>
      </c>
      <c r="G1001" s="9">
        <v>10376.236000000001</v>
      </c>
      <c r="H1001" s="61">
        <v>8143.23</v>
      </c>
      <c r="I1001" s="9">
        <v>3611.5720000000001</v>
      </c>
      <c r="J1001" s="9">
        <v>0</v>
      </c>
      <c r="K1001" s="9">
        <v>3749.116</v>
      </c>
      <c r="L1001" s="9">
        <v>0</v>
      </c>
      <c r="M1001" s="9"/>
      <c r="O1001" s="11">
        <f t="shared" si="154"/>
        <v>34490.199999999997</v>
      </c>
      <c r="P1001" s="11">
        <v>1707.838</v>
      </c>
      <c r="Q1001" s="11">
        <f t="shared" si="155"/>
        <v>2041.278</v>
      </c>
      <c r="S1001" s="11">
        <f t="shared" si="156"/>
        <v>32782.361999999994</v>
      </c>
      <c r="T1001" s="11">
        <f t="shared" si="150"/>
        <v>32782.361999999994</v>
      </c>
      <c r="U1001" s="11">
        <f t="shared" si="159"/>
        <v>82.225999999995111</v>
      </c>
      <c r="V1001" s="11">
        <f t="shared" si="151"/>
        <v>32782.361999999994</v>
      </c>
      <c r="W1001" s="12">
        <f t="shared" si="157"/>
        <v>1</v>
      </c>
      <c r="X1001" s="11">
        <f t="shared" si="152"/>
        <v>0</v>
      </c>
      <c r="Y1001" s="12">
        <f t="shared" si="158"/>
        <v>0</v>
      </c>
      <c r="AA1001" s="12"/>
      <c r="AB1001" s="12"/>
    </row>
    <row r="1002" spans="1:31">
      <c r="A1002" s="1">
        <v>35699</v>
      </c>
      <c r="B1002" s="7" t="s">
        <v>83</v>
      </c>
      <c r="C1002" s="8" t="str">
        <f t="shared" si="153"/>
        <v>Fri</v>
      </c>
      <c r="E1002" s="10">
        <v>0</v>
      </c>
      <c r="F1002" s="9">
        <v>7368.2949999999992</v>
      </c>
      <c r="G1002" s="9">
        <v>9725.8149999999987</v>
      </c>
      <c r="H1002" s="61">
        <v>6987.915</v>
      </c>
      <c r="I1002" s="9">
        <v>3393.1149999999998</v>
      </c>
      <c r="J1002" s="9">
        <v>0</v>
      </c>
      <c r="K1002" s="9">
        <v>3296.9749999999999</v>
      </c>
      <c r="L1002" s="9">
        <v>0</v>
      </c>
      <c r="M1002" s="9"/>
      <c r="O1002" s="11">
        <f t="shared" si="154"/>
        <v>30772.114999999998</v>
      </c>
      <c r="P1002" s="11">
        <v>1687.675</v>
      </c>
      <c r="Q1002" s="11">
        <f t="shared" si="155"/>
        <v>1609.3</v>
      </c>
      <c r="S1002" s="11">
        <f t="shared" si="156"/>
        <v>29084.44</v>
      </c>
      <c r="T1002" s="11">
        <f t="shared" si="150"/>
        <v>29084.44</v>
      </c>
      <c r="U1002" s="11">
        <f t="shared" si="159"/>
        <v>-3697.921999999995</v>
      </c>
      <c r="V1002" s="11">
        <f t="shared" si="151"/>
        <v>29084.44</v>
      </c>
      <c r="W1002" s="12">
        <f t="shared" si="157"/>
        <v>1</v>
      </c>
      <c r="X1002" s="11">
        <f t="shared" si="152"/>
        <v>0</v>
      </c>
      <c r="Y1002" s="12">
        <f t="shared" si="158"/>
        <v>0</v>
      </c>
      <c r="AA1002" s="12"/>
      <c r="AB1002" s="12"/>
    </row>
    <row r="1003" spans="1:31">
      <c r="A1003" s="1">
        <v>35700</v>
      </c>
      <c r="B1003" s="7" t="s">
        <v>83</v>
      </c>
      <c r="C1003" s="8" t="str">
        <f t="shared" si="153"/>
        <v>Sat</v>
      </c>
      <c r="E1003" s="10">
        <v>0</v>
      </c>
      <c r="F1003" s="9">
        <v>5968.4760000000006</v>
      </c>
      <c r="G1003" s="9">
        <v>8977.8180000000011</v>
      </c>
      <c r="H1003" s="61">
        <v>4809.5079999999998</v>
      </c>
      <c r="I1003" s="9">
        <v>3196.576</v>
      </c>
      <c r="J1003" s="9">
        <v>0</v>
      </c>
      <c r="K1003" s="9">
        <v>2764.578</v>
      </c>
      <c r="L1003" s="9">
        <v>0</v>
      </c>
      <c r="M1003" s="9"/>
      <c r="O1003" s="11">
        <f t="shared" si="154"/>
        <v>25716.956000000006</v>
      </c>
      <c r="P1003" s="11">
        <v>1573.184</v>
      </c>
      <c r="Q1003" s="11">
        <f t="shared" si="155"/>
        <v>1191.394</v>
      </c>
      <c r="S1003" s="11">
        <f t="shared" si="156"/>
        <v>24143.772000000004</v>
      </c>
      <c r="T1003" s="11">
        <f t="shared" si="150"/>
        <v>24143.772000000004</v>
      </c>
      <c r="U1003" s="11">
        <f t="shared" si="159"/>
        <v>-4940.6679999999942</v>
      </c>
      <c r="V1003" s="11">
        <f t="shared" si="151"/>
        <v>24143.772000000004</v>
      </c>
      <c r="W1003" s="12">
        <f t="shared" si="157"/>
        <v>1</v>
      </c>
      <c r="X1003" s="11">
        <f t="shared" si="152"/>
        <v>0</v>
      </c>
      <c r="Y1003" s="12">
        <f t="shared" si="158"/>
        <v>0</v>
      </c>
      <c r="AA1003" s="12"/>
      <c r="AB1003" s="12"/>
    </row>
    <row r="1004" spans="1:31">
      <c r="A1004" s="1">
        <v>35701</v>
      </c>
      <c r="B1004" s="7" t="s">
        <v>83</v>
      </c>
      <c r="C1004" s="8" t="str">
        <f t="shared" si="153"/>
        <v>Sun</v>
      </c>
      <c r="E1004" s="10">
        <v>0</v>
      </c>
      <c r="F1004" s="9">
        <v>6702.768</v>
      </c>
      <c r="G1004" s="9">
        <v>9296.848</v>
      </c>
      <c r="H1004" s="61">
        <v>5606.56</v>
      </c>
      <c r="I1004" s="9">
        <v>3341.97</v>
      </c>
      <c r="J1004" s="9">
        <v>0</v>
      </c>
      <c r="K1004" s="9">
        <v>3770.83</v>
      </c>
      <c r="L1004" s="9">
        <v>0</v>
      </c>
      <c r="M1004" s="9"/>
      <c r="O1004" s="11">
        <f t="shared" si="154"/>
        <v>28718.976000000002</v>
      </c>
      <c r="P1004" s="11">
        <v>2556.424</v>
      </c>
      <c r="Q1004" s="11">
        <f t="shared" si="155"/>
        <v>1214.4059999999999</v>
      </c>
      <c r="S1004" s="11">
        <f t="shared" si="156"/>
        <v>26162.552000000003</v>
      </c>
      <c r="T1004" s="11">
        <f t="shared" si="150"/>
        <v>26162.552000000003</v>
      </c>
      <c r="U1004" s="11">
        <f t="shared" si="159"/>
        <v>2018.7799999999988</v>
      </c>
      <c r="V1004" s="11">
        <f t="shared" si="151"/>
        <v>26162.552000000003</v>
      </c>
      <c r="W1004" s="12">
        <f t="shared" si="157"/>
        <v>1</v>
      </c>
      <c r="X1004" s="11">
        <f t="shared" si="152"/>
        <v>0</v>
      </c>
      <c r="Y1004" s="12">
        <f t="shared" si="158"/>
        <v>0</v>
      </c>
      <c r="AA1004" s="12"/>
      <c r="AB1004" s="12"/>
    </row>
    <row r="1005" spans="1:31">
      <c r="A1005" s="1">
        <v>35702</v>
      </c>
      <c r="B1005" s="7" t="s">
        <v>83</v>
      </c>
      <c r="C1005" s="8" t="str">
        <f t="shared" si="153"/>
        <v>Mon</v>
      </c>
      <c r="E1005" s="10">
        <v>0</v>
      </c>
      <c r="F1005" s="9">
        <v>7860.8759999999993</v>
      </c>
      <c r="G1005" s="9">
        <v>10241.753999999999</v>
      </c>
      <c r="H1005" s="61">
        <v>7571.9039999999995</v>
      </c>
      <c r="I1005" s="9">
        <v>3583.8809999999999</v>
      </c>
      <c r="J1005" s="9">
        <v>0</v>
      </c>
      <c r="K1005" s="9">
        <v>3368.1989999999996</v>
      </c>
      <c r="L1005" s="9">
        <v>0</v>
      </c>
      <c r="M1005" s="9"/>
      <c r="O1005" s="11">
        <f t="shared" si="154"/>
        <v>32626.613999999998</v>
      </c>
      <c r="P1005" s="11">
        <v>1687.7639999999999</v>
      </c>
      <c r="Q1005" s="11">
        <f t="shared" si="155"/>
        <v>1680.4349999999997</v>
      </c>
      <c r="S1005" s="11">
        <f t="shared" si="156"/>
        <v>30938.85</v>
      </c>
      <c r="T1005" s="11">
        <f t="shared" si="150"/>
        <v>30938.85</v>
      </c>
      <c r="U1005" s="11">
        <f t="shared" si="159"/>
        <v>4776.2979999999952</v>
      </c>
      <c r="V1005" s="11">
        <f t="shared" si="151"/>
        <v>30938.85</v>
      </c>
      <c r="W1005" s="12">
        <f t="shared" si="157"/>
        <v>1</v>
      </c>
      <c r="X1005" s="11">
        <f t="shared" si="152"/>
        <v>0</v>
      </c>
      <c r="Y1005" s="12">
        <f t="shared" si="158"/>
        <v>0</v>
      </c>
      <c r="AA1005" s="12"/>
      <c r="AB1005" s="12"/>
    </row>
    <row r="1006" spans="1:31">
      <c r="A1006" s="1">
        <v>35703</v>
      </c>
      <c r="B1006" s="7" t="s">
        <v>83</v>
      </c>
      <c r="C1006" s="8" t="str">
        <f t="shared" si="153"/>
        <v>Tue</v>
      </c>
      <c r="E1006" s="10">
        <v>0</v>
      </c>
      <c r="F1006" s="9">
        <v>7873.848</v>
      </c>
      <c r="G1006" s="9">
        <v>10453.572</v>
      </c>
      <c r="H1006" s="61">
        <v>7549.1640000000007</v>
      </c>
      <c r="I1006" s="9">
        <v>3610.152</v>
      </c>
      <c r="J1006" s="9">
        <v>0</v>
      </c>
      <c r="K1006" s="9">
        <v>3590.3160000000003</v>
      </c>
      <c r="L1006" s="9">
        <v>0</v>
      </c>
      <c r="M1006" s="9"/>
      <c r="O1006" s="11">
        <f t="shared" si="154"/>
        <v>33077.051999999996</v>
      </c>
      <c r="P1006" s="11">
        <v>1724.6880000000001</v>
      </c>
      <c r="Q1006" s="11">
        <f t="shared" si="155"/>
        <v>1865.6280000000002</v>
      </c>
      <c r="S1006" s="11">
        <f t="shared" si="156"/>
        <v>31352.363999999994</v>
      </c>
      <c r="T1006" s="11">
        <f t="shared" si="150"/>
        <v>31352.363999999994</v>
      </c>
      <c r="U1006" s="11">
        <f t="shared" si="159"/>
        <v>413.51399999999558</v>
      </c>
      <c r="V1006" s="11">
        <f t="shared" si="151"/>
        <v>31352.363999999994</v>
      </c>
      <c r="W1006" s="12">
        <f t="shared" si="157"/>
        <v>1</v>
      </c>
      <c r="X1006" s="11">
        <f t="shared" si="152"/>
        <v>0</v>
      </c>
      <c r="Y1006" s="12">
        <f t="shared" si="158"/>
        <v>0</v>
      </c>
      <c r="AA1006" s="12"/>
      <c r="AB1006" s="12"/>
    </row>
    <row r="1007" spans="1:31">
      <c r="A1007" s="1">
        <v>35704</v>
      </c>
      <c r="B1007" s="7" t="s">
        <v>84</v>
      </c>
      <c r="C1007" s="8" t="str">
        <f t="shared" si="153"/>
        <v>Wed</v>
      </c>
      <c r="E1007" s="10">
        <v>7</v>
      </c>
      <c r="F1007" s="9">
        <v>8607.7800000000007</v>
      </c>
      <c r="G1007" s="9">
        <v>11126.952000000001</v>
      </c>
      <c r="H1007" s="61">
        <v>9046.26</v>
      </c>
      <c r="I1007" s="9">
        <v>3750.0480000000002</v>
      </c>
      <c r="J1007" s="9">
        <v>0</v>
      </c>
      <c r="K1007" s="9">
        <v>4932.8999999999996</v>
      </c>
      <c r="L1007" s="9">
        <v>11</v>
      </c>
      <c r="M1007" s="9"/>
      <c r="O1007" s="11">
        <f t="shared" si="154"/>
        <v>37474.94</v>
      </c>
      <c r="P1007" s="11">
        <v>1739.3040000000001</v>
      </c>
      <c r="Q1007" s="11">
        <f t="shared" si="155"/>
        <v>3193.5959999999995</v>
      </c>
      <c r="S1007" s="11">
        <f t="shared" si="156"/>
        <v>35735.635999999999</v>
      </c>
      <c r="T1007" s="11">
        <f t="shared" si="150"/>
        <v>35735.635999999999</v>
      </c>
      <c r="U1007" s="11">
        <f t="shared" si="159"/>
        <v>4383.2720000000045</v>
      </c>
      <c r="V1007" s="11">
        <f t="shared" si="151"/>
        <v>35724.635999999999</v>
      </c>
      <c r="W1007" s="12">
        <f t="shared" si="157"/>
        <v>0.99969218401485849</v>
      </c>
      <c r="X1007" s="11">
        <f t="shared" si="152"/>
        <v>11</v>
      </c>
      <c r="Y1007" s="12">
        <f t="shared" si="158"/>
        <v>3.0781598514155451E-4</v>
      </c>
      <c r="AA1007" s="9">
        <f>INTERCEPT(T1007:T1037,E1007:E1037)</f>
        <v>26506.792570153237</v>
      </c>
      <c r="AB1007" s="9">
        <f>SLOPE($T$854:$T$884,$E$854:$E$884)</f>
        <v>919.21316971765441</v>
      </c>
      <c r="AC1007" s="12">
        <f>RSQ($T$854:$T$884,$E$854:$E$884)</f>
        <v>0.44012973979012898</v>
      </c>
      <c r="AD1007" s="9">
        <f>AA1007+(55*AB1007)</f>
        <v>77063.516904624237</v>
      </c>
      <c r="AE1007" s="10">
        <f>SUM(E1007:E1037)</f>
        <v>264</v>
      </c>
    </row>
    <row r="1008" spans="1:31">
      <c r="A1008" s="1">
        <v>35705</v>
      </c>
      <c r="B1008" s="7" t="s">
        <v>84</v>
      </c>
      <c r="C1008" s="8" t="str">
        <f t="shared" si="153"/>
        <v>Thur</v>
      </c>
      <c r="E1008" s="10">
        <v>13</v>
      </c>
      <c r="F1008" s="9">
        <v>11241.064999999999</v>
      </c>
      <c r="G1008" s="9">
        <v>11852.39</v>
      </c>
      <c r="H1008" s="61">
        <v>8840.7000000000007</v>
      </c>
      <c r="I1008" s="9">
        <v>3957.4149999999995</v>
      </c>
      <c r="J1008" s="9">
        <v>0</v>
      </c>
      <c r="K1008" s="9">
        <v>6215.66</v>
      </c>
      <c r="L1008" s="9">
        <v>21</v>
      </c>
      <c r="M1008" s="9"/>
      <c r="O1008" s="11">
        <f t="shared" si="154"/>
        <v>42128.229999999996</v>
      </c>
      <c r="P1008" s="11">
        <v>1682.45</v>
      </c>
      <c r="Q1008" s="11">
        <f t="shared" si="155"/>
        <v>4533.21</v>
      </c>
      <c r="S1008" s="11">
        <f t="shared" si="156"/>
        <v>40445.78</v>
      </c>
      <c r="T1008" s="11">
        <f t="shared" si="150"/>
        <v>40445.78</v>
      </c>
      <c r="U1008" s="11">
        <f t="shared" si="159"/>
        <v>4710.1440000000002</v>
      </c>
      <c r="V1008" s="11">
        <f t="shared" si="151"/>
        <v>40424.78</v>
      </c>
      <c r="W1008" s="12">
        <f t="shared" si="157"/>
        <v>0.99948078637623006</v>
      </c>
      <c r="X1008" s="11">
        <f t="shared" si="152"/>
        <v>21</v>
      </c>
      <c r="Y1008" s="12">
        <f t="shared" si="158"/>
        <v>5.1921362376989644E-4</v>
      </c>
      <c r="AA1008" s="12"/>
      <c r="AB1008" s="12"/>
    </row>
    <row r="1009" spans="1:28">
      <c r="A1009" s="1">
        <v>35706</v>
      </c>
      <c r="B1009" s="7" t="s">
        <v>84</v>
      </c>
      <c r="C1009" s="8" t="str">
        <f t="shared" si="153"/>
        <v>Fri</v>
      </c>
      <c r="E1009" s="10">
        <v>4</v>
      </c>
      <c r="F1009" s="9">
        <v>3732.3</v>
      </c>
      <c r="G1009" s="9">
        <v>10616.436</v>
      </c>
      <c r="H1009" s="61">
        <v>4725.1440000000002</v>
      </c>
      <c r="I1009" s="9">
        <v>2768.6880000000001</v>
      </c>
      <c r="J1009" s="9">
        <v>0</v>
      </c>
      <c r="K1009" s="9">
        <v>8846.8559999999998</v>
      </c>
      <c r="L1009" s="9">
        <v>406</v>
      </c>
      <c r="M1009" s="9"/>
      <c r="O1009" s="11">
        <f t="shared" si="154"/>
        <v>31095.423999999999</v>
      </c>
      <c r="P1009" s="11">
        <v>1812.384</v>
      </c>
      <c r="Q1009" s="11">
        <f t="shared" si="155"/>
        <v>7034.4719999999998</v>
      </c>
      <c r="S1009" s="11">
        <f t="shared" si="156"/>
        <v>29283.040000000001</v>
      </c>
      <c r="T1009" s="11">
        <f t="shared" si="150"/>
        <v>29283.040000000001</v>
      </c>
      <c r="U1009" s="11">
        <f t="shared" si="159"/>
        <v>-11162.739999999998</v>
      </c>
      <c r="V1009" s="11">
        <f t="shared" si="151"/>
        <v>28877.040000000001</v>
      </c>
      <c r="W1009" s="12">
        <f t="shared" si="157"/>
        <v>0.98613531928379017</v>
      </c>
      <c r="X1009" s="11">
        <f t="shared" si="152"/>
        <v>406</v>
      </c>
      <c r="Y1009" s="12">
        <f t="shared" si="158"/>
        <v>1.3864680716209792E-2</v>
      </c>
      <c r="AA1009" s="12"/>
      <c r="AB1009" s="12"/>
    </row>
    <row r="1010" spans="1:28">
      <c r="A1010" s="1">
        <v>35707</v>
      </c>
      <c r="B1010" s="7" t="s">
        <v>84</v>
      </c>
      <c r="C1010" s="8" t="str">
        <f t="shared" si="153"/>
        <v>Sat</v>
      </c>
      <c r="E1010" s="10">
        <v>0</v>
      </c>
      <c r="F1010" s="9">
        <v>4317.8279999999995</v>
      </c>
      <c r="G1010" s="9">
        <v>7961.3879999999999</v>
      </c>
      <c r="H1010" s="61">
        <v>4985.8139999999994</v>
      </c>
      <c r="I1010" s="9">
        <v>3206.9609999999998</v>
      </c>
      <c r="J1010" s="9">
        <v>0</v>
      </c>
      <c r="K1010" s="9">
        <v>4988.9549999999999</v>
      </c>
      <c r="L1010" s="9">
        <v>198</v>
      </c>
      <c r="M1010" s="9"/>
      <c r="O1010" s="11">
        <f t="shared" si="154"/>
        <v>25658.945999999996</v>
      </c>
      <c r="P1010" s="11">
        <v>1692.9989999999998</v>
      </c>
      <c r="Q1010" s="11">
        <f t="shared" si="155"/>
        <v>3295.9560000000001</v>
      </c>
      <c r="S1010" s="11">
        <f t="shared" si="156"/>
        <v>23965.946999999996</v>
      </c>
      <c r="T1010" s="11">
        <f t="shared" si="150"/>
        <v>23965.946999999996</v>
      </c>
      <c r="U1010" s="11">
        <f t="shared" si="159"/>
        <v>-5317.0930000000044</v>
      </c>
      <c r="V1010" s="11">
        <f t="shared" si="151"/>
        <v>23767.946999999996</v>
      </c>
      <c r="W1010" s="12">
        <f t="shared" si="157"/>
        <v>0.99173827764869882</v>
      </c>
      <c r="X1010" s="11">
        <f t="shared" si="152"/>
        <v>198</v>
      </c>
      <c r="Y1010" s="12">
        <f t="shared" si="158"/>
        <v>8.2617223513012043E-3</v>
      </c>
      <c r="AA1010" s="12"/>
      <c r="AB1010" s="12"/>
    </row>
    <row r="1011" spans="1:28">
      <c r="A1011" s="1">
        <v>35708</v>
      </c>
      <c r="B1011" s="7" t="s">
        <v>84</v>
      </c>
      <c r="C1011" s="8" t="str">
        <f t="shared" si="153"/>
        <v>Sun</v>
      </c>
      <c r="E1011" s="10">
        <v>0</v>
      </c>
      <c r="F1011" s="9">
        <v>6190.1489999999994</v>
      </c>
      <c r="G1011" s="9">
        <v>8003.87</v>
      </c>
      <c r="H1011" s="61">
        <v>6917.1059999999998</v>
      </c>
      <c r="I1011" s="9">
        <v>3716.607</v>
      </c>
      <c r="J1011" s="9">
        <v>0</v>
      </c>
      <c r="K1011" s="9">
        <v>6440.86</v>
      </c>
      <c r="L1011" s="9">
        <v>28</v>
      </c>
      <c r="M1011" s="9"/>
      <c r="O1011" s="11">
        <f t="shared" si="154"/>
        <v>31296.592000000001</v>
      </c>
      <c r="P1011" s="11">
        <v>5460.0450000000001</v>
      </c>
      <c r="Q1011" s="11">
        <f t="shared" si="155"/>
        <v>980.8149999999996</v>
      </c>
      <c r="S1011" s="11">
        <f t="shared" si="156"/>
        <v>25836.546999999999</v>
      </c>
      <c r="T1011" s="11">
        <f t="shared" si="150"/>
        <v>25836.546999999999</v>
      </c>
      <c r="U1011" s="11">
        <f t="shared" si="159"/>
        <v>1870.6000000000022</v>
      </c>
      <c r="V1011" s="11">
        <f t="shared" si="151"/>
        <v>25808.546999999999</v>
      </c>
      <c r="W1011" s="12">
        <f t="shared" si="157"/>
        <v>0.9989162638490352</v>
      </c>
      <c r="X1011" s="11">
        <f t="shared" si="152"/>
        <v>28</v>
      </c>
      <c r="Y1011" s="12">
        <f t="shared" si="158"/>
        <v>1.0837361509647555E-3</v>
      </c>
      <c r="AA1011" s="12"/>
      <c r="AB1011" s="12"/>
    </row>
    <row r="1012" spans="1:28">
      <c r="A1012" s="1">
        <v>35709</v>
      </c>
      <c r="B1012" s="7" t="s">
        <v>84</v>
      </c>
      <c r="C1012" s="8" t="str">
        <f t="shared" si="153"/>
        <v>Mon</v>
      </c>
      <c r="E1012" s="10">
        <v>0</v>
      </c>
      <c r="F1012" s="9">
        <v>7717.4720000000007</v>
      </c>
      <c r="G1012" s="9">
        <v>8866.08</v>
      </c>
      <c r="H1012" s="61">
        <v>8378.76</v>
      </c>
      <c r="I1012" s="9">
        <v>3731.9280000000003</v>
      </c>
      <c r="J1012" s="9">
        <v>0</v>
      </c>
      <c r="K1012" s="9">
        <v>27737.416000000001</v>
      </c>
      <c r="L1012" s="9">
        <v>30</v>
      </c>
      <c r="M1012" s="9"/>
      <c r="O1012" s="11">
        <f t="shared" si="154"/>
        <v>56461.656000000003</v>
      </c>
      <c r="P1012" s="11">
        <v>26727.144</v>
      </c>
      <c r="Q1012" s="11">
        <f t="shared" si="155"/>
        <v>1010.2720000000008</v>
      </c>
      <c r="S1012" s="11">
        <f t="shared" si="156"/>
        <v>29734.512000000002</v>
      </c>
      <c r="T1012" s="11">
        <f t="shared" si="150"/>
        <v>29734.512000000002</v>
      </c>
      <c r="U1012" s="11">
        <f t="shared" si="159"/>
        <v>3897.9650000000038</v>
      </c>
      <c r="V1012" s="11">
        <f t="shared" si="151"/>
        <v>29704.512000000002</v>
      </c>
      <c r="W1012" s="12">
        <f t="shared" si="157"/>
        <v>0.99899107138533161</v>
      </c>
      <c r="X1012" s="11">
        <f t="shared" si="152"/>
        <v>30</v>
      </c>
      <c r="Y1012" s="12">
        <f t="shared" si="158"/>
        <v>1.008928614668369E-3</v>
      </c>
      <c r="AA1012" s="12"/>
      <c r="AB1012" s="12"/>
    </row>
    <row r="1013" spans="1:28">
      <c r="A1013" s="1">
        <v>35710</v>
      </c>
      <c r="B1013" s="7" t="s">
        <v>84</v>
      </c>
      <c r="C1013" s="8" t="str">
        <f t="shared" si="153"/>
        <v>Tue</v>
      </c>
      <c r="E1013" s="10">
        <v>0</v>
      </c>
      <c r="F1013" s="9">
        <v>7889.9780000000001</v>
      </c>
      <c r="G1013" s="9">
        <v>8995.6</v>
      </c>
      <c r="H1013" s="61">
        <v>8500.8420000000006</v>
      </c>
      <c r="I1013" s="9">
        <v>3714.346</v>
      </c>
      <c r="J1013" s="9">
        <v>0</v>
      </c>
      <c r="K1013" s="9">
        <v>28549.524000000001</v>
      </c>
      <c r="L1013" s="9">
        <v>0</v>
      </c>
      <c r="M1013" s="9"/>
      <c r="O1013" s="11">
        <f t="shared" si="154"/>
        <v>57650.290000000008</v>
      </c>
      <c r="P1013" s="11">
        <v>27533.858</v>
      </c>
      <c r="Q1013" s="11">
        <f t="shared" si="155"/>
        <v>1015.6660000000011</v>
      </c>
      <c r="S1013" s="11">
        <f t="shared" si="156"/>
        <v>30116.432000000008</v>
      </c>
      <c r="T1013" s="11">
        <f t="shared" si="150"/>
        <v>30116.432000000008</v>
      </c>
      <c r="U1013" s="11">
        <f t="shared" si="159"/>
        <v>381.92000000000553</v>
      </c>
      <c r="V1013" s="11">
        <f t="shared" si="151"/>
        <v>30116.432000000008</v>
      </c>
      <c r="W1013" s="12">
        <f t="shared" si="157"/>
        <v>1</v>
      </c>
      <c r="X1013" s="11">
        <f t="shared" si="152"/>
        <v>0</v>
      </c>
      <c r="Y1013" s="12">
        <f t="shared" si="158"/>
        <v>0</v>
      </c>
      <c r="AA1013" s="12"/>
      <c r="AB1013" s="12"/>
    </row>
    <row r="1014" spans="1:28">
      <c r="A1014" s="1">
        <v>35711</v>
      </c>
      <c r="B1014" s="7" t="s">
        <v>84</v>
      </c>
      <c r="C1014" s="8" t="str">
        <f t="shared" si="153"/>
        <v>Wed</v>
      </c>
      <c r="E1014" s="10">
        <v>0</v>
      </c>
      <c r="F1014" s="9">
        <v>7723.5949999999993</v>
      </c>
      <c r="G1014" s="9">
        <v>9083.14</v>
      </c>
      <c r="H1014" s="61">
        <v>8391.35</v>
      </c>
      <c r="I1014" s="9">
        <v>3664.8149999999996</v>
      </c>
      <c r="J1014" s="9">
        <v>0</v>
      </c>
      <c r="K1014" s="9">
        <v>30902.74</v>
      </c>
      <c r="L1014" s="9">
        <v>0</v>
      </c>
      <c r="M1014" s="9"/>
      <c r="O1014" s="11">
        <f t="shared" si="154"/>
        <v>59765.64</v>
      </c>
      <c r="P1014" s="11">
        <v>29862.964999999997</v>
      </c>
      <c r="Q1014" s="11">
        <f t="shared" si="155"/>
        <v>1039.7750000000051</v>
      </c>
      <c r="S1014" s="11">
        <f t="shared" si="156"/>
        <v>29902.675000000003</v>
      </c>
      <c r="T1014" s="11">
        <f t="shared" si="150"/>
        <v>29902.675000000003</v>
      </c>
      <c r="U1014" s="11">
        <f t="shared" si="159"/>
        <v>-213.75700000000506</v>
      </c>
      <c r="V1014" s="11">
        <f t="shared" si="151"/>
        <v>29902.675000000003</v>
      </c>
      <c r="W1014" s="12">
        <f t="shared" si="157"/>
        <v>1</v>
      </c>
      <c r="X1014" s="11">
        <f t="shared" si="152"/>
        <v>0</v>
      </c>
      <c r="Y1014" s="12">
        <f t="shared" si="158"/>
        <v>0</v>
      </c>
      <c r="AA1014" s="12"/>
      <c r="AB1014" s="12"/>
    </row>
    <row r="1015" spans="1:28">
      <c r="A1015" s="1">
        <v>35712</v>
      </c>
      <c r="B1015" s="7" t="s">
        <v>84</v>
      </c>
      <c r="C1015" s="8" t="str">
        <f t="shared" si="153"/>
        <v>Thur</v>
      </c>
      <c r="E1015" s="10">
        <v>0</v>
      </c>
      <c r="F1015" s="9">
        <v>6560.4319999999998</v>
      </c>
      <c r="G1015" s="9">
        <v>8745.5060000000012</v>
      </c>
      <c r="H1015" s="61">
        <v>7887.94</v>
      </c>
      <c r="I1015" s="9">
        <v>3601.152</v>
      </c>
      <c r="J1015" s="9">
        <v>0</v>
      </c>
      <c r="K1015" s="9">
        <v>29489.642</v>
      </c>
      <c r="L1015" s="9">
        <v>1403</v>
      </c>
      <c r="M1015" s="9"/>
      <c r="O1015" s="11">
        <f t="shared" si="154"/>
        <v>57687.671999999999</v>
      </c>
      <c r="P1015" s="11">
        <v>28478.902000000002</v>
      </c>
      <c r="Q1015" s="11">
        <f t="shared" si="155"/>
        <v>1010.739999999998</v>
      </c>
      <c r="S1015" s="11">
        <f t="shared" si="156"/>
        <v>29208.769999999997</v>
      </c>
      <c r="T1015" s="11">
        <f t="shared" si="150"/>
        <v>29208.769999999997</v>
      </c>
      <c r="U1015" s="11">
        <f t="shared" si="159"/>
        <v>-693.90500000000611</v>
      </c>
      <c r="V1015" s="11">
        <f t="shared" si="151"/>
        <v>27805.769999999997</v>
      </c>
      <c r="W1015" s="12">
        <f t="shared" si="157"/>
        <v>0.95196648129996575</v>
      </c>
      <c r="X1015" s="11">
        <f t="shared" si="152"/>
        <v>1403</v>
      </c>
      <c r="Y1015" s="12">
        <f t="shared" si="158"/>
        <v>4.8033518700034278E-2</v>
      </c>
      <c r="AA1015" s="12"/>
      <c r="AB1015" s="12"/>
    </row>
    <row r="1016" spans="1:28">
      <c r="A1016" s="1">
        <v>35713</v>
      </c>
      <c r="B1016" s="7" t="s">
        <v>84</v>
      </c>
      <c r="C1016" s="8" t="str">
        <f t="shared" si="153"/>
        <v>Fri</v>
      </c>
      <c r="E1016" s="10">
        <v>0</v>
      </c>
      <c r="F1016" s="9">
        <v>5972.1719999999996</v>
      </c>
      <c r="G1016" s="9">
        <v>8297.4539999999997</v>
      </c>
      <c r="H1016" s="61">
        <v>6879.2189999999991</v>
      </c>
      <c r="I1016" s="9">
        <v>3535.7169999999996</v>
      </c>
      <c r="J1016" s="9">
        <v>0</v>
      </c>
      <c r="K1016" s="9">
        <v>21831.467999999997</v>
      </c>
      <c r="L1016" s="9">
        <v>1431</v>
      </c>
      <c r="M1016" s="9"/>
      <c r="O1016" s="11">
        <f t="shared" si="154"/>
        <v>47947.03</v>
      </c>
      <c r="P1016" s="11">
        <v>20664.670999999998</v>
      </c>
      <c r="Q1016" s="11">
        <f t="shared" si="155"/>
        <v>1166.7969999999987</v>
      </c>
      <c r="S1016" s="11">
        <f t="shared" si="156"/>
        <v>27282.359</v>
      </c>
      <c r="T1016" s="11">
        <f t="shared" si="150"/>
        <v>27282.359</v>
      </c>
      <c r="U1016" s="11">
        <f t="shared" si="159"/>
        <v>-1926.4109999999964</v>
      </c>
      <c r="V1016" s="11">
        <f t="shared" si="151"/>
        <v>25851.359</v>
      </c>
      <c r="W1016" s="12">
        <f t="shared" si="157"/>
        <v>0.94754852393812428</v>
      </c>
      <c r="X1016" s="11">
        <f t="shared" si="152"/>
        <v>1431</v>
      </c>
      <c r="Y1016" s="12">
        <f t="shared" si="158"/>
        <v>5.2451476061875731E-2</v>
      </c>
      <c r="AA1016" s="12"/>
      <c r="AB1016" s="12"/>
    </row>
    <row r="1017" spans="1:28">
      <c r="A1017" s="1">
        <v>35714</v>
      </c>
      <c r="B1017" s="7" t="s">
        <v>84</v>
      </c>
      <c r="C1017" s="8" t="str">
        <f t="shared" si="153"/>
        <v>Sat</v>
      </c>
      <c r="E1017" s="10">
        <v>3</v>
      </c>
      <c r="F1017" s="9">
        <v>5180.4539999999997</v>
      </c>
      <c r="G1017" s="9">
        <v>7960.8179999999993</v>
      </c>
      <c r="H1017" s="61">
        <v>5789.308</v>
      </c>
      <c r="I1017" s="9">
        <v>3592.8619999999996</v>
      </c>
      <c r="J1017" s="9">
        <v>0</v>
      </c>
      <c r="K1017" s="9">
        <v>2772.0519999999997</v>
      </c>
      <c r="L1017" s="9">
        <v>1376</v>
      </c>
      <c r="M1017" s="9"/>
      <c r="O1017" s="11">
        <f t="shared" si="154"/>
        <v>26671.493999999999</v>
      </c>
      <c r="P1017" s="11">
        <v>1652.01</v>
      </c>
      <c r="Q1017" s="11">
        <f t="shared" si="155"/>
        <v>1120.0419999999997</v>
      </c>
      <c r="S1017" s="11">
        <f t="shared" si="156"/>
        <v>25019.484</v>
      </c>
      <c r="T1017" s="11">
        <f t="shared" si="150"/>
        <v>25019.484</v>
      </c>
      <c r="U1017" s="11">
        <f t="shared" si="159"/>
        <v>-2262.875</v>
      </c>
      <c r="V1017" s="11">
        <f t="shared" si="151"/>
        <v>23643.484</v>
      </c>
      <c r="W1017" s="12">
        <f t="shared" si="157"/>
        <v>0.94500286256902821</v>
      </c>
      <c r="X1017" s="11">
        <f t="shared" si="152"/>
        <v>1376</v>
      </c>
      <c r="Y1017" s="12">
        <f t="shared" si="158"/>
        <v>5.4997137430971794E-2</v>
      </c>
      <c r="AA1017" s="12"/>
      <c r="AB1017" s="12"/>
    </row>
    <row r="1018" spans="1:28">
      <c r="A1018" s="1">
        <v>35715</v>
      </c>
      <c r="B1018" s="7" t="s">
        <v>84</v>
      </c>
      <c r="C1018" s="8" t="str">
        <f t="shared" si="153"/>
        <v>Sun</v>
      </c>
      <c r="E1018" s="10">
        <v>4</v>
      </c>
      <c r="F1018" s="9">
        <v>5927.4949999999999</v>
      </c>
      <c r="G1018" s="9">
        <v>8369.1449999999986</v>
      </c>
      <c r="H1018" s="61">
        <v>6888.57</v>
      </c>
      <c r="I1018" s="9">
        <v>3661.4359999999997</v>
      </c>
      <c r="J1018" s="9">
        <v>0</v>
      </c>
      <c r="K1018" s="9">
        <v>3193.886</v>
      </c>
      <c r="L1018" s="9">
        <v>1609</v>
      </c>
      <c r="M1018" s="9"/>
      <c r="O1018" s="11">
        <f t="shared" si="154"/>
        <v>29649.531999999999</v>
      </c>
      <c r="P1018" s="11">
        <v>2140.34</v>
      </c>
      <c r="Q1018" s="11">
        <f t="shared" si="155"/>
        <v>1053.5459999999998</v>
      </c>
      <c r="S1018" s="11">
        <f t="shared" si="156"/>
        <v>27509.191999999999</v>
      </c>
      <c r="T1018" s="11">
        <f t="shared" si="150"/>
        <v>27509.191999999999</v>
      </c>
      <c r="U1018" s="11">
        <f t="shared" si="159"/>
        <v>2489.7079999999987</v>
      </c>
      <c r="V1018" s="11">
        <f t="shared" si="151"/>
        <v>25900.191999999999</v>
      </c>
      <c r="W1018" s="12">
        <f t="shared" si="157"/>
        <v>0.94151045948568757</v>
      </c>
      <c r="X1018" s="11">
        <f t="shared" si="152"/>
        <v>1609</v>
      </c>
      <c r="Y1018" s="12">
        <f t="shared" si="158"/>
        <v>5.8489540514312453E-2</v>
      </c>
      <c r="AA1018" s="12"/>
      <c r="AB1018" s="12"/>
    </row>
    <row r="1019" spans="1:28">
      <c r="A1019" s="1">
        <v>35716</v>
      </c>
      <c r="B1019" s="7" t="s">
        <v>84</v>
      </c>
      <c r="C1019" s="8" t="str">
        <f t="shared" si="153"/>
        <v>Mon</v>
      </c>
      <c r="E1019" s="10">
        <v>0</v>
      </c>
      <c r="F1019" s="9">
        <v>6693.44</v>
      </c>
      <c r="G1019" s="9">
        <v>9061.52</v>
      </c>
      <c r="H1019" s="61">
        <v>8325.2000000000007</v>
      </c>
      <c r="I1019" s="9">
        <v>3671.2</v>
      </c>
      <c r="J1019" s="9">
        <v>0</v>
      </c>
      <c r="K1019" s="9">
        <v>17184.96</v>
      </c>
      <c r="L1019" s="9">
        <v>1807</v>
      </c>
      <c r="M1019" s="9"/>
      <c r="O1019" s="11">
        <f t="shared" si="154"/>
        <v>46743.32</v>
      </c>
      <c r="P1019" s="11">
        <v>16095.04</v>
      </c>
      <c r="Q1019" s="11">
        <f t="shared" si="155"/>
        <v>1089.9199999999983</v>
      </c>
      <c r="S1019" s="11">
        <f t="shared" si="156"/>
        <v>30648.28</v>
      </c>
      <c r="T1019" s="11">
        <f t="shared" si="150"/>
        <v>30648.28</v>
      </c>
      <c r="U1019" s="11">
        <f t="shared" si="159"/>
        <v>3139.0879999999997</v>
      </c>
      <c r="V1019" s="11">
        <f t="shared" si="151"/>
        <v>28841.279999999999</v>
      </c>
      <c r="W1019" s="12">
        <f t="shared" si="157"/>
        <v>0.94104073703320379</v>
      </c>
      <c r="X1019" s="11">
        <f t="shared" si="152"/>
        <v>1807</v>
      </c>
      <c r="Y1019" s="12">
        <f t="shared" si="158"/>
        <v>5.8959262966796183E-2</v>
      </c>
      <c r="AA1019" s="12"/>
      <c r="AB1019" s="12"/>
    </row>
    <row r="1020" spans="1:28">
      <c r="A1020" s="1">
        <v>35717</v>
      </c>
      <c r="B1020" s="7" t="s">
        <v>84</v>
      </c>
      <c r="C1020" s="8" t="str">
        <f t="shared" si="153"/>
        <v>Tue</v>
      </c>
      <c r="E1020" s="10">
        <v>0</v>
      </c>
      <c r="F1020" s="9">
        <v>7253.3449999999993</v>
      </c>
      <c r="G1020" s="9">
        <v>9411.27</v>
      </c>
      <c r="H1020" s="61">
        <v>8900.2649999999994</v>
      </c>
      <c r="I1020" s="9">
        <v>3771.4049999999997</v>
      </c>
      <c r="J1020" s="9">
        <v>0</v>
      </c>
      <c r="K1020" s="9">
        <v>14118.994999999999</v>
      </c>
      <c r="L1020" s="9">
        <v>2063</v>
      </c>
      <c r="M1020" s="9"/>
      <c r="O1020" s="11">
        <f t="shared" si="154"/>
        <v>45518.28</v>
      </c>
      <c r="P1020" s="11">
        <v>12903.66</v>
      </c>
      <c r="Q1020" s="11">
        <f t="shared" si="155"/>
        <v>1215.3349999999991</v>
      </c>
      <c r="S1020" s="11">
        <f t="shared" si="156"/>
        <v>32614.62</v>
      </c>
      <c r="T1020" s="11">
        <f t="shared" si="150"/>
        <v>32614.62</v>
      </c>
      <c r="U1020" s="11">
        <f t="shared" si="159"/>
        <v>1966.3400000000001</v>
      </c>
      <c r="V1020" s="11">
        <f t="shared" si="151"/>
        <v>30551.62</v>
      </c>
      <c r="W1020" s="12">
        <f t="shared" si="157"/>
        <v>0.93674615862456778</v>
      </c>
      <c r="X1020" s="11">
        <f t="shared" si="152"/>
        <v>2063</v>
      </c>
      <c r="Y1020" s="12">
        <f t="shared" si="158"/>
        <v>6.3253841375432246E-2</v>
      </c>
      <c r="AA1020" s="12"/>
      <c r="AB1020" s="12"/>
    </row>
    <row r="1021" spans="1:28">
      <c r="A1021" s="1">
        <v>35718</v>
      </c>
      <c r="B1021" s="7" t="s">
        <v>84</v>
      </c>
      <c r="C1021" s="8" t="str">
        <f t="shared" si="153"/>
        <v>Wed</v>
      </c>
      <c r="E1021" s="10">
        <v>11</v>
      </c>
      <c r="F1021" s="9">
        <v>12311.063999999998</v>
      </c>
      <c r="G1021" s="9">
        <v>11112.056999999999</v>
      </c>
      <c r="H1021" s="61">
        <v>10285.445</v>
      </c>
      <c r="I1021" s="9">
        <v>4271.5279999999993</v>
      </c>
      <c r="J1021" s="9">
        <v>0</v>
      </c>
      <c r="K1021" s="9">
        <v>16727.353999999999</v>
      </c>
      <c r="L1021" s="9">
        <v>3102</v>
      </c>
      <c r="M1021" s="9"/>
      <c r="O1021" s="11">
        <f t="shared" si="154"/>
        <v>57809.447999999997</v>
      </c>
      <c r="P1021" s="11">
        <v>15308.056999999999</v>
      </c>
      <c r="Q1021" s="11">
        <f t="shared" si="155"/>
        <v>1419.2970000000005</v>
      </c>
      <c r="S1021" s="11">
        <f t="shared" si="156"/>
        <v>42501.390999999996</v>
      </c>
      <c r="T1021" s="11">
        <f t="shared" si="150"/>
        <v>42501.390999999996</v>
      </c>
      <c r="U1021" s="11">
        <f t="shared" si="159"/>
        <v>9886.770999999997</v>
      </c>
      <c r="V1021" s="11">
        <f t="shared" si="151"/>
        <v>39399.390999999996</v>
      </c>
      <c r="W1021" s="12">
        <f t="shared" si="157"/>
        <v>0.92701415348970573</v>
      </c>
      <c r="X1021" s="11">
        <f t="shared" si="152"/>
        <v>3102</v>
      </c>
      <c r="Y1021" s="12">
        <f t="shared" si="158"/>
        <v>7.2985846510294217E-2</v>
      </c>
      <c r="AA1021" s="12"/>
      <c r="AB1021" s="12"/>
    </row>
    <row r="1022" spans="1:28">
      <c r="A1022" s="1">
        <v>35719</v>
      </c>
      <c r="B1022" s="7" t="s">
        <v>84</v>
      </c>
      <c r="C1022" s="8" t="str">
        <f t="shared" si="153"/>
        <v>Thur</v>
      </c>
      <c r="E1022" s="10">
        <v>12</v>
      </c>
      <c r="F1022" s="9">
        <v>16270.38</v>
      </c>
      <c r="G1022" s="9">
        <v>12040.5</v>
      </c>
      <c r="H1022" s="61">
        <v>11519.093999999999</v>
      </c>
      <c r="I1022" s="9">
        <v>4602.6120000000001</v>
      </c>
      <c r="J1022" s="9">
        <v>0</v>
      </c>
      <c r="K1022" s="9">
        <v>3075.0389999999998</v>
      </c>
      <c r="L1022" s="9">
        <v>3634</v>
      </c>
      <c r="M1022" s="9"/>
      <c r="O1022" s="11">
        <f t="shared" si="154"/>
        <v>51141.624999999993</v>
      </c>
      <c r="P1022" s="11">
        <v>1671.0119999999999</v>
      </c>
      <c r="Q1022" s="11">
        <f t="shared" si="155"/>
        <v>1404.0269999999998</v>
      </c>
      <c r="S1022" s="11">
        <f t="shared" si="156"/>
        <v>49470.61299999999</v>
      </c>
      <c r="T1022" s="11">
        <f t="shared" si="150"/>
        <v>49470.61299999999</v>
      </c>
      <c r="U1022" s="11">
        <f t="shared" si="159"/>
        <v>6969.2219999999943</v>
      </c>
      <c r="V1022" s="11">
        <f t="shared" si="151"/>
        <v>45836.61299999999</v>
      </c>
      <c r="W1022" s="12">
        <f t="shared" si="157"/>
        <v>0.92654224842534294</v>
      </c>
      <c r="X1022" s="11">
        <f t="shared" si="152"/>
        <v>3634</v>
      </c>
      <c r="Y1022" s="12">
        <f t="shared" si="158"/>
        <v>7.3457751574657074E-2</v>
      </c>
      <c r="AA1022" s="12"/>
      <c r="AB1022" s="12"/>
    </row>
    <row r="1023" spans="1:28">
      <c r="A1023" s="1">
        <v>35720</v>
      </c>
      <c r="B1023" s="7" t="s">
        <v>84</v>
      </c>
      <c r="C1023" s="8" t="str">
        <f t="shared" si="153"/>
        <v>Fri</v>
      </c>
      <c r="E1023" s="10">
        <v>14</v>
      </c>
      <c r="F1023" s="9">
        <v>19828.875</v>
      </c>
      <c r="G1023" s="9">
        <v>12693.615</v>
      </c>
      <c r="H1023" s="61">
        <v>11907.775</v>
      </c>
      <c r="I1023" s="9">
        <v>4833.125</v>
      </c>
      <c r="J1023" s="9">
        <v>0</v>
      </c>
      <c r="K1023" s="9">
        <v>3291.75</v>
      </c>
      <c r="L1023" s="9">
        <v>4061</v>
      </c>
      <c r="M1023" s="9"/>
      <c r="O1023" s="11">
        <f t="shared" si="154"/>
        <v>56616.14</v>
      </c>
      <c r="P1023" s="11">
        <v>1785.905</v>
      </c>
      <c r="Q1023" s="11">
        <f t="shared" si="155"/>
        <v>1505.845</v>
      </c>
      <c r="S1023" s="11">
        <f t="shared" si="156"/>
        <v>54830.235000000001</v>
      </c>
      <c r="T1023" s="11">
        <f t="shared" si="150"/>
        <v>54830.235000000001</v>
      </c>
      <c r="U1023" s="11">
        <f t="shared" si="159"/>
        <v>5359.6220000000103</v>
      </c>
      <c r="V1023" s="11">
        <f t="shared" si="151"/>
        <v>50769.235000000001</v>
      </c>
      <c r="W1023" s="12">
        <f t="shared" si="157"/>
        <v>0.9259350247176581</v>
      </c>
      <c r="X1023" s="11">
        <f t="shared" si="152"/>
        <v>4061</v>
      </c>
      <c r="Y1023" s="12">
        <f t="shared" si="158"/>
        <v>7.4064975282341947E-2</v>
      </c>
      <c r="AA1023" s="12"/>
      <c r="AB1023" s="12"/>
    </row>
    <row r="1024" spans="1:28">
      <c r="A1024" s="1">
        <v>35721</v>
      </c>
      <c r="B1024" s="7" t="s">
        <v>84</v>
      </c>
      <c r="C1024" s="8" t="str">
        <f t="shared" si="153"/>
        <v>Sat</v>
      </c>
      <c r="E1024" s="10">
        <v>12</v>
      </c>
      <c r="F1024" s="9">
        <v>16629.900000000001</v>
      </c>
      <c r="G1024" s="9">
        <v>11561.55</v>
      </c>
      <c r="H1024" s="61">
        <v>9961.35</v>
      </c>
      <c r="I1024" s="9">
        <v>4625.25</v>
      </c>
      <c r="J1024" s="9">
        <v>0</v>
      </c>
      <c r="K1024" s="9">
        <v>3270.75</v>
      </c>
      <c r="L1024" s="9">
        <v>3632</v>
      </c>
      <c r="M1024" s="9"/>
      <c r="O1024" s="11">
        <f t="shared" si="154"/>
        <v>49680.800000000003</v>
      </c>
      <c r="P1024" s="11">
        <v>1778.7</v>
      </c>
      <c r="Q1024" s="11">
        <f t="shared" si="155"/>
        <v>1492.05</v>
      </c>
      <c r="S1024" s="11">
        <f t="shared" si="156"/>
        <v>47902.100000000006</v>
      </c>
      <c r="T1024" s="11">
        <f t="shared" si="150"/>
        <v>47902.100000000006</v>
      </c>
      <c r="U1024" s="11">
        <f t="shared" si="159"/>
        <v>-6928.1349999999948</v>
      </c>
      <c r="V1024" s="11">
        <f t="shared" si="151"/>
        <v>44270.100000000006</v>
      </c>
      <c r="W1024" s="12">
        <f t="shared" si="157"/>
        <v>0.92417868945202819</v>
      </c>
      <c r="X1024" s="11">
        <f t="shared" si="152"/>
        <v>3632</v>
      </c>
      <c r="Y1024" s="12">
        <f t="shared" si="158"/>
        <v>7.5821310547971796E-2</v>
      </c>
      <c r="AA1024" s="12"/>
      <c r="AB1024" s="12"/>
    </row>
    <row r="1025" spans="1:31">
      <c r="A1025" s="1">
        <v>35722</v>
      </c>
      <c r="B1025" s="7" t="s">
        <v>84</v>
      </c>
      <c r="C1025" s="8" t="str">
        <f t="shared" si="153"/>
        <v>Sun</v>
      </c>
      <c r="E1025" s="10">
        <v>15</v>
      </c>
      <c r="F1025" s="9">
        <v>20773.2</v>
      </c>
      <c r="G1025" s="9">
        <v>12816.3</v>
      </c>
      <c r="H1025" s="61">
        <v>11523.75</v>
      </c>
      <c r="I1025" s="9">
        <v>4927.6499999999996</v>
      </c>
      <c r="J1025" s="9">
        <v>0</v>
      </c>
      <c r="K1025" s="9">
        <v>3454.5</v>
      </c>
      <c r="L1025" s="9">
        <v>4109</v>
      </c>
      <c r="M1025" s="9"/>
      <c r="O1025" s="11">
        <f t="shared" si="154"/>
        <v>57604.4</v>
      </c>
      <c r="P1025" s="11">
        <v>1881.6</v>
      </c>
      <c r="Q1025" s="11">
        <f t="shared" si="155"/>
        <v>1572.9</v>
      </c>
      <c r="S1025" s="11">
        <f t="shared" si="156"/>
        <v>55722.8</v>
      </c>
      <c r="T1025" s="11">
        <f t="shared" si="150"/>
        <v>55722.8</v>
      </c>
      <c r="U1025" s="11">
        <f t="shared" si="159"/>
        <v>7820.6999999999971</v>
      </c>
      <c r="V1025" s="11">
        <f t="shared" si="151"/>
        <v>51613.8</v>
      </c>
      <c r="W1025" s="12">
        <f t="shared" si="157"/>
        <v>0.92625998693532985</v>
      </c>
      <c r="X1025" s="11">
        <f t="shared" si="152"/>
        <v>4109</v>
      </c>
      <c r="Y1025" s="12">
        <f t="shared" si="158"/>
        <v>7.374001306467011E-2</v>
      </c>
      <c r="AA1025" s="12"/>
      <c r="AB1025" s="12"/>
    </row>
    <row r="1026" spans="1:31">
      <c r="A1026" s="1">
        <v>35723</v>
      </c>
      <c r="B1026" s="7" t="s">
        <v>84</v>
      </c>
      <c r="C1026" s="8" t="str">
        <f t="shared" si="153"/>
        <v>Mon</v>
      </c>
      <c r="E1026" s="10">
        <v>11</v>
      </c>
      <c r="F1026" s="9">
        <v>17434.38</v>
      </c>
      <c r="G1026" s="9">
        <v>12983.473</v>
      </c>
      <c r="H1026" s="61">
        <v>11510.677</v>
      </c>
      <c r="I1026" s="9">
        <v>4651.2659999999996</v>
      </c>
      <c r="J1026" s="9">
        <v>0</v>
      </c>
      <c r="K1026" s="9">
        <v>11380.600999999999</v>
      </c>
      <c r="L1026" s="9">
        <v>3602</v>
      </c>
      <c r="M1026" s="9"/>
      <c r="O1026" s="11">
        <f t="shared" si="154"/>
        <v>61562.396999999997</v>
      </c>
      <c r="P1026" s="11">
        <v>9978.0879999999997</v>
      </c>
      <c r="Q1026" s="11">
        <f t="shared" si="155"/>
        <v>1402.512999999999</v>
      </c>
      <c r="S1026" s="11">
        <f t="shared" si="156"/>
        <v>51584.308999999994</v>
      </c>
      <c r="T1026" s="11">
        <f t="shared" si="150"/>
        <v>51584.308999999994</v>
      </c>
      <c r="U1026" s="11">
        <f t="shared" si="159"/>
        <v>-4138.4910000000091</v>
      </c>
      <c r="V1026" s="11">
        <f t="shared" si="151"/>
        <v>47982.308999999994</v>
      </c>
      <c r="W1026" s="12">
        <f t="shared" si="157"/>
        <v>0.93017256468435006</v>
      </c>
      <c r="X1026" s="11">
        <f t="shared" si="152"/>
        <v>3602</v>
      </c>
      <c r="Y1026" s="12">
        <f t="shared" si="158"/>
        <v>6.9827435315649972E-2</v>
      </c>
      <c r="AA1026" s="12"/>
      <c r="AB1026" s="12"/>
    </row>
    <row r="1027" spans="1:31">
      <c r="A1027" s="1">
        <v>35724</v>
      </c>
      <c r="B1027" s="7" t="s">
        <v>84</v>
      </c>
      <c r="C1027" s="8" t="str">
        <f t="shared" si="153"/>
        <v>Tue</v>
      </c>
      <c r="E1027" s="10">
        <v>11</v>
      </c>
      <c r="F1027" s="9">
        <v>16594.79</v>
      </c>
      <c r="G1027" s="9">
        <v>12789.442000000001</v>
      </c>
      <c r="H1027" s="61">
        <v>11159.774000000001</v>
      </c>
      <c r="I1027" s="9">
        <v>4602.3999999999996</v>
      </c>
      <c r="J1027" s="9">
        <v>0</v>
      </c>
      <c r="K1027" s="9">
        <v>7404.634</v>
      </c>
      <c r="L1027" s="9">
        <v>3498</v>
      </c>
      <c r="M1027" s="9"/>
      <c r="O1027" s="11">
        <f t="shared" si="154"/>
        <v>56049.040000000008</v>
      </c>
      <c r="P1027" s="11">
        <v>5848.1860000000006</v>
      </c>
      <c r="Q1027" s="11">
        <f t="shared" si="155"/>
        <v>1556.4479999999994</v>
      </c>
      <c r="S1027" s="11">
        <f t="shared" si="156"/>
        <v>50200.854000000007</v>
      </c>
      <c r="T1027" s="11">
        <f t="shared" ref="T1027:T1090" si="160">SUM(S1027,D1027)</f>
        <v>50200.854000000007</v>
      </c>
      <c r="U1027" s="11">
        <f t="shared" si="159"/>
        <v>-1383.4549999999872</v>
      </c>
      <c r="V1027" s="11">
        <f t="shared" ref="V1027:V1090" si="161">SUM(F1027:K1027)-P1027</f>
        <v>46702.854000000007</v>
      </c>
      <c r="W1027" s="12">
        <f t="shared" si="157"/>
        <v>0.93031991049395291</v>
      </c>
      <c r="X1027" s="11">
        <f t="shared" ref="X1027:X1090" si="162">SUM(L1027:M1027)</f>
        <v>3498</v>
      </c>
      <c r="Y1027" s="12">
        <f t="shared" si="158"/>
        <v>6.9680089506047038E-2</v>
      </c>
      <c r="AA1027" s="12"/>
      <c r="AB1027" s="12"/>
    </row>
    <row r="1028" spans="1:31">
      <c r="A1028" s="1">
        <v>35725</v>
      </c>
      <c r="B1028" s="7" t="s">
        <v>84</v>
      </c>
      <c r="C1028" s="8" t="str">
        <f t="shared" ref="C1028:C1091" si="163">IF(WEEKDAY(A1028)=1,"Sun",IF(WEEKDAY(A1028)=2,"Mon",IF(WEEKDAY(A1028)=3,"Tue",IF(WEEKDAY(A1028)=4,"Wed",IF(WEEKDAY(A1028)=5,"Thur",IF(WEEKDAY(A1028)=6,"Fri",IF(WEEKDAY(A1028)=7,"Sat")))))))</f>
        <v>Wed</v>
      </c>
      <c r="E1028" s="10">
        <v>21</v>
      </c>
      <c r="F1028" s="9">
        <v>27244.116000000002</v>
      </c>
      <c r="G1028" s="9">
        <v>14958.846000000001</v>
      </c>
      <c r="H1028" s="61">
        <v>14124.138000000001</v>
      </c>
      <c r="I1028" s="9">
        <v>5302.174</v>
      </c>
      <c r="J1028" s="9">
        <v>0</v>
      </c>
      <c r="K1028" s="9">
        <v>4623.32</v>
      </c>
      <c r="L1028" s="9">
        <v>4776</v>
      </c>
      <c r="M1028" s="9"/>
      <c r="O1028" s="11">
        <f t="shared" ref="O1028:O1091" si="164">SUM(F1028:M1028)</f>
        <v>71028.593999999997</v>
      </c>
      <c r="P1028" s="11">
        <v>1839.914</v>
      </c>
      <c r="Q1028" s="11">
        <f t="shared" ref="Q1028:Q1091" si="165">K1028-P1028</f>
        <v>2783.4059999999999</v>
      </c>
      <c r="S1028" s="11">
        <f t="shared" ref="S1028:S1091" si="166">O1028-P1028</f>
        <v>69188.679999999993</v>
      </c>
      <c r="T1028" s="11">
        <f t="shared" si="160"/>
        <v>69188.679999999993</v>
      </c>
      <c r="U1028" s="11">
        <f t="shared" si="159"/>
        <v>18987.825999999986</v>
      </c>
      <c r="V1028" s="11">
        <f t="shared" si="161"/>
        <v>64412.68</v>
      </c>
      <c r="W1028" s="12">
        <f t="shared" ref="W1028:W1091" si="167">V1028/S1028</f>
        <v>0.93097136699240401</v>
      </c>
      <c r="X1028" s="11">
        <f t="shared" si="162"/>
        <v>4776</v>
      </c>
      <c r="Y1028" s="12">
        <f t="shared" ref="Y1028:Y1091" si="168">X1028/S1028</f>
        <v>6.9028633007596041E-2</v>
      </c>
      <c r="AA1028" s="12"/>
      <c r="AB1028" s="12"/>
    </row>
    <row r="1029" spans="1:31">
      <c r="A1029" s="1">
        <v>35726</v>
      </c>
      <c r="B1029" s="7" t="s">
        <v>84</v>
      </c>
      <c r="C1029" s="8" t="str">
        <f t="shared" si="163"/>
        <v>Thur</v>
      </c>
      <c r="E1029" s="10">
        <v>22</v>
      </c>
      <c r="F1029" s="9">
        <v>30782.058999999997</v>
      </c>
      <c r="G1029" s="9">
        <v>15980.846</v>
      </c>
      <c r="H1029" s="61">
        <v>14937.846</v>
      </c>
      <c r="I1029" s="9">
        <v>5543.5449999999992</v>
      </c>
      <c r="J1029" s="9">
        <v>0</v>
      </c>
      <c r="K1029" s="9">
        <v>11561.654999999999</v>
      </c>
      <c r="L1029" s="9">
        <v>4907</v>
      </c>
      <c r="M1029" s="9"/>
      <c r="O1029" s="11">
        <f t="shared" si="164"/>
        <v>83712.951000000001</v>
      </c>
      <c r="P1029" s="11">
        <v>9004.2189999999991</v>
      </c>
      <c r="Q1029" s="11">
        <f t="shared" si="165"/>
        <v>2557.4359999999997</v>
      </c>
      <c r="S1029" s="11">
        <f t="shared" si="166"/>
        <v>74708.732000000004</v>
      </c>
      <c r="T1029" s="11">
        <f t="shared" si="160"/>
        <v>74708.732000000004</v>
      </c>
      <c r="U1029" s="11">
        <f t="shared" ref="U1029:U1092" si="169">S1029-S1028</f>
        <v>5520.0520000000106</v>
      </c>
      <c r="V1029" s="11">
        <f t="shared" si="161"/>
        <v>69801.732000000004</v>
      </c>
      <c r="W1029" s="12">
        <f t="shared" si="167"/>
        <v>0.93431825345396036</v>
      </c>
      <c r="X1029" s="11">
        <f t="shared" si="162"/>
        <v>4907</v>
      </c>
      <c r="Y1029" s="12">
        <f t="shared" si="168"/>
        <v>6.5681746546039615E-2</v>
      </c>
      <c r="AA1029" s="12"/>
      <c r="AB1029" s="12"/>
    </row>
    <row r="1030" spans="1:31">
      <c r="A1030" s="1">
        <v>35727</v>
      </c>
      <c r="B1030" s="7" t="s">
        <v>84</v>
      </c>
      <c r="C1030" s="8" t="str">
        <f t="shared" si="163"/>
        <v>Fri</v>
      </c>
      <c r="E1030" s="10">
        <v>12</v>
      </c>
      <c r="F1030" s="9">
        <v>20921.276000000002</v>
      </c>
      <c r="G1030" s="9">
        <v>12396.674000000001</v>
      </c>
      <c r="H1030" s="61">
        <v>12083.032000000001</v>
      </c>
      <c r="I1030" s="9">
        <v>4672.3280000000004</v>
      </c>
      <c r="J1030" s="9">
        <v>0</v>
      </c>
      <c r="K1030" s="9">
        <v>23677.366000000002</v>
      </c>
      <c r="L1030" s="9">
        <v>3808</v>
      </c>
      <c r="M1030" s="9"/>
      <c r="O1030" s="11">
        <f t="shared" si="164"/>
        <v>77558.676000000007</v>
      </c>
      <c r="P1030" s="11">
        <v>21883.042000000001</v>
      </c>
      <c r="Q1030" s="11">
        <f t="shared" si="165"/>
        <v>1794.3240000000005</v>
      </c>
      <c r="S1030" s="11">
        <f t="shared" si="166"/>
        <v>55675.634000000005</v>
      </c>
      <c r="T1030" s="11">
        <f t="shared" si="160"/>
        <v>55675.634000000005</v>
      </c>
      <c r="U1030" s="11">
        <f t="shared" si="169"/>
        <v>-19033.097999999998</v>
      </c>
      <c r="V1030" s="11">
        <f t="shared" si="161"/>
        <v>51867.634000000005</v>
      </c>
      <c r="W1030" s="12">
        <f t="shared" si="167"/>
        <v>0.93160383229762589</v>
      </c>
      <c r="X1030" s="11">
        <f t="shared" si="162"/>
        <v>3808</v>
      </c>
      <c r="Y1030" s="12">
        <f t="shared" si="168"/>
        <v>6.8396167702374069E-2</v>
      </c>
      <c r="AA1030" s="12"/>
      <c r="AB1030" s="12"/>
    </row>
    <row r="1031" spans="1:31">
      <c r="A1031" s="1">
        <v>35728</v>
      </c>
      <c r="B1031" s="7" t="s">
        <v>84</v>
      </c>
      <c r="C1031" s="8" t="str">
        <f t="shared" si="163"/>
        <v>Sat</v>
      </c>
      <c r="E1031" s="10">
        <v>7</v>
      </c>
      <c r="F1031" s="9">
        <v>13063.544999999998</v>
      </c>
      <c r="G1031" s="9">
        <v>10446.865</v>
      </c>
      <c r="H1031" s="61">
        <v>8668.2749999999996</v>
      </c>
      <c r="I1031" s="9">
        <v>4284.5</v>
      </c>
      <c r="J1031" s="9">
        <v>0</v>
      </c>
      <c r="K1031" s="9">
        <v>1581.085</v>
      </c>
      <c r="L1031" s="9">
        <v>2993</v>
      </c>
      <c r="M1031" s="9"/>
      <c r="O1031" s="11">
        <f t="shared" si="164"/>
        <v>41037.269999999997</v>
      </c>
      <c r="P1031" s="11">
        <v>0</v>
      </c>
      <c r="Q1031" s="11">
        <f t="shared" si="165"/>
        <v>1581.085</v>
      </c>
      <c r="S1031" s="11">
        <f t="shared" si="166"/>
        <v>41037.269999999997</v>
      </c>
      <c r="T1031" s="11">
        <f t="shared" si="160"/>
        <v>41037.269999999997</v>
      </c>
      <c r="U1031" s="11">
        <f t="shared" si="169"/>
        <v>-14638.364000000009</v>
      </c>
      <c r="V1031" s="11">
        <f t="shared" si="161"/>
        <v>38044.269999999997</v>
      </c>
      <c r="W1031" s="12">
        <f t="shared" si="167"/>
        <v>0.92706629851352196</v>
      </c>
      <c r="X1031" s="11">
        <f t="shared" si="162"/>
        <v>2993</v>
      </c>
      <c r="Y1031" s="12">
        <f t="shared" si="168"/>
        <v>7.2933701486478028E-2</v>
      </c>
      <c r="AA1031" s="12"/>
      <c r="AB1031" s="12"/>
    </row>
    <row r="1032" spans="1:31">
      <c r="A1032" s="1">
        <v>35729</v>
      </c>
      <c r="B1032" s="7" t="s">
        <v>84</v>
      </c>
      <c r="C1032" s="8" t="str">
        <f t="shared" si="163"/>
        <v>Sun</v>
      </c>
      <c r="E1032" s="10">
        <v>12</v>
      </c>
      <c r="F1032" s="9">
        <v>19531.785</v>
      </c>
      <c r="G1032" s="9">
        <v>11821.677</v>
      </c>
      <c r="H1032" s="61">
        <v>11033.286</v>
      </c>
      <c r="I1032" s="9">
        <v>4631.9279999999999</v>
      </c>
      <c r="J1032" s="9">
        <v>0</v>
      </c>
      <c r="K1032" s="9">
        <v>1636.4609999999998</v>
      </c>
      <c r="L1032" s="9">
        <v>3767</v>
      </c>
      <c r="M1032" s="9"/>
      <c r="O1032" s="11">
        <f t="shared" si="164"/>
        <v>52422.137000000002</v>
      </c>
      <c r="P1032" s="11">
        <v>0</v>
      </c>
      <c r="Q1032" s="11">
        <f t="shared" si="165"/>
        <v>1636.4609999999998</v>
      </c>
      <c r="S1032" s="11">
        <f t="shared" si="166"/>
        <v>52422.137000000002</v>
      </c>
      <c r="T1032" s="11">
        <f t="shared" si="160"/>
        <v>52422.137000000002</v>
      </c>
      <c r="U1032" s="11">
        <f t="shared" si="169"/>
        <v>11384.867000000006</v>
      </c>
      <c r="V1032" s="11">
        <f t="shared" si="161"/>
        <v>48655.137000000002</v>
      </c>
      <c r="W1032" s="12">
        <f t="shared" si="167"/>
        <v>0.92814104468881153</v>
      </c>
      <c r="X1032" s="11">
        <f t="shared" si="162"/>
        <v>3767</v>
      </c>
      <c r="Y1032" s="12">
        <f t="shared" si="168"/>
        <v>7.185895531118848E-2</v>
      </c>
      <c r="AA1032" s="12"/>
      <c r="AB1032" s="12"/>
    </row>
    <row r="1033" spans="1:31">
      <c r="A1033" s="1">
        <v>35730</v>
      </c>
      <c r="B1033" s="7" t="s">
        <v>84</v>
      </c>
      <c r="C1033" s="8" t="str">
        <f t="shared" si="163"/>
        <v>Mon</v>
      </c>
      <c r="E1033" s="10">
        <v>13</v>
      </c>
      <c r="F1033" s="9">
        <v>19806.57</v>
      </c>
      <c r="G1033" s="9">
        <v>12846.630999999999</v>
      </c>
      <c r="H1033" s="61">
        <v>12834.115</v>
      </c>
      <c r="I1033" s="9">
        <v>4767.5529999999999</v>
      </c>
      <c r="J1033" s="9">
        <v>0</v>
      </c>
      <c r="K1033" s="9">
        <v>2080.7849999999999</v>
      </c>
      <c r="L1033" s="9">
        <v>7830</v>
      </c>
      <c r="M1033" s="9"/>
      <c r="O1033" s="11">
        <f t="shared" si="164"/>
        <v>60165.653999999995</v>
      </c>
      <c r="P1033" s="11">
        <v>185.654</v>
      </c>
      <c r="Q1033" s="11">
        <f t="shared" si="165"/>
        <v>1895.1309999999999</v>
      </c>
      <c r="S1033" s="11">
        <f t="shared" si="166"/>
        <v>59979.999999999993</v>
      </c>
      <c r="T1033" s="11">
        <f t="shared" si="160"/>
        <v>59979.999999999993</v>
      </c>
      <c r="U1033" s="11">
        <f t="shared" si="169"/>
        <v>7557.8629999999903</v>
      </c>
      <c r="V1033" s="11">
        <f t="shared" si="161"/>
        <v>52149.999999999993</v>
      </c>
      <c r="W1033" s="12">
        <f t="shared" si="167"/>
        <v>0.86945648549516508</v>
      </c>
      <c r="X1033" s="11">
        <f t="shared" si="162"/>
        <v>7830</v>
      </c>
      <c r="Y1033" s="12">
        <f t="shared" si="168"/>
        <v>0.13054351450483495</v>
      </c>
      <c r="AA1033" s="12"/>
      <c r="AB1033" s="12"/>
    </row>
    <row r="1034" spans="1:31">
      <c r="A1034" s="1">
        <v>35731</v>
      </c>
      <c r="B1034" s="7" t="s">
        <v>84</v>
      </c>
      <c r="C1034" s="8" t="str">
        <f t="shared" si="163"/>
        <v>Tue</v>
      </c>
      <c r="E1034" s="10">
        <v>22</v>
      </c>
      <c r="F1034" s="9">
        <v>27535.5</v>
      </c>
      <c r="G1034" s="9">
        <v>15502.356</v>
      </c>
      <c r="H1034" s="61">
        <v>14400.936</v>
      </c>
      <c r="I1034" s="9">
        <v>5475.78</v>
      </c>
      <c r="J1034" s="9">
        <v>0</v>
      </c>
      <c r="K1034" s="9">
        <v>3809.556</v>
      </c>
      <c r="L1034" s="9">
        <v>10548</v>
      </c>
      <c r="M1034" s="9"/>
      <c r="O1034" s="11">
        <f t="shared" si="164"/>
        <v>77272.127999999997</v>
      </c>
      <c r="P1034" s="11">
        <v>1725.732</v>
      </c>
      <c r="Q1034" s="11">
        <f t="shared" si="165"/>
        <v>2083.8240000000001</v>
      </c>
      <c r="S1034" s="11">
        <f t="shared" si="166"/>
        <v>75546.395999999993</v>
      </c>
      <c r="T1034" s="11">
        <f t="shared" si="160"/>
        <v>75546.395999999993</v>
      </c>
      <c r="U1034" s="11">
        <f t="shared" si="169"/>
        <v>15566.396000000001</v>
      </c>
      <c r="V1034" s="11">
        <f t="shared" si="161"/>
        <v>64998.395999999993</v>
      </c>
      <c r="W1034" s="12">
        <f t="shared" si="167"/>
        <v>0.8603771912560858</v>
      </c>
      <c r="X1034" s="11">
        <f t="shared" si="162"/>
        <v>10548</v>
      </c>
      <c r="Y1034" s="12">
        <f t="shared" si="168"/>
        <v>0.13962280874391414</v>
      </c>
      <c r="AA1034" s="12"/>
      <c r="AB1034" s="12"/>
    </row>
    <row r="1035" spans="1:31">
      <c r="A1035" s="1">
        <v>35732</v>
      </c>
      <c r="B1035" s="7" t="s">
        <v>84</v>
      </c>
      <c r="C1035" s="8" t="str">
        <f t="shared" si="163"/>
        <v>Wed</v>
      </c>
      <c r="E1035" s="10">
        <v>18</v>
      </c>
      <c r="F1035" s="9">
        <v>22832.252999999997</v>
      </c>
      <c r="G1035" s="9">
        <v>14162.804999999998</v>
      </c>
      <c r="H1035" s="61">
        <v>13222.781999999999</v>
      </c>
      <c r="I1035" s="9">
        <v>5090.49</v>
      </c>
      <c r="J1035" s="9">
        <v>0</v>
      </c>
      <c r="K1035" s="9">
        <v>3633.09</v>
      </c>
      <c r="L1035" s="9">
        <v>10106</v>
      </c>
      <c r="M1035" s="9"/>
      <c r="O1035" s="11">
        <f t="shared" si="164"/>
        <v>69047.42</v>
      </c>
      <c r="P1035" s="11">
        <v>1805.0939999999998</v>
      </c>
      <c r="Q1035" s="11">
        <f t="shared" si="165"/>
        <v>1827.9960000000003</v>
      </c>
      <c r="S1035" s="11">
        <f t="shared" si="166"/>
        <v>67242.326000000001</v>
      </c>
      <c r="T1035" s="11">
        <f t="shared" si="160"/>
        <v>67242.326000000001</v>
      </c>
      <c r="U1035" s="11">
        <f t="shared" si="169"/>
        <v>-8304.0699999999924</v>
      </c>
      <c r="V1035" s="11">
        <f t="shared" si="161"/>
        <v>57136.326000000001</v>
      </c>
      <c r="W1035" s="12">
        <f t="shared" si="167"/>
        <v>0.84970775698627676</v>
      </c>
      <c r="X1035" s="11">
        <f t="shared" si="162"/>
        <v>10106</v>
      </c>
      <c r="Y1035" s="12">
        <f t="shared" si="168"/>
        <v>0.15029224301372324</v>
      </c>
      <c r="AA1035" s="12"/>
      <c r="AB1035" s="12"/>
    </row>
    <row r="1036" spans="1:31">
      <c r="A1036" s="1">
        <v>35733</v>
      </c>
      <c r="B1036" s="7" t="s">
        <v>84</v>
      </c>
      <c r="C1036" s="8" t="str">
        <f t="shared" si="163"/>
        <v>Thur</v>
      </c>
      <c r="E1036" s="10">
        <v>14</v>
      </c>
      <c r="F1036" s="9">
        <v>19254.330000000002</v>
      </c>
      <c r="G1036" s="9">
        <v>13174.401</v>
      </c>
      <c r="H1036" s="61">
        <v>12381.821999999998</v>
      </c>
      <c r="I1036" s="9">
        <v>4855.9859999999999</v>
      </c>
      <c r="J1036" s="9">
        <v>0</v>
      </c>
      <c r="K1036" s="9">
        <v>3700.098</v>
      </c>
      <c r="L1036" s="9">
        <v>8595</v>
      </c>
      <c r="M1036" s="9"/>
      <c r="O1036" s="11">
        <f t="shared" si="164"/>
        <v>61961.636999999995</v>
      </c>
      <c r="P1036" s="11">
        <v>2025.9449999999999</v>
      </c>
      <c r="Q1036" s="11">
        <f t="shared" si="165"/>
        <v>1674.153</v>
      </c>
      <c r="S1036" s="11">
        <f t="shared" si="166"/>
        <v>59935.691999999995</v>
      </c>
      <c r="T1036" s="11">
        <f t="shared" si="160"/>
        <v>59935.691999999995</v>
      </c>
      <c r="U1036" s="11">
        <f t="shared" si="169"/>
        <v>-7306.6340000000055</v>
      </c>
      <c r="V1036" s="11">
        <f t="shared" si="161"/>
        <v>51340.691999999995</v>
      </c>
      <c r="W1036" s="12">
        <f t="shared" si="167"/>
        <v>0.85659629991424813</v>
      </c>
      <c r="X1036" s="11">
        <f t="shared" si="162"/>
        <v>8595</v>
      </c>
      <c r="Y1036" s="12">
        <f t="shared" si="168"/>
        <v>0.14340370008575193</v>
      </c>
      <c r="AA1036" s="12"/>
      <c r="AB1036" s="12"/>
    </row>
    <row r="1037" spans="1:31">
      <c r="A1037" s="1">
        <v>35734</v>
      </c>
      <c r="B1037" s="7" t="s">
        <v>84</v>
      </c>
      <c r="C1037" s="8" t="str">
        <f t="shared" si="163"/>
        <v>Fri</v>
      </c>
      <c r="E1037" s="10">
        <v>6</v>
      </c>
      <c r="F1037" s="9">
        <v>11100.661999999998</v>
      </c>
      <c r="G1037" s="9">
        <v>10411.206</v>
      </c>
      <c r="H1037" s="61">
        <v>9698.6279999999988</v>
      </c>
      <c r="I1037" s="9">
        <v>4104.1549999999997</v>
      </c>
      <c r="J1037" s="9">
        <v>0</v>
      </c>
      <c r="K1037" s="9">
        <v>3511.3909999999996</v>
      </c>
      <c r="L1037" s="9">
        <v>6134</v>
      </c>
      <c r="M1037" s="9"/>
      <c r="O1037" s="11">
        <f t="shared" si="164"/>
        <v>44960.042000000001</v>
      </c>
      <c r="P1037" s="11">
        <v>2120.9179999999997</v>
      </c>
      <c r="Q1037" s="11">
        <f t="shared" si="165"/>
        <v>1390.473</v>
      </c>
      <c r="S1037" s="11">
        <f t="shared" si="166"/>
        <v>42839.124000000003</v>
      </c>
      <c r="T1037" s="11">
        <f t="shared" si="160"/>
        <v>42839.124000000003</v>
      </c>
      <c r="U1037" s="11">
        <f t="shared" si="169"/>
        <v>-17096.567999999992</v>
      </c>
      <c r="V1037" s="11">
        <f t="shared" si="161"/>
        <v>36705.124000000003</v>
      </c>
      <c r="W1037" s="12">
        <f t="shared" si="167"/>
        <v>0.85681313184648689</v>
      </c>
      <c r="X1037" s="11">
        <f t="shared" si="162"/>
        <v>6134</v>
      </c>
      <c r="Y1037" s="12">
        <f t="shared" si="168"/>
        <v>0.14318686815351311</v>
      </c>
      <c r="AA1037" s="12"/>
      <c r="AB1037" s="12"/>
    </row>
    <row r="1038" spans="1:31">
      <c r="A1038" s="1">
        <v>35735</v>
      </c>
      <c r="B1038" s="7" t="s">
        <v>85</v>
      </c>
      <c r="C1038" s="8" t="str">
        <f t="shared" si="163"/>
        <v>Sat</v>
      </c>
      <c r="E1038" s="10">
        <v>4</v>
      </c>
      <c r="F1038" s="9">
        <v>8235.14</v>
      </c>
      <c r="G1038" s="9">
        <v>9491.24</v>
      </c>
      <c r="H1038" s="61">
        <v>9035.44</v>
      </c>
      <c r="I1038" s="9">
        <v>3881.72</v>
      </c>
      <c r="J1038" s="9">
        <v>0</v>
      </c>
      <c r="K1038" s="9">
        <v>3631.56</v>
      </c>
      <c r="L1038" s="9">
        <v>5417</v>
      </c>
      <c r="M1038" s="9"/>
      <c r="O1038" s="11">
        <f t="shared" si="164"/>
        <v>39692.1</v>
      </c>
      <c r="P1038" s="11">
        <v>2154.98</v>
      </c>
      <c r="Q1038" s="11">
        <f t="shared" si="165"/>
        <v>1476.58</v>
      </c>
      <c r="S1038" s="11">
        <f t="shared" si="166"/>
        <v>37537.119999999995</v>
      </c>
      <c r="T1038" s="11">
        <f t="shared" si="160"/>
        <v>37537.119999999995</v>
      </c>
      <c r="U1038" s="11">
        <f t="shared" si="169"/>
        <v>-5302.0040000000081</v>
      </c>
      <c r="V1038" s="11">
        <f t="shared" si="161"/>
        <v>32120.12</v>
      </c>
      <c r="W1038" s="12">
        <f t="shared" si="167"/>
        <v>0.85568951480561117</v>
      </c>
      <c r="X1038" s="11">
        <f t="shared" si="162"/>
        <v>5417</v>
      </c>
      <c r="Y1038" s="12">
        <f t="shared" si="168"/>
        <v>0.14431048519438894</v>
      </c>
      <c r="AA1038" s="9">
        <f>INTERCEPT(T1038:T1067,E1038:E1067)</f>
        <v>26742.574833367638</v>
      </c>
      <c r="AB1038" s="9">
        <f>SLOPE(T1038:T1067,E1038:E1067)</f>
        <v>2592.4469469946489</v>
      </c>
      <c r="AC1038" s="12">
        <f>RSQ(T1038:T1067,E1038:E1067)</f>
        <v>0.93821183138576458</v>
      </c>
      <c r="AD1038" s="9">
        <f>AA1038+(AB1038*55)</f>
        <v>169327.15691807333</v>
      </c>
      <c r="AE1038" s="10">
        <f>SUM(E1038:E1067)</f>
        <v>566</v>
      </c>
    </row>
    <row r="1039" spans="1:31">
      <c r="A1039" s="1">
        <v>35736</v>
      </c>
      <c r="B1039" s="7" t="s">
        <v>85</v>
      </c>
      <c r="C1039" s="8" t="str">
        <f t="shared" si="163"/>
        <v>Sun</v>
      </c>
      <c r="E1039" s="10">
        <v>12</v>
      </c>
      <c r="F1039" s="9">
        <v>15431.85</v>
      </c>
      <c r="G1039" s="9">
        <v>11772.6</v>
      </c>
      <c r="H1039" s="61">
        <v>10298.4</v>
      </c>
      <c r="I1039" s="9">
        <v>4536</v>
      </c>
      <c r="J1039" s="9">
        <v>0</v>
      </c>
      <c r="K1039" s="9">
        <v>3869.25</v>
      </c>
      <c r="L1039" s="9">
        <v>7987</v>
      </c>
      <c r="M1039" s="9"/>
      <c r="O1039" s="11">
        <f t="shared" si="164"/>
        <v>53895.1</v>
      </c>
      <c r="P1039" s="11">
        <v>2144.1</v>
      </c>
      <c r="Q1039" s="11">
        <f t="shared" si="165"/>
        <v>1725.15</v>
      </c>
      <c r="S1039" s="11">
        <f t="shared" si="166"/>
        <v>51751</v>
      </c>
      <c r="T1039" s="11">
        <f t="shared" si="160"/>
        <v>51751</v>
      </c>
      <c r="U1039" s="11">
        <f t="shared" si="169"/>
        <v>14213.880000000005</v>
      </c>
      <c r="V1039" s="11">
        <f t="shared" si="161"/>
        <v>43764</v>
      </c>
      <c r="W1039" s="12">
        <f t="shared" si="167"/>
        <v>0.84566481807114835</v>
      </c>
      <c r="X1039" s="11">
        <f t="shared" si="162"/>
        <v>7987</v>
      </c>
      <c r="Y1039" s="12">
        <f t="shared" si="168"/>
        <v>0.15433518192885162</v>
      </c>
      <c r="AA1039" s="12"/>
      <c r="AB1039" s="12"/>
    </row>
    <row r="1040" spans="1:31">
      <c r="A1040" s="1">
        <v>35737</v>
      </c>
      <c r="B1040" s="7" t="s">
        <v>85</v>
      </c>
      <c r="C1040" s="8" t="str">
        <f t="shared" si="163"/>
        <v>Mon</v>
      </c>
      <c r="E1040" s="10">
        <v>12</v>
      </c>
      <c r="F1040" s="9">
        <v>18602</v>
      </c>
      <c r="G1040" s="9">
        <v>13392.392</v>
      </c>
      <c r="H1040" s="61">
        <v>12076.104000000001</v>
      </c>
      <c r="I1040" s="9">
        <v>4807.1760000000004</v>
      </c>
      <c r="J1040" s="9">
        <v>0</v>
      </c>
      <c r="K1040" s="9">
        <v>3698.3920000000003</v>
      </c>
      <c r="L1040" s="9">
        <v>8859</v>
      </c>
      <c r="M1040" s="9"/>
      <c r="O1040" s="11">
        <f t="shared" si="164"/>
        <v>61435.063999999998</v>
      </c>
      <c r="P1040" s="11">
        <v>1999.5840000000001</v>
      </c>
      <c r="Q1040" s="11">
        <f t="shared" si="165"/>
        <v>1698.8080000000002</v>
      </c>
      <c r="S1040" s="11">
        <f t="shared" si="166"/>
        <v>59435.479999999996</v>
      </c>
      <c r="T1040" s="11">
        <f t="shared" si="160"/>
        <v>59435.479999999996</v>
      </c>
      <c r="U1040" s="11">
        <f t="shared" si="169"/>
        <v>7684.4799999999959</v>
      </c>
      <c r="V1040" s="11">
        <f t="shared" si="161"/>
        <v>50576.479999999996</v>
      </c>
      <c r="W1040" s="12">
        <f t="shared" si="167"/>
        <v>0.8509476158012016</v>
      </c>
      <c r="X1040" s="11">
        <f t="shared" si="162"/>
        <v>8859</v>
      </c>
      <c r="Y1040" s="12">
        <f t="shared" si="168"/>
        <v>0.14905238419879843</v>
      </c>
      <c r="AA1040" s="12"/>
      <c r="AB1040" s="12"/>
    </row>
    <row r="1041" spans="1:28">
      <c r="A1041" s="1">
        <v>35738</v>
      </c>
      <c r="B1041" s="7" t="s">
        <v>85</v>
      </c>
      <c r="C1041" s="8" t="str">
        <f t="shared" si="163"/>
        <v>Tue</v>
      </c>
      <c r="E1041" s="10">
        <v>20</v>
      </c>
      <c r="F1041" s="9">
        <v>25267.054999999997</v>
      </c>
      <c r="G1041" s="9">
        <v>15162.95</v>
      </c>
      <c r="H1041" s="61">
        <v>13903.724999999999</v>
      </c>
      <c r="I1041" s="9">
        <v>5320.0949999999993</v>
      </c>
      <c r="J1041" s="9">
        <v>0</v>
      </c>
      <c r="K1041" s="9">
        <v>4177.91</v>
      </c>
      <c r="L1041" s="9">
        <v>10928</v>
      </c>
      <c r="M1041" s="9"/>
      <c r="O1041" s="11">
        <f t="shared" si="164"/>
        <v>74759.735000000001</v>
      </c>
      <c r="P1041" s="11">
        <v>1838.155</v>
      </c>
      <c r="Q1041" s="11">
        <f t="shared" si="165"/>
        <v>2339.7550000000001</v>
      </c>
      <c r="S1041" s="11">
        <f t="shared" si="166"/>
        <v>72921.58</v>
      </c>
      <c r="T1041" s="11">
        <f t="shared" si="160"/>
        <v>72921.58</v>
      </c>
      <c r="U1041" s="11">
        <f t="shared" si="169"/>
        <v>13486.100000000006</v>
      </c>
      <c r="V1041" s="11">
        <f t="shared" si="161"/>
        <v>61993.58</v>
      </c>
      <c r="W1041" s="12">
        <f t="shared" si="167"/>
        <v>0.8501403836834035</v>
      </c>
      <c r="X1041" s="11">
        <f t="shared" si="162"/>
        <v>10928</v>
      </c>
      <c r="Y1041" s="12">
        <f t="shared" si="168"/>
        <v>0.14985961631659653</v>
      </c>
      <c r="AA1041" s="12"/>
      <c r="AB1041" s="12"/>
    </row>
    <row r="1042" spans="1:28">
      <c r="A1042" s="1">
        <v>35739</v>
      </c>
      <c r="B1042" s="7" t="s">
        <v>85</v>
      </c>
      <c r="C1042" s="8" t="str">
        <f t="shared" si="163"/>
        <v>Wed</v>
      </c>
      <c r="E1042" s="10">
        <v>22</v>
      </c>
      <c r="F1042" s="9">
        <v>28451.178</v>
      </c>
      <c r="G1042" s="9">
        <v>15921.728999999999</v>
      </c>
      <c r="H1042" s="61">
        <v>14648.576999999999</v>
      </c>
      <c r="I1042" s="9">
        <v>5645.424</v>
      </c>
      <c r="J1042" s="9">
        <v>0</v>
      </c>
      <c r="K1042" s="9">
        <v>4402.6349999999993</v>
      </c>
      <c r="L1042" s="9">
        <v>12496</v>
      </c>
      <c r="M1042" s="9"/>
      <c r="O1042" s="11">
        <f t="shared" si="164"/>
        <v>81565.542999999991</v>
      </c>
      <c r="P1042" s="11">
        <v>1981.9709999999998</v>
      </c>
      <c r="Q1042" s="11">
        <f t="shared" si="165"/>
        <v>2420.6639999999998</v>
      </c>
      <c r="S1042" s="11">
        <f t="shared" si="166"/>
        <v>79583.571999999986</v>
      </c>
      <c r="T1042" s="11">
        <f t="shared" si="160"/>
        <v>79583.571999999986</v>
      </c>
      <c r="U1042" s="11">
        <f t="shared" si="169"/>
        <v>6661.9919999999838</v>
      </c>
      <c r="V1042" s="11">
        <f t="shared" si="161"/>
        <v>67087.571999999986</v>
      </c>
      <c r="W1042" s="12">
        <f t="shared" si="167"/>
        <v>0.842982669840454</v>
      </c>
      <c r="X1042" s="11">
        <f t="shared" si="162"/>
        <v>12496</v>
      </c>
      <c r="Y1042" s="12">
        <f t="shared" si="168"/>
        <v>0.15701733015954603</v>
      </c>
      <c r="AA1042" s="12"/>
      <c r="AB1042" s="12"/>
    </row>
    <row r="1043" spans="1:28">
      <c r="A1043" s="1">
        <v>35740</v>
      </c>
      <c r="B1043" s="7" t="s">
        <v>85</v>
      </c>
      <c r="C1043" s="8" t="str">
        <f t="shared" si="163"/>
        <v>Thur</v>
      </c>
      <c r="E1043" s="10">
        <v>13</v>
      </c>
      <c r="F1043" s="9">
        <v>23152.416000000001</v>
      </c>
      <c r="G1043" s="9">
        <v>14132.568000000001</v>
      </c>
      <c r="H1043" s="61">
        <v>13347.776</v>
      </c>
      <c r="I1043" s="9">
        <v>5080.1080000000002</v>
      </c>
      <c r="J1043" s="9">
        <v>0</v>
      </c>
      <c r="K1043" s="9">
        <v>3827.1760000000004</v>
      </c>
      <c r="L1043" s="9">
        <v>10863</v>
      </c>
      <c r="M1043" s="9"/>
      <c r="O1043" s="11">
        <f t="shared" si="164"/>
        <v>70403.043999999994</v>
      </c>
      <c r="P1043" s="11">
        <v>2041.932</v>
      </c>
      <c r="Q1043" s="11">
        <f t="shared" si="165"/>
        <v>1785.2440000000004</v>
      </c>
      <c r="S1043" s="11">
        <f t="shared" si="166"/>
        <v>68361.111999999994</v>
      </c>
      <c r="T1043" s="11">
        <f t="shared" si="160"/>
        <v>68361.111999999994</v>
      </c>
      <c r="U1043" s="11">
        <f t="shared" si="169"/>
        <v>-11222.459999999992</v>
      </c>
      <c r="V1043" s="11">
        <f t="shared" si="161"/>
        <v>57498.112000000001</v>
      </c>
      <c r="W1043" s="12">
        <f t="shared" si="167"/>
        <v>0.84109386634904371</v>
      </c>
      <c r="X1043" s="11">
        <f t="shared" si="162"/>
        <v>10863</v>
      </c>
      <c r="Y1043" s="12">
        <f t="shared" si="168"/>
        <v>0.15890613365095643</v>
      </c>
      <c r="AA1043" s="12"/>
      <c r="AB1043" s="12"/>
    </row>
    <row r="1044" spans="1:28">
      <c r="A1044" s="1">
        <v>35741</v>
      </c>
      <c r="B1044" s="7" t="s">
        <v>85</v>
      </c>
      <c r="C1044" s="8" t="str">
        <f t="shared" si="163"/>
        <v>Fri</v>
      </c>
      <c r="E1044" s="10">
        <v>17</v>
      </c>
      <c r="F1044" s="9">
        <v>26099.792000000001</v>
      </c>
      <c r="G1044" s="9">
        <v>14661.782000000001</v>
      </c>
      <c r="H1044" s="61">
        <v>13686.91</v>
      </c>
      <c r="I1044" s="9">
        <v>5266.61</v>
      </c>
      <c r="J1044" s="9">
        <v>0</v>
      </c>
      <c r="K1044" s="9">
        <v>3821.038</v>
      </c>
      <c r="L1044" s="9">
        <v>10891</v>
      </c>
      <c r="M1044" s="9"/>
      <c r="O1044" s="11">
        <f t="shared" si="164"/>
        <v>74427.131999999998</v>
      </c>
      <c r="P1044" s="11">
        <v>1909.9960000000001</v>
      </c>
      <c r="Q1044" s="11">
        <f t="shared" si="165"/>
        <v>1911.0419999999999</v>
      </c>
      <c r="S1044" s="11">
        <f t="shared" si="166"/>
        <v>72517.135999999999</v>
      </c>
      <c r="T1044" s="11">
        <f t="shared" si="160"/>
        <v>72517.135999999999</v>
      </c>
      <c r="U1044" s="11">
        <f t="shared" si="169"/>
        <v>4156.0240000000049</v>
      </c>
      <c r="V1044" s="11">
        <f t="shared" si="161"/>
        <v>61626.135999999999</v>
      </c>
      <c r="W1044" s="12">
        <f t="shared" si="167"/>
        <v>0.84981480790967812</v>
      </c>
      <c r="X1044" s="11">
        <f t="shared" si="162"/>
        <v>10891</v>
      </c>
      <c r="Y1044" s="12">
        <f t="shared" si="168"/>
        <v>0.15018519209032194</v>
      </c>
      <c r="AA1044" s="12"/>
      <c r="AB1044" s="12"/>
    </row>
    <row r="1045" spans="1:28">
      <c r="A1045" s="1">
        <v>35742</v>
      </c>
      <c r="B1045" s="7" t="s">
        <v>85</v>
      </c>
      <c r="C1045" s="8" t="str">
        <f t="shared" si="163"/>
        <v>Sat</v>
      </c>
      <c r="E1045" s="10">
        <v>17</v>
      </c>
      <c r="F1045" s="9">
        <v>23287.094999999998</v>
      </c>
      <c r="G1045" s="9">
        <v>13644.773999999999</v>
      </c>
      <c r="H1045" s="61">
        <v>12552.813</v>
      </c>
      <c r="I1045" s="9">
        <v>5097.5729999999994</v>
      </c>
      <c r="J1045" s="9">
        <v>0</v>
      </c>
      <c r="K1045" s="9">
        <v>4075.11</v>
      </c>
      <c r="L1045" s="9">
        <v>10359</v>
      </c>
      <c r="M1045" s="9"/>
      <c r="O1045" s="11">
        <f t="shared" si="164"/>
        <v>69016.364999999991</v>
      </c>
      <c r="P1045" s="11">
        <v>2121.7950000000001</v>
      </c>
      <c r="Q1045" s="11">
        <f t="shared" si="165"/>
        <v>1953.3150000000001</v>
      </c>
      <c r="S1045" s="11">
        <f t="shared" si="166"/>
        <v>66894.569999999992</v>
      </c>
      <c r="T1045" s="11">
        <f t="shared" si="160"/>
        <v>66894.569999999992</v>
      </c>
      <c r="U1045" s="11">
        <f t="shared" si="169"/>
        <v>-5622.5660000000062</v>
      </c>
      <c r="V1045" s="11">
        <f t="shared" si="161"/>
        <v>56535.57</v>
      </c>
      <c r="W1045" s="12">
        <f t="shared" si="167"/>
        <v>0.84514438167402839</v>
      </c>
      <c r="X1045" s="11">
        <f t="shared" si="162"/>
        <v>10359</v>
      </c>
      <c r="Y1045" s="12">
        <f t="shared" si="168"/>
        <v>0.15485561832597178</v>
      </c>
      <c r="AA1045" s="12"/>
      <c r="AB1045" s="12"/>
    </row>
    <row r="1046" spans="1:28">
      <c r="A1046" s="1">
        <v>35743</v>
      </c>
      <c r="B1046" s="7" t="s">
        <v>85</v>
      </c>
      <c r="C1046" s="8" t="str">
        <f t="shared" si="163"/>
        <v>Sun</v>
      </c>
      <c r="E1046" s="10">
        <v>18</v>
      </c>
      <c r="F1046" s="9">
        <v>23781.45</v>
      </c>
      <c r="G1046" s="9">
        <v>13924.05</v>
      </c>
      <c r="H1046" s="61">
        <v>12905.55</v>
      </c>
      <c r="I1046" s="9">
        <v>5133.45</v>
      </c>
      <c r="J1046" s="9">
        <v>0</v>
      </c>
      <c r="K1046" s="9">
        <v>4244.1000000000004</v>
      </c>
      <c r="L1046" s="9">
        <v>10363</v>
      </c>
      <c r="M1046" s="9"/>
      <c r="O1046" s="11">
        <f t="shared" si="164"/>
        <v>70351.600000000006</v>
      </c>
      <c r="P1046" s="11">
        <v>2229.15</v>
      </c>
      <c r="Q1046" s="11">
        <f t="shared" si="165"/>
        <v>2014.9500000000003</v>
      </c>
      <c r="S1046" s="11">
        <f t="shared" si="166"/>
        <v>68122.450000000012</v>
      </c>
      <c r="T1046" s="11">
        <f t="shared" si="160"/>
        <v>68122.450000000012</v>
      </c>
      <c r="U1046" s="11">
        <f t="shared" si="169"/>
        <v>1227.8800000000192</v>
      </c>
      <c r="V1046" s="11">
        <f t="shared" si="161"/>
        <v>57759.45</v>
      </c>
      <c r="W1046" s="12">
        <f t="shared" si="167"/>
        <v>0.84787687465732642</v>
      </c>
      <c r="X1046" s="11">
        <f t="shared" si="162"/>
        <v>10363</v>
      </c>
      <c r="Y1046" s="12">
        <f t="shared" si="168"/>
        <v>0.15212312534267336</v>
      </c>
      <c r="AA1046" s="12"/>
      <c r="AB1046" s="12"/>
    </row>
    <row r="1047" spans="1:28">
      <c r="A1047" s="1">
        <v>35744</v>
      </c>
      <c r="B1047" s="7" t="s">
        <v>85</v>
      </c>
      <c r="C1047" s="8" t="str">
        <f t="shared" si="163"/>
        <v>Mon</v>
      </c>
      <c r="E1047" s="10">
        <v>15</v>
      </c>
      <c r="F1047" s="9">
        <v>23055.9</v>
      </c>
      <c r="G1047" s="9">
        <v>14276.85</v>
      </c>
      <c r="H1047" s="61">
        <v>13101.9</v>
      </c>
      <c r="I1047" s="9">
        <v>5083.05</v>
      </c>
      <c r="J1047" s="9">
        <v>0</v>
      </c>
      <c r="K1047" s="9">
        <v>3861.9</v>
      </c>
      <c r="L1047" s="9">
        <v>9920</v>
      </c>
      <c r="M1047" s="9"/>
      <c r="O1047" s="11">
        <f t="shared" si="164"/>
        <v>69299.600000000006</v>
      </c>
      <c r="P1047" s="11">
        <v>2004.45</v>
      </c>
      <c r="Q1047" s="11">
        <f t="shared" si="165"/>
        <v>1857.45</v>
      </c>
      <c r="S1047" s="11">
        <f t="shared" si="166"/>
        <v>67295.150000000009</v>
      </c>
      <c r="T1047" s="11">
        <f t="shared" si="160"/>
        <v>67295.150000000009</v>
      </c>
      <c r="U1047" s="11">
        <f t="shared" si="169"/>
        <v>-827.30000000000291</v>
      </c>
      <c r="V1047" s="11">
        <f t="shared" si="161"/>
        <v>57375.150000000009</v>
      </c>
      <c r="W1047" s="12">
        <f t="shared" si="167"/>
        <v>0.85258967399582286</v>
      </c>
      <c r="X1047" s="11">
        <f t="shared" si="162"/>
        <v>9920</v>
      </c>
      <c r="Y1047" s="12">
        <f t="shared" si="168"/>
        <v>0.14741032600417711</v>
      </c>
      <c r="AA1047" s="12"/>
      <c r="AB1047" s="12"/>
    </row>
    <row r="1048" spans="1:28">
      <c r="A1048" s="1">
        <v>35745</v>
      </c>
      <c r="B1048" s="7" t="s">
        <v>85</v>
      </c>
      <c r="C1048" s="8" t="str">
        <f t="shared" si="163"/>
        <v>Tue</v>
      </c>
      <c r="E1048" s="10">
        <v>17</v>
      </c>
      <c r="F1048" s="9">
        <v>25769.272000000001</v>
      </c>
      <c r="G1048" s="9">
        <v>15042.992</v>
      </c>
      <c r="H1048" s="61">
        <v>13686.88</v>
      </c>
      <c r="I1048" s="9">
        <v>5291.3519999999999</v>
      </c>
      <c r="J1048" s="9">
        <v>0</v>
      </c>
      <c r="K1048" s="9">
        <v>4095.5840000000003</v>
      </c>
      <c r="L1048" s="9">
        <v>10582</v>
      </c>
      <c r="M1048" s="9"/>
      <c r="O1048" s="11">
        <f t="shared" si="164"/>
        <v>74468.08</v>
      </c>
      <c r="P1048" s="11">
        <v>2046.7440000000001</v>
      </c>
      <c r="Q1048" s="11">
        <f t="shared" si="165"/>
        <v>2048.84</v>
      </c>
      <c r="S1048" s="11">
        <f t="shared" si="166"/>
        <v>72421.335999999996</v>
      </c>
      <c r="T1048" s="11">
        <f t="shared" si="160"/>
        <v>72421.335999999996</v>
      </c>
      <c r="U1048" s="11">
        <f t="shared" si="169"/>
        <v>5126.185999999987</v>
      </c>
      <c r="V1048" s="11">
        <f t="shared" si="161"/>
        <v>61839.336000000003</v>
      </c>
      <c r="W1048" s="12">
        <f t="shared" si="167"/>
        <v>0.85388283916772822</v>
      </c>
      <c r="X1048" s="11">
        <f t="shared" si="162"/>
        <v>10582</v>
      </c>
      <c r="Y1048" s="12">
        <f t="shared" si="168"/>
        <v>0.14611716083227186</v>
      </c>
      <c r="AA1048" s="12"/>
      <c r="AB1048" s="12"/>
    </row>
    <row r="1049" spans="1:28">
      <c r="A1049" s="1">
        <v>35746</v>
      </c>
      <c r="B1049" s="7" t="s">
        <v>85</v>
      </c>
      <c r="C1049" s="8" t="str">
        <f t="shared" si="163"/>
        <v>Wed</v>
      </c>
      <c r="E1049" s="10">
        <v>19</v>
      </c>
      <c r="F1049" s="9">
        <v>30367.593999999997</v>
      </c>
      <c r="G1049" s="9">
        <v>15919.496999999999</v>
      </c>
      <c r="H1049" s="61">
        <v>14820.151</v>
      </c>
      <c r="I1049" s="9">
        <v>5732.1539999999995</v>
      </c>
      <c r="J1049" s="9">
        <v>0</v>
      </c>
      <c r="K1049" s="9">
        <v>4861.9259999999995</v>
      </c>
      <c r="L1049" s="9">
        <v>12216</v>
      </c>
      <c r="M1049" s="9"/>
      <c r="O1049" s="11">
        <f t="shared" si="164"/>
        <v>83917.321999999986</v>
      </c>
      <c r="P1049" s="11">
        <v>2052.6030000000001</v>
      </c>
      <c r="Q1049" s="11">
        <f t="shared" si="165"/>
        <v>2809.3229999999994</v>
      </c>
      <c r="S1049" s="11">
        <f t="shared" si="166"/>
        <v>81864.718999999983</v>
      </c>
      <c r="T1049" s="11">
        <f t="shared" si="160"/>
        <v>81864.718999999983</v>
      </c>
      <c r="U1049" s="11">
        <f t="shared" si="169"/>
        <v>9443.3829999999871</v>
      </c>
      <c r="V1049" s="11">
        <f t="shared" si="161"/>
        <v>69648.718999999983</v>
      </c>
      <c r="W1049" s="12">
        <f t="shared" si="167"/>
        <v>0.85077820886430944</v>
      </c>
      <c r="X1049" s="11">
        <f t="shared" si="162"/>
        <v>12216</v>
      </c>
      <c r="Y1049" s="12">
        <f t="shared" si="168"/>
        <v>0.14922179113569062</v>
      </c>
      <c r="AA1049" s="12"/>
      <c r="AB1049" s="12"/>
    </row>
    <row r="1050" spans="1:28">
      <c r="A1050" s="1">
        <v>35747</v>
      </c>
      <c r="B1050" s="7" t="s">
        <v>85</v>
      </c>
      <c r="C1050" s="8" t="str">
        <f t="shared" si="163"/>
        <v>Thur</v>
      </c>
      <c r="E1050" s="10">
        <v>25</v>
      </c>
      <c r="F1050" s="9">
        <v>37852.648000000001</v>
      </c>
      <c r="G1050" s="9">
        <v>18305</v>
      </c>
      <c r="H1050" s="61">
        <v>16475.546000000002</v>
      </c>
      <c r="I1050" s="9">
        <v>6325.1620000000003</v>
      </c>
      <c r="J1050" s="9">
        <v>0</v>
      </c>
      <c r="K1050" s="9">
        <v>6454.866</v>
      </c>
      <c r="L1050" s="9">
        <v>14336</v>
      </c>
      <c r="M1050" s="9"/>
      <c r="O1050" s="11">
        <f t="shared" si="164"/>
        <v>99749.221999999994</v>
      </c>
      <c r="P1050" s="11">
        <v>2061.6660000000002</v>
      </c>
      <c r="Q1050" s="11">
        <f t="shared" si="165"/>
        <v>4393.2</v>
      </c>
      <c r="S1050" s="11">
        <f t="shared" si="166"/>
        <v>97687.555999999997</v>
      </c>
      <c r="T1050" s="11">
        <f t="shared" si="160"/>
        <v>97687.555999999997</v>
      </c>
      <c r="U1050" s="11">
        <f t="shared" si="169"/>
        <v>15822.837000000014</v>
      </c>
      <c r="V1050" s="11">
        <f t="shared" si="161"/>
        <v>83351.555999999997</v>
      </c>
      <c r="W1050" s="12">
        <f t="shared" si="167"/>
        <v>0.85324640530468387</v>
      </c>
      <c r="X1050" s="11">
        <f t="shared" si="162"/>
        <v>14336</v>
      </c>
      <c r="Y1050" s="12">
        <f t="shared" si="168"/>
        <v>0.14675359469531615</v>
      </c>
      <c r="AA1050" s="12"/>
      <c r="AB1050" s="12"/>
    </row>
    <row r="1051" spans="1:28">
      <c r="A1051" s="1">
        <v>35748</v>
      </c>
      <c r="B1051" s="7" t="s">
        <v>85</v>
      </c>
      <c r="C1051" s="8" t="str">
        <f t="shared" si="163"/>
        <v>Fri</v>
      </c>
      <c r="E1051" s="10">
        <v>24</v>
      </c>
      <c r="F1051" s="9">
        <v>34453.881999999998</v>
      </c>
      <c r="G1051" s="9">
        <v>17354.111999999997</v>
      </c>
      <c r="H1051" s="61">
        <v>15584.227999999999</v>
      </c>
      <c r="I1051" s="9">
        <v>6046.4029999999993</v>
      </c>
      <c r="J1051" s="9">
        <v>0</v>
      </c>
      <c r="K1051" s="9">
        <v>5178.277</v>
      </c>
      <c r="L1051" s="9">
        <v>13362</v>
      </c>
      <c r="M1051" s="9"/>
      <c r="O1051" s="11">
        <f t="shared" si="164"/>
        <v>91978.902000000002</v>
      </c>
      <c r="P1051" s="11">
        <v>2080.98</v>
      </c>
      <c r="Q1051" s="11">
        <f t="shared" si="165"/>
        <v>3097.297</v>
      </c>
      <c r="S1051" s="11">
        <f t="shared" si="166"/>
        <v>89897.922000000006</v>
      </c>
      <c r="T1051" s="11">
        <f t="shared" si="160"/>
        <v>89897.922000000006</v>
      </c>
      <c r="U1051" s="11">
        <f t="shared" si="169"/>
        <v>-7789.6339999999909</v>
      </c>
      <c r="V1051" s="11">
        <f t="shared" si="161"/>
        <v>76535.922000000006</v>
      </c>
      <c r="W1051" s="12">
        <f t="shared" si="167"/>
        <v>0.8513647512341832</v>
      </c>
      <c r="X1051" s="11">
        <f t="shared" si="162"/>
        <v>13362</v>
      </c>
      <c r="Y1051" s="12">
        <f t="shared" si="168"/>
        <v>0.14863524876581685</v>
      </c>
      <c r="AA1051" s="12"/>
      <c r="AB1051" s="12"/>
    </row>
    <row r="1052" spans="1:28">
      <c r="A1052" s="1">
        <v>35749</v>
      </c>
      <c r="B1052" s="7" t="s">
        <v>85</v>
      </c>
      <c r="C1052" s="8" t="str">
        <f t="shared" si="163"/>
        <v>Sat</v>
      </c>
      <c r="E1052" s="10">
        <v>20</v>
      </c>
      <c r="F1052" s="9">
        <v>28070.7</v>
      </c>
      <c r="G1052" s="9">
        <v>15424.5</v>
      </c>
      <c r="H1052" s="61">
        <v>13262.55</v>
      </c>
      <c r="I1052" s="9">
        <v>5600.7</v>
      </c>
      <c r="J1052" s="9">
        <v>0</v>
      </c>
      <c r="K1052" s="9">
        <v>4536</v>
      </c>
      <c r="L1052" s="9">
        <v>11908</v>
      </c>
      <c r="M1052" s="9"/>
      <c r="O1052" s="11">
        <f t="shared" si="164"/>
        <v>78802.45</v>
      </c>
      <c r="P1052" s="11">
        <v>2043.3</v>
      </c>
      <c r="Q1052" s="11">
        <f t="shared" si="165"/>
        <v>2492.6999999999998</v>
      </c>
      <c r="S1052" s="11">
        <f t="shared" si="166"/>
        <v>76759.149999999994</v>
      </c>
      <c r="T1052" s="11">
        <f t="shared" si="160"/>
        <v>76759.149999999994</v>
      </c>
      <c r="U1052" s="11">
        <f t="shared" si="169"/>
        <v>-13138.772000000012</v>
      </c>
      <c r="V1052" s="11">
        <f t="shared" si="161"/>
        <v>64851.149999999994</v>
      </c>
      <c r="W1052" s="12">
        <f t="shared" si="167"/>
        <v>0.84486540041154701</v>
      </c>
      <c r="X1052" s="11">
        <f t="shared" si="162"/>
        <v>11908</v>
      </c>
      <c r="Y1052" s="12">
        <f t="shared" si="168"/>
        <v>0.15513459958845299</v>
      </c>
      <c r="AA1052" s="12"/>
      <c r="AB1052" s="12"/>
    </row>
    <row r="1053" spans="1:28">
      <c r="A1053" s="1">
        <v>35750</v>
      </c>
      <c r="B1053" s="7" t="s">
        <v>85</v>
      </c>
      <c r="C1053" s="8" t="str">
        <f t="shared" si="163"/>
        <v>Sun</v>
      </c>
      <c r="E1053" s="10">
        <v>29</v>
      </c>
      <c r="F1053" s="9">
        <v>38984.769999999997</v>
      </c>
      <c r="G1053" s="9">
        <v>18731.625</v>
      </c>
      <c r="H1053" s="61">
        <v>16042.84</v>
      </c>
      <c r="I1053" s="9">
        <v>6514.53</v>
      </c>
      <c r="J1053" s="9">
        <v>0</v>
      </c>
      <c r="K1053" s="9">
        <v>12230.68</v>
      </c>
      <c r="L1053" s="9">
        <v>14452</v>
      </c>
      <c r="M1053" s="9"/>
      <c r="O1053" s="11">
        <f t="shared" si="164"/>
        <v>106956.44500000001</v>
      </c>
      <c r="P1053" s="11">
        <v>7261.7049999999999</v>
      </c>
      <c r="Q1053" s="11">
        <f t="shared" si="165"/>
        <v>4968.9750000000004</v>
      </c>
      <c r="S1053" s="11">
        <f t="shared" si="166"/>
        <v>99694.74</v>
      </c>
      <c r="T1053" s="11">
        <f t="shared" si="160"/>
        <v>99694.74</v>
      </c>
      <c r="U1053" s="11">
        <f t="shared" si="169"/>
        <v>22935.590000000011</v>
      </c>
      <c r="V1053" s="11">
        <f t="shared" si="161"/>
        <v>85242.74</v>
      </c>
      <c r="W1053" s="12">
        <f t="shared" si="167"/>
        <v>0.85503748743414143</v>
      </c>
      <c r="X1053" s="11">
        <f t="shared" si="162"/>
        <v>14452</v>
      </c>
      <c r="Y1053" s="12">
        <f t="shared" si="168"/>
        <v>0.14496251256585854</v>
      </c>
      <c r="AA1053" s="12"/>
      <c r="AB1053" s="12"/>
    </row>
    <row r="1054" spans="1:28">
      <c r="A1054" s="1">
        <v>35751</v>
      </c>
      <c r="B1054" s="7" t="s">
        <v>85</v>
      </c>
      <c r="C1054" s="8" t="str">
        <f t="shared" si="163"/>
        <v>Mon</v>
      </c>
      <c r="E1054" s="10">
        <v>31</v>
      </c>
      <c r="F1054" s="9">
        <v>40948.811999999998</v>
      </c>
      <c r="G1054" s="9">
        <v>23966.064000000002</v>
      </c>
      <c r="H1054" s="61">
        <v>17108.028000000002</v>
      </c>
      <c r="I1054" s="9">
        <v>5976.9</v>
      </c>
      <c r="J1054" s="9">
        <v>0</v>
      </c>
      <c r="K1054" s="9">
        <v>7999.1280000000006</v>
      </c>
      <c r="L1054" s="9">
        <v>14427</v>
      </c>
      <c r="M1054" s="9"/>
      <c r="O1054" s="11">
        <f t="shared" si="164"/>
        <v>110425.932</v>
      </c>
      <c r="P1054" s="11">
        <v>3893.076</v>
      </c>
      <c r="Q1054" s="11">
        <f t="shared" si="165"/>
        <v>4106.0520000000006</v>
      </c>
      <c r="S1054" s="11">
        <f t="shared" si="166"/>
        <v>106532.856</v>
      </c>
      <c r="T1054" s="11">
        <f t="shared" si="160"/>
        <v>106532.856</v>
      </c>
      <c r="U1054" s="11">
        <f t="shared" si="169"/>
        <v>6838.1159999999945</v>
      </c>
      <c r="V1054" s="11">
        <f t="shared" si="161"/>
        <v>92105.856</v>
      </c>
      <c r="W1054" s="12">
        <f t="shared" si="167"/>
        <v>0.86457699021980594</v>
      </c>
      <c r="X1054" s="11">
        <f t="shared" si="162"/>
        <v>14427</v>
      </c>
      <c r="Y1054" s="12">
        <f t="shared" si="168"/>
        <v>0.135423009780194</v>
      </c>
      <c r="AA1054" s="12"/>
      <c r="AB1054" s="12"/>
    </row>
    <row r="1055" spans="1:28">
      <c r="A1055" s="1">
        <v>35752</v>
      </c>
      <c r="B1055" s="7" t="s">
        <v>85</v>
      </c>
      <c r="C1055" s="8" t="str">
        <f t="shared" si="163"/>
        <v>Tue</v>
      </c>
      <c r="E1055" s="10">
        <v>30</v>
      </c>
      <c r="F1055" s="9">
        <v>38335.464999999997</v>
      </c>
      <c r="G1055" s="9">
        <v>23330.866999999998</v>
      </c>
      <c r="H1055" s="61">
        <v>16773.525999999998</v>
      </c>
      <c r="I1055" s="9">
        <v>5799.08</v>
      </c>
      <c r="J1055" s="9">
        <v>0</v>
      </c>
      <c r="K1055" s="9">
        <v>10843.027999999998</v>
      </c>
      <c r="L1055" s="9">
        <v>13781</v>
      </c>
      <c r="M1055" s="9"/>
      <c r="O1055" s="11">
        <f t="shared" si="164"/>
        <v>108862.96599999999</v>
      </c>
      <c r="P1055" s="11">
        <v>7347.9349999999995</v>
      </c>
      <c r="Q1055" s="11">
        <f t="shared" si="165"/>
        <v>3495.0929999999989</v>
      </c>
      <c r="S1055" s="11">
        <f t="shared" si="166"/>
        <v>101515.03099999999</v>
      </c>
      <c r="T1055" s="11">
        <f t="shared" si="160"/>
        <v>101515.03099999999</v>
      </c>
      <c r="U1055" s="11">
        <f t="shared" si="169"/>
        <v>-5017.8250000000116</v>
      </c>
      <c r="V1055" s="11">
        <f t="shared" si="161"/>
        <v>87734.030999999988</v>
      </c>
      <c r="W1055" s="12">
        <f t="shared" si="167"/>
        <v>0.86424670451019214</v>
      </c>
      <c r="X1055" s="11">
        <f t="shared" si="162"/>
        <v>13781</v>
      </c>
      <c r="Y1055" s="12">
        <f t="shared" si="168"/>
        <v>0.13575329548980783</v>
      </c>
      <c r="AA1055" s="12"/>
      <c r="AB1055" s="12"/>
    </row>
    <row r="1056" spans="1:28">
      <c r="A1056" s="1">
        <v>35753</v>
      </c>
      <c r="B1056" s="7" t="s">
        <v>85</v>
      </c>
      <c r="C1056" s="8" t="str">
        <f t="shared" si="163"/>
        <v>Wed</v>
      </c>
      <c r="E1056" s="10">
        <v>25</v>
      </c>
      <c r="F1056" s="9">
        <v>33960.44</v>
      </c>
      <c r="G1056" s="9">
        <v>22175.68</v>
      </c>
      <c r="H1056" s="61">
        <v>15687.512000000001</v>
      </c>
      <c r="I1056" s="9">
        <v>5391.96</v>
      </c>
      <c r="J1056" s="9">
        <v>0</v>
      </c>
      <c r="K1056" s="9">
        <v>4666.7440000000006</v>
      </c>
      <c r="L1056" s="9">
        <v>12703</v>
      </c>
      <c r="M1056" s="9"/>
      <c r="O1056" s="11">
        <f t="shared" si="164"/>
        <v>94585.33600000001</v>
      </c>
      <c r="P1056" s="11">
        <v>2164.12</v>
      </c>
      <c r="Q1056" s="11">
        <f t="shared" si="165"/>
        <v>2502.6240000000007</v>
      </c>
      <c r="S1056" s="11">
        <f t="shared" si="166"/>
        <v>92421.216000000015</v>
      </c>
      <c r="T1056" s="11">
        <f t="shared" si="160"/>
        <v>92421.216000000015</v>
      </c>
      <c r="U1056" s="11">
        <f t="shared" si="169"/>
        <v>-9093.8149999999732</v>
      </c>
      <c r="V1056" s="11">
        <f t="shared" si="161"/>
        <v>79718.216000000015</v>
      </c>
      <c r="W1056" s="12">
        <f t="shared" si="167"/>
        <v>0.86255320423397153</v>
      </c>
      <c r="X1056" s="11">
        <f t="shared" si="162"/>
        <v>12703</v>
      </c>
      <c r="Y1056" s="12">
        <f t="shared" si="168"/>
        <v>0.13744679576602842</v>
      </c>
      <c r="AA1056" s="12"/>
      <c r="AB1056" s="12"/>
    </row>
    <row r="1057" spans="1:31">
      <c r="A1057" s="1">
        <v>35754</v>
      </c>
      <c r="B1057" s="7" t="s">
        <v>85</v>
      </c>
      <c r="C1057" s="8" t="str">
        <f t="shared" si="163"/>
        <v>Thur</v>
      </c>
      <c r="E1057" s="10">
        <v>19</v>
      </c>
      <c r="F1057" s="9">
        <v>26959.841999999997</v>
      </c>
      <c r="G1057" s="9">
        <v>20617.842000000001</v>
      </c>
      <c r="H1057" s="61">
        <v>14257.873</v>
      </c>
      <c r="I1057" s="9">
        <v>4771.2979999999998</v>
      </c>
      <c r="J1057" s="9">
        <v>0</v>
      </c>
      <c r="K1057" s="9">
        <v>4023.9989999999998</v>
      </c>
      <c r="L1057" s="9">
        <v>10813</v>
      </c>
      <c r="M1057" s="9"/>
      <c r="O1057" s="11">
        <f t="shared" si="164"/>
        <v>81443.853999999992</v>
      </c>
      <c r="P1057" s="11">
        <v>2079.1189999999997</v>
      </c>
      <c r="Q1057" s="11">
        <f t="shared" si="165"/>
        <v>1944.88</v>
      </c>
      <c r="S1057" s="11">
        <f t="shared" si="166"/>
        <v>79364.734999999986</v>
      </c>
      <c r="T1057" s="11">
        <f t="shared" si="160"/>
        <v>79364.734999999986</v>
      </c>
      <c r="U1057" s="11">
        <f t="shared" si="169"/>
        <v>-13056.481000000029</v>
      </c>
      <c r="V1057" s="11">
        <f t="shared" si="161"/>
        <v>68551.734999999986</v>
      </c>
      <c r="W1057" s="12">
        <f t="shared" si="167"/>
        <v>0.86375560883558666</v>
      </c>
      <c r="X1057" s="11">
        <f t="shared" si="162"/>
        <v>10813</v>
      </c>
      <c r="Y1057" s="12">
        <f t="shared" si="168"/>
        <v>0.13624439116441328</v>
      </c>
      <c r="AA1057" s="12"/>
      <c r="AB1057" s="12"/>
    </row>
    <row r="1058" spans="1:31">
      <c r="A1058" s="1">
        <v>35755</v>
      </c>
      <c r="B1058" s="7" t="s">
        <v>85</v>
      </c>
      <c r="C1058" s="8" t="str">
        <f t="shared" si="163"/>
        <v>Fri</v>
      </c>
      <c r="E1058" s="10">
        <v>17</v>
      </c>
      <c r="F1058" s="9">
        <v>24731.52</v>
      </c>
      <c r="G1058" s="9">
        <v>19692.288</v>
      </c>
      <c r="H1058" s="61">
        <v>13451.328000000001</v>
      </c>
      <c r="I1058" s="9">
        <v>4551.3599999999997</v>
      </c>
      <c r="J1058" s="9">
        <v>0</v>
      </c>
      <c r="K1058" s="9">
        <v>4233.5039999999999</v>
      </c>
      <c r="L1058" s="9">
        <v>10232</v>
      </c>
      <c r="M1058" s="9"/>
      <c r="O1058" s="11">
        <f t="shared" si="164"/>
        <v>76892</v>
      </c>
      <c r="P1058" s="11">
        <v>2298.9120000000003</v>
      </c>
      <c r="Q1058" s="11">
        <f t="shared" si="165"/>
        <v>1934.5919999999996</v>
      </c>
      <c r="S1058" s="11">
        <f t="shared" si="166"/>
        <v>74593.088000000003</v>
      </c>
      <c r="T1058" s="11">
        <f t="shared" si="160"/>
        <v>74593.088000000003</v>
      </c>
      <c r="U1058" s="11">
        <f t="shared" si="169"/>
        <v>-4771.6469999999827</v>
      </c>
      <c r="V1058" s="11">
        <f t="shared" si="161"/>
        <v>64361.088000000003</v>
      </c>
      <c r="W1058" s="12">
        <f t="shared" si="167"/>
        <v>0.86282911360366255</v>
      </c>
      <c r="X1058" s="11">
        <f t="shared" si="162"/>
        <v>10232</v>
      </c>
      <c r="Y1058" s="12">
        <f t="shared" si="168"/>
        <v>0.13717088639633743</v>
      </c>
      <c r="AA1058" s="12"/>
      <c r="AB1058" s="12"/>
    </row>
    <row r="1059" spans="1:31">
      <c r="A1059" s="1">
        <v>35756</v>
      </c>
      <c r="B1059" s="7" t="s">
        <v>85</v>
      </c>
      <c r="C1059" s="8" t="str">
        <f t="shared" si="163"/>
        <v>Sat</v>
      </c>
      <c r="E1059" s="10">
        <v>12</v>
      </c>
      <c r="F1059" s="9">
        <v>14816.364000000001</v>
      </c>
      <c r="G1059" s="9">
        <v>17612.388000000003</v>
      </c>
      <c r="H1059" s="61">
        <v>10385.232</v>
      </c>
      <c r="I1059" s="9">
        <v>3579.9360000000001</v>
      </c>
      <c r="J1059" s="9">
        <v>0</v>
      </c>
      <c r="K1059" s="9">
        <v>3793.5360000000001</v>
      </c>
      <c r="L1059" s="9">
        <v>7453</v>
      </c>
      <c r="M1059" s="9"/>
      <c r="O1059" s="11">
        <f t="shared" si="164"/>
        <v>57640.456000000006</v>
      </c>
      <c r="P1059" s="11">
        <v>2069.7840000000001</v>
      </c>
      <c r="Q1059" s="11">
        <f t="shared" si="165"/>
        <v>1723.752</v>
      </c>
      <c r="S1059" s="11">
        <f t="shared" si="166"/>
        <v>55570.672000000006</v>
      </c>
      <c r="T1059" s="11">
        <f t="shared" si="160"/>
        <v>55570.672000000006</v>
      </c>
      <c r="U1059" s="11">
        <f t="shared" si="169"/>
        <v>-19022.415999999997</v>
      </c>
      <c r="V1059" s="11">
        <f t="shared" si="161"/>
        <v>48117.672000000006</v>
      </c>
      <c r="W1059" s="12">
        <f t="shared" si="167"/>
        <v>0.86588249283722896</v>
      </c>
      <c r="X1059" s="11">
        <f t="shared" si="162"/>
        <v>7453</v>
      </c>
      <c r="Y1059" s="12">
        <f t="shared" si="168"/>
        <v>0.13411750716277102</v>
      </c>
      <c r="AA1059" s="12"/>
      <c r="AB1059" s="12"/>
    </row>
    <row r="1060" spans="1:31">
      <c r="A1060" s="1">
        <v>35757</v>
      </c>
      <c r="B1060" s="7" t="s">
        <v>85</v>
      </c>
      <c r="C1060" s="8" t="str">
        <f t="shared" si="163"/>
        <v>Sun</v>
      </c>
      <c r="E1060" s="10">
        <v>20</v>
      </c>
      <c r="F1060" s="9">
        <v>27173.468999999997</v>
      </c>
      <c r="G1060" s="9">
        <v>20118.338</v>
      </c>
      <c r="H1060" s="61">
        <v>13960.378999999999</v>
      </c>
      <c r="I1060" s="9">
        <v>4779.2479999999996</v>
      </c>
      <c r="J1060" s="9">
        <v>0</v>
      </c>
      <c r="K1060" s="9">
        <v>4678.2629999999999</v>
      </c>
      <c r="L1060" s="9">
        <v>11169</v>
      </c>
      <c r="M1060" s="9"/>
      <c r="O1060" s="11">
        <f t="shared" si="164"/>
        <v>81878.697000000015</v>
      </c>
      <c r="P1060" s="11">
        <v>2164.268</v>
      </c>
      <c r="Q1060" s="11">
        <f t="shared" si="165"/>
        <v>2513.9949999999999</v>
      </c>
      <c r="S1060" s="11">
        <f t="shared" si="166"/>
        <v>79714.429000000018</v>
      </c>
      <c r="T1060" s="11">
        <f t="shared" si="160"/>
        <v>79714.429000000018</v>
      </c>
      <c r="U1060" s="11">
        <f t="shared" si="169"/>
        <v>24143.757000000012</v>
      </c>
      <c r="V1060" s="11">
        <f t="shared" si="161"/>
        <v>68545.429000000018</v>
      </c>
      <c r="W1060" s="12">
        <f t="shared" si="167"/>
        <v>0.85988734862542893</v>
      </c>
      <c r="X1060" s="11">
        <f t="shared" si="162"/>
        <v>11169</v>
      </c>
      <c r="Y1060" s="12">
        <f t="shared" si="168"/>
        <v>0.14011265137457107</v>
      </c>
      <c r="AA1060" s="12"/>
      <c r="AB1060" s="12"/>
    </row>
    <row r="1061" spans="1:31">
      <c r="A1061" s="1">
        <v>35758</v>
      </c>
      <c r="B1061" s="7" t="s">
        <v>85</v>
      </c>
      <c r="C1061" s="8" t="str">
        <f t="shared" si="163"/>
        <v>Mon</v>
      </c>
      <c r="E1061" s="10">
        <v>30</v>
      </c>
      <c r="F1061" s="9">
        <v>42568.05</v>
      </c>
      <c r="G1061" s="9">
        <v>24161.55</v>
      </c>
      <c r="H1061" s="61">
        <v>17845.8</v>
      </c>
      <c r="I1061" s="9">
        <v>6136.2</v>
      </c>
      <c r="J1061" s="9">
        <v>0</v>
      </c>
      <c r="K1061" s="9">
        <v>6523.65</v>
      </c>
      <c r="L1061" s="9">
        <v>14596</v>
      </c>
      <c r="M1061" s="9"/>
      <c r="O1061" s="11">
        <f t="shared" si="164"/>
        <v>111831.25</v>
      </c>
      <c r="P1061" s="11">
        <v>2275.35</v>
      </c>
      <c r="Q1061" s="11">
        <f t="shared" si="165"/>
        <v>4248.2999999999993</v>
      </c>
      <c r="S1061" s="11">
        <f t="shared" si="166"/>
        <v>109555.9</v>
      </c>
      <c r="T1061" s="11">
        <f t="shared" si="160"/>
        <v>109555.9</v>
      </c>
      <c r="U1061" s="11">
        <f t="shared" si="169"/>
        <v>29841.470999999976</v>
      </c>
      <c r="V1061" s="11">
        <f t="shared" si="161"/>
        <v>94959.9</v>
      </c>
      <c r="W1061" s="12">
        <f t="shared" si="167"/>
        <v>0.86677120994852852</v>
      </c>
      <c r="X1061" s="11">
        <f t="shared" si="162"/>
        <v>14596</v>
      </c>
      <c r="Y1061" s="12">
        <f t="shared" si="168"/>
        <v>0.13322879005147145</v>
      </c>
      <c r="AA1061" s="12"/>
      <c r="AB1061" s="12"/>
    </row>
    <row r="1062" spans="1:31">
      <c r="A1062" s="1">
        <v>35759</v>
      </c>
      <c r="B1062" s="7" t="s">
        <v>85</v>
      </c>
      <c r="C1062" s="8" t="str">
        <f t="shared" si="163"/>
        <v>Tue</v>
      </c>
      <c r="E1062" s="10">
        <v>28</v>
      </c>
      <c r="F1062" s="9">
        <v>37390.5</v>
      </c>
      <c r="G1062" s="9">
        <v>22909.95</v>
      </c>
      <c r="H1062" s="61">
        <v>16669.8</v>
      </c>
      <c r="I1062" s="9">
        <v>5752.95</v>
      </c>
      <c r="J1062" s="9">
        <v>0</v>
      </c>
      <c r="K1062" s="9">
        <v>5120.8500000000004</v>
      </c>
      <c r="L1062" s="9">
        <v>13502</v>
      </c>
      <c r="M1062" s="9"/>
      <c r="O1062" s="11">
        <f t="shared" si="164"/>
        <v>101346.05</v>
      </c>
      <c r="P1062" s="11">
        <v>2196.6</v>
      </c>
      <c r="Q1062" s="11">
        <f t="shared" si="165"/>
        <v>2924.2500000000005</v>
      </c>
      <c r="S1062" s="11">
        <f t="shared" si="166"/>
        <v>99149.45</v>
      </c>
      <c r="T1062" s="11">
        <f t="shared" si="160"/>
        <v>99149.45</v>
      </c>
      <c r="U1062" s="11">
        <f t="shared" si="169"/>
        <v>-10406.449999999997</v>
      </c>
      <c r="V1062" s="11">
        <f t="shared" si="161"/>
        <v>85647.45</v>
      </c>
      <c r="W1062" s="12">
        <f t="shared" si="167"/>
        <v>0.86382173577362253</v>
      </c>
      <c r="X1062" s="11">
        <f t="shared" si="162"/>
        <v>13502</v>
      </c>
      <c r="Y1062" s="12">
        <f t="shared" si="168"/>
        <v>0.13617826422637747</v>
      </c>
      <c r="AA1062" s="12"/>
      <c r="AB1062" s="12"/>
    </row>
    <row r="1063" spans="1:31">
      <c r="A1063" s="1">
        <v>35760</v>
      </c>
      <c r="B1063" s="7" t="s">
        <v>85</v>
      </c>
      <c r="C1063" s="8" t="str">
        <f t="shared" si="163"/>
        <v>Wed</v>
      </c>
      <c r="E1063" s="10">
        <v>14</v>
      </c>
      <c r="F1063" s="9">
        <v>24657.696</v>
      </c>
      <c r="G1063" s="9">
        <v>19146.498</v>
      </c>
      <c r="H1063" s="61">
        <v>12707.253999999999</v>
      </c>
      <c r="I1063" s="9">
        <v>4481.68</v>
      </c>
      <c r="J1063" s="9">
        <v>0</v>
      </c>
      <c r="K1063" s="9">
        <v>4266.0519999999997</v>
      </c>
      <c r="L1063" s="9">
        <v>10175</v>
      </c>
      <c r="M1063" s="9"/>
      <c r="O1063" s="11">
        <f t="shared" si="164"/>
        <v>75434.180000000008</v>
      </c>
      <c r="P1063" s="11">
        <v>2424.7579999999998</v>
      </c>
      <c r="Q1063" s="11">
        <f t="shared" si="165"/>
        <v>1841.2939999999999</v>
      </c>
      <c r="S1063" s="11">
        <f t="shared" si="166"/>
        <v>73009.422000000006</v>
      </c>
      <c r="T1063" s="11">
        <f t="shared" si="160"/>
        <v>73009.422000000006</v>
      </c>
      <c r="U1063" s="11">
        <f t="shared" si="169"/>
        <v>-26140.027999999991</v>
      </c>
      <c r="V1063" s="11">
        <f t="shared" si="161"/>
        <v>62834.422000000006</v>
      </c>
      <c r="W1063" s="12">
        <f t="shared" si="167"/>
        <v>0.86063442606078977</v>
      </c>
      <c r="X1063" s="11">
        <f t="shared" si="162"/>
        <v>10175</v>
      </c>
      <c r="Y1063" s="12">
        <f t="shared" si="168"/>
        <v>0.1393655739392102</v>
      </c>
      <c r="AA1063" s="12"/>
      <c r="AB1063" s="12"/>
    </row>
    <row r="1064" spans="1:31">
      <c r="A1064" s="1">
        <v>35761</v>
      </c>
      <c r="B1064" s="7" t="s">
        <v>85</v>
      </c>
      <c r="C1064" s="8" t="str">
        <f t="shared" si="163"/>
        <v>Thur</v>
      </c>
      <c r="E1064" s="10">
        <v>20</v>
      </c>
      <c r="F1064" s="9">
        <v>23066.639999999999</v>
      </c>
      <c r="G1064" s="9">
        <v>18545.706000000002</v>
      </c>
      <c r="H1064" s="61">
        <v>11337.912</v>
      </c>
      <c r="I1064" s="9">
        <v>4246.9380000000001</v>
      </c>
      <c r="J1064" s="9">
        <v>0</v>
      </c>
      <c r="K1064" s="9">
        <v>4411.5479999999998</v>
      </c>
      <c r="L1064" s="9">
        <v>9944</v>
      </c>
      <c r="M1064" s="9"/>
      <c r="O1064" s="11">
        <f t="shared" si="164"/>
        <v>71552.744000000006</v>
      </c>
      <c r="P1064" s="11">
        <v>2397.9960000000001</v>
      </c>
      <c r="Q1064" s="11">
        <f t="shared" si="165"/>
        <v>2013.5519999999997</v>
      </c>
      <c r="S1064" s="11">
        <f t="shared" si="166"/>
        <v>69154.748000000007</v>
      </c>
      <c r="T1064" s="11">
        <f t="shared" si="160"/>
        <v>69154.748000000007</v>
      </c>
      <c r="U1064" s="11">
        <f t="shared" si="169"/>
        <v>-3854.6739999999991</v>
      </c>
      <c r="V1064" s="11">
        <f t="shared" si="161"/>
        <v>59210.748000000007</v>
      </c>
      <c r="W1064" s="12">
        <f t="shared" si="167"/>
        <v>0.85620654709059163</v>
      </c>
      <c r="X1064" s="11">
        <f t="shared" si="162"/>
        <v>9944</v>
      </c>
      <c r="Y1064" s="12">
        <f t="shared" si="168"/>
        <v>0.14379345290940831</v>
      </c>
      <c r="AA1064" s="12"/>
      <c r="AB1064" s="12"/>
    </row>
    <row r="1065" spans="1:31">
      <c r="A1065" s="1">
        <v>35762</v>
      </c>
      <c r="B1065" s="7" t="s">
        <v>85</v>
      </c>
      <c r="C1065" s="8" t="str">
        <f t="shared" si="163"/>
        <v>Fri</v>
      </c>
      <c r="E1065" s="10">
        <v>11</v>
      </c>
      <c r="F1065" s="9">
        <v>15903.654</v>
      </c>
      <c r="G1065" s="9">
        <v>17262.804</v>
      </c>
      <c r="H1065" s="61">
        <v>9018.36</v>
      </c>
      <c r="I1065" s="9">
        <v>3341.91</v>
      </c>
      <c r="J1065" s="9">
        <v>0</v>
      </c>
      <c r="K1065" s="9">
        <v>3995.3680000000004</v>
      </c>
      <c r="L1065" s="9">
        <v>7679</v>
      </c>
      <c r="M1065" s="9"/>
      <c r="O1065" s="11">
        <f t="shared" si="164"/>
        <v>57201.096000000005</v>
      </c>
      <c r="P1065" s="11">
        <v>2317.4839999999999</v>
      </c>
      <c r="Q1065" s="11">
        <f t="shared" si="165"/>
        <v>1677.8840000000005</v>
      </c>
      <c r="S1065" s="11">
        <f t="shared" si="166"/>
        <v>54883.612000000008</v>
      </c>
      <c r="T1065" s="11">
        <f t="shared" si="160"/>
        <v>54883.612000000008</v>
      </c>
      <c r="U1065" s="11">
        <f t="shared" si="169"/>
        <v>-14271.135999999999</v>
      </c>
      <c r="V1065" s="11">
        <f t="shared" si="161"/>
        <v>47204.612000000008</v>
      </c>
      <c r="W1065" s="12">
        <f t="shared" si="167"/>
        <v>0.86008573925491638</v>
      </c>
      <c r="X1065" s="11">
        <f t="shared" si="162"/>
        <v>7679</v>
      </c>
      <c r="Y1065" s="12">
        <f t="shared" si="168"/>
        <v>0.13991426074508359</v>
      </c>
      <c r="AA1065" s="12"/>
      <c r="AB1065" s="12"/>
    </row>
    <row r="1066" spans="1:31">
      <c r="A1066" s="1">
        <v>35763</v>
      </c>
      <c r="B1066" s="7" t="s">
        <v>85</v>
      </c>
      <c r="C1066" s="8" t="str">
        <f t="shared" si="163"/>
        <v>Sat</v>
      </c>
      <c r="E1066" s="10">
        <v>11</v>
      </c>
      <c r="F1066" s="9">
        <v>12625.875</v>
      </c>
      <c r="G1066" s="9">
        <v>17090.349999999999</v>
      </c>
      <c r="H1066" s="61">
        <v>8598.9249999999993</v>
      </c>
      <c r="I1066" s="9">
        <v>3059.45</v>
      </c>
      <c r="J1066" s="9">
        <v>0</v>
      </c>
      <c r="K1066" s="9">
        <v>4010.8249999999998</v>
      </c>
      <c r="L1066" s="9">
        <v>6733</v>
      </c>
      <c r="M1066" s="9"/>
      <c r="O1066" s="11">
        <f t="shared" si="164"/>
        <v>52118.424999999988</v>
      </c>
      <c r="P1066" s="11">
        <v>2339.1999999999998</v>
      </c>
      <c r="Q1066" s="11">
        <f t="shared" si="165"/>
        <v>1671.625</v>
      </c>
      <c r="S1066" s="11">
        <f t="shared" si="166"/>
        <v>49779.224999999991</v>
      </c>
      <c r="T1066" s="11">
        <f t="shared" si="160"/>
        <v>49779.224999999991</v>
      </c>
      <c r="U1066" s="11">
        <f t="shared" si="169"/>
        <v>-5104.387000000017</v>
      </c>
      <c r="V1066" s="11">
        <f t="shared" si="161"/>
        <v>43046.224999999991</v>
      </c>
      <c r="W1066" s="12">
        <f t="shared" si="167"/>
        <v>0.8647427717084788</v>
      </c>
      <c r="X1066" s="11">
        <f t="shared" si="162"/>
        <v>6733</v>
      </c>
      <c r="Y1066" s="12">
        <f t="shared" si="168"/>
        <v>0.13525722829152123</v>
      </c>
      <c r="AA1066" s="12"/>
      <c r="AB1066" s="12"/>
    </row>
    <row r="1067" spans="1:31">
      <c r="A1067" s="1">
        <v>35764</v>
      </c>
      <c r="B1067" s="7" t="s">
        <v>85</v>
      </c>
      <c r="C1067" s="8" t="str">
        <f t="shared" si="163"/>
        <v>Sun</v>
      </c>
      <c r="E1067" s="10">
        <v>14</v>
      </c>
      <c r="F1067" s="9">
        <v>18417.91</v>
      </c>
      <c r="G1067" s="9">
        <v>18077.650000000001</v>
      </c>
      <c r="H1067" s="61">
        <v>10863.71</v>
      </c>
      <c r="I1067" s="9">
        <v>3840.23</v>
      </c>
      <c r="J1067" s="9">
        <v>0</v>
      </c>
      <c r="K1067" s="9">
        <v>3758.91</v>
      </c>
      <c r="L1067" s="9">
        <v>8614</v>
      </c>
      <c r="M1067" s="9"/>
      <c r="O1067" s="11">
        <f t="shared" si="164"/>
        <v>63572.41</v>
      </c>
      <c r="P1067" s="11">
        <v>1959.17</v>
      </c>
      <c r="Q1067" s="11">
        <f t="shared" si="165"/>
        <v>1799.7399999999998</v>
      </c>
      <c r="S1067" s="11">
        <f t="shared" si="166"/>
        <v>61613.240000000005</v>
      </c>
      <c r="T1067" s="11">
        <f t="shared" si="160"/>
        <v>61613.240000000005</v>
      </c>
      <c r="U1067" s="11">
        <f t="shared" si="169"/>
        <v>11834.015000000014</v>
      </c>
      <c r="V1067" s="11">
        <f t="shared" si="161"/>
        <v>52999.240000000005</v>
      </c>
      <c r="W1067" s="12">
        <f t="shared" si="167"/>
        <v>0.86019238722066882</v>
      </c>
      <c r="X1067" s="11">
        <f t="shared" si="162"/>
        <v>8614</v>
      </c>
      <c r="Y1067" s="12">
        <f t="shared" si="168"/>
        <v>0.13980761277933118</v>
      </c>
      <c r="AA1067" s="12"/>
      <c r="AB1067" s="12"/>
    </row>
    <row r="1068" spans="1:31">
      <c r="A1068" s="1">
        <v>35765</v>
      </c>
      <c r="B1068" s="7" t="s">
        <v>86</v>
      </c>
      <c r="C1068" s="8" t="str">
        <f t="shared" si="163"/>
        <v>Mon</v>
      </c>
      <c r="E1068" s="15">
        <v>23</v>
      </c>
      <c r="F1068" s="9">
        <v>32928.881000000001</v>
      </c>
      <c r="G1068" s="9">
        <v>21732.577999999998</v>
      </c>
      <c r="H1068" s="61">
        <v>15863.794</v>
      </c>
      <c r="I1068" s="9">
        <v>5281.2749999999996</v>
      </c>
      <c r="J1068" s="9">
        <v>0</v>
      </c>
      <c r="K1068" s="9">
        <v>4594.9719999999998</v>
      </c>
      <c r="L1068" s="9">
        <v>12783</v>
      </c>
      <c r="M1068" s="9"/>
      <c r="O1068" s="11">
        <f t="shared" si="164"/>
        <v>93184.499999999985</v>
      </c>
      <c r="P1068" s="11">
        <v>1815.077</v>
      </c>
      <c r="Q1068" s="11">
        <f t="shared" si="165"/>
        <v>2779.8949999999995</v>
      </c>
      <c r="S1068" s="11">
        <f t="shared" si="166"/>
        <v>91369.422999999981</v>
      </c>
      <c r="T1068" s="11">
        <f t="shared" si="160"/>
        <v>91369.422999999981</v>
      </c>
      <c r="U1068" s="11">
        <f t="shared" si="169"/>
        <v>29756.182999999975</v>
      </c>
      <c r="V1068" s="11">
        <f t="shared" si="161"/>
        <v>78586.422999999981</v>
      </c>
      <c r="W1068" s="12">
        <f t="shared" si="167"/>
        <v>0.86009542820468499</v>
      </c>
      <c r="X1068" s="11">
        <f t="shared" si="162"/>
        <v>12783</v>
      </c>
      <c r="Y1068" s="12">
        <f t="shared" si="168"/>
        <v>0.13990457179531496</v>
      </c>
      <c r="AA1068" s="9">
        <f>INTERCEPT(T1068:T1098,E1068:E1098)</f>
        <v>24849.56706467511</v>
      </c>
      <c r="AB1068" s="9">
        <f>SLOPE(T1068:T1098,E1068:E1098)</f>
        <v>2706.031321733009</v>
      </c>
      <c r="AC1068" s="12">
        <f>RSQ(T1068:T1098,E1068:E1098)</f>
        <v>0.75890255973867049</v>
      </c>
      <c r="AD1068" s="9">
        <f>AA1068+(AB1068*55)</f>
        <v>173681.28975999058</v>
      </c>
      <c r="AE1068" s="10">
        <f>SUM(E1068:E1098)</f>
        <v>805</v>
      </c>
    </row>
    <row r="1069" spans="1:31">
      <c r="A1069" s="1">
        <v>35766</v>
      </c>
      <c r="B1069" s="7" t="s">
        <v>86</v>
      </c>
      <c r="C1069" s="8" t="str">
        <f t="shared" si="163"/>
        <v>Tue</v>
      </c>
      <c r="E1069" s="15">
        <v>27</v>
      </c>
      <c r="F1069" s="9">
        <v>35838.523000000001</v>
      </c>
      <c r="G1069" s="9">
        <v>22765.560999999998</v>
      </c>
      <c r="H1069" s="61">
        <v>16241.596</v>
      </c>
      <c r="I1069" s="9">
        <v>5645.759</v>
      </c>
      <c r="J1069" s="9">
        <v>0</v>
      </c>
      <c r="K1069" s="9">
        <v>5315.1279999999997</v>
      </c>
      <c r="L1069" s="9">
        <v>13425</v>
      </c>
      <c r="M1069" s="9"/>
      <c r="O1069" s="11">
        <f t="shared" si="164"/>
        <v>99231.56700000001</v>
      </c>
      <c r="P1069" s="11">
        <v>2404.1149999999998</v>
      </c>
      <c r="Q1069" s="11">
        <f t="shared" si="165"/>
        <v>2911.0129999999999</v>
      </c>
      <c r="S1069" s="11">
        <f t="shared" si="166"/>
        <v>96827.452000000005</v>
      </c>
      <c r="T1069" s="11">
        <f t="shared" si="160"/>
        <v>96827.452000000005</v>
      </c>
      <c r="U1069" s="11">
        <f t="shared" si="169"/>
        <v>5458.0290000000241</v>
      </c>
      <c r="V1069" s="11">
        <f t="shared" si="161"/>
        <v>83402.452000000005</v>
      </c>
      <c r="W1069" s="12">
        <f t="shared" si="167"/>
        <v>0.86135130355387235</v>
      </c>
      <c r="X1069" s="11">
        <f t="shared" si="162"/>
        <v>13425</v>
      </c>
      <c r="Y1069" s="12">
        <f t="shared" si="168"/>
        <v>0.13864869644612768</v>
      </c>
      <c r="AA1069" s="12"/>
      <c r="AB1069" s="12"/>
    </row>
    <row r="1070" spans="1:31">
      <c r="A1070" s="1">
        <v>35767</v>
      </c>
      <c r="B1070" s="7" t="s">
        <v>86</v>
      </c>
      <c r="C1070" s="8" t="str">
        <f t="shared" si="163"/>
        <v>Wed</v>
      </c>
      <c r="E1070" s="15">
        <v>19</v>
      </c>
      <c r="F1070" s="9">
        <v>26870.207999999999</v>
      </c>
      <c r="G1070" s="9">
        <v>20490.837</v>
      </c>
      <c r="H1070" s="61">
        <v>14008.86</v>
      </c>
      <c r="I1070" s="9">
        <v>4718.8289999999997</v>
      </c>
      <c r="J1070" s="9">
        <v>0</v>
      </c>
      <c r="K1070" s="9">
        <v>4322.0159999999996</v>
      </c>
      <c r="L1070" s="9">
        <v>10919</v>
      </c>
      <c r="M1070" s="9"/>
      <c r="O1070" s="11">
        <f t="shared" si="164"/>
        <v>81329.75</v>
      </c>
      <c r="P1070" s="11">
        <v>2310.7289999999998</v>
      </c>
      <c r="Q1070" s="11">
        <f t="shared" si="165"/>
        <v>2011.2869999999998</v>
      </c>
      <c r="S1070" s="11">
        <f t="shared" si="166"/>
        <v>79019.020999999993</v>
      </c>
      <c r="T1070" s="11">
        <f t="shared" si="160"/>
        <v>79019.020999999993</v>
      </c>
      <c r="U1070" s="11">
        <f t="shared" si="169"/>
        <v>-17808.431000000011</v>
      </c>
      <c r="V1070" s="11">
        <f t="shared" si="161"/>
        <v>68100.020999999993</v>
      </c>
      <c r="W1070" s="12">
        <f t="shared" si="167"/>
        <v>0.86181808048469744</v>
      </c>
      <c r="X1070" s="11">
        <f t="shared" si="162"/>
        <v>10919</v>
      </c>
      <c r="Y1070" s="12">
        <f t="shared" si="168"/>
        <v>0.13818191951530254</v>
      </c>
      <c r="AA1070" s="12"/>
      <c r="AB1070" s="12"/>
    </row>
    <row r="1071" spans="1:31">
      <c r="A1071" s="1">
        <v>35768</v>
      </c>
      <c r="B1071" s="7" t="s">
        <v>86</v>
      </c>
      <c r="C1071" s="8" t="str">
        <f t="shared" si="163"/>
        <v>Thur</v>
      </c>
      <c r="E1071" s="15">
        <v>14</v>
      </c>
      <c r="F1071" s="9">
        <v>19582.5</v>
      </c>
      <c r="G1071" s="9">
        <v>18711</v>
      </c>
      <c r="H1071" s="61">
        <v>12020.4</v>
      </c>
      <c r="I1071" s="9">
        <v>4053</v>
      </c>
      <c r="J1071" s="9">
        <v>0</v>
      </c>
      <c r="K1071" s="9">
        <v>4605.3</v>
      </c>
      <c r="L1071" s="9">
        <v>8868</v>
      </c>
      <c r="M1071" s="9"/>
      <c r="O1071" s="11">
        <f t="shared" si="164"/>
        <v>67840.200000000012</v>
      </c>
      <c r="P1071" s="11">
        <v>2317.35</v>
      </c>
      <c r="Q1071" s="11">
        <f t="shared" si="165"/>
        <v>2287.9500000000003</v>
      </c>
      <c r="S1071" s="11">
        <f t="shared" si="166"/>
        <v>65522.850000000013</v>
      </c>
      <c r="T1071" s="11">
        <f t="shared" si="160"/>
        <v>65522.850000000013</v>
      </c>
      <c r="U1071" s="11">
        <f t="shared" si="169"/>
        <v>-13496.17099999998</v>
      </c>
      <c r="V1071" s="11">
        <f t="shared" si="161"/>
        <v>56654.850000000006</v>
      </c>
      <c r="W1071" s="12">
        <f t="shared" si="167"/>
        <v>0.86465790178540758</v>
      </c>
      <c r="X1071" s="11">
        <f t="shared" si="162"/>
        <v>8868</v>
      </c>
      <c r="Y1071" s="12">
        <f t="shared" si="168"/>
        <v>0.13534209821459228</v>
      </c>
      <c r="AA1071" s="12"/>
      <c r="AB1071" s="12"/>
    </row>
    <row r="1072" spans="1:31">
      <c r="A1072" s="1">
        <v>35769</v>
      </c>
      <c r="B1072" s="7" t="s">
        <v>86</v>
      </c>
      <c r="C1072" s="8" t="str">
        <f t="shared" si="163"/>
        <v>Fri</v>
      </c>
      <c r="E1072" s="15">
        <v>25</v>
      </c>
      <c r="F1072" s="9">
        <v>34182.648000000001</v>
      </c>
      <c r="G1072" s="9">
        <v>21566.952000000001</v>
      </c>
      <c r="H1072" s="61">
        <v>15018.984</v>
      </c>
      <c r="I1072" s="9">
        <v>5459.076</v>
      </c>
      <c r="J1072" s="9">
        <v>0</v>
      </c>
      <c r="K1072" s="9">
        <v>9766.6200000000008</v>
      </c>
      <c r="L1072" s="9">
        <v>12049</v>
      </c>
      <c r="M1072" s="9"/>
      <c r="O1072" s="11">
        <f t="shared" si="164"/>
        <v>98043.28</v>
      </c>
      <c r="P1072" s="11">
        <v>2319.768</v>
      </c>
      <c r="Q1072" s="11">
        <f t="shared" si="165"/>
        <v>7446.8520000000008</v>
      </c>
      <c r="S1072" s="11">
        <f t="shared" si="166"/>
        <v>95723.512000000002</v>
      </c>
      <c r="T1072" s="11">
        <f t="shared" si="160"/>
        <v>95723.512000000002</v>
      </c>
      <c r="U1072" s="11">
        <f t="shared" si="169"/>
        <v>30200.661999999989</v>
      </c>
      <c r="V1072" s="11">
        <f t="shared" si="161"/>
        <v>83674.512000000002</v>
      </c>
      <c r="W1072" s="12">
        <f t="shared" si="167"/>
        <v>0.8741270587731883</v>
      </c>
      <c r="X1072" s="11">
        <f t="shared" si="162"/>
        <v>12049</v>
      </c>
      <c r="Y1072" s="12">
        <f t="shared" si="168"/>
        <v>0.12587294122681164</v>
      </c>
      <c r="AA1072" s="12"/>
      <c r="AB1072" s="12"/>
    </row>
    <row r="1073" spans="1:28">
      <c r="A1073" s="1">
        <v>35770</v>
      </c>
      <c r="B1073" s="7" t="s">
        <v>86</v>
      </c>
      <c r="C1073" s="8" t="str">
        <f t="shared" si="163"/>
        <v>Sat</v>
      </c>
      <c r="E1073" s="15">
        <v>32</v>
      </c>
      <c r="F1073" s="9">
        <v>41099.85</v>
      </c>
      <c r="G1073" s="9">
        <v>22736.064999999999</v>
      </c>
      <c r="H1073" s="61">
        <v>15538.105</v>
      </c>
      <c r="I1073" s="9">
        <v>6103.8449999999993</v>
      </c>
      <c r="J1073" s="9">
        <v>0</v>
      </c>
      <c r="K1073" s="9">
        <v>13644.564999999999</v>
      </c>
      <c r="L1073" s="9">
        <v>13700</v>
      </c>
      <c r="M1073" s="9"/>
      <c r="O1073" s="11">
        <f t="shared" si="164"/>
        <v>112822.43</v>
      </c>
      <c r="P1073" s="11">
        <v>2140.16</v>
      </c>
      <c r="Q1073" s="11">
        <f t="shared" si="165"/>
        <v>11504.404999999999</v>
      </c>
      <c r="S1073" s="11">
        <f t="shared" si="166"/>
        <v>110682.26999999999</v>
      </c>
      <c r="T1073" s="11">
        <f t="shared" si="160"/>
        <v>110682.26999999999</v>
      </c>
      <c r="U1073" s="11">
        <f t="shared" si="169"/>
        <v>14958.757999999987</v>
      </c>
      <c r="V1073" s="11">
        <f t="shared" si="161"/>
        <v>96982.26999999999</v>
      </c>
      <c r="W1073" s="12">
        <f t="shared" si="167"/>
        <v>0.87622227119122154</v>
      </c>
      <c r="X1073" s="11">
        <f t="shared" si="162"/>
        <v>13700</v>
      </c>
      <c r="Y1073" s="12">
        <f t="shared" si="168"/>
        <v>0.12377772880877851</v>
      </c>
      <c r="AA1073" s="12"/>
      <c r="AB1073" s="12"/>
    </row>
    <row r="1074" spans="1:28">
      <c r="A1074" s="1">
        <v>35771</v>
      </c>
      <c r="B1074" s="7" t="s">
        <v>86</v>
      </c>
      <c r="C1074" s="8" t="str">
        <f t="shared" si="163"/>
        <v>Sun</v>
      </c>
      <c r="E1074" s="15">
        <v>31</v>
      </c>
      <c r="F1074" s="9">
        <v>39308.688000000002</v>
      </c>
      <c r="G1074" s="9">
        <v>22480.452000000001</v>
      </c>
      <c r="H1074" s="61">
        <v>15569.172</v>
      </c>
      <c r="I1074" s="9">
        <v>5950.8</v>
      </c>
      <c r="J1074" s="9">
        <v>0</v>
      </c>
      <c r="K1074" s="9">
        <v>12838.068000000001</v>
      </c>
      <c r="L1074" s="9">
        <v>14162</v>
      </c>
      <c r="M1074" s="9"/>
      <c r="O1074" s="11">
        <f t="shared" si="164"/>
        <v>110309.18000000001</v>
      </c>
      <c r="P1074" s="11">
        <v>2212.2359999999999</v>
      </c>
      <c r="Q1074" s="11">
        <f t="shared" si="165"/>
        <v>10625.832000000002</v>
      </c>
      <c r="S1074" s="11">
        <f t="shared" si="166"/>
        <v>108096.944</v>
      </c>
      <c r="T1074" s="11">
        <f t="shared" si="160"/>
        <v>108096.944</v>
      </c>
      <c r="U1074" s="11">
        <f t="shared" si="169"/>
        <v>-2585.3259999999864</v>
      </c>
      <c r="V1074" s="11">
        <f t="shared" si="161"/>
        <v>93934.944000000003</v>
      </c>
      <c r="W1074" s="12">
        <f t="shared" si="167"/>
        <v>0.86898797064975308</v>
      </c>
      <c r="X1074" s="11">
        <f t="shared" si="162"/>
        <v>14162</v>
      </c>
      <c r="Y1074" s="12">
        <f t="shared" si="168"/>
        <v>0.13101202935024694</v>
      </c>
      <c r="AA1074" s="12"/>
      <c r="AB1074" s="12"/>
    </row>
    <row r="1075" spans="1:28">
      <c r="A1075" s="1">
        <v>35772</v>
      </c>
      <c r="B1075" s="7" t="s">
        <v>86</v>
      </c>
      <c r="C1075" s="8" t="str">
        <f t="shared" si="163"/>
        <v>Mon</v>
      </c>
      <c r="E1075" s="15">
        <v>28</v>
      </c>
      <c r="F1075" s="9">
        <v>36048.788999999997</v>
      </c>
      <c r="G1075" s="9">
        <v>22721.906999999999</v>
      </c>
      <c r="H1075" s="61">
        <v>15625.41</v>
      </c>
      <c r="I1075" s="9">
        <v>5184.18</v>
      </c>
      <c r="J1075" s="9">
        <v>0</v>
      </c>
      <c r="K1075" s="9">
        <v>11848.661999999998</v>
      </c>
      <c r="L1075" s="9">
        <v>13100</v>
      </c>
      <c r="M1075" s="9"/>
      <c r="O1075" s="11">
        <f t="shared" si="164"/>
        <v>104528.94799999999</v>
      </c>
      <c r="P1075" s="11">
        <v>1965.4079999999999</v>
      </c>
      <c r="Q1075" s="11">
        <f t="shared" si="165"/>
        <v>9883.253999999999</v>
      </c>
      <c r="S1075" s="11">
        <f t="shared" si="166"/>
        <v>102563.54</v>
      </c>
      <c r="T1075" s="11">
        <f t="shared" si="160"/>
        <v>102563.54</v>
      </c>
      <c r="U1075" s="11">
        <f t="shared" si="169"/>
        <v>-5533.4040000000095</v>
      </c>
      <c r="V1075" s="11">
        <f t="shared" si="161"/>
        <v>89463.54</v>
      </c>
      <c r="W1075" s="12">
        <f t="shared" si="167"/>
        <v>0.87227429942453238</v>
      </c>
      <c r="X1075" s="11">
        <f t="shared" si="162"/>
        <v>13100</v>
      </c>
      <c r="Y1075" s="12">
        <f t="shared" si="168"/>
        <v>0.12772570057546767</v>
      </c>
      <c r="AA1075" s="12"/>
      <c r="AB1075" s="12"/>
    </row>
    <row r="1076" spans="1:28">
      <c r="A1076" s="1">
        <v>35773</v>
      </c>
      <c r="B1076" s="7" t="s">
        <v>86</v>
      </c>
      <c r="C1076" s="8" t="str">
        <f t="shared" si="163"/>
        <v>Tue</v>
      </c>
      <c r="E1076" s="15">
        <v>26</v>
      </c>
      <c r="F1076" s="9">
        <v>34577.856</v>
      </c>
      <c r="G1076" s="9">
        <v>22279.482</v>
      </c>
      <c r="H1076" s="61">
        <v>15143.427</v>
      </c>
      <c r="I1076" s="9">
        <v>4995.759</v>
      </c>
      <c r="J1076" s="9">
        <v>0</v>
      </c>
      <c r="K1076" s="9">
        <v>9436.6649999999991</v>
      </c>
      <c r="L1076" s="9">
        <v>12842</v>
      </c>
      <c r="M1076" s="9"/>
      <c r="O1076" s="11">
        <f t="shared" si="164"/>
        <v>99275.188999999998</v>
      </c>
      <c r="P1076" s="11">
        <v>339.36599999999999</v>
      </c>
      <c r="Q1076" s="11">
        <f t="shared" si="165"/>
        <v>9097.2989999999991</v>
      </c>
      <c r="S1076" s="11">
        <f t="shared" si="166"/>
        <v>98935.823000000004</v>
      </c>
      <c r="T1076" s="11">
        <f t="shared" si="160"/>
        <v>98935.823000000004</v>
      </c>
      <c r="U1076" s="11">
        <f t="shared" si="169"/>
        <v>-3627.7169999999896</v>
      </c>
      <c r="V1076" s="11">
        <f t="shared" si="161"/>
        <v>86093.823000000004</v>
      </c>
      <c r="W1076" s="12">
        <f t="shared" si="167"/>
        <v>0.87019868425211366</v>
      </c>
      <c r="X1076" s="11">
        <f t="shared" si="162"/>
        <v>12842</v>
      </c>
      <c r="Y1076" s="12">
        <f t="shared" si="168"/>
        <v>0.12980131574788639</v>
      </c>
      <c r="AA1076" s="12"/>
      <c r="AB1076" s="12"/>
    </row>
    <row r="1077" spans="1:28">
      <c r="A1077" s="1">
        <v>35774</v>
      </c>
      <c r="B1077" s="7" t="s">
        <v>86</v>
      </c>
      <c r="C1077" s="8" t="str">
        <f t="shared" si="163"/>
        <v>Wed</v>
      </c>
      <c r="E1077" s="15">
        <v>23</v>
      </c>
      <c r="F1077" s="9">
        <v>32815.705999999998</v>
      </c>
      <c r="G1077" s="9">
        <v>21983.074000000001</v>
      </c>
      <c r="H1077" s="61">
        <v>14884.97</v>
      </c>
      <c r="I1077" s="9">
        <v>4828.6280000000006</v>
      </c>
      <c r="J1077" s="9">
        <v>0</v>
      </c>
      <c r="K1077" s="9">
        <v>10361.648000000001</v>
      </c>
      <c r="L1077" s="9">
        <v>12369</v>
      </c>
      <c r="M1077" s="9"/>
      <c r="O1077" s="11">
        <f t="shared" si="164"/>
        <v>97243.025999999998</v>
      </c>
      <c r="P1077" s="11">
        <v>2163.192</v>
      </c>
      <c r="Q1077" s="11">
        <f t="shared" si="165"/>
        <v>8198.4560000000019</v>
      </c>
      <c r="S1077" s="11">
        <f t="shared" si="166"/>
        <v>95079.834000000003</v>
      </c>
      <c r="T1077" s="11">
        <f t="shared" si="160"/>
        <v>95079.834000000003</v>
      </c>
      <c r="U1077" s="11">
        <f t="shared" si="169"/>
        <v>-3855.9890000000014</v>
      </c>
      <c r="V1077" s="11">
        <f t="shared" si="161"/>
        <v>82710.834000000003</v>
      </c>
      <c r="W1077" s="12">
        <f t="shared" si="167"/>
        <v>0.86990932272767751</v>
      </c>
      <c r="X1077" s="11">
        <f t="shared" si="162"/>
        <v>12369</v>
      </c>
      <c r="Y1077" s="12">
        <f t="shared" si="168"/>
        <v>0.13009067727232254</v>
      </c>
      <c r="AA1077" s="12"/>
      <c r="AB1077" s="12"/>
    </row>
    <row r="1078" spans="1:28">
      <c r="A1078" s="1">
        <v>35775</v>
      </c>
      <c r="B1078" s="7" t="s">
        <v>86</v>
      </c>
      <c r="C1078" s="8" t="str">
        <f t="shared" si="163"/>
        <v>Thur</v>
      </c>
      <c r="E1078" s="15">
        <v>22</v>
      </c>
      <c r="F1078" s="9">
        <v>28806.048000000003</v>
      </c>
      <c r="G1078" s="9">
        <v>21005.279999999999</v>
      </c>
      <c r="H1078" s="61">
        <v>14456.268</v>
      </c>
      <c r="I1078" s="9">
        <v>4489.2</v>
      </c>
      <c r="J1078" s="9">
        <v>0</v>
      </c>
      <c r="K1078" s="9">
        <v>8910.5400000000009</v>
      </c>
      <c r="L1078" s="9">
        <v>11544</v>
      </c>
      <c r="M1078" s="9"/>
      <c r="O1078" s="11">
        <f t="shared" si="164"/>
        <v>89211.33600000001</v>
      </c>
      <c r="P1078" s="11">
        <v>2257.1280000000002</v>
      </c>
      <c r="Q1078" s="11">
        <f t="shared" si="165"/>
        <v>6653.4120000000003</v>
      </c>
      <c r="S1078" s="11">
        <f t="shared" si="166"/>
        <v>86954.208000000013</v>
      </c>
      <c r="T1078" s="11">
        <f t="shared" si="160"/>
        <v>86954.208000000013</v>
      </c>
      <c r="U1078" s="11">
        <f t="shared" si="169"/>
        <v>-8125.6259999999893</v>
      </c>
      <c r="V1078" s="11">
        <f t="shared" si="161"/>
        <v>75410.208000000013</v>
      </c>
      <c r="W1078" s="12">
        <f t="shared" si="167"/>
        <v>0.86724046753436013</v>
      </c>
      <c r="X1078" s="11">
        <f t="shared" si="162"/>
        <v>11544</v>
      </c>
      <c r="Y1078" s="12">
        <f t="shared" si="168"/>
        <v>0.13275953246563982</v>
      </c>
      <c r="AA1078" s="12"/>
      <c r="AB1078" s="12"/>
    </row>
    <row r="1079" spans="1:28">
      <c r="A1079" s="1">
        <v>35776</v>
      </c>
      <c r="B1079" s="7" t="s">
        <v>86</v>
      </c>
      <c r="C1079" s="8" t="str">
        <f t="shared" si="163"/>
        <v>Fri</v>
      </c>
      <c r="E1079" s="15">
        <v>29</v>
      </c>
      <c r="F1079" s="9">
        <v>36330.9</v>
      </c>
      <c r="G1079" s="9">
        <v>22373.171999999999</v>
      </c>
      <c r="H1079" s="61">
        <v>15584.811</v>
      </c>
      <c r="I1079" s="9">
        <v>5186.2619999999997</v>
      </c>
      <c r="J1079" s="9">
        <v>0</v>
      </c>
      <c r="K1079" s="9">
        <v>11821.596</v>
      </c>
      <c r="L1079" s="9">
        <v>13250</v>
      </c>
      <c r="M1079" s="9"/>
      <c r="O1079" s="11">
        <f t="shared" si="164"/>
        <v>104546.74100000001</v>
      </c>
      <c r="P1079" s="11">
        <v>2195.4690000000001</v>
      </c>
      <c r="Q1079" s="11">
        <f t="shared" si="165"/>
        <v>9626.1270000000004</v>
      </c>
      <c r="S1079" s="11">
        <f t="shared" si="166"/>
        <v>102351.27200000001</v>
      </c>
      <c r="T1079" s="11">
        <f t="shared" si="160"/>
        <v>102351.27200000001</v>
      </c>
      <c r="U1079" s="11">
        <f t="shared" si="169"/>
        <v>15397.063999999998</v>
      </c>
      <c r="V1079" s="11">
        <f t="shared" si="161"/>
        <v>89101.272000000012</v>
      </c>
      <c r="W1079" s="12">
        <f t="shared" si="167"/>
        <v>0.87054386583490628</v>
      </c>
      <c r="X1079" s="11">
        <f t="shared" si="162"/>
        <v>13250</v>
      </c>
      <c r="Y1079" s="12">
        <f t="shared" si="168"/>
        <v>0.12945613416509369</v>
      </c>
      <c r="AA1079" s="12"/>
      <c r="AB1079" s="12"/>
    </row>
    <row r="1080" spans="1:28">
      <c r="A1080" s="1">
        <v>35777</v>
      </c>
      <c r="B1080" s="7" t="s">
        <v>86</v>
      </c>
      <c r="C1080" s="8" t="str">
        <f t="shared" si="163"/>
        <v>Sat</v>
      </c>
      <c r="E1080" s="15">
        <v>29</v>
      </c>
      <c r="F1080" s="9">
        <v>34670.466</v>
      </c>
      <c r="G1080" s="9">
        <v>21777.8</v>
      </c>
      <c r="H1080" s="61">
        <v>14427.532000000001</v>
      </c>
      <c r="I1080" s="9">
        <v>5091.2120000000004</v>
      </c>
      <c r="J1080" s="9">
        <v>0</v>
      </c>
      <c r="K1080" s="9">
        <v>10901.404</v>
      </c>
      <c r="L1080" s="9">
        <v>12932</v>
      </c>
      <c r="M1080" s="9"/>
      <c r="O1080" s="11">
        <f t="shared" si="164"/>
        <v>99800.414000000004</v>
      </c>
      <c r="P1080" s="11">
        <v>2255.9299999999998</v>
      </c>
      <c r="Q1080" s="11">
        <f t="shared" si="165"/>
        <v>8645.4740000000002</v>
      </c>
      <c r="S1080" s="11">
        <f t="shared" si="166"/>
        <v>97544.484000000011</v>
      </c>
      <c r="T1080" s="11">
        <f t="shared" si="160"/>
        <v>97544.484000000011</v>
      </c>
      <c r="U1080" s="11">
        <f t="shared" si="169"/>
        <v>-4806.7880000000005</v>
      </c>
      <c r="V1080" s="11">
        <f t="shared" si="161"/>
        <v>84612.484000000011</v>
      </c>
      <c r="W1080" s="12">
        <f t="shared" si="167"/>
        <v>0.86742458958519886</v>
      </c>
      <c r="X1080" s="11">
        <f t="shared" si="162"/>
        <v>12932</v>
      </c>
      <c r="Y1080" s="12">
        <f t="shared" si="168"/>
        <v>0.13257541041480109</v>
      </c>
      <c r="AA1080" s="12"/>
      <c r="AB1080" s="12"/>
    </row>
    <row r="1081" spans="1:28">
      <c r="A1081" s="1">
        <v>35778</v>
      </c>
      <c r="B1081" s="7" t="s">
        <v>86</v>
      </c>
      <c r="C1081" s="8" t="str">
        <f t="shared" si="163"/>
        <v>Sun</v>
      </c>
      <c r="E1081" s="15">
        <v>32</v>
      </c>
      <c r="F1081" s="9">
        <v>40395.214</v>
      </c>
      <c r="G1081" s="9">
        <v>23019.864000000001</v>
      </c>
      <c r="H1081" s="61">
        <v>15996.784000000001</v>
      </c>
      <c r="I1081" s="9">
        <v>5525.7260000000006</v>
      </c>
      <c r="J1081" s="9">
        <v>0</v>
      </c>
      <c r="K1081" s="9">
        <v>14239.972</v>
      </c>
      <c r="L1081" s="9">
        <v>14098</v>
      </c>
      <c r="M1081" s="9"/>
      <c r="O1081" s="11">
        <f t="shared" si="164"/>
        <v>113275.56</v>
      </c>
      <c r="P1081" s="11">
        <v>2308.0300000000002</v>
      </c>
      <c r="Q1081" s="11">
        <f t="shared" si="165"/>
        <v>11931.941999999999</v>
      </c>
      <c r="S1081" s="11">
        <f t="shared" si="166"/>
        <v>110967.53</v>
      </c>
      <c r="T1081" s="11">
        <f t="shared" si="160"/>
        <v>110967.53</v>
      </c>
      <c r="U1081" s="11">
        <f t="shared" si="169"/>
        <v>13423.045999999988</v>
      </c>
      <c r="V1081" s="11">
        <f t="shared" si="161"/>
        <v>96869.53</v>
      </c>
      <c r="W1081" s="12">
        <f t="shared" si="167"/>
        <v>0.87295382712402447</v>
      </c>
      <c r="X1081" s="11">
        <f t="shared" si="162"/>
        <v>14098</v>
      </c>
      <c r="Y1081" s="12">
        <f t="shared" si="168"/>
        <v>0.12704617287597553</v>
      </c>
      <c r="AA1081" s="12"/>
      <c r="AB1081" s="12"/>
    </row>
    <row r="1082" spans="1:28">
      <c r="A1082" s="1">
        <v>35779</v>
      </c>
      <c r="B1082" s="7" t="s">
        <v>86</v>
      </c>
      <c r="C1082" s="8" t="str">
        <f t="shared" si="163"/>
        <v>Mon</v>
      </c>
      <c r="E1082" s="15">
        <v>32</v>
      </c>
      <c r="F1082" s="9">
        <v>39880.71</v>
      </c>
      <c r="G1082" s="9">
        <v>23381.900999999998</v>
      </c>
      <c r="H1082" s="61">
        <v>16392.627</v>
      </c>
      <c r="I1082" s="9">
        <v>5467.3319999999994</v>
      </c>
      <c r="J1082" s="9">
        <v>0</v>
      </c>
      <c r="K1082" s="9">
        <v>13911.923999999999</v>
      </c>
      <c r="L1082" s="9">
        <v>13935</v>
      </c>
      <c r="M1082" s="9"/>
      <c r="O1082" s="11">
        <f t="shared" si="164"/>
        <v>112969.49399999999</v>
      </c>
      <c r="P1082" s="11">
        <v>2262.0929999999998</v>
      </c>
      <c r="Q1082" s="11">
        <f t="shared" si="165"/>
        <v>11649.830999999998</v>
      </c>
      <c r="S1082" s="11">
        <f t="shared" si="166"/>
        <v>110707.401</v>
      </c>
      <c r="T1082" s="11">
        <f t="shared" si="160"/>
        <v>110707.401</v>
      </c>
      <c r="U1082" s="11">
        <f t="shared" si="169"/>
        <v>-260.12900000000081</v>
      </c>
      <c r="V1082" s="11">
        <f t="shared" si="161"/>
        <v>96772.400999999998</v>
      </c>
      <c r="W1082" s="12">
        <f t="shared" si="167"/>
        <v>0.87412765656019686</v>
      </c>
      <c r="X1082" s="11">
        <f t="shared" si="162"/>
        <v>13935</v>
      </c>
      <c r="Y1082" s="12">
        <f t="shared" si="168"/>
        <v>0.12587234343980308</v>
      </c>
      <c r="AA1082" s="12"/>
      <c r="AB1082" s="12"/>
    </row>
    <row r="1083" spans="1:28">
      <c r="A1083" s="1">
        <v>35780</v>
      </c>
      <c r="B1083" s="7" t="s">
        <v>86</v>
      </c>
      <c r="C1083" s="8" t="str">
        <f t="shared" si="163"/>
        <v>Tue</v>
      </c>
      <c r="E1083" s="15">
        <v>26</v>
      </c>
      <c r="F1083" s="9">
        <v>33564.904000000002</v>
      </c>
      <c r="G1083" s="9">
        <v>22171.675999999999</v>
      </c>
      <c r="H1083" s="61">
        <v>15114.21</v>
      </c>
      <c r="I1083" s="9">
        <v>4892.1899999999996</v>
      </c>
      <c r="J1083" s="9">
        <v>0</v>
      </c>
      <c r="K1083" s="9">
        <v>11467.21</v>
      </c>
      <c r="L1083" s="9">
        <v>12560</v>
      </c>
      <c r="M1083" s="9"/>
      <c r="O1083" s="11">
        <f t="shared" si="164"/>
        <v>99770.19</v>
      </c>
      <c r="P1083" s="11">
        <v>3529.2539999999999</v>
      </c>
      <c r="Q1083" s="11">
        <f t="shared" si="165"/>
        <v>7937.9559999999992</v>
      </c>
      <c r="S1083" s="11">
        <f t="shared" si="166"/>
        <v>96240.936000000002</v>
      </c>
      <c r="T1083" s="11">
        <f t="shared" si="160"/>
        <v>96240.936000000002</v>
      </c>
      <c r="U1083" s="11">
        <f t="shared" si="169"/>
        <v>-14466.464999999997</v>
      </c>
      <c r="V1083" s="11">
        <f t="shared" si="161"/>
        <v>83680.936000000002</v>
      </c>
      <c r="W1083" s="12">
        <f t="shared" si="167"/>
        <v>0.8694942035892087</v>
      </c>
      <c r="X1083" s="11">
        <f t="shared" si="162"/>
        <v>12560</v>
      </c>
      <c r="Y1083" s="12">
        <f t="shared" si="168"/>
        <v>0.13050579641079135</v>
      </c>
      <c r="AA1083" s="12"/>
      <c r="AB1083" s="12"/>
    </row>
    <row r="1084" spans="1:28">
      <c r="A1084" s="1">
        <v>35781</v>
      </c>
      <c r="B1084" s="7" t="s">
        <v>86</v>
      </c>
      <c r="C1084" s="8" t="str">
        <f t="shared" si="163"/>
        <v>Wed</v>
      </c>
      <c r="E1084" s="15">
        <v>22</v>
      </c>
      <c r="F1084" s="9">
        <v>30924.400000000001</v>
      </c>
      <c r="G1084" s="9">
        <v>22179.040000000001</v>
      </c>
      <c r="H1084" s="61">
        <v>14510.08</v>
      </c>
      <c r="I1084" s="9">
        <v>4719.5200000000004</v>
      </c>
      <c r="J1084" s="9">
        <v>0</v>
      </c>
      <c r="K1084" s="9">
        <v>9041.76</v>
      </c>
      <c r="L1084" s="9">
        <v>11966</v>
      </c>
      <c r="M1084" s="9"/>
      <c r="O1084" s="11">
        <f t="shared" si="164"/>
        <v>93340.800000000003</v>
      </c>
      <c r="P1084" s="11">
        <v>2092.48</v>
      </c>
      <c r="Q1084" s="11">
        <f t="shared" si="165"/>
        <v>6949.2800000000007</v>
      </c>
      <c r="S1084" s="11">
        <f t="shared" si="166"/>
        <v>91248.320000000007</v>
      </c>
      <c r="T1084" s="11">
        <f t="shared" si="160"/>
        <v>91248.320000000007</v>
      </c>
      <c r="U1084" s="11">
        <f t="shared" si="169"/>
        <v>-4992.6159999999945</v>
      </c>
      <c r="V1084" s="11">
        <f t="shared" si="161"/>
        <v>79282.320000000007</v>
      </c>
      <c r="W1084" s="12">
        <f t="shared" si="167"/>
        <v>0.86886333907298241</v>
      </c>
      <c r="X1084" s="11">
        <f t="shared" si="162"/>
        <v>11966</v>
      </c>
      <c r="Y1084" s="12">
        <f t="shared" si="168"/>
        <v>0.13113666092701762</v>
      </c>
      <c r="AA1084" s="12"/>
      <c r="AB1084" s="12"/>
    </row>
    <row r="1085" spans="1:28">
      <c r="A1085" s="1">
        <v>35782</v>
      </c>
      <c r="B1085" s="7" t="s">
        <v>86</v>
      </c>
      <c r="C1085" s="8" t="str">
        <f t="shared" si="163"/>
        <v>Thur</v>
      </c>
      <c r="E1085" s="15">
        <v>26</v>
      </c>
      <c r="F1085" s="9">
        <v>34698.264000000003</v>
      </c>
      <c r="G1085" s="9">
        <v>23590.626</v>
      </c>
      <c r="H1085" s="61">
        <v>16117.026</v>
      </c>
      <c r="I1085" s="9">
        <v>5146.4040000000005</v>
      </c>
      <c r="J1085" s="9">
        <v>0</v>
      </c>
      <c r="K1085" s="9">
        <v>5022.8820000000005</v>
      </c>
      <c r="L1085" s="9">
        <v>13184</v>
      </c>
      <c r="M1085" s="9"/>
      <c r="O1085" s="11">
        <f t="shared" si="164"/>
        <v>97759.20199999999</v>
      </c>
      <c r="P1085" s="11">
        <v>2141.3940000000002</v>
      </c>
      <c r="Q1085" s="11">
        <f t="shared" si="165"/>
        <v>2881.4880000000003</v>
      </c>
      <c r="S1085" s="11">
        <f t="shared" si="166"/>
        <v>95617.80799999999</v>
      </c>
      <c r="T1085" s="11">
        <f t="shared" si="160"/>
        <v>95617.80799999999</v>
      </c>
      <c r="U1085" s="11">
        <f t="shared" si="169"/>
        <v>4369.487999999983</v>
      </c>
      <c r="V1085" s="11">
        <f t="shared" si="161"/>
        <v>82433.80799999999</v>
      </c>
      <c r="W1085" s="12">
        <f t="shared" si="167"/>
        <v>0.86211773438688322</v>
      </c>
      <c r="X1085" s="11">
        <f t="shared" si="162"/>
        <v>13184</v>
      </c>
      <c r="Y1085" s="12">
        <f t="shared" si="168"/>
        <v>0.13788226561311676</v>
      </c>
      <c r="AA1085" s="12"/>
      <c r="AB1085" s="12"/>
    </row>
    <row r="1086" spans="1:28">
      <c r="A1086" s="1">
        <v>35783</v>
      </c>
      <c r="B1086" s="7" t="s">
        <v>86</v>
      </c>
      <c r="C1086" s="8" t="str">
        <f t="shared" si="163"/>
        <v>Fri</v>
      </c>
      <c r="E1086" s="15">
        <v>21</v>
      </c>
      <c r="F1086" s="9">
        <v>27776.337</v>
      </c>
      <c r="G1086" s="9">
        <v>20898.623</v>
      </c>
      <c r="H1086" s="61">
        <v>13999.215999999999</v>
      </c>
      <c r="I1086" s="9">
        <v>4346.8639999999996</v>
      </c>
      <c r="J1086" s="9">
        <v>0</v>
      </c>
      <c r="K1086" s="9">
        <v>4302.4449999999997</v>
      </c>
      <c r="L1086" s="9">
        <v>11535</v>
      </c>
      <c r="M1086" s="9"/>
      <c r="O1086" s="11">
        <f t="shared" si="164"/>
        <v>82858.484999999986</v>
      </c>
      <c r="P1086" s="11">
        <v>2259.1709999999998</v>
      </c>
      <c r="Q1086" s="11">
        <f t="shared" si="165"/>
        <v>2043.2739999999999</v>
      </c>
      <c r="S1086" s="11">
        <f t="shared" si="166"/>
        <v>80599.313999999984</v>
      </c>
      <c r="T1086" s="11">
        <f t="shared" si="160"/>
        <v>80599.313999999984</v>
      </c>
      <c r="U1086" s="11">
        <f t="shared" si="169"/>
        <v>-15018.494000000006</v>
      </c>
      <c r="V1086" s="11">
        <f t="shared" si="161"/>
        <v>69064.313999999984</v>
      </c>
      <c r="W1086" s="12">
        <f t="shared" si="167"/>
        <v>0.85688463800076509</v>
      </c>
      <c r="X1086" s="11">
        <f t="shared" si="162"/>
        <v>11535</v>
      </c>
      <c r="Y1086" s="12">
        <f t="shared" si="168"/>
        <v>0.14311536199923491</v>
      </c>
      <c r="AA1086" s="12"/>
      <c r="AB1086" s="12"/>
    </row>
    <row r="1087" spans="1:28">
      <c r="A1087" s="1">
        <v>35784</v>
      </c>
      <c r="B1087" s="7" t="s">
        <v>86</v>
      </c>
      <c r="C1087" s="8" t="str">
        <f t="shared" si="163"/>
        <v>Sat</v>
      </c>
      <c r="E1087" s="15">
        <v>17</v>
      </c>
      <c r="F1087" s="9">
        <v>21972.524000000001</v>
      </c>
      <c r="G1087" s="9">
        <v>19162.892</v>
      </c>
      <c r="H1087" s="61">
        <v>11839.408000000001</v>
      </c>
      <c r="I1087" s="9">
        <v>3722.348</v>
      </c>
      <c r="J1087" s="9">
        <v>0</v>
      </c>
      <c r="K1087" s="9">
        <v>2422.1680000000001</v>
      </c>
      <c r="L1087" s="9">
        <v>9928</v>
      </c>
      <c r="M1087" s="9"/>
      <c r="O1087" s="11">
        <f t="shared" si="164"/>
        <v>69047.34</v>
      </c>
      <c r="P1087" s="11">
        <v>432.012</v>
      </c>
      <c r="Q1087" s="11">
        <f t="shared" si="165"/>
        <v>1990.1560000000002</v>
      </c>
      <c r="S1087" s="11">
        <f t="shared" si="166"/>
        <v>68615.327999999994</v>
      </c>
      <c r="T1087" s="11">
        <f t="shared" si="160"/>
        <v>68615.327999999994</v>
      </c>
      <c r="U1087" s="11">
        <f t="shared" si="169"/>
        <v>-11983.98599999999</v>
      </c>
      <c r="V1087" s="11">
        <f t="shared" si="161"/>
        <v>58687.327999999994</v>
      </c>
      <c r="W1087" s="12">
        <f t="shared" si="167"/>
        <v>0.85530929765430841</v>
      </c>
      <c r="X1087" s="11">
        <f t="shared" si="162"/>
        <v>9928</v>
      </c>
      <c r="Y1087" s="12">
        <f t="shared" si="168"/>
        <v>0.14469070234569165</v>
      </c>
      <c r="AA1087" s="12"/>
      <c r="AB1087" s="12"/>
    </row>
    <row r="1088" spans="1:28">
      <c r="A1088" s="1">
        <v>35785</v>
      </c>
      <c r="B1088" s="7" t="s">
        <v>86</v>
      </c>
      <c r="C1088" s="8" t="str">
        <f t="shared" si="163"/>
        <v>Sun</v>
      </c>
      <c r="E1088" s="15">
        <v>26</v>
      </c>
      <c r="F1088" s="9">
        <v>31548.972000000002</v>
      </c>
      <c r="G1088" s="9">
        <v>21068.286</v>
      </c>
      <c r="H1088" s="61">
        <v>14918.136</v>
      </c>
      <c r="I1088" s="9">
        <v>4682.4180000000006</v>
      </c>
      <c r="J1088" s="9">
        <v>0</v>
      </c>
      <c r="K1088" s="9">
        <v>2580.4680000000003</v>
      </c>
      <c r="L1088" s="9">
        <v>12762</v>
      </c>
      <c r="M1088" s="9"/>
      <c r="O1088" s="11">
        <f t="shared" si="164"/>
        <v>87560.28</v>
      </c>
      <c r="P1088" s="11">
        <v>0</v>
      </c>
      <c r="Q1088" s="11">
        <f t="shared" si="165"/>
        <v>2580.4680000000003</v>
      </c>
      <c r="S1088" s="11">
        <f t="shared" si="166"/>
        <v>87560.28</v>
      </c>
      <c r="T1088" s="11">
        <f t="shared" si="160"/>
        <v>87560.28</v>
      </c>
      <c r="U1088" s="11">
        <f t="shared" si="169"/>
        <v>18944.952000000005</v>
      </c>
      <c r="V1088" s="11">
        <f t="shared" si="161"/>
        <v>74798.28</v>
      </c>
      <c r="W1088" s="12">
        <f t="shared" si="167"/>
        <v>0.85424898138745098</v>
      </c>
      <c r="X1088" s="11">
        <f t="shared" si="162"/>
        <v>12762</v>
      </c>
      <c r="Y1088" s="12">
        <f t="shared" si="168"/>
        <v>0.14575101861254897</v>
      </c>
      <c r="AA1088" s="12"/>
      <c r="AB1088" s="12"/>
    </row>
    <row r="1089" spans="1:31">
      <c r="A1089" s="1">
        <v>35786</v>
      </c>
      <c r="B1089" s="7" t="s">
        <v>86</v>
      </c>
      <c r="C1089" s="8" t="str">
        <f t="shared" si="163"/>
        <v>Mon</v>
      </c>
      <c r="E1089" s="15">
        <v>26</v>
      </c>
      <c r="F1089" s="9">
        <v>38049.603999999999</v>
      </c>
      <c r="G1089" s="9">
        <v>22968.512999999999</v>
      </c>
      <c r="H1089" s="61">
        <v>15906.543</v>
      </c>
      <c r="I1089" s="9">
        <v>5222.3319999999994</v>
      </c>
      <c r="J1089" s="9">
        <v>0</v>
      </c>
      <c r="K1089" s="9">
        <v>2484.6519999999996</v>
      </c>
      <c r="L1089" s="9">
        <v>14307</v>
      </c>
      <c r="M1089" s="9"/>
      <c r="O1089" s="11">
        <f t="shared" si="164"/>
        <v>98938.644</v>
      </c>
      <c r="P1089" s="11">
        <v>0</v>
      </c>
      <c r="Q1089" s="11">
        <f t="shared" si="165"/>
        <v>2484.6519999999996</v>
      </c>
      <c r="S1089" s="11">
        <f t="shared" si="166"/>
        <v>98938.644</v>
      </c>
      <c r="T1089" s="11">
        <f t="shared" si="160"/>
        <v>98938.644</v>
      </c>
      <c r="U1089" s="11">
        <f t="shared" si="169"/>
        <v>11378.364000000001</v>
      </c>
      <c r="V1089" s="11">
        <f t="shared" si="161"/>
        <v>84631.644</v>
      </c>
      <c r="W1089" s="12">
        <f t="shared" si="167"/>
        <v>0.85539522858227168</v>
      </c>
      <c r="X1089" s="11">
        <f t="shared" si="162"/>
        <v>14307</v>
      </c>
      <c r="Y1089" s="12">
        <f t="shared" si="168"/>
        <v>0.14460477141772834</v>
      </c>
      <c r="AA1089" s="12"/>
      <c r="AB1089" s="12"/>
    </row>
    <row r="1090" spans="1:31">
      <c r="A1090" s="1">
        <v>35787</v>
      </c>
      <c r="B1090" s="7" t="s">
        <v>86</v>
      </c>
      <c r="C1090" s="8" t="str">
        <f t="shared" si="163"/>
        <v>Tue</v>
      </c>
      <c r="E1090" s="15">
        <v>19</v>
      </c>
      <c r="F1090" s="9">
        <v>24926.368999999999</v>
      </c>
      <c r="G1090" s="9">
        <v>20026.543999999998</v>
      </c>
      <c r="H1090" s="61">
        <v>12256.303</v>
      </c>
      <c r="I1090" s="9">
        <v>3909.49</v>
      </c>
      <c r="J1090" s="9">
        <v>0</v>
      </c>
      <c r="K1090" s="9">
        <v>1912.2279999999998</v>
      </c>
      <c r="L1090" s="9">
        <v>10755</v>
      </c>
      <c r="M1090" s="9"/>
      <c r="O1090" s="11">
        <f t="shared" si="164"/>
        <v>73785.934000000008</v>
      </c>
      <c r="P1090" s="11">
        <v>0</v>
      </c>
      <c r="Q1090" s="11">
        <f t="shared" si="165"/>
        <v>1912.2279999999998</v>
      </c>
      <c r="S1090" s="11">
        <f t="shared" si="166"/>
        <v>73785.934000000008</v>
      </c>
      <c r="T1090" s="11">
        <f t="shared" si="160"/>
        <v>73785.934000000008</v>
      </c>
      <c r="U1090" s="11">
        <f t="shared" si="169"/>
        <v>-25152.709999999992</v>
      </c>
      <c r="V1090" s="11">
        <f t="shared" si="161"/>
        <v>63030.934000000001</v>
      </c>
      <c r="W1090" s="12">
        <f t="shared" si="167"/>
        <v>0.85424051147743141</v>
      </c>
      <c r="X1090" s="11">
        <f t="shared" si="162"/>
        <v>10755</v>
      </c>
      <c r="Y1090" s="12">
        <f t="shared" si="168"/>
        <v>0.14575948852256854</v>
      </c>
      <c r="AA1090" s="12"/>
      <c r="AB1090" s="12"/>
    </row>
    <row r="1091" spans="1:31">
      <c r="A1091" s="1">
        <v>35788</v>
      </c>
      <c r="B1091" s="7" t="s">
        <v>86</v>
      </c>
      <c r="C1091" s="8" t="str">
        <f t="shared" si="163"/>
        <v>Wed</v>
      </c>
      <c r="E1091" s="15">
        <v>22</v>
      </c>
      <c r="F1091" s="9">
        <v>28401.756000000001</v>
      </c>
      <c r="G1091" s="9">
        <v>20538.905999999999</v>
      </c>
      <c r="H1091" s="61">
        <v>12508.938</v>
      </c>
      <c r="I1091" s="9">
        <v>4103.2139999999999</v>
      </c>
      <c r="J1091" s="9">
        <v>0</v>
      </c>
      <c r="K1091" s="9">
        <v>2224.4340000000002</v>
      </c>
      <c r="L1091" s="9">
        <v>11680</v>
      </c>
      <c r="M1091" s="9"/>
      <c r="O1091" s="11">
        <f t="shared" si="164"/>
        <v>79457.247999999992</v>
      </c>
      <c r="P1091" s="11">
        <v>0</v>
      </c>
      <c r="Q1091" s="11">
        <f t="shared" si="165"/>
        <v>2224.4340000000002</v>
      </c>
      <c r="S1091" s="11">
        <f t="shared" si="166"/>
        <v>79457.247999999992</v>
      </c>
      <c r="T1091" s="11">
        <f t="shared" ref="T1091:T1154" si="170">SUM(S1091,D1091)</f>
        <v>79457.247999999992</v>
      </c>
      <c r="U1091" s="11">
        <f t="shared" si="169"/>
        <v>5671.3139999999839</v>
      </c>
      <c r="V1091" s="11">
        <f t="shared" ref="V1091:V1154" si="171">SUM(F1091:K1091)-P1091</f>
        <v>67777.247999999992</v>
      </c>
      <c r="W1091" s="12">
        <f t="shared" si="167"/>
        <v>0.85300271159655561</v>
      </c>
      <c r="X1091" s="11">
        <f t="shared" ref="X1091:X1154" si="172">SUM(L1091:M1091)</f>
        <v>11680</v>
      </c>
      <c r="Y1091" s="12">
        <f t="shared" si="168"/>
        <v>0.14699728840344434</v>
      </c>
      <c r="AA1091" s="12"/>
      <c r="AB1091" s="12"/>
    </row>
    <row r="1092" spans="1:31">
      <c r="A1092" s="1">
        <v>35789</v>
      </c>
      <c r="B1092" s="7" t="s">
        <v>86</v>
      </c>
      <c r="C1092" s="8" t="str">
        <f t="shared" ref="C1092:C1155" si="173">IF(WEEKDAY(A1092)=1,"Sun",IF(WEEKDAY(A1092)=2,"Mon",IF(WEEKDAY(A1092)=3,"Tue",IF(WEEKDAY(A1092)=4,"Wed",IF(WEEKDAY(A1092)=5,"Thur",IF(WEEKDAY(A1092)=6,"Fri",IF(WEEKDAY(A1092)=7,"Sat")))))))</f>
        <v>Thur</v>
      </c>
      <c r="E1092" s="15">
        <v>19</v>
      </c>
      <c r="F1092" s="9">
        <v>21170.66</v>
      </c>
      <c r="G1092" s="9">
        <v>19297.572</v>
      </c>
      <c r="H1092" s="61">
        <v>10455.312</v>
      </c>
      <c r="I1092" s="9">
        <v>3374.252</v>
      </c>
      <c r="J1092" s="9">
        <v>0</v>
      </c>
      <c r="K1092" s="9">
        <v>1971.508</v>
      </c>
      <c r="L1092" s="9">
        <v>9339</v>
      </c>
      <c r="M1092" s="9"/>
      <c r="O1092" s="11">
        <f t="shared" ref="O1092:O1155" si="174">SUM(F1092:M1092)</f>
        <v>65608.304000000004</v>
      </c>
      <c r="P1092" s="11">
        <v>38.332000000000001</v>
      </c>
      <c r="Q1092" s="11">
        <f t="shared" ref="Q1092:Q1155" si="175">K1092-P1092</f>
        <v>1933.1759999999999</v>
      </c>
      <c r="S1092" s="11">
        <f t="shared" ref="S1092:S1155" si="176">O1092-P1092</f>
        <v>65569.972000000009</v>
      </c>
      <c r="T1092" s="11">
        <f t="shared" si="170"/>
        <v>65569.972000000009</v>
      </c>
      <c r="U1092" s="11">
        <f t="shared" si="169"/>
        <v>-13887.275999999983</v>
      </c>
      <c r="V1092" s="11">
        <f t="shared" si="171"/>
        <v>56230.972000000002</v>
      </c>
      <c r="W1092" s="12">
        <f t="shared" ref="W1092:W1155" si="177">V1092/S1092</f>
        <v>0.85757199957321917</v>
      </c>
      <c r="X1092" s="11">
        <f t="shared" si="172"/>
        <v>9339</v>
      </c>
      <c r="Y1092" s="12">
        <f t="shared" ref="Y1092:Y1155" si="178">X1092/S1092</f>
        <v>0.14242800042678069</v>
      </c>
      <c r="AA1092" s="12"/>
      <c r="AB1092" s="12"/>
    </row>
    <row r="1093" spans="1:31">
      <c r="A1093" s="1">
        <v>35790</v>
      </c>
      <c r="B1093" s="7" t="s">
        <v>86</v>
      </c>
      <c r="C1093" s="8" t="str">
        <f t="shared" si="173"/>
        <v>Fri</v>
      </c>
      <c r="E1093" s="15">
        <v>30</v>
      </c>
      <c r="F1093" s="9">
        <v>24867.7</v>
      </c>
      <c r="G1093" s="9">
        <v>20035.817999999999</v>
      </c>
      <c r="H1093" s="61">
        <v>11775.192000000001</v>
      </c>
      <c r="I1093" s="9">
        <v>3778.2360000000003</v>
      </c>
      <c r="J1093" s="9">
        <v>0</v>
      </c>
      <c r="K1093" s="9">
        <v>4086.3679999999999</v>
      </c>
      <c r="L1093" s="9">
        <v>10713</v>
      </c>
      <c r="M1093" s="9"/>
      <c r="O1093" s="11">
        <f t="shared" si="174"/>
        <v>75256.313999999998</v>
      </c>
      <c r="P1093" s="11">
        <v>2027.674</v>
      </c>
      <c r="Q1093" s="11">
        <f t="shared" si="175"/>
        <v>2058.694</v>
      </c>
      <c r="S1093" s="11">
        <f t="shared" si="176"/>
        <v>73228.639999999999</v>
      </c>
      <c r="T1093" s="11">
        <f t="shared" si="170"/>
        <v>73228.639999999999</v>
      </c>
      <c r="U1093" s="11">
        <f t="shared" ref="U1093:U1156" si="179">S1093-S1092</f>
        <v>7658.6679999999906</v>
      </c>
      <c r="V1093" s="11">
        <f t="shared" si="171"/>
        <v>62515.64</v>
      </c>
      <c r="W1093" s="12">
        <f t="shared" si="177"/>
        <v>0.85370477998772065</v>
      </c>
      <c r="X1093" s="11">
        <f t="shared" si="172"/>
        <v>10713</v>
      </c>
      <c r="Y1093" s="12">
        <f t="shared" si="178"/>
        <v>0.14629522001227935</v>
      </c>
      <c r="AA1093" s="12"/>
      <c r="AB1093" s="12"/>
    </row>
    <row r="1094" spans="1:31">
      <c r="A1094" s="1">
        <v>35791</v>
      </c>
      <c r="B1094" s="7" t="s">
        <v>86</v>
      </c>
      <c r="C1094" s="8" t="str">
        <f t="shared" si="173"/>
        <v>Sat</v>
      </c>
      <c r="E1094" s="15">
        <v>31</v>
      </c>
      <c r="F1094" s="9">
        <v>42857.232000000004</v>
      </c>
      <c r="G1094" s="9">
        <v>24560.601999999999</v>
      </c>
      <c r="H1094" s="61">
        <v>16291.704</v>
      </c>
      <c r="I1094" s="9">
        <v>5584.634</v>
      </c>
      <c r="J1094" s="9">
        <v>0</v>
      </c>
      <c r="K1094" s="9">
        <v>5253.7539999999999</v>
      </c>
      <c r="L1094" s="9">
        <v>15502</v>
      </c>
      <c r="M1094" s="9"/>
      <c r="O1094" s="11">
        <f t="shared" si="174"/>
        <v>110049.92600000001</v>
      </c>
      <c r="P1094" s="11">
        <v>2303.752</v>
      </c>
      <c r="Q1094" s="11">
        <f t="shared" si="175"/>
        <v>2950.002</v>
      </c>
      <c r="S1094" s="11">
        <f t="shared" si="176"/>
        <v>107746.17400000001</v>
      </c>
      <c r="T1094" s="11">
        <f t="shared" si="170"/>
        <v>107746.17400000001</v>
      </c>
      <c r="U1094" s="11">
        <f t="shared" si="179"/>
        <v>34517.534000000014</v>
      </c>
      <c r="V1094" s="11">
        <f t="shared" si="171"/>
        <v>92244.174000000014</v>
      </c>
      <c r="W1094" s="12">
        <f t="shared" si="177"/>
        <v>0.85612482165724046</v>
      </c>
      <c r="X1094" s="11">
        <f t="shared" si="172"/>
        <v>15502</v>
      </c>
      <c r="Y1094" s="12">
        <f t="shared" si="178"/>
        <v>0.14387517834275951</v>
      </c>
      <c r="AA1094" s="12"/>
      <c r="AB1094" s="12"/>
    </row>
    <row r="1095" spans="1:31">
      <c r="A1095" s="1">
        <v>35792</v>
      </c>
      <c r="B1095" s="7" t="s">
        <v>86</v>
      </c>
      <c r="C1095" s="8" t="str">
        <f t="shared" si="173"/>
        <v>Sun</v>
      </c>
      <c r="E1095" s="15">
        <v>33</v>
      </c>
      <c r="F1095" s="9">
        <v>44290.27</v>
      </c>
      <c r="G1095" s="9">
        <v>25803.670999999998</v>
      </c>
      <c r="H1095" s="61">
        <v>17187.237999999998</v>
      </c>
      <c r="I1095" s="9">
        <v>5083.3739999999998</v>
      </c>
      <c r="J1095" s="9">
        <v>0</v>
      </c>
      <c r="K1095" s="9">
        <v>6510.2859999999991</v>
      </c>
      <c r="L1095" s="9">
        <v>15770</v>
      </c>
      <c r="M1095" s="9"/>
      <c r="O1095" s="11">
        <f t="shared" si="174"/>
        <v>114644.83899999998</v>
      </c>
      <c r="P1095" s="11">
        <v>2378.8779999999997</v>
      </c>
      <c r="Q1095" s="11">
        <f t="shared" si="175"/>
        <v>4131.4079999999994</v>
      </c>
      <c r="S1095" s="11">
        <f t="shared" si="176"/>
        <v>112265.96099999998</v>
      </c>
      <c r="T1095" s="11">
        <f t="shared" si="170"/>
        <v>112265.96099999998</v>
      </c>
      <c r="U1095" s="11">
        <f t="shared" si="179"/>
        <v>4519.7869999999675</v>
      </c>
      <c r="V1095" s="11">
        <f t="shared" si="171"/>
        <v>96495.960999999981</v>
      </c>
      <c r="W1095" s="12">
        <f t="shared" si="177"/>
        <v>0.85952999591746249</v>
      </c>
      <c r="X1095" s="11">
        <f t="shared" si="172"/>
        <v>15770</v>
      </c>
      <c r="Y1095" s="12">
        <f t="shared" si="178"/>
        <v>0.14047000408253757</v>
      </c>
      <c r="AA1095" s="12"/>
      <c r="AB1095" s="12"/>
    </row>
    <row r="1096" spans="1:31">
      <c r="A1096" s="1">
        <v>35793</v>
      </c>
      <c r="B1096" s="7" t="s">
        <v>86</v>
      </c>
      <c r="C1096" s="8" t="str">
        <f t="shared" si="173"/>
        <v>Mon</v>
      </c>
      <c r="E1096" s="15">
        <v>31</v>
      </c>
      <c r="F1096" s="9">
        <v>47586.072</v>
      </c>
      <c r="G1096" s="9">
        <v>26515.71</v>
      </c>
      <c r="H1096" s="61">
        <v>18021.756000000001</v>
      </c>
      <c r="I1096" s="9">
        <v>6075.4139999999998</v>
      </c>
      <c r="J1096" s="9">
        <v>0</v>
      </c>
      <c r="K1096" s="9">
        <v>7943.8140000000003</v>
      </c>
      <c r="L1096" s="9">
        <v>16451</v>
      </c>
      <c r="M1096" s="9"/>
      <c r="O1096" s="11">
        <f t="shared" si="174"/>
        <v>122593.766</v>
      </c>
      <c r="P1096" s="11">
        <v>2339.652</v>
      </c>
      <c r="Q1096" s="11">
        <f t="shared" si="175"/>
        <v>5604.1620000000003</v>
      </c>
      <c r="S1096" s="11">
        <f t="shared" si="176"/>
        <v>120254.114</v>
      </c>
      <c r="T1096" s="11">
        <f t="shared" si="170"/>
        <v>120254.114</v>
      </c>
      <c r="U1096" s="11">
        <f t="shared" si="179"/>
        <v>7988.1530000000203</v>
      </c>
      <c r="V1096" s="11">
        <f t="shared" si="171"/>
        <v>103803.114</v>
      </c>
      <c r="W1096" s="12">
        <f t="shared" si="177"/>
        <v>0.86319802747039487</v>
      </c>
      <c r="X1096" s="11">
        <f t="shared" si="172"/>
        <v>16451</v>
      </c>
      <c r="Y1096" s="12">
        <f t="shared" si="178"/>
        <v>0.1368019725296051</v>
      </c>
      <c r="AA1096" s="12"/>
      <c r="AB1096" s="12"/>
    </row>
    <row r="1097" spans="1:31">
      <c r="A1097" s="1">
        <v>35794</v>
      </c>
      <c r="B1097" s="7" t="s">
        <v>86</v>
      </c>
      <c r="C1097" s="8" t="str">
        <f t="shared" si="173"/>
        <v>Tue</v>
      </c>
      <c r="E1097" s="15">
        <v>29</v>
      </c>
      <c r="F1097" s="9">
        <v>45922.772000000004</v>
      </c>
      <c r="G1097" s="9">
        <v>26433.54</v>
      </c>
      <c r="H1097" s="61">
        <v>17541.552</v>
      </c>
      <c r="I1097" s="9">
        <v>5842.0039999999999</v>
      </c>
      <c r="J1097" s="9">
        <v>0</v>
      </c>
      <c r="K1097" s="9">
        <v>7755.4960000000001</v>
      </c>
      <c r="L1097" s="9">
        <v>16100</v>
      </c>
      <c r="M1097" s="9"/>
      <c r="O1097" s="11">
        <f t="shared" si="174"/>
        <v>119595.364</v>
      </c>
      <c r="P1097" s="11">
        <v>2329.9639999999999</v>
      </c>
      <c r="Q1097" s="11">
        <f t="shared" si="175"/>
        <v>5425.5320000000002</v>
      </c>
      <c r="S1097" s="11">
        <f t="shared" si="176"/>
        <v>117265.4</v>
      </c>
      <c r="T1097" s="11">
        <f t="shared" si="170"/>
        <v>117265.4</v>
      </c>
      <c r="U1097" s="11">
        <f t="shared" si="179"/>
        <v>-2988.7140000000072</v>
      </c>
      <c r="V1097" s="11">
        <f t="shared" si="171"/>
        <v>101165.4</v>
      </c>
      <c r="W1097" s="12">
        <f t="shared" si="177"/>
        <v>0.86270459999283677</v>
      </c>
      <c r="X1097" s="11">
        <f t="shared" si="172"/>
        <v>16100</v>
      </c>
      <c r="Y1097" s="12">
        <f t="shared" si="178"/>
        <v>0.13729540000716325</v>
      </c>
      <c r="AA1097" s="12"/>
      <c r="AB1097" s="12"/>
    </row>
    <row r="1098" spans="1:31">
      <c r="A1098" s="1">
        <v>35795</v>
      </c>
      <c r="B1098" s="7" t="s">
        <v>86</v>
      </c>
      <c r="C1098" s="8" t="str">
        <f t="shared" si="173"/>
        <v>Wed</v>
      </c>
      <c r="E1098" s="15">
        <v>35</v>
      </c>
      <c r="F1098" s="9">
        <v>44749.218000000001</v>
      </c>
      <c r="G1098" s="9">
        <v>25175.652000000002</v>
      </c>
      <c r="H1098" s="61">
        <v>14749.98</v>
      </c>
      <c r="I1098" s="9">
        <v>5518.0079999999998</v>
      </c>
      <c r="J1098" s="9">
        <v>0</v>
      </c>
      <c r="K1098" s="9">
        <v>24982.584000000003</v>
      </c>
      <c r="L1098" s="9">
        <v>15161</v>
      </c>
      <c r="M1098" s="9"/>
      <c r="O1098" s="11">
        <f t="shared" si="174"/>
        <v>130336.442</v>
      </c>
      <c r="P1098" s="11">
        <v>2384.2860000000001</v>
      </c>
      <c r="Q1098" s="11">
        <f t="shared" si="175"/>
        <v>22598.298000000003</v>
      </c>
      <c r="S1098" s="11">
        <f t="shared" si="176"/>
        <v>127952.15599999999</v>
      </c>
      <c r="T1098" s="11">
        <f t="shared" si="170"/>
        <v>127952.15599999999</v>
      </c>
      <c r="U1098" s="11">
        <f t="shared" si="179"/>
        <v>10686.755999999994</v>
      </c>
      <c r="V1098" s="11">
        <f t="shared" si="171"/>
        <v>112791.15599999999</v>
      </c>
      <c r="W1098" s="12">
        <f t="shared" si="177"/>
        <v>0.88151039830856781</v>
      </c>
      <c r="X1098" s="11">
        <f t="shared" si="172"/>
        <v>15161</v>
      </c>
      <c r="Y1098" s="12">
        <f t="shared" si="178"/>
        <v>0.11848960169143223</v>
      </c>
      <c r="AA1098" s="12"/>
      <c r="AB1098" s="12"/>
    </row>
    <row r="1099" spans="1:31">
      <c r="A1099" s="1">
        <v>35796</v>
      </c>
      <c r="B1099" s="7" t="s">
        <v>75</v>
      </c>
      <c r="C1099" s="8" t="str">
        <f t="shared" si="173"/>
        <v>Thur</v>
      </c>
      <c r="E1099" s="10">
        <v>33</v>
      </c>
      <c r="F1099" s="9">
        <v>41794.210999999996</v>
      </c>
      <c r="G1099" s="9">
        <v>24744.893999999997</v>
      </c>
      <c r="H1099" s="61">
        <v>14167.493999999999</v>
      </c>
      <c r="I1099" s="9">
        <v>5242.0349999999999</v>
      </c>
      <c r="J1099" s="9">
        <v>0</v>
      </c>
      <c r="K1099" s="9">
        <v>23507.752999999997</v>
      </c>
      <c r="L1099" s="9">
        <v>14295</v>
      </c>
      <c r="M1099" s="9"/>
      <c r="O1099" s="11">
        <f t="shared" si="174"/>
        <v>123751.38699999999</v>
      </c>
      <c r="P1099" s="11">
        <v>2267.9189999999999</v>
      </c>
      <c r="Q1099" s="11">
        <f t="shared" si="175"/>
        <v>21239.833999999995</v>
      </c>
      <c r="S1099" s="11">
        <f t="shared" si="176"/>
        <v>121483.46799999999</v>
      </c>
      <c r="T1099" s="11">
        <f t="shared" si="170"/>
        <v>121483.46799999999</v>
      </c>
      <c r="U1099" s="11">
        <f t="shared" si="179"/>
        <v>-6468.6879999999946</v>
      </c>
      <c r="V1099" s="11">
        <f t="shared" si="171"/>
        <v>107188.46799999999</v>
      </c>
      <c r="W1099" s="12">
        <f t="shared" si="177"/>
        <v>0.88232966809936642</v>
      </c>
      <c r="X1099" s="11">
        <f t="shared" si="172"/>
        <v>14295</v>
      </c>
      <c r="Y1099" s="12">
        <f t="shared" si="178"/>
        <v>0.1176703319006336</v>
      </c>
      <c r="AA1099" s="9">
        <f>INTERCEPT(T1099:T1129,E1099:E1129)</f>
        <v>33571.593628706512</v>
      </c>
      <c r="AB1099" s="9">
        <f>SLOPE(T1099:T1129,E1099:E1129)</f>
        <v>2562.7235347782512</v>
      </c>
      <c r="AC1099" s="12">
        <f>RSQ(T1099:T1129,E1099:E1129)</f>
        <v>0.91216972192325907</v>
      </c>
      <c r="AD1099" s="9">
        <f>AA1099+(AB1099*55)</f>
        <v>174521.3880415103</v>
      </c>
      <c r="AE1099" s="10">
        <f>SUM(E1099:E1129)</f>
        <v>676</v>
      </c>
    </row>
    <row r="1100" spans="1:31">
      <c r="A1100" s="1">
        <v>35797</v>
      </c>
      <c r="B1100" s="7" t="s">
        <v>75</v>
      </c>
      <c r="C1100" s="8" t="str">
        <f t="shared" si="173"/>
        <v>Fri</v>
      </c>
      <c r="E1100" s="10">
        <v>21</v>
      </c>
      <c r="F1100" s="9">
        <v>27042.708000000002</v>
      </c>
      <c r="G1100" s="9">
        <v>23089.332000000002</v>
      </c>
      <c r="H1100" s="61">
        <v>12808.068000000001</v>
      </c>
      <c r="I1100" s="9">
        <v>4319.0839999999998</v>
      </c>
      <c r="J1100" s="9">
        <v>0</v>
      </c>
      <c r="K1100" s="9">
        <v>10521.616</v>
      </c>
      <c r="L1100" s="9">
        <v>11254</v>
      </c>
      <c r="M1100" s="9"/>
      <c r="O1100" s="11">
        <f t="shared" si="174"/>
        <v>89034.808000000005</v>
      </c>
      <c r="P1100" s="11">
        <v>2030.56</v>
      </c>
      <c r="Q1100" s="11">
        <f t="shared" si="175"/>
        <v>8491.0560000000005</v>
      </c>
      <c r="S1100" s="11">
        <f t="shared" si="176"/>
        <v>87004.248000000007</v>
      </c>
      <c r="T1100" s="11">
        <f t="shared" si="170"/>
        <v>87004.248000000007</v>
      </c>
      <c r="U1100" s="11">
        <f t="shared" si="179"/>
        <v>-34479.219999999987</v>
      </c>
      <c r="V1100" s="11">
        <f t="shared" si="171"/>
        <v>75750.248000000007</v>
      </c>
      <c r="W1100" s="12">
        <f t="shared" si="177"/>
        <v>0.87064999400948795</v>
      </c>
      <c r="X1100" s="11">
        <f t="shared" si="172"/>
        <v>11254</v>
      </c>
      <c r="Y1100" s="12">
        <f t="shared" si="178"/>
        <v>0.12935000599051208</v>
      </c>
      <c r="AA1100" s="12"/>
      <c r="AB1100" s="12"/>
    </row>
    <row r="1101" spans="1:31">
      <c r="A1101" s="1">
        <v>35798</v>
      </c>
      <c r="B1101" s="7" t="s">
        <v>75</v>
      </c>
      <c r="C1101" s="8" t="str">
        <f t="shared" si="173"/>
        <v>Sat</v>
      </c>
      <c r="E1101" s="10">
        <v>15</v>
      </c>
      <c r="F1101" s="9">
        <v>15568.47</v>
      </c>
      <c r="G1101" s="9">
        <v>18626.894999999997</v>
      </c>
      <c r="H1101" s="61">
        <v>9149.4</v>
      </c>
      <c r="I1101" s="9">
        <v>2931.12</v>
      </c>
      <c r="J1101" s="9">
        <v>0</v>
      </c>
      <c r="K1101" s="9">
        <v>9672.0749999999989</v>
      </c>
      <c r="L1101" s="9">
        <v>7819</v>
      </c>
      <c r="M1101" s="9"/>
      <c r="O1101" s="11">
        <f t="shared" si="174"/>
        <v>63766.96</v>
      </c>
      <c r="P1101" s="11">
        <v>2178.6750000000002</v>
      </c>
      <c r="Q1101" s="11">
        <f t="shared" si="175"/>
        <v>7493.3999999999987</v>
      </c>
      <c r="S1101" s="11">
        <f t="shared" si="176"/>
        <v>61588.284999999996</v>
      </c>
      <c r="T1101" s="11">
        <f t="shared" si="170"/>
        <v>61588.284999999996</v>
      </c>
      <c r="U1101" s="11">
        <f t="shared" si="179"/>
        <v>-25415.963000000011</v>
      </c>
      <c r="V1101" s="11">
        <f t="shared" si="171"/>
        <v>53769.284999999996</v>
      </c>
      <c r="W1101" s="12">
        <f t="shared" si="177"/>
        <v>0.87304403751460202</v>
      </c>
      <c r="X1101" s="11">
        <f t="shared" si="172"/>
        <v>7819</v>
      </c>
      <c r="Y1101" s="12">
        <f t="shared" si="178"/>
        <v>0.12695596248539801</v>
      </c>
      <c r="AA1101" s="12"/>
      <c r="AB1101" s="12"/>
    </row>
    <row r="1102" spans="1:31">
      <c r="A1102" s="1">
        <v>35799</v>
      </c>
      <c r="B1102" s="7" t="s">
        <v>75</v>
      </c>
      <c r="C1102" s="8" t="str">
        <f t="shared" si="173"/>
        <v>Sun</v>
      </c>
      <c r="E1102" s="10">
        <v>15</v>
      </c>
      <c r="F1102" s="9">
        <v>16526.272000000001</v>
      </c>
      <c r="G1102" s="9">
        <v>19112.128000000001</v>
      </c>
      <c r="H1102" s="61">
        <v>10007.76</v>
      </c>
      <c r="I1102" s="9">
        <v>3022.0120000000002</v>
      </c>
      <c r="J1102" s="9">
        <v>0</v>
      </c>
      <c r="K1102" s="9">
        <v>8261.0640000000003</v>
      </c>
      <c r="L1102" s="9">
        <v>7698</v>
      </c>
      <c r="M1102" s="9"/>
      <c r="O1102" s="11">
        <f t="shared" si="174"/>
        <v>64627.236000000004</v>
      </c>
      <c r="P1102" s="11">
        <v>2194.248</v>
      </c>
      <c r="Q1102" s="11">
        <f t="shared" si="175"/>
        <v>6066.8160000000007</v>
      </c>
      <c r="S1102" s="11">
        <f t="shared" si="176"/>
        <v>62432.988000000005</v>
      </c>
      <c r="T1102" s="11">
        <f t="shared" si="170"/>
        <v>62432.988000000005</v>
      </c>
      <c r="U1102" s="11">
        <f t="shared" si="179"/>
        <v>844.70300000000861</v>
      </c>
      <c r="V1102" s="11">
        <f t="shared" si="171"/>
        <v>54734.988000000005</v>
      </c>
      <c r="W1102" s="12">
        <f t="shared" si="177"/>
        <v>0.87669979851036439</v>
      </c>
      <c r="X1102" s="11">
        <f t="shared" si="172"/>
        <v>7698</v>
      </c>
      <c r="Y1102" s="12">
        <f t="shared" si="178"/>
        <v>0.12330020148963557</v>
      </c>
      <c r="AA1102" s="12"/>
      <c r="AB1102" s="12"/>
    </row>
    <row r="1103" spans="1:31">
      <c r="A1103" s="1">
        <v>35800</v>
      </c>
      <c r="B1103" s="7" t="s">
        <v>75</v>
      </c>
      <c r="C1103" s="8" t="str">
        <f t="shared" si="173"/>
        <v>Mon</v>
      </c>
      <c r="E1103" s="10">
        <v>7</v>
      </c>
      <c r="F1103" s="9">
        <v>11638.056</v>
      </c>
      <c r="G1103" s="9">
        <v>14367.996000000001</v>
      </c>
      <c r="H1103" s="61">
        <v>9201.8700000000008</v>
      </c>
      <c r="I1103" s="9">
        <v>3252.0540000000001</v>
      </c>
      <c r="J1103" s="9">
        <v>0</v>
      </c>
      <c r="K1103" s="9">
        <v>7803.6840000000002</v>
      </c>
      <c r="L1103" s="9">
        <v>5553</v>
      </c>
      <c r="M1103" s="9"/>
      <c r="O1103" s="11">
        <f t="shared" si="174"/>
        <v>51816.660000000011</v>
      </c>
      <c r="P1103" s="11">
        <v>1970.124</v>
      </c>
      <c r="Q1103" s="11">
        <f t="shared" si="175"/>
        <v>5833.56</v>
      </c>
      <c r="S1103" s="11">
        <f t="shared" si="176"/>
        <v>49846.536000000007</v>
      </c>
      <c r="T1103" s="11">
        <f t="shared" si="170"/>
        <v>49846.536000000007</v>
      </c>
      <c r="U1103" s="11">
        <f t="shared" si="179"/>
        <v>-12586.451999999997</v>
      </c>
      <c r="V1103" s="11">
        <f t="shared" si="171"/>
        <v>44293.536000000007</v>
      </c>
      <c r="W1103" s="12">
        <f t="shared" si="177"/>
        <v>0.8885980763036373</v>
      </c>
      <c r="X1103" s="11">
        <f t="shared" si="172"/>
        <v>5553</v>
      </c>
      <c r="Y1103" s="12">
        <f t="shared" si="178"/>
        <v>0.11140192369636276</v>
      </c>
      <c r="AA1103" s="12"/>
      <c r="AB1103" s="12"/>
    </row>
    <row r="1104" spans="1:31">
      <c r="A1104" s="1">
        <v>35801</v>
      </c>
      <c r="B1104" s="7" t="s">
        <v>75</v>
      </c>
      <c r="C1104" s="8" t="str">
        <f t="shared" si="173"/>
        <v>Tue</v>
      </c>
      <c r="E1104" s="10">
        <v>2</v>
      </c>
      <c r="F1104" s="9">
        <v>10039.120000000001</v>
      </c>
      <c r="G1104" s="9">
        <v>12274.08</v>
      </c>
      <c r="H1104" s="61">
        <v>8259.68</v>
      </c>
      <c r="I1104" s="9">
        <v>3195.92</v>
      </c>
      <c r="J1104" s="9">
        <v>0</v>
      </c>
      <c r="K1104" s="9">
        <v>5045.04</v>
      </c>
      <c r="L1104" s="9">
        <v>4315</v>
      </c>
      <c r="M1104" s="9"/>
      <c r="O1104" s="11">
        <f t="shared" si="174"/>
        <v>43128.840000000004</v>
      </c>
      <c r="P1104" s="11">
        <v>1636.96</v>
      </c>
      <c r="Q1104" s="11">
        <f t="shared" si="175"/>
        <v>3408.08</v>
      </c>
      <c r="S1104" s="11">
        <f t="shared" si="176"/>
        <v>41491.880000000005</v>
      </c>
      <c r="T1104" s="11">
        <f t="shared" si="170"/>
        <v>41491.880000000005</v>
      </c>
      <c r="U1104" s="11">
        <f t="shared" si="179"/>
        <v>-8354.6560000000027</v>
      </c>
      <c r="V1104" s="11">
        <f t="shared" si="171"/>
        <v>37176.880000000005</v>
      </c>
      <c r="W1104" s="12">
        <f t="shared" si="177"/>
        <v>0.8960037482032629</v>
      </c>
      <c r="X1104" s="11">
        <f t="shared" si="172"/>
        <v>4315</v>
      </c>
      <c r="Y1104" s="12">
        <f t="shared" si="178"/>
        <v>0.10399625179673709</v>
      </c>
      <c r="AA1104" s="12"/>
      <c r="AB1104" s="12"/>
    </row>
    <row r="1105" spans="1:28">
      <c r="A1105" s="1">
        <v>35802</v>
      </c>
      <c r="B1105" s="7" t="s">
        <v>75</v>
      </c>
      <c r="C1105" s="8" t="str">
        <f t="shared" si="173"/>
        <v>Wed</v>
      </c>
      <c r="E1105" s="10">
        <v>0</v>
      </c>
      <c r="F1105" s="9">
        <v>8963.1360000000004</v>
      </c>
      <c r="G1105" s="9">
        <v>11845.17</v>
      </c>
      <c r="H1105" s="61">
        <v>8054.1</v>
      </c>
      <c r="I1105" s="9">
        <v>2991.8160000000003</v>
      </c>
      <c r="J1105" s="9">
        <v>0</v>
      </c>
      <c r="K1105" s="9">
        <v>3543.8040000000001</v>
      </c>
      <c r="L1105" s="9">
        <v>3617</v>
      </c>
      <c r="M1105" s="9"/>
      <c r="O1105" s="11">
        <f t="shared" si="174"/>
        <v>39015.025999999998</v>
      </c>
      <c r="P1105" s="11">
        <v>2009.934</v>
      </c>
      <c r="Q1105" s="11">
        <f t="shared" si="175"/>
        <v>1533.8700000000001</v>
      </c>
      <c r="S1105" s="11">
        <f t="shared" si="176"/>
        <v>37005.091999999997</v>
      </c>
      <c r="T1105" s="11">
        <f t="shared" si="170"/>
        <v>37005.091999999997</v>
      </c>
      <c r="U1105" s="11">
        <f t="shared" si="179"/>
        <v>-4486.7880000000077</v>
      </c>
      <c r="V1105" s="11">
        <f t="shared" si="171"/>
        <v>33388.091999999997</v>
      </c>
      <c r="W1105" s="12">
        <f t="shared" si="177"/>
        <v>0.90225669483540261</v>
      </c>
      <c r="X1105" s="11">
        <f t="shared" si="172"/>
        <v>3617</v>
      </c>
      <c r="Y1105" s="12">
        <f t="shared" si="178"/>
        <v>9.7743305164597352E-2</v>
      </c>
      <c r="AA1105" s="12"/>
      <c r="AB1105" s="12"/>
    </row>
    <row r="1106" spans="1:28">
      <c r="A1106" s="1">
        <v>35803</v>
      </c>
      <c r="B1106" s="7" t="s">
        <v>75</v>
      </c>
      <c r="C1106" s="8" t="str">
        <f t="shared" si="173"/>
        <v>Thur</v>
      </c>
      <c r="E1106" s="10">
        <v>0</v>
      </c>
      <c r="F1106" s="9">
        <v>9735.3559999999998</v>
      </c>
      <c r="G1106" s="9">
        <v>12441.925999999999</v>
      </c>
      <c r="H1106" s="61">
        <v>9358.9249999999993</v>
      </c>
      <c r="I1106" s="9">
        <v>3248.9209999999998</v>
      </c>
      <c r="J1106" s="9">
        <v>0</v>
      </c>
      <c r="K1106" s="9">
        <v>2103.0360000000001</v>
      </c>
      <c r="L1106" s="9">
        <v>4508</v>
      </c>
      <c r="M1106" s="9"/>
      <c r="O1106" s="11">
        <f t="shared" si="174"/>
        <v>41396.163999999997</v>
      </c>
      <c r="P1106" s="11">
        <v>2116.5169999999998</v>
      </c>
      <c r="Q1106" s="11">
        <f t="shared" si="175"/>
        <v>-13.480999999999767</v>
      </c>
      <c r="S1106" s="11">
        <f t="shared" si="176"/>
        <v>39279.646999999997</v>
      </c>
      <c r="T1106" s="11">
        <f t="shared" si="170"/>
        <v>39279.646999999997</v>
      </c>
      <c r="U1106" s="11">
        <f t="shared" si="179"/>
        <v>2274.5550000000003</v>
      </c>
      <c r="V1106" s="11">
        <f t="shared" si="171"/>
        <v>34771.646999999997</v>
      </c>
      <c r="W1106" s="12">
        <f t="shared" si="177"/>
        <v>0.88523318450392385</v>
      </c>
      <c r="X1106" s="11">
        <f t="shared" si="172"/>
        <v>4508</v>
      </c>
      <c r="Y1106" s="12">
        <f t="shared" si="178"/>
        <v>0.11476681549607613</v>
      </c>
      <c r="AA1106" s="12"/>
      <c r="AB1106" s="12"/>
    </row>
    <row r="1107" spans="1:28">
      <c r="A1107" s="1">
        <v>35804</v>
      </c>
      <c r="B1107" s="7" t="s">
        <v>75</v>
      </c>
      <c r="C1107" s="8" t="str">
        <f t="shared" si="173"/>
        <v>Fri</v>
      </c>
      <c r="E1107" s="10">
        <v>14</v>
      </c>
      <c r="F1107" s="9">
        <v>19952.955999999998</v>
      </c>
      <c r="G1107" s="9">
        <v>15305.508999999998</v>
      </c>
      <c r="H1107" s="61">
        <v>12368.255999999999</v>
      </c>
      <c r="I1107" s="9">
        <v>4325.357</v>
      </c>
      <c r="J1107" s="9">
        <v>0</v>
      </c>
      <c r="K1107" s="9">
        <v>4594.4579999999996</v>
      </c>
      <c r="L1107" s="9">
        <v>8950</v>
      </c>
      <c r="M1107" s="9"/>
      <c r="O1107" s="11">
        <f t="shared" si="174"/>
        <v>65496.535999999993</v>
      </c>
      <c r="P1107" s="11">
        <v>2053.0639999999999</v>
      </c>
      <c r="Q1107" s="11">
        <f t="shared" si="175"/>
        <v>2541.3939999999998</v>
      </c>
      <c r="S1107" s="11">
        <f t="shared" si="176"/>
        <v>63443.471999999994</v>
      </c>
      <c r="T1107" s="11">
        <f t="shared" si="170"/>
        <v>63443.471999999994</v>
      </c>
      <c r="U1107" s="11">
        <f t="shared" si="179"/>
        <v>24163.824999999997</v>
      </c>
      <c r="V1107" s="11">
        <f t="shared" si="171"/>
        <v>54493.471999999994</v>
      </c>
      <c r="W1107" s="12">
        <f t="shared" si="177"/>
        <v>0.85892953651716919</v>
      </c>
      <c r="X1107" s="11">
        <f t="shared" si="172"/>
        <v>8950</v>
      </c>
      <c r="Y1107" s="12">
        <f t="shared" si="178"/>
        <v>0.14107046348283084</v>
      </c>
      <c r="AA1107" s="12"/>
      <c r="AB1107" s="12"/>
    </row>
    <row r="1108" spans="1:28">
      <c r="A1108" s="1">
        <v>35805</v>
      </c>
      <c r="B1108" s="7" t="s">
        <v>75</v>
      </c>
      <c r="C1108" s="8" t="str">
        <f t="shared" si="173"/>
        <v>Sat</v>
      </c>
      <c r="E1108" s="10">
        <v>24</v>
      </c>
      <c r="F1108" s="9">
        <v>26679.072</v>
      </c>
      <c r="G1108" s="9">
        <v>16759.371999999999</v>
      </c>
      <c r="H1108" s="61">
        <v>13099.184000000001</v>
      </c>
      <c r="I1108" s="9">
        <v>4935.5039999999999</v>
      </c>
      <c r="J1108" s="9">
        <v>0</v>
      </c>
      <c r="K1108" s="9">
        <v>6140.3720000000003</v>
      </c>
      <c r="L1108" s="9">
        <v>11237</v>
      </c>
      <c r="M1108" s="9"/>
      <c r="O1108" s="11">
        <f t="shared" si="174"/>
        <v>78850.504000000001</v>
      </c>
      <c r="P1108" s="11">
        <v>2095.828</v>
      </c>
      <c r="Q1108" s="11">
        <f t="shared" si="175"/>
        <v>4044.5440000000003</v>
      </c>
      <c r="S1108" s="11">
        <f t="shared" si="176"/>
        <v>76754.676000000007</v>
      </c>
      <c r="T1108" s="11">
        <f t="shared" si="170"/>
        <v>76754.676000000007</v>
      </c>
      <c r="U1108" s="11">
        <f t="shared" si="179"/>
        <v>13311.204000000012</v>
      </c>
      <c r="V1108" s="11">
        <f t="shared" si="171"/>
        <v>65517.675999999999</v>
      </c>
      <c r="W1108" s="12">
        <f t="shared" si="177"/>
        <v>0.85359849607077998</v>
      </c>
      <c r="X1108" s="11">
        <f t="shared" si="172"/>
        <v>11237</v>
      </c>
      <c r="Y1108" s="12">
        <f t="shared" si="178"/>
        <v>0.14640150392921988</v>
      </c>
      <c r="AA1108" s="12"/>
      <c r="AB1108" s="12"/>
    </row>
    <row r="1109" spans="1:28">
      <c r="A1109" s="1">
        <v>35806</v>
      </c>
      <c r="B1109" s="7" t="s">
        <v>75</v>
      </c>
      <c r="C1109" s="8" t="str">
        <f t="shared" si="173"/>
        <v>Sun</v>
      </c>
      <c r="E1109" s="10">
        <v>24</v>
      </c>
      <c r="F1109" s="9">
        <v>30337.188000000002</v>
      </c>
      <c r="G1109" s="9">
        <v>17408.944</v>
      </c>
      <c r="H1109" s="61">
        <v>14041.944000000001</v>
      </c>
      <c r="I1109" s="9">
        <v>5178.9639999999999</v>
      </c>
      <c r="J1109" s="9">
        <v>0</v>
      </c>
      <c r="K1109" s="9">
        <v>7999.9920000000002</v>
      </c>
      <c r="L1109" s="9">
        <v>12166</v>
      </c>
      <c r="M1109" s="9"/>
      <c r="O1109" s="11">
        <f t="shared" si="174"/>
        <v>87133.032000000007</v>
      </c>
      <c r="P1109" s="11">
        <v>2155.9160000000002</v>
      </c>
      <c r="Q1109" s="11">
        <f t="shared" si="175"/>
        <v>5844.076</v>
      </c>
      <c r="S1109" s="11">
        <f t="shared" si="176"/>
        <v>84977.116000000009</v>
      </c>
      <c r="T1109" s="11">
        <f t="shared" si="170"/>
        <v>84977.116000000009</v>
      </c>
      <c r="U1109" s="11">
        <f t="shared" si="179"/>
        <v>8222.4400000000023</v>
      </c>
      <c r="V1109" s="11">
        <f t="shared" si="171"/>
        <v>72811.116000000009</v>
      </c>
      <c r="W1109" s="12">
        <f t="shared" si="177"/>
        <v>0.85683204405289537</v>
      </c>
      <c r="X1109" s="11">
        <f t="shared" si="172"/>
        <v>12166</v>
      </c>
      <c r="Y1109" s="12">
        <f t="shared" si="178"/>
        <v>0.1431679559471046</v>
      </c>
      <c r="AA1109" s="12"/>
      <c r="AB1109" s="12"/>
    </row>
    <row r="1110" spans="1:28">
      <c r="A1110" s="1">
        <v>35807</v>
      </c>
      <c r="B1110" s="7" t="s">
        <v>75</v>
      </c>
      <c r="C1110" s="8" t="str">
        <f t="shared" si="173"/>
        <v>Mon</v>
      </c>
      <c r="E1110" s="10">
        <v>22</v>
      </c>
      <c r="F1110" s="9">
        <v>33307.402999999998</v>
      </c>
      <c r="G1110" s="9">
        <v>18669.110999999997</v>
      </c>
      <c r="H1110" s="61">
        <v>15325.822999999999</v>
      </c>
      <c r="I1110" s="9">
        <v>5398.6219999999994</v>
      </c>
      <c r="J1110" s="9">
        <v>0</v>
      </c>
      <c r="K1110" s="9">
        <v>10583.621999999999</v>
      </c>
      <c r="L1110" s="9">
        <v>12782</v>
      </c>
      <c r="M1110" s="9"/>
      <c r="O1110" s="11">
        <f t="shared" si="174"/>
        <v>96066.581000000006</v>
      </c>
      <c r="P1110" s="11">
        <v>2232.6610000000001</v>
      </c>
      <c r="Q1110" s="11">
        <f t="shared" si="175"/>
        <v>8350.9609999999993</v>
      </c>
      <c r="S1110" s="11">
        <f t="shared" si="176"/>
        <v>93833.920000000013</v>
      </c>
      <c r="T1110" s="11">
        <f t="shared" si="170"/>
        <v>93833.920000000013</v>
      </c>
      <c r="U1110" s="11">
        <f t="shared" si="179"/>
        <v>8856.8040000000037</v>
      </c>
      <c r="V1110" s="11">
        <f t="shared" si="171"/>
        <v>81051.920000000013</v>
      </c>
      <c r="W1110" s="12">
        <f t="shared" si="177"/>
        <v>0.86378060300582138</v>
      </c>
      <c r="X1110" s="11">
        <f t="shared" si="172"/>
        <v>12782</v>
      </c>
      <c r="Y1110" s="12">
        <f t="shared" si="178"/>
        <v>0.13621939699417862</v>
      </c>
      <c r="AA1110" s="12"/>
      <c r="AB1110" s="12"/>
    </row>
    <row r="1111" spans="1:28">
      <c r="A1111" s="1">
        <v>35808</v>
      </c>
      <c r="B1111" s="7" t="s">
        <v>75</v>
      </c>
      <c r="C1111" s="8" t="str">
        <f t="shared" si="173"/>
        <v>Tue</v>
      </c>
      <c r="E1111" s="10">
        <v>21</v>
      </c>
      <c r="F1111" s="9">
        <v>31197.067999999999</v>
      </c>
      <c r="G1111" s="9">
        <v>17998.428</v>
      </c>
      <c r="H1111" s="61">
        <v>15114.204</v>
      </c>
      <c r="I1111" s="9">
        <v>5223.5119999999997</v>
      </c>
      <c r="J1111" s="9">
        <v>0</v>
      </c>
      <c r="K1111" s="9">
        <v>9802.6319999999996</v>
      </c>
      <c r="L1111" s="9">
        <v>12312</v>
      </c>
      <c r="M1111" s="9"/>
      <c r="O1111" s="11">
        <f t="shared" si="174"/>
        <v>91647.843999999997</v>
      </c>
      <c r="P1111" s="11">
        <v>2295.7760000000003</v>
      </c>
      <c r="Q1111" s="11">
        <f t="shared" si="175"/>
        <v>7506.8559999999998</v>
      </c>
      <c r="S1111" s="11">
        <f t="shared" si="176"/>
        <v>89352.067999999999</v>
      </c>
      <c r="T1111" s="11">
        <f t="shared" si="170"/>
        <v>89352.067999999999</v>
      </c>
      <c r="U1111" s="11">
        <f t="shared" si="179"/>
        <v>-4481.8520000000135</v>
      </c>
      <c r="V1111" s="11">
        <f t="shared" si="171"/>
        <v>77040.067999999999</v>
      </c>
      <c r="W1111" s="12">
        <f t="shared" si="177"/>
        <v>0.86220800172190759</v>
      </c>
      <c r="X1111" s="11">
        <f t="shared" si="172"/>
        <v>12312</v>
      </c>
      <c r="Y1111" s="12">
        <f t="shared" si="178"/>
        <v>0.13779199827809246</v>
      </c>
      <c r="AA1111" s="12"/>
      <c r="AB1111" s="12"/>
    </row>
    <row r="1112" spans="1:28">
      <c r="A1112" s="1">
        <v>35809</v>
      </c>
      <c r="B1112" s="7" t="s">
        <v>75</v>
      </c>
      <c r="C1112" s="8" t="str">
        <f t="shared" si="173"/>
        <v>Wed</v>
      </c>
      <c r="E1112" s="10">
        <v>32</v>
      </c>
      <c r="F1112" s="9">
        <v>43998.92</v>
      </c>
      <c r="G1112" s="9">
        <v>20867.112000000001</v>
      </c>
      <c r="H1112" s="61">
        <v>17436.916000000001</v>
      </c>
      <c r="I1112" s="9">
        <v>6206.6760000000004</v>
      </c>
      <c r="J1112" s="9">
        <v>0</v>
      </c>
      <c r="K1112" s="9">
        <v>16569.784</v>
      </c>
      <c r="L1112" s="9">
        <v>15422</v>
      </c>
      <c r="M1112" s="9"/>
      <c r="O1112" s="11">
        <f t="shared" si="174"/>
        <v>120501.40800000001</v>
      </c>
      <c r="P1112" s="11">
        <v>2279.1999999999998</v>
      </c>
      <c r="Q1112" s="11">
        <f t="shared" si="175"/>
        <v>14290.583999999999</v>
      </c>
      <c r="S1112" s="11">
        <f t="shared" si="176"/>
        <v>118222.20800000001</v>
      </c>
      <c r="T1112" s="11">
        <f t="shared" si="170"/>
        <v>118222.20800000001</v>
      </c>
      <c r="U1112" s="11">
        <f t="shared" si="179"/>
        <v>28870.140000000014</v>
      </c>
      <c r="V1112" s="11">
        <f t="shared" si="171"/>
        <v>102800.20800000001</v>
      </c>
      <c r="W1112" s="12">
        <f t="shared" si="177"/>
        <v>0.86955073618655476</v>
      </c>
      <c r="X1112" s="11">
        <f t="shared" si="172"/>
        <v>15422</v>
      </c>
      <c r="Y1112" s="12">
        <f t="shared" si="178"/>
        <v>0.13044926381344527</v>
      </c>
      <c r="AA1112" s="12"/>
      <c r="AB1112" s="12"/>
    </row>
    <row r="1113" spans="1:28">
      <c r="A1113" s="1">
        <v>35810</v>
      </c>
      <c r="B1113" s="7" t="s">
        <v>75</v>
      </c>
      <c r="C1113" s="8" t="str">
        <f t="shared" si="173"/>
        <v>Thur</v>
      </c>
      <c r="E1113" s="10">
        <v>29</v>
      </c>
      <c r="F1113" s="9">
        <v>42697.092000000004</v>
      </c>
      <c r="G1113" s="9">
        <v>20288.748</v>
      </c>
      <c r="H1113" s="61">
        <v>16857.12</v>
      </c>
      <c r="I1113" s="9">
        <v>6058.8060000000005</v>
      </c>
      <c r="J1113" s="9">
        <v>0</v>
      </c>
      <c r="K1113" s="9">
        <v>15781.752</v>
      </c>
      <c r="L1113" s="9">
        <v>15017</v>
      </c>
      <c r="M1113" s="9"/>
      <c r="O1113" s="11">
        <f t="shared" si="174"/>
        <v>116700.51800000001</v>
      </c>
      <c r="P1113" s="11">
        <v>2343.8040000000001</v>
      </c>
      <c r="Q1113" s="11">
        <f t="shared" si="175"/>
        <v>13437.948</v>
      </c>
      <c r="S1113" s="11">
        <f t="shared" si="176"/>
        <v>114356.71400000001</v>
      </c>
      <c r="T1113" s="11">
        <f t="shared" si="170"/>
        <v>114356.71400000001</v>
      </c>
      <c r="U1113" s="11">
        <f t="shared" si="179"/>
        <v>-3865.4940000000061</v>
      </c>
      <c r="V1113" s="11">
        <f t="shared" si="171"/>
        <v>99339.714000000007</v>
      </c>
      <c r="W1113" s="12">
        <f t="shared" si="177"/>
        <v>0.86868283046328176</v>
      </c>
      <c r="X1113" s="11">
        <f t="shared" si="172"/>
        <v>15017</v>
      </c>
      <c r="Y1113" s="12">
        <f t="shared" si="178"/>
        <v>0.13131716953671824</v>
      </c>
      <c r="AA1113" s="12"/>
      <c r="AB1113" s="12"/>
    </row>
    <row r="1114" spans="1:28">
      <c r="A1114" s="1">
        <v>35811</v>
      </c>
      <c r="B1114" s="7" t="s">
        <v>75</v>
      </c>
      <c r="C1114" s="8" t="str">
        <f t="shared" si="173"/>
        <v>Fri</v>
      </c>
      <c r="E1114" s="10">
        <v>26</v>
      </c>
      <c r="F1114" s="9">
        <v>37180.122000000003</v>
      </c>
      <c r="G1114" s="9">
        <v>19201.962</v>
      </c>
      <c r="H1114" s="61">
        <v>15496.302</v>
      </c>
      <c r="I1114" s="9">
        <v>5680.9740000000002</v>
      </c>
      <c r="J1114" s="9">
        <v>0</v>
      </c>
      <c r="K1114" s="9">
        <v>12677.094000000001</v>
      </c>
      <c r="L1114" s="9">
        <v>13922</v>
      </c>
      <c r="M1114" s="9"/>
      <c r="O1114" s="11">
        <f t="shared" si="174"/>
        <v>104158.454</v>
      </c>
      <c r="P1114" s="11">
        <v>2260.7640000000001</v>
      </c>
      <c r="Q1114" s="11">
        <f t="shared" si="175"/>
        <v>10416.330000000002</v>
      </c>
      <c r="S1114" s="11">
        <f t="shared" si="176"/>
        <v>101897.69</v>
      </c>
      <c r="T1114" s="11">
        <f t="shared" si="170"/>
        <v>101897.69</v>
      </c>
      <c r="U1114" s="11">
        <f t="shared" si="179"/>
        <v>-12459.024000000005</v>
      </c>
      <c r="V1114" s="11">
        <f t="shared" si="171"/>
        <v>87975.69</v>
      </c>
      <c r="W1114" s="12">
        <f t="shared" si="177"/>
        <v>0.86337276144336539</v>
      </c>
      <c r="X1114" s="11">
        <f t="shared" si="172"/>
        <v>13922</v>
      </c>
      <c r="Y1114" s="12">
        <f t="shared" si="178"/>
        <v>0.13662723855663461</v>
      </c>
      <c r="AA1114" s="12"/>
      <c r="AB1114" s="12"/>
    </row>
    <row r="1115" spans="1:28">
      <c r="A1115" s="1">
        <v>35812</v>
      </c>
      <c r="B1115" s="7" t="s">
        <v>75</v>
      </c>
      <c r="C1115" s="8" t="str">
        <f t="shared" si="173"/>
        <v>Sat</v>
      </c>
      <c r="E1115" s="10">
        <v>26</v>
      </c>
      <c r="F1115" s="9">
        <v>32943.415999999997</v>
      </c>
      <c r="G1115" s="9">
        <v>17785.587</v>
      </c>
      <c r="H1115" s="61">
        <v>13722.620999999999</v>
      </c>
      <c r="I1115" s="9">
        <v>5384.1039999999994</v>
      </c>
      <c r="J1115" s="9">
        <v>0</v>
      </c>
      <c r="K1115" s="9">
        <v>10069.27</v>
      </c>
      <c r="L1115" s="9">
        <v>12945</v>
      </c>
      <c r="M1115" s="9"/>
      <c r="O1115" s="11">
        <f t="shared" si="174"/>
        <v>92849.998000000007</v>
      </c>
      <c r="P1115" s="11">
        <v>2283.4739999999997</v>
      </c>
      <c r="Q1115" s="11">
        <f t="shared" si="175"/>
        <v>7785.7960000000003</v>
      </c>
      <c r="S1115" s="11">
        <f t="shared" si="176"/>
        <v>90566.524000000005</v>
      </c>
      <c r="T1115" s="11">
        <f t="shared" si="170"/>
        <v>90566.524000000005</v>
      </c>
      <c r="U1115" s="11">
        <f t="shared" si="179"/>
        <v>-11331.165999999997</v>
      </c>
      <c r="V1115" s="11">
        <f t="shared" si="171"/>
        <v>77621.524000000005</v>
      </c>
      <c r="W1115" s="12">
        <f t="shared" si="177"/>
        <v>0.85706639243436133</v>
      </c>
      <c r="X1115" s="11">
        <f t="shared" si="172"/>
        <v>12945</v>
      </c>
      <c r="Y1115" s="12">
        <f t="shared" si="178"/>
        <v>0.14293360756563869</v>
      </c>
      <c r="AA1115" s="12"/>
      <c r="AB1115" s="12"/>
    </row>
    <row r="1116" spans="1:28">
      <c r="A1116" s="1">
        <v>35813</v>
      </c>
      <c r="B1116" s="7" t="s">
        <v>75</v>
      </c>
      <c r="C1116" s="8" t="str">
        <f t="shared" si="173"/>
        <v>Sun</v>
      </c>
      <c r="E1116" s="10">
        <v>28</v>
      </c>
      <c r="F1116" s="9">
        <v>35730.871999999996</v>
      </c>
      <c r="G1116" s="9">
        <v>18759.330000000002</v>
      </c>
      <c r="H1116" s="61">
        <v>14667.328</v>
      </c>
      <c r="I1116" s="9">
        <v>5652.6869999999999</v>
      </c>
      <c r="J1116" s="9">
        <v>0</v>
      </c>
      <c r="K1116" s="9">
        <v>10916.499</v>
      </c>
      <c r="L1116" s="9">
        <v>13619</v>
      </c>
      <c r="M1116" s="9"/>
      <c r="O1116" s="11">
        <f t="shared" si="174"/>
        <v>99345.716</v>
      </c>
      <c r="P1116" s="11">
        <v>2264.808</v>
      </c>
      <c r="Q1116" s="11">
        <f t="shared" si="175"/>
        <v>8651.6909999999989</v>
      </c>
      <c r="S1116" s="11">
        <f t="shared" si="176"/>
        <v>97080.907999999996</v>
      </c>
      <c r="T1116" s="11">
        <f t="shared" si="170"/>
        <v>97080.907999999996</v>
      </c>
      <c r="U1116" s="11">
        <f t="shared" si="179"/>
        <v>6514.3839999999909</v>
      </c>
      <c r="V1116" s="11">
        <f t="shared" si="171"/>
        <v>83461.907999999996</v>
      </c>
      <c r="W1116" s="12">
        <f t="shared" si="177"/>
        <v>0.85971495033812417</v>
      </c>
      <c r="X1116" s="11">
        <f t="shared" si="172"/>
        <v>13619</v>
      </c>
      <c r="Y1116" s="12">
        <f t="shared" si="178"/>
        <v>0.14028504966187585</v>
      </c>
      <c r="AA1116" s="12"/>
      <c r="AB1116" s="12"/>
    </row>
    <row r="1117" spans="1:28">
      <c r="A1117" s="1">
        <v>35814</v>
      </c>
      <c r="B1117" s="7" t="s">
        <v>75</v>
      </c>
      <c r="C1117" s="8" t="str">
        <f t="shared" si="173"/>
        <v>Mon</v>
      </c>
      <c r="E1117" s="10">
        <v>29</v>
      </c>
      <c r="F1117" s="9">
        <v>40962.594000000005</v>
      </c>
      <c r="G1117" s="9">
        <v>20181.833999999999</v>
      </c>
      <c r="H1117" s="61">
        <v>16634.988000000001</v>
      </c>
      <c r="I1117" s="9">
        <v>5974.7280000000001</v>
      </c>
      <c r="J1117" s="9">
        <v>0</v>
      </c>
      <c r="K1117" s="9">
        <v>13844.844000000001</v>
      </c>
      <c r="L1117" s="9">
        <v>14666</v>
      </c>
      <c r="M1117" s="9"/>
      <c r="O1117" s="11">
        <f t="shared" si="174"/>
        <v>112264.988</v>
      </c>
      <c r="P1117" s="11">
        <v>1891.2360000000001</v>
      </c>
      <c r="Q1117" s="11">
        <f t="shared" si="175"/>
        <v>11953.608</v>
      </c>
      <c r="S1117" s="11">
        <f t="shared" si="176"/>
        <v>110373.75199999999</v>
      </c>
      <c r="T1117" s="11">
        <f t="shared" si="170"/>
        <v>110373.75199999999</v>
      </c>
      <c r="U1117" s="11">
        <f t="shared" si="179"/>
        <v>13292.843999999997</v>
      </c>
      <c r="V1117" s="11">
        <f t="shared" si="171"/>
        <v>95707.751999999993</v>
      </c>
      <c r="W1117" s="12">
        <f t="shared" si="177"/>
        <v>0.86712420539984902</v>
      </c>
      <c r="X1117" s="11">
        <f t="shared" si="172"/>
        <v>14666</v>
      </c>
      <c r="Y1117" s="12">
        <f t="shared" si="178"/>
        <v>0.13287579460015095</v>
      </c>
      <c r="AA1117" s="12"/>
      <c r="AB1117" s="12"/>
    </row>
    <row r="1118" spans="1:28">
      <c r="A1118" s="1">
        <v>35815</v>
      </c>
      <c r="B1118" s="7" t="s">
        <v>75</v>
      </c>
      <c r="C1118" s="8" t="str">
        <f t="shared" si="173"/>
        <v>Tue</v>
      </c>
      <c r="E1118" s="10">
        <v>31</v>
      </c>
      <c r="F1118" s="9">
        <v>44020.65</v>
      </c>
      <c r="G1118" s="9">
        <v>21047.988999999998</v>
      </c>
      <c r="H1118" s="61">
        <v>17366.638999999999</v>
      </c>
      <c r="I1118" s="9">
        <v>6247.9249999999993</v>
      </c>
      <c r="J1118" s="9">
        <v>0</v>
      </c>
      <c r="K1118" s="9">
        <v>14067.941999999999</v>
      </c>
      <c r="L1118" s="9">
        <v>15419</v>
      </c>
      <c r="M1118" s="9"/>
      <c r="O1118" s="11">
        <f t="shared" si="174"/>
        <v>118170.14499999999</v>
      </c>
      <c r="P1118" s="11">
        <v>169.03099999999998</v>
      </c>
      <c r="Q1118" s="11">
        <f t="shared" si="175"/>
        <v>13898.910999999998</v>
      </c>
      <c r="S1118" s="11">
        <f t="shared" si="176"/>
        <v>118001.11399999999</v>
      </c>
      <c r="T1118" s="11">
        <f t="shared" si="170"/>
        <v>118001.11399999999</v>
      </c>
      <c r="U1118" s="11">
        <f t="shared" si="179"/>
        <v>7627.3619999999937</v>
      </c>
      <c r="V1118" s="11">
        <f t="shared" si="171"/>
        <v>102582.11399999999</v>
      </c>
      <c r="W1118" s="12">
        <f t="shared" si="177"/>
        <v>0.86933174207151975</v>
      </c>
      <c r="X1118" s="11">
        <f t="shared" si="172"/>
        <v>15419</v>
      </c>
      <c r="Y1118" s="12">
        <f t="shared" si="178"/>
        <v>0.13066825792848025</v>
      </c>
      <c r="AA1118" s="12"/>
      <c r="AB1118" s="12"/>
    </row>
    <row r="1119" spans="1:28">
      <c r="A1119" s="1">
        <v>35816</v>
      </c>
      <c r="B1119" s="7" t="s">
        <v>75</v>
      </c>
      <c r="C1119" s="8" t="str">
        <f t="shared" si="173"/>
        <v>Wed</v>
      </c>
      <c r="E1119" s="10">
        <v>30</v>
      </c>
      <c r="F1119" s="9">
        <v>40952.166999999994</v>
      </c>
      <c r="G1119" s="9">
        <v>20416.455999999998</v>
      </c>
      <c r="H1119" s="61">
        <v>16679.108</v>
      </c>
      <c r="I1119" s="9">
        <v>6247.9249999999993</v>
      </c>
      <c r="J1119" s="9">
        <v>0</v>
      </c>
      <c r="K1119" s="9">
        <v>13423.964999999998</v>
      </c>
      <c r="L1119" s="9">
        <v>15140</v>
      </c>
      <c r="M1119" s="9"/>
      <c r="O1119" s="11">
        <f t="shared" si="174"/>
        <v>112859.621</v>
      </c>
      <c r="P1119" s="11">
        <v>611.83000000000004</v>
      </c>
      <c r="Q1119" s="11">
        <f t="shared" si="175"/>
        <v>12812.134999999998</v>
      </c>
      <c r="S1119" s="11">
        <f t="shared" si="176"/>
        <v>112247.791</v>
      </c>
      <c r="T1119" s="11">
        <f t="shared" si="170"/>
        <v>112247.791</v>
      </c>
      <c r="U1119" s="11">
        <f t="shared" si="179"/>
        <v>-5753.3229999999894</v>
      </c>
      <c r="V1119" s="11">
        <f t="shared" si="171"/>
        <v>97107.790999999997</v>
      </c>
      <c r="W1119" s="12">
        <f t="shared" si="177"/>
        <v>0.86511984008665255</v>
      </c>
      <c r="X1119" s="11">
        <f t="shared" si="172"/>
        <v>15140</v>
      </c>
      <c r="Y1119" s="12">
        <f t="shared" si="178"/>
        <v>0.13488015991334742</v>
      </c>
      <c r="AA1119" s="12"/>
      <c r="AB1119" s="12"/>
    </row>
    <row r="1120" spans="1:28">
      <c r="A1120" s="1">
        <v>35817</v>
      </c>
      <c r="B1120" s="7" t="s">
        <v>75</v>
      </c>
      <c r="C1120" s="8" t="str">
        <f t="shared" si="173"/>
        <v>Thur</v>
      </c>
      <c r="E1120" s="10">
        <v>26</v>
      </c>
      <c r="F1120" s="9">
        <v>37630.655999999995</v>
      </c>
      <c r="G1120" s="9">
        <v>19423.009999999998</v>
      </c>
      <c r="H1120" s="61">
        <v>15896.172999999999</v>
      </c>
      <c r="I1120" s="9">
        <v>5597.7259999999997</v>
      </c>
      <c r="J1120" s="9">
        <v>0</v>
      </c>
      <c r="K1120" s="9">
        <v>11665.213</v>
      </c>
      <c r="L1120" s="9">
        <v>14301</v>
      </c>
      <c r="M1120" s="9"/>
      <c r="O1120" s="11">
        <f t="shared" si="174"/>
        <v>104513.77799999999</v>
      </c>
      <c r="P1120" s="11">
        <v>877.30199999999991</v>
      </c>
      <c r="Q1120" s="11">
        <f t="shared" si="175"/>
        <v>10787.911</v>
      </c>
      <c r="S1120" s="11">
        <f t="shared" si="176"/>
        <v>103636.476</v>
      </c>
      <c r="T1120" s="11">
        <f t="shared" si="170"/>
        <v>103636.476</v>
      </c>
      <c r="U1120" s="11">
        <f t="shared" si="179"/>
        <v>-8611.3150000000023</v>
      </c>
      <c r="V1120" s="11">
        <f t="shared" si="171"/>
        <v>89335.475999999995</v>
      </c>
      <c r="W1120" s="12">
        <f t="shared" si="177"/>
        <v>0.862008044349173</v>
      </c>
      <c r="X1120" s="11">
        <f t="shared" si="172"/>
        <v>14301</v>
      </c>
      <c r="Y1120" s="12">
        <f t="shared" si="178"/>
        <v>0.13799195565082703</v>
      </c>
      <c r="AA1120" s="12"/>
      <c r="AB1120" s="12"/>
    </row>
    <row r="1121" spans="1:31">
      <c r="A1121" s="1">
        <v>35818</v>
      </c>
      <c r="B1121" s="7" t="s">
        <v>75</v>
      </c>
      <c r="C1121" s="8" t="str">
        <f t="shared" si="173"/>
        <v>Fri</v>
      </c>
      <c r="E1121" s="10">
        <v>18</v>
      </c>
      <c r="F1121" s="9">
        <v>31427.321999999996</v>
      </c>
      <c r="G1121" s="9">
        <v>17683.960999999999</v>
      </c>
      <c r="H1121" s="61">
        <v>13950.760999999999</v>
      </c>
      <c r="I1121" s="9">
        <v>5234.7759999999998</v>
      </c>
      <c r="J1121" s="9">
        <v>0</v>
      </c>
      <c r="K1121" s="9">
        <v>8866.35</v>
      </c>
      <c r="L1121" s="9">
        <v>12803</v>
      </c>
      <c r="M1121" s="9"/>
      <c r="O1121" s="11">
        <f t="shared" si="174"/>
        <v>89966.17</v>
      </c>
      <c r="P1121" s="11">
        <v>1925.7089999999998</v>
      </c>
      <c r="Q1121" s="11">
        <f t="shared" si="175"/>
        <v>6940.6410000000005</v>
      </c>
      <c r="S1121" s="11">
        <f t="shared" si="176"/>
        <v>88040.460999999996</v>
      </c>
      <c r="T1121" s="11">
        <f t="shared" si="170"/>
        <v>88040.460999999996</v>
      </c>
      <c r="U1121" s="11">
        <f t="shared" si="179"/>
        <v>-15596.014999999999</v>
      </c>
      <c r="V1121" s="11">
        <f t="shared" si="171"/>
        <v>75237.460999999996</v>
      </c>
      <c r="W1121" s="12">
        <f t="shared" si="177"/>
        <v>0.85457822625440361</v>
      </c>
      <c r="X1121" s="11">
        <f t="shared" si="172"/>
        <v>12803</v>
      </c>
      <c r="Y1121" s="12">
        <f t="shared" si="178"/>
        <v>0.14542177374559637</v>
      </c>
      <c r="AA1121" s="12"/>
      <c r="AB1121" s="12"/>
    </row>
    <row r="1122" spans="1:31">
      <c r="A1122" s="1">
        <v>35819</v>
      </c>
      <c r="B1122" s="7" t="s">
        <v>75</v>
      </c>
      <c r="C1122" s="8" t="str">
        <f t="shared" si="173"/>
        <v>Sat</v>
      </c>
      <c r="E1122" s="10">
        <v>25</v>
      </c>
      <c r="F1122" s="9">
        <v>35241.841</v>
      </c>
      <c r="G1122" s="9">
        <v>18100.418999999998</v>
      </c>
      <c r="H1122" s="61">
        <v>14379.76</v>
      </c>
      <c r="I1122" s="9">
        <v>5558.65</v>
      </c>
      <c r="J1122" s="9">
        <v>0</v>
      </c>
      <c r="K1122" s="9">
        <v>10304.802</v>
      </c>
      <c r="L1122" s="9">
        <v>13837</v>
      </c>
      <c r="M1122" s="9"/>
      <c r="O1122" s="11">
        <f t="shared" si="174"/>
        <v>97422.47199999998</v>
      </c>
      <c r="P1122" s="11">
        <v>1721.6229999999998</v>
      </c>
      <c r="Q1122" s="11">
        <f t="shared" si="175"/>
        <v>8583.1790000000001</v>
      </c>
      <c r="S1122" s="11">
        <f t="shared" si="176"/>
        <v>95700.848999999973</v>
      </c>
      <c r="T1122" s="11">
        <f t="shared" si="170"/>
        <v>95700.848999999973</v>
      </c>
      <c r="U1122" s="11">
        <f t="shared" si="179"/>
        <v>7660.3879999999772</v>
      </c>
      <c r="V1122" s="11">
        <f t="shared" si="171"/>
        <v>81863.848999999973</v>
      </c>
      <c r="W1122" s="12">
        <f t="shared" si="177"/>
        <v>0.85541403086194145</v>
      </c>
      <c r="X1122" s="11">
        <f t="shared" si="172"/>
        <v>13837</v>
      </c>
      <c r="Y1122" s="12">
        <f t="shared" si="178"/>
        <v>0.14458596913805857</v>
      </c>
      <c r="AA1122" s="12"/>
      <c r="AB1122" s="12"/>
    </row>
    <row r="1123" spans="1:31">
      <c r="A1123" s="1">
        <v>35820</v>
      </c>
      <c r="B1123" s="7" t="s">
        <v>75</v>
      </c>
      <c r="C1123" s="8" t="str">
        <f t="shared" si="173"/>
        <v>Sun</v>
      </c>
      <c r="E1123" s="10">
        <v>29</v>
      </c>
      <c r="F1123" s="9">
        <v>37843.472999999998</v>
      </c>
      <c r="G1123" s="9">
        <v>19148.153999999999</v>
      </c>
      <c r="H1123" s="61">
        <v>15237.116999999998</v>
      </c>
      <c r="I1123" s="9">
        <v>5862.9119999999994</v>
      </c>
      <c r="J1123" s="9">
        <v>0</v>
      </c>
      <c r="K1123" s="9">
        <v>12513.860999999999</v>
      </c>
      <c r="L1123" s="9">
        <v>14442</v>
      </c>
      <c r="M1123" s="9"/>
      <c r="O1123" s="11">
        <f t="shared" si="174"/>
        <v>105047.51699999999</v>
      </c>
      <c r="P1123" s="11">
        <v>2097.6149999999998</v>
      </c>
      <c r="Q1123" s="11">
        <f t="shared" si="175"/>
        <v>10416.245999999999</v>
      </c>
      <c r="S1123" s="11">
        <f t="shared" si="176"/>
        <v>102949.90199999999</v>
      </c>
      <c r="T1123" s="11">
        <f t="shared" si="170"/>
        <v>102949.90199999999</v>
      </c>
      <c r="U1123" s="11">
        <f t="shared" si="179"/>
        <v>7249.0530000000144</v>
      </c>
      <c r="V1123" s="11">
        <f t="shared" si="171"/>
        <v>88507.901999999987</v>
      </c>
      <c r="W1123" s="12">
        <f t="shared" si="177"/>
        <v>0.85971817632230474</v>
      </c>
      <c r="X1123" s="11">
        <f t="shared" si="172"/>
        <v>14442</v>
      </c>
      <c r="Y1123" s="12">
        <f t="shared" si="178"/>
        <v>0.14028182367769521</v>
      </c>
      <c r="AA1123" s="12"/>
      <c r="AB1123" s="12"/>
    </row>
    <row r="1124" spans="1:31">
      <c r="A1124" s="1">
        <v>35821</v>
      </c>
      <c r="B1124" s="7" t="s">
        <v>75</v>
      </c>
      <c r="C1124" s="8" t="str">
        <f t="shared" si="173"/>
        <v>Mon</v>
      </c>
      <c r="E1124" s="10">
        <v>27</v>
      </c>
      <c r="F1124" s="9">
        <v>38431.570999999996</v>
      </c>
      <c r="G1124" s="9">
        <v>19598.656999999999</v>
      </c>
      <c r="H1124" s="61">
        <v>16218.79</v>
      </c>
      <c r="I1124" s="9">
        <v>5800.7369999999992</v>
      </c>
      <c r="J1124" s="9">
        <v>0</v>
      </c>
      <c r="K1124" s="9">
        <v>12568.782999999999</v>
      </c>
      <c r="L1124" s="9">
        <v>14548</v>
      </c>
      <c r="M1124" s="9"/>
      <c r="O1124" s="11">
        <f t="shared" si="174"/>
        <v>107166.53799999999</v>
      </c>
      <c r="P1124" s="11">
        <v>1911.76</v>
      </c>
      <c r="Q1124" s="11">
        <f t="shared" si="175"/>
        <v>10657.022999999999</v>
      </c>
      <c r="S1124" s="11">
        <f t="shared" si="176"/>
        <v>105254.77799999999</v>
      </c>
      <c r="T1124" s="11">
        <f t="shared" si="170"/>
        <v>105254.77799999999</v>
      </c>
      <c r="U1124" s="11">
        <f t="shared" si="179"/>
        <v>2304.8760000000038</v>
      </c>
      <c r="V1124" s="11">
        <f t="shared" si="171"/>
        <v>90706.777999999991</v>
      </c>
      <c r="W1124" s="12">
        <f t="shared" si="177"/>
        <v>0.86178299668258285</v>
      </c>
      <c r="X1124" s="11">
        <f t="shared" si="172"/>
        <v>14548</v>
      </c>
      <c r="Y1124" s="12">
        <f t="shared" si="178"/>
        <v>0.1382170033174171</v>
      </c>
      <c r="AA1124" s="12"/>
      <c r="AB1124" s="12"/>
    </row>
    <row r="1125" spans="1:31">
      <c r="A1125" s="1">
        <v>35822</v>
      </c>
      <c r="B1125" s="7" t="s">
        <v>75</v>
      </c>
      <c r="C1125" s="8" t="str">
        <f t="shared" si="173"/>
        <v>Tue</v>
      </c>
      <c r="E1125" s="10">
        <v>23</v>
      </c>
      <c r="F1125" s="9">
        <v>40535.292999999998</v>
      </c>
      <c r="G1125" s="9">
        <v>20843.7</v>
      </c>
      <c r="H1125" s="61">
        <v>16226.975999999999</v>
      </c>
      <c r="I1125" s="9">
        <v>3280.0309999999999</v>
      </c>
      <c r="J1125" s="9">
        <v>0</v>
      </c>
      <c r="K1125" s="9">
        <v>14876.802</v>
      </c>
      <c r="L1125" s="9">
        <v>15218</v>
      </c>
      <c r="M1125" s="9"/>
      <c r="O1125" s="11">
        <f t="shared" si="174"/>
        <v>110980.802</v>
      </c>
      <c r="P1125" s="11">
        <v>1701.7169999999999</v>
      </c>
      <c r="Q1125" s="11">
        <f t="shared" si="175"/>
        <v>13175.084999999999</v>
      </c>
      <c r="S1125" s="11">
        <f t="shared" si="176"/>
        <v>109279.08499999999</v>
      </c>
      <c r="T1125" s="11">
        <f t="shared" si="170"/>
        <v>109279.08499999999</v>
      </c>
      <c r="U1125" s="11">
        <f t="shared" si="179"/>
        <v>4024.3070000000007</v>
      </c>
      <c r="V1125" s="11">
        <f t="shared" si="171"/>
        <v>94061.084999999992</v>
      </c>
      <c r="W1125" s="12">
        <f t="shared" si="177"/>
        <v>0.8607418793815852</v>
      </c>
      <c r="X1125" s="11">
        <f t="shared" si="172"/>
        <v>15218</v>
      </c>
      <c r="Y1125" s="12">
        <f t="shared" si="178"/>
        <v>0.13925812061841478</v>
      </c>
      <c r="AA1125" s="12"/>
      <c r="AB1125" s="12"/>
    </row>
    <row r="1126" spans="1:31">
      <c r="A1126" s="1">
        <v>35823</v>
      </c>
      <c r="B1126" s="7" t="s">
        <v>75</v>
      </c>
      <c r="C1126" s="8" t="str">
        <f t="shared" si="173"/>
        <v>Wed</v>
      </c>
      <c r="E1126" s="10">
        <v>27</v>
      </c>
      <c r="F1126" s="9">
        <v>43032.195</v>
      </c>
      <c r="G1126" s="9">
        <v>22397.4</v>
      </c>
      <c r="H1126" s="61">
        <v>16943.984999999997</v>
      </c>
      <c r="I1126" s="9">
        <v>1327.905</v>
      </c>
      <c r="J1126" s="9">
        <v>0</v>
      </c>
      <c r="K1126" s="9">
        <v>18137.34</v>
      </c>
      <c r="L1126" s="9">
        <v>15830</v>
      </c>
      <c r="M1126" s="9"/>
      <c r="O1126" s="11">
        <f t="shared" si="174"/>
        <v>117668.825</v>
      </c>
      <c r="P1126" s="11">
        <v>1968.57</v>
      </c>
      <c r="Q1126" s="11">
        <f t="shared" si="175"/>
        <v>16168.77</v>
      </c>
      <c r="S1126" s="11">
        <f t="shared" si="176"/>
        <v>115700.25499999999</v>
      </c>
      <c r="T1126" s="11">
        <f t="shared" si="170"/>
        <v>115700.25499999999</v>
      </c>
      <c r="U1126" s="11">
        <f t="shared" si="179"/>
        <v>6421.1699999999983</v>
      </c>
      <c r="V1126" s="11">
        <f t="shared" si="171"/>
        <v>99870.25499999999</v>
      </c>
      <c r="W1126" s="12">
        <f t="shared" si="177"/>
        <v>0.86318094113102861</v>
      </c>
      <c r="X1126" s="11">
        <f t="shared" si="172"/>
        <v>15830</v>
      </c>
      <c r="Y1126" s="12">
        <f t="shared" si="178"/>
        <v>0.13681905886897139</v>
      </c>
      <c r="AA1126" s="12"/>
      <c r="AB1126" s="12"/>
    </row>
    <row r="1127" spans="1:31">
      <c r="A1127" s="1">
        <v>35824</v>
      </c>
      <c r="B1127" s="7" t="s">
        <v>75</v>
      </c>
      <c r="C1127" s="8" t="str">
        <f t="shared" si="173"/>
        <v>Thur</v>
      </c>
      <c r="E1127" s="10">
        <v>19</v>
      </c>
      <c r="F1127" s="9">
        <v>28808.896999999997</v>
      </c>
      <c r="G1127" s="9">
        <v>19572.338</v>
      </c>
      <c r="H1127" s="61">
        <v>14541.850999999999</v>
      </c>
      <c r="I1127" s="9">
        <v>57.034999999999997</v>
      </c>
      <c r="J1127" s="9">
        <v>0</v>
      </c>
      <c r="K1127" s="9">
        <v>9715.6529999999984</v>
      </c>
      <c r="L1127" s="9">
        <v>12186</v>
      </c>
      <c r="M1127" s="9"/>
      <c r="O1127" s="11">
        <f t="shared" si="174"/>
        <v>84881.774000000005</v>
      </c>
      <c r="P1127" s="11">
        <v>1958.8929999999998</v>
      </c>
      <c r="Q1127" s="11">
        <f t="shared" si="175"/>
        <v>7756.7599999999984</v>
      </c>
      <c r="S1127" s="11">
        <f t="shared" si="176"/>
        <v>82922.881000000008</v>
      </c>
      <c r="T1127" s="11">
        <f t="shared" si="170"/>
        <v>82922.881000000008</v>
      </c>
      <c r="U1127" s="11">
        <f t="shared" si="179"/>
        <v>-32777.373999999982</v>
      </c>
      <c r="V1127" s="11">
        <f t="shared" si="171"/>
        <v>70736.881000000008</v>
      </c>
      <c r="W1127" s="12">
        <f t="shared" si="177"/>
        <v>0.85304417968787172</v>
      </c>
      <c r="X1127" s="11">
        <f t="shared" si="172"/>
        <v>12186</v>
      </c>
      <c r="Y1127" s="12">
        <f t="shared" si="178"/>
        <v>0.14695582031212831</v>
      </c>
      <c r="AA1127" s="12"/>
      <c r="AB1127" s="12"/>
    </row>
    <row r="1128" spans="1:31">
      <c r="A1128" s="1">
        <v>35825</v>
      </c>
      <c r="B1128" s="7" t="s">
        <v>75</v>
      </c>
      <c r="C1128" s="8" t="str">
        <f t="shared" si="173"/>
        <v>Fri</v>
      </c>
      <c r="E1128" s="10">
        <v>23</v>
      </c>
      <c r="F1128" s="9">
        <v>33558.112000000001</v>
      </c>
      <c r="G1128" s="9">
        <v>20095.292000000001</v>
      </c>
      <c r="H1128" s="61">
        <v>15120.42</v>
      </c>
      <c r="I1128" s="9">
        <v>306.65600000000001</v>
      </c>
      <c r="J1128" s="9">
        <v>0</v>
      </c>
      <c r="K1128" s="9">
        <v>11262.356</v>
      </c>
      <c r="L1128" s="9">
        <v>13580</v>
      </c>
      <c r="M1128" s="9"/>
      <c r="O1128" s="11">
        <f t="shared" si="174"/>
        <v>93922.83600000001</v>
      </c>
      <c r="P1128" s="11">
        <v>1875.16</v>
      </c>
      <c r="Q1128" s="11">
        <f t="shared" si="175"/>
        <v>9387.1959999999999</v>
      </c>
      <c r="S1128" s="11">
        <f t="shared" si="176"/>
        <v>92047.676000000007</v>
      </c>
      <c r="T1128" s="11">
        <f t="shared" si="170"/>
        <v>92047.676000000007</v>
      </c>
      <c r="U1128" s="11">
        <f t="shared" si="179"/>
        <v>9124.7949999999983</v>
      </c>
      <c r="V1128" s="11">
        <f t="shared" si="171"/>
        <v>78467.676000000007</v>
      </c>
      <c r="W1128" s="12">
        <f t="shared" si="177"/>
        <v>0.85246775812134579</v>
      </c>
      <c r="X1128" s="11">
        <f t="shared" si="172"/>
        <v>13580</v>
      </c>
      <c r="Y1128" s="12">
        <f t="shared" si="178"/>
        <v>0.14753224187865427</v>
      </c>
      <c r="AA1128" s="12"/>
      <c r="AB1128" s="12"/>
    </row>
    <row r="1129" spans="1:31">
      <c r="A1129" s="1">
        <v>35826</v>
      </c>
      <c r="B1129" s="7" t="s">
        <v>75</v>
      </c>
      <c r="C1129" s="8" t="str">
        <f t="shared" si="173"/>
        <v>Sat</v>
      </c>
      <c r="E1129" s="10">
        <v>30</v>
      </c>
      <c r="F1129" s="9">
        <v>40570.796000000002</v>
      </c>
      <c r="G1129" s="9">
        <v>21354.031999999999</v>
      </c>
      <c r="H1129" s="61">
        <v>15530.676000000001</v>
      </c>
      <c r="I1129" s="9">
        <v>807.04399999999998</v>
      </c>
      <c r="J1129" s="9">
        <v>0</v>
      </c>
      <c r="K1129" s="9">
        <v>15093.484</v>
      </c>
      <c r="L1129" s="9">
        <v>15121</v>
      </c>
      <c r="M1129" s="9"/>
      <c r="O1129" s="11">
        <f t="shared" si="174"/>
        <v>108477.03199999999</v>
      </c>
      <c r="P1129" s="11">
        <v>2128.98</v>
      </c>
      <c r="Q1129" s="11">
        <f t="shared" si="175"/>
        <v>12964.504000000001</v>
      </c>
      <c r="S1129" s="11">
        <f t="shared" si="176"/>
        <v>106348.052</v>
      </c>
      <c r="T1129" s="11">
        <f t="shared" si="170"/>
        <v>106348.052</v>
      </c>
      <c r="U1129" s="11">
        <f t="shared" si="179"/>
        <v>14300.375999999989</v>
      </c>
      <c r="V1129" s="11">
        <f t="shared" si="171"/>
        <v>91227.051999999996</v>
      </c>
      <c r="W1129" s="12">
        <f t="shared" si="177"/>
        <v>0.8578159193738687</v>
      </c>
      <c r="X1129" s="11">
        <f t="shared" si="172"/>
        <v>15121</v>
      </c>
      <c r="Y1129" s="12">
        <f t="shared" si="178"/>
        <v>0.14218408062613128</v>
      </c>
      <c r="AA1129" s="12"/>
      <c r="AB1129" s="12"/>
    </row>
    <row r="1130" spans="1:31">
      <c r="A1130" s="1">
        <v>35827</v>
      </c>
      <c r="B1130" s="7" t="s">
        <v>76</v>
      </c>
      <c r="C1130" s="8" t="str">
        <f t="shared" si="173"/>
        <v>Sun</v>
      </c>
      <c r="E1130" s="10">
        <v>30</v>
      </c>
      <c r="F1130" s="9">
        <v>37322.666999999994</v>
      </c>
      <c r="G1130" s="9">
        <v>21170.355</v>
      </c>
      <c r="H1130" s="61">
        <v>15538.407999999999</v>
      </c>
      <c r="I1130" s="9">
        <v>654.34699999999998</v>
      </c>
      <c r="J1130" s="9">
        <v>0</v>
      </c>
      <c r="K1130" s="9">
        <v>12112.16</v>
      </c>
      <c r="L1130" s="9">
        <v>14423</v>
      </c>
      <c r="M1130" s="9"/>
      <c r="O1130" s="11">
        <f t="shared" si="174"/>
        <v>101220.93699999999</v>
      </c>
      <c r="P1130" s="11">
        <v>2096.8139999999999</v>
      </c>
      <c r="Q1130" s="11">
        <f t="shared" si="175"/>
        <v>10015.346</v>
      </c>
      <c r="S1130" s="11">
        <f t="shared" si="176"/>
        <v>99124.122999999992</v>
      </c>
      <c r="T1130" s="11">
        <f t="shared" si="170"/>
        <v>99124.122999999992</v>
      </c>
      <c r="U1130" s="11">
        <f t="shared" si="179"/>
        <v>-7223.9290000000037</v>
      </c>
      <c r="V1130" s="11">
        <f t="shared" si="171"/>
        <v>84701.122999999992</v>
      </c>
      <c r="W1130" s="12">
        <f t="shared" si="177"/>
        <v>0.85449556007673333</v>
      </c>
      <c r="X1130" s="11">
        <f t="shared" si="172"/>
        <v>14423</v>
      </c>
      <c r="Y1130" s="12">
        <f t="shared" si="178"/>
        <v>0.14550443992326673</v>
      </c>
      <c r="AA1130" s="9">
        <f>INTERCEPT(T1130:T1157,E1130:E1157)</f>
        <v>36959.268392865342</v>
      </c>
      <c r="AB1130" s="9">
        <f>SLOPE(T1130:T1157,E1130:E1157)</f>
        <v>2462.3380428078253</v>
      </c>
      <c r="AC1130" s="12">
        <f>RSQ(T1130:T1157,E1130:E1157)</f>
        <v>0.84335319973393952</v>
      </c>
      <c r="AD1130" s="9">
        <f>AA1130+(AB1130*55)</f>
        <v>172387.86074729572</v>
      </c>
      <c r="AE1130" s="10">
        <f>SUM(E1130:E1157)</f>
        <v>584</v>
      </c>
    </row>
    <row r="1131" spans="1:31">
      <c r="A1131" s="1">
        <v>35828</v>
      </c>
      <c r="B1131" s="7" t="s">
        <v>76</v>
      </c>
      <c r="C1131" s="8" t="str">
        <f t="shared" si="173"/>
        <v>Mon</v>
      </c>
      <c r="E1131" s="10">
        <v>24</v>
      </c>
      <c r="F1131" s="9">
        <v>34181.784</v>
      </c>
      <c r="G1131" s="9">
        <v>20632.976000000002</v>
      </c>
      <c r="H1131" s="61">
        <v>15472.66</v>
      </c>
      <c r="I1131" s="9">
        <v>650.60800000000006</v>
      </c>
      <c r="J1131" s="9">
        <v>0</v>
      </c>
      <c r="K1131" s="9">
        <v>10285.407999999999</v>
      </c>
      <c r="L1131" s="9">
        <v>13585</v>
      </c>
      <c r="M1131" s="9"/>
      <c r="O1131" s="11">
        <f t="shared" si="174"/>
        <v>94808.435999999987</v>
      </c>
      <c r="P1131" s="11">
        <v>1979.796</v>
      </c>
      <c r="Q1131" s="11">
        <f t="shared" si="175"/>
        <v>8305.6119999999992</v>
      </c>
      <c r="S1131" s="11">
        <f t="shared" si="176"/>
        <v>92828.639999999985</v>
      </c>
      <c r="T1131" s="11">
        <f t="shared" si="170"/>
        <v>92828.639999999985</v>
      </c>
      <c r="U1131" s="11">
        <f t="shared" si="179"/>
        <v>-6295.4830000000075</v>
      </c>
      <c r="V1131" s="11">
        <f t="shared" si="171"/>
        <v>79243.639999999985</v>
      </c>
      <c r="W1131" s="12">
        <f t="shared" si="177"/>
        <v>0.85365507886359204</v>
      </c>
      <c r="X1131" s="11">
        <f t="shared" si="172"/>
        <v>13585</v>
      </c>
      <c r="Y1131" s="12">
        <f t="shared" si="178"/>
        <v>0.14634492113640793</v>
      </c>
      <c r="AA1131" s="9"/>
      <c r="AB1131" s="9"/>
      <c r="AD1131" s="9"/>
    </row>
    <row r="1132" spans="1:31">
      <c r="A1132" s="1">
        <v>35829</v>
      </c>
      <c r="B1132" s="7" t="s">
        <v>76</v>
      </c>
      <c r="C1132" s="8" t="str">
        <f t="shared" si="173"/>
        <v>Tue</v>
      </c>
      <c r="E1132" s="10">
        <v>23</v>
      </c>
      <c r="F1132" s="9">
        <v>38100.416999999994</v>
      </c>
      <c r="G1132" s="9">
        <v>21036.581999999999</v>
      </c>
      <c r="H1132" s="61">
        <v>16139.867999999999</v>
      </c>
      <c r="I1132" s="9">
        <v>1909.117</v>
      </c>
      <c r="J1132" s="9">
        <v>0</v>
      </c>
      <c r="K1132" s="9">
        <v>12291.561</v>
      </c>
      <c r="L1132" s="9">
        <v>14587</v>
      </c>
      <c r="M1132" s="9"/>
      <c r="O1132" s="11">
        <f t="shared" si="174"/>
        <v>104064.545</v>
      </c>
      <c r="P1132" s="11">
        <v>2144.5159999999996</v>
      </c>
      <c r="Q1132" s="11">
        <f t="shared" si="175"/>
        <v>10147.045</v>
      </c>
      <c r="S1132" s="11">
        <f t="shared" si="176"/>
        <v>101920.02899999999</v>
      </c>
      <c r="T1132" s="11">
        <f t="shared" si="170"/>
        <v>101920.02899999999</v>
      </c>
      <c r="U1132" s="11">
        <f t="shared" si="179"/>
        <v>9091.3890000000101</v>
      </c>
      <c r="V1132" s="11">
        <f t="shared" si="171"/>
        <v>87333.028999999995</v>
      </c>
      <c r="W1132" s="12">
        <f t="shared" si="177"/>
        <v>0.85687798420857986</v>
      </c>
      <c r="X1132" s="11">
        <f t="shared" si="172"/>
        <v>14587</v>
      </c>
      <c r="Y1132" s="12">
        <f t="shared" si="178"/>
        <v>0.14312201579142017</v>
      </c>
      <c r="AA1132" s="12"/>
      <c r="AB1132" s="12"/>
    </row>
    <row r="1133" spans="1:31">
      <c r="A1133" s="1">
        <v>35830</v>
      </c>
      <c r="B1133" s="7" t="s">
        <v>76</v>
      </c>
      <c r="C1133" s="8" t="str">
        <f t="shared" si="173"/>
        <v>Wed</v>
      </c>
      <c r="E1133" s="10">
        <v>25</v>
      </c>
      <c r="F1133" s="9">
        <v>44093.081999999995</v>
      </c>
      <c r="G1133" s="9">
        <v>23220.610999999997</v>
      </c>
      <c r="H1133" s="61">
        <v>17596.503999999997</v>
      </c>
      <c r="I1133" s="9">
        <v>404.17099999999999</v>
      </c>
      <c r="J1133" s="9">
        <v>0</v>
      </c>
      <c r="K1133" s="9">
        <v>13616.094999999999</v>
      </c>
      <c r="L1133" s="9">
        <v>16147</v>
      </c>
      <c r="M1133" s="9"/>
      <c r="O1133" s="11">
        <f t="shared" si="174"/>
        <v>115077.463</v>
      </c>
      <c r="P1133" s="11">
        <v>2272.2929999999997</v>
      </c>
      <c r="Q1133" s="11">
        <f t="shared" si="175"/>
        <v>11343.802</v>
      </c>
      <c r="S1133" s="11">
        <f t="shared" si="176"/>
        <v>112805.17</v>
      </c>
      <c r="T1133" s="11">
        <f t="shared" si="170"/>
        <v>112805.17</v>
      </c>
      <c r="U1133" s="11">
        <f t="shared" si="179"/>
        <v>10885.141000000003</v>
      </c>
      <c r="V1133" s="11">
        <f t="shared" si="171"/>
        <v>96658.17</v>
      </c>
      <c r="W1133" s="12">
        <f t="shared" si="177"/>
        <v>0.85685939749038098</v>
      </c>
      <c r="X1133" s="11">
        <f t="shared" si="172"/>
        <v>16147</v>
      </c>
      <c r="Y1133" s="12">
        <f t="shared" si="178"/>
        <v>0.14314060250961902</v>
      </c>
      <c r="AA1133" s="12"/>
      <c r="AB1133" s="12"/>
    </row>
    <row r="1134" spans="1:31">
      <c r="A1134" s="1">
        <v>35831</v>
      </c>
      <c r="B1134" s="7" t="s">
        <v>76</v>
      </c>
      <c r="C1134" s="8" t="str">
        <f t="shared" si="173"/>
        <v>Thur</v>
      </c>
      <c r="E1134" s="10">
        <v>27</v>
      </c>
      <c r="F1134" s="9">
        <v>41223.363999999994</v>
      </c>
      <c r="G1134" s="9">
        <v>22589.937999999998</v>
      </c>
      <c r="H1134" s="61">
        <v>16800.63</v>
      </c>
      <c r="I1134" s="9">
        <v>246.24299999999999</v>
      </c>
      <c r="J1134" s="9">
        <v>0</v>
      </c>
      <c r="K1134" s="9">
        <v>14836.92</v>
      </c>
      <c r="L1134" s="9">
        <v>15313</v>
      </c>
      <c r="M1134" s="9"/>
      <c r="O1134" s="11">
        <f t="shared" si="174"/>
        <v>111010.095</v>
      </c>
      <c r="P1134" s="11">
        <v>2228.6550000000002</v>
      </c>
      <c r="Q1134" s="11">
        <f t="shared" si="175"/>
        <v>12608.264999999999</v>
      </c>
      <c r="S1134" s="11">
        <f t="shared" si="176"/>
        <v>108781.44</v>
      </c>
      <c r="T1134" s="11">
        <f t="shared" si="170"/>
        <v>108781.44</v>
      </c>
      <c r="U1134" s="11">
        <f t="shared" si="179"/>
        <v>-4023.7299999999959</v>
      </c>
      <c r="V1134" s="11">
        <f t="shared" si="171"/>
        <v>93468.44</v>
      </c>
      <c r="W1134" s="12">
        <f t="shared" si="177"/>
        <v>0.8592315012560966</v>
      </c>
      <c r="X1134" s="11">
        <f t="shared" si="172"/>
        <v>15313</v>
      </c>
      <c r="Y1134" s="12">
        <f t="shared" si="178"/>
        <v>0.14076849874390338</v>
      </c>
      <c r="AA1134" s="12"/>
      <c r="AB1134" s="12"/>
    </row>
    <row r="1135" spans="1:31">
      <c r="A1135" s="1">
        <v>35832</v>
      </c>
      <c r="B1135" s="7" t="s">
        <v>76</v>
      </c>
      <c r="C1135" s="8" t="str">
        <f t="shared" si="173"/>
        <v>Fri</v>
      </c>
      <c r="E1135" s="10">
        <v>29</v>
      </c>
      <c r="F1135" s="9">
        <v>40809.599999999999</v>
      </c>
      <c r="G1135" s="9">
        <v>21931.52</v>
      </c>
      <c r="H1135" s="61">
        <v>15868.32</v>
      </c>
      <c r="I1135" s="9">
        <v>20.8</v>
      </c>
      <c r="J1135" s="9">
        <v>0</v>
      </c>
      <c r="K1135" s="9">
        <v>19118.32</v>
      </c>
      <c r="L1135" s="9">
        <v>15049</v>
      </c>
      <c r="M1135" s="9"/>
      <c r="O1135" s="11">
        <f t="shared" si="174"/>
        <v>112797.56</v>
      </c>
      <c r="P1135" s="11">
        <v>2153.84</v>
      </c>
      <c r="Q1135" s="11">
        <f t="shared" si="175"/>
        <v>16964.48</v>
      </c>
      <c r="S1135" s="11">
        <f t="shared" si="176"/>
        <v>110643.72</v>
      </c>
      <c r="T1135" s="11">
        <f t="shared" si="170"/>
        <v>110643.72</v>
      </c>
      <c r="U1135" s="11">
        <f t="shared" si="179"/>
        <v>1862.2799999999988</v>
      </c>
      <c r="V1135" s="11">
        <f t="shared" si="171"/>
        <v>95594.72</v>
      </c>
      <c r="W1135" s="12">
        <f t="shared" si="177"/>
        <v>0.86398685799790531</v>
      </c>
      <c r="X1135" s="11">
        <f t="shared" si="172"/>
        <v>15049</v>
      </c>
      <c r="Y1135" s="12">
        <f t="shared" si="178"/>
        <v>0.13601314200209466</v>
      </c>
      <c r="AA1135" s="12"/>
      <c r="AB1135" s="12"/>
    </row>
    <row r="1136" spans="1:31">
      <c r="A1136" s="1">
        <v>35833</v>
      </c>
      <c r="B1136" s="7" t="s">
        <v>76</v>
      </c>
      <c r="C1136" s="8" t="str">
        <f t="shared" si="173"/>
        <v>Sat</v>
      </c>
      <c r="E1136" s="10">
        <v>26</v>
      </c>
      <c r="F1136" s="9">
        <v>37848.678</v>
      </c>
      <c r="G1136" s="9">
        <v>21181.226999999999</v>
      </c>
      <c r="H1136" s="61">
        <v>14477.186999999998</v>
      </c>
      <c r="I1136" s="9">
        <v>12.491999999999999</v>
      </c>
      <c r="J1136" s="9">
        <v>0</v>
      </c>
      <c r="K1136" s="9">
        <v>19063.832999999999</v>
      </c>
      <c r="L1136" s="9">
        <v>14459</v>
      </c>
      <c r="M1136" s="9"/>
      <c r="O1136" s="11">
        <f t="shared" si="174"/>
        <v>107042.417</v>
      </c>
      <c r="P1136" s="11">
        <v>2221.4939999999997</v>
      </c>
      <c r="Q1136" s="11">
        <f t="shared" si="175"/>
        <v>16842.339</v>
      </c>
      <c r="S1136" s="11">
        <f t="shared" si="176"/>
        <v>104820.923</v>
      </c>
      <c r="T1136" s="11">
        <f t="shared" si="170"/>
        <v>104820.923</v>
      </c>
      <c r="U1136" s="11">
        <f t="shared" si="179"/>
        <v>-5822.7970000000059</v>
      </c>
      <c r="V1136" s="11">
        <f t="shared" si="171"/>
        <v>90361.922999999995</v>
      </c>
      <c r="W1136" s="12">
        <f t="shared" si="177"/>
        <v>0.86205998205148415</v>
      </c>
      <c r="X1136" s="11">
        <f t="shared" si="172"/>
        <v>14459</v>
      </c>
      <c r="Y1136" s="12">
        <f t="shared" si="178"/>
        <v>0.13794001794851588</v>
      </c>
      <c r="AA1136" s="12"/>
      <c r="AB1136" s="12"/>
    </row>
    <row r="1137" spans="1:28">
      <c r="A1137" s="1">
        <v>35834</v>
      </c>
      <c r="B1137" s="7" t="s">
        <v>76</v>
      </c>
      <c r="C1137" s="8" t="str">
        <f t="shared" si="173"/>
        <v>Sun</v>
      </c>
      <c r="E1137" s="10">
        <v>28</v>
      </c>
      <c r="F1137" s="9">
        <v>36622.559999999998</v>
      </c>
      <c r="G1137" s="9">
        <v>20636.72</v>
      </c>
      <c r="H1137" s="61">
        <v>15000.96</v>
      </c>
      <c r="I1137" s="9">
        <v>211.12</v>
      </c>
      <c r="J1137" s="9">
        <v>0</v>
      </c>
      <c r="K1137" s="9">
        <v>18065.84</v>
      </c>
      <c r="L1137" s="9">
        <v>14223</v>
      </c>
      <c r="M1137" s="9"/>
      <c r="O1137" s="11">
        <f t="shared" si="174"/>
        <v>104760.19999999998</v>
      </c>
      <c r="P1137" s="11">
        <v>381.68</v>
      </c>
      <c r="Q1137" s="11">
        <f t="shared" si="175"/>
        <v>17684.16</v>
      </c>
      <c r="S1137" s="11">
        <f t="shared" si="176"/>
        <v>104378.51999999999</v>
      </c>
      <c r="T1137" s="11">
        <f t="shared" si="170"/>
        <v>104378.51999999999</v>
      </c>
      <c r="U1137" s="11">
        <f t="shared" si="179"/>
        <v>-442.4030000000057</v>
      </c>
      <c r="V1137" s="11">
        <f t="shared" si="171"/>
        <v>90155.51999999999</v>
      </c>
      <c r="W1137" s="12">
        <f t="shared" si="177"/>
        <v>0.86373633195795452</v>
      </c>
      <c r="X1137" s="11">
        <f t="shared" si="172"/>
        <v>14223</v>
      </c>
      <c r="Y1137" s="12">
        <f t="shared" si="178"/>
        <v>0.13626366804204545</v>
      </c>
      <c r="AA1137" s="12"/>
      <c r="AB1137" s="12"/>
    </row>
    <row r="1138" spans="1:28">
      <c r="A1138" s="1">
        <v>35835</v>
      </c>
      <c r="B1138" s="7" t="s">
        <v>76</v>
      </c>
      <c r="C1138" s="8" t="str">
        <f t="shared" si="173"/>
        <v>Mon</v>
      </c>
      <c r="E1138" s="10">
        <v>30</v>
      </c>
      <c r="F1138" s="9">
        <v>39226.019999999997</v>
      </c>
      <c r="G1138" s="9">
        <v>21921.522000000001</v>
      </c>
      <c r="H1138" s="61">
        <v>15914.616</v>
      </c>
      <c r="I1138" s="9">
        <v>202.41</v>
      </c>
      <c r="J1138" s="9">
        <v>0</v>
      </c>
      <c r="K1138" s="9">
        <v>19186.392</v>
      </c>
      <c r="L1138" s="9">
        <v>14713</v>
      </c>
      <c r="M1138" s="9"/>
      <c r="O1138" s="11">
        <f t="shared" si="174"/>
        <v>111163.95999999999</v>
      </c>
      <c r="P1138" s="11">
        <v>147.39600000000002</v>
      </c>
      <c r="Q1138" s="11">
        <f t="shared" si="175"/>
        <v>19038.995999999999</v>
      </c>
      <c r="S1138" s="11">
        <f t="shared" si="176"/>
        <v>111016.564</v>
      </c>
      <c r="T1138" s="11">
        <f t="shared" si="170"/>
        <v>111016.564</v>
      </c>
      <c r="U1138" s="11">
        <f t="shared" si="179"/>
        <v>6638.044000000009</v>
      </c>
      <c r="V1138" s="11">
        <f t="shared" si="171"/>
        <v>96303.563999999998</v>
      </c>
      <c r="W1138" s="12">
        <f t="shared" si="177"/>
        <v>0.86747022723564027</v>
      </c>
      <c r="X1138" s="11">
        <f t="shared" si="172"/>
        <v>14713</v>
      </c>
      <c r="Y1138" s="12">
        <f t="shared" si="178"/>
        <v>0.13252977276435973</v>
      </c>
      <c r="AA1138" s="12"/>
      <c r="AB1138" s="12"/>
    </row>
    <row r="1139" spans="1:28">
      <c r="A1139" s="1">
        <v>35836</v>
      </c>
      <c r="B1139" s="7" t="s">
        <v>76</v>
      </c>
      <c r="C1139" s="8" t="str">
        <f t="shared" si="173"/>
        <v>Tue</v>
      </c>
      <c r="E1139" s="10">
        <v>25</v>
      </c>
      <c r="F1139" s="9">
        <v>31845.132000000001</v>
      </c>
      <c r="G1139" s="9">
        <v>20042.022000000001</v>
      </c>
      <c r="H1139" s="61">
        <v>14471.864</v>
      </c>
      <c r="I1139" s="9">
        <v>17.577999999999999</v>
      </c>
      <c r="J1139" s="9">
        <v>0</v>
      </c>
      <c r="K1139" s="9">
        <v>14799.642</v>
      </c>
      <c r="L1139" s="9">
        <v>12475</v>
      </c>
      <c r="M1139" s="9"/>
      <c r="O1139" s="11">
        <f t="shared" si="174"/>
        <v>93651.237999999983</v>
      </c>
      <c r="P1139" s="11">
        <v>335.01600000000002</v>
      </c>
      <c r="Q1139" s="11">
        <f t="shared" si="175"/>
        <v>14464.626</v>
      </c>
      <c r="S1139" s="11">
        <f t="shared" si="176"/>
        <v>93316.22199999998</v>
      </c>
      <c r="T1139" s="11">
        <f t="shared" si="170"/>
        <v>93316.22199999998</v>
      </c>
      <c r="U1139" s="11">
        <f t="shared" si="179"/>
        <v>-17700.342000000019</v>
      </c>
      <c r="V1139" s="11">
        <f t="shared" si="171"/>
        <v>80841.22199999998</v>
      </c>
      <c r="W1139" s="12">
        <f t="shared" si="177"/>
        <v>0.86631477643833454</v>
      </c>
      <c r="X1139" s="11">
        <f t="shared" si="172"/>
        <v>12475</v>
      </c>
      <c r="Y1139" s="12">
        <f t="shared" si="178"/>
        <v>0.13368522356166543</v>
      </c>
      <c r="AA1139" s="12"/>
      <c r="AB1139" s="12"/>
    </row>
    <row r="1140" spans="1:28">
      <c r="A1140" s="1">
        <v>35837</v>
      </c>
      <c r="B1140" s="7" t="s">
        <v>76</v>
      </c>
      <c r="C1140" s="8" t="str">
        <f t="shared" si="173"/>
        <v>Wed</v>
      </c>
      <c r="E1140" s="10">
        <v>14</v>
      </c>
      <c r="F1140" s="9">
        <v>24264.878000000001</v>
      </c>
      <c r="G1140" s="9">
        <v>17923.356</v>
      </c>
      <c r="H1140" s="61">
        <v>12700.622000000001</v>
      </c>
      <c r="I1140" s="9">
        <v>0</v>
      </c>
      <c r="J1140" s="9">
        <v>0</v>
      </c>
      <c r="K1140" s="9">
        <v>9639.982</v>
      </c>
      <c r="L1140" s="9">
        <v>10372</v>
      </c>
      <c r="M1140" s="9"/>
      <c r="O1140" s="11">
        <f t="shared" si="174"/>
        <v>74900.838000000003</v>
      </c>
      <c r="P1140" s="11">
        <v>10.34</v>
      </c>
      <c r="Q1140" s="11">
        <f t="shared" si="175"/>
        <v>9629.6419999999998</v>
      </c>
      <c r="S1140" s="11">
        <f t="shared" si="176"/>
        <v>74890.498000000007</v>
      </c>
      <c r="T1140" s="11">
        <f t="shared" si="170"/>
        <v>74890.498000000007</v>
      </c>
      <c r="U1140" s="11">
        <f t="shared" si="179"/>
        <v>-18425.723999999973</v>
      </c>
      <c r="V1140" s="11">
        <f t="shared" si="171"/>
        <v>64518.498000000007</v>
      </c>
      <c r="W1140" s="12">
        <f t="shared" si="177"/>
        <v>0.86150445948429932</v>
      </c>
      <c r="X1140" s="11">
        <f t="shared" si="172"/>
        <v>10372</v>
      </c>
      <c r="Y1140" s="12">
        <f t="shared" si="178"/>
        <v>0.13849554051570065</v>
      </c>
      <c r="AA1140" s="12"/>
      <c r="AB1140" s="12"/>
    </row>
    <row r="1141" spans="1:28">
      <c r="A1141" s="1">
        <v>35838</v>
      </c>
      <c r="B1141" s="7" t="s">
        <v>76</v>
      </c>
      <c r="C1141" s="8" t="str">
        <f t="shared" si="173"/>
        <v>Thur</v>
      </c>
      <c r="E1141" s="10">
        <v>17</v>
      </c>
      <c r="F1141" s="9">
        <v>26005.1</v>
      </c>
      <c r="G1141" s="9">
        <v>18436.22</v>
      </c>
      <c r="H1141" s="61">
        <v>13321.022000000001</v>
      </c>
      <c r="I1141" s="9">
        <v>0</v>
      </c>
      <c r="J1141" s="9">
        <v>0</v>
      </c>
      <c r="K1141" s="9">
        <v>10224.192000000001</v>
      </c>
      <c r="L1141" s="9">
        <v>10849</v>
      </c>
      <c r="M1141" s="9"/>
      <c r="O1141" s="11">
        <f t="shared" si="174"/>
        <v>78835.534</v>
      </c>
      <c r="P1141" s="11">
        <v>0</v>
      </c>
      <c r="Q1141" s="11">
        <f t="shared" si="175"/>
        <v>10224.192000000001</v>
      </c>
      <c r="S1141" s="11">
        <f t="shared" si="176"/>
        <v>78835.534</v>
      </c>
      <c r="T1141" s="11">
        <f t="shared" si="170"/>
        <v>78835.534</v>
      </c>
      <c r="U1141" s="11">
        <f t="shared" si="179"/>
        <v>3945.0359999999928</v>
      </c>
      <c r="V1141" s="11">
        <f t="shared" si="171"/>
        <v>67986.534</v>
      </c>
      <c r="W1141" s="12">
        <f t="shared" si="177"/>
        <v>0.86238439128223576</v>
      </c>
      <c r="X1141" s="11">
        <f t="shared" si="172"/>
        <v>10849</v>
      </c>
      <c r="Y1141" s="12">
        <f t="shared" si="178"/>
        <v>0.13761560871776427</v>
      </c>
      <c r="AA1141" s="12"/>
      <c r="AB1141" s="12"/>
    </row>
    <row r="1142" spans="1:28">
      <c r="A1142" s="1">
        <v>35839</v>
      </c>
      <c r="B1142" s="7" t="s">
        <v>76</v>
      </c>
      <c r="C1142" s="8" t="str">
        <f t="shared" si="173"/>
        <v>Fri</v>
      </c>
      <c r="E1142" s="10">
        <v>24</v>
      </c>
      <c r="F1142" s="9">
        <v>31454.85</v>
      </c>
      <c r="G1142" s="9">
        <v>19391.475999999999</v>
      </c>
      <c r="H1142" s="61">
        <v>14308.082999999999</v>
      </c>
      <c r="I1142" s="9">
        <v>0</v>
      </c>
      <c r="J1142" s="9">
        <v>0</v>
      </c>
      <c r="K1142" s="9">
        <v>13964.093999999999</v>
      </c>
      <c r="L1142" s="9">
        <v>12555</v>
      </c>
      <c r="M1142" s="9"/>
      <c r="O1142" s="11">
        <f t="shared" si="174"/>
        <v>91673.502999999997</v>
      </c>
      <c r="P1142" s="11">
        <v>0</v>
      </c>
      <c r="Q1142" s="11">
        <f t="shared" si="175"/>
        <v>13964.093999999999</v>
      </c>
      <c r="S1142" s="11">
        <f t="shared" si="176"/>
        <v>91673.502999999997</v>
      </c>
      <c r="T1142" s="11">
        <f t="shared" si="170"/>
        <v>91673.502999999997</v>
      </c>
      <c r="U1142" s="11">
        <f t="shared" si="179"/>
        <v>12837.968999999997</v>
      </c>
      <c r="V1142" s="11">
        <f t="shared" si="171"/>
        <v>79118.502999999997</v>
      </c>
      <c r="W1142" s="12">
        <f t="shared" si="177"/>
        <v>0.8630465773736169</v>
      </c>
      <c r="X1142" s="11">
        <f t="shared" si="172"/>
        <v>12555</v>
      </c>
      <c r="Y1142" s="12">
        <f t="shared" si="178"/>
        <v>0.1369534226263831</v>
      </c>
      <c r="AA1142" s="12"/>
      <c r="AB1142" s="12"/>
    </row>
    <row r="1143" spans="1:28">
      <c r="A1143" s="1">
        <v>35840</v>
      </c>
      <c r="B1143" s="7" t="s">
        <v>76</v>
      </c>
      <c r="C1143" s="8" t="str">
        <f t="shared" si="173"/>
        <v>Sat</v>
      </c>
      <c r="E1143" s="10">
        <v>29</v>
      </c>
      <c r="F1143" s="9">
        <v>39037.635999999999</v>
      </c>
      <c r="G1143" s="9">
        <v>20615.892</v>
      </c>
      <c r="H1143" s="61">
        <v>14750.01</v>
      </c>
      <c r="I1143" s="9">
        <v>57.904000000000003</v>
      </c>
      <c r="J1143" s="9">
        <v>0</v>
      </c>
      <c r="K1143" s="9">
        <v>17281.242000000002</v>
      </c>
      <c r="L1143" s="9">
        <v>14258</v>
      </c>
      <c r="M1143" s="9"/>
      <c r="O1143" s="11">
        <f t="shared" si="174"/>
        <v>106000.68399999999</v>
      </c>
      <c r="P1143" s="11">
        <v>0</v>
      </c>
      <c r="Q1143" s="11">
        <f t="shared" si="175"/>
        <v>17281.242000000002</v>
      </c>
      <c r="S1143" s="11">
        <f t="shared" si="176"/>
        <v>106000.68399999999</v>
      </c>
      <c r="T1143" s="11">
        <f t="shared" si="170"/>
        <v>106000.68399999999</v>
      </c>
      <c r="U1143" s="11">
        <f t="shared" si="179"/>
        <v>14327.180999999997</v>
      </c>
      <c r="V1143" s="11">
        <f t="shared" si="171"/>
        <v>91742.683999999994</v>
      </c>
      <c r="W1143" s="12">
        <f t="shared" si="177"/>
        <v>0.86549143399867112</v>
      </c>
      <c r="X1143" s="11">
        <f t="shared" si="172"/>
        <v>14258</v>
      </c>
      <c r="Y1143" s="12">
        <f t="shared" si="178"/>
        <v>0.13450856600132882</v>
      </c>
      <c r="AA1143" s="12"/>
      <c r="AB1143" s="12"/>
    </row>
    <row r="1144" spans="1:28">
      <c r="A1144" s="1">
        <v>35841</v>
      </c>
      <c r="B1144" s="7" t="s">
        <v>76</v>
      </c>
      <c r="C1144" s="8" t="str">
        <f t="shared" si="173"/>
        <v>Sun</v>
      </c>
      <c r="E1144" s="10">
        <v>30</v>
      </c>
      <c r="F1144" s="9">
        <v>37203.796000000002</v>
      </c>
      <c r="G1144" s="9">
        <v>20600.86</v>
      </c>
      <c r="H1144" s="61">
        <v>14747.46</v>
      </c>
      <c r="I1144" s="9">
        <v>100.492</v>
      </c>
      <c r="J1144" s="9">
        <v>0</v>
      </c>
      <c r="K1144" s="9">
        <v>17608.892</v>
      </c>
      <c r="L1144" s="9">
        <v>13895</v>
      </c>
      <c r="M1144" s="9"/>
      <c r="O1144" s="11">
        <f t="shared" si="174"/>
        <v>104156.5</v>
      </c>
      <c r="P1144" s="11">
        <v>350.16800000000001</v>
      </c>
      <c r="Q1144" s="11">
        <f t="shared" si="175"/>
        <v>17258.723999999998</v>
      </c>
      <c r="S1144" s="11">
        <f t="shared" si="176"/>
        <v>103806.33199999999</v>
      </c>
      <c r="T1144" s="11">
        <f t="shared" si="170"/>
        <v>103806.33199999999</v>
      </c>
      <c r="U1144" s="11">
        <f t="shared" si="179"/>
        <v>-2194.351999999999</v>
      </c>
      <c r="V1144" s="11">
        <f t="shared" si="171"/>
        <v>89911.331999999995</v>
      </c>
      <c r="W1144" s="12">
        <f t="shared" si="177"/>
        <v>0.86614496695635101</v>
      </c>
      <c r="X1144" s="11">
        <f t="shared" si="172"/>
        <v>13895</v>
      </c>
      <c r="Y1144" s="12">
        <f t="shared" si="178"/>
        <v>0.13385503304364901</v>
      </c>
      <c r="AA1144" s="12"/>
      <c r="AB1144" s="12"/>
    </row>
    <row r="1145" spans="1:28">
      <c r="A1145" s="1">
        <v>35842</v>
      </c>
      <c r="B1145" s="7" t="s">
        <v>76</v>
      </c>
      <c r="C1145" s="8" t="str">
        <f t="shared" si="173"/>
        <v>Mon</v>
      </c>
      <c r="E1145" s="10">
        <v>19</v>
      </c>
      <c r="F1145" s="9">
        <v>34078.184000000001</v>
      </c>
      <c r="G1145" s="9">
        <v>20094.256000000001</v>
      </c>
      <c r="H1145" s="61">
        <v>14156.94</v>
      </c>
      <c r="I1145" s="9">
        <v>0</v>
      </c>
      <c r="J1145" s="9">
        <v>0</v>
      </c>
      <c r="K1145" s="9">
        <v>16779.056</v>
      </c>
      <c r="L1145" s="9">
        <v>13016</v>
      </c>
      <c r="M1145" s="9"/>
      <c r="O1145" s="11">
        <f t="shared" si="174"/>
        <v>98124.436000000002</v>
      </c>
      <c r="P1145" s="11">
        <v>728.30799999999999</v>
      </c>
      <c r="Q1145" s="11">
        <f t="shared" si="175"/>
        <v>16050.748</v>
      </c>
      <c r="S1145" s="11">
        <f t="shared" si="176"/>
        <v>97396.127999999997</v>
      </c>
      <c r="T1145" s="11">
        <f t="shared" si="170"/>
        <v>97396.127999999997</v>
      </c>
      <c r="U1145" s="11">
        <f t="shared" si="179"/>
        <v>-6410.2039999999979</v>
      </c>
      <c r="V1145" s="11">
        <f t="shared" si="171"/>
        <v>84380.127999999997</v>
      </c>
      <c r="W1145" s="12">
        <f t="shared" si="177"/>
        <v>0.86636019041742607</v>
      </c>
      <c r="X1145" s="11">
        <f t="shared" si="172"/>
        <v>13016</v>
      </c>
      <c r="Y1145" s="12">
        <f t="shared" si="178"/>
        <v>0.13363980958257396</v>
      </c>
      <c r="AA1145" s="12"/>
      <c r="AB1145" s="12"/>
    </row>
    <row r="1146" spans="1:28">
      <c r="A1146" s="1">
        <v>35843</v>
      </c>
      <c r="B1146" s="7" t="s">
        <v>76</v>
      </c>
      <c r="C1146" s="8" t="str">
        <f t="shared" si="173"/>
        <v>Tue</v>
      </c>
      <c r="E1146" s="10">
        <v>9</v>
      </c>
      <c r="F1146" s="9">
        <v>20947.400000000001</v>
      </c>
      <c r="G1146" s="9">
        <v>17123.981</v>
      </c>
      <c r="H1146" s="61">
        <v>12168.157999999999</v>
      </c>
      <c r="I1146" s="9">
        <v>0</v>
      </c>
      <c r="J1146" s="9">
        <v>0</v>
      </c>
      <c r="K1146" s="9">
        <v>9145.3029999999999</v>
      </c>
      <c r="L1146" s="9">
        <v>9371</v>
      </c>
      <c r="M1146" s="9"/>
      <c r="O1146" s="11">
        <f t="shared" si="174"/>
        <v>68755.842000000004</v>
      </c>
      <c r="P1146" s="11">
        <v>801.60099999999989</v>
      </c>
      <c r="Q1146" s="11">
        <f t="shared" si="175"/>
        <v>8343.7019999999993</v>
      </c>
      <c r="S1146" s="11">
        <f t="shared" si="176"/>
        <v>67954.241000000009</v>
      </c>
      <c r="T1146" s="11">
        <f t="shared" si="170"/>
        <v>67954.241000000009</v>
      </c>
      <c r="U1146" s="11">
        <f t="shared" si="179"/>
        <v>-29441.886999999988</v>
      </c>
      <c r="V1146" s="11">
        <f t="shared" si="171"/>
        <v>58583.241000000002</v>
      </c>
      <c r="W1146" s="12">
        <f t="shared" si="177"/>
        <v>0.86209837881935869</v>
      </c>
      <c r="X1146" s="11">
        <f t="shared" si="172"/>
        <v>9371</v>
      </c>
      <c r="Y1146" s="12">
        <f t="shared" si="178"/>
        <v>0.13790162118064123</v>
      </c>
      <c r="AA1146" s="12"/>
      <c r="AB1146" s="12"/>
    </row>
    <row r="1147" spans="1:28">
      <c r="A1147" s="1">
        <v>35844</v>
      </c>
      <c r="B1147" s="7" t="s">
        <v>76</v>
      </c>
      <c r="C1147" s="8" t="str">
        <f t="shared" si="173"/>
        <v>Wed</v>
      </c>
      <c r="E1147" s="10">
        <v>11</v>
      </c>
      <c r="F1147" s="9">
        <v>20758.180999999997</v>
      </c>
      <c r="G1147" s="9">
        <v>17109.213</v>
      </c>
      <c r="H1147" s="61">
        <v>12329.812999999998</v>
      </c>
      <c r="I1147" s="9">
        <v>0</v>
      </c>
      <c r="J1147" s="9">
        <v>0</v>
      </c>
      <c r="K1147" s="9">
        <v>7888.0879999999997</v>
      </c>
      <c r="L1147" s="9">
        <v>9367</v>
      </c>
      <c r="M1147" s="9"/>
      <c r="O1147" s="11">
        <f t="shared" si="174"/>
        <v>67452.294999999998</v>
      </c>
      <c r="P1147" s="11">
        <v>8.3119999999999994</v>
      </c>
      <c r="Q1147" s="11">
        <f t="shared" si="175"/>
        <v>7879.7759999999998</v>
      </c>
      <c r="S1147" s="11">
        <f t="shared" si="176"/>
        <v>67443.982999999993</v>
      </c>
      <c r="T1147" s="11">
        <f t="shared" si="170"/>
        <v>67443.982999999993</v>
      </c>
      <c r="U1147" s="11">
        <f t="shared" si="179"/>
        <v>-510.25800000001618</v>
      </c>
      <c r="V1147" s="11">
        <f t="shared" si="171"/>
        <v>58076.983</v>
      </c>
      <c r="W1147" s="12">
        <f t="shared" si="177"/>
        <v>0.86111437101809374</v>
      </c>
      <c r="X1147" s="11">
        <f t="shared" si="172"/>
        <v>9367</v>
      </c>
      <c r="Y1147" s="12">
        <f t="shared" si="178"/>
        <v>0.13888562898190637</v>
      </c>
      <c r="AA1147" s="12"/>
      <c r="AB1147" s="12"/>
    </row>
    <row r="1148" spans="1:28">
      <c r="A1148" s="1">
        <v>35845</v>
      </c>
      <c r="B1148" s="7" t="s">
        <v>76</v>
      </c>
      <c r="C1148" s="8" t="str">
        <f t="shared" si="173"/>
        <v>Thur</v>
      </c>
      <c r="E1148" s="10">
        <v>15</v>
      </c>
      <c r="F1148" s="9">
        <v>22193.558000000001</v>
      </c>
      <c r="G1148" s="9">
        <v>17336.796000000002</v>
      </c>
      <c r="H1148" s="61">
        <v>12692.602000000001</v>
      </c>
      <c r="I1148" s="9">
        <v>0</v>
      </c>
      <c r="J1148" s="9">
        <v>0</v>
      </c>
      <c r="K1148" s="9">
        <v>8239.094000000001</v>
      </c>
      <c r="L1148" s="9">
        <v>9688</v>
      </c>
      <c r="M1148" s="9"/>
      <c r="O1148" s="11">
        <f t="shared" si="174"/>
        <v>70150.05</v>
      </c>
      <c r="P1148" s="11">
        <v>0</v>
      </c>
      <c r="Q1148" s="11">
        <f t="shared" si="175"/>
        <v>8239.094000000001</v>
      </c>
      <c r="S1148" s="11">
        <f t="shared" si="176"/>
        <v>70150.05</v>
      </c>
      <c r="T1148" s="11">
        <f t="shared" si="170"/>
        <v>70150.05</v>
      </c>
      <c r="U1148" s="11">
        <f t="shared" si="179"/>
        <v>2706.06700000001</v>
      </c>
      <c r="V1148" s="11">
        <f t="shared" si="171"/>
        <v>60462.05</v>
      </c>
      <c r="W1148" s="12">
        <f t="shared" si="177"/>
        <v>0.86189603571202011</v>
      </c>
      <c r="X1148" s="11">
        <f t="shared" si="172"/>
        <v>9688</v>
      </c>
      <c r="Y1148" s="12">
        <f t="shared" si="178"/>
        <v>0.13810396428797983</v>
      </c>
      <c r="AA1148" s="12"/>
      <c r="AB1148" s="12"/>
    </row>
    <row r="1149" spans="1:28">
      <c r="A1149" s="1">
        <v>35846</v>
      </c>
      <c r="B1149" s="7" t="s">
        <v>76</v>
      </c>
      <c r="C1149" s="8" t="str">
        <f t="shared" si="173"/>
        <v>Fri</v>
      </c>
      <c r="E1149" s="10">
        <v>18</v>
      </c>
      <c r="F1149" s="9">
        <v>25740.44</v>
      </c>
      <c r="G1149" s="9">
        <v>18013.71</v>
      </c>
      <c r="H1149" s="61">
        <v>13254.78</v>
      </c>
      <c r="I1149" s="9">
        <v>0</v>
      </c>
      <c r="J1149" s="9">
        <v>0</v>
      </c>
      <c r="K1149" s="9">
        <v>9842.8549999999996</v>
      </c>
      <c r="L1149" s="9">
        <v>10815</v>
      </c>
      <c r="M1149" s="9"/>
      <c r="O1149" s="11">
        <f t="shared" si="174"/>
        <v>77666.784999999989</v>
      </c>
      <c r="P1149" s="11">
        <v>0</v>
      </c>
      <c r="Q1149" s="11">
        <f t="shared" si="175"/>
        <v>9842.8549999999996</v>
      </c>
      <c r="S1149" s="11">
        <f t="shared" si="176"/>
        <v>77666.784999999989</v>
      </c>
      <c r="T1149" s="11">
        <f t="shared" si="170"/>
        <v>77666.784999999989</v>
      </c>
      <c r="U1149" s="11">
        <f t="shared" si="179"/>
        <v>7516.734999999986</v>
      </c>
      <c r="V1149" s="11">
        <f t="shared" si="171"/>
        <v>66851.784999999989</v>
      </c>
      <c r="W1149" s="12">
        <f t="shared" si="177"/>
        <v>0.86075128512143251</v>
      </c>
      <c r="X1149" s="11">
        <f t="shared" si="172"/>
        <v>10815</v>
      </c>
      <c r="Y1149" s="12">
        <f t="shared" si="178"/>
        <v>0.13924871487856749</v>
      </c>
      <c r="AA1149" s="12"/>
      <c r="AB1149" s="12"/>
    </row>
    <row r="1150" spans="1:28">
      <c r="A1150" s="1">
        <v>35847</v>
      </c>
      <c r="B1150" s="7" t="s">
        <v>76</v>
      </c>
      <c r="C1150" s="8" t="str">
        <f t="shared" si="173"/>
        <v>Sat</v>
      </c>
      <c r="E1150" s="10">
        <v>19</v>
      </c>
      <c r="F1150" s="9">
        <v>24452.091999999997</v>
      </c>
      <c r="G1150" s="9">
        <v>17335.702999999998</v>
      </c>
      <c r="H1150" s="61">
        <v>12040.392</v>
      </c>
      <c r="I1150" s="9">
        <v>0</v>
      </c>
      <c r="J1150" s="9">
        <v>0</v>
      </c>
      <c r="K1150" s="9">
        <v>9011.52</v>
      </c>
      <c r="L1150" s="9">
        <v>10599</v>
      </c>
      <c r="M1150" s="9"/>
      <c r="O1150" s="11">
        <f t="shared" si="174"/>
        <v>73438.706999999995</v>
      </c>
      <c r="P1150" s="11">
        <v>0</v>
      </c>
      <c r="Q1150" s="11">
        <f t="shared" si="175"/>
        <v>9011.52</v>
      </c>
      <c r="S1150" s="11">
        <f t="shared" si="176"/>
        <v>73438.706999999995</v>
      </c>
      <c r="T1150" s="11">
        <f t="shared" si="170"/>
        <v>73438.706999999995</v>
      </c>
      <c r="U1150" s="11">
        <f t="shared" si="179"/>
        <v>-4228.0779999999941</v>
      </c>
      <c r="V1150" s="11">
        <f t="shared" si="171"/>
        <v>62839.706999999995</v>
      </c>
      <c r="W1150" s="12">
        <f t="shared" si="177"/>
        <v>0.85567556356895003</v>
      </c>
      <c r="X1150" s="11">
        <f t="shared" si="172"/>
        <v>10599</v>
      </c>
      <c r="Y1150" s="12">
        <f t="shared" si="178"/>
        <v>0.14432443643104992</v>
      </c>
      <c r="AA1150" s="12"/>
      <c r="AB1150" s="12"/>
    </row>
    <row r="1151" spans="1:28">
      <c r="A1151" s="1">
        <v>35848</v>
      </c>
      <c r="B1151" s="7" t="s">
        <v>76</v>
      </c>
      <c r="C1151" s="8" t="str">
        <f t="shared" si="173"/>
        <v>Sun</v>
      </c>
      <c r="E1151" s="10">
        <v>18</v>
      </c>
      <c r="F1151" s="9">
        <v>23644.400000000001</v>
      </c>
      <c r="G1151" s="9">
        <v>17306.64</v>
      </c>
      <c r="H1151" s="61">
        <v>12165.92</v>
      </c>
      <c r="I1151" s="9">
        <v>0</v>
      </c>
      <c r="J1151" s="9">
        <v>0</v>
      </c>
      <c r="K1151" s="9">
        <v>9523.2800000000007</v>
      </c>
      <c r="L1151" s="9">
        <v>10361</v>
      </c>
      <c r="M1151" s="9"/>
      <c r="O1151" s="11">
        <f t="shared" si="174"/>
        <v>73001.239999999991</v>
      </c>
      <c r="P1151" s="11">
        <v>0</v>
      </c>
      <c r="Q1151" s="11">
        <f t="shared" si="175"/>
        <v>9523.2800000000007</v>
      </c>
      <c r="S1151" s="11">
        <f t="shared" si="176"/>
        <v>73001.239999999991</v>
      </c>
      <c r="T1151" s="11">
        <f t="shared" si="170"/>
        <v>73001.239999999991</v>
      </c>
      <c r="U1151" s="11">
        <f t="shared" si="179"/>
        <v>-437.46700000000419</v>
      </c>
      <c r="V1151" s="11">
        <f t="shared" si="171"/>
        <v>62640.24</v>
      </c>
      <c r="W1151" s="12">
        <f t="shared" si="177"/>
        <v>0.85807090400108277</v>
      </c>
      <c r="X1151" s="11">
        <f t="shared" si="172"/>
        <v>10361</v>
      </c>
      <c r="Y1151" s="12">
        <f t="shared" si="178"/>
        <v>0.14192909599891729</v>
      </c>
      <c r="AA1151" s="12"/>
      <c r="AB1151" s="12"/>
    </row>
    <row r="1152" spans="1:28">
      <c r="A1152" s="1">
        <v>35849</v>
      </c>
      <c r="B1152" s="7" t="s">
        <v>76</v>
      </c>
      <c r="C1152" s="8" t="str">
        <f t="shared" si="173"/>
        <v>Mon</v>
      </c>
      <c r="E1152" s="10">
        <v>24</v>
      </c>
      <c r="F1152" s="9">
        <v>37557.519999999997</v>
      </c>
      <c r="G1152" s="9">
        <v>20788.560000000001</v>
      </c>
      <c r="H1152" s="61">
        <v>15231.84</v>
      </c>
      <c r="I1152" s="9">
        <v>0</v>
      </c>
      <c r="J1152" s="9">
        <v>0</v>
      </c>
      <c r="K1152" s="9">
        <v>17171.439999999999</v>
      </c>
      <c r="L1152" s="9">
        <v>13736</v>
      </c>
      <c r="M1152" s="9"/>
      <c r="O1152" s="11">
        <f t="shared" si="174"/>
        <v>104485.36</v>
      </c>
      <c r="P1152" s="11">
        <v>0</v>
      </c>
      <c r="Q1152" s="11">
        <f t="shared" si="175"/>
        <v>17171.439999999999</v>
      </c>
      <c r="S1152" s="11">
        <f t="shared" si="176"/>
        <v>104485.36</v>
      </c>
      <c r="T1152" s="11">
        <f t="shared" si="170"/>
        <v>104485.36</v>
      </c>
      <c r="U1152" s="11">
        <f t="shared" si="179"/>
        <v>31484.12000000001</v>
      </c>
      <c r="V1152" s="11">
        <f t="shared" si="171"/>
        <v>90749.36</v>
      </c>
      <c r="W1152" s="12">
        <f t="shared" si="177"/>
        <v>0.86853660646812147</v>
      </c>
      <c r="X1152" s="11">
        <f t="shared" si="172"/>
        <v>13736</v>
      </c>
      <c r="Y1152" s="12">
        <f t="shared" si="178"/>
        <v>0.13146339353187853</v>
      </c>
      <c r="AA1152" s="12"/>
      <c r="AB1152" s="12"/>
    </row>
    <row r="1153" spans="1:31">
      <c r="A1153" s="1">
        <v>35850</v>
      </c>
      <c r="B1153" s="7" t="s">
        <v>76</v>
      </c>
      <c r="C1153" s="8" t="str">
        <f t="shared" si="173"/>
        <v>Tue</v>
      </c>
      <c r="E1153" s="10">
        <v>18</v>
      </c>
      <c r="F1153" s="9">
        <v>31136.886000000002</v>
      </c>
      <c r="G1153" s="9">
        <v>19553.844000000001</v>
      </c>
      <c r="H1153" s="61">
        <v>14232.018</v>
      </c>
      <c r="I1153" s="9">
        <v>0</v>
      </c>
      <c r="J1153" s="9">
        <v>0</v>
      </c>
      <c r="K1153" s="9">
        <v>14770.74</v>
      </c>
      <c r="L1153" s="9">
        <v>12195</v>
      </c>
      <c r="M1153" s="9"/>
      <c r="O1153" s="11">
        <f t="shared" si="174"/>
        <v>91888.488000000012</v>
      </c>
      <c r="P1153" s="11">
        <v>130.78800000000001</v>
      </c>
      <c r="Q1153" s="11">
        <f t="shared" si="175"/>
        <v>14639.951999999999</v>
      </c>
      <c r="S1153" s="11">
        <f t="shared" si="176"/>
        <v>91757.700000000012</v>
      </c>
      <c r="T1153" s="11">
        <f t="shared" si="170"/>
        <v>91757.700000000012</v>
      </c>
      <c r="U1153" s="11">
        <f t="shared" si="179"/>
        <v>-12727.659999999989</v>
      </c>
      <c r="V1153" s="11">
        <f t="shared" si="171"/>
        <v>79562.700000000012</v>
      </c>
      <c r="W1153" s="12">
        <f t="shared" si="177"/>
        <v>0.86709562249271721</v>
      </c>
      <c r="X1153" s="11">
        <f t="shared" si="172"/>
        <v>12195</v>
      </c>
      <c r="Y1153" s="12">
        <f t="shared" si="178"/>
        <v>0.13290437750728276</v>
      </c>
      <c r="AA1153" s="12"/>
      <c r="AB1153" s="12"/>
    </row>
    <row r="1154" spans="1:31">
      <c r="A1154" s="1">
        <v>35851</v>
      </c>
      <c r="B1154" s="7" t="s">
        <v>76</v>
      </c>
      <c r="C1154" s="8" t="str">
        <f t="shared" si="173"/>
        <v>Wed</v>
      </c>
      <c r="E1154" s="10">
        <v>17</v>
      </c>
      <c r="F1154" s="9">
        <v>25694.47</v>
      </c>
      <c r="G1154" s="9">
        <v>18273.931999999997</v>
      </c>
      <c r="H1154" s="61">
        <v>13210.884999999998</v>
      </c>
      <c r="I1154" s="9">
        <v>0</v>
      </c>
      <c r="J1154" s="9">
        <v>0</v>
      </c>
      <c r="K1154" s="9">
        <v>10530.264999999999</v>
      </c>
      <c r="L1154" s="9">
        <v>10769</v>
      </c>
      <c r="M1154" s="9"/>
      <c r="O1154" s="11">
        <f t="shared" si="174"/>
        <v>78478.551999999996</v>
      </c>
      <c r="P1154" s="11">
        <v>0</v>
      </c>
      <c r="Q1154" s="11">
        <f t="shared" si="175"/>
        <v>10530.264999999999</v>
      </c>
      <c r="S1154" s="11">
        <f t="shared" si="176"/>
        <v>78478.551999999996</v>
      </c>
      <c r="T1154" s="11">
        <f t="shared" si="170"/>
        <v>78478.551999999996</v>
      </c>
      <c r="U1154" s="11">
        <f t="shared" si="179"/>
        <v>-13279.148000000016</v>
      </c>
      <c r="V1154" s="11">
        <f t="shared" si="171"/>
        <v>67709.551999999996</v>
      </c>
      <c r="W1154" s="12">
        <f t="shared" si="177"/>
        <v>0.86277779437112956</v>
      </c>
      <c r="X1154" s="11">
        <f t="shared" si="172"/>
        <v>10769</v>
      </c>
      <c r="Y1154" s="12">
        <f t="shared" si="178"/>
        <v>0.13722220562887041</v>
      </c>
      <c r="AA1154" s="12"/>
      <c r="AB1154" s="12"/>
    </row>
    <row r="1155" spans="1:31">
      <c r="A1155" s="1">
        <v>35852</v>
      </c>
      <c r="B1155" s="7" t="s">
        <v>76</v>
      </c>
      <c r="C1155" s="8" t="str">
        <f t="shared" si="173"/>
        <v>Thur</v>
      </c>
      <c r="E1155" s="10">
        <v>16</v>
      </c>
      <c r="F1155" s="9">
        <v>22932.534</v>
      </c>
      <c r="G1155" s="9">
        <v>17662.608</v>
      </c>
      <c r="H1155" s="61">
        <v>12726.918</v>
      </c>
      <c r="I1155" s="9">
        <v>0</v>
      </c>
      <c r="J1155" s="9">
        <v>0</v>
      </c>
      <c r="K1155" s="9">
        <v>8449.32</v>
      </c>
      <c r="L1155" s="9">
        <v>9919</v>
      </c>
      <c r="M1155" s="9"/>
      <c r="O1155" s="11">
        <f t="shared" si="174"/>
        <v>71690.38</v>
      </c>
      <c r="P1155" s="11">
        <v>0</v>
      </c>
      <c r="Q1155" s="11">
        <f t="shared" si="175"/>
        <v>8449.32</v>
      </c>
      <c r="S1155" s="11">
        <f t="shared" si="176"/>
        <v>71690.38</v>
      </c>
      <c r="T1155" s="11">
        <f t="shared" ref="T1155:T1218" si="180">SUM(S1155,D1155)</f>
        <v>71690.38</v>
      </c>
      <c r="U1155" s="11">
        <f t="shared" si="179"/>
        <v>-6788.1719999999914</v>
      </c>
      <c r="V1155" s="11">
        <f t="shared" ref="V1155:V1218" si="181">SUM(F1155:K1155)-P1155</f>
        <v>61771.38</v>
      </c>
      <c r="W1155" s="12">
        <f t="shared" si="177"/>
        <v>0.86164112953509231</v>
      </c>
      <c r="X1155" s="11">
        <f t="shared" ref="X1155:X1218" si="182">SUM(L1155:M1155)</f>
        <v>9919</v>
      </c>
      <c r="Y1155" s="12">
        <f t="shared" si="178"/>
        <v>0.13835887046490755</v>
      </c>
      <c r="AA1155" s="12"/>
      <c r="AB1155" s="12"/>
    </row>
    <row r="1156" spans="1:31">
      <c r="A1156" s="1">
        <v>35853</v>
      </c>
      <c r="B1156" s="7" t="s">
        <v>76</v>
      </c>
      <c r="C1156" s="8" t="str">
        <f t="shared" ref="C1156:C1219" si="183">IF(WEEKDAY(A1156)=1,"Sun",IF(WEEKDAY(A1156)=2,"Mon",IF(WEEKDAY(A1156)=3,"Tue",IF(WEEKDAY(A1156)=4,"Wed",IF(WEEKDAY(A1156)=5,"Thur",IF(WEEKDAY(A1156)=6,"Fri",IF(WEEKDAY(A1156)=7,"Sat")))))))</f>
        <v>Fri</v>
      </c>
      <c r="E1156" s="10">
        <v>12</v>
      </c>
      <c r="F1156" s="9">
        <v>17817.734</v>
      </c>
      <c r="G1156" s="9">
        <v>16135.72</v>
      </c>
      <c r="H1156" s="61">
        <v>10969.385999999999</v>
      </c>
      <c r="I1156" s="9">
        <v>0</v>
      </c>
      <c r="J1156" s="9">
        <v>0</v>
      </c>
      <c r="K1156" s="9">
        <v>6222</v>
      </c>
      <c r="L1156" s="9">
        <v>8387</v>
      </c>
      <c r="M1156" s="9"/>
      <c r="O1156" s="11">
        <f t="shared" ref="O1156:O1219" si="184">SUM(F1156:M1156)</f>
        <v>59531.839999999997</v>
      </c>
      <c r="P1156" s="11">
        <v>0</v>
      </c>
      <c r="Q1156" s="11">
        <f t="shared" ref="Q1156:Q1219" si="185">K1156-P1156</f>
        <v>6222</v>
      </c>
      <c r="S1156" s="11">
        <f t="shared" ref="S1156:S1219" si="186">O1156-P1156</f>
        <v>59531.839999999997</v>
      </c>
      <c r="T1156" s="11">
        <f t="shared" si="180"/>
        <v>59531.839999999997</v>
      </c>
      <c r="U1156" s="11">
        <f t="shared" si="179"/>
        <v>-12158.540000000008</v>
      </c>
      <c r="V1156" s="11">
        <f t="shared" si="181"/>
        <v>51144.84</v>
      </c>
      <c r="W1156" s="12">
        <f t="shared" ref="W1156:W1219" si="187">V1156/S1156</f>
        <v>0.85911740675242021</v>
      </c>
      <c r="X1156" s="11">
        <f t="shared" si="182"/>
        <v>8387</v>
      </c>
      <c r="Y1156" s="12">
        <f t="shared" ref="Y1156:Y1219" si="188">X1156/S1156</f>
        <v>0.14088259324757979</v>
      </c>
      <c r="AA1156" s="12"/>
      <c r="AB1156" s="12"/>
    </row>
    <row r="1157" spans="1:31">
      <c r="A1157" s="1">
        <v>35854</v>
      </c>
      <c r="B1157" s="7" t="s">
        <v>76</v>
      </c>
      <c r="C1157" s="8" t="str">
        <f t="shared" si="183"/>
        <v>Sat</v>
      </c>
      <c r="E1157" s="10">
        <v>7</v>
      </c>
      <c r="F1157" s="9">
        <v>11915.816000000001</v>
      </c>
      <c r="G1157" s="9">
        <v>14071.706</v>
      </c>
      <c r="H1157" s="61">
        <v>8658.7160000000003</v>
      </c>
      <c r="I1157" s="9">
        <v>0</v>
      </c>
      <c r="J1157" s="9">
        <v>0</v>
      </c>
      <c r="K1157" s="9">
        <v>3917.826</v>
      </c>
      <c r="L1157" s="9">
        <v>6464</v>
      </c>
      <c r="M1157" s="9"/>
      <c r="O1157" s="11">
        <f t="shared" si="184"/>
        <v>45028.063999999998</v>
      </c>
      <c r="P1157" s="11">
        <v>0</v>
      </c>
      <c r="Q1157" s="11">
        <f t="shared" si="185"/>
        <v>3917.826</v>
      </c>
      <c r="S1157" s="11">
        <f t="shared" si="186"/>
        <v>45028.063999999998</v>
      </c>
      <c r="T1157" s="11">
        <f t="shared" si="180"/>
        <v>45028.063999999998</v>
      </c>
      <c r="U1157" s="11">
        <f t="shared" ref="U1157:U1220" si="189">S1157-S1156</f>
        <v>-14503.775999999998</v>
      </c>
      <c r="V1157" s="11">
        <f t="shared" si="181"/>
        <v>38564.063999999998</v>
      </c>
      <c r="W1157" s="12">
        <f t="shared" si="187"/>
        <v>0.85644508278215115</v>
      </c>
      <c r="X1157" s="11">
        <f t="shared" si="182"/>
        <v>6464</v>
      </c>
      <c r="Y1157" s="12">
        <f t="shared" si="188"/>
        <v>0.14355491721784885</v>
      </c>
      <c r="AA1157" s="12"/>
      <c r="AB1157" s="12"/>
    </row>
    <row r="1158" spans="1:31">
      <c r="A1158" s="1">
        <v>35855</v>
      </c>
      <c r="B1158" s="7" t="s">
        <v>77</v>
      </c>
      <c r="C1158" s="8" t="str">
        <f t="shared" si="183"/>
        <v>Sun</v>
      </c>
      <c r="E1158" s="10">
        <v>13</v>
      </c>
      <c r="F1158" s="9">
        <v>18082.168999999998</v>
      </c>
      <c r="G1158" s="9">
        <v>15648.33</v>
      </c>
      <c r="H1158" s="61">
        <v>10754.726999999999</v>
      </c>
      <c r="I1158" s="9">
        <v>0</v>
      </c>
      <c r="J1158" s="9">
        <v>0</v>
      </c>
      <c r="K1158" s="9">
        <v>5891.1969999999992</v>
      </c>
      <c r="L1158" s="9">
        <v>8602</v>
      </c>
      <c r="M1158" s="9"/>
      <c r="O1158" s="11">
        <f t="shared" si="184"/>
        <v>58978.422999999995</v>
      </c>
      <c r="P1158" s="11">
        <v>0</v>
      </c>
      <c r="Q1158" s="11">
        <f t="shared" si="185"/>
        <v>5891.1969999999992</v>
      </c>
      <c r="S1158" s="11">
        <f t="shared" si="186"/>
        <v>58978.422999999995</v>
      </c>
      <c r="T1158" s="11">
        <f t="shared" si="180"/>
        <v>58978.422999999995</v>
      </c>
      <c r="U1158" s="11">
        <f t="shared" si="189"/>
        <v>13950.358999999997</v>
      </c>
      <c r="V1158" s="11">
        <f t="shared" si="181"/>
        <v>50376.422999999995</v>
      </c>
      <c r="W1158" s="12">
        <f t="shared" si="187"/>
        <v>0.85415005077365325</v>
      </c>
      <c r="X1158" s="11">
        <f t="shared" si="182"/>
        <v>8602</v>
      </c>
      <c r="Y1158" s="12">
        <f t="shared" si="188"/>
        <v>0.14584994922634673</v>
      </c>
      <c r="AA1158" s="9">
        <f>INTERCEPT(T1158:T1188,E1158:E1188)</f>
        <v>33012.97689360808</v>
      </c>
      <c r="AB1158" s="9">
        <f>SLOPE(T1158:T1188,E1158:E1188)</f>
        <v>2536.4283891310288</v>
      </c>
      <c r="AC1158" s="12">
        <f>RSQ(T1158:T1188,E1158:E1188)</f>
        <v>0.97470694810088709</v>
      </c>
      <c r="AD1158" s="9">
        <f>AA1158+(AB1158*55)</f>
        <v>172516.53829581465</v>
      </c>
      <c r="AE1158" s="10">
        <f>SUM(E1158:E1188)</f>
        <v>543</v>
      </c>
    </row>
    <row r="1159" spans="1:31">
      <c r="A1159" s="1">
        <v>35856</v>
      </c>
      <c r="B1159" s="7" t="s">
        <v>77</v>
      </c>
      <c r="C1159" s="8" t="str">
        <f t="shared" si="183"/>
        <v>Mon</v>
      </c>
      <c r="E1159" s="10">
        <v>20</v>
      </c>
      <c r="F1159" s="9">
        <v>29365.569</v>
      </c>
      <c r="G1159" s="9">
        <v>18705.728999999999</v>
      </c>
      <c r="H1159" s="61">
        <v>13896.308999999999</v>
      </c>
      <c r="I1159" s="9">
        <v>0</v>
      </c>
      <c r="J1159" s="9">
        <v>0</v>
      </c>
      <c r="K1159" s="9">
        <v>11870.522999999999</v>
      </c>
      <c r="L1159" s="9">
        <v>11690</v>
      </c>
      <c r="M1159" s="9"/>
      <c r="O1159" s="11">
        <f t="shared" si="184"/>
        <v>85528.12999999999</v>
      </c>
      <c r="P1159" s="11">
        <v>0</v>
      </c>
      <c r="Q1159" s="11">
        <f t="shared" si="185"/>
        <v>11870.522999999999</v>
      </c>
      <c r="S1159" s="11">
        <f t="shared" si="186"/>
        <v>85528.12999999999</v>
      </c>
      <c r="T1159" s="11">
        <f t="shared" si="180"/>
        <v>85528.12999999999</v>
      </c>
      <c r="U1159" s="11">
        <f t="shared" si="189"/>
        <v>26549.706999999995</v>
      </c>
      <c r="V1159" s="11">
        <f t="shared" si="181"/>
        <v>73838.12999999999</v>
      </c>
      <c r="W1159" s="12">
        <f t="shared" si="187"/>
        <v>0.86331982237890625</v>
      </c>
      <c r="X1159" s="11">
        <f t="shared" si="182"/>
        <v>11690</v>
      </c>
      <c r="Y1159" s="12">
        <f t="shared" si="188"/>
        <v>0.1366801776210938</v>
      </c>
      <c r="AA1159" s="12"/>
      <c r="AB1159" s="12"/>
    </row>
    <row r="1160" spans="1:31">
      <c r="A1160" s="1">
        <v>35857</v>
      </c>
      <c r="B1160" s="7" t="s">
        <v>77</v>
      </c>
      <c r="C1160" s="8" t="str">
        <f t="shared" si="183"/>
        <v>Tue</v>
      </c>
      <c r="E1160" s="10">
        <v>24</v>
      </c>
      <c r="F1160" s="9">
        <v>34874.724000000002</v>
      </c>
      <c r="G1160" s="9">
        <v>20048.97</v>
      </c>
      <c r="H1160" s="61">
        <v>15015.708000000001</v>
      </c>
      <c r="I1160" s="9">
        <v>49.823999999999998</v>
      </c>
      <c r="J1160" s="9">
        <v>0</v>
      </c>
      <c r="K1160" s="9">
        <v>15641.622000000001</v>
      </c>
      <c r="L1160" s="9">
        <v>13064</v>
      </c>
      <c r="M1160" s="9"/>
      <c r="O1160" s="11">
        <f t="shared" si="184"/>
        <v>98694.847999999998</v>
      </c>
      <c r="P1160" s="11">
        <v>0</v>
      </c>
      <c r="Q1160" s="11">
        <f t="shared" si="185"/>
        <v>15641.622000000001</v>
      </c>
      <c r="S1160" s="11">
        <f t="shared" si="186"/>
        <v>98694.847999999998</v>
      </c>
      <c r="T1160" s="11">
        <f t="shared" si="180"/>
        <v>98694.847999999998</v>
      </c>
      <c r="U1160" s="11">
        <f t="shared" si="189"/>
        <v>13166.718000000008</v>
      </c>
      <c r="V1160" s="11">
        <f t="shared" si="181"/>
        <v>85630.847999999998</v>
      </c>
      <c r="W1160" s="12">
        <f t="shared" si="187"/>
        <v>0.86763240164268751</v>
      </c>
      <c r="X1160" s="11">
        <f t="shared" si="182"/>
        <v>13064</v>
      </c>
      <c r="Y1160" s="12">
        <f t="shared" si="188"/>
        <v>0.13236759835731243</v>
      </c>
      <c r="AA1160" s="12"/>
      <c r="AB1160" s="12"/>
    </row>
    <row r="1161" spans="1:31">
      <c r="A1161" s="1">
        <v>35858</v>
      </c>
      <c r="B1161" s="7" t="s">
        <v>77</v>
      </c>
      <c r="C1161" s="8" t="str">
        <f t="shared" si="183"/>
        <v>Wed</v>
      </c>
      <c r="E1161" s="10">
        <v>23</v>
      </c>
      <c r="F1161" s="9">
        <v>32432.384999999998</v>
      </c>
      <c r="G1161" s="9">
        <v>19622.554</v>
      </c>
      <c r="H1161" s="61">
        <v>14535.61</v>
      </c>
      <c r="I1161" s="9">
        <v>0</v>
      </c>
      <c r="J1161" s="9">
        <v>0</v>
      </c>
      <c r="K1161" s="9">
        <v>14948.092999999999</v>
      </c>
      <c r="L1161" s="9">
        <v>12425</v>
      </c>
      <c r="M1161" s="9"/>
      <c r="O1161" s="11">
        <f t="shared" si="184"/>
        <v>93963.641999999993</v>
      </c>
      <c r="P1161" s="11">
        <v>0</v>
      </c>
      <c r="Q1161" s="11">
        <f t="shared" si="185"/>
        <v>14948.092999999999</v>
      </c>
      <c r="S1161" s="11">
        <f t="shared" si="186"/>
        <v>93963.641999999993</v>
      </c>
      <c r="T1161" s="11">
        <f t="shared" si="180"/>
        <v>93963.641999999993</v>
      </c>
      <c r="U1161" s="11">
        <f t="shared" si="189"/>
        <v>-4731.2060000000056</v>
      </c>
      <c r="V1161" s="11">
        <f t="shared" si="181"/>
        <v>81538.641999999993</v>
      </c>
      <c r="W1161" s="12">
        <f t="shared" si="187"/>
        <v>0.86776800328791004</v>
      </c>
      <c r="X1161" s="11">
        <f t="shared" si="182"/>
        <v>12425</v>
      </c>
      <c r="Y1161" s="12">
        <f t="shared" si="188"/>
        <v>0.13223199671208999</v>
      </c>
      <c r="AA1161" s="12"/>
      <c r="AB1161" s="12"/>
    </row>
    <row r="1162" spans="1:31">
      <c r="A1162" s="1">
        <v>35859</v>
      </c>
      <c r="B1162" s="7" t="s">
        <v>77</v>
      </c>
      <c r="C1162" s="8" t="str">
        <f t="shared" si="183"/>
        <v>Thur</v>
      </c>
      <c r="E1162" s="10">
        <v>25</v>
      </c>
      <c r="F1162" s="9">
        <v>32297.314999999999</v>
      </c>
      <c r="G1162" s="9">
        <v>19560.214</v>
      </c>
      <c r="H1162" s="61">
        <v>14564.701999999999</v>
      </c>
      <c r="I1162" s="9">
        <v>57.145000000000003</v>
      </c>
      <c r="J1162" s="9">
        <v>0</v>
      </c>
      <c r="K1162" s="9">
        <v>14862.894999999999</v>
      </c>
      <c r="L1162" s="9">
        <v>12446</v>
      </c>
      <c r="M1162" s="9"/>
      <c r="O1162" s="11">
        <f t="shared" si="184"/>
        <v>93788.271000000008</v>
      </c>
      <c r="P1162" s="11">
        <v>0</v>
      </c>
      <c r="Q1162" s="11">
        <f t="shared" si="185"/>
        <v>14862.894999999999</v>
      </c>
      <c r="S1162" s="11">
        <f t="shared" si="186"/>
        <v>93788.271000000008</v>
      </c>
      <c r="T1162" s="11">
        <f t="shared" si="180"/>
        <v>93788.271000000008</v>
      </c>
      <c r="U1162" s="11">
        <f t="shared" si="189"/>
        <v>-175.37099999998463</v>
      </c>
      <c r="V1162" s="11">
        <f t="shared" si="181"/>
        <v>81342.271000000008</v>
      </c>
      <c r="W1162" s="12">
        <f t="shared" si="187"/>
        <v>0.86729683928174772</v>
      </c>
      <c r="X1162" s="11">
        <f t="shared" si="182"/>
        <v>12446</v>
      </c>
      <c r="Y1162" s="12">
        <f t="shared" si="188"/>
        <v>0.13270316071825228</v>
      </c>
      <c r="AA1162" s="12"/>
      <c r="AB1162" s="12"/>
    </row>
    <row r="1163" spans="1:31">
      <c r="A1163" s="1">
        <v>35860</v>
      </c>
      <c r="B1163" s="7" t="s">
        <v>77</v>
      </c>
      <c r="C1163" s="8" t="str">
        <f t="shared" si="183"/>
        <v>Fri</v>
      </c>
      <c r="E1163" s="10">
        <v>19</v>
      </c>
      <c r="F1163" s="9">
        <v>24623.040000000001</v>
      </c>
      <c r="G1163" s="9">
        <v>17638.400000000001</v>
      </c>
      <c r="H1163" s="61">
        <v>12841.92</v>
      </c>
      <c r="I1163" s="9">
        <v>46.8</v>
      </c>
      <c r="J1163" s="9">
        <v>0</v>
      </c>
      <c r="K1163" s="9">
        <v>10461.36</v>
      </c>
      <c r="L1163" s="9">
        <v>10589</v>
      </c>
      <c r="M1163" s="9"/>
      <c r="O1163" s="11">
        <f t="shared" si="184"/>
        <v>76200.52</v>
      </c>
      <c r="P1163" s="11">
        <v>0</v>
      </c>
      <c r="Q1163" s="11">
        <f t="shared" si="185"/>
        <v>10461.36</v>
      </c>
      <c r="S1163" s="11">
        <f t="shared" si="186"/>
        <v>76200.52</v>
      </c>
      <c r="T1163" s="11">
        <f t="shared" si="180"/>
        <v>76200.52</v>
      </c>
      <c r="U1163" s="11">
        <f t="shared" si="189"/>
        <v>-17587.751000000004</v>
      </c>
      <c r="V1163" s="11">
        <f t="shared" si="181"/>
        <v>65611.520000000004</v>
      </c>
      <c r="W1163" s="12">
        <f t="shared" si="187"/>
        <v>0.86103769370602723</v>
      </c>
      <c r="X1163" s="11">
        <f t="shared" si="182"/>
        <v>10589</v>
      </c>
      <c r="Y1163" s="12">
        <f t="shared" si="188"/>
        <v>0.1389623062939728</v>
      </c>
      <c r="AA1163" s="12"/>
      <c r="AB1163" s="12"/>
    </row>
    <row r="1164" spans="1:31">
      <c r="A1164" s="1">
        <v>35861</v>
      </c>
      <c r="B1164" s="7" t="s">
        <v>77</v>
      </c>
      <c r="C1164" s="8" t="str">
        <f t="shared" si="183"/>
        <v>Sat</v>
      </c>
      <c r="E1164" s="10">
        <v>17</v>
      </c>
      <c r="F1164" s="9">
        <v>21437.312999999998</v>
      </c>
      <c r="G1164" s="9">
        <v>16610.196</v>
      </c>
      <c r="H1164" s="61">
        <v>11290.686</v>
      </c>
      <c r="I1164" s="9">
        <v>45.803999999999995</v>
      </c>
      <c r="J1164" s="9">
        <v>0</v>
      </c>
      <c r="K1164" s="9">
        <v>8686.1039999999994</v>
      </c>
      <c r="L1164" s="9">
        <v>9844</v>
      </c>
      <c r="M1164" s="9"/>
      <c r="O1164" s="11">
        <f t="shared" si="184"/>
        <v>67914.103000000003</v>
      </c>
      <c r="P1164" s="11">
        <v>0</v>
      </c>
      <c r="Q1164" s="11">
        <f t="shared" si="185"/>
        <v>8686.1039999999994</v>
      </c>
      <c r="S1164" s="11">
        <f t="shared" si="186"/>
        <v>67914.103000000003</v>
      </c>
      <c r="T1164" s="11">
        <f t="shared" si="180"/>
        <v>67914.103000000003</v>
      </c>
      <c r="U1164" s="11">
        <f t="shared" si="189"/>
        <v>-8286.4170000000013</v>
      </c>
      <c r="V1164" s="11">
        <f t="shared" si="181"/>
        <v>58070.102999999996</v>
      </c>
      <c r="W1164" s="12">
        <f t="shared" si="187"/>
        <v>0.85505219733226823</v>
      </c>
      <c r="X1164" s="11">
        <f t="shared" si="182"/>
        <v>9844</v>
      </c>
      <c r="Y1164" s="12">
        <f t="shared" si="188"/>
        <v>0.14494780266773161</v>
      </c>
      <c r="AA1164" s="12"/>
      <c r="AB1164" s="12"/>
    </row>
    <row r="1165" spans="1:31">
      <c r="A1165" s="1">
        <v>35862</v>
      </c>
      <c r="B1165" s="7" t="s">
        <v>77</v>
      </c>
      <c r="C1165" s="8" t="str">
        <f t="shared" si="183"/>
        <v>Sun</v>
      </c>
      <c r="E1165" s="10">
        <v>6</v>
      </c>
      <c r="F1165" s="9">
        <v>15905.438999999998</v>
      </c>
      <c r="G1165" s="9">
        <v>15016.424999999999</v>
      </c>
      <c r="H1165" s="61">
        <v>9857.2289999999994</v>
      </c>
      <c r="I1165" s="9">
        <v>43.721999999999994</v>
      </c>
      <c r="J1165" s="9">
        <v>0</v>
      </c>
      <c r="K1165" s="9">
        <v>5434.02</v>
      </c>
      <c r="L1165" s="9">
        <v>7638</v>
      </c>
      <c r="M1165" s="9"/>
      <c r="O1165" s="11">
        <f t="shared" si="184"/>
        <v>53894.834999999992</v>
      </c>
      <c r="P1165" s="11">
        <v>0</v>
      </c>
      <c r="Q1165" s="11">
        <f t="shared" si="185"/>
        <v>5434.02</v>
      </c>
      <c r="S1165" s="11">
        <f t="shared" si="186"/>
        <v>53894.834999999992</v>
      </c>
      <c r="T1165" s="11">
        <f t="shared" si="180"/>
        <v>53894.834999999992</v>
      </c>
      <c r="U1165" s="11">
        <f t="shared" si="189"/>
        <v>-14019.268000000011</v>
      </c>
      <c r="V1165" s="11">
        <f t="shared" si="181"/>
        <v>46256.834999999992</v>
      </c>
      <c r="W1165" s="12">
        <f t="shared" si="187"/>
        <v>0.85827955498889641</v>
      </c>
      <c r="X1165" s="11">
        <f t="shared" si="182"/>
        <v>7638</v>
      </c>
      <c r="Y1165" s="12">
        <f t="shared" si="188"/>
        <v>0.14172044501110359</v>
      </c>
      <c r="AA1165" s="12"/>
      <c r="AB1165" s="12"/>
    </row>
    <row r="1166" spans="1:31">
      <c r="A1166" s="1">
        <v>35863</v>
      </c>
      <c r="B1166" s="7" t="s">
        <v>77</v>
      </c>
      <c r="C1166" s="8" t="str">
        <f t="shared" si="183"/>
        <v>Mon</v>
      </c>
      <c r="E1166" s="10">
        <v>7</v>
      </c>
      <c r="F1166" s="9">
        <v>17609.556</v>
      </c>
      <c r="G1166" s="9">
        <v>16052.22</v>
      </c>
      <c r="H1166" s="61">
        <v>11555.1</v>
      </c>
      <c r="I1166" s="9">
        <v>43.721999999999994</v>
      </c>
      <c r="J1166" s="9">
        <v>0</v>
      </c>
      <c r="K1166" s="9">
        <v>7002.8069999999998</v>
      </c>
      <c r="L1166" s="9">
        <v>8164</v>
      </c>
      <c r="M1166" s="9"/>
      <c r="O1166" s="11">
        <f t="shared" si="184"/>
        <v>60427.404999999999</v>
      </c>
      <c r="P1166" s="11">
        <v>121.797</v>
      </c>
      <c r="Q1166" s="11">
        <f t="shared" si="185"/>
        <v>6881.01</v>
      </c>
      <c r="S1166" s="11">
        <f t="shared" si="186"/>
        <v>60305.608</v>
      </c>
      <c r="T1166" s="11">
        <f t="shared" si="180"/>
        <v>60305.608</v>
      </c>
      <c r="U1166" s="11">
        <f t="shared" si="189"/>
        <v>6410.7730000000083</v>
      </c>
      <c r="V1166" s="11">
        <f t="shared" si="181"/>
        <v>52141.608</v>
      </c>
      <c r="W1166" s="12">
        <f t="shared" si="187"/>
        <v>0.86462287222110423</v>
      </c>
      <c r="X1166" s="11">
        <f t="shared" si="182"/>
        <v>8164</v>
      </c>
      <c r="Y1166" s="12">
        <f t="shared" si="188"/>
        <v>0.13537712777889579</v>
      </c>
      <c r="AA1166" s="12"/>
      <c r="AB1166" s="12"/>
    </row>
    <row r="1167" spans="1:31">
      <c r="A1167" s="1">
        <v>35864</v>
      </c>
      <c r="B1167" s="7" t="s">
        <v>77</v>
      </c>
      <c r="C1167" s="8" t="str">
        <f t="shared" si="183"/>
        <v>Tue</v>
      </c>
      <c r="E1167" s="10">
        <v>28</v>
      </c>
      <c r="F1167" s="9">
        <v>38139.116999999998</v>
      </c>
      <c r="G1167" s="9">
        <v>21244.727999999999</v>
      </c>
      <c r="H1167" s="61">
        <v>16213.574999999999</v>
      </c>
      <c r="I1167" s="9">
        <v>306.05399999999997</v>
      </c>
      <c r="J1167" s="9">
        <v>0</v>
      </c>
      <c r="K1167" s="9">
        <v>17161.925999999999</v>
      </c>
      <c r="L1167" s="9">
        <v>17333</v>
      </c>
      <c r="M1167" s="9"/>
      <c r="O1167" s="11">
        <f t="shared" si="184"/>
        <v>110398.39999999999</v>
      </c>
      <c r="P1167" s="11">
        <v>0</v>
      </c>
      <c r="Q1167" s="11">
        <f t="shared" si="185"/>
        <v>17161.925999999999</v>
      </c>
      <c r="S1167" s="11">
        <f t="shared" si="186"/>
        <v>110398.39999999999</v>
      </c>
      <c r="T1167" s="11">
        <f t="shared" si="180"/>
        <v>110398.39999999999</v>
      </c>
      <c r="U1167" s="11">
        <f t="shared" si="189"/>
        <v>50092.791999999994</v>
      </c>
      <c r="V1167" s="11">
        <f t="shared" si="181"/>
        <v>93065.4</v>
      </c>
      <c r="W1167" s="12">
        <f t="shared" si="187"/>
        <v>0.84299591298424614</v>
      </c>
      <c r="X1167" s="11">
        <f t="shared" si="182"/>
        <v>17333</v>
      </c>
      <c r="Y1167" s="12">
        <f t="shared" si="188"/>
        <v>0.15700408701575386</v>
      </c>
      <c r="AA1167" s="12"/>
      <c r="AB1167" s="12"/>
    </row>
    <row r="1168" spans="1:31">
      <c r="A1168" s="1">
        <v>35865</v>
      </c>
      <c r="B1168" s="7" t="s">
        <v>77</v>
      </c>
      <c r="C1168" s="8" t="str">
        <f t="shared" si="183"/>
        <v>Wed</v>
      </c>
      <c r="E1168" s="10">
        <v>36</v>
      </c>
      <c r="F1168" s="9">
        <v>44780.9</v>
      </c>
      <c r="G1168" s="9">
        <v>23143.724999999999</v>
      </c>
      <c r="H1168" s="61">
        <v>17379.352999999999</v>
      </c>
      <c r="I1168" s="9">
        <v>536.12399999999991</v>
      </c>
      <c r="J1168" s="9">
        <v>0</v>
      </c>
      <c r="K1168" s="9">
        <v>21936.406999999999</v>
      </c>
      <c r="L1168" s="9">
        <v>20218</v>
      </c>
      <c r="M1168" s="9"/>
      <c r="O1168" s="11">
        <f t="shared" si="184"/>
        <v>127994.50899999999</v>
      </c>
      <c r="P1168" s="11">
        <v>0</v>
      </c>
      <c r="Q1168" s="11">
        <f t="shared" si="185"/>
        <v>21936.406999999999</v>
      </c>
      <c r="S1168" s="11">
        <f t="shared" si="186"/>
        <v>127994.50899999999</v>
      </c>
      <c r="T1168" s="11">
        <f t="shared" si="180"/>
        <v>127994.50899999999</v>
      </c>
      <c r="U1168" s="11">
        <f t="shared" si="189"/>
        <v>17596.108999999997</v>
      </c>
      <c r="V1168" s="11">
        <f t="shared" si="181"/>
        <v>107776.50899999999</v>
      </c>
      <c r="W1168" s="12">
        <f t="shared" si="187"/>
        <v>0.84204009876704944</v>
      </c>
      <c r="X1168" s="11">
        <f t="shared" si="182"/>
        <v>20218</v>
      </c>
      <c r="Y1168" s="12">
        <f t="shared" si="188"/>
        <v>0.15795990123295056</v>
      </c>
      <c r="AA1168" s="12"/>
      <c r="AB1168" s="12"/>
    </row>
    <row r="1169" spans="1:28">
      <c r="A1169" s="1">
        <v>35866</v>
      </c>
      <c r="B1169" s="7" t="s">
        <v>77</v>
      </c>
      <c r="C1169" s="8" t="str">
        <f t="shared" si="183"/>
        <v>Thur</v>
      </c>
      <c r="E1169" s="10">
        <v>37</v>
      </c>
      <c r="F1169" s="9">
        <v>46084.844999999994</v>
      </c>
      <c r="G1169" s="9">
        <v>23759.851999999999</v>
      </c>
      <c r="H1169" s="61">
        <v>18059.897999999997</v>
      </c>
      <c r="I1169" s="9">
        <v>566.255</v>
      </c>
      <c r="J1169" s="9">
        <v>0</v>
      </c>
      <c r="K1169" s="9">
        <v>19679.698999999997</v>
      </c>
      <c r="L1169" s="9">
        <v>20550</v>
      </c>
      <c r="M1169" s="9"/>
      <c r="O1169" s="11">
        <f t="shared" si="184"/>
        <v>128700.54899999998</v>
      </c>
      <c r="P1169" s="11">
        <v>0</v>
      </c>
      <c r="Q1169" s="11">
        <f t="shared" si="185"/>
        <v>19679.698999999997</v>
      </c>
      <c r="S1169" s="11">
        <f t="shared" si="186"/>
        <v>128700.54899999998</v>
      </c>
      <c r="T1169" s="11">
        <f t="shared" si="180"/>
        <v>128700.54899999998</v>
      </c>
      <c r="U1169" s="11">
        <f t="shared" si="189"/>
        <v>706.0399999999936</v>
      </c>
      <c r="V1169" s="11">
        <f t="shared" si="181"/>
        <v>108150.54899999998</v>
      </c>
      <c r="W1169" s="12">
        <f t="shared" si="187"/>
        <v>0.8403270214488362</v>
      </c>
      <c r="X1169" s="11">
        <f t="shared" si="182"/>
        <v>20550</v>
      </c>
      <c r="Y1169" s="12">
        <f t="shared" si="188"/>
        <v>0.15967297855116377</v>
      </c>
      <c r="AA1169" s="12"/>
      <c r="AB1169" s="12"/>
    </row>
    <row r="1170" spans="1:28">
      <c r="A1170" s="1">
        <v>35867</v>
      </c>
      <c r="B1170" s="7" t="s">
        <v>77</v>
      </c>
      <c r="C1170" s="8" t="str">
        <f t="shared" si="183"/>
        <v>Fri</v>
      </c>
      <c r="E1170" s="10">
        <v>29</v>
      </c>
      <c r="F1170" s="9">
        <v>36423.11</v>
      </c>
      <c r="G1170" s="9">
        <v>21334.95</v>
      </c>
      <c r="H1170" s="61">
        <v>15888.416000000001</v>
      </c>
      <c r="I1170" s="9">
        <v>59.394000000000005</v>
      </c>
      <c r="J1170" s="9">
        <v>0</v>
      </c>
      <c r="K1170" s="9">
        <v>12786.382</v>
      </c>
      <c r="L1170" s="9">
        <v>18928</v>
      </c>
      <c r="M1170" s="9"/>
      <c r="O1170" s="11">
        <f t="shared" si="184"/>
        <v>105420.25199999999</v>
      </c>
      <c r="P1170" s="11">
        <v>0</v>
      </c>
      <c r="Q1170" s="11">
        <f t="shared" si="185"/>
        <v>12786.382</v>
      </c>
      <c r="S1170" s="11">
        <f t="shared" si="186"/>
        <v>105420.25199999999</v>
      </c>
      <c r="T1170" s="11">
        <f t="shared" si="180"/>
        <v>105420.25199999999</v>
      </c>
      <c r="U1170" s="11">
        <f t="shared" si="189"/>
        <v>-23280.296999999991</v>
      </c>
      <c r="V1170" s="11">
        <f t="shared" si="181"/>
        <v>86492.251999999993</v>
      </c>
      <c r="W1170" s="12">
        <f t="shared" si="187"/>
        <v>0.8204519564229461</v>
      </c>
      <c r="X1170" s="11">
        <f t="shared" si="182"/>
        <v>18928</v>
      </c>
      <c r="Y1170" s="12">
        <f t="shared" si="188"/>
        <v>0.17954804357705387</v>
      </c>
      <c r="AA1170" s="12"/>
      <c r="AB1170" s="12"/>
    </row>
    <row r="1171" spans="1:28">
      <c r="A1171" s="1">
        <v>35868</v>
      </c>
      <c r="B1171" s="7" t="s">
        <v>77</v>
      </c>
      <c r="C1171" s="8" t="str">
        <f t="shared" si="183"/>
        <v>Sat</v>
      </c>
      <c r="E1171" s="10">
        <v>20</v>
      </c>
      <c r="F1171" s="9">
        <v>24565.32</v>
      </c>
      <c r="G1171" s="9">
        <v>18135.324000000001</v>
      </c>
      <c r="H1171" s="61">
        <v>12848.508</v>
      </c>
      <c r="I1171" s="9">
        <v>0</v>
      </c>
      <c r="J1171" s="9">
        <v>0</v>
      </c>
      <c r="K1171" s="9">
        <v>5874.5880000000006</v>
      </c>
      <c r="L1171" s="9">
        <v>17077</v>
      </c>
      <c r="M1171" s="9"/>
      <c r="O1171" s="11">
        <f t="shared" si="184"/>
        <v>78500.740000000005</v>
      </c>
      <c r="P1171" s="11">
        <v>0</v>
      </c>
      <c r="Q1171" s="11">
        <f t="shared" si="185"/>
        <v>5874.5880000000006</v>
      </c>
      <c r="S1171" s="11">
        <f t="shared" si="186"/>
        <v>78500.740000000005</v>
      </c>
      <c r="T1171" s="11">
        <f t="shared" si="180"/>
        <v>78500.740000000005</v>
      </c>
      <c r="U1171" s="11">
        <f t="shared" si="189"/>
        <v>-26919.511999999988</v>
      </c>
      <c r="V1171" s="11">
        <f t="shared" si="181"/>
        <v>61423.740000000005</v>
      </c>
      <c r="W1171" s="12">
        <f t="shared" si="187"/>
        <v>0.78246064941553417</v>
      </c>
      <c r="X1171" s="11">
        <f t="shared" si="182"/>
        <v>17077</v>
      </c>
      <c r="Y1171" s="12">
        <f t="shared" si="188"/>
        <v>0.2175393505844658</v>
      </c>
      <c r="AA1171" s="12"/>
      <c r="AB1171" s="12"/>
    </row>
    <row r="1172" spans="1:28">
      <c r="A1172" s="1">
        <v>35869</v>
      </c>
      <c r="B1172" s="7" t="s">
        <v>77</v>
      </c>
      <c r="C1172" s="8" t="str">
        <f t="shared" si="183"/>
        <v>Sun</v>
      </c>
      <c r="E1172" s="10">
        <v>24</v>
      </c>
      <c r="F1172" s="9">
        <v>29572.344000000001</v>
      </c>
      <c r="G1172" s="9">
        <v>19726.38</v>
      </c>
      <c r="H1172" s="61">
        <v>14547.096000000001</v>
      </c>
      <c r="I1172" s="9">
        <v>699.48</v>
      </c>
      <c r="J1172" s="9">
        <v>0</v>
      </c>
      <c r="K1172" s="9">
        <v>8255.9520000000011</v>
      </c>
      <c r="L1172" s="9">
        <v>18009</v>
      </c>
      <c r="M1172" s="9"/>
      <c r="O1172" s="11">
        <f t="shared" si="184"/>
        <v>90810.252000000008</v>
      </c>
      <c r="P1172" s="11">
        <v>106.488</v>
      </c>
      <c r="Q1172" s="11">
        <f t="shared" si="185"/>
        <v>8149.4640000000009</v>
      </c>
      <c r="S1172" s="11">
        <f t="shared" si="186"/>
        <v>90703.76400000001</v>
      </c>
      <c r="T1172" s="11">
        <f t="shared" si="180"/>
        <v>90703.76400000001</v>
      </c>
      <c r="U1172" s="11">
        <f t="shared" si="189"/>
        <v>12203.024000000005</v>
      </c>
      <c r="V1172" s="11">
        <f t="shared" si="181"/>
        <v>72694.76400000001</v>
      </c>
      <c r="W1172" s="12">
        <f t="shared" si="187"/>
        <v>0.8014525615497059</v>
      </c>
      <c r="X1172" s="11">
        <f t="shared" si="182"/>
        <v>18009</v>
      </c>
      <c r="Y1172" s="12">
        <f t="shared" si="188"/>
        <v>0.19854743845029404</v>
      </c>
      <c r="AA1172" s="12"/>
      <c r="AB1172" s="12"/>
    </row>
    <row r="1173" spans="1:28">
      <c r="A1173" s="1">
        <v>35870</v>
      </c>
      <c r="B1173" s="7" t="s">
        <v>77</v>
      </c>
      <c r="C1173" s="8" t="str">
        <f t="shared" si="183"/>
        <v>Mon</v>
      </c>
      <c r="E1173" s="10">
        <v>28</v>
      </c>
      <c r="F1173" s="9">
        <v>36632.916000000005</v>
      </c>
      <c r="G1173" s="9">
        <v>21853.008000000002</v>
      </c>
      <c r="H1173" s="61">
        <v>16652.844000000001</v>
      </c>
      <c r="I1173" s="9">
        <v>78.3</v>
      </c>
      <c r="J1173" s="9">
        <v>0</v>
      </c>
      <c r="K1173" s="9">
        <v>12500.856</v>
      </c>
      <c r="L1173" s="9">
        <v>18940</v>
      </c>
      <c r="M1173" s="9"/>
      <c r="O1173" s="11">
        <f t="shared" si="184"/>
        <v>106657.92400000001</v>
      </c>
      <c r="P1173" s="11">
        <v>77.256</v>
      </c>
      <c r="Q1173" s="11">
        <f t="shared" si="185"/>
        <v>12423.6</v>
      </c>
      <c r="S1173" s="11">
        <f t="shared" si="186"/>
        <v>106580.66800000002</v>
      </c>
      <c r="T1173" s="11">
        <f t="shared" si="180"/>
        <v>106580.66800000002</v>
      </c>
      <c r="U1173" s="11">
        <f t="shared" si="189"/>
        <v>15876.90400000001</v>
      </c>
      <c r="V1173" s="11">
        <f t="shared" si="181"/>
        <v>87640.66800000002</v>
      </c>
      <c r="W1173" s="12">
        <f t="shared" si="187"/>
        <v>0.82229422694179399</v>
      </c>
      <c r="X1173" s="11">
        <f t="shared" si="182"/>
        <v>18940</v>
      </c>
      <c r="Y1173" s="12">
        <f t="shared" si="188"/>
        <v>0.17770577305820598</v>
      </c>
      <c r="AA1173" s="12"/>
      <c r="AB1173" s="12"/>
    </row>
    <row r="1174" spans="1:28">
      <c r="A1174" s="1">
        <v>35871</v>
      </c>
      <c r="B1174" s="7" t="s">
        <v>77</v>
      </c>
      <c r="C1174" s="8" t="str">
        <f t="shared" si="183"/>
        <v>Tue</v>
      </c>
      <c r="E1174" s="10">
        <v>25</v>
      </c>
      <c r="F1174" s="9">
        <v>34938.041999999994</v>
      </c>
      <c r="G1174" s="9">
        <v>21267.63</v>
      </c>
      <c r="H1174" s="61">
        <v>16124.048999999999</v>
      </c>
      <c r="I1174" s="9">
        <v>52.05</v>
      </c>
      <c r="J1174" s="9">
        <v>0</v>
      </c>
      <c r="K1174" s="9">
        <v>10162.241999999998</v>
      </c>
      <c r="L1174" s="9">
        <v>18758</v>
      </c>
      <c r="M1174" s="9"/>
      <c r="O1174" s="11">
        <f t="shared" si="184"/>
        <v>101302.01299999999</v>
      </c>
      <c r="P1174" s="11">
        <v>236.30699999999999</v>
      </c>
      <c r="Q1174" s="11">
        <f t="shared" si="185"/>
        <v>9925.9349999999977</v>
      </c>
      <c r="S1174" s="11">
        <f t="shared" si="186"/>
        <v>101065.70599999999</v>
      </c>
      <c r="T1174" s="11">
        <f t="shared" si="180"/>
        <v>101065.70599999999</v>
      </c>
      <c r="U1174" s="11">
        <f t="shared" si="189"/>
        <v>-5514.9620000000286</v>
      </c>
      <c r="V1174" s="11">
        <f t="shared" si="181"/>
        <v>82307.705999999991</v>
      </c>
      <c r="W1174" s="12">
        <f t="shared" si="187"/>
        <v>0.8143979719490605</v>
      </c>
      <c r="X1174" s="11">
        <f t="shared" si="182"/>
        <v>18758</v>
      </c>
      <c r="Y1174" s="12">
        <f t="shared" si="188"/>
        <v>0.18560202805093948</v>
      </c>
      <c r="AA1174" s="12"/>
      <c r="AB1174" s="12"/>
    </row>
    <row r="1175" spans="1:28">
      <c r="A1175" s="1">
        <v>35872</v>
      </c>
      <c r="B1175" s="7" t="s">
        <v>77</v>
      </c>
      <c r="C1175" s="8" t="str">
        <f t="shared" si="183"/>
        <v>Wed</v>
      </c>
      <c r="E1175" s="10">
        <v>20</v>
      </c>
      <c r="F1175" s="9">
        <v>29027.581999999999</v>
      </c>
      <c r="G1175" s="9">
        <v>19741</v>
      </c>
      <c r="H1175" s="61">
        <v>14987.574999999999</v>
      </c>
      <c r="I1175" s="9">
        <v>50.910999999999994</v>
      </c>
      <c r="J1175" s="9">
        <v>0</v>
      </c>
      <c r="K1175" s="9">
        <v>16130.474999999999</v>
      </c>
      <c r="L1175" s="9">
        <v>17856</v>
      </c>
      <c r="M1175" s="9"/>
      <c r="O1175" s="11">
        <f t="shared" si="184"/>
        <v>97793.542999999991</v>
      </c>
      <c r="P1175" s="11">
        <v>8916.6979999999985</v>
      </c>
      <c r="Q1175" s="11">
        <f t="shared" si="185"/>
        <v>7213.777</v>
      </c>
      <c r="S1175" s="11">
        <f t="shared" si="186"/>
        <v>88876.844999999987</v>
      </c>
      <c r="T1175" s="11">
        <f t="shared" si="180"/>
        <v>88876.844999999987</v>
      </c>
      <c r="U1175" s="11">
        <f t="shared" si="189"/>
        <v>-12188.861000000004</v>
      </c>
      <c r="V1175" s="11">
        <f t="shared" si="181"/>
        <v>71020.844999999987</v>
      </c>
      <c r="W1175" s="12">
        <f t="shared" si="187"/>
        <v>0.79909277832713344</v>
      </c>
      <c r="X1175" s="11">
        <f t="shared" si="182"/>
        <v>17856</v>
      </c>
      <c r="Y1175" s="12">
        <f t="shared" si="188"/>
        <v>0.20090722167286656</v>
      </c>
      <c r="AA1175" s="12"/>
      <c r="AB1175" s="12"/>
    </row>
    <row r="1176" spans="1:28">
      <c r="A1176" s="1">
        <v>35873</v>
      </c>
      <c r="B1176" s="7" t="s">
        <v>77</v>
      </c>
      <c r="C1176" s="8" t="str">
        <f t="shared" si="183"/>
        <v>Thur</v>
      </c>
      <c r="E1176" s="10">
        <v>11</v>
      </c>
      <c r="F1176" s="9">
        <v>15920.32</v>
      </c>
      <c r="G1176" s="9">
        <v>16448.64</v>
      </c>
      <c r="H1176" s="61">
        <v>11794.64</v>
      </c>
      <c r="I1176" s="9">
        <v>49.92</v>
      </c>
      <c r="J1176" s="9">
        <v>0</v>
      </c>
      <c r="K1176" s="9">
        <v>3738.8</v>
      </c>
      <c r="L1176" s="9">
        <v>15227</v>
      </c>
      <c r="M1176" s="9"/>
      <c r="O1176" s="11">
        <f t="shared" si="184"/>
        <v>63179.32</v>
      </c>
      <c r="P1176" s="11">
        <v>160.16</v>
      </c>
      <c r="Q1176" s="11">
        <f t="shared" si="185"/>
        <v>3578.6400000000003</v>
      </c>
      <c r="S1176" s="11">
        <f t="shared" si="186"/>
        <v>63019.159999999996</v>
      </c>
      <c r="T1176" s="11">
        <f t="shared" si="180"/>
        <v>63019.159999999996</v>
      </c>
      <c r="U1176" s="11">
        <f t="shared" si="189"/>
        <v>-25857.68499999999</v>
      </c>
      <c r="V1176" s="11">
        <f t="shared" si="181"/>
        <v>47792.159999999996</v>
      </c>
      <c r="W1176" s="12">
        <f t="shared" si="187"/>
        <v>0.7583750719622413</v>
      </c>
      <c r="X1176" s="11">
        <f t="shared" si="182"/>
        <v>15227</v>
      </c>
      <c r="Y1176" s="12">
        <f t="shared" si="188"/>
        <v>0.2416249280377587</v>
      </c>
      <c r="AA1176" s="12"/>
      <c r="AB1176" s="12"/>
    </row>
    <row r="1177" spans="1:28">
      <c r="A1177" s="1">
        <v>35874</v>
      </c>
      <c r="B1177" s="7" t="s">
        <v>77</v>
      </c>
      <c r="C1177" s="8" t="str">
        <f t="shared" si="183"/>
        <v>Fri</v>
      </c>
      <c r="E1177" s="10">
        <v>18</v>
      </c>
      <c r="F1177" s="9">
        <v>24506.560000000001</v>
      </c>
      <c r="G1177" s="9">
        <v>18404.88</v>
      </c>
      <c r="H1177" s="61">
        <v>13999.44</v>
      </c>
      <c r="I1177" s="9">
        <v>0</v>
      </c>
      <c r="J1177" s="9">
        <v>0</v>
      </c>
      <c r="K1177" s="9">
        <v>4288.96</v>
      </c>
      <c r="L1177" s="9">
        <v>17130</v>
      </c>
      <c r="M1177" s="9"/>
      <c r="O1177" s="11">
        <f t="shared" si="184"/>
        <v>78329.84</v>
      </c>
      <c r="P1177" s="11">
        <v>244.4</v>
      </c>
      <c r="Q1177" s="11">
        <f t="shared" si="185"/>
        <v>4044.56</v>
      </c>
      <c r="S1177" s="11">
        <f t="shared" si="186"/>
        <v>78085.440000000002</v>
      </c>
      <c r="T1177" s="11">
        <f t="shared" si="180"/>
        <v>78085.440000000002</v>
      </c>
      <c r="U1177" s="11">
        <f t="shared" si="189"/>
        <v>15066.280000000006</v>
      </c>
      <c r="V1177" s="11">
        <f t="shared" si="181"/>
        <v>60955.44</v>
      </c>
      <c r="W1177" s="12">
        <f t="shared" si="187"/>
        <v>0.78062491547720037</v>
      </c>
      <c r="X1177" s="11">
        <f t="shared" si="182"/>
        <v>17130</v>
      </c>
      <c r="Y1177" s="12">
        <f t="shared" si="188"/>
        <v>0.21937508452279963</v>
      </c>
      <c r="AA1177" s="12"/>
      <c r="AB1177" s="12"/>
    </row>
    <row r="1178" spans="1:28">
      <c r="A1178" s="1">
        <v>35875</v>
      </c>
      <c r="B1178" s="7" t="s">
        <v>77</v>
      </c>
      <c r="C1178" s="8" t="str">
        <f t="shared" si="183"/>
        <v>Sat</v>
      </c>
      <c r="E1178" s="10">
        <v>25</v>
      </c>
      <c r="F1178" s="9">
        <v>31369.487999999998</v>
      </c>
      <c r="G1178" s="9">
        <v>19746.195</v>
      </c>
      <c r="H1178" s="61">
        <v>14391.188999999998</v>
      </c>
      <c r="I1178" s="9">
        <v>0</v>
      </c>
      <c r="J1178" s="9">
        <v>0</v>
      </c>
      <c r="K1178" s="9">
        <v>7463.1369999999997</v>
      </c>
      <c r="L1178" s="9">
        <v>18366</v>
      </c>
      <c r="M1178" s="9"/>
      <c r="O1178" s="11">
        <f t="shared" si="184"/>
        <v>91336.008999999991</v>
      </c>
      <c r="P1178" s="11">
        <v>245.20399999999998</v>
      </c>
      <c r="Q1178" s="11">
        <f t="shared" si="185"/>
        <v>7217.933</v>
      </c>
      <c r="S1178" s="11">
        <f t="shared" si="186"/>
        <v>91090.804999999993</v>
      </c>
      <c r="T1178" s="11">
        <f t="shared" si="180"/>
        <v>91090.804999999993</v>
      </c>
      <c r="U1178" s="11">
        <f t="shared" si="189"/>
        <v>13005.364999999991</v>
      </c>
      <c r="V1178" s="11">
        <f t="shared" si="181"/>
        <v>72724.804999999993</v>
      </c>
      <c r="W1178" s="12">
        <f t="shared" si="187"/>
        <v>0.79837701511145942</v>
      </c>
      <c r="X1178" s="11">
        <f t="shared" si="182"/>
        <v>18366</v>
      </c>
      <c r="Y1178" s="12">
        <f t="shared" si="188"/>
        <v>0.20162298488854064</v>
      </c>
      <c r="AA1178" s="12"/>
      <c r="AB1178" s="12"/>
    </row>
    <row r="1179" spans="1:28">
      <c r="A1179" s="1">
        <v>35876</v>
      </c>
      <c r="B1179" s="7" t="s">
        <v>77</v>
      </c>
      <c r="C1179" s="8" t="str">
        <f t="shared" si="183"/>
        <v>Sun</v>
      </c>
      <c r="E1179" s="10">
        <v>23</v>
      </c>
      <c r="F1179" s="9">
        <v>29207.328999999998</v>
      </c>
      <c r="G1179" s="9">
        <v>19448.001999999997</v>
      </c>
      <c r="H1179" s="61">
        <v>14322.615</v>
      </c>
      <c r="I1179" s="9">
        <v>15.585000000000001</v>
      </c>
      <c r="J1179" s="9">
        <v>0</v>
      </c>
      <c r="K1179" s="9">
        <v>17671.311999999998</v>
      </c>
      <c r="L1179" s="9">
        <v>18016</v>
      </c>
      <c r="M1179" s="9"/>
      <c r="O1179" s="11">
        <f t="shared" si="184"/>
        <v>98680.842999999993</v>
      </c>
      <c r="P1179" s="11">
        <v>10328.698999999999</v>
      </c>
      <c r="Q1179" s="11">
        <f t="shared" si="185"/>
        <v>7342.6129999999994</v>
      </c>
      <c r="S1179" s="11">
        <f t="shared" si="186"/>
        <v>88352.144</v>
      </c>
      <c r="T1179" s="11">
        <f t="shared" si="180"/>
        <v>88352.144</v>
      </c>
      <c r="U1179" s="11">
        <f t="shared" si="189"/>
        <v>-2738.6609999999928</v>
      </c>
      <c r="V1179" s="11">
        <f t="shared" si="181"/>
        <v>70336.144</v>
      </c>
      <c r="W1179" s="12">
        <f t="shared" si="187"/>
        <v>0.79608870612126859</v>
      </c>
      <c r="X1179" s="11">
        <f t="shared" si="182"/>
        <v>18016</v>
      </c>
      <c r="Y1179" s="12">
        <f t="shared" si="188"/>
        <v>0.20391129387873144</v>
      </c>
      <c r="AA1179" s="12"/>
      <c r="AB1179" s="12"/>
    </row>
    <row r="1180" spans="1:28">
      <c r="A1180" s="1">
        <v>35877</v>
      </c>
      <c r="B1180" s="7" t="s">
        <v>77</v>
      </c>
      <c r="C1180" s="8" t="str">
        <f t="shared" si="183"/>
        <v>Mon</v>
      </c>
      <c r="E1180" s="10">
        <v>23</v>
      </c>
      <c r="F1180" s="9">
        <v>28668.522000000001</v>
      </c>
      <c r="G1180" s="9">
        <v>19519.59</v>
      </c>
      <c r="H1180" s="61">
        <v>15087.33</v>
      </c>
      <c r="I1180" s="9">
        <v>5.19</v>
      </c>
      <c r="J1180" s="9">
        <v>0</v>
      </c>
      <c r="K1180" s="9">
        <v>5822.1419999999998</v>
      </c>
      <c r="L1180" s="9">
        <v>17734</v>
      </c>
      <c r="M1180" s="9"/>
      <c r="O1180" s="11">
        <f t="shared" si="184"/>
        <v>86836.774000000005</v>
      </c>
      <c r="P1180" s="11">
        <v>0</v>
      </c>
      <c r="Q1180" s="11">
        <f t="shared" si="185"/>
        <v>5822.1419999999998</v>
      </c>
      <c r="S1180" s="11">
        <f t="shared" si="186"/>
        <v>86836.774000000005</v>
      </c>
      <c r="T1180" s="11">
        <f t="shared" si="180"/>
        <v>86836.774000000005</v>
      </c>
      <c r="U1180" s="11">
        <f t="shared" si="189"/>
        <v>-1515.3699999999953</v>
      </c>
      <c r="V1180" s="11">
        <f t="shared" si="181"/>
        <v>69102.774000000005</v>
      </c>
      <c r="W1180" s="12">
        <f t="shared" si="187"/>
        <v>0.79577776576545789</v>
      </c>
      <c r="X1180" s="11">
        <f t="shared" si="182"/>
        <v>17734</v>
      </c>
      <c r="Y1180" s="12">
        <f t="shared" si="188"/>
        <v>0.20422223423454214</v>
      </c>
      <c r="AA1180" s="12"/>
      <c r="AB1180" s="12"/>
    </row>
    <row r="1181" spans="1:28">
      <c r="A1181" s="1">
        <v>35878</v>
      </c>
      <c r="B1181" s="7" t="s">
        <v>77</v>
      </c>
      <c r="C1181" s="8" t="str">
        <f t="shared" si="183"/>
        <v>Tue</v>
      </c>
      <c r="E1181" s="10">
        <v>22</v>
      </c>
      <c r="F1181" s="9">
        <v>28662.893999999997</v>
      </c>
      <c r="G1181" s="9">
        <v>19642.628999999997</v>
      </c>
      <c r="H1181" s="61">
        <v>14968.538999999999</v>
      </c>
      <c r="I1181" s="9">
        <v>72.87</v>
      </c>
      <c r="J1181" s="9">
        <v>0</v>
      </c>
      <c r="K1181" s="9">
        <v>16546.695</v>
      </c>
      <c r="L1181" s="9">
        <v>17743</v>
      </c>
      <c r="M1181" s="9"/>
      <c r="O1181" s="11">
        <f t="shared" si="184"/>
        <v>97636.626999999993</v>
      </c>
      <c r="P1181" s="11">
        <v>9606.348</v>
      </c>
      <c r="Q1181" s="11">
        <f t="shared" si="185"/>
        <v>6940.3469999999998</v>
      </c>
      <c r="S1181" s="11">
        <f t="shared" si="186"/>
        <v>88030.278999999995</v>
      </c>
      <c r="T1181" s="11">
        <f t="shared" si="180"/>
        <v>88030.278999999995</v>
      </c>
      <c r="U1181" s="11">
        <f t="shared" si="189"/>
        <v>1193.5049999999901</v>
      </c>
      <c r="V1181" s="11">
        <f t="shared" si="181"/>
        <v>70287.278999999995</v>
      </c>
      <c r="W1181" s="12">
        <f t="shared" si="187"/>
        <v>0.79844435117603119</v>
      </c>
      <c r="X1181" s="11">
        <f t="shared" si="182"/>
        <v>17743</v>
      </c>
      <c r="Y1181" s="12">
        <f t="shared" si="188"/>
        <v>0.20155564882396887</v>
      </c>
      <c r="AA1181" s="12"/>
      <c r="AB1181" s="12"/>
    </row>
    <row r="1182" spans="1:28">
      <c r="A1182" s="1">
        <v>35879</v>
      </c>
      <c r="B1182" s="7" t="s">
        <v>77</v>
      </c>
      <c r="C1182" s="8" t="str">
        <f t="shared" si="183"/>
        <v>Wed</v>
      </c>
      <c r="E1182" s="10">
        <v>18</v>
      </c>
      <c r="F1182" s="9">
        <v>21707.054999999997</v>
      </c>
      <c r="G1182" s="9">
        <v>18128.024999999998</v>
      </c>
      <c r="H1182" s="61">
        <v>13669.244999999999</v>
      </c>
      <c r="I1182" s="9">
        <v>0</v>
      </c>
      <c r="J1182" s="9">
        <v>0</v>
      </c>
      <c r="K1182" s="9">
        <v>4563.3149999999996</v>
      </c>
      <c r="L1182" s="9">
        <v>16520</v>
      </c>
      <c r="M1182" s="9"/>
      <c r="O1182" s="11">
        <f t="shared" si="184"/>
        <v>74587.64</v>
      </c>
      <c r="P1182" s="11">
        <v>65.204999999999998</v>
      </c>
      <c r="Q1182" s="11">
        <f t="shared" si="185"/>
        <v>4498.1099999999997</v>
      </c>
      <c r="S1182" s="11">
        <f t="shared" si="186"/>
        <v>74522.434999999998</v>
      </c>
      <c r="T1182" s="11">
        <f t="shared" si="180"/>
        <v>74522.434999999998</v>
      </c>
      <c r="U1182" s="11">
        <f t="shared" si="189"/>
        <v>-13507.843999999997</v>
      </c>
      <c r="V1182" s="11">
        <f t="shared" si="181"/>
        <v>58002.434999999998</v>
      </c>
      <c r="W1182" s="12">
        <f t="shared" si="187"/>
        <v>0.77832178994151224</v>
      </c>
      <c r="X1182" s="11">
        <f t="shared" si="182"/>
        <v>16520</v>
      </c>
      <c r="Y1182" s="12">
        <f t="shared" si="188"/>
        <v>0.22167821005848776</v>
      </c>
      <c r="AA1182" s="12"/>
      <c r="AB1182" s="12"/>
    </row>
    <row r="1183" spans="1:28">
      <c r="A1183" s="1">
        <v>35880</v>
      </c>
      <c r="B1183" s="7" t="s">
        <v>77</v>
      </c>
      <c r="C1183" s="8" t="str">
        <f t="shared" si="183"/>
        <v>Thur</v>
      </c>
      <c r="E1183" s="10">
        <v>2</v>
      </c>
      <c r="F1183" s="9">
        <v>8278.6759999999995</v>
      </c>
      <c r="G1183" s="9">
        <v>12907.524000000001</v>
      </c>
      <c r="H1183" s="61">
        <v>7095.5640000000003</v>
      </c>
      <c r="I1183" s="9">
        <v>0</v>
      </c>
      <c r="J1183" s="9">
        <v>0</v>
      </c>
      <c r="K1183" s="9">
        <v>3483.0320000000002</v>
      </c>
      <c r="L1183" s="9">
        <v>12128</v>
      </c>
      <c r="M1183" s="9"/>
      <c r="O1183" s="11">
        <f t="shared" si="184"/>
        <v>43892.796000000002</v>
      </c>
      <c r="P1183" s="11">
        <v>207.2</v>
      </c>
      <c r="Q1183" s="11">
        <f t="shared" si="185"/>
        <v>3275.8320000000003</v>
      </c>
      <c r="S1183" s="11">
        <f t="shared" si="186"/>
        <v>43685.596000000005</v>
      </c>
      <c r="T1183" s="11">
        <f t="shared" si="180"/>
        <v>43685.596000000005</v>
      </c>
      <c r="U1183" s="11">
        <f t="shared" si="189"/>
        <v>-30836.838999999993</v>
      </c>
      <c r="V1183" s="11">
        <f t="shared" si="181"/>
        <v>31557.596000000001</v>
      </c>
      <c r="W1183" s="12">
        <f t="shared" si="187"/>
        <v>0.72237988924312713</v>
      </c>
      <c r="X1183" s="11">
        <f t="shared" si="182"/>
        <v>12128</v>
      </c>
      <c r="Y1183" s="12">
        <f t="shared" si="188"/>
        <v>0.27762011075687276</v>
      </c>
      <c r="AA1183" s="12"/>
      <c r="AB1183" s="12"/>
    </row>
    <row r="1184" spans="1:28">
      <c r="A1184" s="1">
        <v>35881</v>
      </c>
      <c r="B1184" s="7" t="s">
        <v>77</v>
      </c>
      <c r="C1184" s="8" t="str">
        <f t="shared" si="183"/>
        <v>Fri</v>
      </c>
      <c r="E1184" s="10">
        <v>0</v>
      </c>
      <c r="F1184" s="9">
        <v>6194.2440000000006</v>
      </c>
      <c r="G1184" s="9">
        <v>10066.812</v>
      </c>
      <c r="H1184" s="61">
        <v>4353.2719999999999</v>
      </c>
      <c r="I1184" s="9">
        <v>0</v>
      </c>
      <c r="J1184" s="9">
        <v>0</v>
      </c>
      <c r="K1184" s="9">
        <v>2915.3040000000001</v>
      </c>
      <c r="L1184" s="9">
        <v>10036</v>
      </c>
      <c r="M1184" s="9"/>
      <c r="O1184" s="11">
        <f t="shared" si="184"/>
        <v>33565.631999999998</v>
      </c>
      <c r="P1184" s="11">
        <v>203.05600000000001</v>
      </c>
      <c r="Q1184" s="11">
        <f t="shared" si="185"/>
        <v>2712.248</v>
      </c>
      <c r="S1184" s="11">
        <f t="shared" si="186"/>
        <v>33362.576000000001</v>
      </c>
      <c r="T1184" s="11">
        <f t="shared" si="180"/>
        <v>33362.576000000001</v>
      </c>
      <c r="U1184" s="11">
        <f t="shared" si="189"/>
        <v>-10323.020000000004</v>
      </c>
      <c r="V1184" s="11">
        <f t="shared" si="181"/>
        <v>23326.576000000001</v>
      </c>
      <c r="W1184" s="12">
        <f t="shared" si="187"/>
        <v>0.69918389994825336</v>
      </c>
      <c r="X1184" s="11">
        <f t="shared" si="182"/>
        <v>10036</v>
      </c>
      <c r="Y1184" s="12">
        <f t="shared" si="188"/>
        <v>0.30081610005174658</v>
      </c>
      <c r="AA1184" s="12"/>
      <c r="AB1184" s="12"/>
    </row>
    <row r="1185" spans="1:31">
      <c r="A1185" s="1">
        <v>35882</v>
      </c>
      <c r="B1185" s="7" t="s">
        <v>77</v>
      </c>
      <c r="C1185" s="8" t="str">
        <f t="shared" si="183"/>
        <v>Sat</v>
      </c>
      <c r="E1185" s="10">
        <v>0</v>
      </c>
      <c r="F1185" s="9">
        <v>5064.7689999999993</v>
      </c>
      <c r="G1185" s="9">
        <v>8628.7099999999991</v>
      </c>
      <c r="H1185" s="61">
        <v>3526.1049999999996</v>
      </c>
      <c r="I1185" s="9">
        <v>0</v>
      </c>
      <c r="J1185" s="9">
        <v>0</v>
      </c>
      <c r="K1185" s="9">
        <v>2902.8619999999996</v>
      </c>
      <c r="L1185" s="9">
        <v>9073</v>
      </c>
      <c r="M1185" s="9"/>
      <c r="O1185" s="11">
        <f t="shared" si="184"/>
        <v>29195.446</v>
      </c>
      <c r="P1185" s="11">
        <v>204.94499999999999</v>
      </c>
      <c r="Q1185" s="11">
        <f t="shared" si="185"/>
        <v>2697.9169999999995</v>
      </c>
      <c r="S1185" s="11">
        <f t="shared" si="186"/>
        <v>28990.501</v>
      </c>
      <c r="T1185" s="11">
        <f t="shared" si="180"/>
        <v>28990.501</v>
      </c>
      <c r="U1185" s="11">
        <f t="shared" si="189"/>
        <v>-4372.0750000000007</v>
      </c>
      <c r="V1185" s="11">
        <f t="shared" si="181"/>
        <v>19917.501</v>
      </c>
      <c r="W1185" s="12">
        <f t="shared" si="187"/>
        <v>0.68703541894636455</v>
      </c>
      <c r="X1185" s="11">
        <f t="shared" si="182"/>
        <v>9073</v>
      </c>
      <c r="Y1185" s="12">
        <f t="shared" si="188"/>
        <v>0.31296458105363545</v>
      </c>
      <c r="AA1185" s="12"/>
      <c r="AB1185" s="12"/>
    </row>
    <row r="1186" spans="1:31">
      <c r="A1186" s="1">
        <v>35883</v>
      </c>
      <c r="B1186" s="7" t="s">
        <v>77</v>
      </c>
      <c r="C1186" s="8" t="str">
        <f t="shared" si="183"/>
        <v>Sun</v>
      </c>
      <c r="E1186" s="10">
        <v>0</v>
      </c>
      <c r="F1186" s="9">
        <v>5265.47</v>
      </c>
      <c r="G1186" s="9">
        <v>8999.77</v>
      </c>
      <c r="H1186" s="61">
        <v>4182.63</v>
      </c>
      <c r="I1186" s="9">
        <v>0</v>
      </c>
      <c r="J1186" s="9">
        <v>0</v>
      </c>
      <c r="K1186" s="9">
        <v>3110.49</v>
      </c>
      <c r="L1186" s="9">
        <v>9092</v>
      </c>
      <c r="M1186" s="9"/>
      <c r="O1186" s="11">
        <f t="shared" si="184"/>
        <v>30650.36</v>
      </c>
      <c r="P1186" s="11">
        <v>187.25</v>
      </c>
      <c r="Q1186" s="11">
        <f t="shared" si="185"/>
        <v>2923.24</v>
      </c>
      <c r="S1186" s="11">
        <f t="shared" si="186"/>
        <v>30463.11</v>
      </c>
      <c r="T1186" s="11">
        <f t="shared" si="180"/>
        <v>30463.11</v>
      </c>
      <c r="U1186" s="11">
        <f t="shared" si="189"/>
        <v>1472.6090000000004</v>
      </c>
      <c r="V1186" s="11">
        <f t="shared" si="181"/>
        <v>21371.11</v>
      </c>
      <c r="W1186" s="12">
        <f t="shared" si="187"/>
        <v>0.70154065031442947</v>
      </c>
      <c r="X1186" s="11">
        <f t="shared" si="182"/>
        <v>9092</v>
      </c>
      <c r="Y1186" s="12">
        <f t="shared" si="188"/>
        <v>0.29845934968557053</v>
      </c>
      <c r="AA1186" s="12"/>
      <c r="AB1186" s="12"/>
    </row>
    <row r="1187" spans="1:31">
      <c r="A1187" s="1">
        <v>35884</v>
      </c>
      <c r="B1187" s="7" t="s">
        <v>77</v>
      </c>
      <c r="C1187" s="8" t="str">
        <f t="shared" si="183"/>
        <v>Mon</v>
      </c>
      <c r="E1187" s="10">
        <v>0</v>
      </c>
      <c r="F1187" s="9">
        <v>6280.7920000000004</v>
      </c>
      <c r="G1187" s="9">
        <v>10195.248000000001</v>
      </c>
      <c r="H1187" s="61">
        <v>4848.6480000000001</v>
      </c>
      <c r="I1187" s="9">
        <v>0</v>
      </c>
      <c r="J1187" s="9">
        <v>0</v>
      </c>
      <c r="K1187" s="9">
        <v>13960.744000000001</v>
      </c>
      <c r="L1187" s="9">
        <v>9749</v>
      </c>
      <c r="M1187" s="9"/>
      <c r="O1187" s="11">
        <f t="shared" si="184"/>
        <v>45034.432000000001</v>
      </c>
      <c r="P1187" s="11">
        <v>11287.976000000001</v>
      </c>
      <c r="Q1187" s="11">
        <f t="shared" si="185"/>
        <v>2672.768</v>
      </c>
      <c r="S1187" s="11">
        <f t="shared" si="186"/>
        <v>33746.455999999998</v>
      </c>
      <c r="T1187" s="11">
        <f t="shared" si="180"/>
        <v>33746.455999999998</v>
      </c>
      <c r="U1187" s="11">
        <f t="shared" si="189"/>
        <v>3283.3459999999977</v>
      </c>
      <c r="V1187" s="11">
        <f t="shared" si="181"/>
        <v>23997.455999999998</v>
      </c>
      <c r="W1187" s="12">
        <f t="shared" si="187"/>
        <v>0.7111104051933631</v>
      </c>
      <c r="X1187" s="11">
        <f t="shared" si="182"/>
        <v>9749</v>
      </c>
      <c r="Y1187" s="12">
        <f t="shared" si="188"/>
        <v>0.2888895948066369</v>
      </c>
      <c r="AA1187" s="12"/>
      <c r="AB1187" s="12"/>
    </row>
    <row r="1188" spans="1:31">
      <c r="A1188" s="1">
        <v>35885</v>
      </c>
      <c r="B1188" s="7" t="s">
        <v>77</v>
      </c>
      <c r="C1188" s="8" t="str">
        <f t="shared" si="183"/>
        <v>Tue</v>
      </c>
      <c r="E1188" s="10">
        <v>0</v>
      </c>
      <c r="F1188" s="9">
        <v>6095.0549999999994</v>
      </c>
      <c r="G1188" s="9">
        <v>10075.839</v>
      </c>
      <c r="H1188" s="61">
        <v>4763.616</v>
      </c>
      <c r="I1188" s="9">
        <v>0</v>
      </c>
      <c r="J1188" s="9">
        <v>0</v>
      </c>
      <c r="K1188" s="9">
        <v>2507.7689999999998</v>
      </c>
      <c r="L1188" s="9">
        <v>9659</v>
      </c>
      <c r="M1188" s="9"/>
      <c r="O1188" s="11">
        <f t="shared" si="184"/>
        <v>33101.279000000002</v>
      </c>
      <c r="P1188" s="11">
        <v>113.46899999999999</v>
      </c>
      <c r="Q1188" s="11">
        <f t="shared" si="185"/>
        <v>2394.2999999999997</v>
      </c>
      <c r="S1188" s="11">
        <f t="shared" si="186"/>
        <v>32987.810000000005</v>
      </c>
      <c r="T1188" s="11">
        <f t="shared" si="180"/>
        <v>32987.810000000005</v>
      </c>
      <c r="U1188" s="11">
        <f t="shared" si="189"/>
        <v>-758.64599999999336</v>
      </c>
      <c r="V1188" s="11">
        <f t="shared" si="181"/>
        <v>23328.81</v>
      </c>
      <c r="W1188" s="12">
        <f t="shared" si="187"/>
        <v>0.70719486986253399</v>
      </c>
      <c r="X1188" s="11">
        <f t="shared" si="182"/>
        <v>9659</v>
      </c>
      <c r="Y1188" s="12">
        <f t="shared" si="188"/>
        <v>0.2928051301374659</v>
      </c>
      <c r="AA1188" s="12"/>
      <c r="AB1188" s="12"/>
    </row>
    <row r="1189" spans="1:31">
      <c r="A1189" s="1">
        <v>35886</v>
      </c>
      <c r="B1189" s="7" t="s">
        <v>78</v>
      </c>
      <c r="C1189" s="8" t="str">
        <f t="shared" si="183"/>
        <v>Wed</v>
      </c>
      <c r="E1189" s="10">
        <v>0</v>
      </c>
      <c r="F1189" s="9">
        <v>7579.4069999999992</v>
      </c>
      <c r="G1189" s="9">
        <v>10890.857999999998</v>
      </c>
      <c r="H1189" s="61">
        <v>6070.4819999999991</v>
      </c>
      <c r="I1189" s="9">
        <v>0</v>
      </c>
      <c r="J1189" s="9">
        <v>0</v>
      </c>
      <c r="K1189" s="9">
        <v>2739.5939999999996</v>
      </c>
      <c r="L1189" s="9">
        <v>7546</v>
      </c>
      <c r="M1189" s="9"/>
      <c r="O1189" s="11">
        <f t="shared" si="184"/>
        <v>34826.341</v>
      </c>
      <c r="P1189" s="11">
        <v>227.10599999999997</v>
      </c>
      <c r="Q1189" s="11">
        <f t="shared" si="185"/>
        <v>2512.4879999999998</v>
      </c>
      <c r="S1189" s="11">
        <f t="shared" si="186"/>
        <v>34599.235000000001</v>
      </c>
      <c r="T1189" s="11">
        <f t="shared" si="180"/>
        <v>34599.235000000001</v>
      </c>
      <c r="U1189" s="11">
        <f t="shared" si="189"/>
        <v>1611.4249999999956</v>
      </c>
      <c r="V1189" s="11">
        <f t="shared" si="181"/>
        <v>27053.235000000001</v>
      </c>
      <c r="W1189" s="12">
        <f t="shared" si="187"/>
        <v>0.78190269235721543</v>
      </c>
      <c r="X1189" s="11">
        <f t="shared" si="182"/>
        <v>7546</v>
      </c>
      <c r="Y1189" s="12">
        <f t="shared" si="188"/>
        <v>0.21809730764278459</v>
      </c>
      <c r="AA1189" s="9">
        <f>INTERCEPT(S1189:S1218,E1189:E1218)</f>
        <v>33788.578865787742</v>
      </c>
      <c r="AB1189" s="9">
        <f>SLOPE(S1189:S1218,E1189:E1218)</f>
        <v>1486.5178817402768</v>
      </c>
      <c r="AC1189" s="12">
        <f>RSQ(S1189:S1218,E1189:E1218)</f>
        <v>0.91297066636136537</v>
      </c>
      <c r="AD1189" s="9">
        <f>AA1189+(55*AB1189)</f>
        <v>115547.06236150296</v>
      </c>
      <c r="AE1189" s="10">
        <f>SUM(E1189:E1218)</f>
        <v>245</v>
      </c>
    </row>
    <row r="1190" spans="1:31">
      <c r="A1190" s="1">
        <v>35887</v>
      </c>
      <c r="B1190" s="7" t="s">
        <v>78</v>
      </c>
      <c r="C1190" s="8" t="str">
        <f t="shared" si="183"/>
        <v>Thur</v>
      </c>
      <c r="E1190" s="10">
        <v>1</v>
      </c>
      <c r="F1190" s="9">
        <v>10743.93</v>
      </c>
      <c r="G1190" s="9">
        <v>13294.21</v>
      </c>
      <c r="H1190" s="61">
        <v>9741.74</v>
      </c>
      <c r="I1190" s="9">
        <v>0</v>
      </c>
      <c r="J1190" s="9">
        <v>0</v>
      </c>
      <c r="K1190" s="9">
        <v>3009.66</v>
      </c>
      <c r="L1190" s="9">
        <v>1125</v>
      </c>
      <c r="M1190" s="9"/>
      <c r="O1190" s="11">
        <f t="shared" si="184"/>
        <v>37914.539999999994</v>
      </c>
      <c r="P1190" s="11">
        <v>228.66</v>
      </c>
      <c r="Q1190" s="11">
        <f t="shared" si="185"/>
        <v>2781</v>
      </c>
      <c r="S1190" s="11">
        <f t="shared" si="186"/>
        <v>37685.87999999999</v>
      </c>
      <c r="T1190" s="11">
        <f t="shared" si="180"/>
        <v>37685.87999999999</v>
      </c>
      <c r="U1190" s="11">
        <f t="shared" si="189"/>
        <v>3086.6449999999895</v>
      </c>
      <c r="V1190" s="11">
        <f t="shared" si="181"/>
        <v>36560.87999999999</v>
      </c>
      <c r="W1190" s="12">
        <f t="shared" si="187"/>
        <v>0.9701479705396292</v>
      </c>
      <c r="X1190" s="11">
        <f t="shared" si="182"/>
        <v>1125</v>
      </c>
      <c r="Y1190" s="12">
        <f t="shared" si="188"/>
        <v>2.9852029460370841E-2</v>
      </c>
      <c r="AA1190" s="12"/>
      <c r="AB1190" s="12"/>
    </row>
    <row r="1191" spans="1:31">
      <c r="A1191" s="1">
        <v>35888</v>
      </c>
      <c r="B1191" s="7" t="s">
        <v>78</v>
      </c>
      <c r="C1191" s="8" t="str">
        <f t="shared" si="183"/>
        <v>Fri</v>
      </c>
      <c r="E1191" s="10">
        <v>9</v>
      </c>
      <c r="F1191" s="9">
        <v>13116.29</v>
      </c>
      <c r="G1191" s="9">
        <v>13498.87</v>
      </c>
      <c r="H1191" s="61">
        <v>10421.686</v>
      </c>
      <c r="I1191" s="9">
        <v>0</v>
      </c>
      <c r="J1191" s="9">
        <v>0</v>
      </c>
      <c r="K1191" s="9">
        <v>2361.6559999999999</v>
      </c>
      <c r="L1191" s="9">
        <v>1389</v>
      </c>
      <c r="M1191" s="9"/>
      <c r="O1191" s="11">
        <f t="shared" si="184"/>
        <v>40787.502000000008</v>
      </c>
      <c r="P1191" s="11">
        <v>232.65</v>
      </c>
      <c r="Q1191" s="11">
        <f t="shared" si="185"/>
        <v>2129.0059999999999</v>
      </c>
      <c r="S1191" s="11">
        <f t="shared" si="186"/>
        <v>40554.852000000006</v>
      </c>
      <c r="T1191" s="11">
        <f t="shared" si="180"/>
        <v>40554.852000000006</v>
      </c>
      <c r="U1191" s="11">
        <f t="shared" si="189"/>
        <v>2868.9720000000161</v>
      </c>
      <c r="V1191" s="11">
        <f t="shared" si="181"/>
        <v>39165.852000000006</v>
      </c>
      <c r="W1191" s="12">
        <f t="shared" si="187"/>
        <v>0.96575009076595819</v>
      </c>
      <c r="X1191" s="11">
        <f t="shared" si="182"/>
        <v>1389</v>
      </c>
      <c r="Y1191" s="12">
        <f t="shared" si="188"/>
        <v>3.424990923404183E-2</v>
      </c>
      <c r="AA1191" s="12"/>
      <c r="AB1191" s="12"/>
    </row>
    <row r="1192" spans="1:31">
      <c r="A1192" s="1">
        <v>35889</v>
      </c>
      <c r="B1192" s="7" t="s">
        <v>78</v>
      </c>
      <c r="C1192" s="8" t="str">
        <f t="shared" si="183"/>
        <v>Sat</v>
      </c>
      <c r="E1192" s="10">
        <v>21</v>
      </c>
      <c r="F1192" s="9">
        <v>26777.286</v>
      </c>
      <c r="G1192" s="9">
        <v>16374.45</v>
      </c>
      <c r="H1192" s="61">
        <v>12715.5</v>
      </c>
      <c r="I1192" s="9">
        <v>0</v>
      </c>
      <c r="J1192" s="9">
        <v>0</v>
      </c>
      <c r="K1192" s="9">
        <v>4103.2139999999999</v>
      </c>
      <c r="L1192" s="9">
        <v>6764</v>
      </c>
      <c r="M1192" s="9"/>
      <c r="O1192" s="11">
        <f t="shared" si="184"/>
        <v>66734.450000000012</v>
      </c>
      <c r="P1192" s="11">
        <v>228.36</v>
      </c>
      <c r="Q1192" s="11">
        <f t="shared" si="185"/>
        <v>3874.8539999999998</v>
      </c>
      <c r="S1192" s="11">
        <f t="shared" si="186"/>
        <v>66506.090000000011</v>
      </c>
      <c r="T1192" s="11">
        <f t="shared" si="180"/>
        <v>66506.090000000011</v>
      </c>
      <c r="U1192" s="11">
        <f t="shared" si="189"/>
        <v>25951.238000000005</v>
      </c>
      <c r="V1192" s="11">
        <f t="shared" si="181"/>
        <v>59742.090000000004</v>
      </c>
      <c r="W1192" s="12">
        <f t="shared" si="187"/>
        <v>0.89829502831996277</v>
      </c>
      <c r="X1192" s="11">
        <f t="shared" si="182"/>
        <v>6764</v>
      </c>
      <c r="Y1192" s="12">
        <f t="shared" si="188"/>
        <v>0.1017049716800371</v>
      </c>
      <c r="AA1192" s="12"/>
      <c r="AB1192" s="12"/>
    </row>
    <row r="1193" spans="1:31">
      <c r="A1193" s="1">
        <v>35890</v>
      </c>
      <c r="B1193" s="7" t="s">
        <v>78</v>
      </c>
      <c r="C1193" s="8" t="str">
        <f t="shared" si="183"/>
        <v>Sun</v>
      </c>
      <c r="E1193" s="10">
        <v>19</v>
      </c>
      <c r="F1193" s="9">
        <v>25095.726000000002</v>
      </c>
      <c r="G1193" s="9">
        <v>16614.227999999999</v>
      </c>
      <c r="H1193" s="61">
        <v>12591.978000000001</v>
      </c>
      <c r="I1193" s="9">
        <v>0</v>
      </c>
      <c r="J1193" s="9">
        <v>0</v>
      </c>
      <c r="K1193" s="9">
        <v>10275.162</v>
      </c>
      <c r="L1193" s="9">
        <v>5480</v>
      </c>
      <c r="M1193" s="9"/>
      <c r="O1193" s="11">
        <f t="shared" si="184"/>
        <v>70057.093999999997</v>
      </c>
      <c r="P1193" s="11">
        <v>5874.0420000000004</v>
      </c>
      <c r="Q1193" s="11">
        <f t="shared" si="185"/>
        <v>4401.12</v>
      </c>
      <c r="S1193" s="11">
        <f t="shared" si="186"/>
        <v>64183.051999999996</v>
      </c>
      <c r="T1193" s="11">
        <f t="shared" si="180"/>
        <v>64183.051999999996</v>
      </c>
      <c r="U1193" s="11">
        <f t="shared" si="189"/>
        <v>-2323.038000000015</v>
      </c>
      <c r="V1193" s="11">
        <f t="shared" si="181"/>
        <v>58703.051999999996</v>
      </c>
      <c r="W1193" s="12">
        <f t="shared" si="187"/>
        <v>0.9146192050823635</v>
      </c>
      <c r="X1193" s="11">
        <f t="shared" si="182"/>
        <v>5480</v>
      </c>
      <c r="Y1193" s="12">
        <f t="shared" si="188"/>
        <v>8.5380794917636518E-2</v>
      </c>
      <c r="AA1193" s="12"/>
      <c r="AB1193" s="12"/>
    </row>
    <row r="1194" spans="1:31">
      <c r="A1194" s="1">
        <v>35891</v>
      </c>
      <c r="B1194" s="7" t="s">
        <v>78</v>
      </c>
      <c r="C1194" s="8" t="str">
        <f t="shared" si="183"/>
        <v>Mon</v>
      </c>
      <c r="E1194" s="10">
        <v>14</v>
      </c>
      <c r="F1194" s="9">
        <v>22199.706000000002</v>
      </c>
      <c r="G1194" s="9">
        <v>16502.124</v>
      </c>
      <c r="H1194" s="61">
        <v>12672.942000000001</v>
      </c>
      <c r="I1194" s="9">
        <v>0</v>
      </c>
      <c r="J1194" s="9">
        <v>0</v>
      </c>
      <c r="K1194" s="9">
        <v>14449.998</v>
      </c>
      <c r="L1194" s="9">
        <v>3591</v>
      </c>
      <c r="M1194" s="9"/>
      <c r="O1194" s="11">
        <f t="shared" si="184"/>
        <v>69415.77</v>
      </c>
      <c r="P1194" s="11">
        <v>10533.624</v>
      </c>
      <c r="Q1194" s="11">
        <f t="shared" si="185"/>
        <v>3916.3739999999998</v>
      </c>
      <c r="S1194" s="11">
        <f t="shared" si="186"/>
        <v>58882.146000000008</v>
      </c>
      <c r="T1194" s="11">
        <f t="shared" si="180"/>
        <v>58882.146000000008</v>
      </c>
      <c r="U1194" s="11">
        <f t="shared" si="189"/>
        <v>-5300.9059999999881</v>
      </c>
      <c r="V1194" s="11">
        <f t="shared" si="181"/>
        <v>55291.146000000008</v>
      </c>
      <c r="W1194" s="12">
        <f t="shared" si="187"/>
        <v>0.93901377167876998</v>
      </c>
      <c r="X1194" s="11">
        <f t="shared" si="182"/>
        <v>3591</v>
      </c>
      <c r="Y1194" s="12">
        <f t="shared" si="188"/>
        <v>6.0986228321229997E-2</v>
      </c>
      <c r="AA1194" s="12"/>
      <c r="AB1194" s="12"/>
    </row>
    <row r="1195" spans="1:31">
      <c r="A1195" s="1">
        <v>35892</v>
      </c>
      <c r="B1195" s="7" t="s">
        <v>78</v>
      </c>
      <c r="C1195" s="8" t="str">
        <f t="shared" si="183"/>
        <v>Tue</v>
      </c>
      <c r="E1195" s="10">
        <v>7</v>
      </c>
      <c r="F1195" s="9">
        <v>15205.662</v>
      </c>
      <c r="G1195" s="9">
        <v>14856.894</v>
      </c>
      <c r="H1195" s="61">
        <v>10896.924000000001</v>
      </c>
      <c r="I1195" s="9">
        <v>0</v>
      </c>
      <c r="J1195" s="9">
        <v>0</v>
      </c>
      <c r="K1195" s="9">
        <v>2946.8820000000001</v>
      </c>
      <c r="L1195" s="9">
        <v>1272</v>
      </c>
      <c r="M1195" s="9"/>
      <c r="O1195" s="11">
        <f t="shared" si="184"/>
        <v>45178.362000000001</v>
      </c>
      <c r="P1195" s="11">
        <v>35.292000000000002</v>
      </c>
      <c r="Q1195" s="11">
        <f t="shared" si="185"/>
        <v>2911.59</v>
      </c>
      <c r="S1195" s="11">
        <f t="shared" si="186"/>
        <v>45143.07</v>
      </c>
      <c r="T1195" s="11">
        <f t="shared" si="180"/>
        <v>45143.07</v>
      </c>
      <c r="U1195" s="11">
        <f t="shared" si="189"/>
        <v>-13739.076000000008</v>
      </c>
      <c r="V1195" s="11">
        <f t="shared" si="181"/>
        <v>43871.07</v>
      </c>
      <c r="W1195" s="12">
        <f t="shared" si="187"/>
        <v>0.97182291767041984</v>
      </c>
      <c r="X1195" s="11">
        <f t="shared" si="182"/>
        <v>1272</v>
      </c>
      <c r="Y1195" s="12">
        <f t="shared" si="188"/>
        <v>2.8177082329580154E-2</v>
      </c>
      <c r="AA1195" s="12"/>
      <c r="AB1195" s="12"/>
    </row>
    <row r="1196" spans="1:31">
      <c r="A1196" s="1">
        <v>35893</v>
      </c>
      <c r="B1196" s="7" t="s">
        <v>78</v>
      </c>
      <c r="C1196" s="8" t="str">
        <f t="shared" si="183"/>
        <v>Wed</v>
      </c>
      <c r="E1196" s="10">
        <v>0</v>
      </c>
      <c r="F1196" s="9">
        <v>8792.018</v>
      </c>
      <c r="G1196" s="9">
        <v>12624.888999999999</v>
      </c>
      <c r="H1196" s="61">
        <v>8760.848</v>
      </c>
      <c r="I1196" s="9">
        <v>0</v>
      </c>
      <c r="J1196" s="9">
        <v>0</v>
      </c>
      <c r="K1196" s="9">
        <v>12686.19</v>
      </c>
      <c r="L1196" s="9">
        <v>1809</v>
      </c>
      <c r="M1196" s="9"/>
      <c r="O1196" s="11">
        <f t="shared" si="184"/>
        <v>44672.945</v>
      </c>
      <c r="P1196" s="11">
        <v>9984.7900000000009</v>
      </c>
      <c r="Q1196" s="11">
        <f t="shared" si="185"/>
        <v>2701.3999999999996</v>
      </c>
      <c r="S1196" s="11">
        <f t="shared" si="186"/>
        <v>34688.154999999999</v>
      </c>
      <c r="T1196" s="11">
        <f t="shared" si="180"/>
        <v>34688.154999999999</v>
      </c>
      <c r="U1196" s="11">
        <f t="shared" si="189"/>
        <v>-10454.915000000001</v>
      </c>
      <c r="V1196" s="11">
        <f t="shared" si="181"/>
        <v>32879.154999999999</v>
      </c>
      <c r="W1196" s="12">
        <f t="shared" si="187"/>
        <v>0.9478496333979135</v>
      </c>
      <c r="X1196" s="11">
        <f t="shared" si="182"/>
        <v>1809</v>
      </c>
      <c r="Y1196" s="12">
        <f t="shared" si="188"/>
        <v>5.2150366602086509E-2</v>
      </c>
      <c r="AA1196" s="12"/>
      <c r="AB1196" s="12"/>
    </row>
    <row r="1197" spans="1:31">
      <c r="A1197" s="1">
        <v>35894</v>
      </c>
      <c r="B1197" s="7" t="s">
        <v>78</v>
      </c>
      <c r="C1197" s="8" t="str">
        <f t="shared" si="183"/>
        <v>Thur</v>
      </c>
      <c r="E1197" s="10">
        <v>7</v>
      </c>
      <c r="F1197" s="9">
        <v>12234.626999999999</v>
      </c>
      <c r="G1197" s="9">
        <v>13733.111999999999</v>
      </c>
      <c r="H1197" s="61">
        <v>10399.379999999999</v>
      </c>
      <c r="I1197" s="9">
        <v>0</v>
      </c>
      <c r="J1197" s="9">
        <v>0</v>
      </c>
      <c r="K1197" s="9">
        <v>21708.440999999999</v>
      </c>
      <c r="L1197" s="9">
        <v>3766</v>
      </c>
      <c r="M1197" s="9"/>
      <c r="O1197" s="11">
        <f t="shared" si="184"/>
        <v>61841.56</v>
      </c>
      <c r="P1197" s="11">
        <v>18603.452999999998</v>
      </c>
      <c r="Q1197" s="11">
        <f t="shared" si="185"/>
        <v>3104.9880000000012</v>
      </c>
      <c r="S1197" s="11">
        <f t="shared" si="186"/>
        <v>43238.107000000004</v>
      </c>
      <c r="T1197" s="11">
        <f t="shared" si="180"/>
        <v>43238.107000000004</v>
      </c>
      <c r="U1197" s="11">
        <f t="shared" si="189"/>
        <v>8549.9520000000048</v>
      </c>
      <c r="V1197" s="11">
        <f t="shared" si="181"/>
        <v>39472.107000000004</v>
      </c>
      <c r="W1197" s="12">
        <f t="shared" si="187"/>
        <v>0.91290090475052477</v>
      </c>
      <c r="X1197" s="11">
        <f t="shared" si="182"/>
        <v>3766</v>
      </c>
      <c r="Y1197" s="12">
        <f t="shared" si="188"/>
        <v>8.7099095249475178E-2</v>
      </c>
      <c r="AA1197" s="12"/>
      <c r="AB1197" s="12"/>
    </row>
    <row r="1198" spans="1:31">
      <c r="A1198" s="1">
        <v>35895</v>
      </c>
      <c r="B1198" s="7" t="s">
        <v>78</v>
      </c>
      <c r="C1198" s="8" t="str">
        <f t="shared" si="183"/>
        <v>Fri</v>
      </c>
      <c r="E1198" s="10">
        <v>20</v>
      </c>
      <c r="F1198" s="9">
        <v>25298.556</v>
      </c>
      <c r="G1198" s="9">
        <v>17133.48</v>
      </c>
      <c r="H1198" s="61">
        <v>11984.022000000001</v>
      </c>
      <c r="I1198" s="9">
        <v>0</v>
      </c>
      <c r="J1198" s="9">
        <v>0</v>
      </c>
      <c r="K1198" s="9">
        <v>3553.2620000000002</v>
      </c>
      <c r="L1198" s="9">
        <v>7680</v>
      </c>
      <c r="M1198" s="9"/>
      <c r="O1198" s="11">
        <f t="shared" si="184"/>
        <v>65649.320000000007</v>
      </c>
      <c r="P1198" s="11">
        <v>211.292</v>
      </c>
      <c r="Q1198" s="11">
        <f t="shared" si="185"/>
        <v>3341.9700000000003</v>
      </c>
      <c r="S1198" s="11">
        <f t="shared" si="186"/>
        <v>65438.028000000006</v>
      </c>
      <c r="T1198" s="11">
        <f t="shared" si="180"/>
        <v>65438.028000000006</v>
      </c>
      <c r="U1198" s="11">
        <f t="shared" si="189"/>
        <v>22199.921000000002</v>
      </c>
      <c r="V1198" s="11">
        <f t="shared" si="181"/>
        <v>57758.028000000006</v>
      </c>
      <c r="W1198" s="12">
        <f t="shared" si="187"/>
        <v>0.88263705012626603</v>
      </c>
      <c r="X1198" s="11">
        <f t="shared" si="182"/>
        <v>7680</v>
      </c>
      <c r="Y1198" s="12">
        <f t="shared" si="188"/>
        <v>0.11736294987373395</v>
      </c>
      <c r="AA1198" s="12"/>
      <c r="AB1198" s="12"/>
    </row>
    <row r="1199" spans="1:31">
      <c r="A1199" s="1">
        <v>35896</v>
      </c>
      <c r="B1199" s="7" t="s">
        <v>78</v>
      </c>
      <c r="C1199" s="8" t="str">
        <f t="shared" si="183"/>
        <v>Sat</v>
      </c>
      <c r="E1199" s="10">
        <v>13</v>
      </c>
      <c r="F1199" s="9">
        <v>18971.900999999998</v>
      </c>
      <c r="G1199" s="9">
        <v>16115.111999999999</v>
      </c>
      <c r="H1199" s="61">
        <v>10546.848</v>
      </c>
      <c r="I1199" s="9">
        <v>0</v>
      </c>
      <c r="J1199" s="9">
        <v>0</v>
      </c>
      <c r="K1199" s="9">
        <v>3329.5859999999998</v>
      </c>
      <c r="L1199" s="9">
        <v>5993</v>
      </c>
      <c r="M1199" s="9"/>
      <c r="O1199" s="11">
        <f t="shared" si="184"/>
        <v>54956.447</v>
      </c>
      <c r="P1199" s="11">
        <v>211.65299999999999</v>
      </c>
      <c r="Q1199" s="11">
        <f t="shared" si="185"/>
        <v>3117.933</v>
      </c>
      <c r="S1199" s="11">
        <f t="shared" si="186"/>
        <v>54744.794000000002</v>
      </c>
      <c r="T1199" s="11">
        <f t="shared" si="180"/>
        <v>54744.794000000002</v>
      </c>
      <c r="U1199" s="11">
        <f t="shared" si="189"/>
        <v>-10693.234000000004</v>
      </c>
      <c r="V1199" s="11">
        <f t="shared" si="181"/>
        <v>48751.794000000002</v>
      </c>
      <c r="W1199" s="12">
        <f t="shared" si="187"/>
        <v>0.89052840348618356</v>
      </c>
      <c r="X1199" s="11">
        <f t="shared" si="182"/>
        <v>5993</v>
      </c>
      <c r="Y1199" s="12">
        <f t="shared" si="188"/>
        <v>0.10947159651381645</v>
      </c>
      <c r="AA1199" s="12"/>
      <c r="AB1199" s="12"/>
    </row>
    <row r="1200" spans="1:31">
      <c r="A1200" s="1">
        <v>35897</v>
      </c>
      <c r="B1200" s="7" t="s">
        <v>78</v>
      </c>
      <c r="C1200" s="8" t="str">
        <f t="shared" si="183"/>
        <v>Sun</v>
      </c>
      <c r="E1200" s="10">
        <v>13</v>
      </c>
      <c r="F1200" s="9">
        <v>15242.996999999999</v>
      </c>
      <c r="G1200" s="9">
        <v>15456.510999999999</v>
      </c>
      <c r="H1200" s="61">
        <v>9689.5190000000002</v>
      </c>
      <c r="I1200" s="9">
        <v>0</v>
      </c>
      <c r="J1200" s="9">
        <v>0</v>
      </c>
      <c r="K1200" s="9">
        <v>3511.3539999999998</v>
      </c>
      <c r="L1200" s="9">
        <v>4913</v>
      </c>
      <c r="M1200" s="9"/>
      <c r="O1200" s="11">
        <f t="shared" si="184"/>
        <v>48813.381000000001</v>
      </c>
      <c r="P1200" s="11">
        <v>232.54</v>
      </c>
      <c r="Q1200" s="11">
        <f t="shared" si="185"/>
        <v>3278.8139999999999</v>
      </c>
      <c r="S1200" s="11">
        <f t="shared" si="186"/>
        <v>48580.841</v>
      </c>
      <c r="T1200" s="11">
        <f t="shared" si="180"/>
        <v>48580.841</v>
      </c>
      <c r="U1200" s="11">
        <f t="shared" si="189"/>
        <v>-6163.9530000000013</v>
      </c>
      <c r="V1200" s="11">
        <f t="shared" si="181"/>
        <v>43667.841</v>
      </c>
      <c r="W1200" s="12">
        <f t="shared" si="187"/>
        <v>0.89886959758477625</v>
      </c>
      <c r="X1200" s="11">
        <f t="shared" si="182"/>
        <v>4913</v>
      </c>
      <c r="Y1200" s="12">
        <f t="shared" si="188"/>
        <v>0.10113040241522372</v>
      </c>
      <c r="AA1200" s="12"/>
      <c r="AB1200" s="12"/>
    </row>
    <row r="1201" spans="1:28">
      <c r="A1201" s="1">
        <v>35898</v>
      </c>
      <c r="B1201" s="7" t="s">
        <v>78</v>
      </c>
      <c r="C1201" s="8" t="str">
        <f t="shared" si="183"/>
        <v>Mon</v>
      </c>
      <c r="E1201" s="10">
        <v>6</v>
      </c>
      <c r="F1201" s="9">
        <v>11564.636999999999</v>
      </c>
      <c r="G1201" s="9">
        <v>14667.989</v>
      </c>
      <c r="H1201" s="61">
        <v>9354.4500000000007</v>
      </c>
      <c r="I1201" s="9">
        <v>0</v>
      </c>
      <c r="J1201" s="9">
        <v>0</v>
      </c>
      <c r="K1201" s="9">
        <v>3280.9279999999999</v>
      </c>
      <c r="L1201" s="9">
        <v>3597</v>
      </c>
      <c r="M1201" s="9"/>
      <c r="O1201" s="11">
        <f t="shared" si="184"/>
        <v>42465.004000000001</v>
      </c>
      <c r="P1201" s="11">
        <v>233.59699999999998</v>
      </c>
      <c r="Q1201" s="11">
        <f t="shared" si="185"/>
        <v>3047.3310000000001</v>
      </c>
      <c r="S1201" s="11">
        <f t="shared" si="186"/>
        <v>42231.406999999999</v>
      </c>
      <c r="T1201" s="11">
        <f t="shared" si="180"/>
        <v>42231.406999999999</v>
      </c>
      <c r="U1201" s="11">
        <f t="shared" si="189"/>
        <v>-6349.4340000000011</v>
      </c>
      <c r="V1201" s="11">
        <f t="shared" si="181"/>
        <v>38634.406999999999</v>
      </c>
      <c r="W1201" s="12">
        <f t="shared" si="187"/>
        <v>0.91482642290369343</v>
      </c>
      <c r="X1201" s="11">
        <f t="shared" si="182"/>
        <v>3597</v>
      </c>
      <c r="Y1201" s="12">
        <f t="shared" si="188"/>
        <v>8.5173577096306546E-2</v>
      </c>
      <c r="AA1201" s="12"/>
      <c r="AB1201" s="12"/>
    </row>
    <row r="1202" spans="1:28">
      <c r="A1202" s="1">
        <v>35899</v>
      </c>
      <c r="B1202" s="7" t="s">
        <v>78</v>
      </c>
      <c r="C1202" s="8" t="str">
        <f t="shared" si="183"/>
        <v>Tue</v>
      </c>
      <c r="E1202" s="10">
        <v>8</v>
      </c>
      <c r="F1202" s="9">
        <v>14303.323999999999</v>
      </c>
      <c r="G1202" s="9">
        <v>16222.835999999999</v>
      </c>
      <c r="H1202" s="61">
        <v>11251.764999999999</v>
      </c>
      <c r="I1202" s="9">
        <v>0</v>
      </c>
      <c r="J1202" s="9">
        <v>0</v>
      </c>
      <c r="K1202" s="9">
        <v>3229.1349999999998</v>
      </c>
      <c r="L1202" s="9">
        <v>4664</v>
      </c>
      <c r="M1202" s="9"/>
      <c r="O1202" s="11">
        <f t="shared" si="184"/>
        <v>49671.06</v>
      </c>
      <c r="P1202" s="11">
        <v>238.88199999999998</v>
      </c>
      <c r="Q1202" s="11">
        <f t="shared" si="185"/>
        <v>2990.2529999999997</v>
      </c>
      <c r="S1202" s="11">
        <f t="shared" si="186"/>
        <v>49432.178</v>
      </c>
      <c r="T1202" s="11">
        <f t="shared" si="180"/>
        <v>49432.178</v>
      </c>
      <c r="U1202" s="11">
        <f t="shared" si="189"/>
        <v>7200.7710000000006</v>
      </c>
      <c r="V1202" s="11">
        <f t="shared" si="181"/>
        <v>44768.178</v>
      </c>
      <c r="W1202" s="12">
        <f t="shared" si="187"/>
        <v>0.90564850288409304</v>
      </c>
      <c r="X1202" s="11">
        <f t="shared" si="182"/>
        <v>4664</v>
      </c>
      <c r="Y1202" s="12">
        <f t="shared" si="188"/>
        <v>9.4351497115906971E-2</v>
      </c>
      <c r="AA1202" s="12"/>
      <c r="AB1202" s="12"/>
    </row>
    <row r="1203" spans="1:28">
      <c r="A1203" s="1">
        <v>35900</v>
      </c>
      <c r="B1203" s="7" t="s">
        <v>78</v>
      </c>
      <c r="C1203" s="8" t="str">
        <f t="shared" si="183"/>
        <v>Wed</v>
      </c>
      <c r="E1203" s="10">
        <v>0</v>
      </c>
      <c r="F1203" s="9">
        <v>8988.768</v>
      </c>
      <c r="G1203" s="9">
        <v>14646.952000000001</v>
      </c>
      <c r="H1203" s="61">
        <v>9141.1200000000008</v>
      </c>
      <c r="I1203" s="9">
        <v>0</v>
      </c>
      <c r="J1203" s="9">
        <v>0</v>
      </c>
      <c r="K1203" s="9">
        <v>2680.9720000000002</v>
      </c>
      <c r="L1203" s="9">
        <v>2441</v>
      </c>
      <c r="M1203" s="9"/>
      <c r="O1203" s="11">
        <f t="shared" si="184"/>
        <v>37898.812000000005</v>
      </c>
      <c r="P1203" s="11">
        <v>231.702</v>
      </c>
      <c r="Q1203" s="11">
        <f t="shared" si="185"/>
        <v>2449.2700000000004</v>
      </c>
      <c r="S1203" s="11">
        <f t="shared" si="186"/>
        <v>37667.110000000008</v>
      </c>
      <c r="T1203" s="11">
        <f t="shared" si="180"/>
        <v>37667.110000000008</v>
      </c>
      <c r="U1203" s="11">
        <f t="shared" si="189"/>
        <v>-11765.067999999992</v>
      </c>
      <c r="V1203" s="11">
        <f t="shared" si="181"/>
        <v>35226.110000000008</v>
      </c>
      <c r="W1203" s="12">
        <f t="shared" si="187"/>
        <v>0.93519545300926987</v>
      </c>
      <c r="X1203" s="11">
        <f t="shared" si="182"/>
        <v>2441</v>
      </c>
      <c r="Y1203" s="12">
        <f t="shared" si="188"/>
        <v>6.48045469907301E-2</v>
      </c>
      <c r="AA1203" s="12"/>
      <c r="AB1203" s="12"/>
    </row>
    <row r="1204" spans="1:28">
      <c r="A1204" s="1">
        <v>35901</v>
      </c>
      <c r="B1204" s="7" t="s">
        <v>78</v>
      </c>
      <c r="C1204" s="8" t="str">
        <f t="shared" si="183"/>
        <v>Thur</v>
      </c>
      <c r="E1204" s="10">
        <v>0</v>
      </c>
      <c r="F1204" s="9">
        <v>8624.4959999999992</v>
      </c>
      <c r="G1204" s="9">
        <v>14589.842999999999</v>
      </c>
      <c r="H1204" s="61">
        <v>9087.2789999999986</v>
      </c>
      <c r="I1204" s="9">
        <v>0</v>
      </c>
      <c r="J1204" s="9">
        <v>0</v>
      </c>
      <c r="K1204" s="9">
        <v>2093.643</v>
      </c>
      <c r="L1204" s="9">
        <v>2216</v>
      </c>
      <c r="M1204" s="9"/>
      <c r="O1204" s="11">
        <f t="shared" si="184"/>
        <v>36611.260999999999</v>
      </c>
      <c r="P1204" s="11">
        <v>231.92099999999999</v>
      </c>
      <c r="Q1204" s="11">
        <f t="shared" si="185"/>
        <v>1861.722</v>
      </c>
      <c r="S1204" s="11">
        <f t="shared" si="186"/>
        <v>36379.339999999997</v>
      </c>
      <c r="T1204" s="11">
        <f t="shared" si="180"/>
        <v>36379.339999999997</v>
      </c>
      <c r="U1204" s="11">
        <f t="shared" si="189"/>
        <v>-1287.7700000000114</v>
      </c>
      <c r="V1204" s="11">
        <f t="shared" si="181"/>
        <v>34163.339999999997</v>
      </c>
      <c r="W1204" s="12">
        <f t="shared" si="187"/>
        <v>0.93908630557893569</v>
      </c>
      <c r="X1204" s="11">
        <f t="shared" si="182"/>
        <v>2216</v>
      </c>
      <c r="Y1204" s="12">
        <f t="shared" si="188"/>
        <v>6.0913694421064271E-2</v>
      </c>
      <c r="AA1204" s="12"/>
      <c r="AB1204" s="12"/>
    </row>
    <row r="1205" spans="1:28">
      <c r="A1205" s="1">
        <v>35902</v>
      </c>
      <c r="B1205" s="7" t="s">
        <v>78</v>
      </c>
      <c r="C1205" s="8" t="str">
        <f t="shared" si="183"/>
        <v>Fri</v>
      </c>
      <c r="E1205" s="10">
        <v>0</v>
      </c>
      <c r="F1205" s="9">
        <v>8752.7420000000002</v>
      </c>
      <c r="G1205" s="9">
        <v>14323.924999999999</v>
      </c>
      <c r="H1205" s="61">
        <v>9141.7999999999993</v>
      </c>
      <c r="I1205" s="9">
        <v>0</v>
      </c>
      <c r="J1205" s="9">
        <v>0</v>
      </c>
      <c r="K1205" s="9">
        <v>2695.768</v>
      </c>
      <c r="L1205" s="9">
        <v>2279</v>
      </c>
      <c r="M1205" s="9"/>
      <c r="O1205" s="11">
        <f t="shared" si="184"/>
        <v>37193.235000000001</v>
      </c>
      <c r="P1205" s="11">
        <v>234.923</v>
      </c>
      <c r="Q1205" s="11">
        <f t="shared" si="185"/>
        <v>2460.8450000000003</v>
      </c>
      <c r="S1205" s="11">
        <f t="shared" si="186"/>
        <v>36958.311999999998</v>
      </c>
      <c r="T1205" s="11">
        <f t="shared" si="180"/>
        <v>36958.311999999998</v>
      </c>
      <c r="U1205" s="11">
        <f t="shared" si="189"/>
        <v>578.97200000000157</v>
      </c>
      <c r="V1205" s="11">
        <f t="shared" si="181"/>
        <v>34679.311999999998</v>
      </c>
      <c r="W1205" s="12">
        <f t="shared" si="187"/>
        <v>0.93833592832919421</v>
      </c>
      <c r="X1205" s="11">
        <f t="shared" si="182"/>
        <v>2279</v>
      </c>
      <c r="Y1205" s="12">
        <f t="shared" si="188"/>
        <v>6.1664071670805745E-2</v>
      </c>
      <c r="AA1205" s="12"/>
      <c r="AB1205" s="12"/>
    </row>
    <row r="1206" spans="1:28">
      <c r="A1206" s="1">
        <v>35903</v>
      </c>
      <c r="B1206" s="7" t="s">
        <v>78</v>
      </c>
      <c r="C1206" s="8" t="str">
        <f t="shared" si="183"/>
        <v>Sat</v>
      </c>
      <c r="E1206" s="10">
        <v>11</v>
      </c>
      <c r="F1206" s="9">
        <v>11856.644999999999</v>
      </c>
      <c r="G1206" s="9">
        <v>15300.855</v>
      </c>
      <c r="H1206" s="61">
        <v>9448.68</v>
      </c>
      <c r="I1206" s="9">
        <v>0</v>
      </c>
      <c r="J1206" s="9">
        <v>0</v>
      </c>
      <c r="K1206" s="9">
        <v>3229.08</v>
      </c>
      <c r="L1206" s="9">
        <v>4171</v>
      </c>
      <c r="M1206" s="9"/>
      <c r="O1206" s="11">
        <f t="shared" si="184"/>
        <v>44006.26</v>
      </c>
      <c r="P1206" s="11">
        <v>238.56</v>
      </c>
      <c r="Q1206" s="11">
        <f t="shared" si="185"/>
        <v>2990.52</v>
      </c>
      <c r="S1206" s="11">
        <f t="shared" si="186"/>
        <v>43767.700000000004</v>
      </c>
      <c r="T1206" s="11">
        <f t="shared" si="180"/>
        <v>43767.700000000004</v>
      </c>
      <c r="U1206" s="11">
        <f t="shared" si="189"/>
        <v>6809.3880000000063</v>
      </c>
      <c r="V1206" s="11">
        <f t="shared" si="181"/>
        <v>39596.700000000004</v>
      </c>
      <c r="W1206" s="12">
        <f t="shared" si="187"/>
        <v>0.90470141222865263</v>
      </c>
      <c r="X1206" s="11">
        <f t="shared" si="182"/>
        <v>4171</v>
      </c>
      <c r="Y1206" s="12">
        <f t="shared" si="188"/>
        <v>9.5298587771347351E-2</v>
      </c>
      <c r="AA1206" s="12"/>
      <c r="AB1206" s="12"/>
    </row>
    <row r="1207" spans="1:28">
      <c r="A1207" s="1">
        <v>35904</v>
      </c>
      <c r="B1207" s="7" t="s">
        <v>78</v>
      </c>
      <c r="C1207" s="8" t="str">
        <f t="shared" si="183"/>
        <v>Sun</v>
      </c>
      <c r="E1207" s="10">
        <v>10</v>
      </c>
      <c r="F1207" s="9">
        <v>14369.922</v>
      </c>
      <c r="G1207" s="9">
        <v>15911.946000000002</v>
      </c>
      <c r="H1207" s="61">
        <v>9910.5840000000007</v>
      </c>
      <c r="I1207" s="9">
        <v>0</v>
      </c>
      <c r="J1207" s="9">
        <v>0</v>
      </c>
      <c r="K1207" s="9">
        <v>3275.2080000000001</v>
      </c>
      <c r="L1207" s="9">
        <v>4783</v>
      </c>
      <c r="M1207" s="9"/>
      <c r="O1207" s="11">
        <f t="shared" si="184"/>
        <v>48250.66</v>
      </c>
      <c r="P1207" s="11">
        <v>236.82600000000002</v>
      </c>
      <c r="Q1207" s="11">
        <f t="shared" si="185"/>
        <v>3038.3820000000001</v>
      </c>
      <c r="S1207" s="11">
        <f t="shared" si="186"/>
        <v>48013.834000000003</v>
      </c>
      <c r="T1207" s="11">
        <f t="shared" si="180"/>
        <v>48013.834000000003</v>
      </c>
      <c r="U1207" s="11">
        <f t="shared" si="189"/>
        <v>4246.1339999999982</v>
      </c>
      <c r="V1207" s="11">
        <f t="shared" si="181"/>
        <v>43230.834000000003</v>
      </c>
      <c r="W1207" s="12">
        <f t="shared" si="187"/>
        <v>0.90038287715161425</v>
      </c>
      <c r="X1207" s="11">
        <f t="shared" si="182"/>
        <v>4783</v>
      </c>
      <c r="Y1207" s="12">
        <f t="shared" si="188"/>
        <v>9.9617122848385739E-2</v>
      </c>
      <c r="AA1207" s="12"/>
      <c r="AB1207" s="12"/>
    </row>
    <row r="1208" spans="1:28">
      <c r="A1208" s="1">
        <v>35905</v>
      </c>
      <c r="B1208" s="7" t="s">
        <v>78</v>
      </c>
      <c r="C1208" s="8" t="str">
        <f t="shared" si="183"/>
        <v>Mon</v>
      </c>
      <c r="E1208" s="10">
        <v>11</v>
      </c>
      <c r="F1208" s="9">
        <v>14963.12</v>
      </c>
      <c r="G1208" s="9">
        <v>16681.378000000001</v>
      </c>
      <c r="H1208" s="61">
        <v>11177.534</v>
      </c>
      <c r="I1208" s="9">
        <v>0</v>
      </c>
      <c r="J1208" s="9">
        <v>0</v>
      </c>
      <c r="K1208" s="9">
        <v>3361.4920000000002</v>
      </c>
      <c r="L1208" s="9">
        <v>5007</v>
      </c>
      <c r="M1208" s="9"/>
      <c r="O1208" s="11">
        <f t="shared" si="184"/>
        <v>51190.523999999998</v>
      </c>
      <c r="P1208" s="11">
        <v>233.40800000000002</v>
      </c>
      <c r="Q1208" s="11">
        <f t="shared" si="185"/>
        <v>3128.0840000000003</v>
      </c>
      <c r="S1208" s="11">
        <f t="shared" si="186"/>
        <v>50957.115999999995</v>
      </c>
      <c r="T1208" s="11">
        <f t="shared" si="180"/>
        <v>50957.115999999995</v>
      </c>
      <c r="U1208" s="11">
        <f t="shared" si="189"/>
        <v>2943.281999999992</v>
      </c>
      <c r="V1208" s="11">
        <f t="shared" si="181"/>
        <v>45950.115999999995</v>
      </c>
      <c r="W1208" s="12">
        <f t="shared" si="187"/>
        <v>0.90174090700109477</v>
      </c>
      <c r="X1208" s="11">
        <f t="shared" si="182"/>
        <v>5007</v>
      </c>
      <c r="Y1208" s="12">
        <f t="shared" si="188"/>
        <v>9.8259092998905201E-2</v>
      </c>
      <c r="AA1208" s="12"/>
      <c r="AB1208" s="12"/>
    </row>
    <row r="1209" spans="1:28">
      <c r="A1209" s="1">
        <v>35906</v>
      </c>
      <c r="B1209" s="7" t="s">
        <v>78</v>
      </c>
      <c r="C1209" s="8" t="str">
        <f t="shared" si="183"/>
        <v>Tue</v>
      </c>
      <c r="E1209" s="10">
        <v>10</v>
      </c>
      <c r="F1209" s="9">
        <v>13744</v>
      </c>
      <c r="G1209" s="9">
        <v>16329</v>
      </c>
      <c r="H1209" s="61">
        <v>11010</v>
      </c>
      <c r="I1209" s="9">
        <v>72</v>
      </c>
      <c r="J1209" s="9">
        <v>0</v>
      </c>
      <c r="K1209" s="9">
        <v>15188</v>
      </c>
      <c r="L1209" s="9">
        <v>4640</v>
      </c>
      <c r="M1209" s="9"/>
      <c r="O1209" s="11">
        <f t="shared" si="184"/>
        <v>60983</v>
      </c>
      <c r="P1209" s="11">
        <v>11977</v>
      </c>
      <c r="Q1209" s="11">
        <f t="shared" si="185"/>
        <v>3211</v>
      </c>
      <c r="S1209" s="11">
        <f t="shared" si="186"/>
        <v>49006</v>
      </c>
      <c r="T1209" s="11">
        <f t="shared" si="180"/>
        <v>49006</v>
      </c>
      <c r="U1209" s="11">
        <f t="shared" si="189"/>
        <v>-1951.1159999999945</v>
      </c>
      <c r="V1209" s="11">
        <f t="shared" si="181"/>
        <v>44366</v>
      </c>
      <c r="W1209" s="12">
        <f t="shared" si="187"/>
        <v>0.9053177161980166</v>
      </c>
      <c r="X1209" s="11">
        <f t="shared" si="182"/>
        <v>4640</v>
      </c>
      <c r="Y1209" s="12">
        <f t="shared" si="188"/>
        <v>9.468228380198343E-2</v>
      </c>
      <c r="AA1209" s="12"/>
      <c r="AB1209" s="12"/>
    </row>
    <row r="1210" spans="1:28">
      <c r="A1210" s="1">
        <v>35907</v>
      </c>
      <c r="B1210" s="7" t="s">
        <v>78</v>
      </c>
      <c r="C1210" s="8" t="str">
        <f t="shared" si="183"/>
        <v>Wed</v>
      </c>
      <c r="E1210" s="10">
        <v>13</v>
      </c>
      <c r="F1210" s="9">
        <v>17569</v>
      </c>
      <c r="G1210" s="9">
        <v>17293</v>
      </c>
      <c r="H1210" s="61">
        <v>11946</v>
      </c>
      <c r="I1210" s="9">
        <v>70</v>
      </c>
      <c r="J1210" s="9">
        <v>0</v>
      </c>
      <c r="K1210" s="9">
        <v>3467</v>
      </c>
      <c r="L1210" s="9">
        <v>5818</v>
      </c>
      <c r="M1210" s="9"/>
      <c r="O1210" s="11">
        <f t="shared" si="184"/>
        <v>56163</v>
      </c>
      <c r="P1210" s="11">
        <v>133</v>
      </c>
      <c r="Q1210" s="11">
        <f t="shared" si="185"/>
        <v>3334</v>
      </c>
      <c r="S1210" s="11">
        <f t="shared" si="186"/>
        <v>56030</v>
      </c>
      <c r="T1210" s="11">
        <f t="shared" si="180"/>
        <v>56030</v>
      </c>
      <c r="U1210" s="11">
        <f t="shared" si="189"/>
        <v>7024</v>
      </c>
      <c r="V1210" s="11">
        <f t="shared" si="181"/>
        <v>50212</v>
      </c>
      <c r="W1210" s="12">
        <f t="shared" si="187"/>
        <v>0.89616276994467248</v>
      </c>
      <c r="X1210" s="11">
        <f t="shared" si="182"/>
        <v>5818</v>
      </c>
      <c r="Y1210" s="12">
        <f t="shared" si="188"/>
        <v>0.10383723005532751</v>
      </c>
      <c r="AA1210" s="12"/>
      <c r="AB1210" s="12"/>
    </row>
    <row r="1211" spans="1:28">
      <c r="A1211" s="1">
        <v>35908</v>
      </c>
      <c r="B1211" s="7" t="s">
        <v>78</v>
      </c>
      <c r="C1211" s="8" t="str">
        <f t="shared" si="183"/>
        <v>Thur</v>
      </c>
      <c r="E1211" s="10">
        <v>10</v>
      </c>
      <c r="F1211" s="9">
        <v>15203</v>
      </c>
      <c r="G1211" s="9">
        <v>16599</v>
      </c>
      <c r="H1211" s="61">
        <v>11198</v>
      </c>
      <c r="I1211" s="9">
        <v>69</v>
      </c>
      <c r="J1211" s="9">
        <v>0</v>
      </c>
      <c r="K1211" s="9">
        <v>3282</v>
      </c>
      <c r="L1211" s="9">
        <v>5183</v>
      </c>
      <c r="M1211" s="9"/>
      <c r="O1211" s="11">
        <f t="shared" si="184"/>
        <v>51534</v>
      </c>
      <c r="P1211" s="11">
        <v>218</v>
      </c>
      <c r="Q1211" s="11">
        <f t="shared" si="185"/>
        <v>3064</v>
      </c>
      <c r="S1211" s="11">
        <f t="shared" si="186"/>
        <v>51316</v>
      </c>
      <c r="T1211" s="11">
        <f t="shared" si="180"/>
        <v>51316</v>
      </c>
      <c r="U1211" s="11">
        <f t="shared" si="189"/>
        <v>-4714</v>
      </c>
      <c r="V1211" s="11">
        <f t="shared" si="181"/>
        <v>46133</v>
      </c>
      <c r="W1211" s="12">
        <f t="shared" si="187"/>
        <v>0.89899836308363867</v>
      </c>
      <c r="X1211" s="11">
        <f t="shared" si="182"/>
        <v>5183</v>
      </c>
      <c r="Y1211" s="12">
        <f t="shared" si="188"/>
        <v>0.10100163691636137</v>
      </c>
      <c r="AA1211" s="12"/>
      <c r="AB1211" s="12"/>
    </row>
    <row r="1212" spans="1:28">
      <c r="A1212" s="1">
        <v>35909</v>
      </c>
      <c r="B1212" s="7" t="s">
        <v>78</v>
      </c>
      <c r="C1212" s="8" t="str">
        <f t="shared" si="183"/>
        <v>Fri</v>
      </c>
      <c r="E1212" s="10">
        <v>4</v>
      </c>
      <c r="F1212" s="9">
        <v>9764</v>
      </c>
      <c r="G1212" s="9">
        <v>13185</v>
      </c>
      <c r="H1212" s="61">
        <v>8978</v>
      </c>
      <c r="I1212" s="9">
        <v>69</v>
      </c>
      <c r="J1212" s="9">
        <v>0</v>
      </c>
      <c r="K1212" s="9">
        <v>2996</v>
      </c>
      <c r="L1212" s="9">
        <v>3100</v>
      </c>
      <c r="M1212" s="9"/>
      <c r="O1212" s="11">
        <f t="shared" si="184"/>
        <v>38092</v>
      </c>
      <c r="P1212" s="11">
        <v>105</v>
      </c>
      <c r="Q1212" s="11">
        <f t="shared" si="185"/>
        <v>2891</v>
      </c>
      <c r="S1212" s="11">
        <f t="shared" si="186"/>
        <v>37987</v>
      </c>
      <c r="T1212" s="11">
        <f t="shared" si="180"/>
        <v>37987</v>
      </c>
      <c r="U1212" s="11">
        <f t="shared" si="189"/>
        <v>-13329</v>
      </c>
      <c r="V1212" s="11">
        <f t="shared" si="181"/>
        <v>34887</v>
      </c>
      <c r="W1212" s="12">
        <f t="shared" si="187"/>
        <v>0.91839313449337934</v>
      </c>
      <c r="X1212" s="11">
        <f t="shared" si="182"/>
        <v>3100</v>
      </c>
      <c r="Y1212" s="12">
        <f t="shared" si="188"/>
        <v>8.160686550662069E-2</v>
      </c>
      <c r="AA1212" s="12"/>
      <c r="AB1212" s="12"/>
    </row>
    <row r="1213" spans="1:28">
      <c r="A1213" s="1">
        <v>35910</v>
      </c>
      <c r="B1213" s="7" t="s">
        <v>78</v>
      </c>
      <c r="C1213" s="8" t="str">
        <f t="shared" si="183"/>
        <v>Sat</v>
      </c>
      <c r="E1213" s="10">
        <v>0</v>
      </c>
      <c r="F1213" s="9">
        <v>7184</v>
      </c>
      <c r="G1213" s="9">
        <v>11462</v>
      </c>
      <c r="H1213" s="61">
        <v>6027</v>
      </c>
      <c r="I1213" s="9">
        <v>69</v>
      </c>
      <c r="J1213" s="9">
        <v>0</v>
      </c>
      <c r="K1213" s="9">
        <v>2687</v>
      </c>
      <c r="L1213" s="9">
        <v>1128</v>
      </c>
      <c r="M1213" s="9"/>
      <c r="O1213" s="11">
        <f t="shared" si="184"/>
        <v>28557</v>
      </c>
      <c r="P1213" s="11">
        <v>0</v>
      </c>
      <c r="Q1213" s="11">
        <f t="shared" si="185"/>
        <v>2687</v>
      </c>
      <c r="S1213" s="11">
        <f t="shared" si="186"/>
        <v>28557</v>
      </c>
      <c r="T1213" s="11">
        <f t="shared" si="180"/>
        <v>28557</v>
      </c>
      <c r="U1213" s="11">
        <f t="shared" si="189"/>
        <v>-9430</v>
      </c>
      <c r="V1213" s="11">
        <f t="shared" si="181"/>
        <v>27429</v>
      </c>
      <c r="W1213" s="12">
        <f t="shared" si="187"/>
        <v>0.96050005252652593</v>
      </c>
      <c r="X1213" s="11">
        <f t="shared" si="182"/>
        <v>1128</v>
      </c>
      <c r="Y1213" s="12">
        <f t="shared" si="188"/>
        <v>3.9499947473474108E-2</v>
      </c>
      <c r="AA1213" s="12"/>
      <c r="AB1213" s="12"/>
    </row>
    <row r="1214" spans="1:28">
      <c r="A1214" s="1">
        <v>35911</v>
      </c>
      <c r="B1214" s="7" t="s">
        <v>78</v>
      </c>
      <c r="C1214" s="8" t="str">
        <f t="shared" si="183"/>
        <v>Sun</v>
      </c>
      <c r="E1214" s="10">
        <v>0</v>
      </c>
      <c r="F1214" s="9">
        <v>8317</v>
      </c>
      <c r="G1214" s="9">
        <v>11864</v>
      </c>
      <c r="H1214" s="61">
        <v>7105</v>
      </c>
      <c r="I1214" s="9">
        <v>69</v>
      </c>
      <c r="J1214" s="9">
        <v>0</v>
      </c>
      <c r="K1214" s="9">
        <v>2637</v>
      </c>
      <c r="L1214" s="9">
        <v>1405</v>
      </c>
      <c r="M1214" s="9"/>
      <c r="O1214" s="11">
        <f t="shared" si="184"/>
        <v>31397</v>
      </c>
      <c r="P1214" s="11">
        <v>84</v>
      </c>
      <c r="Q1214" s="11">
        <f t="shared" si="185"/>
        <v>2553</v>
      </c>
      <c r="S1214" s="11">
        <f t="shared" si="186"/>
        <v>31313</v>
      </c>
      <c r="T1214" s="11">
        <f t="shared" si="180"/>
        <v>31313</v>
      </c>
      <c r="U1214" s="11">
        <f t="shared" si="189"/>
        <v>2756</v>
      </c>
      <c r="V1214" s="11">
        <f t="shared" si="181"/>
        <v>29908</v>
      </c>
      <c r="W1214" s="12">
        <f t="shared" si="187"/>
        <v>0.95513045699869059</v>
      </c>
      <c r="X1214" s="11">
        <f t="shared" si="182"/>
        <v>1405</v>
      </c>
      <c r="Y1214" s="12">
        <f t="shared" si="188"/>
        <v>4.486954300130936E-2</v>
      </c>
      <c r="AA1214" s="12"/>
      <c r="AB1214" s="12"/>
    </row>
    <row r="1215" spans="1:28">
      <c r="A1215" s="1">
        <v>35912</v>
      </c>
      <c r="B1215" s="7" t="s">
        <v>78</v>
      </c>
      <c r="C1215" s="8" t="str">
        <f t="shared" si="183"/>
        <v>Mon</v>
      </c>
      <c r="E1215" s="10">
        <v>18</v>
      </c>
      <c r="F1215" s="9">
        <v>19930</v>
      </c>
      <c r="G1215" s="9">
        <v>16148</v>
      </c>
      <c r="H1215" s="61">
        <v>12678</v>
      </c>
      <c r="I1215" s="9">
        <v>72</v>
      </c>
      <c r="J1215" s="9">
        <v>0</v>
      </c>
      <c r="K1215" s="9">
        <v>3121</v>
      </c>
      <c r="L1215" s="9">
        <v>6562</v>
      </c>
      <c r="M1215" s="9"/>
      <c r="O1215" s="11">
        <f t="shared" si="184"/>
        <v>58511</v>
      </c>
      <c r="P1215" s="11">
        <v>232</v>
      </c>
      <c r="Q1215" s="11">
        <f t="shared" si="185"/>
        <v>2889</v>
      </c>
      <c r="S1215" s="11">
        <f t="shared" si="186"/>
        <v>58279</v>
      </c>
      <c r="T1215" s="11">
        <f t="shared" si="180"/>
        <v>58279</v>
      </c>
      <c r="U1215" s="11">
        <f t="shared" si="189"/>
        <v>26966</v>
      </c>
      <c r="V1215" s="11">
        <f t="shared" si="181"/>
        <v>51717</v>
      </c>
      <c r="W1215" s="12">
        <f t="shared" si="187"/>
        <v>0.8874036960140016</v>
      </c>
      <c r="X1215" s="11">
        <f t="shared" si="182"/>
        <v>6562</v>
      </c>
      <c r="Y1215" s="12">
        <f t="shared" si="188"/>
        <v>0.11259630398599839</v>
      </c>
      <c r="AA1215" s="12"/>
      <c r="AB1215" s="12"/>
    </row>
    <row r="1216" spans="1:28">
      <c r="A1216" s="1">
        <v>35913</v>
      </c>
      <c r="B1216" s="7" t="s">
        <v>78</v>
      </c>
      <c r="C1216" s="8" t="str">
        <f t="shared" si="183"/>
        <v>Tue</v>
      </c>
      <c r="E1216" s="10">
        <v>13</v>
      </c>
      <c r="F1216" s="9">
        <v>15718</v>
      </c>
      <c r="G1216" s="9">
        <v>15400</v>
      </c>
      <c r="H1216" s="61">
        <v>11482</v>
      </c>
      <c r="I1216" s="9">
        <v>70</v>
      </c>
      <c r="J1216" s="9">
        <v>0</v>
      </c>
      <c r="K1216" s="9">
        <v>14743</v>
      </c>
      <c r="L1216" s="9">
        <v>5236</v>
      </c>
      <c r="M1216" s="9"/>
      <c r="O1216" s="11">
        <f t="shared" si="184"/>
        <v>62649</v>
      </c>
      <c r="P1216" s="11">
        <v>13139</v>
      </c>
      <c r="Q1216" s="11">
        <f t="shared" si="185"/>
        <v>1604</v>
      </c>
      <c r="S1216" s="11">
        <f t="shared" si="186"/>
        <v>49510</v>
      </c>
      <c r="T1216" s="11">
        <f t="shared" si="180"/>
        <v>49510</v>
      </c>
      <c r="U1216" s="11">
        <f t="shared" si="189"/>
        <v>-8769</v>
      </c>
      <c r="V1216" s="11">
        <f t="shared" si="181"/>
        <v>44274</v>
      </c>
      <c r="W1216" s="12">
        <f t="shared" si="187"/>
        <v>0.89424358715411023</v>
      </c>
      <c r="X1216" s="11">
        <f t="shared" si="182"/>
        <v>5236</v>
      </c>
      <c r="Y1216" s="12">
        <f t="shared" si="188"/>
        <v>0.10575641284588971</v>
      </c>
      <c r="AA1216" s="12"/>
      <c r="AB1216" s="12"/>
    </row>
    <row r="1217" spans="1:31">
      <c r="A1217" s="1">
        <v>35914</v>
      </c>
      <c r="B1217" s="7" t="s">
        <v>78</v>
      </c>
      <c r="C1217" s="8" t="str">
        <f t="shared" si="183"/>
        <v>Wed</v>
      </c>
      <c r="E1217" s="10">
        <v>5</v>
      </c>
      <c r="F1217" s="9">
        <v>10091</v>
      </c>
      <c r="G1217" s="9">
        <v>13462</v>
      </c>
      <c r="H1217" s="61">
        <v>9567</v>
      </c>
      <c r="I1217" s="9">
        <v>0</v>
      </c>
      <c r="J1217" s="9">
        <v>0</v>
      </c>
      <c r="K1217" s="9">
        <v>18318</v>
      </c>
      <c r="L1217" s="9">
        <v>3301</v>
      </c>
      <c r="M1217" s="9"/>
      <c r="O1217" s="11">
        <f t="shared" si="184"/>
        <v>54739</v>
      </c>
      <c r="P1217" s="11">
        <v>15303</v>
      </c>
      <c r="Q1217" s="11">
        <f t="shared" si="185"/>
        <v>3015</v>
      </c>
      <c r="S1217" s="11">
        <f t="shared" si="186"/>
        <v>39436</v>
      </c>
      <c r="T1217" s="11">
        <f t="shared" si="180"/>
        <v>39436</v>
      </c>
      <c r="U1217" s="11">
        <f t="shared" si="189"/>
        <v>-10074</v>
      </c>
      <c r="V1217" s="11">
        <f t="shared" si="181"/>
        <v>36135</v>
      </c>
      <c r="W1217" s="12">
        <f t="shared" si="187"/>
        <v>0.91629475606045241</v>
      </c>
      <c r="X1217" s="11">
        <f t="shared" si="182"/>
        <v>3301</v>
      </c>
      <c r="Y1217" s="12">
        <f t="shared" si="188"/>
        <v>8.3705243939547619E-2</v>
      </c>
      <c r="AA1217" s="12"/>
      <c r="AB1217" s="12"/>
    </row>
    <row r="1218" spans="1:31">
      <c r="A1218" s="1">
        <v>35915</v>
      </c>
      <c r="B1218" s="7" t="s">
        <v>78</v>
      </c>
      <c r="C1218" s="8" t="str">
        <f t="shared" si="183"/>
        <v>Thur</v>
      </c>
      <c r="E1218" s="10">
        <v>2</v>
      </c>
      <c r="F1218" s="9">
        <v>9230</v>
      </c>
      <c r="G1218" s="9">
        <v>12831</v>
      </c>
      <c r="H1218" s="61">
        <v>9114</v>
      </c>
      <c r="I1218" s="9">
        <v>0</v>
      </c>
      <c r="J1218" s="9">
        <v>0</v>
      </c>
      <c r="K1218" s="9">
        <v>33621</v>
      </c>
      <c r="L1218" s="9">
        <v>2684</v>
      </c>
      <c r="M1218" s="9"/>
      <c r="O1218" s="11">
        <f t="shared" si="184"/>
        <v>67480</v>
      </c>
      <c r="P1218" s="11">
        <v>30711</v>
      </c>
      <c r="Q1218" s="11">
        <f t="shared" si="185"/>
        <v>2910</v>
      </c>
      <c r="S1218" s="11">
        <f t="shared" si="186"/>
        <v>36769</v>
      </c>
      <c r="T1218" s="11">
        <f t="shared" si="180"/>
        <v>36769</v>
      </c>
      <c r="U1218" s="11">
        <f t="shared" si="189"/>
        <v>-2667</v>
      </c>
      <c r="V1218" s="11">
        <f t="shared" si="181"/>
        <v>34085</v>
      </c>
      <c r="W1218" s="12">
        <f t="shared" si="187"/>
        <v>0.92700372596480729</v>
      </c>
      <c r="X1218" s="11">
        <f t="shared" si="182"/>
        <v>2684</v>
      </c>
      <c r="Y1218" s="12">
        <f t="shared" si="188"/>
        <v>7.2996274035192696E-2</v>
      </c>
      <c r="AA1218" s="12"/>
      <c r="AB1218" s="12"/>
    </row>
    <row r="1219" spans="1:31">
      <c r="A1219" s="1">
        <v>35916</v>
      </c>
      <c r="B1219" s="7" t="s">
        <v>79</v>
      </c>
      <c r="C1219" s="8" t="str">
        <f t="shared" si="183"/>
        <v>Fri</v>
      </c>
      <c r="E1219" s="10">
        <v>4</v>
      </c>
      <c r="F1219" s="9">
        <v>9011.81</v>
      </c>
      <c r="G1219" s="9">
        <v>12441.615</v>
      </c>
      <c r="H1219" s="61">
        <v>9140.52</v>
      </c>
      <c r="I1219" s="9">
        <v>0</v>
      </c>
      <c r="J1219" s="9">
        <v>0</v>
      </c>
      <c r="K1219" s="9">
        <v>19356.084999999999</v>
      </c>
      <c r="L1219" s="9">
        <v>2621</v>
      </c>
      <c r="M1219" s="9"/>
      <c r="O1219" s="11">
        <f t="shared" si="184"/>
        <v>52571.03</v>
      </c>
      <c r="P1219" s="11">
        <v>16366.214999999998</v>
      </c>
      <c r="Q1219" s="11">
        <f t="shared" si="185"/>
        <v>2989.8700000000008</v>
      </c>
      <c r="S1219" s="11">
        <f t="shared" si="186"/>
        <v>36204.815000000002</v>
      </c>
      <c r="T1219" s="11">
        <f t="shared" ref="T1219:T1282" si="190">SUM(S1219,D1219)</f>
        <v>36204.815000000002</v>
      </c>
      <c r="U1219" s="11">
        <f t="shared" si="189"/>
        <v>-564.18499999999767</v>
      </c>
      <c r="V1219" s="11">
        <f t="shared" ref="V1219:V1282" si="191">SUM(F1219:K1219)-P1219</f>
        <v>33583.815000000002</v>
      </c>
      <c r="W1219" s="12">
        <f t="shared" si="187"/>
        <v>0.92760631424300888</v>
      </c>
      <c r="X1219" s="11">
        <f t="shared" ref="X1219:X1282" si="192">SUM(L1219:M1219)</f>
        <v>2621</v>
      </c>
      <c r="Y1219" s="12">
        <f t="shared" si="188"/>
        <v>7.2393685756991163E-2</v>
      </c>
      <c r="AA1219" s="9">
        <f>INTERCEPT(T1219:T1249,E1219:E1249)</f>
        <v>29733.041504242523</v>
      </c>
      <c r="AB1219" s="9">
        <f>SLOPE($T$1219:$T$1249,$E$1219:$E$1249)</f>
        <v>1507.1589741028827</v>
      </c>
      <c r="AC1219" s="12">
        <f>RSQ($T$1219:$T$1249,$E$1219:$E$1249)</f>
        <v>0.65861244087003801</v>
      </c>
      <c r="AD1219" s="9">
        <f>AA1219+(55*AB1219)</f>
        <v>112626.78507990108</v>
      </c>
      <c r="AE1219" s="10">
        <f>SUM(E1219:E1249)</f>
        <v>63</v>
      </c>
    </row>
    <row r="1220" spans="1:31">
      <c r="A1220" s="1">
        <v>35917</v>
      </c>
      <c r="B1220" s="7" t="s">
        <v>79</v>
      </c>
      <c r="C1220" s="8" t="str">
        <f t="shared" ref="C1220:C1283" si="193">IF(WEEKDAY(A1220)=1,"Sun",IF(WEEKDAY(A1220)=2,"Mon",IF(WEEKDAY(A1220)=3,"Tue",IF(WEEKDAY(A1220)=4,"Wed",IF(WEEKDAY(A1220)=5,"Thur",IF(WEEKDAY(A1220)=6,"Fri",IF(WEEKDAY(A1220)=7,"Sat")))))))</f>
        <v>Sat</v>
      </c>
      <c r="E1220" s="10">
        <v>3</v>
      </c>
      <c r="F1220" s="9">
        <v>7590.0239999999994</v>
      </c>
      <c r="G1220" s="9">
        <v>11608.271999999999</v>
      </c>
      <c r="H1220" s="61">
        <v>7076.16</v>
      </c>
      <c r="I1220" s="9">
        <v>0</v>
      </c>
      <c r="J1220" s="9">
        <v>0</v>
      </c>
      <c r="K1220" s="9">
        <v>2750.4359999999997</v>
      </c>
      <c r="L1220" s="9">
        <v>1830</v>
      </c>
      <c r="M1220" s="9"/>
      <c r="O1220" s="11">
        <f t="shared" ref="O1220:O1283" si="194">SUM(F1220:M1220)</f>
        <v>30854.892</v>
      </c>
      <c r="P1220" s="11">
        <v>235.87199999999999</v>
      </c>
      <c r="Q1220" s="11">
        <f t="shared" ref="Q1220:Q1283" si="195">K1220-P1220</f>
        <v>2514.5639999999999</v>
      </c>
      <c r="S1220" s="11">
        <f t="shared" ref="S1220:S1283" si="196">O1220-P1220</f>
        <v>30619.02</v>
      </c>
      <c r="T1220" s="11">
        <f t="shared" si="190"/>
        <v>30619.02</v>
      </c>
      <c r="U1220" s="11">
        <f t="shared" si="189"/>
        <v>-5585.7950000000019</v>
      </c>
      <c r="V1220" s="11">
        <f t="shared" si="191"/>
        <v>28789.02</v>
      </c>
      <c r="W1220" s="12">
        <f t="shared" ref="W1220:W1283" si="197">V1220/S1220</f>
        <v>0.94023322758207151</v>
      </c>
      <c r="X1220" s="11">
        <f t="shared" si="192"/>
        <v>1830</v>
      </c>
      <c r="Y1220" s="12">
        <f t="shared" ref="Y1220:Y1283" si="198">X1220/S1220</f>
        <v>5.9766772417928465E-2</v>
      </c>
      <c r="AA1220" s="12"/>
      <c r="AB1220" s="12"/>
    </row>
    <row r="1221" spans="1:31">
      <c r="A1221" s="1">
        <v>35918</v>
      </c>
      <c r="B1221" s="7" t="s">
        <v>79</v>
      </c>
      <c r="C1221" s="8" t="str">
        <f t="shared" si="193"/>
        <v>Sun</v>
      </c>
      <c r="E1221" s="10">
        <v>0</v>
      </c>
      <c r="F1221" s="9">
        <v>7623.46</v>
      </c>
      <c r="G1221" s="9">
        <v>11703.652</v>
      </c>
      <c r="H1221" s="61">
        <v>7077.9280000000008</v>
      </c>
      <c r="I1221" s="9">
        <v>0</v>
      </c>
      <c r="J1221" s="9">
        <v>0</v>
      </c>
      <c r="K1221" s="9">
        <v>7676.1840000000002</v>
      </c>
      <c r="L1221" s="9">
        <v>1266</v>
      </c>
      <c r="M1221" s="9"/>
      <c r="O1221" s="11">
        <f t="shared" si="194"/>
        <v>35347.224000000002</v>
      </c>
      <c r="P1221" s="11">
        <v>4942.0680000000002</v>
      </c>
      <c r="Q1221" s="11">
        <f t="shared" si="195"/>
        <v>2734.116</v>
      </c>
      <c r="S1221" s="11">
        <f t="shared" si="196"/>
        <v>30405.156000000003</v>
      </c>
      <c r="T1221" s="11">
        <f t="shared" si="190"/>
        <v>30405.156000000003</v>
      </c>
      <c r="U1221" s="11">
        <f t="shared" ref="U1221:U1284" si="199">S1221-S1220</f>
        <v>-213.86399999999776</v>
      </c>
      <c r="V1221" s="11">
        <f t="shared" si="191"/>
        <v>29139.156000000003</v>
      </c>
      <c r="W1221" s="12">
        <f t="shared" si="197"/>
        <v>0.95836232512669894</v>
      </c>
      <c r="X1221" s="11">
        <f t="shared" si="192"/>
        <v>1266</v>
      </c>
      <c r="Y1221" s="12">
        <f t="shared" si="198"/>
        <v>4.1637674873301091E-2</v>
      </c>
      <c r="AA1221" s="12"/>
      <c r="AB1221" s="12"/>
    </row>
    <row r="1222" spans="1:31">
      <c r="A1222" s="1">
        <v>35919</v>
      </c>
      <c r="B1222" s="7" t="s">
        <v>79</v>
      </c>
      <c r="C1222" s="8" t="str">
        <f t="shared" si="193"/>
        <v>Mon</v>
      </c>
      <c r="E1222" s="10">
        <v>2</v>
      </c>
      <c r="F1222" s="9">
        <v>9041.601999999999</v>
      </c>
      <c r="G1222" s="9">
        <v>12865.414999999999</v>
      </c>
      <c r="H1222" s="61">
        <v>9101.4660000000003</v>
      </c>
      <c r="I1222" s="9">
        <v>0</v>
      </c>
      <c r="J1222" s="9">
        <v>0</v>
      </c>
      <c r="K1222" s="9">
        <v>20281.067999999999</v>
      </c>
      <c r="L1222" s="9">
        <v>2365</v>
      </c>
      <c r="M1222" s="9"/>
      <c r="O1222" s="11">
        <f t="shared" si="194"/>
        <v>53654.550999999999</v>
      </c>
      <c r="P1222" s="11">
        <v>17443.941999999999</v>
      </c>
      <c r="Q1222" s="11">
        <f t="shared" si="195"/>
        <v>2837.1260000000002</v>
      </c>
      <c r="S1222" s="11">
        <f t="shared" si="196"/>
        <v>36210.608999999997</v>
      </c>
      <c r="T1222" s="11">
        <f t="shared" si="190"/>
        <v>36210.608999999997</v>
      </c>
      <c r="U1222" s="11">
        <f t="shared" si="199"/>
        <v>5805.4529999999941</v>
      </c>
      <c r="V1222" s="11">
        <f t="shared" si="191"/>
        <v>33845.608999999997</v>
      </c>
      <c r="W1222" s="12">
        <f t="shared" si="197"/>
        <v>0.93468764913619651</v>
      </c>
      <c r="X1222" s="11">
        <f t="shared" si="192"/>
        <v>2365</v>
      </c>
      <c r="Y1222" s="12">
        <f t="shared" si="198"/>
        <v>6.5312350863803478E-2</v>
      </c>
      <c r="AA1222" s="12"/>
      <c r="AB1222" s="12"/>
    </row>
    <row r="1223" spans="1:31">
      <c r="A1223" s="1">
        <v>35920</v>
      </c>
      <c r="B1223" s="7" t="s">
        <v>79</v>
      </c>
      <c r="C1223" s="8" t="str">
        <f t="shared" si="193"/>
        <v>Tue</v>
      </c>
      <c r="E1223" s="10">
        <v>3</v>
      </c>
      <c r="F1223" s="9">
        <v>9008.9249999999993</v>
      </c>
      <c r="G1223" s="9">
        <v>12842.102999999999</v>
      </c>
      <c r="H1223" s="61">
        <v>9163.06</v>
      </c>
      <c r="I1223" s="9">
        <v>0</v>
      </c>
      <c r="J1223" s="9">
        <v>0</v>
      </c>
      <c r="K1223" s="9">
        <v>2239.741</v>
      </c>
      <c r="L1223" s="9">
        <v>2423</v>
      </c>
      <c r="M1223" s="9"/>
      <c r="O1223" s="11">
        <f t="shared" si="194"/>
        <v>35676.828999999998</v>
      </c>
      <c r="P1223" s="11">
        <v>210.47399999999999</v>
      </c>
      <c r="Q1223" s="11">
        <f t="shared" si="195"/>
        <v>2029.2670000000001</v>
      </c>
      <c r="S1223" s="11">
        <f t="shared" si="196"/>
        <v>35466.354999999996</v>
      </c>
      <c r="T1223" s="11">
        <f t="shared" si="190"/>
        <v>35466.354999999996</v>
      </c>
      <c r="U1223" s="11">
        <f t="shared" si="199"/>
        <v>-744.25400000000081</v>
      </c>
      <c r="V1223" s="11">
        <f t="shared" si="191"/>
        <v>33043.354999999996</v>
      </c>
      <c r="W1223" s="12">
        <f t="shared" si="197"/>
        <v>0.93168173047385328</v>
      </c>
      <c r="X1223" s="11">
        <f t="shared" si="192"/>
        <v>2423</v>
      </c>
      <c r="Y1223" s="12">
        <f t="shared" si="198"/>
        <v>6.8318269526146697E-2</v>
      </c>
      <c r="AA1223" s="12"/>
      <c r="AB1223" s="12"/>
    </row>
    <row r="1224" spans="1:31">
      <c r="A1224" s="1">
        <v>35921</v>
      </c>
      <c r="B1224" s="7" t="s">
        <v>79</v>
      </c>
      <c r="C1224" s="8" t="str">
        <f t="shared" si="193"/>
        <v>Wed</v>
      </c>
      <c r="E1224" s="10">
        <v>0</v>
      </c>
      <c r="F1224" s="9">
        <v>9003.4359999999997</v>
      </c>
      <c r="G1224" s="9">
        <v>12653.42</v>
      </c>
      <c r="H1224" s="61">
        <v>8892.5720000000001</v>
      </c>
      <c r="I1224" s="9">
        <v>0</v>
      </c>
      <c r="J1224" s="9">
        <v>0</v>
      </c>
      <c r="K1224" s="9">
        <v>2843.0219999999999</v>
      </c>
      <c r="L1224" s="9">
        <v>1915</v>
      </c>
      <c r="M1224" s="9"/>
      <c r="O1224" s="11">
        <f t="shared" si="194"/>
        <v>35307.449999999997</v>
      </c>
      <c r="P1224" s="11">
        <v>207.87</v>
      </c>
      <c r="Q1224" s="11">
        <f t="shared" si="195"/>
        <v>2635.152</v>
      </c>
      <c r="S1224" s="11">
        <f t="shared" si="196"/>
        <v>35099.579999999994</v>
      </c>
      <c r="T1224" s="11">
        <f t="shared" si="190"/>
        <v>35099.579999999994</v>
      </c>
      <c r="U1224" s="11">
        <f t="shared" si="199"/>
        <v>-366.77500000000146</v>
      </c>
      <c r="V1224" s="11">
        <f t="shared" si="191"/>
        <v>33184.579999999994</v>
      </c>
      <c r="W1224" s="12">
        <f t="shared" si="197"/>
        <v>0.94544094259817357</v>
      </c>
      <c r="X1224" s="11">
        <f t="shared" si="192"/>
        <v>1915</v>
      </c>
      <c r="Y1224" s="12">
        <f t="shared" si="198"/>
        <v>5.4559057401826469E-2</v>
      </c>
      <c r="AA1224" s="12"/>
      <c r="AB1224" s="12"/>
    </row>
    <row r="1225" spans="1:31">
      <c r="A1225" s="1">
        <v>35922</v>
      </c>
      <c r="B1225" s="7" t="s">
        <v>79</v>
      </c>
      <c r="C1225" s="8" t="str">
        <f t="shared" si="193"/>
        <v>Thur</v>
      </c>
      <c r="E1225" s="10">
        <v>0</v>
      </c>
      <c r="F1225" s="9">
        <v>9969.9390000000003</v>
      </c>
      <c r="G1225" s="9">
        <v>13087.62</v>
      </c>
      <c r="H1225" s="61">
        <v>9452.6459999999988</v>
      </c>
      <c r="I1225" s="9">
        <v>0</v>
      </c>
      <c r="J1225" s="9">
        <v>0</v>
      </c>
      <c r="K1225" s="9">
        <v>2846.7179999999998</v>
      </c>
      <c r="L1225" s="9">
        <v>0</v>
      </c>
      <c r="M1225" s="9"/>
      <c r="O1225" s="11">
        <f t="shared" si="194"/>
        <v>35356.923000000003</v>
      </c>
      <c r="P1225" s="11">
        <v>209.916</v>
      </c>
      <c r="Q1225" s="11">
        <f t="shared" si="195"/>
        <v>2636.8019999999997</v>
      </c>
      <c r="S1225" s="11">
        <f t="shared" si="196"/>
        <v>35147.007000000005</v>
      </c>
      <c r="T1225" s="11">
        <f t="shared" si="190"/>
        <v>35147.007000000005</v>
      </c>
      <c r="U1225" s="11">
        <f t="shared" si="199"/>
        <v>47.427000000010594</v>
      </c>
      <c r="V1225" s="11">
        <f t="shared" si="191"/>
        <v>35147.007000000005</v>
      </c>
      <c r="W1225" s="12">
        <f t="shared" si="197"/>
        <v>1</v>
      </c>
      <c r="X1225" s="11">
        <f t="shared" si="192"/>
        <v>0</v>
      </c>
      <c r="Y1225" s="12">
        <f t="shared" si="198"/>
        <v>0</v>
      </c>
      <c r="AA1225" s="12"/>
      <c r="AB1225" s="12"/>
    </row>
    <row r="1226" spans="1:31">
      <c r="A1226" s="1">
        <v>35923</v>
      </c>
      <c r="B1226" s="7" t="s">
        <v>79</v>
      </c>
      <c r="C1226" s="8" t="str">
        <f t="shared" si="193"/>
        <v>Fri</v>
      </c>
      <c r="E1226" s="10">
        <v>0</v>
      </c>
      <c r="F1226" s="9">
        <v>9437.8880000000008</v>
      </c>
      <c r="G1226" s="9">
        <v>12517.744000000001</v>
      </c>
      <c r="H1226" s="61">
        <v>8997.2960000000003</v>
      </c>
      <c r="I1226" s="9">
        <v>0</v>
      </c>
      <c r="J1226" s="9">
        <v>0</v>
      </c>
      <c r="K1226" s="9">
        <v>2751.8240000000001</v>
      </c>
      <c r="L1226" s="9">
        <v>0</v>
      </c>
      <c r="M1226" s="9"/>
      <c r="O1226" s="11">
        <f t="shared" si="194"/>
        <v>33704.752</v>
      </c>
      <c r="P1226" s="11">
        <v>209.04</v>
      </c>
      <c r="Q1226" s="11">
        <f t="shared" si="195"/>
        <v>2542.7840000000001</v>
      </c>
      <c r="S1226" s="11">
        <f t="shared" si="196"/>
        <v>33495.712</v>
      </c>
      <c r="T1226" s="11">
        <f t="shared" si="190"/>
        <v>33495.712</v>
      </c>
      <c r="U1226" s="11">
        <f t="shared" si="199"/>
        <v>-1651.2950000000055</v>
      </c>
      <c r="V1226" s="11">
        <f t="shared" si="191"/>
        <v>33495.712</v>
      </c>
      <c r="W1226" s="12">
        <f t="shared" si="197"/>
        <v>1</v>
      </c>
      <c r="X1226" s="11">
        <f t="shared" si="192"/>
        <v>0</v>
      </c>
      <c r="Y1226" s="12">
        <f t="shared" si="198"/>
        <v>0</v>
      </c>
      <c r="AA1226" s="12"/>
      <c r="AB1226" s="12"/>
    </row>
    <row r="1227" spans="1:31">
      <c r="A1227" s="1">
        <v>35924</v>
      </c>
      <c r="B1227" s="7" t="s">
        <v>79</v>
      </c>
      <c r="C1227" s="8" t="str">
        <f t="shared" si="193"/>
        <v>Sat</v>
      </c>
      <c r="E1227" s="10">
        <v>3</v>
      </c>
      <c r="F1227" s="9">
        <v>8772.1760000000013</v>
      </c>
      <c r="G1227" s="9">
        <v>11958.16</v>
      </c>
      <c r="H1227" s="61">
        <v>7649.7920000000004</v>
      </c>
      <c r="I1227" s="9">
        <v>0</v>
      </c>
      <c r="J1227" s="9">
        <v>0</v>
      </c>
      <c r="K1227" s="9">
        <v>2706.8</v>
      </c>
      <c r="L1227" s="9">
        <v>0</v>
      </c>
      <c r="M1227" s="9"/>
      <c r="O1227" s="11">
        <f t="shared" si="194"/>
        <v>31086.928000000004</v>
      </c>
      <c r="P1227" s="11">
        <v>209.04</v>
      </c>
      <c r="Q1227" s="11">
        <f t="shared" si="195"/>
        <v>2497.7600000000002</v>
      </c>
      <c r="S1227" s="11">
        <f t="shared" si="196"/>
        <v>30877.888000000003</v>
      </c>
      <c r="T1227" s="11">
        <f t="shared" si="190"/>
        <v>30877.888000000003</v>
      </c>
      <c r="U1227" s="11">
        <f t="shared" si="199"/>
        <v>-2617.8239999999969</v>
      </c>
      <c r="V1227" s="11">
        <f t="shared" si="191"/>
        <v>30877.888000000003</v>
      </c>
      <c r="W1227" s="12">
        <f t="shared" si="197"/>
        <v>1</v>
      </c>
      <c r="X1227" s="11">
        <f t="shared" si="192"/>
        <v>0</v>
      </c>
      <c r="Y1227" s="12">
        <f t="shared" si="198"/>
        <v>0</v>
      </c>
      <c r="AA1227" s="12"/>
      <c r="AB1227" s="12"/>
    </row>
    <row r="1228" spans="1:31">
      <c r="A1228" s="1">
        <v>35925</v>
      </c>
      <c r="B1228" s="7" t="s">
        <v>79</v>
      </c>
      <c r="C1228" s="8" t="str">
        <f t="shared" si="193"/>
        <v>Sun</v>
      </c>
      <c r="E1228" s="10">
        <v>3</v>
      </c>
      <c r="F1228" s="9">
        <v>9132.3680000000004</v>
      </c>
      <c r="G1228" s="9">
        <v>12079.296</v>
      </c>
      <c r="H1228" s="61">
        <v>8128.9760000000006</v>
      </c>
      <c r="I1228" s="9">
        <v>0</v>
      </c>
      <c r="J1228" s="9">
        <v>0</v>
      </c>
      <c r="K1228" s="9">
        <v>2859.0240000000003</v>
      </c>
      <c r="L1228" s="9">
        <v>0</v>
      </c>
      <c r="M1228" s="9"/>
      <c r="O1228" s="11">
        <f t="shared" si="194"/>
        <v>32199.664000000001</v>
      </c>
      <c r="P1228" s="11">
        <v>209.04</v>
      </c>
      <c r="Q1228" s="11">
        <f t="shared" si="195"/>
        <v>2649.9840000000004</v>
      </c>
      <c r="S1228" s="11">
        <f t="shared" si="196"/>
        <v>31990.624</v>
      </c>
      <c r="T1228" s="11">
        <f t="shared" si="190"/>
        <v>31990.624</v>
      </c>
      <c r="U1228" s="11">
        <f t="shared" si="199"/>
        <v>1112.7359999999971</v>
      </c>
      <c r="V1228" s="11">
        <f t="shared" si="191"/>
        <v>31990.624</v>
      </c>
      <c r="W1228" s="12">
        <f t="shared" si="197"/>
        <v>1</v>
      </c>
      <c r="X1228" s="11">
        <f t="shared" si="192"/>
        <v>0</v>
      </c>
      <c r="Y1228" s="12">
        <f t="shared" si="198"/>
        <v>0</v>
      </c>
      <c r="AA1228" s="12"/>
      <c r="AB1228" s="12"/>
    </row>
    <row r="1229" spans="1:31">
      <c r="A1229" s="1">
        <v>35926</v>
      </c>
      <c r="B1229" s="7" t="s">
        <v>79</v>
      </c>
      <c r="C1229" s="8" t="str">
        <f t="shared" si="193"/>
        <v>Mon</v>
      </c>
      <c r="E1229" s="10">
        <v>10</v>
      </c>
      <c r="F1229" s="9">
        <v>15765.352999999999</v>
      </c>
      <c r="G1229" s="9">
        <v>14537.588</v>
      </c>
      <c r="H1229" s="61">
        <v>11468.706999999999</v>
      </c>
      <c r="I1229" s="9">
        <v>0</v>
      </c>
      <c r="J1229" s="9">
        <v>0</v>
      </c>
      <c r="K1229" s="9">
        <v>27031.026999999998</v>
      </c>
      <c r="L1229" s="9">
        <v>0</v>
      </c>
      <c r="M1229" s="9"/>
      <c r="O1229" s="11">
        <f t="shared" si="194"/>
        <v>68802.675000000003</v>
      </c>
      <c r="P1229" s="11">
        <v>24337.384999999998</v>
      </c>
      <c r="Q1229" s="11">
        <f t="shared" si="195"/>
        <v>2693.6419999999998</v>
      </c>
      <c r="S1229" s="11">
        <f t="shared" si="196"/>
        <v>44465.290000000008</v>
      </c>
      <c r="T1229" s="11">
        <f t="shared" si="190"/>
        <v>44465.290000000008</v>
      </c>
      <c r="U1229" s="11">
        <f t="shared" si="199"/>
        <v>12474.666000000008</v>
      </c>
      <c r="V1229" s="11">
        <f t="shared" si="191"/>
        <v>44465.290000000008</v>
      </c>
      <c r="W1229" s="12">
        <f t="shared" si="197"/>
        <v>1</v>
      </c>
      <c r="X1229" s="11">
        <f t="shared" si="192"/>
        <v>0</v>
      </c>
      <c r="Y1229" s="12">
        <f t="shared" si="198"/>
        <v>0</v>
      </c>
      <c r="AA1229" s="12"/>
      <c r="AB1229" s="12"/>
    </row>
    <row r="1230" spans="1:31">
      <c r="A1230" s="1">
        <v>35927</v>
      </c>
      <c r="B1230" s="7" t="s">
        <v>79</v>
      </c>
      <c r="C1230" s="8" t="str">
        <f t="shared" si="193"/>
        <v>Tue</v>
      </c>
      <c r="E1230" s="10">
        <v>12</v>
      </c>
      <c r="F1230" s="9">
        <v>20669.561999999998</v>
      </c>
      <c r="G1230" s="9">
        <v>15715.56</v>
      </c>
      <c r="H1230" s="61">
        <v>12584.097</v>
      </c>
      <c r="I1230" s="9">
        <v>0</v>
      </c>
      <c r="J1230" s="9">
        <v>0</v>
      </c>
      <c r="K1230" s="9">
        <v>31319.924999999999</v>
      </c>
      <c r="L1230" s="9">
        <v>0</v>
      </c>
      <c r="M1230" s="9"/>
      <c r="O1230" s="11">
        <f t="shared" si="194"/>
        <v>80289.144</v>
      </c>
      <c r="P1230" s="11">
        <v>28840.805999999997</v>
      </c>
      <c r="Q1230" s="11">
        <f t="shared" si="195"/>
        <v>2479.1190000000024</v>
      </c>
      <c r="S1230" s="11">
        <f t="shared" si="196"/>
        <v>51448.338000000003</v>
      </c>
      <c r="T1230" s="11">
        <f t="shared" si="190"/>
        <v>51448.338000000003</v>
      </c>
      <c r="U1230" s="11">
        <f t="shared" si="199"/>
        <v>6983.0479999999952</v>
      </c>
      <c r="V1230" s="11">
        <f t="shared" si="191"/>
        <v>51448.338000000003</v>
      </c>
      <c r="W1230" s="12">
        <f t="shared" si="197"/>
        <v>1</v>
      </c>
      <c r="X1230" s="11">
        <f t="shared" si="192"/>
        <v>0</v>
      </c>
      <c r="Y1230" s="12">
        <f t="shared" si="198"/>
        <v>0</v>
      </c>
      <c r="AA1230" s="12"/>
      <c r="AB1230" s="12"/>
    </row>
    <row r="1231" spans="1:31">
      <c r="A1231" s="1">
        <v>35928</v>
      </c>
      <c r="B1231" s="7" t="s">
        <v>79</v>
      </c>
      <c r="C1231" s="8" t="str">
        <f t="shared" si="193"/>
        <v>Wed</v>
      </c>
      <c r="E1231" s="10">
        <v>11</v>
      </c>
      <c r="F1231" s="9">
        <v>18694.86</v>
      </c>
      <c r="G1231" s="9">
        <v>15167.488000000001</v>
      </c>
      <c r="H1231" s="61">
        <v>11870.76</v>
      </c>
      <c r="I1231" s="9">
        <v>0</v>
      </c>
      <c r="J1231" s="9">
        <v>0</v>
      </c>
      <c r="K1231" s="9">
        <v>29327.759999999998</v>
      </c>
      <c r="L1231" s="9">
        <v>0</v>
      </c>
      <c r="M1231" s="9"/>
      <c r="O1231" s="11">
        <f t="shared" si="194"/>
        <v>75060.868000000002</v>
      </c>
      <c r="P1231" s="11">
        <v>25988.712</v>
      </c>
      <c r="Q1231" s="11">
        <f t="shared" si="195"/>
        <v>3339.0479999999989</v>
      </c>
      <c r="S1231" s="11">
        <f t="shared" si="196"/>
        <v>49072.156000000003</v>
      </c>
      <c r="T1231" s="11">
        <f t="shared" si="190"/>
        <v>49072.156000000003</v>
      </c>
      <c r="U1231" s="11">
        <f t="shared" si="199"/>
        <v>-2376.1820000000007</v>
      </c>
      <c r="V1231" s="11">
        <f t="shared" si="191"/>
        <v>49072.156000000003</v>
      </c>
      <c r="W1231" s="12">
        <f t="shared" si="197"/>
        <v>1</v>
      </c>
      <c r="X1231" s="11">
        <f t="shared" si="192"/>
        <v>0</v>
      </c>
      <c r="Y1231" s="12">
        <f t="shared" si="198"/>
        <v>0</v>
      </c>
      <c r="AA1231" s="12"/>
      <c r="AB1231" s="12"/>
    </row>
    <row r="1232" spans="1:31">
      <c r="A1232" s="1">
        <v>35929</v>
      </c>
      <c r="B1232" s="7" t="s">
        <v>79</v>
      </c>
      <c r="C1232" s="8" t="str">
        <f t="shared" si="193"/>
        <v>Thur</v>
      </c>
      <c r="E1232" s="10">
        <v>6</v>
      </c>
      <c r="F1232" s="9">
        <v>13537.197</v>
      </c>
      <c r="G1232" s="9">
        <v>13797.710999999999</v>
      </c>
      <c r="H1232" s="61">
        <v>10433.268</v>
      </c>
      <c r="I1232" s="9">
        <v>0</v>
      </c>
      <c r="J1232" s="9">
        <v>0</v>
      </c>
      <c r="K1232" s="9">
        <v>30671.816999999999</v>
      </c>
      <c r="L1232" s="9">
        <v>0</v>
      </c>
      <c r="M1232" s="9"/>
      <c r="O1232" s="11">
        <f t="shared" si="194"/>
        <v>68439.993000000002</v>
      </c>
      <c r="P1232" s="11">
        <v>27647.312999999998</v>
      </c>
      <c r="Q1232" s="11">
        <f t="shared" si="195"/>
        <v>3024.5040000000008</v>
      </c>
      <c r="S1232" s="11">
        <f t="shared" si="196"/>
        <v>40792.680000000008</v>
      </c>
      <c r="T1232" s="11">
        <f t="shared" si="190"/>
        <v>40792.680000000008</v>
      </c>
      <c r="U1232" s="11">
        <f t="shared" si="199"/>
        <v>-8279.4759999999951</v>
      </c>
      <c r="V1232" s="11">
        <f t="shared" si="191"/>
        <v>40792.680000000008</v>
      </c>
      <c r="W1232" s="12">
        <f t="shared" si="197"/>
        <v>1</v>
      </c>
      <c r="X1232" s="11">
        <f t="shared" si="192"/>
        <v>0</v>
      </c>
      <c r="Y1232" s="12">
        <f t="shared" si="198"/>
        <v>0</v>
      </c>
      <c r="AA1232" s="12"/>
      <c r="AB1232" s="12"/>
    </row>
    <row r="1233" spans="1:28">
      <c r="A1233" s="1">
        <v>35930</v>
      </c>
      <c r="B1233" s="7" t="s">
        <v>79</v>
      </c>
      <c r="C1233" s="8" t="str">
        <f t="shared" si="193"/>
        <v>Fri</v>
      </c>
      <c r="E1233" s="10">
        <v>0</v>
      </c>
      <c r="F1233" s="9">
        <v>8858.1419999999998</v>
      </c>
      <c r="G1233" s="9">
        <v>12017.592000000001</v>
      </c>
      <c r="H1233" s="61">
        <v>8276.1660000000011</v>
      </c>
      <c r="I1233" s="9">
        <v>0</v>
      </c>
      <c r="J1233" s="9">
        <v>0</v>
      </c>
      <c r="K1233" s="9">
        <v>31326.876</v>
      </c>
      <c r="L1233" s="9">
        <v>0</v>
      </c>
      <c r="M1233" s="9"/>
      <c r="O1233" s="11">
        <f t="shared" si="194"/>
        <v>60478.775999999998</v>
      </c>
      <c r="P1233" s="11">
        <v>28534.878000000001</v>
      </c>
      <c r="Q1233" s="11">
        <f t="shared" si="195"/>
        <v>2791.9979999999996</v>
      </c>
      <c r="S1233" s="11">
        <f t="shared" si="196"/>
        <v>31943.897999999997</v>
      </c>
      <c r="T1233" s="11">
        <f t="shared" si="190"/>
        <v>31943.897999999997</v>
      </c>
      <c r="U1233" s="11">
        <f t="shared" si="199"/>
        <v>-8848.7820000000102</v>
      </c>
      <c r="V1233" s="11">
        <f t="shared" si="191"/>
        <v>31943.897999999997</v>
      </c>
      <c r="W1233" s="12">
        <f t="shared" si="197"/>
        <v>1</v>
      </c>
      <c r="X1233" s="11">
        <f t="shared" si="192"/>
        <v>0</v>
      </c>
      <c r="Y1233" s="12">
        <f t="shared" si="198"/>
        <v>0</v>
      </c>
      <c r="AA1233" s="12"/>
      <c r="AB1233" s="12"/>
    </row>
    <row r="1234" spans="1:28">
      <c r="A1234" s="1">
        <v>35931</v>
      </c>
      <c r="B1234" s="7" t="s">
        <v>79</v>
      </c>
      <c r="C1234" s="8" t="str">
        <f t="shared" si="193"/>
        <v>Sat</v>
      </c>
      <c r="E1234" s="10">
        <v>0</v>
      </c>
      <c r="F1234" s="9">
        <v>6854.06</v>
      </c>
      <c r="G1234" s="9">
        <v>10518.753999999999</v>
      </c>
      <c r="H1234" s="61">
        <v>5941.6</v>
      </c>
      <c r="I1234" s="9">
        <v>0</v>
      </c>
      <c r="J1234" s="9">
        <v>0</v>
      </c>
      <c r="K1234" s="9">
        <v>31781.194</v>
      </c>
      <c r="L1234" s="9">
        <v>0</v>
      </c>
      <c r="M1234" s="9"/>
      <c r="O1234" s="11">
        <f t="shared" si="194"/>
        <v>55095.607999999993</v>
      </c>
      <c r="P1234" s="11">
        <v>29148.852999999999</v>
      </c>
      <c r="Q1234" s="11">
        <f t="shared" si="195"/>
        <v>2632.3410000000003</v>
      </c>
      <c r="S1234" s="11">
        <f t="shared" si="196"/>
        <v>25946.754999999994</v>
      </c>
      <c r="T1234" s="11">
        <f t="shared" si="190"/>
        <v>25946.754999999994</v>
      </c>
      <c r="U1234" s="11">
        <f t="shared" si="199"/>
        <v>-5997.1430000000037</v>
      </c>
      <c r="V1234" s="11">
        <f t="shared" si="191"/>
        <v>25946.754999999994</v>
      </c>
      <c r="W1234" s="12">
        <f t="shared" si="197"/>
        <v>1</v>
      </c>
      <c r="X1234" s="11">
        <f t="shared" si="192"/>
        <v>0</v>
      </c>
      <c r="Y1234" s="12">
        <f t="shared" si="198"/>
        <v>0</v>
      </c>
      <c r="AA1234" s="12"/>
      <c r="AB1234" s="12"/>
    </row>
    <row r="1235" spans="1:28">
      <c r="A1235" s="1">
        <v>35932</v>
      </c>
      <c r="B1235" s="7" t="s">
        <v>79</v>
      </c>
      <c r="C1235" s="8" t="str">
        <f t="shared" si="193"/>
        <v>Sun</v>
      </c>
      <c r="E1235" s="10">
        <v>0</v>
      </c>
      <c r="F1235" s="9">
        <v>7540.5680000000002</v>
      </c>
      <c r="G1235" s="9">
        <v>11159.232</v>
      </c>
      <c r="H1235" s="61">
        <v>6962.8160000000007</v>
      </c>
      <c r="I1235" s="9">
        <v>0</v>
      </c>
      <c r="J1235" s="9">
        <v>0</v>
      </c>
      <c r="K1235" s="9">
        <v>33709.648000000001</v>
      </c>
      <c r="L1235" s="9">
        <v>0</v>
      </c>
      <c r="M1235" s="9"/>
      <c r="O1235" s="11">
        <f t="shared" si="194"/>
        <v>59372.264000000003</v>
      </c>
      <c r="P1235" s="11">
        <v>30982.616000000002</v>
      </c>
      <c r="Q1235" s="11">
        <f t="shared" si="195"/>
        <v>2727.0319999999992</v>
      </c>
      <c r="S1235" s="11">
        <f t="shared" si="196"/>
        <v>28389.648000000001</v>
      </c>
      <c r="T1235" s="11">
        <f t="shared" si="190"/>
        <v>28389.648000000001</v>
      </c>
      <c r="U1235" s="11">
        <f t="shared" si="199"/>
        <v>2442.8930000000073</v>
      </c>
      <c r="V1235" s="11">
        <f t="shared" si="191"/>
        <v>28389.648000000001</v>
      </c>
      <c r="W1235" s="12">
        <f t="shared" si="197"/>
        <v>1</v>
      </c>
      <c r="X1235" s="11">
        <f t="shared" si="192"/>
        <v>0</v>
      </c>
      <c r="Y1235" s="12">
        <f t="shared" si="198"/>
        <v>0</v>
      </c>
      <c r="AA1235" s="12"/>
      <c r="AB1235" s="12"/>
    </row>
    <row r="1236" spans="1:28">
      <c r="A1236" s="1">
        <v>35933</v>
      </c>
      <c r="B1236" s="7" t="s">
        <v>79</v>
      </c>
      <c r="C1236" s="8" t="str">
        <f t="shared" si="193"/>
        <v>Mon</v>
      </c>
      <c r="E1236" s="10">
        <v>0</v>
      </c>
      <c r="F1236" s="9">
        <v>9025.9380000000001</v>
      </c>
      <c r="G1236" s="9">
        <v>12053.7</v>
      </c>
      <c r="H1236" s="61">
        <v>9401.8860000000004</v>
      </c>
      <c r="I1236" s="9">
        <v>0</v>
      </c>
      <c r="J1236" s="9">
        <v>0</v>
      </c>
      <c r="K1236" s="9">
        <v>29434.392</v>
      </c>
      <c r="L1236" s="9">
        <v>0</v>
      </c>
      <c r="M1236" s="9"/>
      <c r="O1236" s="11">
        <f t="shared" si="194"/>
        <v>59915.915999999997</v>
      </c>
      <c r="P1236" s="11">
        <v>26778.33</v>
      </c>
      <c r="Q1236" s="11">
        <f t="shared" si="195"/>
        <v>2656.0619999999981</v>
      </c>
      <c r="S1236" s="11">
        <f t="shared" si="196"/>
        <v>33137.585999999996</v>
      </c>
      <c r="T1236" s="11">
        <f t="shared" si="190"/>
        <v>33137.585999999996</v>
      </c>
      <c r="U1236" s="11">
        <f t="shared" si="199"/>
        <v>4747.9379999999946</v>
      </c>
      <c r="V1236" s="11">
        <f t="shared" si="191"/>
        <v>33137.585999999996</v>
      </c>
      <c r="W1236" s="12">
        <f t="shared" si="197"/>
        <v>1</v>
      </c>
      <c r="X1236" s="11">
        <f t="shared" si="192"/>
        <v>0</v>
      </c>
      <c r="Y1236" s="12">
        <f t="shared" si="198"/>
        <v>0</v>
      </c>
      <c r="AA1236" s="12"/>
      <c r="AB1236" s="12"/>
    </row>
    <row r="1237" spans="1:28">
      <c r="A1237" s="1">
        <v>35934</v>
      </c>
      <c r="B1237" s="7" t="s">
        <v>79</v>
      </c>
      <c r="C1237" s="8" t="str">
        <f t="shared" si="193"/>
        <v>Tue</v>
      </c>
      <c r="E1237" s="10">
        <v>0</v>
      </c>
      <c r="F1237" s="9">
        <v>8970.7549999999992</v>
      </c>
      <c r="G1237" s="9">
        <v>12021.13</v>
      </c>
      <c r="H1237" s="61">
        <v>8184.5539999999992</v>
      </c>
      <c r="I1237" s="9">
        <v>0</v>
      </c>
      <c r="J1237" s="9">
        <v>0</v>
      </c>
      <c r="K1237" s="9">
        <v>33488.343000000001</v>
      </c>
      <c r="L1237" s="9">
        <v>0</v>
      </c>
      <c r="M1237" s="9"/>
      <c r="O1237" s="11">
        <f t="shared" si="194"/>
        <v>62664.781999999999</v>
      </c>
      <c r="P1237" s="11">
        <v>31026.822999999997</v>
      </c>
      <c r="Q1237" s="11">
        <f t="shared" si="195"/>
        <v>2461.5200000000041</v>
      </c>
      <c r="S1237" s="11">
        <f t="shared" si="196"/>
        <v>31637.959000000003</v>
      </c>
      <c r="T1237" s="11">
        <f t="shared" si="190"/>
        <v>31637.959000000003</v>
      </c>
      <c r="U1237" s="11">
        <f t="shared" si="199"/>
        <v>-1499.6269999999931</v>
      </c>
      <c r="V1237" s="11">
        <f t="shared" si="191"/>
        <v>31637.959000000003</v>
      </c>
      <c r="W1237" s="12">
        <f t="shared" si="197"/>
        <v>1</v>
      </c>
      <c r="X1237" s="11">
        <f t="shared" si="192"/>
        <v>0</v>
      </c>
      <c r="Y1237" s="12">
        <f t="shared" si="198"/>
        <v>0</v>
      </c>
      <c r="AA1237" s="12"/>
      <c r="AB1237" s="12"/>
    </row>
    <row r="1238" spans="1:28">
      <c r="A1238" s="1">
        <v>35935</v>
      </c>
      <c r="B1238" s="7" t="s">
        <v>79</v>
      </c>
      <c r="C1238" s="8" t="str">
        <f t="shared" si="193"/>
        <v>Wed</v>
      </c>
      <c r="E1238" s="10">
        <v>0</v>
      </c>
      <c r="F1238" s="9">
        <v>8916.8240000000005</v>
      </c>
      <c r="G1238" s="9">
        <v>11908.848</v>
      </c>
      <c r="H1238" s="61">
        <v>8602.598</v>
      </c>
      <c r="I1238" s="9">
        <v>0</v>
      </c>
      <c r="J1238" s="9">
        <v>0</v>
      </c>
      <c r="K1238" s="9">
        <v>26643.614000000001</v>
      </c>
      <c r="L1238" s="9">
        <v>0</v>
      </c>
      <c r="M1238" s="9"/>
      <c r="O1238" s="11">
        <f t="shared" si="194"/>
        <v>56071.883999999998</v>
      </c>
      <c r="P1238" s="11">
        <v>24233.49</v>
      </c>
      <c r="Q1238" s="11">
        <f t="shared" si="195"/>
        <v>2410.1239999999998</v>
      </c>
      <c r="S1238" s="11">
        <f t="shared" si="196"/>
        <v>31838.393999999997</v>
      </c>
      <c r="T1238" s="11">
        <f t="shared" si="190"/>
        <v>31838.393999999997</v>
      </c>
      <c r="U1238" s="11">
        <f t="shared" si="199"/>
        <v>200.43499999999403</v>
      </c>
      <c r="V1238" s="11">
        <f t="shared" si="191"/>
        <v>31838.393999999997</v>
      </c>
      <c r="W1238" s="12">
        <f t="shared" si="197"/>
        <v>1</v>
      </c>
      <c r="X1238" s="11">
        <f t="shared" si="192"/>
        <v>0</v>
      </c>
      <c r="Y1238" s="12">
        <f t="shared" si="198"/>
        <v>0</v>
      </c>
      <c r="AA1238" s="12"/>
      <c r="AB1238" s="12"/>
    </row>
    <row r="1239" spans="1:28">
      <c r="A1239" s="1">
        <v>35936</v>
      </c>
      <c r="B1239" s="7" t="s">
        <v>79</v>
      </c>
      <c r="C1239" s="8" t="str">
        <f t="shared" si="193"/>
        <v>Thur</v>
      </c>
      <c r="E1239" s="10">
        <v>0</v>
      </c>
      <c r="F1239" s="9">
        <v>8822.6880000000001</v>
      </c>
      <c r="G1239" s="9">
        <v>11776.352000000001</v>
      </c>
      <c r="H1239" s="61">
        <v>8774.8080000000009</v>
      </c>
      <c r="I1239" s="9">
        <v>0</v>
      </c>
      <c r="J1239" s="9">
        <v>0</v>
      </c>
      <c r="K1239" s="9">
        <v>25341.288</v>
      </c>
      <c r="L1239" s="9">
        <v>0</v>
      </c>
      <c r="M1239" s="9"/>
      <c r="O1239" s="11">
        <f t="shared" si="194"/>
        <v>54715.135999999999</v>
      </c>
      <c r="P1239" s="11">
        <v>22638.728000000003</v>
      </c>
      <c r="Q1239" s="11">
        <f t="shared" si="195"/>
        <v>2702.5599999999977</v>
      </c>
      <c r="S1239" s="11">
        <f t="shared" si="196"/>
        <v>32076.407999999996</v>
      </c>
      <c r="T1239" s="11">
        <f t="shared" si="190"/>
        <v>32076.407999999996</v>
      </c>
      <c r="U1239" s="11">
        <f t="shared" si="199"/>
        <v>238.01399999999921</v>
      </c>
      <c r="V1239" s="11">
        <f t="shared" si="191"/>
        <v>32076.407999999996</v>
      </c>
      <c r="W1239" s="12">
        <f t="shared" si="197"/>
        <v>1</v>
      </c>
      <c r="X1239" s="11">
        <f t="shared" si="192"/>
        <v>0</v>
      </c>
      <c r="Y1239" s="12">
        <f t="shared" si="198"/>
        <v>0</v>
      </c>
      <c r="AA1239" s="12"/>
      <c r="AB1239" s="12"/>
    </row>
    <row r="1240" spans="1:28">
      <c r="A1240" s="1">
        <v>35937</v>
      </c>
      <c r="B1240" s="7" t="s">
        <v>79</v>
      </c>
      <c r="C1240" s="8" t="str">
        <f t="shared" si="193"/>
        <v>Fri</v>
      </c>
      <c r="E1240" s="10">
        <v>0</v>
      </c>
      <c r="F1240" s="9">
        <v>7728.9480000000003</v>
      </c>
      <c r="G1240" s="9">
        <v>10764.06</v>
      </c>
      <c r="H1240" s="61">
        <v>7602.3119999999999</v>
      </c>
      <c r="I1240" s="9">
        <v>0</v>
      </c>
      <c r="J1240" s="9">
        <v>0</v>
      </c>
      <c r="K1240" s="9">
        <v>24231.072</v>
      </c>
      <c r="L1240" s="9">
        <v>0</v>
      </c>
      <c r="M1240" s="9"/>
      <c r="O1240" s="11">
        <f t="shared" si="194"/>
        <v>50326.392</v>
      </c>
      <c r="P1240" s="11">
        <v>21636.072</v>
      </c>
      <c r="Q1240" s="11">
        <f t="shared" si="195"/>
        <v>2595</v>
      </c>
      <c r="S1240" s="11">
        <f t="shared" si="196"/>
        <v>28690.32</v>
      </c>
      <c r="T1240" s="11">
        <f t="shared" si="190"/>
        <v>28690.32</v>
      </c>
      <c r="U1240" s="11">
        <f t="shared" si="199"/>
        <v>-3386.0879999999961</v>
      </c>
      <c r="V1240" s="11">
        <f t="shared" si="191"/>
        <v>28690.32</v>
      </c>
      <c r="W1240" s="12">
        <f t="shared" si="197"/>
        <v>1</v>
      </c>
      <c r="X1240" s="11">
        <f t="shared" si="192"/>
        <v>0</v>
      </c>
      <c r="Y1240" s="12">
        <f t="shared" si="198"/>
        <v>0</v>
      </c>
      <c r="AA1240" s="12"/>
      <c r="AB1240" s="12"/>
    </row>
    <row r="1241" spans="1:28">
      <c r="A1241" s="1">
        <v>35938</v>
      </c>
      <c r="B1241" s="7" t="s">
        <v>79</v>
      </c>
      <c r="C1241" s="8" t="str">
        <f t="shared" si="193"/>
        <v>Sat</v>
      </c>
      <c r="E1241" s="10">
        <v>6</v>
      </c>
      <c r="F1241" s="9">
        <v>7394.2729999999992</v>
      </c>
      <c r="G1241" s="9">
        <v>10673.965</v>
      </c>
      <c r="H1241" s="61">
        <v>6999.8119999999999</v>
      </c>
      <c r="I1241" s="9">
        <v>0</v>
      </c>
      <c r="J1241" s="9">
        <v>0</v>
      </c>
      <c r="K1241" s="9">
        <v>2725.95</v>
      </c>
      <c r="L1241" s="9">
        <v>0</v>
      </c>
      <c r="M1241" s="9"/>
      <c r="O1241" s="11">
        <f t="shared" si="194"/>
        <v>27793.999999999996</v>
      </c>
      <c r="P1241" s="11">
        <v>206.31699999999998</v>
      </c>
      <c r="Q1241" s="11">
        <f t="shared" si="195"/>
        <v>2519.6329999999998</v>
      </c>
      <c r="S1241" s="11">
        <f t="shared" si="196"/>
        <v>27587.682999999997</v>
      </c>
      <c r="T1241" s="11">
        <f t="shared" si="190"/>
        <v>27587.682999999997</v>
      </c>
      <c r="U1241" s="11">
        <f t="shared" si="199"/>
        <v>-1102.6370000000024</v>
      </c>
      <c r="V1241" s="11">
        <f t="shared" si="191"/>
        <v>27587.682999999997</v>
      </c>
      <c r="W1241" s="12">
        <f t="shared" si="197"/>
        <v>1</v>
      </c>
      <c r="X1241" s="11">
        <f t="shared" si="192"/>
        <v>0</v>
      </c>
      <c r="Y1241" s="12">
        <f t="shared" si="198"/>
        <v>0</v>
      </c>
      <c r="AA1241" s="12"/>
      <c r="AB1241" s="12"/>
    </row>
    <row r="1242" spans="1:28">
      <c r="A1242" s="1">
        <v>35939</v>
      </c>
      <c r="B1242" s="7" t="s">
        <v>79</v>
      </c>
      <c r="C1242" s="8" t="str">
        <f t="shared" si="193"/>
        <v>Sun</v>
      </c>
      <c r="E1242" s="10">
        <v>0</v>
      </c>
      <c r="F1242" s="9">
        <v>6907.8779999999997</v>
      </c>
      <c r="G1242" s="9">
        <v>9978.0460000000003</v>
      </c>
      <c r="H1242" s="61">
        <v>5922.26</v>
      </c>
      <c r="I1242" s="9">
        <v>0</v>
      </c>
      <c r="J1242" s="9">
        <v>0</v>
      </c>
      <c r="K1242" s="9">
        <v>9765.3149999999987</v>
      </c>
      <c r="L1242" s="9">
        <v>0</v>
      </c>
      <c r="M1242" s="9"/>
      <c r="O1242" s="11">
        <f t="shared" si="194"/>
        <v>32573.499</v>
      </c>
      <c r="P1242" s="11">
        <v>7292.7179999999998</v>
      </c>
      <c r="Q1242" s="11">
        <f t="shared" si="195"/>
        <v>2472.5969999999988</v>
      </c>
      <c r="S1242" s="11">
        <f t="shared" si="196"/>
        <v>25280.780999999999</v>
      </c>
      <c r="T1242" s="11">
        <f t="shared" si="190"/>
        <v>25280.780999999999</v>
      </c>
      <c r="U1242" s="11">
        <f t="shared" si="199"/>
        <v>-2306.9019999999982</v>
      </c>
      <c r="V1242" s="11">
        <f t="shared" si="191"/>
        <v>25280.780999999999</v>
      </c>
      <c r="W1242" s="12">
        <f t="shared" si="197"/>
        <v>1</v>
      </c>
      <c r="X1242" s="11">
        <f t="shared" si="192"/>
        <v>0</v>
      </c>
      <c r="Y1242" s="12">
        <f t="shared" si="198"/>
        <v>0</v>
      </c>
      <c r="AA1242" s="12"/>
      <c r="AB1242" s="12"/>
    </row>
    <row r="1243" spans="1:28">
      <c r="A1243" s="1">
        <v>35940</v>
      </c>
      <c r="B1243" s="7" t="s">
        <v>79</v>
      </c>
      <c r="C1243" s="8" t="str">
        <f t="shared" si="193"/>
        <v>Mon</v>
      </c>
      <c r="E1243" s="10">
        <v>0</v>
      </c>
      <c r="F1243" s="9">
        <v>7501.9680000000008</v>
      </c>
      <c r="G1243" s="9">
        <v>10201.572</v>
      </c>
      <c r="H1243" s="61">
        <v>6159.6</v>
      </c>
      <c r="I1243" s="9">
        <v>0</v>
      </c>
      <c r="J1243" s="9">
        <v>0</v>
      </c>
      <c r="K1243" s="9">
        <v>41260.824000000001</v>
      </c>
      <c r="L1243" s="9">
        <v>0</v>
      </c>
      <c r="M1243" s="9"/>
      <c r="O1243" s="11">
        <f t="shared" si="194"/>
        <v>65123.964</v>
      </c>
      <c r="P1243" s="11">
        <v>38538.918000000005</v>
      </c>
      <c r="Q1243" s="11">
        <f t="shared" si="195"/>
        <v>2721.9059999999954</v>
      </c>
      <c r="S1243" s="11">
        <f t="shared" si="196"/>
        <v>26585.045999999995</v>
      </c>
      <c r="T1243" s="11">
        <f t="shared" si="190"/>
        <v>26585.045999999995</v>
      </c>
      <c r="U1243" s="11">
        <f t="shared" si="199"/>
        <v>1304.2649999999958</v>
      </c>
      <c r="V1243" s="11">
        <f t="shared" si="191"/>
        <v>26585.045999999995</v>
      </c>
      <c r="W1243" s="12">
        <f t="shared" si="197"/>
        <v>1</v>
      </c>
      <c r="X1243" s="11">
        <f t="shared" si="192"/>
        <v>0</v>
      </c>
      <c r="Y1243" s="12">
        <f t="shared" si="198"/>
        <v>0</v>
      </c>
      <c r="AA1243" s="12"/>
      <c r="AB1243" s="12"/>
    </row>
    <row r="1244" spans="1:28">
      <c r="A1244" s="1">
        <v>35941</v>
      </c>
      <c r="B1244" s="7" t="s">
        <v>79</v>
      </c>
      <c r="C1244" s="8" t="str">
        <f t="shared" si="193"/>
        <v>Tue</v>
      </c>
      <c r="E1244" s="10">
        <v>0</v>
      </c>
      <c r="F1244" s="9">
        <v>8390.4149999999991</v>
      </c>
      <c r="G1244" s="9">
        <v>11511.105</v>
      </c>
      <c r="H1244" s="61">
        <v>8664.7150000000001</v>
      </c>
      <c r="I1244" s="9">
        <v>0</v>
      </c>
      <c r="J1244" s="9">
        <v>0</v>
      </c>
      <c r="K1244" s="9">
        <v>26677.785</v>
      </c>
      <c r="L1244" s="9">
        <v>0</v>
      </c>
      <c r="M1244" s="9"/>
      <c r="O1244" s="11">
        <f t="shared" si="194"/>
        <v>55244.02</v>
      </c>
      <c r="P1244" s="11">
        <v>23827.174999999999</v>
      </c>
      <c r="Q1244" s="11">
        <f t="shared" si="195"/>
        <v>2850.6100000000006</v>
      </c>
      <c r="S1244" s="11">
        <f t="shared" si="196"/>
        <v>31416.844999999998</v>
      </c>
      <c r="T1244" s="11">
        <f t="shared" si="190"/>
        <v>31416.844999999998</v>
      </c>
      <c r="U1244" s="11">
        <f t="shared" si="199"/>
        <v>4831.7990000000027</v>
      </c>
      <c r="V1244" s="11">
        <f t="shared" si="191"/>
        <v>31416.844999999998</v>
      </c>
      <c r="W1244" s="12">
        <f t="shared" si="197"/>
        <v>1</v>
      </c>
      <c r="X1244" s="11">
        <f t="shared" si="192"/>
        <v>0</v>
      </c>
      <c r="Y1244" s="12">
        <f t="shared" si="198"/>
        <v>0</v>
      </c>
      <c r="AA1244" s="12"/>
      <c r="AB1244" s="12"/>
    </row>
    <row r="1245" spans="1:28">
      <c r="A1245" s="1">
        <v>35942</v>
      </c>
      <c r="B1245" s="7" t="s">
        <v>79</v>
      </c>
      <c r="C1245" s="8" t="str">
        <f t="shared" si="193"/>
        <v>Wed</v>
      </c>
      <c r="E1245" s="10">
        <v>0</v>
      </c>
      <c r="F1245" s="9">
        <v>9189.9860000000008</v>
      </c>
      <c r="G1245" s="9">
        <v>12114.024000000001</v>
      </c>
      <c r="H1245" s="61">
        <v>9294.4539999999997</v>
      </c>
      <c r="I1245" s="9">
        <v>0</v>
      </c>
      <c r="J1245" s="9">
        <v>0</v>
      </c>
      <c r="K1245" s="9">
        <v>2938.962</v>
      </c>
      <c r="L1245" s="9">
        <v>0</v>
      </c>
      <c r="M1245" s="9"/>
      <c r="O1245" s="11">
        <f t="shared" si="194"/>
        <v>33537.425999999999</v>
      </c>
      <c r="P1245" s="11">
        <v>298.48</v>
      </c>
      <c r="Q1245" s="11">
        <f t="shared" si="195"/>
        <v>2640.482</v>
      </c>
      <c r="S1245" s="11">
        <f t="shared" si="196"/>
        <v>33238.945999999996</v>
      </c>
      <c r="T1245" s="11">
        <f t="shared" si="190"/>
        <v>33238.945999999996</v>
      </c>
      <c r="U1245" s="11">
        <f t="shared" si="199"/>
        <v>1822.1009999999987</v>
      </c>
      <c r="V1245" s="11">
        <f t="shared" si="191"/>
        <v>33238.945999999996</v>
      </c>
      <c r="W1245" s="12">
        <f t="shared" si="197"/>
        <v>1</v>
      </c>
      <c r="X1245" s="11">
        <f t="shared" si="192"/>
        <v>0</v>
      </c>
      <c r="Y1245" s="12">
        <f t="shared" si="198"/>
        <v>0</v>
      </c>
      <c r="AA1245" s="12"/>
      <c r="AB1245" s="12"/>
    </row>
    <row r="1246" spans="1:28">
      <c r="A1246" s="1">
        <v>35943</v>
      </c>
      <c r="B1246" s="7" t="s">
        <v>79</v>
      </c>
      <c r="C1246" s="8" t="str">
        <f t="shared" si="193"/>
        <v>Thur</v>
      </c>
      <c r="E1246" s="10">
        <v>0</v>
      </c>
      <c r="F1246" s="9">
        <v>8961.2060000000001</v>
      </c>
      <c r="G1246" s="9">
        <v>11976.567999999999</v>
      </c>
      <c r="H1246" s="61">
        <v>8949.5349999999999</v>
      </c>
      <c r="I1246" s="9">
        <v>0</v>
      </c>
      <c r="J1246" s="9">
        <v>0</v>
      </c>
      <c r="K1246" s="9">
        <v>17104.380999999998</v>
      </c>
      <c r="L1246" s="9">
        <v>0</v>
      </c>
      <c r="M1246" s="9"/>
      <c r="O1246" s="11">
        <f t="shared" si="194"/>
        <v>46991.689999999995</v>
      </c>
      <c r="P1246" s="11">
        <v>15512.880999999999</v>
      </c>
      <c r="Q1246" s="11">
        <f t="shared" si="195"/>
        <v>1591.4999999999982</v>
      </c>
      <c r="S1246" s="11">
        <f t="shared" si="196"/>
        <v>31478.808999999994</v>
      </c>
      <c r="T1246" s="11">
        <f t="shared" si="190"/>
        <v>31478.808999999994</v>
      </c>
      <c r="U1246" s="11">
        <f t="shared" si="199"/>
        <v>-1760.1370000000024</v>
      </c>
      <c r="V1246" s="11">
        <f t="shared" si="191"/>
        <v>31478.808999999994</v>
      </c>
      <c r="W1246" s="12">
        <f t="shared" si="197"/>
        <v>1</v>
      </c>
      <c r="X1246" s="11">
        <f t="shared" si="192"/>
        <v>0</v>
      </c>
      <c r="Y1246" s="12">
        <f t="shared" si="198"/>
        <v>0</v>
      </c>
      <c r="AA1246" s="12"/>
      <c r="AB1246" s="12"/>
    </row>
    <row r="1247" spans="1:28">
      <c r="A1247" s="1">
        <v>35944</v>
      </c>
      <c r="B1247" s="7" t="s">
        <v>79</v>
      </c>
      <c r="C1247" s="8" t="str">
        <f t="shared" si="193"/>
        <v>Fri</v>
      </c>
      <c r="E1247" s="10">
        <v>0</v>
      </c>
      <c r="F1247" s="9">
        <v>7849.2779999999993</v>
      </c>
      <c r="G1247" s="9">
        <v>11224.319</v>
      </c>
      <c r="H1247" s="61">
        <v>7915.06</v>
      </c>
      <c r="I1247" s="9">
        <v>0</v>
      </c>
      <c r="J1247" s="9">
        <v>0</v>
      </c>
      <c r="K1247" s="9">
        <v>26152.589</v>
      </c>
      <c r="L1247" s="9">
        <v>0</v>
      </c>
      <c r="M1247" s="9"/>
      <c r="O1247" s="11">
        <f t="shared" si="194"/>
        <v>53141.245999999999</v>
      </c>
      <c r="P1247" s="11">
        <v>25092.65</v>
      </c>
      <c r="Q1247" s="11">
        <f t="shared" si="195"/>
        <v>1059.9389999999985</v>
      </c>
      <c r="S1247" s="11">
        <f t="shared" si="196"/>
        <v>28048.595999999998</v>
      </c>
      <c r="T1247" s="11">
        <f t="shared" si="190"/>
        <v>28048.595999999998</v>
      </c>
      <c r="U1247" s="11">
        <f t="shared" si="199"/>
        <v>-3430.2129999999961</v>
      </c>
      <c r="V1247" s="11">
        <f t="shared" si="191"/>
        <v>28048.595999999998</v>
      </c>
      <c r="W1247" s="12">
        <f t="shared" si="197"/>
        <v>1</v>
      </c>
      <c r="X1247" s="11">
        <f t="shared" si="192"/>
        <v>0</v>
      </c>
      <c r="Y1247" s="12">
        <f t="shared" si="198"/>
        <v>0</v>
      </c>
      <c r="AA1247" s="12"/>
      <c r="AB1247" s="12"/>
    </row>
    <row r="1248" spans="1:28">
      <c r="A1248" s="1">
        <v>35945</v>
      </c>
      <c r="B1248" s="7" t="s">
        <v>79</v>
      </c>
      <c r="C1248" s="8" t="str">
        <f t="shared" si="193"/>
        <v>Sat</v>
      </c>
      <c r="E1248" s="10">
        <v>0</v>
      </c>
      <c r="F1248" s="9">
        <v>6354.3289999999997</v>
      </c>
      <c r="G1248" s="9">
        <v>10199.393</v>
      </c>
      <c r="H1248" s="61">
        <v>5915.0749999999998</v>
      </c>
      <c r="I1248" s="9">
        <v>0</v>
      </c>
      <c r="J1248" s="9">
        <v>0</v>
      </c>
      <c r="K1248" s="9">
        <v>22462.431</v>
      </c>
      <c r="L1248" s="9">
        <v>0</v>
      </c>
      <c r="M1248" s="9"/>
      <c r="O1248" s="11">
        <f t="shared" si="194"/>
        <v>44931.228000000003</v>
      </c>
      <c r="P1248" s="11">
        <v>21460.846999999998</v>
      </c>
      <c r="Q1248" s="11">
        <f t="shared" si="195"/>
        <v>1001.5840000000026</v>
      </c>
      <c r="S1248" s="11">
        <f t="shared" si="196"/>
        <v>23470.381000000005</v>
      </c>
      <c r="T1248" s="11">
        <f t="shared" si="190"/>
        <v>23470.381000000005</v>
      </c>
      <c r="U1248" s="11">
        <f t="shared" si="199"/>
        <v>-4578.2149999999929</v>
      </c>
      <c r="V1248" s="11">
        <f t="shared" si="191"/>
        <v>23470.381000000005</v>
      </c>
      <c r="W1248" s="12">
        <f t="shared" si="197"/>
        <v>1</v>
      </c>
      <c r="X1248" s="11">
        <f t="shared" si="192"/>
        <v>0</v>
      </c>
      <c r="Y1248" s="12">
        <f t="shared" si="198"/>
        <v>0</v>
      </c>
      <c r="AA1248" s="12"/>
      <c r="AB1248" s="12"/>
    </row>
    <row r="1249" spans="1:28">
      <c r="A1249" s="1">
        <v>35946</v>
      </c>
      <c r="B1249" s="7" t="s">
        <v>79</v>
      </c>
      <c r="C1249" s="8" t="str">
        <f t="shared" si="193"/>
        <v>Sun</v>
      </c>
      <c r="E1249" s="10">
        <v>0</v>
      </c>
      <c r="F1249" s="9">
        <v>6732.0450000000001</v>
      </c>
      <c r="G1249" s="9">
        <v>10429.629999999999</v>
      </c>
      <c r="H1249" s="61">
        <v>6440.27</v>
      </c>
      <c r="I1249" s="9">
        <v>0</v>
      </c>
      <c r="J1249" s="9">
        <v>0</v>
      </c>
      <c r="K1249" s="9">
        <v>23737.752999999997</v>
      </c>
      <c r="L1249" s="9">
        <v>0</v>
      </c>
      <c r="M1249" s="9"/>
      <c r="O1249" s="11">
        <f t="shared" si="194"/>
        <v>47339.697999999997</v>
      </c>
      <c r="P1249" s="11">
        <v>22727.681</v>
      </c>
      <c r="Q1249" s="11">
        <f t="shared" si="195"/>
        <v>1010.0719999999965</v>
      </c>
      <c r="S1249" s="11">
        <f t="shared" si="196"/>
        <v>24612.016999999996</v>
      </c>
      <c r="T1249" s="11">
        <f t="shared" si="190"/>
        <v>24612.016999999996</v>
      </c>
      <c r="U1249" s="11">
        <f t="shared" si="199"/>
        <v>1141.6359999999913</v>
      </c>
      <c r="V1249" s="11">
        <f t="shared" si="191"/>
        <v>24612.016999999996</v>
      </c>
      <c r="W1249" s="12">
        <f t="shared" si="197"/>
        <v>1</v>
      </c>
      <c r="X1249" s="11">
        <f t="shared" si="192"/>
        <v>0</v>
      </c>
      <c r="Y1249" s="12">
        <f t="shared" si="198"/>
        <v>0</v>
      </c>
      <c r="AA1249" s="12"/>
      <c r="AB1249" s="12"/>
    </row>
    <row r="1250" spans="1:28">
      <c r="A1250" s="1">
        <v>35947</v>
      </c>
      <c r="B1250" s="7" t="s">
        <v>80</v>
      </c>
      <c r="C1250" s="8" t="str">
        <f t="shared" si="193"/>
        <v>Mon</v>
      </c>
      <c r="E1250" s="10">
        <v>0</v>
      </c>
      <c r="F1250" s="9">
        <v>8391.9240000000009</v>
      </c>
      <c r="G1250" s="9">
        <v>11845.548000000001</v>
      </c>
      <c r="H1250" s="61">
        <v>8790.1740000000009</v>
      </c>
      <c r="I1250" s="9">
        <v>0</v>
      </c>
      <c r="J1250" s="9">
        <v>0</v>
      </c>
      <c r="K1250" s="9">
        <v>21537.360000000001</v>
      </c>
      <c r="L1250" s="9">
        <v>0</v>
      </c>
      <c r="M1250" s="9"/>
      <c r="O1250" s="11">
        <f t="shared" si="194"/>
        <v>50565.006000000001</v>
      </c>
      <c r="P1250" s="11">
        <v>20440.314000000002</v>
      </c>
      <c r="Q1250" s="11">
        <f t="shared" si="195"/>
        <v>1097.0459999999985</v>
      </c>
      <c r="S1250" s="11">
        <f t="shared" si="196"/>
        <v>30124.691999999999</v>
      </c>
      <c r="T1250" s="11">
        <f t="shared" si="190"/>
        <v>30124.691999999999</v>
      </c>
      <c r="U1250" s="11">
        <f t="shared" si="199"/>
        <v>5512.6750000000029</v>
      </c>
      <c r="V1250" s="11">
        <f t="shared" si="191"/>
        <v>30124.691999999999</v>
      </c>
      <c r="W1250" s="12">
        <f t="shared" si="197"/>
        <v>1</v>
      </c>
      <c r="X1250" s="11">
        <f t="shared" si="192"/>
        <v>0</v>
      </c>
      <c r="Y1250" s="12">
        <f t="shared" si="198"/>
        <v>0</v>
      </c>
      <c r="AA1250" s="12"/>
      <c r="AB1250" s="12"/>
    </row>
    <row r="1251" spans="1:28">
      <c r="A1251" s="1">
        <v>35948</v>
      </c>
      <c r="B1251" s="7" t="s">
        <v>80</v>
      </c>
      <c r="C1251" s="8" t="str">
        <f t="shared" si="193"/>
        <v>Tue</v>
      </c>
      <c r="E1251" s="10">
        <v>0</v>
      </c>
      <c r="F1251" s="9">
        <v>8299.5300000000007</v>
      </c>
      <c r="G1251" s="9">
        <v>11775.456</v>
      </c>
      <c r="H1251" s="61">
        <v>8623.44</v>
      </c>
      <c r="I1251" s="9">
        <v>0</v>
      </c>
      <c r="J1251" s="9">
        <v>0</v>
      </c>
      <c r="K1251" s="9">
        <v>21259.116000000002</v>
      </c>
      <c r="L1251" s="9">
        <v>0</v>
      </c>
      <c r="M1251" s="9"/>
      <c r="O1251" s="11">
        <f t="shared" si="194"/>
        <v>49957.542000000001</v>
      </c>
      <c r="P1251" s="11">
        <v>20241.72</v>
      </c>
      <c r="Q1251" s="11">
        <f t="shared" si="195"/>
        <v>1017.3960000000006</v>
      </c>
      <c r="S1251" s="11">
        <f t="shared" si="196"/>
        <v>29715.822</v>
      </c>
      <c r="T1251" s="11">
        <f t="shared" si="190"/>
        <v>29715.822</v>
      </c>
      <c r="U1251" s="11">
        <f t="shared" si="199"/>
        <v>-408.86999999999898</v>
      </c>
      <c r="V1251" s="11">
        <f t="shared" si="191"/>
        <v>29715.822</v>
      </c>
      <c r="W1251" s="12">
        <f t="shared" si="197"/>
        <v>1</v>
      </c>
      <c r="X1251" s="11">
        <f t="shared" si="192"/>
        <v>0</v>
      </c>
      <c r="Y1251" s="12">
        <f t="shared" si="198"/>
        <v>0</v>
      </c>
      <c r="AA1251" s="12"/>
      <c r="AB1251" s="12"/>
    </row>
    <row r="1252" spans="1:28">
      <c r="A1252" s="1">
        <v>35949</v>
      </c>
      <c r="B1252" s="7" t="s">
        <v>80</v>
      </c>
      <c r="C1252" s="8" t="str">
        <f t="shared" si="193"/>
        <v>Wed</v>
      </c>
      <c r="E1252" s="10">
        <v>0</v>
      </c>
      <c r="F1252" s="9">
        <v>8342.2000000000007</v>
      </c>
      <c r="G1252" s="9">
        <v>11759.64</v>
      </c>
      <c r="H1252" s="61">
        <v>8745</v>
      </c>
      <c r="I1252" s="9">
        <v>0</v>
      </c>
      <c r="J1252" s="9">
        <v>0</v>
      </c>
      <c r="K1252" s="9">
        <v>29194.52</v>
      </c>
      <c r="L1252" s="9">
        <v>0</v>
      </c>
      <c r="M1252" s="9"/>
      <c r="O1252" s="11">
        <f t="shared" si="194"/>
        <v>58041.36</v>
      </c>
      <c r="P1252" s="11">
        <v>27868.46</v>
      </c>
      <c r="Q1252" s="11">
        <f t="shared" si="195"/>
        <v>1326.0600000000013</v>
      </c>
      <c r="S1252" s="11">
        <f t="shared" si="196"/>
        <v>30172.9</v>
      </c>
      <c r="T1252" s="11">
        <f t="shared" si="190"/>
        <v>30172.9</v>
      </c>
      <c r="U1252" s="11">
        <f t="shared" si="199"/>
        <v>457.07800000000134</v>
      </c>
      <c r="V1252" s="11">
        <f t="shared" si="191"/>
        <v>30172.9</v>
      </c>
      <c r="W1252" s="12">
        <f t="shared" si="197"/>
        <v>1</v>
      </c>
      <c r="X1252" s="11">
        <f t="shared" si="192"/>
        <v>0</v>
      </c>
      <c r="Y1252" s="12">
        <f t="shared" si="198"/>
        <v>0</v>
      </c>
      <c r="AA1252" s="12"/>
      <c r="AB1252" s="12"/>
    </row>
    <row r="1253" spans="1:28">
      <c r="A1253" s="1">
        <v>35950</v>
      </c>
      <c r="B1253" s="7" t="s">
        <v>80</v>
      </c>
      <c r="C1253" s="8" t="str">
        <f t="shared" si="193"/>
        <v>Thur</v>
      </c>
      <c r="E1253" s="10">
        <v>0</v>
      </c>
      <c r="F1253" s="9">
        <v>8541.48</v>
      </c>
      <c r="G1253" s="9">
        <v>11982.24</v>
      </c>
      <c r="H1253" s="61">
        <v>8752.42</v>
      </c>
      <c r="I1253" s="9">
        <v>0</v>
      </c>
      <c r="J1253" s="9">
        <v>0</v>
      </c>
      <c r="K1253" s="9">
        <v>1281.54</v>
      </c>
      <c r="L1253" s="9">
        <v>0</v>
      </c>
      <c r="M1253" s="9"/>
      <c r="O1253" s="11">
        <f t="shared" si="194"/>
        <v>30557.68</v>
      </c>
      <c r="P1253" s="11">
        <v>179.14</v>
      </c>
      <c r="Q1253" s="11">
        <f t="shared" si="195"/>
        <v>1102.4000000000001</v>
      </c>
      <c r="S1253" s="11">
        <f t="shared" si="196"/>
        <v>30378.54</v>
      </c>
      <c r="T1253" s="11">
        <f t="shared" si="190"/>
        <v>30378.54</v>
      </c>
      <c r="U1253" s="11">
        <f t="shared" si="199"/>
        <v>205.63999999999942</v>
      </c>
      <c r="V1253" s="11">
        <f t="shared" si="191"/>
        <v>30378.54</v>
      </c>
      <c r="W1253" s="12">
        <f t="shared" si="197"/>
        <v>1</v>
      </c>
      <c r="X1253" s="11">
        <f t="shared" si="192"/>
        <v>0</v>
      </c>
      <c r="Y1253" s="12">
        <f t="shared" si="198"/>
        <v>0</v>
      </c>
      <c r="AA1253" s="12"/>
      <c r="AB1253" s="12"/>
    </row>
    <row r="1254" spans="1:28">
      <c r="A1254" s="1">
        <v>35951</v>
      </c>
      <c r="B1254" s="7" t="s">
        <v>80</v>
      </c>
      <c r="C1254" s="8" t="str">
        <f t="shared" si="193"/>
        <v>Fri</v>
      </c>
      <c r="E1254" s="10">
        <v>1</v>
      </c>
      <c r="F1254" s="9">
        <v>8069.5049999999992</v>
      </c>
      <c r="G1254" s="9">
        <v>11464.724999999999</v>
      </c>
      <c r="H1254" s="61">
        <v>8239.9049999999988</v>
      </c>
      <c r="I1254" s="9">
        <v>0</v>
      </c>
      <c r="J1254" s="9">
        <v>0</v>
      </c>
      <c r="K1254" s="9">
        <v>1466.5050000000001</v>
      </c>
      <c r="L1254" s="9">
        <v>0</v>
      </c>
      <c r="M1254" s="9"/>
      <c r="O1254" s="11">
        <f t="shared" si="194"/>
        <v>29240.639999999996</v>
      </c>
      <c r="P1254" s="11">
        <v>206.61</v>
      </c>
      <c r="Q1254" s="11">
        <f t="shared" si="195"/>
        <v>1259.895</v>
      </c>
      <c r="S1254" s="11">
        <f t="shared" si="196"/>
        <v>29034.029999999995</v>
      </c>
      <c r="T1254" s="11">
        <f t="shared" si="190"/>
        <v>29034.029999999995</v>
      </c>
      <c r="U1254" s="11">
        <f t="shared" si="199"/>
        <v>-1344.5100000000057</v>
      </c>
      <c r="V1254" s="11">
        <f t="shared" si="191"/>
        <v>29034.029999999995</v>
      </c>
      <c r="W1254" s="12">
        <f t="shared" si="197"/>
        <v>1</v>
      </c>
      <c r="X1254" s="11">
        <f t="shared" si="192"/>
        <v>0</v>
      </c>
      <c r="Y1254" s="12">
        <f t="shared" si="198"/>
        <v>0</v>
      </c>
      <c r="AA1254" s="12"/>
      <c r="AB1254" s="12"/>
    </row>
    <row r="1255" spans="1:28">
      <c r="A1255" s="1">
        <v>35952</v>
      </c>
      <c r="B1255" s="7" t="s">
        <v>80</v>
      </c>
      <c r="C1255" s="8" t="str">
        <f t="shared" si="193"/>
        <v>Sat</v>
      </c>
      <c r="E1255" s="10">
        <v>1</v>
      </c>
      <c r="F1255" s="9">
        <v>6485.9759999999997</v>
      </c>
      <c r="G1255" s="9">
        <v>9993.5010000000002</v>
      </c>
      <c r="H1255" s="61">
        <v>5875.5059999999994</v>
      </c>
      <c r="I1255" s="9">
        <v>0</v>
      </c>
      <c r="J1255" s="9">
        <v>0</v>
      </c>
      <c r="K1255" s="9">
        <v>1482.2639999999999</v>
      </c>
      <c r="L1255" s="9">
        <v>0</v>
      </c>
      <c r="M1255" s="9"/>
      <c r="O1255" s="11">
        <f t="shared" si="194"/>
        <v>23837.246999999999</v>
      </c>
      <c r="P1255" s="11">
        <v>207.774</v>
      </c>
      <c r="Q1255" s="11">
        <f t="shared" si="195"/>
        <v>1274.4899999999998</v>
      </c>
      <c r="S1255" s="11">
        <f t="shared" si="196"/>
        <v>23629.472999999998</v>
      </c>
      <c r="T1255" s="11">
        <f t="shared" si="190"/>
        <v>23629.472999999998</v>
      </c>
      <c r="U1255" s="11">
        <f t="shared" si="199"/>
        <v>-5404.5569999999971</v>
      </c>
      <c r="V1255" s="11">
        <f t="shared" si="191"/>
        <v>23629.472999999998</v>
      </c>
      <c r="W1255" s="12">
        <f t="shared" si="197"/>
        <v>1</v>
      </c>
      <c r="X1255" s="11">
        <f t="shared" si="192"/>
        <v>0</v>
      </c>
      <c r="Y1255" s="12">
        <f t="shared" si="198"/>
        <v>0</v>
      </c>
      <c r="AA1255" s="12"/>
      <c r="AB1255" s="12"/>
    </row>
    <row r="1256" spans="1:28">
      <c r="A1256" s="1">
        <v>35953</v>
      </c>
      <c r="B1256" s="7" t="s">
        <v>80</v>
      </c>
      <c r="C1256" s="8" t="str">
        <f t="shared" si="193"/>
        <v>Sun</v>
      </c>
      <c r="E1256" s="10">
        <v>3</v>
      </c>
      <c r="F1256" s="9">
        <v>7873.9919999999993</v>
      </c>
      <c r="G1256" s="9">
        <v>11036.654999999999</v>
      </c>
      <c r="H1256" s="61">
        <v>7667.2889999999998</v>
      </c>
      <c r="I1256" s="9">
        <v>0</v>
      </c>
      <c r="J1256" s="9">
        <v>0</v>
      </c>
      <c r="K1256" s="9">
        <v>1506.8969999999999</v>
      </c>
      <c r="L1256" s="9">
        <v>0</v>
      </c>
      <c r="M1256" s="9"/>
      <c r="O1256" s="11">
        <f t="shared" si="194"/>
        <v>28084.832999999999</v>
      </c>
      <c r="P1256" s="11">
        <v>207.774</v>
      </c>
      <c r="Q1256" s="11">
        <f t="shared" si="195"/>
        <v>1299.123</v>
      </c>
      <c r="S1256" s="11">
        <f t="shared" si="196"/>
        <v>27877.058999999997</v>
      </c>
      <c r="T1256" s="11">
        <f t="shared" si="190"/>
        <v>27877.058999999997</v>
      </c>
      <c r="U1256" s="11">
        <f t="shared" si="199"/>
        <v>4247.5859999999993</v>
      </c>
      <c r="V1256" s="11">
        <f t="shared" si="191"/>
        <v>27877.058999999997</v>
      </c>
      <c r="W1256" s="12">
        <f t="shared" si="197"/>
        <v>1</v>
      </c>
      <c r="X1256" s="11">
        <f t="shared" si="192"/>
        <v>0</v>
      </c>
      <c r="Y1256" s="12">
        <f t="shared" si="198"/>
        <v>0</v>
      </c>
      <c r="AA1256" s="12"/>
      <c r="AB1256" s="12"/>
    </row>
    <row r="1257" spans="1:28">
      <c r="A1257" s="1">
        <v>35954</v>
      </c>
      <c r="B1257" s="7" t="s">
        <v>80</v>
      </c>
      <c r="C1257" s="8" t="str">
        <f t="shared" si="193"/>
        <v>Mon</v>
      </c>
      <c r="E1257" s="10">
        <v>0</v>
      </c>
      <c r="F1257" s="9">
        <v>8822.4570000000003</v>
      </c>
      <c r="G1257" s="9">
        <v>12251.808999999999</v>
      </c>
      <c r="H1257" s="61">
        <v>9074.741</v>
      </c>
      <c r="I1257" s="9">
        <v>0</v>
      </c>
      <c r="J1257" s="9">
        <v>0</v>
      </c>
      <c r="K1257" s="9">
        <v>1313.8009999999999</v>
      </c>
      <c r="L1257" s="9">
        <v>0</v>
      </c>
      <c r="M1257" s="9"/>
      <c r="O1257" s="11">
        <f t="shared" si="194"/>
        <v>31462.807999999997</v>
      </c>
      <c r="P1257" s="11">
        <v>141.108</v>
      </c>
      <c r="Q1257" s="11">
        <f t="shared" si="195"/>
        <v>1172.693</v>
      </c>
      <c r="S1257" s="11">
        <f t="shared" si="196"/>
        <v>31321.699999999997</v>
      </c>
      <c r="T1257" s="11">
        <f t="shared" si="190"/>
        <v>31321.699999999997</v>
      </c>
      <c r="U1257" s="11">
        <f t="shared" si="199"/>
        <v>3444.6409999999996</v>
      </c>
      <c r="V1257" s="11">
        <f t="shared" si="191"/>
        <v>31321.699999999997</v>
      </c>
      <c r="W1257" s="12">
        <f t="shared" si="197"/>
        <v>1</v>
      </c>
      <c r="X1257" s="11">
        <f t="shared" si="192"/>
        <v>0</v>
      </c>
      <c r="Y1257" s="12">
        <f t="shared" si="198"/>
        <v>0</v>
      </c>
      <c r="AA1257" s="12"/>
      <c r="AB1257" s="12"/>
    </row>
    <row r="1258" spans="1:28">
      <c r="A1258" s="1">
        <v>35955</v>
      </c>
      <c r="B1258" s="7" t="s">
        <v>80</v>
      </c>
      <c r="C1258" s="8" t="str">
        <f t="shared" si="193"/>
        <v>Tue</v>
      </c>
      <c r="E1258" s="10">
        <v>2</v>
      </c>
      <c r="F1258" s="9">
        <v>9039.24</v>
      </c>
      <c r="G1258" s="9">
        <v>12402.18</v>
      </c>
      <c r="H1258" s="61">
        <v>9428.012999999999</v>
      </c>
      <c r="I1258" s="9">
        <v>0</v>
      </c>
      <c r="J1258" s="9">
        <v>0</v>
      </c>
      <c r="K1258" s="9">
        <v>1339.8209999999999</v>
      </c>
      <c r="L1258" s="9">
        <v>0</v>
      </c>
      <c r="M1258" s="9"/>
      <c r="O1258" s="11">
        <f t="shared" si="194"/>
        <v>32209.253999999997</v>
      </c>
      <c r="P1258" s="11">
        <v>153.15299999999999</v>
      </c>
      <c r="Q1258" s="11">
        <f t="shared" si="195"/>
        <v>1186.6679999999999</v>
      </c>
      <c r="S1258" s="11">
        <f t="shared" si="196"/>
        <v>32056.100999999999</v>
      </c>
      <c r="T1258" s="11">
        <f t="shared" si="190"/>
        <v>32056.100999999999</v>
      </c>
      <c r="U1258" s="11">
        <f t="shared" si="199"/>
        <v>734.40100000000166</v>
      </c>
      <c r="V1258" s="11">
        <f t="shared" si="191"/>
        <v>32056.100999999999</v>
      </c>
      <c r="W1258" s="12">
        <f t="shared" si="197"/>
        <v>1</v>
      </c>
      <c r="X1258" s="11">
        <f t="shared" si="192"/>
        <v>0</v>
      </c>
      <c r="Y1258" s="12">
        <f t="shared" si="198"/>
        <v>0</v>
      </c>
      <c r="AA1258" s="12"/>
      <c r="AB1258" s="12"/>
    </row>
    <row r="1259" spans="1:28">
      <c r="A1259" s="1">
        <v>35956</v>
      </c>
      <c r="B1259" s="7" t="s">
        <v>80</v>
      </c>
      <c r="C1259" s="8" t="str">
        <f t="shared" si="193"/>
        <v>Wed</v>
      </c>
      <c r="E1259" s="10">
        <v>0</v>
      </c>
      <c r="F1259" s="9">
        <v>8844.1080000000002</v>
      </c>
      <c r="G1259" s="9">
        <v>11825.964</v>
      </c>
      <c r="H1259" s="61">
        <v>9011.7839999999997</v>
      </c>
      <c r="I1259" s="9">
        <v>72.624000000000009</v>
      </c>
      <c r="J1259" s="9">
        <v>0</v>
      </c>
      <c r="K1259" s="9">
        <v>1301.8920000000001</v>
      </c>
      <c r="L1259" s="9">
        <v>0</v>
      </c>
      <c r="M1259" s="9"/>
      <c r="O1259" s="11">
        <f t="shared" si="194"/>
        <v>31056.371999999999</v>
      </c>
      <c r="P1259" s="11">
        <v>205.05600000000001</v>
      </c>
      <c r="Q1259" s="11">
        <f t="shared" si="195"/>
        <v>1096.836</v>
      </c>
      <c r="S1259" s="11">
        <f t="shared" si="196"/>
        <v>30851.315999999999</v>
      </c>
      <c r="T1259" s="11">
        <f t="shared" si="190"/>
        <v>30851.315999999999</v>
      </c>
      <c r="U1259" s="11">
        <f t="shared" si="199"/>
        <v>-1204.7849999999999</v>
      </c>
      <c r="V1259" s="11">
        <f t="shared" si="191"/>
        <v>30851.315999999999</v>
      </c>
      <c r="W1259" s="12">
        <f t="shared" si="197"/>
        <v>1</v>
      </c>
      <c r="X1259" s="11">
        <f t="shared" si="192"/>
        <v>0</v>
      </c>
      <c r="Y1259" s="12">
        <f t="shared" si="198"/>
        <v>0</v>
      </c>
      <c r="AA1259" s="12"/>
      <c r="AB1259" s="12"/>
    </row>
    <row r="1260" spans="1:28">
      <c r="A1260" s="1">
        <v>35957</v>
      </c>
      <c r="B1260" s="7" t="s">
        <v>80</v>
      </c>
      <c r="C1260" s="8" t="str">
        <f t="shared" si="193"/>
        <v>Thur</v>
      </c>
      <c r="E1260" s="10">
        <v>0</v>
      </c>
      <c r="F1260" s="9">
        <v>8491.7560000000012</v>
      </c>
      <c r="G1260" s="9">
        <v>11682.294</v>
      </c>
      <c r="H1260" s="61">
        <v>8759.3220000000001</v>
      </c>
      <c r="I1260" s="9">
        <v>71.421999999999997</v>
      </c>
      <c r="J1260" s="9">
        <v>0</v>
      </c>
      <c r="K1260" s="9">
        <v>1039.3499999999999</v>
      </c>
      <c r="L1260" s="9">
        <v>0</v>
      </c>
      <c r="M1260" s="9"/>
      <c r="O1260" s="11">
        <f t="shared" si="194"/>
        <v>30044.144</v>
      </c>
      <c r="P1260" s="11">
        <v>13.858000000000001</v>
      </c>
      <c r="Q1260" s="11">
        <f t="shared" si="195"/>
        <v>1025.492</v>
      </c>
      <c r="S1260" s="11">
        <f t="shared" si="196"/>
        <v>30030.286</v>
      </c>
      <c r="T1260" s="11">
        <f t="shared" si="190"/>
        <v>30030.286</v>
      </c>
      <c r="U1260" s="11">
        <f t="shared" si="199"/>
        <v>-821.02999999999884</v>
      </c>
      <c r="V1260" s="11">
        <f t="shared" si="191"/>
        <v>30030.286</v>
      </c>
      <c r="W1260" s="12">
        <f t="shared" si="197"/>
        <v>1</v>
      </c>
      <c r="X1260" s="11">
        <f t="shared" si="192"/>
        <v>0</v>
      </c>
      <c r="Y1260" s="12">
        <f t="shared" si="198"/>
        <v>0</v>
      </c>
      <c r="AA1260" s="12"/>
      <c r="AB1260" s="12"/>
    </row>
    <row r="1261" spans="1:28">
      <c r="A1261" s="1">
        <v>35958</v>
      </c>
      <c r="B1261" s="7" t="s">
        <v>80</v>
      </c>
      <c r="C1261" s="8" t="str">
        <f t="shared" si="193"/>
        <v>Fri</v>
      </c>
      <c r="E1261" s="10">
        <v>0</v>
      </c>
      <c r="F1261" s="9">
        <v>7288.8749999999991</v>
      </c>
      <c r="G1261" s="9">
        <v>10422.83</v>
      </c>
      <c r="H1261" s="61">
        <v>7076.74</v>
      </c>
      <c r="I1261" s="9">
        <v>72.105000000000004</v>
      </c>
      <c r="J1261" s="9">
        <v>0</v>
      </c>
      <c r="K1261" s="9">
        <v>875.71</v>
      </c>
      <c r="L1261" s="9">
        <v>0</v>
      </c>
      <c r="M1261" s="9"/>
      <c r="O1261" s="11">
        <f t="shared" si="194"/>
        <v>25736.26</v>
      </c>
      <c r="P1261" s="11">
        <v>0</v>
      </c>
      <c r="Q1261" s="11">
        <f t="shared" si="195"/>
        <v>875.71</v>
      </c>
      <c r="S1261" s="11">
        <f t="shared" si="196"/>
        <v>25736.26</v>
      </c>
      <c r="T1261" s="11">
        <f t="shared" si="190"/>
        <v>25736.26</v>
      </c>
      <c r="U1261" s="11">
        <f t="shared" si="199"/>
        <v>-4294.0260000000017</v>
      </c>
      <c r="V1261" s="11">
        <f t="shared" si="191"/>
        <v>25736.26</v>
      </c>
      <c r="W1261" s="12">
        <f t="shared" si="197"/>
        <v>1</v>
      </c>
      <c r="X1261" s="11">
        <f t="shared" si="192"/>
        <v>0</v>
      </c>
      <c r="Y1261" s="12">
        <f t="shared" si="198"/>
        <v>0</v>
      </c>
      <c r="AA1261" s="12"/>
      <c r="AB1261" s="12"/>
    </row>
    <row r="1262" spans="1:28">
      <c r="A1262" s="1">
        <v>35959</v>
      </c>
      <c r="B1262" s="7" t="s">
        <v>80</v>
      </c>
      <c r="C1262" s="8" t="str">
        <f t="shared" si="193"/>
        <v>Sat</v>
      </c>
      <c r="E1262" s="10">
        <v>0</v>
      </c>
      <c r="F1262" s="9">
        <v>5964.9169999999995</v>
      </c>
      <c r="G1262" s="9">
        <v>8545.2989999999991</v>
      </c>
      <c r="H1262" s="61">
        <v>5108.6139999999996</v>
      </c>
      <c r="I1262" s="9">
        <v>73.010000000000005</v>
      </c>
      <c r="J1262" s="9">
        <v>0</v>
      </c>
      <c r="K1262" s="9">
        <v>987.72099999999989</v>
      </c>
      <c r="L1262" s="9">
        <v>0</v>
      </c>
      <c r="M1262" s="9"/>
      <c r="O1262" s="11">
        <f t="shared" si="194"/>
        <v>20679.560999999998</v>
      </c>
      <c r="P1262" s="11">
        <v>0</v>
      </c>
      <c r="Q1262" s="11">
        <f t="shared" si="195"/>
        <v>987.72099999999989</v>
      </c>
      <c r="S1262" s="11">
        <f t="shared" si="196"/>
        <v>20679.560999999998</v>
      </c>
      <c r="T1262" s="11">
        <f t="shared" si="190"/>
        <v>20679.560999999998</v>
      </c>
      <c r="U1262" s="11">
        <f t="shared" si="199"/>
        <v>-5056.6990000000005</v>
      </c>
      <c r="V1262" s="11">
        <f t="shared" si="191"/>
        <v>20679.560999999998</v>
      </c>
      <c r="W1262" s="12">
        <f t="shared" si="197"/>
        <v>1</v>
      </c>
      <c r="X1262" s="11">
        <f t="shared" si="192"/>
        <v>0</v>
      </c>
      <c r="Y1262" s="12">
        <f t="shared" si="198"/>
        <v>0</v>
      </c>
      <c r="AA1262" s="12"/>
      <c r="AB1262" s="12"/>
    </row>
    <row r="1263" spans="1:28">
      <c r="A1263" s="1">
        <v>35960</v>
      </c>
      <c r="B1263" s="7" t="s">
        <v>80</v>
      </c>
      <c r="C1263" s="8" t="str">
        <f t="shared" si="193"/>
        <v>Sun</v>
      </c>
      <c r="E1263" s="10">
        <v>0</v>
      </c>
      <c r="F1263" s="9">
        <v>6440.7</v>
      </c>
      <c r="G1263" s="9">
        <v>9717.75</v>
      </c>
      <c r="H1263" s="61">
        <v>6067.95</v>
      </c>
      <c r="I1263" s="9">
        <v>73.5</v>
      </c>
      <c r="J1263" s="9">
        <v>0</v>
      </c>
      <c r="K1263" s="9">
        <v>3668.7</v>
      </c>
      <c r="L1263" s="9">
        <v>0</v>
      </c>
      <c r="M1263" s="9"/>
      <c r="O1263" s="11">
        <f t="shared" si="194"/>
        <v>25968.600000000002</v>
      </c>
      <c r="P1263" s="11">
        <v>2639.7</v>
      </c>
      <c r="Q1263" s="11">
        <f t="shared" si="195"/>
        <v>1029</v>
      </c>
      <c r="S1263" s="11">
        <f t="shared" si="196"/>
        <v>23328.9</v>
      </c>
      <c r="T1263" s="11">
        <f t="shared" si="190"/>
        <v>23328.9</v>
      </c>
      <c r="U1263" s="11">
        <f t="shared" si="199"/>
        <v>2649.3390000000036</v>
      </c>
      <c r="V1263" s="11">
        <f t="shared" si="191"/>
        <v>23328.9</v>
      </c>
      <c r="W1263" s="12">
        <f t="shared" si="197"/>
        <v>1</v>
      </c>
      <c r="X1263" s="11">
        <f t="shared" si="192"/>
        <v>0</v>
      </c>
      <c r="Y1263" s="12">
        <f t="shared" si="198"/>
        <v>0</v>
      </c>
      <c r="AA1263" s="12"/>
      <c r="AB1263" s="12"/>
    </row>
    <row r="1264" spans="1:28">
      <c r="A1264" s="1">
        <v>35961</v>
      </c>
      <c r="B1264" s="7" t="s">
        <v>80</v>
      </c>
      <c r="C1264" s="8" t="str">
        <f t="shared" si="193"/>
        <v>Mon</v>
      </c>
      <c r="E1264" s="10">
        <v>0</v>
      </c>
      <c r="F1264" s="9">
        <v>7043.7</v>
      </c>
      <c r="G1264" s="9">
        <v>10933.9</v>
      </c>
      <c r="H1264" s="61">
        <v>7800.54</v>
      </c>
      <c r="I1264" s="9">
        <v>69.959999999999994</v>
      </c>
      <c r="J1264" s="9">
        <v>0</v>
      </c>
      <c r="K1264" s="9">
        <v>10982.66</v>
      </c>
      <c r="L1264" s="9">
        <v>0</v>
      </c>
      <c r="M1264" s="9"/>
      <c r="O1264" s="11">
        <f t="shared" si="194"/>
        <v>36830.759999999995</v>
      </c>
      <c r="P1264" s="11">
        <v>9959.76</v>
      </c>
      <c r="Q1264" s="11">
        <f t="shared" si="195"/>
        <v>1022.8999999999996</v>
      </c>
      <c r="S1264" s="11">
        <f t="shared" si="196"/>
        <v>26870.999999999993</v>
      </c>
      <c r="T1264" s="11">
        <f t="shared" si="190"/>
        <v>26870.999999999993</v>
      </c>
      <c r="U1264" s="11">
        <f t="shared" si="199"/>
        <v>3542.0999999999913</v>
      </c>
      <c r="V1264" s="11">
        <f t="shared" si="191"/>
        <v>26870.999999999993</v>
      </c>
      <c r="W1264" s="12">
        <f t="shared" si="197"/>
        <v>1</v>
      </c>
      <c r="X1264" s="11">
        <f t="shared" si="192"/>
        <v>0</v>
      </c>
      <c r="Y1264" s="12">
        <f t="shared" si="198"/>
        <v>0</v>
      </c>
      <c r="AA1264" s="12"/>
      <c r="AB1264" s="12"/>
    </row>
    <row r="1265" spans="1:28">
      <c r="A1265" s="1">
        <v>35962</v>
      </c>
      <c r="B1265" s="7" t="s">
        <v>80</v>
      </c>
      <c r="C1265" s="8" t="str">
        <f t="shared" si="193"/>
        <v>Tue</v>
      </c>
      <c r="E1265" s="10">
        <v>0</v>
      </c>
      <c r="F1265" s="9">
        <v>7109.76</v>
      </c>
      <c r="G1265" s="9">
        <v>11453.908000000001</v>
      </c>
      <c r="H1265" s="61">
        <v>8290.4880000000012</v>
      </c>
      <c r="I1265" s="9">
        <v>71.944000000000003</v>
      </c>
      <c r="J1265" s="9">
        <v>0</v>
      </c>
      <c r="K1265" s="9">
        <v>19759.208000000002</v>
      </c>
      <c r="L1265" s="9">
        <v>0</v>
      </c>
      <c r="M1265" s="9"/>
      <c r="O1265" s="11">
        <f t="shared" si="194"/>
        <v>46685.308000000005</v>
      </c>
      <c r="P1265" s="11">
        <v>18741.412</v>
      </c>
      <c r="Q1265" s="11">
        <f t="shared" si="195"/>
        <v>1017.7960000000021</v>
      </c>
      <c r="S1265" s="11">
        <f t="shared" si="196"/>
        <v>27943.896000000004</v>
      </c>
      <c r="T1265" s="11">
        <f t="shared" si="190"/>
        <v>27943.896000000004</v>
      </c>
      <c r="U1265" s="11">
        <f t="shared" si="199"/>
        <v>1072.8960000000116</v>
      </c>
      <c r="V1265" s="11">
        <f t="shared" si="191"/>
        <v>27943.896000000004</v>
      </c>
      <c r="W1265" s="12">
        <f t="shared" si="197"/>
        <v>1</v>
      </c>
      <c r="X1265" s="11">
        <f t="shared" si="192"/>
        <v>0</v>
      </c>
      <c r="Y1265" s="12">
        <f t="shared" si="198"/>
        <v>0</v>
      </c>
      <c r="AA1265" s="12"/>
      <c r="AB1265" s="12"/>
    </row>
    <row r="1266" spans="1:28">
      <c r="A1266" s="1">
        <v>35963</v>
      </c>
      <c r="B1266" s="7" t="s">
        <v>80</v>
      </c>
      <c r="C1266" s="8" t="str">
        <f t="shared" si="193"/>
        <v>Wed</v>
      </c>
      <c r="E1266" s="10">
        <v>0</v>
      </c>
      <c r="F1266" s="9">
        <v>7719.5429999999997</v>
      </c>
      <c r="G1266" s="9">
        <v>11158.641</v>
      </c>
      <c r="H1266" s="61">
        <v>8096.5169999999998</v>
      </c>
      <c r="I1266" s="9">
        <v>71.603999999999999</v>
      </c>
      <c r="J1266" s="9">
        <v>0</v>
      </c>
      <c r="K1266" s="9">
        <v>25348.868999999999</v>
      </c>
      <c r="L1266" s="9">
        <v>0</v>
      </c>
      <c r="M1266" s="9"/>
      <c r="O1266" s="11">
        <f t="shared" si="194"/>
        <v>52395.173999999999</v>
      </c>
      <c r="P1266" s="11">
        <v>24349.572</v>
      </c>
      <c r="Q1266" s="11">
        <f t="shared" si="195"/>
        <v>999.29699999999866</v>
      </c>
      <c r="S1266" s="11">
        <f t="shared" si="196"/>
        <v>28045.601999999999</v>
      </c>
      <c r="T1266" s="11">
        <f t="shared" si="190"/>
        <v>28045.601999999999</v>
      </c>
      <c r="U1266" s="11">
        <f t="shared" si="199"/>
        <v>101.70599999999467</v>
      </c>
      <c r="V1266" s="11">
        <f t="shared" si="191"/>
        <v>28045.601999999999</v>
      </c>
      <c r="W1266" s="12">
        <f t="shared" si="197"/>
        <v>1</v>
      </c>
      <c r="X1266" s="11">
        <f t="shared" si="192"/>
        <v>0</v>
      </c>
      <c r="Y1266" s="12">
        <f t="shared" si="198"/>
        <v>0</v>
      </c>
      <c r="AA1266" s="12"/>
      <c r="AB1266" s="12"/>
    </row>
    <row r="1267" spans="1:28">
      <c r="A1267" s="1">
        <v>35964</v>
      </c>
      <c r="B1267" s="7" t="s">
        <v>80</v>
      </c>
      <c r="C1267" s="8" t="str">
        <f t="shared" si="193"/>
        <v>Thur</v>
      </c>
      <c r="E1267" s="10">
        <v>0</v>
      </c>
      <c r="F1267" s="9">
        <v>7487.3239999999996</v>
      </c>
      <c r="G1267" s="9">
        <v>11180.537999999999</v>
      </c>
      <c r="H1267" s="61">
        <v>7908.7749999999996</v>
      </c>
      <c r="I1267" s="9">
        <v>70.417000000000002</v>
      </c>
      <c r="J1267" s="9">
        <v>0</v>
      </c>
      <c r="K1267" s="9">
        <v>28895.142999999996</v>
      </c>
      <c r="L1267" s="9">
        <v>0</v>
      </c>
      <c r="M1267" s="9"/>
      <c r="O1267" s="11">
        <f t="shared" si="194"/>
        <v>55542.196999999993</v>
      </c>
      <c r="P1267" s="11">
        <v>27877.774999999998</v>
      </c>
      <c r="Q1267" s="11">
        <f t="shared" si="195"/>
        <v>1017.3679999999986</v>
      </c>
      <c r="S1267" s="11">
        <f t="shared" si="196"/>
        <v>27664.421999999995</v>
      </c>
      <c r="T1267" s="11">
        <f t="shared" si="190"/>
        <v>27664.421999999995</v>
      </c>
      <c r="U1267" s="11">
        <f t="shared" si="199"/>
        <v>-381.18000000000393</v>
      </c>
      <c r="V1267" s="11">
        <f t="shared" si="191"/>
        <v>27664.421999999995</v>
      </c>
      <c r="W1267" s="12">
        <f t="shared" si="197"/>
        <v>1</v>
      </c>
      <c r="X1267" s="11">
        <f t="shared" si="192"/>
        <v>0</v>
      </c>
      <c r="Y1267" s="12">
        <f t="shared" si="198"/>
        <v>0</v>
      </c>
      <c r="AA1267" s="12"/>
      <c r="AB1267" s="12"/>
    </row>
    <row r="1268" spans="1:28">
      <c r="A1268" s="1">
        <v>35965</v>
      </c>
      <c r="B1268" s="7" t="s">
        <v>80</v>
      </c>
      <c r="C1268" s="8" t="str">
        <f t="shared" si="193"/>
        <v>Fri</v>
      </c>
      <c r="E1268" s="10">
        <v>0</v>
      </c>
      <c r="F1268" s="9">
        <v>7053.3609999999999</v>
      </c>
      <c r="G1268" s="9">
        <v>10361.770999999999</v>
      </c>
      <c r="H1268" s="61">
        <v>7283.7869999999994</v>
      </c>
      <c r="I1268" s="9">
        <v>71.875999999999991</v>
      </c>
      <c r="J1268" s="9">
        <v>0</v>
      </c>
      <c r="K1268" s="9">
        <v>19808.18</v>
      </c>
      <c r="L1268" s="9">
        <v>0</v>
      </c>
      <c r="M1268" s="9"/>
      <c r="O1268" s="11">
        <f t="shared" si="194"/>
        <v>44578.974999999999</v>
      </c>
      <c r="P1268" s="11">
        <v>18746.951999999997</v>
      </c>
      <c r="Q1268" s="11">
        <f t="shared" si="195"/>
        <v>1061.2280000000028</v>
      </c>
      <c r="S1268" s="11">
        <f t="shared" si="196"/>
        <v>25832.023000000001</v>
      </c>
      <c r="T1268" s="11">
        <f t="shared" si="190"/>
        <v>25832.023000000001</v>
      </c>
      <c r="U1268" s="11">
        <f t="shared" si="199"/>
        <v>-1832.398999999994</v>
      </c>
      <c r="V1268" s="11">
        <f t="shared" si="191"/>
        <v>25832.023000000001</v>
      </c>
      <c r="W1268" s="12">
        <f t="shared" si="197"/>
        <v>1</v>
      </c>
      <c r="X1268" s="11">
        <f t="shared" si="192"/>
        <v>0</v>
      </c>
      <c r="Y1268" s="12">
        <f t="shared" si="198"/>
        <v>0</v>
      </c>
      <c r="AA1268" s="12"/>
      <c r="AB1268" s="12"/>
    </row>
    <row r="1269" spans="1:28">
      <c r="A1269" s="1">
        <v>35966</v>
      </c>
      <c r="B1269" s="7" t="s">
        <v>80</v>
      </c>
      <c r="C1269" s="8" t="str">
        <f t="shared" si="193"/>
        <v>Sat</v>
      </c>
      <c r="E1269" s="10">
        <v>0</v>
      </c>
      <c r="F1269" s="9">
        <v>5754.8639999999996</v>
      </c>
      <c r="G1269" s="9">
        <v>8959.0839999999989</v>
      </c>
      <c r="H1269" s="61">
        <v>5120.3859999999995</v>
      </c>
      <c r="I1269" s="9">
        <v>72.147999999999996</v>
      </c>
      <c r="J1269" s="9">
        <v>0</v>
      </c>
      <c r="K1269" s="9">
        <v>14004.138999999999</v>
      </c>
      <c r="L1269" s="9">
        <v>0</v>
      </c>
      <c r="M1269" s="9"/>
      <c r="O1269" s="11">
        <f t="shared" si="194"/>
        <v>33910.620999999999</v>
      </c>
      <c r="P1269" s="11">
        <v>13053.483</v>
      </c>
      <c r="Q1269" s="11">
        <f t="shared" si="195"/>
        <v>950.65599999999904</v>
      </c>
      <c r="S1269" s="11">
        <f t="shared" si="196"/>
        <v>20857.137999999999</v>
      </c>
      <c r="T1269" s="11">
        <f t="shared" si="190"/>
        <v>20857.137999999999</v>
      </c>
      <c r="U1269" s="11">
        <f t="shared" si="199"/>
        <v>-4974.885000000002</v>
      </c>
      <c r="V1269" s="11">
        <f t="shared" si="191"/>
        <v>20857.137999999999</v>
      </c>
      <c r="W1269" s="12">
        <f t="shared" si="197"/>
        <v>1</v>
      </c>
      <c r="X1269" s="11">
        <f t="shared" si="192"/>
        <v>0</v>
      </c>
      <c r="Y1269" s="12">
        <f t="shared" si="198"/>
        <v>0</v>
      </c>
      <c r="AA1269" s="12"/>
      <c r="AB1269" s="12"/>
    </row>
    <row r="1270" spans="1:28">
      <c r="A1270" s="1">
        <v>35967</v>
      </c>
      <c r="B1270" s="7" t="s">
        <v>80</v>
      </c>
      <c r="C1270" s="8" t="str">
        <f t="shared" si="193"/>
        <v>Sun</v>
      </c>
      <c r="E1270" s="10">
        <v>0</v>
      </c>
      <c r="F1270" s="9">
        <v>6045.5779999999995</v>
      </c>
      <c r="G1270" s="9">
        <v>9378.1790000000001</v>
      </c>
      <c r="H1270" s="61">
        <v>5468.3939999999993</v>
      </c>
      <c r="I1270" s="9">
        <v>72.147999999999996</v>
      </c>
      <c r="J1270" s="9">
        <v>0</v>
      </c>
      <c r="K1270" s="9">
        <v>22602.483</v>
      </c>
      <c r="L1270" s="9">
        <v>0</v>
      </c>
      <c r="M1270" s="9"/>
      <c r="O1270" s="11">
        <f t="shared" si="194"/>
        <v>43566.781999999999</v>
      </c>
      <c r="P1270" s="11">
        <v>21551.031999999999</v>
      </c>
      <c r="Q1270" s="11">
        <f t="shared" si="195"/>
        <v>1051.4510000000009</v>
      </c>
      <c r="S1270" s="11">
        <f t="shared" si="196"/>
        <v>22015.75</v>
      </c>
      <c r="T1270" s="11">
        <f t="shared" si="190"/>
        <v>22015.75</v>
      </c>
      <c r="U1270" s="11">
        <f t="shared" si="199"/>
        <v>1158.612000000001</v>
      </c>
      <c r="V1270" s="11">
        <f t="shared" si="191"/>
        <v>22015.75</v>
      </c>
      <c r="W1270" s="12">
        <f t="shared" si="197"/>
        <v>1</v>
      </c>
      <c r="X1270" s="11">
        <f t="shared" si="192"/>
        <v>0</v>
      </c>
      <c r="Y1270" s="12">
        <f t="shared" si="198"/>
        <v>0</v>
      </c>
      <c r="AA1270" s="12"/>
      <c r="AB1270" s="12"/>
    </row>
    <row r="1271" spans="1:28">
      <c r="A1271" s="1">
        <v>35968</v>
      </c>
      <c r="B1271" s="7" t="s">
        <v>80</v>
      </c>
      <c r="C1271" s="8" t="str">
        <f t="shared" si="193"/>
        <v>Mon</v>
      </c>
      <c r="E1271" s="10">
        <v>0</v>
      </c>
      <c r="F1271" s="9">
        <v>7659.7469999999994</v>
      </c>
      <c r="G1271" s="9">
        <v>11080.316999999999</v>
      </c>
      <c r="H1271" s="61">
        <v>8163.8309999999992</v>
      </c>
      <c r="I1271" s="9">
        <v>73.070999999999998</v>
      </c>
      <c r="J1271" s="9">
        <v>0</v>
      </c>
      <c r="K1271" s="9">
        <v>21446.867999999999</v>
      </c>
      <c r="L1271" s="9">
        <v>0</v>
      </c>
      <c r="M1271" s="9"/>
      <c r="O1271" s="11">
        <f t="shared" si="194"/>
        <v>48423.833999999995</v>
      </c>
      <c r="P1271" s="11">
        <v>20449.29</v>
      </c>
      <c r="Q1271" s="11">
        <f t="shared" si="195"/>
        <v>997.5779999999977</v>
      </c>
      <c r="S1271" s="11">
        <f t="shared" si="196"/>
        <v>27974.543999999994</v>
      </c>
      <c r="T1271" s="11">
        <f t="shared" si="190"/>
        <v>27974.543999999994</v>
      </c>
      <c r="U1271" s="11">
        <f t="shared" si="199"/>
        <v>5958.7939999999944</v>
      </c>
      <c r="V1271" s="11">
        <f t="shared" si="191"/>
        <v>27974.543999999994</v>
      </c>
      <c r="W1271" s="12">
        <f t="shared" si="197"/>
        <v>1</v>
      </c>
      <c r="X1271" s="11">
        <f t="shared" si="192"/>
        <v>0</v>
      </c>
      <c r="Y1271" s="12">
        <f t="shared" si="198"/>
        <v>0</v>
      </c>
      <c r="AA1271" s="12"/>
      <c r="AB1271" s="12"/>
    </row>
    <row r="1272" spans="1:28">
      <c r="A1272" s="1">
        <v>35969</v>
      </c>
      <c r="B1272" s="7" t="s">
        <v>80</v>
      </c>
      <c r="C1272" s="8" t="str">
        <f t="shared" si="193"/>
        <v>Tue</v>
      </c>
      <c r="E1272" s="10">
        <v>0</v>
      </c>
      <c r="F1272" s="9">
        <v>7667.74</v>
      </c>
      <c r="G1272" s="9">
        <v>11207.264999999999</v>
      </c>
      <c r="H1272" s="61">
        <v>8164.6449999999995</v>
      </c>
      <c r="I1272" s="9">
        <v>72.795000000000002</v>
      </c>
      <c r="J1272" s="9">
        <v>0</v>
      </c>
      <c r="K1272" s="9">
        <v>26063.774999999998</v>
      </c>
      <c r="L1272" s="9">
        <v>0</v>
      </c>
      <c r="M1272" s="9"/>
      <c r="O1272" s="11">
        <f t="shared" si="194"/>
        <v>53176.219999999994</v>
      </c>
      <c r="P1272" s="11">
        <v>24992.95</v>
      </c>
      <c r="Q1272" s="11">
        <f t="shared" si="195"/>
        <v>1070.8249999999971</v>
      </c>
      <c r="S1272" s="11">
        <f t="shared" si="196"/>
        <v>28183.269999999993</v>
      </c>
      <c r="T1272" s="11">
        <f t="shared" si="190"/>
        <v>28183.269999999993</v>
      </c>
      <c r="U1272" s="11">
        <f t="shared" si="199"/>
        <v>208.72599999999875</v>
      </c>
      <c r="V1272" s="11">
        <f t="shared" si="191"/>
        <v>28183.269999999993</v>
      </c>
      <c r="W1272" s="12">
        <f t="shared" si="197"/>
        <v>1</v>
      </c>
      <c r="X1272" s="11">
        <f t="shared" si="192"/>
        <v>0</v>
      </c>
      <c r="Y1272" s="12">
        <f t="shared" si="198"/>
        <v>0</v>
      </c>
      <c r="AA1272" s="12"/>
      <c r="AB1272" s="12"/>
    </row>
    <row r="1273" spans="1:28">
      <c r="A1273" s="1">
        <v>35970</v>
      </c>
      <c r="B1273" s="7" t="s">
        <v>80</v>
      </c>
      <c r="C1273" s="8" t="str">
        <f t="shared" si="193"/>
        <v>Wed</v>
      </c>
      <c r="E1273" s="10">
        <v>0</v>
      </c>
      <c r="F1273" s="9">
        <v>7654.4329999999991</v>
      </c>
      <c r="G1273" s="9">
        <v>11256.21</v>
      </c>
      <c r="H1273" s="61">
        <v>8159.9639999999999</v>
      </c>
      <c r="I1273" s="9">
        <v>72.518999999999991</v>
      </c>
      <c r="J1273" s="9">
        <v>0</v>
      </c>
      <c r="K1273" s="9">
        <v>30455.877999999997</v>
      </c>
      <c r="L1273" s="9">
        <v>0</v>
      </c>
      <c r="M1273" s="9"/>
      <c r="O1273" s="11">
        <f t="shared" si="194"/>
        <v>57599.003999999994</v>
      </c>
      <c r="P1273" s="11">
        <v>29373.347999999998</v>
      </c>
      <c r="Q1273" s="11">
        <f t="shared" si="195"/>
        <v>1082.5299999999988</v>
      </c>
      <c r="S1273" s="11">
        <f t="shared" si="196"/>
        <v>28225.655999999995</v>
      </c>
      <c r="T1273" s="11">
        <f t="shared" si="190"/>
        <v>28225.655999999995</v>
      </c>
      <c r="U1273" s="11">
        <f t="shared" si="199"/>
        <v>42.386000000002241</v>
      </c>
      <c r="V1273" s="11">
        <f t="shared" si="191"/>
        <v>28225.655999999995</v>
      </c>
      <c r="W1273" s="12">
        <f t="shared" si="197"/>
        <v>1</v>
      </c>
      <c r="X1273" s="11">
        <f t="shared" si="192"/>
        <v>0</v>
      </c>
      <c r="Y1273" s="12">
        <f t="shared" si="198"/>
        <v>0</v>
      </c>
      <c r="AA1273" s="12"/>
      <c r="AB1273" s="12"/>
    </row>
    <row r="1274" spans="1:28">
      <c r="A1274" s="1">
        <v>35971</v>
      </c>
      <c r="B1274" s="7" t="s">
        <v>80</v>
      </c>
      <c r="C1274" s="8" t="str">
        <f t="shared" si="193"/>
        <v>Thur</v>
      </c>
      <c r="E1274" s="10">
        <v>0</v>
      </c>
      <c r="F1274" s="9">
        <v>7498.2519999999995</v>
      </c>
      <c r="G1274" s="9">
        <v>11347.032999999999</v>
      </c>
      <c r="H1274" s="61">
        <v>8059.4669999999996</v>
      </c>
      <c r="I1274" s="9">
        <v>73.430000000000007</v>
      </c>
      <c r="J1274" s="9">
        <v>0</v>
      </c>
      <c r="K1274" s="9">
        <v>28973.38</v>
      </c>
      <c r="L1274" s="9">
        <v>0</v>
      </c>
      <c r="M1274" s="9"/>
      <c r="O1274" s="11">
        <f t="shared" si="194"/>
        <v>55951.562000000005</v>
      </c>
      <c r="P1274" s="11">
        <v>27994.662999999997</v>
      </c>
      <c r="Q1274" s="11">
        <f t="shared" si="195"/>
        <v>978.71700000000419</v>
      </c>
      <c r="S1274" s="11">
        <f t="shared" si="196"/>
        <v>27956.899000000009</v>
      </c>
      <c r="T1274" s="11">
        <f t="shared" si="190"/>
        <v>27956.899000000009</v>
      </c>
      <c r="U1274" s="11">
        <f t="shared" si="199"/>
        <v>-268.75699999998687</v>
      </c>
      <c r="V1274" s="11">
        <f t="shared" si="191"/>
        <v>27956.899000000009</v>
      </c>
      <c r="W1274" s="12">
        <f t="shared" si="197"/>
        <v>1</v>
      </c>
      <c r="X1274" s="11">
        <f t="shared" si="192"/>
        <v>0</v>
      </c>
      <c r="Y1274" s="12">
        <f t="shared" si="198"/>
        <v>0</v>
      </c>
      <c r="AA1274" s="12"/>
      <c r="AB1274" s="12"/>
    </row>
    <row r="1275" spans="1:28">
      <c r="A1275" s="1">
        <v>35972</v>
      </c>
      <c r="B1275" s="7" t="s">
        <v>80</v>
      </c>
      <c r="C1275" s="8" t="str">
        <f t="shared" si="193"/>
        <v>Fri</v>
      </c>
      <c r="E1275" s="10">
        <v>0</v>
      </c>
      <c r="F1275" s="9">
        <v>6965.2920000000004</v>
      </c>
      <c r="G1275" s="9">
        <v>10659.916000000001</v>
      </c>
      <c r="H1275" s="61">
        <v>6949.5120000000006</v>
      </c>
      <c r="I1275" s="9">
        <v>72.588000000000008</v>
      </c>
      <c r="J1275" s="9">
        <v>0</v>
      </c>
      <c r="K1275" s="9">
        <v>27834.868000000002</v>
      </c>
      <c r="L1275" s="9">
        <v>0</v>
      </c>
      <c r="M1275" s="9"/>
      <c r="O1275" s="11">
        <f t="shared" si="194"/>
        <v>52482.176000000007</v>
      </c>
      <c r="P1275" s="11">
        <v>26909.108</v>
      </c>
      <c r="Q1275" s="11">
        <f t="shared" si="195"/>
        <v>925.76000000000204</v>
      </c>
      <c r="S1275" s="11">
        <f t="shared" si="196"/>
        <v>25573.068000000007</v>
      </c>
      <c r="T1275" s="11">
        <f t="shared" si="190"/>
        <v>25573.068000000007</v>
      </c>
      <c r="U1275" s="11">
        <f t="shared" si="199"/>
        <v>-2383.8310000000019</v>
      </c>
      <c r="V1275" s="11">
        <f t="shared" si="191"/>
        <v>25573.068000000007</v>
      </c>
      <c r="W1275" s="12">
        <f t="shared" si="197"/>
        <v>1</v>
      </c>
      <c r="X1275" s="11">
        <f t="shared" si="192"/>
        <v>0</v>
      </c>
      <c r="Y1275" s="12">
        <f t="shared" si="198"/>
        <v>0</v>
      </c>
      <c r="AA1275" s="12"/>
      <c r="AB1275" s="12"/>
    </row>
    <row r="1276" spans="1:28">
      <c r="A1276" s="1">
        <v>35973</v>
      </c>
      <c r="B1276" s="7" t="s">
        <v>80</v>
      </c>
      <c r="C1276" s="8" t="str">
        <f t="shared" si="193"/>
        <v>Sat</v>
      </c>
      <c r="E1276" s="10">
        <v>0</v>
      </c>
      <c r="F1276" s="9">
        <v>5544.04</v>
      </c>
      <c r="G1276" s="9">
        <v>9438.57</v>
      </c>
      <c r="H1276" s="61">
        <v>4854.7240000000002</v>
      </c>
      <c r="I1276" s="9">
        <v>72.725999999999999</v>
      </c>
      <c r="J1276" s="9">
        <v>0</v>
      </c>
      <c r="K1276" s="9">
        <v>18133.016</v>
      </c>
      <c r="L1276" s="9">
        <v>0</v>
      </c>
      <c r="M1276" s="9"/>
      <c r="O1276" s="11">
        <f t="shared" si="194"/>
        <v>38043.076000000001</v>
      </c>
      <c r="P1276" s="11">
        <v>16826.056</v>
      </c>
      <c r="Q1276" s="11">
        <f t="shared" si="195"/>
        <v>1306.9599999999991</v>
      </c>
      <c r="S1276" s="11">
        <f t="shared" si="196"/>
        <v>21217.02</v>
      </c>
      <c r="T1276" s="11">
        <f t="shared" si="190"/>
        <v>21217.02</v>
      </c>
      <c r="U1276" s="11">
        <f t="shared" si="199"/>
        <v>-4356.0480000000061</v>
      </c>
      <c r="V1276" s="11">
        <f t="shared" si="191"/>
        <v>21217.02</v>
      </c>
      <c r="W1276" s="12">
        <f t="shared" si="197"/>
        <v>1</v>
      </c>
      <c r="X1276" s="11">
        <f t="shared" si="192"/>
        <v>0</v>
      </c>
      <c r="Y1276" s="12">
        <f t="shared" si="198"/>
        <v>0</v>
      </c>
      <c r="AA1276" s="12"/>
      <c r="AB1276" s="12"/>
    </row>
    <row r="1277" spans="1:28">
      <c r="A1277" s="1">
        <v>35974</v>
      </c>
      <c r="B1277" s="7" t="s">
        <v>80</v>
      </c>
      <c r="C1277" s="8" t="str">
        <f t="shared" si="193"/>
        <v>Sun</v>
      </c>
      <c r="E1277" s="10">
        <v>0</v>
      </c>
      <c r="F1277" s="9">
        <v>6271.7849999999999</v>
      </c>
      <c r="G1277" s="9">
        <v>10184.594999999999</v>
      </c>
      <c r="H1277" s="61">
        <v>6012.99</v>
      </c>
      <c r="I1277" s="9">
        <v>73.484999999999999</v>
      </c>
      <c r="J1277" s="9">
        <v>0</v>
      </c>
      <c r="K1277" s="9">
        <v>4392.0600000000004</v>
      </c>
      <c r="L1277" s="9">
        <v>0</v>
      </c>
      <c r="M1277" s="9"/>
      <c r="O1277" s="11">
        <f t="shared" si="194"/>
        <v>26934.914999999997</v>
      </c>
      <c r="P1277" s="11">
        <v>4487.91</v>
      </c>
      <c r="Q1277" s="11">
        <f t="shared" si="195"/>
        <v>-95.849999999999454</v>
      </c>
      <c r="S1277" s="11">
        <f t="shared" si="196"/>
        <v>22447.004999999997</v>
      </c>
      <c r="T1277" s="11">
        <f t="shared" si="190"/>
        <v>22447.004999999997</v>
      </c>
      <c r="U1277" s="11">
        <f t="shared" si="199"/>
        <v>1229.9849999999969</v>
      </c>
      <c r="V1277" s="11">
        <f t="shared" si="191"/>
        <v>22447.004999999997</v>
      </c>
      <c r="W1277" s="12">
        <f t="shared" si="197"/>
        <v>1</v>
      </c>
      <c r="X1277" s="11">
        <f t="shared" si="192"/>
        <v>0</v>
      </c>
      <c r="Y1277" s="12">
        <f t="shared" si="198"/>
        <v>0</v>
      </c>
      <c r="AA1277" s="12"/>
      <c r="AB1277" s="12"/>
    </row>
    <row r="1278" spans="1:28">
      <c r="A1278" s="1">
        <v>35975</v>
      </c>
      <c r="B1278" s="7" t="s">
        <v>80</v>
      </c>
      <c r="C1278" s="8" t="str">
        <f t="shared" si="193"/>
        <v>Mon</v>
      </c>
      <c r="E1278" s="10">
        <v>0</v>
      </c>
      <c r="F1278" s="9">
        <v>7450.0649999999996</v>
      </c>
      <c r="G1278" s="9">
        <v>10854.75</v>
      </c>
      <c r="H1278" s="61">
        <v>6496.9649999999992</v>
      </c>
      <c r="I1278" s="9">
        <v>72.012</v>
      </c>
      <c r="J1278" s="9">
        <v>0</v>
      </c>
      <c r="K1278" s="9">
        <v>29883.920999999998</v>
      </c>
      <c r="L1278" s="9">
        <v>0</v>
      </c>
      <c r="M1278" s="9"/>
      <c r="O1278" s="11">
        <f t="shared" si="194"/>
        <v>54757.712999999996</v>
      </c>
      <c r="P1278" s="11">
        <v>28150.338</v>
      </c>
      <c r="Q1278" s="11">
        <f t="shared" si="195"/>
        <v>1733.5829999999987</v>
      </c>
      <c r="S1278" s="11">
        <f t="shared" si="196"/>
        <v>26607.374999999996</v>
      </c>
      <c r="T1278" s="11">
        <f t="shared" si="190"/>
        <v>26607.374999999996</v>
      </c>
      <c r="U1278" s="11">
        <f t="shared" si="199"/>
        <v>4160.369999999999</v>
      </c>
      <c r="V1278" s="11">
        <f t="shared" si="191"/>
        <v>26607.374999999996</v>
      </c>
      <c r="W1278" s="12">
        <f t="shared" si="197"/>
        <v>1</v>
      </c>
      <c r="X1278" s="11">
        <f t="shared" si="192"/>
        <v>0</v>
      </c>
      <c r="Y1278" s="12">
        <f t="shared" si="198"/>
        <v>0</v>
      </c>
      <c r="AA1278" s="12"/>
      <c r="AB1278" s="12"/>
    </row>
    <row r="1279" spans="1:28">
      <c r="A1279" s="1">
        <v>35976</v>
      </c>
      <c r="B1279" s="7" t="s">
        <v>80</v>
      </c>
      <c r="C1279" s="8" t="str">
        <f t="shared" si="193"/>
        <v>Tue</v>
      </c>
      <c r="E1279" s="10">
        <v>0</v>
      </c>
      <c r="F1279" s="9">
        <v>7625.1979999999994</v>
      </c>
      <c r="G1279" s="9">
        <v>10938.893</v>
      </c>
      <c r="H1279" s="61">
        <v>6347.2849999999999</v>
      </c>
      <c r="I1279" s="9">
        <v>71</v>
      </c>
      <c r="J1279" s="9">
        <v>0</v>
      </c>
      <c r="K1279" s="9">
        <v>26673.394999999997</v>
      </c>
      <c r="L1279" s="9">
        <v>0</v>
      </c>
      <c r="M1279" s="9"/>
      <c r="O1279" s="11">
        <f t="shared" si="194"/>
        <v>51655.770999999993</v>
      </c>
      <c r="P1279" s="11">
        <v>25210.506999999998</v>
      </c>
      <c r="Q1279" s="11">
        <f t="shared" si="195"/>
        <v>1462.887999999999</v>
      </c>
      <c r="S1279" s="11">
        <f t="shared" si="196"/>
        <v>26445.263999999996</v>
      </c>
      <c r="T1279" s="11">
        <f t="shared" si="190"/>
        <v>26445.263999999996</v>
      </c>
      <c r="U1279" s="11">
        <f t="shared" si="199"/>
        <v>-162.11100000000079</v>
      </c>
      <c r="V1279" s="11">
        <f t="shared" si="191"/>
        <v>26445.263999999996</v>
      </c>
      <c r="W1279" s="12">
        <f t="shared" si="197"/>
        <v>1</v>
      </c>
      <c r="X1279" s="11">
        <f t="shared" si="192"/>
        <v>0</v>
      </c>
      <c r="Y1279" s="12">
        <f t="shared" si="198"/>
        <v>0</v>
      </c>
      <c r="AA1279" s="12"/>
      <c r="AB1279" s="12"/>
    </row>
    <row r="1280" spans="1:28">
      <c r="A1280" s="1">
        <v>35977</v>
      </c>
      <c r="B1280" s="7" t="s">
        <v>81</v>
      </c>
      <c r="C1280" s="8" t="str">
        <f t="shared" si="193"/>
        <v>Wed</v>
      </c>
      <c r="E1280" s="10">
        <v>0</v>
      </c>
      <c r="F1280" s="9">
        <v>7572.99</v>
      </c>
      <c r="G1280" s="9">
        <v>10777.15</v>
      </c>
      <c r="H1280" s="61">
        <v>6162.7380000000003</v>
      </c>
      <c r="I1280" s="9">
        <v>72.725999999999999</v>
      </c>
      <c r="J1280" s="9">
        <v>0</v>
      </c>
      <c r="K1280" s="9">
        <v>27040.37</v>
      </c>
      <c r="L1280" s="9">
        <v>0</v>
      </c>
      <c r="M1280" s="9"/>
      <c r="O1280" s="11">
        <f t="shared" si="194"/>
        <v>51625.974000000002</v>
      </c>
      <c r="P1280" s="11">
        <v>24976.638000000003</v>
      </c>
      <c r="Q1280" s="11">
        <f t="shared" si="195"/>
        <v>2063.7319999999963</v>
      </c>
      <c r="S1280" s="11">
        <f t="shared" si="196"/>
        <v>26649.335999999999</v>
      </c>
      <c r="T1280" s="11">
        <f t="shared" si="190"/>
        <v>26649.335999999999</v>
      </c>
      <c r="U1280" s="11">
        <f t="shared" si="199"/>
        <v>204.07200000000375</v>
      </c>
      <c r="V1280" s="11">
        <f t="shared" si="191"/>
        <v>26649.335999999999</v>
      </c>
      <c r="W1280" s="12">
        <f t="shared" si="197"/>
        <v>1</v>
      </c>
      <c r="X1280" s="11">
        <f t="shared" si="192"/>
        <v>0</v>
      </c>
      <c r="Y1280" s="12">
        <f t="shared" si="198"/>
        <v>0</v>
      </c>
      <c r="AA1280" s="12"/>
      <c r="AB1280" s="12"/>
    </row>
    <row r="1281" spans="1:28">
      <c r="A1281" s="1">
        <v>35978</v>
      </c>
      <c r="B1281" s="7" t="s">
        <v>81</v>
      </c>
      <c r="C1281" s="8" t="str">
        <f t="shared" si="193"/>
        <v>Thur</v>
      </c>
      <c r="E1281" s="10">
        <v>0</v>
      </c>
      <c r="F1281" s="9">
        <v>7362.3379999999997</v>
      </c>
      <c r="G1281" s="9">
        <v>10465.234999999999</v>
      </c>
      <c r="H1281" s="61">
        <v>5539.2929999999997</v>
      </c>
      <c r="I1281" s="9">
        <v>73.346999999999994</v>
      </c>
      <c r="J1281" s="9">
        <v>0</v>
      </c>
      <c r="K1281" s="9">
        <v>18628.011999999999</v>
      </c>
      <c r="L1281" s="9">
        <v>0</v>
      </c>
      <c r="M1281" s="9"/>
      <c r="O1281" s="11">
        <f t="shared" si="194"/>
        <v>42068.224999999991</v>
      </c>
      <c r="P1281" s="11">
        <v>17095.165999999997</v>
      </c>
      <c r="Q1281" s="11">
        <f t="shared" si="195"/>
        <v>1532.8460000000014</v>
      </c>
      <c r="S1281" s="11">
        <f t="shared" si="196"/>
        <v>24973.058999999994</v>
      </c>
      <c r="T1281" s="11">
        <f t="shared" si="190"/>
        <v>24973.058999999994</v>
      </c>
      <c r="U1281" s="11">
        <f t="shared" si="199"/>
        <v>-1676.2770000000055</v>
      </c>
      <c r="V1281" s="11">
        <f t="shared" si="191"/>
        <v>24973.058999999994</v>
      </c>
      <c r="W1281" s="12">
        <f t="shared" si="197"/>
        <v>1</v>
      </c>
      <c r="X1281" s="11">
        <f t="shared" si="192"/>
        <v>0</v>
      </c>
      <c r="Y1281" s="12">
        <f t="shared" si="198"/>
        <v>0</v>
      </c>
      <c r="AA1281" s="12"/>
      <c r="AB1281" s="12"/>
    </row>
    <row r="1282" spans="1:28">
      <c r="A1282" s="1">
        <v>35979</v>
      </c>
      <c r="B1282" s="7" t="s">
        <v>81</v>
      </c>
      <c r="C1282" s="8" t="str">
        <f t="shared" si="193"/>
        <v>Fri</v>
      </c>
      <c r="E1282" s="10">
        <v>0</v>
      </c>
      <c r="F1282" s="9">
        <v>6704.5249999999996</v>
      </c>
      <c r="G1282" s="9">
        <v>9285.0550000000003</v>
      </c>
      <c r="H1282" s="61">
        <v>3588.0549999999998</v>
      </c>
      <c r="I1282" s="9">
        <v>73.849999999999994</v>
      </c>
      <c r="J1282" s="9">
        <v>0</v>
      </c>
      <c r="K1282" s="9">
        <v>19826.614999999998</v>
      </c>
      <c r="L1282" s="9">
        <v>0</v>
      </c>
      <c r="M1282" s="9"/>
      <c r="O1282" s="11">
        <f t="shared" si="194"/>
        <v>39478.099999999991</v>
      </c>
      <c r="P1282" s="11">
        <v>18457.224999999999</v>
      </c>
      <c r="Q1282" s="11">
        <f t="shared" si="195"/>
        <v>1369.3899999999994</v>
      </c>
      <c r="S1282" s="11">
        <f t="shared" si="196"/>
        <v>21020.874999999993</v>
      </c>
      <c r="T1282" s="11">
        <f t="shared" si="190"/>
        <v>21020.874999999993</v>
      </c>
      <c r="U1282" s="11">
        <f t="shared" si="199"/>
        <v>-3952.1840000000011</v>
      </c>
      <c r="V1282" s="11">
        <f t="shared" si="191"/>
        <v>21020.874999999993</v>
      </c>
      <c r="W1282" s="12">
        <f t="shared" si="197"/>
        <v>1</v>
      </c>
      <c r="X1282" s="11">
        <f t="shared" si="192"/>
        <v>0</v>
      </c>
      <c r="Y1282" s="12">
        <f t="shared" si="198"/>
        <v>0</v>
      </c>
      <c r="AA1282" s="12"/>
      <c r="AB1282" s="12"/>
    </row>
    <row r="1283" spans="1:28">
      <c r="A1283" s="1">
        <v>35980</v>
      </c>
      <c r="B1283" s="7" t="s">
        <v>81</v>
      </c>
      <c r="C1283" s="8" t="str">
        <f t="shared" si="193"/>
        <v>Sat</v>
      </c>
      <c r="E1283" s="10">
        <v>0</v>
      </c>
      <c r="F1283" s="9">
        <v>5485.08</v>
      </c>
      <c r="G1283" s="9">
        <v>8518.8819999999996</v>
      </c>
      <c r="H1283" s="61">
        <v>2584.1529999999998</v>
      </c>
      <c r="I1283" s="9">
        <v>76.536000000000001</v>
      </c>
      <c r="J1283" s="9">
        <v>0</v>
      </c>
      <c r="K1283" s="9">
        <v>1115.087</v>
      </c>
      <c r="L1283" s="9">
        <v>0</v>
      </c>
      <c r="M1283" s="9"/>
      <c r="O1283" s="11">
        <f t="shared" si="194"/>
        <v>17779.737999999998</v>
      </c>
      <c r="P1283" s="11">
        <v>65.905999999999992</v>
      </c>
      <c r="Q1283" s="11">
        <f t="shared" si="195"/>
        <v>1049.181</v>
      </c>
      <c r="S1283" s="11">
        <f t="shared" si="196"/>
        <v>17713.831999999999</v>
      </c>
      <c r="T1283" s="11">
        <f t="shared" ref="T1283:T1346" si="200">SUM(S1283,D1283)</f>
        <v>17713.831999999999</v>
      </c>
      <c r="U1283" s="11">
        <f t="shared" si="199"/>
        <v>-3307.0429999999942</v>
      </c>
      <c r="V1283" s="11">
        <f t="shared" ref="V1283:V1346" si="201">SUM(F1283:K1283)-P1283</f>
        <v>17713.831999999999</v>
      </c>
      <c r="W1283" s="12">
        <f t="shared" si="197"/>
        <v>1</v>
      </c>
      <c r="X1283" s="11">
        <f t="shared" ref="X1283:X1346" si="202">SUM(L1283:M1283)</f>
        <v>0</v>
      </c>
      <c r="Y1283" s="12">
        <f t="shared" si="198"/>
        <v>0</v>
      </c>
      <c r="AA1283" s="12"/>
      <c r="AB1283" s="12"/>
    </row>
    <row r="1284" spans="1:28">
      <c r="A1284" s="1">
        <v>35981</v>
      </c>
      <c r="B1284" s="7" t="s">
        <v>81</v>
      </c>
      <c r="C1284" s="8" t="str">
        <f t="shared" ref="C1284:C1347" si="203">IF(WEEKDAY(A1284)=1,"Sun",IF(WEEKDAY(A1284)=2,"Mon",IF(WEEKDAY(A1284)=3,"Tue",IF(WEEKDAY(A1284)=4,"Wed",IF(WEEKDAY(A1284)=5,"Thur",IF(WEEKDAY(A1284)=6,"Fri",IF(WEEKDAY(A1284)=7,"Sat")))))))</f>
        <v>Sun</v>
      </c>
      <c r="E1284" s="10">
        <v>0</v>
      </c>
      <c r="F1284" s="9">
        <v>6133.51</v>
      </c>
      <c r="G1284" s="9">
        <v>9538.2989999999991</v>
      </c>
      <c r="H1284" s="61">
        <v>4267.9449999999997</v>
      </c>
      <c r="I1284" s="9">
        <v>80.787999999999997</v>
      </c>
      <c r="J1284" s="9">
        <v>0</v>
      </c>
      <c r="K1284" s="9">
        <v>2076.0389999999998</v>
      </c>
      <c r="L1284" s="9">
        <v>0</v>
      </c>
      <c r="M1284" s="9"/>
      <c r="O1284" s="11">
        <f t="shared" ref="O1284:O1347" si="204">SUM(F1284:M1284)</f>
        <v>22096.581000000002</v>
      </c>
      <c r="P1284" s="11">
        <v>112.678</v>
      </c>
      <c r="Q1284" s="11">
        <f t="shared" ref="Q1284:Q1347" si="205">K1284-P1284</f>
        <v>1963.3609999999999</v>
      </c>
      <c r="S1284" s="11">
        <f t="shared" ref="S1284:S1347" si="206">O1284-P1284</f>
        <v>21983.903000000002</v>
      </c>
      <c r="T1284" s="11">
        <f t="shared" si="200"/>
        <v>21983.903000000002</v>
      </c>
      <c r="U1284" s="11">
        <f t="shared" si="199"/>
        <v>4270.0710000000036</v>
      </c>
      <c r="V1284" s="11">
        <f t="shared" si="201"/>
        <v>21983.903000000002</v>
      </c>
      <c r="W1284" s="12">
        <f t="shared" ref="W1284:W1347" si="207">V1284/S1284</f>
        <v>1</v>
      </c>
      <c r="X1284" s="11">
        <f t="shared" si="202"/>
        <v>0</v>
      </c>
      <c r="Y1284" s="12">
        <f t="shared" ref="Y1284:Y1347" si="208">X1284/S1284</f>
        <v>0</v>
      </c>
      <c r="AA1284" s="12"/>
      <c r="AB1284" s="12"/>
    </row>
    <row r="1285" spans="1:28">
      <c r="A1285" s="1">
        <v>35982</v>
      </c>
      <c r="B1285" s="7" t="s">
        <v>81</v>
      </c>
      <c r="C1285" s="8" t="str">
        <f t="shared" si="203"/>
        <v>Mon</v>
      </c>
      <c r="E1285" s="10">
        <v>0</v>
      </c>
      <c r="F1285" s="9">
        <v>7754.5259999999998</v>
      </c>
      <c r="G1285" s="9">
        <v>12166.288999999999</v>
      </c>
      <c r="H1285" s="61">
        <v>6818.0819999999994</v>
      </c>
      <c r="I1285" s="9">
        <v>81.244</v>
      </c>
      <c r="J1285" s="9">
        <v>0</v>
      </c>
      <c r="K1285" s="9">
        <v>16025.378999999999</v>
      </c>
      <c r="L1285" s="9">
        <v>0</v>
      </c>
      <c r="M1285" s="9"/>
      <c r="O1285" s="11">
        <f t="shared" si="204"/>
        <v>42845.52</v>
      </c>
      <c r="P1285" s="11">
        <v>13674.647999999999</v>
      </c>
      <c r="Q1285" s="11">
        <f t="shared" si="205"/>
        <v>2350.7309999999998</v>
      </c>
      <c r="S1285" s="11">
        <f t="shared" si="206"/>
        <v>29170.871999999996</v>
      </c>
      <c r="T1285" s="11">
        <f t="shared" si="200"/>
        <v>29170.871999999996</v>
      </c>
      <c r="U1285" s="11">
        <f t="shared" ref="U1285:U1348" si="209">S1285-S1284</f>
        <v>7186.9689999999937</v>
      </c>
      <c r="V1285" s="11">
        <f t="shared" si="201"/>
        <v>29170.871999999996</v>
      </c>
      <c r="W1285" s="12">
        <f t="shared" si="207"/>
        <v>1</v>
      </c>
      <c r="X1285" s="11">
        <f t="shared" si="202"/>
        <v>0</v>
      </c>
      <c r="Y1285" s="12">
        <f t="shared" si="208"/>
        <v>0</v>
      </c>
      <c r="AA1285" s="12"/>
      <c r="AB1285" s="12"/>
    </row>
    <row r="1286" spans="1:28">
      <c r="A1286" s="1">
        <v>35983</v>
      </c>
      <c r="B1286" s="7" t="s">
        <v>81</v>
      </c>
      <c r="C1286" s="8" t="str">
        <f t="shared" si="203"/>
        <v>Tue</v>
      </c>
      <c r="E1286" s="10">
        <v>0</v>
      </c>
      <c r="F1286" s="9">
        <v>8150.8129999999992</v>
      </c>
      <c r="G1286" s="9">
        <v>13221.197</v>
      </c>
      <c r="H1286" s="61">
        <v>7121.1579999999994</v>
      </c>
      <c r="I1286" s="9">
        <v>78.957999999999998</v>
      </c>
      <c r="J1286" s="9">
        <v>0</v>
      </c>
      <c r="K1286" s="9">
        <v>21490.447</v>
      </c>
      <c r="L1286" s="9">
        <v>0</v>
      </c>
      <c r="M1286" s="9"/>
      <c r="O1286" s="11">
        <f t="shared" si="204"/>
        <v>50062.572999999997</v>
      </c>
      <c r="P1286" s="11">
        <v>19856.87</v>
      </c>
      <c r="Q1286" s="11">
        <f t="shared" si="205"/>
        <v>1633.5770000000011</v>
      </c>
      <c r="S1286" s="11">
        <f t="shared" si="206"/>
        <v>30205.702999999998</v>
      </c>
      <c r="T1286" s="11">
        <f t="shared" si="200"/>
        <v>30205.702999999998</v>
      </c>
      <c r="U1286" s="11">
        <f t="shared" si="209"/>
        <v>1034.8310000000019</v>
      </c>
      <c r="V1286" s="11">
        <f t="shared" si="201"/>
        <v>30205.702999999998</v>
      </c>
      <c r="W1286" s="12">
        <f t="shared" si="207"/>
        <v>1</v>
      </c>
      <c r="X1286" s="11">
        <f t="shared" si="202"/>
        <v>0</v>
      </c>
      <c r="Y1286" s="12">
        <f t="shared" si="208"/>
        <v>0</v>
      </c>
      <c r="AA1286" s="12"/>
      <c r="AB1286" s="12"/>
    </row>
    <row r="1287" spans="1:28">
      <c r="A1287" s="1">
        <v>35984</v>
      </c>
      <c r="B1287" s="7" t="s">
        <v>81</v>
      </c>
      <c r="C1287" s="8" t="str">
        <f t="shared" si="203"/>
        <v>Wed</v>
      </c>
      <c r="E1287" s="10">
        <v>0</v>
      </c>
      <c r="F1287" s="9">
        <v>8378.0839999999989</v>
      </c>
      <c r="G1287" s="9">
        <v>13344.968999999999</v>
      </c>
      <c r="H1287" s="61">
        <v>7083.8130000000001</v>
      </c>
      <c r="I1287" s="9">
        <v>69.355000000000004</v>
      </c>
      <c r="J1287" s="9">
        <v>0</v>
      </c>
      <c r="K1287" s="9">
        <v>20066.002</v>
      </c>
      <c r="L1287" s="9">
        <v>0</v>
      </c>
      <c r="M1287" s="9"/>
      <c r="O1287" s="11">
        <f t="shared" si="204"/>
        <v>48942.222999999998</v>
      </c>
      <c r="P1287" s="11">
        <v>18324.657999999999</v>
      </c>
      <c r="Q1287" s="11">
        <f t="shared" si="205"/>
        <v>1741.344000000001</v>
      </c>
      <c r="S1287" s="11">
        <f t="shared" si="206"/>
        <v>30617.564999999999</v>
      </c>
      <c r="T1287" s="11">
        <f t="shared" si="200"/>
        <v>30617.564999999999</v>
      </c>
      <c r="U1287" s="11">
        <f t="shared" si="209"/>
        <v>411.86200000000099</v>
      </c>
      <c r="V1287" s="11">
        <f t="shared" si="201"/>
        <v>30617.564999999999</v>
      </c>
      <c r="W1287" s="12">
        <f t="shared" si="207"/>
        <v>1</v>
      </c>
      <c r="X1287" s="11">
        <f t="shared" si="202"/>
        <v>0</v>
      </c>
      <c r="Y1287" s="12">
        <f t="shared" si="208"/>
        <v>0</v>
      </c>
      <c r="AA1287" s="12"/>
      <c r="AB1287" s="12"/>
    </row>
    <row r="1288" spans="1:28">
      <c r="A1288" s="1">
        <v>35985</v>
      </c>
      <c r="B1288" s="7" t="s">
        <v>81</v>
      </c>
      <c r="C1288" s="8" t="str">
        <f t="shared" si="203"/>
        <v>Thur</v>
      </c>
      <c r="E1288" s="10">
        <v>0</v>
      </c>
      <c r="F1288" s="9">
        <v>8432.67</v>
      </c>
      <c r="G1288" s="9">
        <v>13339.125</v>
      </c>
      <c r="H1288" s="61">
        <v>7059.8849999999993</v>
      </c>
      <c r="I1288" s="9">
        <v>69.224999999999994</v>
      </c>
      <c r="J1288" s="9">
        <v>0</v>
      </c>
      <c r="K1288" s="9">
        <v>22278.735000000001</v>
      </c>
      <c r="L1288" s="9">
        <v>0</v>
      </c>
      <c r="M1288" s="9"/>
      <c r="O1288" s="11">
        <f t="shared" si="204"/>
        <v>51179.64</v>
      </c>
      <c r="P1288" s="11">
        <v>20368.125</v>
      </c>
      <c r="Q1288" s="11">
        <f t="shared" si="205"/>
        <v>1910.6100000000006</v>
      </c>
      <c r="S1288" s="11">
        <f t="shared" si="206"/>
        <v>30811.514999999999</v>
      </c>
      <c r="T1288" s="11">
        <f t="shared" si="200"/>
        <v>30811.514999999999</v>
      </c>
      <c r="U1288" s="11">
        <f t="shared" si="209"/>
        <v>193.95000000000073</v>
      </c>
      <c r="V1288" s="11">
        <f t="shared" si="201"/>
        <v>30811.514999999999</v>
      </c>
      <c r="W1288" s="12">
        <f t="shared" si="207"/>
        <v>1</v>
      </c>
      <c r="X1288" s="11">
        <f t="shared" si="202"/>
        <v>0</v>
      </c>
      <c r="Y1288" s="12">
        <f t="shared" si="208"/>
        <v>0</v>
      </c>
      <c r="AA1288" s="12"/>
      <c r="AB1288" s="12"/>
    </row>
    <row r="1289" spans="1:28">
      <c r="A1289" s="1">
        <v>35986</v>
      </c>
      <c r="B1289" s="7" t="s">
        <v>81</v>
      </c>
      <c r="C1289" s="8" t="str">
        <f t="shared" si="203"/>
        <v>Fri</v>
      </c>
      <c r="E1289" s="10">
        <v>0</v>
      </c>
      <c r="F1289" s="9">
        <v>7681.8339999999998</v>
      </c>
      <c r="G1289" s="9">
        <v>12370.467999999999</v>
      </c>
      <c r="H1289" s="61">
        <v>6543.3489999999993</v>
      </c>
      <c r="I1289" s="9">
        <v>69.484999999999999</v>
      </c>
      <c r="J1289" s="9">
        <v>0</v>
      </c>
      <c r="K1289" s="9">
        <v>23292.440999999999</v>
      </c>
      <c r="L1289" s="9">
        <v>0</v>
      </c>
      <c r="M1289" s="9"/>
      <c r="O1289" s="11">
        <f t="shared" si="204"/>
        <v>49957.576999999997</v>
      </c>
      <c r="P1289" s="11">
        <v>20965.227999999999</v>
      </c>
      <c r="Q1289" s="11">
        <f t="shared" si="205"/>
        <v>2327.2129999999997</v>
      </c>
      <c r="S1289" s="11">
        <f t="shared" si="206"/>
        <v>28992.348999999998</v>
      </c>
      <c r="T1289" s="11">
        <f t="shared" si="200"/>
        <v>28992.348999999998</v>
      </c>
      <c r="U1289" s="11">
        <f t="shared" si="209"/>
        <v>-1819.1660000000011</v>
      </c>
      <c r="V1289" s="11">
        <f t="shared" si="201"/>
        <v>28992.348999999998</v>
      </c>
      <c r="W1289" s="12">
        <f t="shared" si="207"/>
        <v>1</v>
      </c>
      <c r="X1289" s="11">
        <f t="shared" si="202"/>
        <v>0</v>
      </c>
      <c r="Y1289" s="12">
        <f t="shared" si="208"/>
        <v>0</v>
      </c>
      <c r="AA1289" s="12"/>
      <c r="AB1289" s="12"/>
    </row>
    <row r="1290" spans="1:28">
      <c r="A1290" s="1">
        <v>35987</v>
      </c>
      <c r="B1290" s="7" t="s">
        <v>81</v>
      </c>
      <c r="C1290" s="8" t="str">
        <f t="shared" si="203"/>
        <v>Sat</v>
      </c>
      <c r="E1290" s="10">
        <v>0</v>
      </c>
      <c r="F1290" s="9">
        <v>6201.2760000000007</v>
      </c>
      <c r="G1290" s="9">
        <v>10165.41</v>
      </c>
      <c r="H1290" s="61">
        <v>4639.68</v>
      </c>
      <c r="I1290" s="9">
        <v>69.81</v>
      </c>
      <c r="J1290" s="9">
        <v>0</v>
      </c>
      <c r="K1290" s="9">
        <v>2238.2160000000003</v>
      </c>
      <c r="L1290" s="9">
        <v>0</v>
      </c>
      <c r="M1290" s="9"/>
      <c r="O1290" s="11">
        <f t="shared" si="204"/>
        <v>23314.392000000003</v>
      </c>
      <c r="P1290" s="11">
        <v>177.21</v>
      </c>
      <c r="Q1290" s="11">
        <f t="shared" si="205"/>
        <v>2061.0060000000003</v>
      </c>
      <c r="S1290" s="11">
        <f t="shared" si="206"/>
        <v>23137.182000000004</v>
      </c>
      <c r="T1290" s="11">
        <f t="shared" si="200"/>
        <v>23137.182000000004</v>
      </c>
      <c r="U1290" s="11">
        <f t="shared" si="209"/>
        <v>-5855.166999999994</v>
      </c>
      <c r="V1290" s="11">
        <f t="shared" si="201"/>
        <v>23137.182000000004</v>
      </c>
      <c r="W1290" s="12">
        <f t="shared" si="207"/>
        <v>1</v>
      </c>
      <c r="X1290" s="11">
        <f t="shared" si="202"/>
        <v>0</v>
      </c>
      <c r="Y1290" s="12">
        <f t="shared" si="208"/>
        <v>0</v>
      </c>
      <c r="AA1290" s="12"/>
      <c r="AB1290" s="12"/>
    </row>
    <row r="1291" spans="1:28">
      <c r="A1291" s="1">
        <v>35988</v>
      </c>
      <c r="B1291" s="7" t="s">
        <v>81</v>
      </c>
      <c r="C1291" s="8" t="str">
        <f t="shared" si="203"/>
        <v>Sun</v>
      </c>
      <c r="E1291" s="10">
        <v>0</v>
      </c>
      <c r="F1291" s="9">
        <v>6602.1439999999993</v>
      </c>
      <c r="G1291" s="9">
        <v>10378.921</v>
      </c>
      <c r="H1291" s="61">
        <v>5131.2</v>
      </c>
      <c r="I1291" s="9">
        <v>69.484999999999999</v>
      </c>
      <c r="J1291" s="9">
        <v>0</v>
      </c>
      <c r="K1291" s="9">
        <v>2245.9690000000001</v>
      </c>
      <c r="L1291" s="9">
        <v>0</v>
      </c>
      <c r="M1291" s="9"/>
      <c r="O1291" s="11">
        <f t="shared" si="204"/>
        <v>24427.719000000001</v>
      </c>
      <c r="P1291" s="11">
        <v>229.83500000000001</v>
      </c>
      <c r="Q1291" s="11">
        <f t="shared" si="205"/>
        <v>2016.134</v>
      </c>
      <c r="S1291" s="11">
        <f t="shared" si="206"/>
        <v>24197.884000000002</v>
      </c>
      <c r="T1291" s="11">
        <f t="shared" si="200"/>
        <v>24197.884000000002</v>
      </c>
      <c r="U1291" s="11">
        <f t="shared" si="209"/>
        <v>1060.7019999999975</v>
      </c>
      <c r="V1291" s="11">
        <f t="shared" si="201"/>
        <v>24197.884000000002</v>
      </c>
      <c r="W1291" s="12">
        <f t="shared" si="207"/>
        <v>1</v>
      </c>
      <c r="X1291" s="11">
        <f t="shared" si="202"/>
        <v>0</v>
      </c>
      <c r="Y1291" s="12">
        <f t="shared" si="208"/>
        <v>0</v>
      </c>
      <c r="AA1291" s="12"/>
      <c r="AB1291" s="12"/>
    </row>
    <row r="1292" spans="1:28">
      <c r="A1292" s="1">
        <v>35989</v>
      </c>
      <c r="B1292" s="7" t="s">
        <v>81</v>
      </c>
      <c r="C1292" s="8" t="str">
        <f t="shared" si="203"/>
        <v>Mon</v>
      </c>
      <c r="E1292" s="10">
        <v>0</v>
      </c>
      <c r="F1292" s="9">
        <v>8128.7609999999995</v>
      </c>
      <c r="G1292" s="9">
        <v>11545.242999999999</v>
      </c>
      <c r="H1292" s="61">
        <v>6899.933</v>
      </c>
      <c r="I1292" s="9">
        <v>69.094999999999999</v>
      </c>
      <c r="J1292" s="9">
        <v>0</v>
      </c>
      <c r="K1292" s="9">
        <v>20632.830000000002</v>
      </c>
      <c r="L1292" s="9">
        <v>0</v>
      </c>
      <c r="M1292" s="9"/>
      <c r="O1292" s="11">
        <f t="shared" si="204"/>
        <v>47275.862000000001</v>
      </c>
      <c r="P1292" s="11">
        <v>18618.445</v>
      </c>
      <c r="Q1292" s="11">
        <f t="shared" si="205"/>
        <v>2014.385000000002</v>
      </c>
      <c r="S1292" s="11">
        <f t="shared" si="206"/>
        <v>28657.417000000001</v>
      </c>
      <c r="T1292" s="11">
        <f t="shared" si="200"/>
        <v>28657.417000000001</v>
      </c>
      <c r="U1292" s="11">
        <f t="shared" si="209"/>
        <v>4459.5329999999994</v>
      </c>
      <c r="V1292" s="11">
        <f t="shared" si="201"/>
        <v>28657.417000000001</v>
      </c>
      <c r="W1292" s="12">
        <f t="shared" si="207"/>
        <v>1</v>
      </c>
      <c r="X1292" s="11">
        <f t="shared" si="202"/>
        <v>0</v>
      </c>
      <c r="Y1292" s="12">
        <f t="shared" si="208"/>
        <v>0</v>
      </c>
      <c r="AA1292" s="12"/>
      <c r="AB1292" s="12"/>
    </row>
    <row r="1293" spans="1:28">
      <c r="A1293" s="1">
        <v>35990</v>
      </c>
      <c r="B1293" s="7" t="s">
        <v>81</v>
      </c>
      <c r="C1293" s="8" t="str">
        <f t="shared" si="203"/>
        <v>Tue</v>
      </c>
      <c r="E1293" s="10">
        <v>0</v>
      </c>
      <c r="F1293" s="9">
        <v>8164.89</v>
      </c>
      <c r="G1293" s="9">
        <v>11584.401</v>
      </c>
      <c r="H1293" s="61">
        <v>6889.8539999999994</v>
      </c>
      <c r="I1293" s="9">
        <v>64.59899999999999</v>
      </c>
      <c r="J1293" s="9">
        <v>0</v>
      </c>
      <c r="K1293" s="9">
        <v>20230.076999999997</v>
      </c>
      <c r="L1293" s="9">
        <v>0</v>
      </c>
      <c r="M1293" s="9"/>
      <c r="O1293" s="11">
        <f t="shared" si="204"/>
        <v>46933.820999999996</v>
      </c>
      <c r="P1293" s="11">
        <v>17937.342000000001</v>
      </c>
      <c r="Q1293" s="11">
        <f t="shared" si="205"/>
        <v>2292.7349999999969</v>
      </c>
      <c r="S1293" s="11">
        <f t="shared" si="206"/>
        <v>28996.478999999996</v>
      </c>
      <c r="T1293" s="11">
        <f t="shared" si="200"/>
        <v>28996.478999999996</v>
      </c>
      <c r="U1293" s="11">
        <f t="shared" si="209"/>
        <v>339.06199999999444</v>
      </c>
      <c r="V1293" s="11">
        <f t="shared" si="201"/>
        <v>28996.478999999996</v>
      </c>
      <c r="W1293" s="12">
        <f t="shared" si="207"/>
        <v>1</v>
      </c>
      <c r="X1293" s="11">
        <f t="shared" si="202"/>
        <v>0</v>
      </c>
      <c r="Y1293" s="12">
        <f t="shared" si="208"/>
        <v>0</v>
      </c>
      <c r="AA1293" s="12"/>
      <c r="AB1293" s="12"/>
    </row>
    <row r="1294" spans="1:28">
      <c r="A1294" s="1">
        <v>35991</v>
      </c>
      <c r="B1294" s="7" t="s">
        <v>81</v>
      </c>
      <c r="C1294" s="8" t="str">
        <f t="shared" si="203"/>
        <v>Wed</v>
      </c>
      <c r="E1294" s="10">
        <v>0</v>
      </c>
      <c r="F1294" s="9">
        <v>8183.2939999999999</v>
      </c>
      <c r="G1294" s="9">
        <v>11667.165999999999</v>
      </c>
      <c r="H1294" s="61">
        <v>6951.8889999999992</v>
      </c>
      <c r="I1294" s="9">
        <v>62.363</v>
      </c>
      <c r="J1294" s="9">
        <v>0</v>
      </c>
      <c r="K1294" s="9">
        <v>20889.490999999998</v>
      </c>
      <c r="L1294" s="9">
        <v>0</v>
      </c>
      <c r="M1294" s="9"/>
      <c r="O1294" s="11">
        <f t="shared" si="204"/>
        <v>47754.202999999994</v>
      </c>
      <c r="P1294" s="11">
        <v>18950.952999999998</v>
      </c>
      <c r="Q1294" s="11">
        <f t="shared" si="205"/>
        <v>1938.5380000000005</v>
      </c>
      <c r="S1294" s="11">
        <f t="shared" si="206"/>
        <v>28803.249999999996</v>
      </c>
      <c r="T1294" s="11">
        <f t="shared" si="200"/>
        <v>28803.249999999996</v>
      </c>
      <c r="U1294" s="11">
        <f t="shared" si="209"/>
        <v>-193.22899999999936</v>
      </c>
      <c r="V1294" s="11">
        <f t="shared" si="201"/>
        <v>28803.249999999996</v>
      </c>
      <c r="W1294" s="12">
        <f t="shared" si="207"/>
        <v>1</v>
      </c>
      <c r="X1294" s="11">
        <f t="shared" si="202"/>
        <v>0</v>
      </c>
      <c r="Y1294" s="12">
        <f t="shared" si="208"/>
        <v>0</v>
      </c>
      <c r="AA1294" s="12"/>
      <c r="AB1294" s="12"/>
    </row>
    <row r="1295" spans="1:28">
      <c r="A1295" s="1">
        <v>35992</v>
      </c>
      <c r="B1295" s="7" t="s">
        <v>81</v>
      </c>
      <c r="C1295" s="8" t="str">
        <f t="shared" si="203"/>
        <v>Thur</v>
      </c>
      <c r="E1295" s="10">
        <v>0</v>
      </c>
      <c r="F1295" s="9">
        <v>8175.4919999999993</v>
      </c>
      <c r="G1295" s="9">
        <v>11448.215999999999</v>
      </c>
      <c r="H1295" s="61">
        <v>6899.2559999999994</v>
      </c>
      <c r="I1295" s="9">
        <v>69.49799999999999</v>
      </c>
      <c r="J1295" s="9">
        <v>0</v>
      </c>
      <c r="K1295" s="9">
        <v>24783.407999999999</v>
      </c>
      <c r="L1295" s="9">
        <v>0</v>
      </c>
      <c r="M1295" s="9"/>
      <c r="O1295" s="11">
        <f t="shared" si="204"/>
        <v>51375.869999999995</v>
      </c>
      <c r="P1295" s="11">
        <v>22687.937999999998</v>
      </c>
      <c r="Q1295" s="11">
        <f t="shared" si="205"/>
        <v>2095.4700000000012</v>
      </c>
      <c r="S1295" s="11">
        <f t="shared" si="206"/>
        <v>28687.931999999997</v>
      </c>
      <c r="T1295" s="11">
        <f t="shared" si="200"/>
        <v>28687.931999999997</v>
      </c>
      <c r="U1295" s="11">
        <f t="shared" si="209"/>
        <v>-115.3179999999993</v>
      </c>
      <c r="V1295" s="11">
        <f t="shared" si="201"/>
        <v>28687.931999999997</v>
      </c>
      <c r="W1295" s="12">
        <f t="shared" si="207"/>
        <v>1</v>
      </c>
      <c r="X1295" s="11">
        <f t="shared" si="202"/>
        <v>0</v>
      </c>
      <c r="Y1295" s="12">
        <f t="shared" si="208"/>
        <v>0</v>
      </c>
      <c r="AA1295" s="12"/>
      <c r="AB1295" s="12"/>
    </row>
    <row r="1296" spans="1:28">
      <c r="A1296" s="1">
        <v>35993</v>
      </c>
      <c r="B1296" s="7" t="s">
        <v>81</v>
      </c>
      <c r="C1296" s="8" t="str">
        <f t="shared" si="203"/>
        <v>Fri</v>
      </c>
      <c r="E1296" s="10">
        <v>0</v>
      </c>
      <c r="F1296" s="9">
        <v>7522.8520000000008</v>
      </c>
      <c r="G1296" s="9">
        <v>10455.828000000001</v>
      </c>
      <c r="H1296" s="61">
        <v>5914.3440000000001</v>
      </c>
      <c r="I1296" s="9">
        <v>70.484000000000009</v>
      </c>
      <c r="J1296" s="9">
        <v>0</v>
      </c>
      <c r="K1296" s="9">
        <v>21344.028000000002</v>
      </c>
      <c r="L1296" s="9">
        <v>0</v>
      </c>
      <c r="M1296" s="9"/>
      <c r="O1296" s="11">
        <f t="shared" si="204"/>
        <v>45307.536000000007</v>
      </c>
      <c r="P1296" s="11">
        <v>19035.939999999999</v>
      </c>
      <c r="Q1296" s="11">
        <f t="shared" si="205"/>
        <v>2308.0880000000034</v>
      </c>
      <c r="S1296" s="11">
        <f t="shared" si="206"/>
        <v>26271.596000000009</v>
      </c>
      <c r="T1296" s="11">
        <f t="shared" si="200"/>
        <v>26271.596000000009</v>
      </c>
      <c r="U1296" s="11">
        <f t="shared" si="209"/>
        <v>-2416.3359999999884</v>
      </c>
      <c r="V1296" s="11">
        <f t="shared" si="201"/>
        <v>26271.596000000009</v>
      </c>
      <c r="W1296" s="12">
        <f t="shared" si="207"/>
        <v>1</v>
      </c>
      <c r="X1296" s="11">
        <f t="shared" si="202"/>
        <v>0</v>
      </c>
      <c r="Y1296" s="12">
        <f t="shared" si="208"/>
        <v>0</v>
      </c>
      <c r="AA1296" s="12"/>
      <c r="AB1296" s="12"/>
    </row>
    <row r="1297" spans="1:28">
      <c r="A1297" s="1">
        <v>35994</v>
      </c>
      <c r="B1297" s="7" t="s">
        <v>81</v>
      </c>
      <c r="C1297" s="8" t="str">
        <f t="shared" si="203"/>
        <v>Sat</v>
      </c>
      <c r="E1297" s="10">
        <v>0</v>
      </c>
      <c r="F1297" s="9">
        <v>6055.9920000000002</v>
      </c>
      <c r="G1297" s="9">
        <v>9242.6880000000001</v>
      </c>
      <c r="H1297" s="61">
        <v>3932.5860000000002</v>
      </c>
      <c r="I1297" s="9">
        <v>68.77</v>
      </c>
      <c r="J1297" s="9">
        <v>0</v>
      </c>
      <c r="K1297" s="9">
        <v>2031.36</v>
      </c>
      <c r="L1297" s="9">
        <v>0</v>
      </c>
      <c r="M1297" s="9"/>
      <c r="O1297" s="11">
        <f t="shared" si="204"/>
        <v>21331.396000000001</v>
      </c>
      <c r="P1297" s="11">
        <v>168.22200000000001</v>
      </c>
      <c r="Q1297" s="11">
        <f t="shared" si="205"/>
        <v>1863.1379999999999</v>
      </c>
      <c r="S1297" s="11">
        <f t="shared" si="206"/>
        <v>21163.173999999999</v>
      </c>
      <c r="T1297" s="11">
        <f t="shared" si="200"/>
        <v>21163.173999999999</v>
      </c>
      <c r="U1297" s="11">
        <f t="shared" si="209"/>
        <v>-5108.4220000000096</v>
      </c>
      <c r="V1297" s="11">
        <f t="shared" si="201"/>
        <v>21163.173999999999</v>
      </c>
      <c r="W1297" s="12">
        <f t="shared" si="207"/>
        <v>1</v>
      </c>
      <c r="X1297" s="11">
        <f t="shared" si="202"/>
        <v>0</v>
      </c>
      <c r="Y1297" s="12">
        <f t="shared" si="208"/>
        <v>0</v>
      </c>
      <c r="AA1297" s="12"/>
      <c r="AB1297" s="12"/>
    </row>
    <row r="1298" spans="1:28">
      <c r="A1298" s="1">
        <v>35995</v>
      </c>
      <c r="B1298" s="7" t="s">
        <v>81</v>
      </c>
      <c r="C1298" s="8" t="str">
        <f t="shared" si="203"/>
        <v>Sun</v>
      </c>
      <c r="E1298" s="10">
        <v>0</v>
      </c>
      <c r="F1298" s="9">
        <v>6551.86</v>
      </c>
      <c r="G1298" s="9">
        <v>9882.3799999999992</v>
      </c>
      <c r="H1298" s="61">
        <v>5237.46</v>
      </c>
      <c r="I1298" s="9">
        <v>66.78</v>
      </c>
      <c r="J1298" s="9">
        <v>0</v>
      </c>
      <c r="K1298" s="9">
        <v>6475.54</v>
      </c>
      <c r="L1298" s="9">
        <v>0</v>
      </c>
      <c r="M1298" s="9"/>
      <c r="O1298" s="11">
        <f t="shared" si="204"/>
        <v>28214.019999999997</v>
      </c>
      <c r="P1298" s="11">
        <v>4272.8599999999997</v>
      </c>
      <c r="Q1298" s="11">
        <f t="shared" si="205"/>
        <v>2202.6800000000003</v>
      </c>
      <c r="S1298" s="11">
        <f t="shared" si="206"/>
        <v>23941.159999999996</v>
      </c>
      <c r="T1298" s="11">
        <f t="shared" si="200"/>
        <v>23941.159999999996</v>
      </c>
      <c r="U1298" s="11">
        <f t="shared" si="209"/>
        <v>2777.9859999999971</v>
      </c>
      <c r="V1298" s="11">
        <f t="shared" si="201"/>
        <v>23941.159999999996</v>
      </c>
      <c r="W1298" s="12">
        <f t="shared" si="207"/>
        <v>1</v>
      </c>
      <c r="X1298" s="11">
        <f t="shared" si="202"/>
        <v>0</v>
      </c>
      <c r="Y1298" s="12">
        <f t="shared" si="208"/>
        <v>0</v>
      </c>
      <c r="AA1298" s="12"/>
      <c r="AB1298" s="12"/>
    </row>
    <row r="1299" spans="1:28">
      <c r="A1299" s="1">
        <v>35996</v>
      </c>
      <c r="B1299" s="7" t="s">
        <v>81</v>
      </c>
      <c r="C1299" s="8" t="str">
        <f t="shared" si="203"/>
        <v>Mon</v>
      </c>
      <c r="E1299" s="10">
        <v>0</v>
      </c>
      <c r="F1299" s="9">
        <v>7803.72</v>
      </c>
      <c r="G1299" s="9">
        <v>11047.32</v>
      </c>
      <c r="H1299" s="61">
        <v>6717.22</v>
      </c>
      <c r="I1299" s="9">
        <v>67.84</v>
      </c>
      <c r="J1299" s="9">
        <v>0</v>
      </c>
      <c r="K1299" s="9">
        <v>35363.72</v>
      </c>
      <c r="L1299" s="9">
        <v>0</v>
      </c>
      <c r="M1299" s="9"/>
      <c r="O1299" s="11">
        <f t="shared" si="204"/>
        <v>60999.820000000007</v>
      </c>
      <c r="P1299" s="11">
        <v>33356.080000000002</v>
      </c>
      <c r="Q1299" s="11">
        <f t="shared" si="205"/>
        <v>2007.6399999999994</v>
      </c>
      <c r="S1299" s="11">
        <f t="shared" si="206"/>
        <v>27643.740000000005</v>
      </c>
      <c r="T1299" s="11">
        <f t="shared" si="200"/>
        <v>27643.740000000005</v>
      </c>
      <c r="U1299" s="11">
        <f t="shared" si="209"/>
        <v>3702.580000000009</v>
      </c>
      <c r="V1299" s="11">
        <f t="shared" si="201"/>
        <v>27643.740000000005</v>
      </c>
      <c r="W1299" s="12">
        <f t="shared" si="207"/>
        <v>1</v>
      </c>
      <c r="X1299" s="11">
        <f t="shared" si="202"/>
        <v>0</v>
      </c>
      <c r="Y1299" s="12">
        <f t="shared" si="208"/>
        <v>0</v>
      </c>
      <c r="AA1299" s="12"/>
      <c r="AB1299" s="12"/>
    </row>
    <row r="1300" spans="1:28">
      <c r="A1300" s="1">
        <v>35997</v>
      </c>
      <c r="B1300" s="7" t="s">
        <v>81</v>
      </c>
      <c r="C1300" s="8" t="str">
        <f t="shared" si="203"/>
        <v>Tue</v>
      </c>
      <c r="E1300" s="10">
        <v>0</v>
      </c>
      <c r="F1300" s="9">
        <v>7707.6439999999993</v>
      </c>
      <c r="G1300" s="9">
        <v>10991.742999999999</v>
      </c>
      <c r="H1300" s="61">
        <v>6570.3119999999999</v>
      </c>
      <c r="I1300" s="9">
        <v>66.590999999999994</v>
      </c>
      <c r="J1300" s="9">
        <v>0</v>
      </c>
      <c r="K1300" s="9">
        <v>30481.766</v>
      </c>
      <c r="L1300" s="9">
        <v>0</v>
      </c>
      <c r="M1300" s="9"/>
      <c r="O1300" s="11">
        <f t="shared" si="204"/>
        <v>55818.055999999997</v>
      </c>
      <c r="P1300" s="11">
        <v>28243.040000000001</v>
      </c>
      <c r="Q1300" s="11">
        <f t="shared" si="205"/>
        <v>2238.7259999999987</v>
      </c>
      <c r="S1300" s="11">
        <f t="shared" si="206"/>
        <v>27575.015999999996</v>
      </c>
      <c r="T1300" s="11">
        <f t="shared" si="200"/>
        <v>27575.015999999996</v>
      </c>
      <c r="U1300" s="11">
        <f t="shared" si="209"/>
        <v>-68.724000000009255</v>
      </c>
      <c r="V1300" s="11">
        <f t="shared" si="201"/>
        <v>27575.015999999996</v>
      </c>
      <c r="W1300" s="12">
        <f t="shared" si="207"/>
        <v>1</v>
      </c>
      <c r="X1300" s="11">
        <f t="shared" si="202"/>
        <v>0</v>
      </c>
      <c r="Y1300" s="12">
        <f t="shared" si="208"/>
        <v>0</v>
      </c>
      <c r="AA1300" s="12"/>
      <c r="AB1300" s="12"/>
    </row>
    <row r="1301" spans="1:28">
      <c r="A1301" s="1">
        <v>35998</v>
      </c>
      <c r="B1301" s="7" t="s">
        <v>81</v>
      </c>
      <c r="C1301" s="8" t="str">
        <f t="shared" si="203"/>
        <v>Wed</v>
      </c>
      <c r="E1301" s="10">
        <v>0</v>
      </c>
      <c r="F1301" s="9">
        <v>7624.7819999999992</v>
      </c>
      <c r="G1301" s="9">
        <v>11536.403999999999</v>
      </c>
      <c r="H1301" s="61">
        <v>6325.1759999999995</v>
      </c>
      <c r="I1301" s="9">
        <v>67.221000000000004</v>
      </c>
      <c r="J1301" s="9">
        <v>0</v>
      </c>
      <c r="K1301" s="9">
        <v>39199.445999999996</v>
      </c>
      <c r="L1301" s="9">
        <v>0</v>
      </c>
      <c r="M1301" s="9"/>
      <c r="O1301" s="11">
        <f t="shared" si="204"/>
        <v>64753.028999999995</v>
      </c>
      <c r="P1301" s="11">
        <v>37184.949999999997</v>
      </c>
      <c r="Q1301" s="11">
        <f t="shared" si="205"/>
        <v>2014.4959999999992</v>
      </c>
      <c r="S1301" s="11">
        <f t="shared" si="206"/>
        <v>27568.078999999998</v>
      </c>
      <c r="T1301" s="11">
        <f t="shared" si="200"/>
        <v>27568.078999999998</v>
      </c>
      <c r="U1301" s="11">
        <f t="shared" si="209"/>
        <v>-6.9369999999980791</v>
      </c>
      <c r="V1301" s="11">
        <f t="shared" si="201"/>
        <v>27568.078999999998</v>
      </c>
      <c r="W1301" s="12">
        <f t="shared" si="207"/>
        <v>1</v>
      </c>
      <c r="X1301" s="11">
        <f t="shared" si="202"/>
        <v>0</v>
      </c>
      <c r="Y1301" s="12">
        <f t="shared" si="208"/>
        <v>0</v>
      </c>
      <c r="AA1301" s="12"/>
      <c r="AB1301" s="12"/>
    </row>
    <row r="1302" spans="1:28">
      <c r="A1302" s="1">
        <v>35999</v>
      </c>
      <c r="B1302" s="7" t="s">
        <v>81</v>
      </c>
      <c r="C1302" s="8" t="str">
        <f t="shared" si="203"/>
        <v>Thur</v>
      </c>
      <c r="E1302" s="10">
        <v>0</v>
      </c>
      <c r="F1302" s="9">
        <v>7713.7949999999992</v>
      </c>
      <c r="G1302" s="9">
        <v>10969.5</v>
      </c>
      <c r="H1302" s="61">
        <v>6694.59</v>
      </c>
      <c r="I1302" s="9">
        <v>67.094999999999999</v>
      </c>
      <c r="J1302" s="9">
        <v>0</v>
      </c>
      <c r="K1302" s="9">
        <v>25073.294999999998</v>
      </c>
      <c r="L1302" s="9">
        <v>0</v>
      </c>
      <c r="M1302" s="9"/>
      <c r="O1302" s="11">
        <f t="shared" si="204"/>
        <v>50518.274999999994</v>
      </c>
      <c r="P1302" s="11">
        <v>23007.195</v>
      </c>
      <c r="Q1302" s="11">
        <f t="shared" si="205"/>
        <v>2066.0999999999985</v>
      </c>
      <c r="S1302" s="11">
        <f t="shared" si="206"/>
        <v>27511.079999999994</v>
      </c>
      <c r="T1302" s="11">
        <f t="shared" si="200"/>
        <v>27511.079999999994</v>
      </c>
      <c r="U1302" s="11">
        <f t="shared" si="209"/>
        <v>-56.999000000003434</v>
      </c>
      <c r="V1302" s="11">
        <f t="shared" si="201"/>
        <v>27511.079999999994</v>
      </c>
      <c r="W1302" s="12">
        <f t="shared" si="207"/>
        <v>1</v>
      </c>
      <c r="X1302" s="11">
        <f t="shared" si="202"/>
        <v>0</v>
      </c>
      <c r="Y1302" s="12">
        <f t="shared" si="208"/>
        <v>0</v>
      </c>
      <c r="AA1302" s="12"/>
      <c r="AB1302" s="12"/>
    </row>
    <row r="1303" spans="1:28">
      <c r="A1303" s="1">
        <v>36000</v>
      </c>
      <c r="B1303" s="7" t="s">
        <v>81</v>
      </c>
      <c r="C1303" s="8" t="str">
        <f t="shared" si="203"/>
        <v>Fri</v>
      </c>
      <c r="E1303" s="10">
        <v>0</v>
      </c>
      <c r="F1303" s="9">
        <v>7090.21</v>
      </c>
      <c r="G1303" s="9">
        <v>10008.144999999999</v>
      </c>
      <c r="H1303" s="61">
        <v>5675.357</v>
      </c>
      <c r="I1303" s="9">
        <v>68.031999999999996</v>
      </c>
      <c r="J1303" s="9">
        <v>0</v>
      </c>
      <c r="K1303" s="9">
        <v>27468.983</v>
      </c>
      <c r="L1303" s="9">
        <v>0</v>
      </c>
      <c r="M1303" s="9"/>
      <c r="O1303" s="11">
        <f t="shared" si="204"/>
        <v>50310.726999999999</v>
      </c>
      <c r="P1303" s="11">
        <v>24920.971999999998</v>
      </c>
      <c r="Q1303" s="11">
        <f t="shared" si="205"/>
        <v>2548.0110000000022</v>
      </c>
      <c r="S1303" s="11">
        <f t="shared" si="206"/>
        <v>25389.755000000001</v>
      </c>
      <c r="T1303" s="11">
        <f t="shared" si="200"/>
        <v>25389.755000000001</v>
      </c>
      <c r="U1303" s="11">
        <f t="shared" si="209"/>
        <v>-2121.3249999999935</v>
      </c>
      <c r="V1303" s="11">
        <f t="shared" si="201"/>
        <v>25389.755000000001</v>
      </c>
      <c r="W1303" s="12">
        <f t="shared" si="207"/>
        <v>1</v>
      </c>
      <c r="X1303" s="11">
        <f t="shared" si="202"/>
        <v>0</v>
      </c>
      <c r="Y1303" s="12">
        <f t="shared" si="208"/>
        <v>0</v>
      </c>
      <c r="AA1303" s="12"/>
      <c r="AB1303" s="12"/>
    </row>
    <row r="1304" spans="1:28">
      <c r="A1304" s="1">
        <v>36001</v>
      </c>
      <c r="B1304" s="7" t="s">
        <v>81</v>
      </c>
      <c r="C1304" s="8" t="str">
        <f t="shared" si="203"/>
        <v>Sat</v>
      </c>
      <c r="E1304" s="10">
        <v>0</v>
      </c>
      <c r="F1304" s="9">
        <v>6024.942</v>
      </c>
      <c r="G1304" s="9">
        <v>9212.5879999999997</v>
      </c>
      <c r="H1304" s="61">
        <v>3873.2540000000004</v>
      </c>
      <c r="I1304" s="9">
        <v>70.069999999999993</v>
      </c>
      <c r="J1304" s="9">
        <v>0</v>
      </c>
      <c r="K1304" s="9">
        <v>1677.3680000000002</v>
      </c>
      <c r="L1304" s="9">
        <v>0</v>
      </c>
      <c r="M1304" s="9"/>
      <c r="O1304" s="11">
        <f t="shared" si="204"/>
        <v>20858.221999999998</v>
      </c>
      <c r="P1304" s="11">
        <v>201.58600000000001</v>
      </c>
      <c r="Q1304" s="11">
        <f t="shared" si="205"/>
        <v>1475.7820000000002</v>
      </c>
      <c r="S1304" s="11">
        <f t="shared" si="206"/>
        <v>20656.635999999999</v>
      </c>
      <c r="T1304" s="11">
        <f t="shared" si="200"/>
        <v>20656.635999999999</v>
      </c>
      <c r="U1304" s="11">
        <f t="shared" si="209"/>
        <v>-4733.1190000000024</v>
      </c>
      <c r="V1304" s="11">
        <f t="shared" si="201"/>
        <v>20656.635999999999</v>
      </c>
      <c r="W1304" s="12">
        <f t="shared" si="207"/>
        <v>1</v>
      </c>
      <c r="X1304" s="11">
        <f t="shared" si="202"/>
        <v>0</v>
      </c>
      <c r="Y1304" s="12">
        <f t="shared" si="208"/>
        <v>0</v>
      </c>
      <c r="AA1304" s="12"/>
      <c r="AB1304" s="12"/>
    </row>
    <row r="1305" spans="1:28">
      <c r="A1305" s="1">
        <v>36002</v>
      </c>
      <c r="B1305" s="7" t="s">
        <v>81</v>
      </c>
      <c r="C1305" s="8" t="str">
        <f t="shared" si="203"/>
        <v>Sun</v>
      </c>
      <c r="E1305" s="10">
        <v>0</v>
      </c>
      <c r="F1305" s="9">
        <v>6598.6560000000009</v>
      </c>
      <c r="G1305" s="9">
        <v>9953.8320000000003</v>
      </c>
      <c r="H1305" s="61">
        <v>5328.1140000000005</v>
      </c>
      <c r="I1305" s="9">
        <v>67.662000000000006</v>
      </c>
      <c r="J1305" s="9">
        <v>0</v>
      </c>
      <c r="K1305" s="9">
        <v>6345.192</v>
      </c>
      <c r="L1305" s="9">
        <v>0</v>
      </c>
      <c r="M1305" s="9"/>
      <c r="O1305" s="11">
        <f t="shared" si="204"/>
        <v>28293.456000000002</v>
      </c>
      <c r="P1305" s="11">
        <v>3983.4660000000003</v>
      </c>
      <c r="Q1305" s="11">
        <f t="shared" si="205"/>
        <v>2361.7259999999997</v>
      </c>
      <c r="S1305" s="11">
        <f t="shared" si="206"/>
        <v>24309.99</v>
      </c>
      <c r="T1305" s="11">
        <f t="shared" si="200"/>
        <v>24309.99</v>
      </c>
      <c r="U1305" s="11">
        <f t="shared" si="209"/>
        <v>3653.354000000003</v>
      </c>
      <c r="V1305" s="11">
        <f t="shared" si="201"/>
        <v>24309.99</v>
      </c>
      <c r="W1305" s="12">
        <f t="shared" si="207"/>
        <v>1</v>
      </c>
      <c r="X1305" s="11">
        <f t="shared" si="202"/>
        <v>0</v>
      </c>
      <c r="Y1305" s="12">
        <f t="shared" si="208"/>
        <v>0</v>
      </c>
      <c r="AA1305" s="12"/>
      <c r="AB1305" s="12"/>
    </row>
    <row r="1306" spans="1:28">
      <c r="A1306" s="1">
        <v>36003</v>
      </c>
      <c r="B1306" s="7" t="s">
        <v>81</v>
      </c>
      <c r="C1306" s="8" t="str">
        <f t="shared" si="203"/>
        <v>Mon</v>
      </c>
      <c r="E1306" s="10">
        <v>0</v>
      </c>
      <c r="F1306" s="9">
        <v>7843.3920000000007</v>
      </c>
      <c r="G1306" s="9">
        <v>11470.32</v>
      </c>
      <c r="H1306" s="61">
        <v>6980.4480000000003</v>
      </c>
      <c r="I1306" s="9">
        <v>63.012</v>
      </c>
      <c r="J1306" s="9">
        <v>0</v>
      </c>
      <c r="K1306" s="9">
        <v>32924.304000000004</v>
      </c>
      <c r="L1306" s="9">
        <v>0</v>
      </c>
      <c r="M1306" s="9"/>
      <c r="O1306" s="11">
        <f t="shared" si="204"/>
        <v>59281.476000000002</v>
      </c>
      <c r="P1306" s="11">
        <v>30487.128000000001</v>
      </c>
      <c r="Q1306" s="11">
        <f t="shared" si="205"/>
        <v>2437.1760000000031</v>
      </c>
      <c r="S1306" s="11">
        <f t="shared" si="206"/>
        <v>28794.348000000002</v>
      </c>
      <c r="T1306" s="11">
        <f t="shared" si="200"/>
        <v>28794.348000000002</v>
      </c>
      <c r="U1306" s="11">
        <f t="shared" si="209"/>
        <v>4484.3580000000002</v>
      </c>
      <c r="V1306" s="11">
        <f t="shared" si="201"/>
        <v>28794.348000000002</v>
      </c>
      <c r="W1306" s="12">
        <f t="shared" si="207"/>
        <v>1</v>
      </c>
      <c r="X1306" s="11">
        <f t="shared" si="202"/>
        <v>0</v>
      </c>
      <c r="Y1306" s="12">
        <f t="shared" si="208"/>
        <v>0</v>
      </c>
      <c r="AA1306" s="12"/>
      <c r="AB1306" s="12"/>
    </row>
    <row r="1307" spans="1:28">
      <c r="A1307" s="1">
        <v>36004</v>
      </c>
      <c r="B1307" s="7" t="s">
        <v>81</v>
      </c>
      <c r="C1307" s="8" t="str">
        <f t="shared" si="203"/>
        <v>Tue</v>
      </c>
      <c r="E1307" s="10">
        <v>0</v>
      </c>
      <c r="F1307" s="9">
        <v>7777.0260000000007</v>
      </c>
      <c r="G1307" s="9">
        <v>11299.68</v>
      </c>
      <c r="H1307" s="61">
        <v>6831.8460000000005</v>
      </c>
      <c r="I1307" s="9">
        <v>64.781999999999996</v>
      </c>
      <c r="J1307" s="9">
        <v>0</v>
      </c>
      <c r="K1307" s="9">
        <v>25696.152000000002</v>
      </c>
      <c r="L1307" s="9">
        <v>0</v>
      </c>
      <c r="M1307" s="9"/>
      <c r="O1307" s="11">
        <f t="shared" si="204"/>
        <v>51669.486000000004</v>
      </c>
      <c r="P1307" s="11">
        <v>23488.254000000001</v>
      </c>
      <c r="Q1307" s="11">
        <f t="shared" si="205"/>
        <v>2207.898000000001</v>
      </c>
      <c r="S1307" s="11">
        <f t="shared" si="206"/>
        <v>28181.232000000004</v>
      </c>
      <c r="T1307" s="11">
        <f t="shared" si="200"/>
        <v>28181.232000000004</v>
      </c>
      <c r="U1307" s="11">
        <f t="shared" si="209"/>
        <v>-613.11599999999817</v>
      </c>
      <c r="V1307" s="11">
        <f t="shared" si="201"/>
        <v>28181.232000000004</v>
      </c>
      <c r="W1307" s="12">
        <f t="shared" si="207"/>
        <v>1</v>
      </c>
      <c r="X1307" s="11">
        <f t="shared" si="202"/>
        <v>0</v>
      </c>
      <c r="Y1307" s="12">
        <f t="shared" si="208"/>
        <v>0</v>
      </c>
      <c r="AA1307" s="12"/>
      <c r="AB1307" s="12"/>
    </row>
    <row r="1308" spans="1:28">
      <c r="A1308" s="1">
        <v>36005</v>
      </c>
      <c r="B1308" s="7" t="s">
        <v>81</v>
      </c>
      <c r="C1308" s="8" t="str">
        <f t="shared" si="203"/>
        <v>Wed</v>
      </c>
      <c r="E1308" s="10">
        <v>0</v>
      </c>
      <c r="F1308" s="9">
        <v>7781.8</v>
      </c>
      <c r="G1308" s="9">
        <v>11314.524000000001</v>
      </c>
      <c r="H1308" s="61">
        <v>6841.5880000000006</v>
      </c>
      <c r="I1308" s="9">
        <v>66.091999999999999</v>
      </c>
      <c r="J1308" s="9">
        <v>0</v>
      </c>
      <c r="K1308" s="9">
        <v>29644.394</v>
      </c>
      <c r="L1308" s="9">
        <v>0</v>
      </c>
      <c r="M1308" s="9"/>
      <c r="O1308" s="11">
        <f t="shared" si="204"/>
        <v>55648.398000000001</v>
      </c>
      <c r="P1308" s="11">
        <v>27462.292000000001</v>
      </c>
      <c r="Q1308" s="11">
        <f t="shared" si="205"/>
        <v>2182.101999999999</v>
      </c>
      <c r="S1308" s="11">
        <f t="shared" si="206"/>
        <v>28186.106</v>
      </c>
      <c r="T1308" s="11">
        <f t="shared" si="200"/>
        <v>28186.106</v>
      </c>
      <c r="U1308" s="11">
        <f t="shared" si="209"/>
        <v>4.8739999999961583</v>
      </c>
      <c r="V1308" s="11">
        <f t="shared" si="201"/>
        <v>28186.106</v>
      </c>
      <c r="W1308" s="12">
        <f t="shared" si="207"/>
        <v>1</v>
      </c>
      <c r="X1308" s="11">
        <f t="shared" si="202"/>
        <v>0</v>
      </c>
      <c r="Y1308" s="12">
        <f t="shared" si="208"/>
        <v>0</v>
      </c>
      <c r="AA1308" s="12"/>
      <c r="AB1308" s="12"/>
    </row>
    <row r="1309" spans="1:28">
      <c r="A1309" s="1">
        <v>36006</v>
      </c>
      <c r="B1309" s="7" t="s">
        <v>81</v>
      </c>
      <c r="C1309" s="8" t="str">
        <f t="shared" si="203"/>
        <v>Thur</v>
      </c>
      <c r="E1309" s="10">
        <v>0</v>
      </c>
      <c r="F1309" s="9">
        <v>7666.268</v>
      </c>
      <c r="G1309" s="9">
        <v>11137.566000000001</v>
      </c>
      <c r="H1309" s="61">
        <v>6750.04</v>
      </c>
      <c r="I1309" s="9">
        <v>66.653999999999996</v>
      </c>
      <c r="J1309" s="9">
        <v>0</v>
      </c>
      <c r="K1309" s="9">
        <v>28773.368000000002</v>
      </c>
      <c r="L1309" s="9">
        <v>0</v>
      </c>
      <c r="M1309" s="9"/>
      <c r="O1309" s="11">
        <f t="shared" si="204"/>
        <v>54393.896000000008</v>
      </c>
      <c r="P1309" s="11">
        <v>27200.122000000003</v>
      </c>
      <c r="Q1309" s="11">
        <f t="shared" si="205"/>
        <v>1573.2459999999992</v>
      </c>
      <c r="S1309" s="11">
        <f t="shared" si="206"/>
        <v>27193.774000000005</v>
      </c>
      <c r="T1309" s="11">
        <f t="shared" si="200"/>
        <v>27193.774000000005</v>
      </c>
      <c r="U1309" s="11">
        <f t="shared" si="209"/>
        <v>-992.33199999999488</v>
      </c>
      <c r="V1309" s="11">
        <f t="shared" si="201"/>
        <v>27193.774000000005</v>
      </c>
      <c r="W1309" s="12">
        <f t="shared" si="207"/>
        <v>1</v>
      </c>
      <c r="X1309" s="11">
        <f t="shared" si="202"/>
        <v>0</v>
      </c>
      <c r="Y1309" s="12">
        <f t="shared" si="208"/>
        <v>0</v>
      </c>
      <c r="AA1309" s="12"/>
      <c r="AB1309" s="12"/>
    </row>
    <row r="1310" spans="1:28">
      <c r="A1310" s="1">
        <v>36007</v>
      </c>
      <c r="B1310" s="7" t="s">
        <v>81</v>
      </c>
      <c r="C1310" s="8" t="str">
        <f t="shared" si="203"/>
        <v>Fri</v>
      </c>
      <c r="E1310" s="10">
        <v>0</v>
      </c>
      <c r="F1310" s="9">
        <v>7360.2149999999992</v>
      </c>
      <c r="G1310" s="9">
        <v>10737.33</v>
      </c>
      <c r="H1310" s="61">
        <v>6143.9849999999997</v>
      </c>
      <c r="I1310" s="9">
        <v>64.965000000000003</v>
      </c>
      <c r="J1310" s="9">
        <v>0</v>
      </c>
      <c r="K1310" s="9">
        <v>21696.18</v>
      </c>
      <c r="L1310" s="9">
        <v>0</v>
      </c>
      <c r="M1310" s="9"/>
      <c r="O1310" s="11">
        <f t="shared" si="204"/>
        <v>46002.675000000003</v>
      </c>
      <c r="P1310" s="11">
        <v>19228.575000000001</v>
      </c>
      <c r="Q1310" s="11">
        <f t="shared" si="205"/>
        <v>2467.6049999999996</v>
      </c>
      <c r="S1310" s="11">
        <f t="shared" si="206"/>
        <v>26774.100000000002</v>
      </c>
      <c r="T1310" s="11">
        <f t="shared" si="200"/>
        <v>26774.100000000002</v>
      </c>
      <c r="U1310" s="11">
        <f t="shared" si="209"/>
        <v>-419.67400000000271</v>
      </c>
      <c r="V1310" s="11">
        <f t="shared" si="201"/>
        <v>26774.100000000002</v>
      </c>
      <c r="W1310" s="12">
        <f t="shared" si="207"/>
        <v>1</v>
      </c>
      <c r="X1310" s="11">
        <f t="shared" si="202"/>
        <v>0</v>
      </c>
      <c r="Y1310" s="12">
        <f t="shared" si="208"/>
        <v>0</v>
      </c>
      <c r="AA1310" s="12"/>
      <c r="AB1310" s="12"/>
    </row>
    <row r="1311" spans="1:28">
      <c r="A1311" s="1">
        <v>36008</v>
      </c>
      <c r="B1311" s="7" t="s">
        <v>82</v>
      </c>
      <c r="C1311" s="8" t="str">
        <f t="shared" si="203"/>
        <v>Sat</v>
      </c>
      <c r="E1311" s="10">
        <v>0</v>
      </c>
      <c r="F1311" s="9">
        <v>6054.3629999999994</v>
      </c>
      <c r="G1311" s="9">
        <v>9537.2549999999992</v>
      </c>
      <c r="H1311" s="61">
        <v>3750.6419999999998</v>
      </c>
      <c r="I1311" s="9">
        <v>66.402000000000001</v>
      </c>
      <c r="J1311" s="9">
        <v>0</v>
      </c>
      <c r="K1311" s="9">
        <v>2450.4479999999999</v>
      </c>
      <c r="L1311" s="9">
        <v>0</v>
      </c>
      <c r="M1311" s="9"/>
      <c r="O1311" s="11">
        <f t="shared" si="204"/>
        <v>21859.109999999997</v>
      </c>
      <c r="P1311" s="11">
        <v>44.981999999999999</v>
      </c>
      <c r="Q1311" s="11">
        <f t="shared" si="205"/>
        <v>2405.4659999999999</v>
      </c>
      <c r="S1311" s="11">
        <f t="shared" si="206"/>
        <v>21814.127999999997</v>
      </c>
      <c r="T1311" s="11">
        <f t="shared" si="200"/>
        <v>21814.127999999997</v>
      </c>
      <c r="U1311" s="11">
        <f t="shared" si="209"/>
        <v>-4959.9720000000052</v>
      </c>
      <c r="V1311" s="11">
        <f t="shared" si="201"/>
        <v>21814.127999999997</v>
      </c>
      <c r="W1311" s="12">
        <f t="shared" si="207"/>
        <v>1</v>
      </c>
      <c r="X1311" s="11">
        <f t="shared" si="202"/>
        <v>0</v>
      </c>
      <c r="Y1311" s="12">
        <f t="shared" si="208"/>
        <v>0</v>
      </c>
      <c r="AA1311" s="12"/>
      <c r="AB1311" s="12"/>
    </row>
    <row r="1312" spans="1:28">
      <c r="A1312" s="1">
        <v>36009</v>
      </c>
      <c r="B1312" s="7" t="s">
        <v>82</v>
      </c>
      <c r="C1312" s="8" t="str">
        <f t="shared" si="203"/>
        <v>Sun</v>
      </c>
      <c r="E1312" s="10">
        <v>0</v>
      </c>
      <c r="F1312" s="9">
        <v>6548.0940000000001</v>
      </c>
      <c r="G1312" s="9">
        <v>9986.003999999999</v>
      </c>
      <c r="H1312" s="61">
        <v>4961.9430000000002</v>
      </c>
      <c r="I1312" s="9">
        <v>65.331000000000003</v>
      </c>
      <c r="J1312" s="9">
        <v>0</v>
      </c>
      <c r="K1312" s="9">
        <v>6439.9229999999998</v>
      </c>
      <c r="L1312" s="9">
        <v>0</v>
      </c>
      <c r="M1312" s="9"/>
      <c r="O1312" s="11">
        <f t="shared" si="204"/>
        <v>28001.294999999995</v>
      </c>
      <c r="P1312" s="11">
        <v>4124.4209999999994</v>
      </c>
      <c r="Q1312" s="11">
        <f t="shared" si="205"/>
        <v>2315.5020000000004</v>
      </c>
      <c r="S1312" s="11">
        <f t="shared" si="206"/>
        <v>23876.873999999996</v>
      </c>
      <c r="T1312" s="11">
        <f t="shared" si="200"/>
        <v>23876.873999999996</v>
      </c>
      <c r="U1312" s="11">
        <f t="shared" si="209"/>
        <v>2062.7459999999992</v>
      </c>
      <c r="V1312" s="11">
        <f t="shared" si="201"/>
        <v>23876.873999999996</v>
      </c>
      <c r="W1312" s="12">
        <f t="shared" si="207"/>
        <v>1</v>
      </c>
      <c r="X1312" s="11">
        <f t="shared" si="202"/>
        <v>0</v>
      </c>
      <c r="Y1312" s="12">
        <f t="shared" si="208"/>
        <v>0</v>
      </c>
      <c r="AA1312" s="12"/>
      <c r="AB1312" s="12"/>
    </row>
    <row r="1313" spans="1:28">
      <c r="A1313" s="1">
        <v>36010</v>
      </c>
      <c r="B1313" s="7" t="s">
        <v>82</v>
      </c>
      <c r="C1313" s="8" t="str">
        <f t="shared" si="203"/>
        <v>Mon</v>
      </c>
      <c r="E1313" s="10">
        <v>0</v>
      </c>
      <c r="F1313" s="9">
        <v>7975.7849999999999</v>
      </c>
      <c r="G1313" s="9">
        <v>11672.4</v>
      </c>
      <c r="H1313" s="61">
        <v>7123.7849999999999</v>
      </c>
      <c r="I1313" s="9">
        <v>68.16</v>
      </c>
      <c r="J1313" s="9">
        <v>0</v>
      </c>
      <c r="K1313" s="9">
        <v>37213.230000000003</v>
      </c>
      <c r="L1313" s="9">
        <v>0</v>
      </c>
      <c r="M1313" s="9"/>
      <c r="O1313" s="11">
        <f t="shared" si="204"/>
        <v>64053.36</v>
      </c>
      <c r="P1313" s="11">
        <v>35024.654999999999</v>
      </c>
      <c r="Q1313" s="11">
        <f t="shared" si="205"/>
        <v>2188.5750000000044</v>
      </c>
      <c r="S1313" s="11">
        <f t="shared" si="206"/>
        <v>29028.705000000002</v>
      </c>
      <c r="T1313" s="11">
        <f t="shared" si="200"/>
        <v>29028.705000000002</v>
      </c>
      <c r="U1313" s="11">
        <f t="shared" si="209"/>
        <v>5151.8310000000056</v>
      </c>
      <c r="V1313" s="11">
        <f t="shared" si="201"/>
        <v>29028.705000000002</v>
      </c>
      <c r="W1313" s="12">
        <f t="shared" si="207"/>
        <v>1</v>
      </c>
      <c r="X1313" s="11">
        <f t="shared" si="202"/>
        <v>0</v>
      </c>
      <c r="Y1313" s="12">
        <f t="shared" si="208"/>
        <v>0</v>
      </c>
      <c r="AA1313" s="12"/>
      <c r="AB1313" s="12"/>
    </row>
    <row r="1314" spans="1:28">
      <c r="A1314" s="1">
        <v>36011</v>
      </c>
      <c r="B1314" s="7" t="s">
        <v>82</v>
      </c>
      <c r="C1314" s="8" t="str">
        <f t="shared" si="203"/>
        <v>Tue</v>
      </c>
      <c r="E1314" s="10">
        <v>0</v>
      </c>
      <c r="F1314" s="9">
        <v>8026.9049999999997</v>
      </c>
      <c r="G1314" s="9">
        <v>11800.2</v>
      </c>
      <c r="H1314" s="61">
        <v>7182.36</v>
      </c>
      <c r="I1314" s="9">
        <v>69.224999999999994</v>
      </c>
      <c r="J1314" s="9">
        <v>0</v>
      </c>
      <c r="K1314" s="9">
        <v>37706.324999999997</v>
      </c>
      <c r="L1314" s="9">
        <v>0</v>
      </c>
      <c r="M1314" s="9"/>
      <c r="O1314" s="11">
        <f t="shared" si="204"/>
        <v>64785.014999999999</v>
      </c>
      <c r="P1314" s="11">
        <v>35394.21</v>
      </c>
      <c r="Q1314" s="11">
        <f t="shared" si="205"/>
        <v>2312.114999999998</v>
      </c>
      <c r="S1314" s="11">
        <f t="shared" si="206"/>
        <v>29390.805</v>
      </c>
      <c r="T1314" s="11">
        <f t="shared" si="200"/>
        <v>29390.805</v>
      </c>
      <c r="U1314" s="11">
        <f t="shared" si="209"/>
        <v>362.09999999999854</v>
      </c>
      <c r="V1314" s="11">
        <f t="shared" si="201"/>
        <v>29390.805</v>
      </c>
      <c r="W1314" s="12">
        <f t="shared" si="207"/>
        <v>1</v>
      </c>
      <c r="X1314" s="11">
        <f t="shared" si="202"/>
        <v>0</v>
      </c>
      <c r="Y1314" s="12">
        <f t="shared" si="208"/>
        <v>0</v>
      </c>
      <c r="AA1314" s="12"/>
      <c r="AB1314" s="12"/>
    </row>
    <row r="1315" spans="1:28">
      <c r="A1315" s="1">
        <v>36012</v>
      </c>
      <c r="B1315" s="7" t="s">
        <v>82</v>
      </c>
      <c r="C1315" s="8" t="str">
        <f t="shared" si="203"/>
        <v>Wed</v>
      </c>
      <c r="E1315" s="10">
        <v>0</v>
      </c>
      <c r="F1315" s="9">
        <v>8002.9459999999999</v>
      </c>
      <c r="G1315" s="9">
        <v>11469.39</v>
      </c>
      <c r="H1315" s="61">
        <v>7065.73</v>
      </c>
      <c r="I1315" s="9">
        <v>65.897999999999996</v>
      </c>
      <c r="J1315" s="9">
        <v>0</v>
      </c>
      <c r="K1315" s="9">
        <v>33022.22</v>
      </c>
      <c r="L1315" s="9">
        <v>0</v>
      </c>
      <c r="M1315" s="9"/>
      <c r="O1315" s="11">
        <f t="shared" si="204"/>
        <v>59626.184000000001</v>
      </c>
      <c r="P1315" s="11">
        <v>30673.95</v>
      </c>
      <c r="Q1315" s="11">
        <f t="shared" si="205"/>
        <v>2348.2700000000004</v>
      </c>
      <c r="S1315" s="11">
        <f t="shared" si="206"/>
        <v>28952.234</v>
      </c>
      <c r="T1315" s="11">
        <f t="shared" si="200"/>
        <v>28952.234</v>
      </c>
      <c r="U1315" s="11">
        <f t="shared" si="209"/>
        <v>-438.57099999999991</v>
      </c>
      <c r="V1315" s="11">
        <f t="shared" si="201"/>
        <v>28952.234</v>
      </c>
      <c r="W1315" s="12">
        <f t="shared" si="207"/>
        <v>1</v>
      </c>
      <c r="X1315" s="11">
        <f t="shared" si="202"/>
        <v>0</v>
      </c>
      <c r="Y1315" s="12">
        <f t="shared" si="208"/>
        <v>0</v>
      </c>
      <c r="AA1315" s="12"/>
      <c r="AB1315" s="12"/>
    </row>
    <row r="1316" spans="1:28">
      <c r="A1316" s="1">
        <v>36013</v>
      </c>
      <c r="B1316" s="7" t="s">
        <v>82</v>
      </c>
      <c r="C1316" s="8" t="str">
        <f t="shared" si="203"/>
        <v>Thur</v>
      </c>
      <c r="E1316" s="10">
        <v>0</v>
      </c>
      <c r="F1316" s="9">
        <v>8319.884</v>
      </c>
      <c r="G1316" s="9">
        <v>11531.104000000001</v>
      </c>
      <c r="H1316" s="61">
        <v>7186.02</v>
      </c>
      <c r="I1316" s="9">
        <v>65.897999999999996</v>
      </c>
      <c r="J1316" s="9">
        <v>0</v>
      </c>
      <c r="K1316" s="9">
        <v>30017.062000000002</v>
      </c>
      <c r="L1316" s="9">
        <v>0</v>
      </c>
      <c r="M1316" s="9"/>
      <c r="O1316" s="11">
        <f t="shared" si="204"/>
        <v>57119.968000000008</v>
      </c>
      <c r="P1316" s="11">
        <v>27521.306</v>
      </c>
      <c r="Q1316" s="11">
        <f t="shared" si="205"/>
        <v>2495.7560000000012</v>
      </c>
      <c r="S1316" s="11">
        <f t="shared" si="206"/>
        <v>29598.662000000008</v>
      </c>
      <c r="T1316" s="11">
        <f t="shared" si="200"/>
        <v>29598.662000000008</v>
      </c>
      <c r="U1316" s="11">
        <f t="shared" si="209"/>
        <v>646.42800000000716</v>
      </c>
      <c r="V1316" s="11">
        <f t="shared" si="201"/>
        <v>29598.662000000008</v>
      </c>
      <c r="W1316" s="12">
        <f t="shared" si="207"/>
        <v>1</v>
      </c>
      <c r="X1316" s="11">
        <f t="shared" si="202"/>
        <v>0</v>
      </c>
      <c r="Y1316" s="12">
        <f t="shared" si="208"/>
        <v>0</v>
      </c>
      <c r="AA1316" s="12"/>
      <c r="AB1316" s="12"/>
    </row>
    <row r="1317" spans="1:28">
      <c r="A1317" s="1">
        <v>36014</v>
      </c>
      <c r="B1317" s="7" t="s">
        <v>82</v>
      </c>
      <c r="C1317" s="8" t="str">
        <f t="shared" si="203"/>
        <v>Fri</v>
      </c>
      <c r="E1317" s="10">
        <v>0</v>
      </c>
      <c r="F1317" s="9">
        <v>7417.652</v>
      </c>
      <c r="G1317" s="9">
        <v>10765.116</v>
      </c>
      <c r="H1317" s="61">
        <v>6094.2359999999999</v>
      </c>
      <c r="I1317" s="9">
        <v>66.275999999999996</v>
      </c>
      <c r="J1317" s="9">
        <v>0</v>
      </c>
      <c r="K1317" s="9">
        <v>28935.26</v>
      </c>
      <c r="L1317" s="9">
        <v>0</v>
      </c>
      <c r="M1317" s="9"/>
      <c r="O1317" s="11">
        <f t="shared" si="204"/>
        <v>53278.54</v>
      </c>
      <c r="P1317" s="11">
        <v>26658.732</v>
      </c>
      <c r="Q1317" s="11">
        <f t="shared" si="205"/>
        <v>2276.5279999999984</v>
      </c>
      <c r="S1317" s="11">
        <f t="shared" si="206"/>
        <v>26619.808000000001</v>
      </c>
      <c r="T1317" s="11">
        <f t="shared" si="200"/>
        <v>26619.808000000001</v>
      </c>
      <c r="U1317" s="11">
        <f t="shared" si="209"/>
        <v>-2978.8540000000066</v>
      </c>
      <c r="V1317" s="11">
        <f t="shared" si="201"/>
        <v>26619.808000000001</v>
      </c>
      <c r="W1317" s="12">
        <f t="shared" si="207"/>
        <v>1</v>
      </c>
      <c r="X1317" s="11">
        <f t="shared" si="202"/>
        <v>0</v>
      </c>
      <c r="Y1317" s="12">
        <f t="shared" si="208"/>
        <v>0</v>
      </c>
      <c r="AA1317" s="12"/>
      <c r="AB1317" s="12"/>
    </row>
    <row r="1318" spans="1:28">
      <c r="A1318" s="1">
        <v>36015</v>
      </c>
      <c r="B1318" s="7" t="s">
        <v>82</v>
      </c>
      <c r="C1318" s="8" t="str">
        <f t="shared" si="203"/>
        <v>Sat</v>
      </c>
      <c r="E1318" s="10">
        <v>0</v>
      </c>
      <c r="F1318" s="9">
        <v>6183.6559999999999</v>
      </c>
      <c r="G1318" s="9">
        <v>9445.9080000000013</v>
      </c>
      <c r="H1318" s="61">
        <v>4193.2719999999999</v>
      </c>
      <c r="I1318" s="9">
        <v>0</v>
      </c>
      <c r="J1318" s="9">
        <v>0</v>
      </c>
      <c r="K1318" s="9">
        <v>20237.324000000001</v>
      </c>
      <c r="L1318" s="9">
        <v>0</v>
      </c>
      <c r="M1318" s="9"/>
      <c r="O1318" s="11">
        <f t="shared" si="204"/>
        <v>40060.160000000003</v>
      </c>
      <c r="P1318" s="11">
        <v>18113.335999999999</v>
      </c>
      <c r="Q1318" s="11">
        <f t="shared" si="205"/>
        <v>2123.9880000000012</v>
      </c>
      <c r="S1318" s="11">
        <f t="shared" si="206"/>
        <v>21946.824000000004</v>
      </c>
      <c r="T1318" s="11">
        <f t="shared" si="200"/>
        <v>21946.824000000004</v>
      </c>
      <c r="U1318" s="11">
        <f t="shared" si="209"/>
        <v>-4672.9839999999967</v>
      </c>
      <c r="V1318" s="11">
        <f t="shared" si="201"/>
        <v>21946.824000000004</v>
      </c>
      <c r="W1318" s="12">
        <f t="shared" si="207"/>
        <v>1</v>
      </c>
      <c r="X1318" s="11">
        <f t="shared" si="202"/>
        <v>0</v>
      </c>
      <c r="Y1318" s="12">
        <f t="shared" si="208"/>
        <v>0</v>
      </c>
      <c r="AA1318" s="12"/>
      <c r="AB1318" s="12"/>
    </row>
    <row r="1319" spans="1:28">
      <c r="A1319" s="1">
        <v>36016</v>
      </c>
      <c r="B1319" s="7" t="s">
        <v>82</v>
      </c>
      <c r="C1319" s="8" t="str">
        <f t="shared" si="203"/>
        <v>Sun</v>
      </c>
      <c r="E1319" s="10">
        <v>0</v>
      </c>
      <c r="F1319" s="9">
        <v>6691.7719999999999</v>
      </c>
      <c r="G1319" s="9">
        <v>9843.5640000000003</v>
      </c>
      <c r="H1319" s="61">
        <v>5072.7440000000006</v>
      </c>
      <c r="I1319" s="9">
        <v>0</v>
      </c>
      <c r="J1319" s="9">
        <v>0</v>
      </c>
      <c r="K1319" s="9">
        <v>12686.068000000001</v>
      </c>
      <c r="L1319" s="9">
        <v>0</v>
      </c>
      <c r="M1319" s="9"/>
      <c r="O1319" s="11">
        <f t="shared" si="204"/>
        <v>34294.148000000001</v>
      </c>
      <c r="P1319" s="11">
        <v>10266.468000000001</v>
      </c>
      <c r="Q1319" s="11">
        <f t="shared" si="205"/>
        <v>2419.6000000000004</v>
      </c>
      <c r="S1319" s="11">
        <f t="shared" si="206"/>
        <v>24027.68</v>
      </c>
      <c r="T1319" s="11">
        <f t="shared" si="200"/>
        <v>24027.68</v>
      </c>
      <c r="U1319" s="11">
        <f t="shared" si="209"/>
        <v>2080.8559999999961</v>
      </c>
      <c r="V1319" s="11">
        <f t="shared" si="201"/>
        <v>24027.68</v>
      </c>
      <c r="W1319" s="12">
        <f t="shared" si="207"/>
        <v>1</v>
      </c>
      <c r="X1319" s="11">
        <f t="shared" si="202"/>
        <v>0</v>
      </c>
      <c r="Y1319" s="12">
        <f t="shared" si="208"/>
        <v>0</v>
      </c>
      <c r="AA1319" s="12"/>
      <c r="AB1319" s="12"/>
    </row>
    <row r="1320" spans="1:28">
      <c r="A1320" s="1">
        <v>36017</v>
      </c>
      <c r="B1320" s="7" t="s">
        <v>82</v>
      </c>
      <c r="C1320" s="8" t="str">
        <f t="shared" si="203"/>
        <v>Mon</v>
      </c>
      <c r="E1320" s="10">
        <v>0</v>
      </c>
      <c r="F1320" s="9">
        <v>8410.74</v>
      </c>
      <c r="G1320" s="9">
        <v>11614.08</v>
      </c>
      <c r="H1320" s="61">
        <v>6895.86</v>
      </c>
      <c r="I1320" s="9">
        <v>0</v>
      </c>
      <c r="J1320" s="9">
        <v>0</v>
      </c>
      <c r="K1320" s="9">
        <v>36320.300000000003</v>
      </c>
      <c r="L1320" s="9">
        <v>0</v>
      </c>
      <c r="M1320" s="9"/>
      <c r="O1320" s="11">
        <f t="shared" si="204"/>
        <v>63240.98</v>
      </c>
      <c r="P1320" s="11">
        <v>33795.5</v>
      </c>
      <c r="Q1320" s="11">
        <f t="shared" si="205"/>
        <v>2524.8000000000029</v>
      </c>
      <c r="S1320" s="11">
        <f t="shared" si="206"/>
        <v>29445.480000000003</v>
      </c>
      <c r="T1320" s="11">
        <f t="shared" si="200"/>
        <v>29445.480000000003</v>
      </c>
      <c r="U1320" s="11">
        <f t="shared" si="209"/>
        <v>5417.8000000000029</v>
      </c>
      <c r="V1320" s="11">
        <f t="shared" si="201"/>
        <v>29445.480000000003</v>
      </c>
      <c r="W1320" s="12">
        <f t="shared" si="207"/>
        <v>1</v>
      </c>
      <c r="X1320" s="11">
        <f t="shared" si="202"/>
        <v>0</v>
      </c>
      <c r="Y1320" s="12">
        <f t="shared" si="208"/>
        <v>0</v>
      </c>
      <c r="AA1320" s="12"/>
      <c r="AB1320" s="12"/>
    </row>
    <row r="1321" spans="1:28">
      <c r="A1321" s="1">
        <v>36018</v>
      </c>
      <c r="B1321" s="7" t="s">
        <v>82</v>
      </c>
      <c r="C1321" s="8" t="str">
        <f t="shared" si="203"/>
        <v>Tue</v>
      </c>
      <c r="E1321" s="10">
        <v>0</v>
      </c>
      <c r="F1321" s="9">
        <v>8429.6759999999995</v>
      </c>
      <c r="G1321" s="9">
        <v>11455.228000000001</v>
      </c>
      <c r="H1321" s="61">
        <v>6976.8640000000005</v>
      </c>
      <c r="I1321" s="9">
        <v>0</v>
      </c>
      <c r="J1321" s="9">
        <v>0</v>
      </c>
      <c r="K1321" s="9">
        <v>33248.46</v>
      </c>
      <c r="L1321" s="9">
        <v>0</v>
      </c>
      <c r="M1321" s="9"/>
      <c r="O1321" s="11">
        <f t="shared" si="204"/>
        <v>60110.228000000003</v>
      </c>
      <c r="P1321" s="11">
        <v>33530.396000000001</v>
      </c>
      <c r="Q1321" s="11">
        <f t="shared" si="205"/>
        <v>-281.93600000000151</v>
      </c>
      <c r="S1321" s="11">
        <f t="shared" si="206"/>
        <v>26579.832000000002</v>
      </c>
      <c r="T1321" s="11">
        <f t="shared" si="200"/>
        <v>26579.832000000002</v>
      </c>
      <c r="U1321" s="11">
        <f t="shared" si="209"/>
        <v>-2865.648000000001</v>
      </c>
      <c r="V1321" s="11">
        <f t="shared" si="201"/>
        <v>26579.832000000002</v>
      </c>
      <c r="W1321" s="12">
        <f t="shared" si="207"/>
        <v>1</v>
      </c>
      <c r="X1321" s="11">
        <f t="shared" si="202"/>
        <v>0</v>
      </c>
      <c r="Y1321" s="12">
        <f t="shared" si="208"/>
        <v>0</v>
      </c>
      <c r="AA1321" s="12"/>
      <c r="AB1321" s="12"/>
    </row>
    <row r="1322" spans="1:28">
      <c r="A1322" s="1">
        <v>36019</v>
      </c>
      <c r="B1322" s="7" t="s">
        <v>82</v>
      </c>
      <c r="C1322" s="8" t="str">
        <f t="shared" si="203"/>
        <v>Wed</v>
      </c>
      <c r="E1322" s="10">
        <v>0</v>
      </c>
      <c r="F1322" s="9">
        <v>8400.9650000000001</v>
      </c>
      <c r="G1322" s="9">
        <v>11201.99</v>
      </c>
      <c r="H1322" s="61">
        <v>7088.5449999999992</v>
      </c>
      <c r="I1322" s="9">
        <v>0</v>
      </c>
      <c r="J1322" s="9">
        <v>0</v>
      </c>
      <c r="K1322" s="9">
        <v>33051.040000000001</v>
      </c>
      <c r="L1322" s="9">
        <v>0</v>
      </c>
      <c r="M1322" s="9"/>
      <c r="O1322" s="11">
        <f t="shared" si="204"/>
        <v>59742.54</v>
      </c>
      <c r="P1322" s="11">
        <v>31257.54</v>
      </c>
      <c r="Q1322" s="11">
        <f t="shared" si="205"/>
        <v>1793.5</v>
      </c>
      <c r="S1322" s="11">
        <f t="shared" si="206"/>
        <v>28485</v>
      </c>
      <c r="T1322" s="11">
        <f t="shared" si="200"/>
        <v>28485</v>
      </c>
      <c r="U1322" s="11">
        <f t="shared" si="209"/>
        <v>1905.1679999999978</v>
      </c>
      <c r="V1322" s="11">
        <f t="shared" si="201"/>
        <v>28485</v>
      </c>
      <c r="W1322" s="12">
        <f t="shared" si="207"/>
        <v>1</v>
      </c>
      <c r="X1322" s="11">
        <f t="shared" si="202"/>
        <v>0</v>
      </c>
      <c r="Y1322" s="12">
        <f t="shared" si="208"/>
        <v>0</v>
      </c>
      <c r="AA1322" s="12"/>
      <c r="AB1322" s="12"/>
    </row>
    <row r="1323" spans="1:28">
      <c r="A1323" s="1">
        <v>36020</v>
      </c>
      <c r="B1323" s="7" t="s">
        <v>82</v>
      </c>
      <c r="C1323" s="8" t="str">
        <f t="shared" si="203"/>
        <v>Thur</v>
      </c>
      <c r="E1323" s="10">
        <v>0</v>
      </c>
      <c r="F1323" s="9">
        <v>7988.46</v>
      </c>
      <c r="G1323" s="9">
        <v>11276.894999999999</v>
      </c>
      <c r="H1323" s="61">
        <v>6987.2649999999994</v>
      </c>
      <c r="I1323" s="9">
        <v>0</v>
      </c>
      <c r="J1323" s="9">
        <v>0</v>
      </c>
      <c r="K1323" s="9">
        <v>32626.93</v>
      </c>
      <c r="L1323" s="9">
        <v>0</v>
      </c>
      <c r="M1323" s="9"/>
      <c r="O1323" s="11">
        <f t="shared" si="204"/>
        <v>58879.55</v>
      </c>
      <c r="P1323" s="11">
        <v>30764.855</v>
      </c>
      <c r="Q1323" s="11">
        <f t="shared" si="205"/>
        <v>1862.0750000000007</v>
      </c>
      <c r="S1323" s="11">
        <f t="shared" si="206"/>
        <v>28114.695000000003</v>
      </c>
      <c r="T1323" s="11">
        <f t="shared" si="200"/>
        <v>28114.695000000003</v>
      </c>
      <c r="U1323" s="11">
        <f t="shared" si="209"/>
        <v>-370.30499999999665</v>
      </c>
      <c r="V1323" s="11">
        <f t="shared" si="201"/>
        <v>28114.695000000003</v>
      </c>
      <c r="W1323" s="12">
        <f t="shared" si="207"/>
        <v>1</v>
      </c>
      <c r="X1323" s="11">
        <f t="shared" si="202"/>
        <v>0</v>
      </c>
      <c r="Y1323" s="12">
        <f t="shared" si="208"/>
        <v>0</v>
      </c>
      <c r="AA1323" s="12"/>
      <c r="AB1323" s="12"/>
    </row>
    <row r="1324" spans="1:28">
      <c r="A1324" s="1">
        <v>36021</v>
      </c>
      <c r="B1324" s="7" t="s">
        <v>82</v>
      </c>
      <c r="C1324" s="8" t="str">
        <f t="shared" si="203"/>
        <v>Fri</v>
      </c>
      <c r="E1324" s="10">
        <v>0</v>
      </c>
      <c r="F1324" s="9">
        <v>7356.72</v>
      </c>
      <c r="G1324" s="9">
        <v>10448.445</v>
      </c>
      <c r="H1324" s="61">
        <v>6167.5949999999993</v>
      </c>
      <c r="I1324" s="9">
        <v>0</v>
      </c>
      <c r="J1324" s="9">
        <v>0</v>
      </c>
      <c r="K1324" s="9">
        <v>26031.795999999998</v>
      </c>
      <c r="L1324" s="9">
        <v>0</v>
      </c>
      <c r="M1324" s="9"/>
      <c r="O1324" s="11">
        <f t="shared" si="204"/>
        <v>50004.555999999997</v>
      </c>
      <c r="P1324" s="11">
        <v>24814.131999999998</v>
      </c>
      <c r="Q1324" s="11">
        <f t="shared" si="205"/>
        <v>1217.6640000000007</v>
      </c>
      <c r="S1324" s="11">
        <f t="shared" si="206"/>
        <v>25190.423999999999</v>
      </c>
      <c r="T1324" s="11">
        <f t="shared" si="200"/>
        <v>25190.423999999999</v>
      </c>
      <c r="U1324" s="11">
        <f t="shared" si="209"/>
        <v>-2924.2710000000043</v>
      </c>
      <c r="V1324" s="11">
        <f t="shared" si="201"/>
        <v>25190.423999999999</v>
      </c>
      <c r="W1324" s="12">
        <f t="shared" si="207"/>
        <v>1</v>
      </c>
      <c r="X1324" s="11">
        <f t="shared" si="202"/>
        <v>0</v>
      </c>
      <c r="Y1324" s="12">
        <f t="shared" si="208"/>
        <v>0</v>
      </c>
      <c r="AA1324" s="12"/>
      <c r="AB1324" s="12"/>
    </row>
    <row r="1325" spans="1:28">
      <c r="A1325" s="1">
        <v>36022</v>
      </c>
      <c r="B1325" s="7" t="s">
        <v>82</v>
      </c>
      <c r="C1325" s="8" t="str">
        <f t="shared" si="203"/>
        <v>Sat</v>
      </c>
      <c r="E1325" s="10">
        <v>0</v>
      </c>
      <c r="F1325" s="9">
        <v>6019.74</v>
      </c>
      <c r="G1325" s="9">
        <v>9139.32</v>
      </c>
      <c r="H1325" s="61">
        <v>4013.16</v>
      </c>
      <c r="I1325" s="9">
        <v>0</v>
      </c>
      <c r="J1325" s="9">
        <v>0</v>
      </c>
      <c r="K1325" s="9">
        <v>26172.46</v>
      </c>
      <c r="L1325" s="9">
        <v>0</v>
      </c>
      <c r="M1325" s="9"/>
      <c r="O1325" s="11">
        <f t="shared" si="204"/>
        <v>45344.68</v>
      </c>
      <c r="P1325" s="11">
        <v>24979.96</v>
      </c>
      <c r="Q1325" s="11">
        <f t="shared" si="205"/>
        <v>1192.5</v>
      </c>
      <c r="S1325" s="11">
        <f t="shared" si="206"/>
        <v>20364.72</v>
      </c>
      <c r="T1325" s="11">
        <f t="shared" si="200"/>
        <v>20364.72</v>
      </c>
      <c r="U1325" s="11">
        <f t="shared" si="209"/>
        <v>-4825.7039999999979</v>
      </c>
      <c r="V1325" s="11">
        <f t="shared" si="201"/>
        <v>20364.72</v>
      </c>
      <c r="W1325" s="12">
        <f t="shared" si="207"/>
        <v>1</v>
      </c>
      <c r="X1325" s="11">
        <f t="shared" si="202"/>
        <v>0</v>
      </c>
      <c r="Y1325" s="12">
        <f t="shared" si="208"/>
        <v>0</v>
      </c>
      <c r="AA1325" s="12"/>
      <c r="AB1325" s="12"/>
    </row>
    <row r="1326" spans="1:28">
      <c r="A1326" s="1">
        <v>36023</v>
      </c>
      <c r="B1326" s="7" t="s">
        <v>82</v>
      </c>
      <c r="C1326" s="8" t="str">
        <f t="shared" si="203"/>
        <v>Sun</v>
      </c>
      <c r="E1326" s="10">
        <v>0</v>
      </c>
      <c r="F1326" s="9">
        <v>6471.8280000000004</v>
      </c>
      <c r="G1326" s="9">
        <v>9799.0740000000005</v>
      </c>
      <c r="H1326" s="61">
        <v>4913.8740000000007</v>
      </c>
      <c r="I1326" s="9">
        <v>0</v>
      </c>
      <c r="J1326" s="9">
        <v>0</v>
      </c>
      <c r="K1326" s="9">
        <v>28362.834000000003</v>
      </c>
      <c r="L1326" s="9">
        <v>0</v>
      </c>
      <c r="M1326" s="9"/>
      <c r="O1326" s="11">
        <f t="shared" si="204"/>
        <v>49547.61</v>
      </c>
      <c r="P1326" s="11">
        <v>27422.964</v>
      </c>
      <c r="Q1326" s="11">
        <f t="shared" si="205"/>
        <v>939.87000000000262</v>
      </c>
      <c r="S1326" s="11">
        <f t="shared" si="206"/>
        <v>22124.646000000001</v>
      </c>
      <c r="T1326" s="11">
        <f t="shared" si="200"/>
        <v>22124.646000000001</v>
      </c>
      <c r="U1326" s="11">
        <f t="shared" si="209"/>
        <v>1759.9259999999995</v>
      </c>
      <c r="V1326" s="11">
        <f t="shared" si="201"/>
        <v>22124.646000000001</v>
      </c>
      <c r="W1326" s="12">
        <f t="shared" si="207"/>
        <v>1</v>
      </c>
      <c r="X1326" s="11">
        <f t="shared" si="202"/>
        <v>0</v>
      </c>
      <c r="Y1326" s="12">
        <f t="shared" si="208"/>
        <v>0</v>
      </c>
      <c r="AA1326" s="12"/>
      <c r="AB1326" s="12"/>
    </row>
    <row r="1327" spans="1:28">
      <c r="A1327" s="1">
        <v>36024</v>
      </c>
      <c r="B1327" s="7" t="s">
        <v>82</v>
      </c>
      <c r="C1327" s="8" t="str">
        <f t="shared" si="203"/>
        <v>Mon</v>
      </c>
      <c r="E1327" s="10">
        <v>0</v>
      </c>
      <c r="F1327" s="9">
        <v>7749.4140000000007</v>
      </c>
      <c r="G1327" s="9">
        <v>12748.248000000001</v>
      </c>
      <c r="H1327" s="61">
        <v>6356.07</v>
      </c>
      <c r="I1327" s="9">
        <v>0</v>
      </c>
      <c r="J1327" s="9">
        <v>0</v>
      </c>
      <c r="K1327" s="9">
        <v>32652.252</v>
      </c>
      <c r="L1327" s="9">
        <v>0</v>
      </c>
      <c r="M1327" s="9"/>
      <c r="O1327" s="11">
        <f t="shared" si="204"/>
        <v>59505.984000000004</v>
      </c>
      <c r="P1327" s="11">
        <v>31632.732</v>
      </c>
      <c r="Q1327" s="11">
        <f t="shared" si="205"/>
        <v>1019.5200000000004</v>
      </c>
      <c r="S1327" s="11">
        <f t="shared" si="206"/>
        <v>27873.252000000004</v>
      </c>
      <c r="T1327" s="11">
        <f t="shared" si="200"/>
        <v>27873.252000000004</v>
      </c>
      <c r="U1327" s="11">
        <f t="shared" si="209"/>
        <v>5748.6060000000034</v>
      </c>
      <c r="V1327" s="11">
        <f t="shared" si="201"/>
        <v>27873.252000000004</v>
      </c>
      <c r="W1327" s="12">
        <f t="shared" si="207"/>
        <v>1</v>
      </c>
      <c r="X1327" s="11">
        <f t="shared" si="202"/>
        <v>0</v>
      </c>
      <c r="Y1327" s="12">
        <f t="shared" si="208"/>
        <v>0</v>
      </c>
      <c r="AA1327" s="12"/>
      <c r="AB1327" s="12"/>
    </row>
    <row r="1328" spans="1:28">
      <c r="A1328" s="1">
        <v>36025</v>
      </c>
      <c r="B1328" s="7" t="s">
        <v>82</v>
      </c>
      <c r="C1328" s="8" t="str">
        <f t="shared" si="203"/>
        <v>Tue</v>
      </c>
      <c r="E1328" s="10">
        <v>0</v>
      </c>
      <c r="F1328" s="9">
        <v>7655.31</v>
      </c>
      <c r="G1328" s="9">
        <v>12623.364</v>
      </c>
      <c r="H1328" s="61">
        <v>6240.0779999999995</v>
      </c>
      <c r="I1328" s="9">
        <v>0</v>
      </c>
      <c r="J1328" s="9">
        <v>0</v>
      </c>
      <c r="K1328" s="9">
        <v>30598.073999999997</v>
      </c>
      <c r="L1328" s="9">
        <v>0</v>
      </c>
      <c r="M1328" s="9"/>
      <c r="O1328" s="11">
        <f t="shared" si="204"/>
        <v>57116.826000000001</v>
      </c>
      <c r="P1328" s="11">
        <v>30480.137999999999</v>
      </c>
      <c r="Q1328" s="11">
        <f t="shared" si="205"/>
        <v>117.93599999999788</v>
      </c>
      <c r="S1328" s="11">
        <f t="shared" si="206"/>
        <v>26636.688000000002</v>
      </c>
      <c r="T1328" s="11">
        <f t="shared" si="200"/>
        <v>26636.688000000002</v>
      </c>
      <c r="U1328" s="11">
        <f t="shared" si="209"/>
        <v>-1236.5640000000021</v>
      </c>
      <c r="V1328" s="11">
        <f t="shared" si="201"/>
        <v>26636.688000000002</v>
      </c>
      <c r="W1328" s="12">
        <f t="shared" si="207"/>
        <v>1</v>
      </c>
      <c r="X1328" s="11">
        <f t="shared" si="202"/>
        <v>0</v>
      </c>
      <c r="Y1328" s="12">
        <f t="shared" si="208"/>
        <v>0</v>
      </c>
      <c r="AA1328" s="12"/>
      <c r="AB1328" s="12"/>
    </row>
    <row r="1329" spans="1:28">
      <c r="A1329" s="1">
        <v>36026</v>
      </c>
      <c r="B1329" s="7" t="s">
        <v>82</v>
      </c>
      <c r="C1329" s="8" t="str">
        <f t="shared" si="203"/>
        <v>Wed</v>
      </c>
      <c r="E1329" s="10">
        <v>0</v>
      </c>
      <c r="F1329" s="9">
        <v>8215.3700000000008</v>
      </c>
      <c r="G1329" s="9">
        <v>13144.592000000001</v>
      </c>
      <c r="H1329" s="61">
        <v>6830.4480000000003</v>
      </c>
      <c r="I1329" s="9">
        <v>0</v>
      </c>
      <c r="J1329" s="9">
        <v>0</v>
      </c>
      <c r="K1329" s="9">
        <v>12856.816000000001</v>
      </c>
      <c r="L1329" s="9">
        <v>0</v>
      </c>
      <c r="M1329" s="9"/>
      <c r="O1329" s="11">
        <f t="shared" si="204"/>
        <v>41047.226000000002</v>
      </c>
      <c r="P1329" s="11">
        <v>11263.468000000001</v>
      </c>
      <c r="Q1329" s="11">
        <f t="shared" si="205"/>
        <v>1593.348</v>
      </c>
      <c r="S1329" s="11">
        <f t="shared" si="206"/>
        <v>29783.758000000002</v>
      </c>
      <c r="T1329" s="11">
        <f t="shared" si="200"/>
        <v>29783.758000000002</v>
      </c>
      <c r="U1329" s="11">
        <f t="shared" si="209"/>
        <v>3147.0699999999997</v>
      </c>
      <c r="V1329" s="11">
        <f t="shared" si="201"/>
        <v>29783.758000000002</v>
      </c>
      <c r="W1329" s="12">
        <f t="shared" si="207"/>
        <v>1</v>
      </c>
      <c r="X1329" s="11">
        <f t="shared" si="202"/>
        <v>0</v>
      </c>
      <c r="Y1329" s="12">
        <f t="shared" si="208"/>
        <v>0</v>
      </c>
      <c r="AA1329" s="12"/>
      <c r="AB1329" s="12"/>
    </row>
    <row r="1330" spans="1:28">
      <c r="A1330" s="1">
        <v>36027</v>
      </c>
      <c r="B1330" s="7" t="s">
        <v>82</v>
      </c>
      <c r="C1330" s="8" t="str">
        <f t="shared" si="203"/>
        <v>Thur</v>
      </c>
      <c r="E1330" s="10">
        <v>0</v>
      </c>
      <c r="F1330" s="9">
        <v>8370.9359999999997</v>
      </c>
      <c r="G1330" s="9">
        <v>13337.162999999999</v>
      </c>
      <c r="H1330" s="61">
        <v>6775.1459999999997</v>
      </c>
      <c r="I1330" s="9">
        <v>0</v>
      </c>
      <c r="J1330" s="9">
        <v>0</v>
      </c>
      <c r="K1330" s="9">
        <v>2759.9670000000001</v>
      </c>
      <c r="L1330" s="9">
        <v>0</v>
      </c>
      <c r="M1330" s="9"/>
      <c r="O1330" s="11">
        <f t="shared" si="204"/>
        <v>31243.212</v>
      </c>
      <c r="P1330" s="11">
        <v>227.05199999999999</v>
      </c>
      <c r="Q1330" s="11">
        <f t="shared" si="205"/>
        <v>2532.915</v>
      </c>
      <c r="S1330" s="11">
        <f t="shared" si="206"/>
        <v>31016.16</v>
      </c>
      <c r="T1330" s="11">
        <f t="shared" si="200"/>
        <v>31016.16</v>
      </c>
      <c r="U1330" s="11">
        <f t="shared" si="209"/>
        <v>1232.4019999999982</v>
      </c>
      <c r="V1330" s="11">
        <f t="shared" si="201"/>
        <v>31016.16</v>
      </c>
      <c r="W1330" s="12">
        <f t="shared" si="207"/>
        <v>1</v>
      </c>
      <c r="X1330" s="11">
        <f t="shared" si="202"/>
        <v>0</v>
      </c>
      <c r="Y1330" s="12">
        <f t="shared" si="208"/>
        <v>0</v>
      </c>
      <c r="AA1330" s="12"/>
      <c r="AB1330" s="12"/>
    </row>
    <row r="1331" spans="1:28">
      <c r="A1331" s="1">
        <v>36028</v>
      </c>
      <c r="B1331" s="7" t="s">
        <v>82</v>
      </c>
      <c r="C1331" s="8" t="str">
        <f t="shared" si="203"/>
        <v>Fri</v>
      </c>
      <c r="E1331" s="10">
        <v>0</v>
      </c>
      <c r="F1331" s="9">
        <v>7651.4569999999994</v>
      </c>
      <c r="G1331" s="9">
        <v>13060.08</v>
      </c>
      <c r="H1331" s="61">
        <v>5872.768</v>
      </c>
      <c r="I1331" s="9">
        <v>0</v>
      </c>
      <c r="J1331" s="9">
        <v>0</v>
      </c>
      <c r="K1331" s="9">
        <v>13730.155999999999</v>
      </c>
      <c r="L1331" s="9">
        <v>0</v>
      </c>
      <c r="M1331" s="9"/>
      <c r="O1331" s="11">
        <f t="shared" si="204"/>
        <v>40314.460999999996</v>
      </c>
      <c r="P1331" s="11">
        <v>13020.600999999999</v>
      </c>
      <c r="Q1331" s="11">
        <f t="shared" si="205"/>
        <v>709.55500000000029</v>
      </c>
      <c r="S1331" s="11">
        <f t="shared" si="206"/>
        <v>27293.859999999997</v>
      </c>
      <c r="T1331" s="11">
        <f t="shared" si="200"/>
        <v>27293.859999999997</v>
      </c>
      <c r="U1331" s="11">
        <f t="shared" si="209"/>
        <v>-3722.3000000000029</v>
      </c>
      <c r="V1331" s="11">
        <f t="shared" si="201"/>
        <v>27293.859999999997</v>
      </c>
      <c r="W1331" s="12">
        <f t="shared" si="207"/>
        <v>1</v>
      </c>
      <c r="X1331" s="11">
        <f t="shared" si="202"/>
        <v>0</v>
      </c>
      <c r="Y1331" s="12">
        <f t="shared" si="208"/>
        <v>0</v>
      </c>
      <c r="AA1331" s="12"/>
      <c r="AB1331" s="12"/>
    </row>
    <row r="1332" spans="1:28">
      <c r="A1332" s="1">
        <v>36029</v>
      </c>
      <c r="B1332" s="7" t="s">
        <v>82</v>
      </c>
      <c r="C1332" s="8" t="str">
        <f t="shared" si="203"/>
        <v>Sat</v>
      </c>
      <c r="E1332" s="10">
        <v>0</v>
      </c>
      <c r="F1332" s="9">
        <v>6266.3849999999993</v>
      </c>
      <c r="G1332" s="9">
        <v>11954.498</v>
      </c>
      <c r="H1332" s="61">
        <v>3886.328</v>
      </c>
      <c r="I1332" s="9">
        <v>0</v>
      </c>
      <c r="J1332" s="9">
        <v>0</v>
      </c>
      <c r="K1332" s="9">
        <v>23202.100999999999</v>
      </c>
      <c r="L1332" s="9">
        <v>0</v>
      </c>
      <c r="M1332" s="9"/>
      <c r="O1332" s="11">
        <f t="shared" si="204"/>
        <v>45309.311999999998</v>
      </c>
      <c r="P1332" s="11">
        <v>22977.807999999997</v>
      </c>
      <c r="Q1332" s="11">
        <f t="shared" si="205"/>
        <v>224.29300000000148</v>
      </c>
      <c r="S1332" s="11">
        <f t="shared" si="206"/>
        <v>22331.504000000001</v>
      </c>
      <c r="T1332" s="11">
        <f t="shared" si="200"/>
        <v>22331.504000000001</v>
      </c>
      <c r="U1332" s="11">
        <f t="shared" si="209"/>
        <v>-4962.3559999999961</v>
      </c>
      <c r="V1332" s="11">
        <f t="shared" si="201"/>
        <v>22331.504000000001</v>
      </c>
      <c r="W1332" s="12">
        <f t="shared" si="207"/>
        <v>1</v>
      </c>
      <c r="X1332" s="11">
        <f t="shared" si="202"/>
        <v>0</v>
      </c>
      <c r="Y1332" s="12">
        <f t="shared" si="208"/>
        <v>0</v>
      </c>
      <c r="AA1332" s="12"/>
      <c r="AB1332" s="12"/>
    </row>
    <row r="1333" spans="1:28">
      <c r="A1333" s="1">
        <v>36030</v>
      </c>
      <c r="B1333" s="7" t="s">
        <v>82</v>
      </c>
      <c r="C1333" s="8" t="str">
        <f t="shared" si="203"/>
        <v>Sun</v>
      </c>
      <c r="E1333" s="10">
        <v>0</v>
      </c>
      <c r="F1333" s="9">
        <v>6761.75</v>
      </c>
      <c r="G1333" s="9">
        <v>12599</v>
      </c>
      <c r="H1333" s="61">
        <v>4607.45</v>
      </c>
      <c r="I1333" s="9">
        <v>0</v>
      </c>
      <c r="J1333" s="9">
        <v>0</v>
      </c>
      <c r="K1333" s="9">
        <v>34376.35</v>
      </c>
      <c r="L1333" s="9">
        <v>0</v>
      </c>
      <c r="M1333" s="9"/>
      <c r="O1333" s="11">
        <f t="shared" si="204"/>
        <v>58344.55</v>
      </c>
      <c r="P1333" s="11">
        <v>33761.449999999997</v>
      </c>
      <c r="Q1333" s="11">
        <f t="shared" si="205"/>
        <v>614.90000000000146</v>
      </c>
      <c r="S1333" s="11">
        <f t="shared" si="206"/>
        <v>24583.100000000006</v>
      </c>
      <c r="T1333" s="11">
        <f t="shared" si="200"/>
        <v>24583.100000000006</v>
      </c>
      <c r="U1333" s="11">
        <f t="shared" si="209"/>
        <v>2251.596000000005</v>
      </c>
      <c r="V1333" s="11">
        <f t="shared" si="201"/>
        <v>24583.100000000006</v>
      </c>
      <c r="W1333" s="12">
        <f t="shared" si="207"/>
        <v>1</v>
      </c>
      <c r="X1333" s="11">
        <f t="shared" si="202"/>
        <v>0</v>
      </c>
      <c r="Y1333" s="12">
        <f t="shared" si="208"/>
        <v>0</v>
      </c>
      <c r="AA1333" s="12"/>
      <c r="AB1333" s="12"/>
    </row>
    <row r="1334" spans="1:28">
      <c r="A1334" s="1">
        <v>36031</v>
      </c>
      <c r="B1334" s="7" t="s">
        <v>82</v>
      </c>
      <c r="C1334" s="8" t="str">
        <f t="shared" si="203"/>
        <v>Mon</v>
      </c>
      <c r="E1334" s="10">
        <v>0</v>
      </c>
      <c r="F1334" s="9">
        <v>7937.0129999999999</v>
      </c>
      <c r="G1334" s="9">
        <v>13764.253999999999</v>
      </c>
      <c r="H1334" s="61">
        <v>6481.5239999999994</v>
      </c>
      <c r="I1334" s="9">
        <v>0</v>
      </c>
      <c r="J1334" s="9">
        <v>0</v>
      </c>
      <c r="K1334" s="9">
        <v>33594.631000000001</v>
      </c>
      <c r="L1334" s="9">
        <v>0</v>
      </c>
      <c r="M1334" s="9"/>
      <c r="O1334" s="11">
        <f t="shared" si="204"/>
        <v>61777.421999999999</v>
      </c>
      <c r="P1334" s="11">
        <v>33555.521999999997</v>
      </c>
      <c r="Q1334" s="11">
        <f t="shared" si="205"/>
        <v>39.109000000004016</v>
      </c>
      <c r="S1334" s="11">
        <f t="shared" si="206"/>
        <v>28221.9</v>
      </c>
      <c r="T1334" s="11">
        <f t="shared" si="200"/>
        <v>28221.9</v>
      </c>
      <c r="U1334" s="11">
        <f t="shared" si="209"/>
        <v>3638.7999999999956</v>
      </c>
      <c r="V1334" s="11">
        <f t="shared" si="201"/>
        <v>28221.9</v>
      </c>
      <c r="W1334" s="12">
        <f t="shared" si="207"/>
        <v>1</v>
      </c>
      <c r="X1334" s="11">
        <f t="shared" si="202"/>
        <v>0</v>
      </c>
      <c r="Y1334" s="12">
        <f t="shared" si="208"/>
        <v>0</v>
      </c>
      <c r="AA1334" s="12"/>
      <c r="AB1334" s="12"/>
    </row>
    <row r="1335" spans="1:28">
      <c r="A1335" s="1">
        <v>36032</v>
      </c>
      <c r="B1335" s="7" t="s">
        <v>82</v>
      </c>
      <c r="C1335" s="8" t="str">
        <f t="shared" si="203"/>
        <v>Tue</v>
      </c>
      <c r="E1335" s="10">
        <v>0</v>
      </c>
      <c r="F1335" s="9">
        <v>7840.8</v>
      </c>
      <c r="G1335" s="9">
        <v>13922.304</v>
      </c>
      <c r="H1335" s="61">
        <v>6488.0640000000003</v>
      </c>
      <c r="I1335" s="9">
        <v>0</v>
      </c>
      <c r="J1335" s="9">
        <v>0</v>
      </c>
      <c r="K1335" s="9">
        <v>32476.224000000002</v>
      </c>
      <c r="L1335" s="9">
        <v>0</v>
      </c>
      <c r="M1335" s="9"/>
      <c r="O1335" s="11">
        <f t="shared" si="204"/>
        <v>60727.392</v>
      </c>
      <c r="P1335" s="11">
        <v>32084.448</v>
      </c>
      <c r="Q1335" s="11">
        <f t="shared" si="205"/>
        <v>391.77600000000166</v>
      </c>
      <c r="S1335" s="11">
        <f t="shared" si="206"/>
        <v>28642.944</v>
      </c>
      <c r="T1335" s="11">
        <f t="shared" si="200"/>
        <v>28642.944</v>
      </c>
      <c r="U1335" s="11">
        <f t="shared" si="209"/>
        <v>421.04399999999805</v>
      </c>
      <c r="V1335" s="11">
        <f t="shared" si="201"/>
        <v>28642.944</v>
      </c>
      <c r="W1335" s="12">
        <f t="shared" si="207"/>
        <v>1</v>
      </c>
      <c r="X1335" s="11">
        <f t="shared" si="202"/>
        <v>0</v>
      </c>
      <c r="Y1335" s="12">
        <f t="shared" si="208"/>
        <v>0</v>
      </c>
      <c r="AA1335" s="12"/>
      <c r="AB1335" s="12"/>
    </row>
    <row r="1336" spans="1:28">
      <c r="A1336" s="1">
        <v>36033</v>
      </c>
      <c r="B1336" s="7" t="s">
        <v>82</v>
      </c>
      <c r="C1336" s="8" t="str">
        <f t="shared" si="203"/>
        <v>Wed</v>
      </c>
      <c r="E1336" s="10">
        <v>0</v>
      </c>
      <c r="F1336" s="9">
        <v>7830.2580000000007</v>
      </c>
      <c r="G1336" s="9">
        <v>13913.758</v>
      </c>
      <c r="H1336" s="61">
        <v>6523.6280000000006</v>
      </c>
      <c r="I1336" s="9">
        <v>0</v>
      </c>
      <c r="J1336" s="9">
        <v>0</v>
      </c>
      <c r="K1336" s="9">
        <v>31948.426000000003</v>
      </c>
      <c r="L1336" s="9">
        <v>0</v>
      </c>
      <c r="M1336" s="9"/>
      <c r="O1336" s="11">
        <f t="shared" si="204"/>
        <v>60216.070000000007</v>
      </c>
      <c r="P1336" s="11">
        <v>30674.594000000001</v>
      </c>
      <c r="Q1336" s="11">
        <f t="shared" si="205"/>
        <v>1273.8320000000022</v>
      </c>
      <c r="S1336" s="11">
        <f t="shared" si="206"/>
        <v>29541.476000000006</v>
      </c>
      <c r="T1336" s="11">
        <f t="shared" si="200"/>
        <v>29541.476000000006</v>
      </c>
      <c r="U1336" s="11">
        <f t="shared" si="209"/>
        <v>898.53200000000652</v>
      </c>
      <c r="V1336" s="11">
        <f t="shared" si="201"/>
        <v>29541.476000000006</v>
      </c>
      <c r="W1336" s="12">
        <f t="shared" si="207"/>
        <v>1</v>
      </c>
      <c r="X1336" s="11">
        <f t="shared" si="202"/>
        <v>0</v>
      </c>
      <c r="Y1336" s="12">
        <f t="shared" si="208"/>
        <v>0</v>
      </c>
      <c r="AA1336" s="12"/>
      <c r="AB1336" s="12"/>
    </row>
    <row r="1337" spans="1:28">
      <c r="A1337" s="1">
        <v>36034</v>
      </c>
      <c r="B1337" s="7" t="s">
        <v>82</v>
      </c>
      <c r="C1337" s="8" t="str">
        <f t="shared" si="203"/>
        <v>Thur</v>
      </c>
      <c r="E1337" s="10">
        <v>0</v>
      </c>
      <c r="F1337" s="9">
        <v>7952.0309999999999</v>
      </c>
      <c r="G1337" s="9">
        <v>13278.800999999999</v>
      </c>
      <c r="H1337" s="61">
        <v>6439.7789999999995</v>
      </c>
      <c r="I1337" s="9">
        <v>0</v>
      </c>
      <c r="J1337" s="9">
        <v>0</v>
      </c>
      <c r="K1337" s="9">
        <v>28096.328999999998</v>
      </c>
      <c r="L1337" s="9">
        <v>0</v>
      </c>
      <c r="M1337" s="9"/>
      <c r="O1337" s="11">
        <f t="shared" si="204"/>
        <v>55766.939999999995</v>
      </c>
      <c r="P1337" s="11">
        <v>25383.170999999998</v>
      </c>
      <c r="Q1337" s="11">
        <f t="shared" si="205"/>
        <v>2713.1579999999994</v>
      </c>
      <c r="S1337" s="11">
        <f t="shared" si="206"/>
        <v>30383.768999999997</v>
      </c>
      <c r="T1337" s="11">
        <f t="shared" si="200"/>
        <v>30383.768999999997</v>
      </c>
      <c r="U1337" s="11">
        <f t="shared" si="209"/>
        <v>842.29299999999057</v>
      </c>
      <c r="V1337" s="11">
        <f t="shared" si="201"/>
        <v>30383.768999999997</v>
      </c>
      <c r="W1337" s="12">
        <f t="shared" si="207"/>
        <v>1</v>
      </c>
      <c r="X1337" s="11">
        <f t="shared" si="202"/>
        <v>0</v>
      </c>
      <c r="Y1337" s="12">
        <f t="shared" si="208"/>
        <v>0</v>
      </c>
      <c r="AA1337" s="12"/>
      <c r="AB1337" s="12"/>
    </row>
    <row r="1338" spans="1:28">
      <c r="A1338" s="1">
        <v>36035</v>
      </c>
      <c r="B1338" s="7" t="s">
        <v>82</v>
      </c>
      <c r="C1338" s="8" t="str">
        <f t="shared" si="203"/>
        <v>Fri</v>
      </c>
      <c r="E1338" s="10">
        <v>0</v>
      </c>
      <c r="F1338" s="9">
        <v>7360.64</v>
      </c>
      <c r="G1338" s="9">
        <v>11866.7</v>
      </c>
      <c r="H1338" s="61">
        <v>5107.08</v>
      </c>
      <c r="I1338" s="9">
        <v>0</v>
      </c>
      <c r="J1338" s="9">
        <v>0</v>
      </c>
      <c r="K1338" s="9">
        <v>25003.279999999999</v>
      </c>
      <c r="L1338" s="9">
        <v>0</v>
      </c>
      <c r="M1338" s="9"/>
      <c r="O1338" s="11">
        <f t="shared" si="204"/>
        <v>49337.7</v>
      </c>
      <c r="P1338" s="11">
        <v>22269.54</v>
      </c>
      <c r="Q1338" s="11">
        <f t="shared" si="205"/>
        <v>2733.739999999998</v>
      </c>
      <c r="S1338" s="11">
        <f t="shared" si="206"/>
        <v>27068.159999999996</v>
      </c>
      <c r="T1338" s="11">
        <f t="shared" si="200"/>
        <v>27068.159999999996</v>
      </c>
      <c r="U1338" s="11">
        <f t="shared" si="209"/>
        <v>-3315.6090000000004</v>
      </c>
      <c r="V1338" s="11">
        <f t="shared" si="201"/>
        <v>27068.159999999996</v>
      </c>
      <c r="W1338" s="12">
        <f t="shared" si="207"/>
        <v>1</v>
      </c>
      <c r="X1338" s="11">
        <f t="shared" si="202"/>
        <v>0</v>
      </c>
      <c r="Y1338" s="12">
        <f t="shared" si="208"/>
        <v>0</v>
      </c>
      <c r="AA1338" s="12"/>
      <c r="AB1338" s="12"/>
    </row>
    <row r="1339" spans="1:28">
      <c r="A1339" s="1">
        <v>36036</v>
      </c>
      <c r="B1339" s="7" t="s">
        <v>82</v>
      </c>
      <c r="C1339" s="8" t="str">
        <f t="shared" si="203"/>
        <v>Sat</v>
      </c>
      <c r="E1339" s="10">
        <v>0</v>
      </c>
      <c r="F1339" s="9">
        <v>6047.7760000000007</v>
      </c>
      <c r="G1339" s="9">
        <v>10505.936</v>
      </c>
      <c r="H1339" s="61">
        <v>3153.6960000000004</v>
      </c>
      <c r="I1339" s="9">
        <v>0</v>
      </c>
      <c r="J1339" s="9">
        <v>0</v>
      </c>
      <c r="K1339" s="9">
        <v>11797.632000000001</v>
      </c>
      <c r="L1339" s="9">
        <v>0</v>
      </c>
      <c r="M1339" s="9"/>
      <c r="O1339" s="11">
        <f t="shared" si="204"/>
        <v>31505.040000000001</v>
      </c>
      <c r="P1339" s="11">
        <v>9258.9279999999999</v>
      </c>
      <c r="Q1339" s="11">
        <f t="shared" si="205"/>
        <v>2538.7040000000015</v>
      </c>
      <c r="S1339" s="11">
        <f t="shared" si="206"/>
        <v>22246.112000000001</v>
      </c>
      <c r="T1339" s="11">
        <f t="shared" si="200"/>
        <v>22246.112000000001</v>
      </c>
      <c r="U1339" s="11">
        <f t="shared" si="209"/>
        <v>-4822.0479999999952</v>
      </c>
      <c r="V1339" s="11">
        <f t="shared" si="201"/>
        <v>22246.112000000001</v>
      </c>
      <c r="W1339" s="12">
        <f t="shared" si="207"/>
        <v>1</v>
      </c>
      <c r="X1339" s="11">
        <f t="shared" si="202"/>
        <v>0</v>
      </c>
      <c r="Y1339" s="12">
        <f t="shared" si="208"/>
        <v>0</v>
      </c>
      <c r="AA1339" s="12"/>
      <c r="AB1339" s="12"/>
    </row>
    <row r="1340" spans="1:28">
      <c r="A1340" s="1">
        <v>36037</v>
      </c>
      <c r="B1340" s="7" t="s">
        <v>82</v>
      </c>
      <c r="C1340" s="8" t="str">
        <f t="shared" si="203"/>
        <v>Sun</v>
      </c>
      <c r="E1340" s="10">
        <v>0</v>
      </c>
      <c r="F1340" s="9">
        <v>6461.0260000000007</v>
      </c>
      <c r="G1340" s="9">
        <v>11039.496000000001</v>
      </c>
      <c r="H1340" s="61">
        <v>4097.7040000000006</v>
      </c>
      <c r="I1340" s="9">
        <v>0</v>
      </c>
      <c r="J1340" s="9">
        <v>0</v>
      </c>
      <c r="K1340" s="9">
        <v>27152.086000000003</v>
      </c>
      <c r="L1340" s="9">
        <v>0</v>
      </c>
      <c r="M1340" s="9"/>
      <c r="O1340" s="11">
        <f t="shared" si="204"/>
        <v>48750.312000000005</v>
      </c>
      <c r="P1340" s="11">
        <v>24569.168000000001</v>
      </c>
      <c r="Q1340" s="11">
        <f t="shared" si="205"/>
        <v>2582.9180000000015</v>
      </c>
      <c r="S1340" s="11">
        <f t="shared" si="206"/>
        <v>24181.144000000004</v>
      </c>
      <c r="T1340" s="11">
        <f t="shared" si="200"/>
        <v>24181.144000000004</v>
      </c>
      <c r="U1340" s="11">
        <f t="shared" si="209"/>
        <v>1935.0320000000029</v>
      </c>
      <c r="V1340" s="11">
        <f t="shared" si="201"/>
        <v>24181.144000000004</v>
      </c>
      <c r="W1340" s="12">
        <f t="shared" si="207"/>
        <v>1</v>
      </c>
      <c r="X1340" s="11">
        <f t="shared" si="202"/>
        <v>0</v>
      </c>
      <c r="Y1340" s="12">
        <f t="shared" si="208"/>
        <v>0</v>
      </c>
      <c r="AA1340" s="12"/>
      <c r="AB1340" s="12"/>
    </row>
    <row r="1341" spans="1:28">
      <c r="A1341" s="1">
        <v>36038</v>
      </c>
      <c r="B1341" s="7" t="s">
        <v>82</v>
      </c>
      <c r="C1341" s="8" t="str">
        <f t="shared" si="203"/>
        <v>Mon</v>
      </c>
      <c r="E1341" s="10">
        <v>0</v>
      </c>
      <c r="F1341" s="9">
        <v>7741.59</v>
      </c>
      <c r="G1341" s="9">
        <v>12334.004999999999</v>
      </c>
      <c r="H1341" s="61">
        <v>6279.36</v>
      </c>
      <c r="I1341" s="9">
        <v>0</v>
      </c>
      <c r="J1341" s="9">
        <v>0</v>
      </c>
      <c r="K1341" s="9">
        <v>30076.994999999999</v>
      </c>
      <c r="L1341" s="9">
        <v>0</v>
      </c>
      <c r="M1341" s="9"/>
      <c r="O1341" s="11">
        <f t="shared" si="204"/>
        <v>56431.95</v>
      </c>
      <c r="P1341" s="11">
        <v>27204.23</v>
      </c>
      <c r="Q1341" s="11">
        <f t="shared" si="205"/>
        <v>2872.7649999999994</v>
      </c>
      <c r="S1341" s="11">
        <f t="shared" si="206"/>
        <v>29227.719999999998</v>
      </c>
      <c r="T1341" s="11">
        <f t="shared" si="200"/>
        <v>29227.719999999998</v>
      </c>
      <c r="U1341" s="11">
        <f t="shared" si="209"/>
        <v>5046.5759999999937</v>
      </c>
      <c r="V1341" s="11">
        <f t="shared" si="201"/>
        <v>29227.719999999998</v>
      </c>
      <c r="W1341" s="12">
        <f t="shared" si="207"/>
        <v>1</v>
      </c>
      <c r="X1341" s="11">
        <f t="shared" si="202"/>
        <v>0</v>
      </c>
      <c r="Y1341" s="12">
        <f t="shared" si="208"/>
        <v>0</v>
      </c>
      <c r="AA1341" s="12"/>
      <c r="AB1341" s="12"/>
    </row>
    <row r="1342" spans="1:28">
      <c r="A1342" s="1">
        <v>36039</v>
      </c>
      <c r="B1342" s="7" t="s">
        <v>83</v>
      </c>
      <c r="C1342" s="8" t="str">
        <f t="shared" si="203"/>
        <v>Tue</v>
      </c>
      <c r="E1342" s="10">
        <v>0</v>
      </c>
      <c r="F1342" s="9">
        <v>7889.3160000000007</v>
      </c>
      <c r="G1342" s="9">
        <v>12568.224</v>
      </c>
      <c r="H1342" s="61">
        <v>6546.84</v>
      </c>
      <c r="I1342" s="9">
        <v>0</v>
      </c>
      <c r="J1342" s="9">
        <v>0</v>
      </c>
      <c r="K1342" s="9">
        <v>24538.368000000002</v>
      </c>
      <c r="L1342" s="9">
        <v>0</v>
      </c>
      <c r="M1342" s="9"/>
      <c r="O1342" s="11">
        <f t="shared" si="204"/>
        <v>51542.748000000007</v>
      </c>
      <c r="P1342" s="11">
        <v>21613.116000000002</v>
      </c>
      <c r="Q1342" s="11">
        <f t="shared" si="205"/>
        <v>2925.2520000000004</v>
      </c>
      <c r="S1342" s="11">
        <f t="shared" si="206"/>
        <v>29929.632000000005</v>
      </c>
      <c r="T1342" s="11">
        <f t="shared" si="200"/>
        <v>29929.632000000005</v>
      </c>
      <c r="U1342" s="11">
        <f t="shared" si="209"/>
        <v>701.91200000000754</v>
      </c>
      <c r="V1342" s="11">
        <f t="shared" si="201"/>
        <v>29929.632000000005</v>
      </c>
      <c r="W1342" s="12">
        <f t="shared" si="207"/>
        <v>1</v>
      </c>
      <c r="X1342" s="11">
        <f t="shared" si="202"/>
        <v>0</v>
      </c>
      <c r="Y1342" s="12">
        <f t="shared" si="208"/>
        <v>0</v>
      </c>
      <c r="AA1342" s="12"/>
      <c r="AB1342" s="12"/>
    </row>
    <row r="1343" spans="1:28">
      <c r="A1343" s="1">
        <v>36040</v>
      </c>
      <c r="B1343" s="7" t="s">
        <v>83</v>
      </c>
      <c r="C1343" s="8" t="str">
        <f t="shared" si="203"/>
        <v>Wed</v>
      </c>
      <c r="E1343" s="10">
        <v>0</v>
      </c>
      <c r="F1343" s="9">
        <v>7622.2440000000006</v>
      </c>
      <c r="G1343" s="9">
        <v>12129.192000000001</v>
      </c>
      <c r="H1343" s="61">
        <v>6159.6</v>
      </c>
      <c r="I1343" s="9">
        <v>0</v>
      </c>
      <c r="J1343" s="9">
        <v>0</v>
      </c>
      <c r="K1343" s="9">
        <v>26229.456000000002</v>
      </c>
      <c r="L1343" s="9">
        <v>0</v>
      </c>
      <c r="M1343" s="9"/>
      <c r="O1343" s="11">
        <f t="shared" si="204"/>
        <v>52140.491999999998</v>
      </c>
      <c r="P1343" s="11">
        <v>23748.912</v>
      </c>
      <c r="Q1343" s="11">
        <f t="shared" si="205"/>
        <v>2480.5440000000017</v>
      </c>
      <c r="S1343" s="11">
        <f t="shared" si="206"/>
        <v>28391.579999999998</v>
      </c>
      <c r="T1343" s="11">
        <f t="shared" si="200"/>
        <v>28391.579999999998</v>
      </c>
      <c r="U1343" s="11">
        <f t="shared" si="209"/>
        <v>-1538.052000000007</v>
      </c>
      <c r="V1343" s="11">
        <f t="shared" si="201"/>
        <v>28391.579999999998</v>
      </c>
      <c r="W1343" s="12">
        <f t="shared" si="207"/>
        <v>1</v>
      </c>
      <c r="X1343" s="11">
        <f t="shared" si="202"/>
        <v>0</v>
      </c>
      <c r="Y1343" s="12">
        <f t="shared" si="208"/>
        <v>0</v>
      </c>
      <c r="AA1343" s="12"/>
      <c r="AB1343" s="12"/>
    </row>
    <row r="1344" spans="1:28">
      <c r="A1344" s="1">
        <v>36041</v>
      </c>
      <c r="B1344" s="7" t="s">
        <v>83</v>
      </c>
      <c r="C1344" s="8" t="str">
        <f t="shared" si="203"/>
        <v>Thur</v>
      </c>
      <c r="E1344" s="10">
        <v>0</v>
      </c>
      <c r="F1344" s="9">
        <v>7714.25</v>
      </c>
      <c r="G1344" s="9">
        <v>12008.08</v>
      </c>
      <c r="H1344" s="61">
        <v>6455.9120000000003</v>
      </c>
      <c r="I1344" s="9">
        <v>0</v>
      </c>
      <c r="J1344" s="9">
        <v>0</v>
      </c>
      <c r="K1344" s="9">
        <v>24413.64</v>
      </c>
      <c r="L1344" s="9">
        <v>0</v>
      </c>
      <c r="M1344" s="9"/>
      <c r="O1344" s="11">
        <f t="shared" si="204"/>
        <v>50591.881999999998</v>
      </c>
      <c r="P1344" s="11">
        <v>22185.66</v>
      </c>
      <c r="Q1344" s="11">
        <f t="shared" si="205"/>
        <v>2227.9799999999996</v>
      </c>
      <c r="S1344" s="11">
        <f t="shared" si="206"/>
        <v>28406.221999999998</v>
      </c>
      <c r="T1344" s="11">
        <f t="shared" si="200"/>
        <v>28406.221999999998</v>
      </c>
      <c r="U1344" s="11">
        <f t="shared" si="209"/>
        <v>14.641999999999825</v>
      </c>
      <c r="V1344" s="11">
        <f t="shared" si="201"/>
        <v>28406.221999999998</v>
      </c>
      <c r="W1344" s="12">
        <f t="shared" si="207"/>
        <v>1</v>
      </c>
      <c r="X1344" s="11">
        <f t="shared" si="202"/>
        <v>0</v>
      </c>
      <c r="Y1344" s="12">
        <f t="shared" si="208"/>
        <v>0</v>
      </c>
      <c r="AA1344" s="12"/>
      <c r="AB1344" s="12"/>
    </row>
    <row r="1345" spans="1:28">
      <c r="A1345" s="1">
        <v>36042</v>
      </c>
      <c r="B1345" s="7" t="s">
        <v>83</v>
      </c>
      <c r="C1345" s="8" t="str">
        <f t="shared" si="203"/>
        <v>Fri</v>
      </c>
      <c r="E1345" s="10">
        <v>0</v>
      </c>
      <c r="F1345" s="9">
        <v>7134.7660000000005</v>
      </c>
      <c r="G1345" s="9">
        <v>11060.404</v>
      </c>
      <c r="H1345" s="61">
        <v>4836.7040000000006</v>
      </c>
      <c r="I1345" s="9">
        <v>0</v>
      </c>
      <c r="J1345" s="9">
        <v>0</v>
      </c>
      <c r="K1345" s="9">
        <v>20249.513999999999</v>
      </c>
      <c r="L1345" s="9">
        <v>0</v>
      </c>
      <c r="M1345" s="9"/>
      <c r="O1345" s="11">
        <f t="shared" si="204"/>
        <v>43281.388000000006</v>
      </c>
      <c r="P1345" s="11">
        <v>17658.572</v>
      </c>
      <c r="Q1345" s="11">
        <f t="shared" si="205"/>
        <v>2590.9419999999991</v>
      </c>
      <c r="S1345" s="11">
        <f t="shared" si="206"/>
        <v>25622.816000000006</v>
      </c>
      <c r="T1345" s="11">
        <f t="shared" si="200"/>
        <v>25622.816000000006</v>
      </c>
      <c r="U1345" s="11">
        <f t="shared" si="209"/>
        <v>-2783.4059999999918</v>
      </c>
      <c r="V1345" s="11">
        <f t="shared" si="201"/>
        <v>25622.816000000006</v>
      </c>
      <c r="W1345" s="12">
        <f t="shared" si="207"/>
        <v>1</v>
      </c>
      <c r="X1345" s="11">
        <f t="shared" si="202"/>
        <v>0</v>
      </c>
      <c r="Y1345" s="12">
        <f t="shared" si="208"/>
        <v>0</v>
      </c>
      <c r="AA1345" s="12"/>
      <c r="AB1345" s="12"/>
    </row>
    <row r="1346" spans="1:28">
      <c r="A1346" s="1">
        <v>36043</v>
      </c>
      <c r="B1346" s="7" t="s">
        <v>83</v>
      </c>
      <c r="C1346" s="8" t="str">
        <f t="shared" si="203"/>
        <v>Sat</v>
      </c>
      <c r="E1346" s="10">
        <v>0</v>
      </c>
      <c r="F1346" s="9">
        <v>5817.76</v>
      </c>
      <c r="G1346" s="9">
        <v>9712.56</v>
      </c>
      <c r="H1346" s="61">
        <v>2326.48</v>
      </c>
      <c r="I1346" s="9">
        <v>0</v>
      </c>
      <c r="J1346" s="9">
        <v>0</v>
      </c>
      <c r="K1346" s="9">
        <v>4607.2</v>
      </c>
      <c r="L1346" s="9">
        <v>0</v>
      </c>
      <c r="M1346" s="9"/>
      <c r="O1346" s="11">
        <f t="shared" si="204"/>
        <v>22464</v>
      </c>
      <c r="P1346" s="11">
        <v>2691.52</v>
      </c>
      <c r="Q1346" s="11">
        <f t="shared" si="205"/>
        <v>1915.6799999999998</v>
      </c>
      <c r="S1346" s="11">
        <f t="shared" si="206"/>
        <v>19772.48</v>
      </c>
      <c r="T1346" s="11">
        <f t="shared" si="200"/>
        <v>19772.48</v>
      </c>
      <c r="U1346" s="11">
        <f t="shared" si="209"/>
        <v>-5850.3360000000066</v>
      </c>
      <c r="V1346" s="11">
        <f t="shared" si="201"/>
        <v>19772.48</v>
      </c>
      <c r="W1346" s="12">
        <f t="shared" si="207"/>
        <v>1</v>
      </c>
      <c r="X1346" s="11">
        <f t="shared" si="202"/>
        <v>0</v>
      </c>
      <c r="Y1346" s="12">
        <f t="shared" si="208"/>
        <v>0</v>
      </c>
      <c r="AA1346" s="12"/>
      <c r="AB1346" s="12"/>
    </row>
    <row r="1347" spans="1:28">
      <c r="A1347" s="1">
        <v>36044</v>
      </c>
      <c r="B1347" s="7" t="s">
        <v>83</v>
      </c>
      <c r="C1347" s="8" t="str">
        <f t="shared" si="203"/>
        <v>Sun</v>
      </c>
      <c r="E1347" s="10">
        <v>0</v>
      </c>
      <c r="F1347" s="9">
        <v>5820.88</v>
      </c>
      <c r="G1347" s="9">
        <v>9698</v>
      </c>
      <c r="H1347" s="61">
        <v>2083.12</v>
      </c>
      <c r="I1347" s="9">
        <v>0</v>
      </c>
      <c r="J1347" s="9">
        <v>0</v>
      </c>
      <c r="K1347" s="9">
        <v>28334.799999999999</v>
      </c>
      <c r="L1347" s="9">
        <v>0</v>
      </c>
      <c r="M1347" s="9"/>
      <c r="O1347" s="11">
        <f t="shared" si="204"/>
        <v>45936.800000000003</v>
      </c>
      <c r="P1347" s="11">
        <v>26011.439999999999</v>
      </c>
      <c r="Q1347" s="11">
        <f t="shared" si="205"/>
        <v>2323.3600000000006</v>
      </c>
      <c r="S1347" s="11">
        <f t="shared" si="206"/>
        <v>19925.360000000004</v>
      </c>
      <c r="T1347" s="11">
        <f t="shared" ref="T1347:T1410" si="210">SUM(S1347,D1347)</f>
        <v>19925.360000000004</v>
      </c>
      <c r="U1347" s="11">
        <f t="shared" si="209"/>
        <v>152.88000000000466</v>
      </c>
      <c r="V1347" s="11">
        <f t="shared" ref="V1347:V1410" si="211">SUM(F1347:K1347)-P1347</f>
        <v>19925.360000000004</v>
      </c>
      <c r="W1347" s="12">
        <f t="shared" si="207"/>
        <v>1</v>
      </c>
      <c r="X1347" s="11">
        <f t="shared" ref="X1347:X1410" si="212">SUM(L1347:M1347)</f>
        <v>0</v>
      </c>
      <c r="Y1347" s="12">
        <f t="shared" si="208"/>
        <v>0</v>
      </c>
      <c r="AA1347" s="12"/>
      <c r="AB1347" s="12"/>
    </row>
    <row r="1348" spans="1:28">
      <c r="A1348" s="1">
        <v>36045</v>
      </c>
      <c r="B1348" s="7" t="s">
        <v>83</v>
      </c>
      <c r="C1348" s="8" t="str">
        <f t="shared" ref="C1348:C1411" si="213">IF(WEEKDAY(A1348)=1,"Sun",IF(WEEKDAY(A1348)=2,"Mon",IF(WEEKDAY(A1348)=3,"Tue",IF(WEEKDAY(A1348)=4,"Wed",IF(WEEKDAY(A1348)=5,"Thur",IF(WEEKDAY(A1348)=6,"Fri",IF(WEEKDAY(A1348)=7,"Sat")))))))</f>
        <v>Mon</v>
      </c>
      <c r="E1348" s="10">
        <v>0</v>
      </c>
      <c r="F1348" s="9">
        <v>6916</v>
      </c>
      <c r="G1348" s="9">
        <v>10724.48</v>
      </c>
      <c r="H1348" s="61">
        <v>3880.24</v>
      </c>
      <c r="I1348" s="9">
        <v>0</v>
      </c>
      <c r="J1348" s="9">
        <v>0</v>
      </c>
      <c r="K1348" s="9">
        <v>29712.799999999999</v>
      </c>
      <c r="L1348" s="9">
        <v>0</v>
      </c>
      <c r="M1348" s="9"/>
      <c r="O1348" s="11">
        <f t="shared" ref="O1348:O1411" si="214">SUM(F1348:M1348)</f>
        <v>51233.520000000004</v>
      </c>
      <c r="P1348" s="11">
        <v>27360.32</v>
      </c>
      <c r="Q1348" s="11">
        <f t="shared" ref="Q1348:Q1411" si="215">K1348-P1348</f>
        <v>2352.4799999999996</v>
      </c>
      <c r="S1348" s="11">
        <f t="shared" ref="S1348:S1411" si="216">O1348-P1348</f>
        <v>23873.200000000004</v>
      </c>
      <c r="T1348" s="11">
        <f t="shared" si="210"/>
        <v>23873.200000000004</v>
      </c>
      <c r="U1348" s="11">
        <f t="shared" si="209"/>
        <v>3947.84</v>
      </c>
      <c r="V1348" s="11">
        <f t="shared" si="211"/>
        <v>23873.200000000004</v>
      </c>
      <c r="W1348" s="12">
        <f t="shared" ref="W1348:W1411" si="217">V1348/S1348</f>
        <v>1</v>
      </c>
      <c r="X1348" s="11">
        <f t="shared" si="212"/>
        <v>0</v>
      </c>
      <c r="Y1348" s="12">
        <f t="shared" ref="Y1348:Y1411" si="218">X1348/S1348</f>
        <v>0</v>
      </c>
      <c r="AA1348" s="12"/>
      <c r="AB1348" s="12"/>
    </row>
    <row r="1349" spans="1:28">
      <c r="A1349" s="1">
        <v>36046</v>
      </c>
      <c r="B1349" s="7" t="s">
        <v>83</v>
      </c>
      <c r="C1349" s="8" t="str">
        <f t="shared" si="213"/>
        <v>Tue</v>
      </c>
      <c r="E1349" s="10">
        <v>0</v>
      </c>
      <c r="F1349" s="9">
        <v>7846.7040000000006</v>
      </c>
      <c r="G1349" s="9">
        <v>12494.592000000001</v>
      </c>
      <c r="H1349" s="61">
        <v>6657.5880000000006</v>
      </c>
      <c r="I1349" s="9">
        <v>0</v>
      </c>
      <c r="J1349" s="9">
        <v>0</v>
      </c>
      <c r="K1349" s="9">
        <v>5285.7719999999999</v>
      </c>
      <c r="L1349" s="9">
        <v>0</v>
      </c>
      <c r="M1349" s="9"/>
      <c r="O1349" s="11">
        <f t="shared" si="214"/>
        <v>32284.656000000003</v>
      </c>
      <c r="P1349" s="11">
        <v>2849.076</v>
      </c>
      <c r="Q1349" s="11">
        <f t="shared" si="215"/>
        <v>2436.6959999999999</v>
      </c>
      <c r="S1349" s="11">
        <f t="shared" si="216"/>
        <v>29435.58</v>
      </c>
      <c r="T1349" s="11">
        <f t="shared" si="210"/>
        <v>29435.58</v>
      </c>
      <c r="U1349" s="11">
        <f t="shared" ref="U1349:U1412" si="219">S1349-S1348</f>
        <v>5562.3799999999974</v>
      </c>
      <c r="V1349" s="11">
        <f t="shared" si="211"/>
        <v>29435.58</v>
      </c>
      <c r="W1349" s="12">
        <f t="shared" si="217"/>
        <v>1</v>
      </c>
      <c r="X1349" s="11">
        <f t="shared" si="212"/>
        <v>0</v>
      </c>
      <c r="Y1349" s="12">
        <f t="shared" si="218"/>
        <v>0</v>
      </c>
      <c r="AA1349" s="12"/>
      <c r="AB1349" s="12"/>
    </row>
    <row r="1350" spans="1:28">
      <c r="A1350" s="1">
        <v>36047</v>
      </c>
      <c r="B1350" s="7" t="s">
        <v>83</v>
      </c>
      <c r="C1350" s="8" t="str">
        <f t="shared" si="213"/>
        <v>Wed</v>
      </c>
      <c r="E1350" s="10">
        <v>0</v>
      </c>
      <c r="F1350" s="9">
        <v>8336.6989999999987</v>
      </c>
      <c r="G1350" s="9">
        <v>12931.114</v>
      </c>
      <c r="H1350" s="61">
        <v>7149.7649999999994</v>
      </c>
      <c r="I1350" s="9">
        <v>0</v>
      </c>
      <c r="J1350" s="9">
        <v>0</v>
      </c>
      <c r="K1350" s="9">
        <v>2515.7159999999999</v>
      </c>
      <c r="L1350" s="9">
        <v>0</v>
      </c>
      <c r="M1350" s="9"/>
      <c r="O1350" s="11">
        <f t="shared" si="214"/>
        <v>30933.293999999998</v>
      </c>
      <c r="P1350" s="11">
        <v>0</v>
      </c>
      <c r="Q1350" s="11">
        <f t="shared" si="215"/>
        <v>2515.7159999999999</v>
      </c>
      <c r="S1350" s="11">
        <f t="shared" si="216"/>
        <v>30933.293999999998</v>
      </c>
      <c r="T1350" s="11">
        <f t="shared" si="210"/>
        <v>30933.293999999998</v>
      </c>
      <c r="U1350" s="11">
        <f t="shared" si="219"/>
        <v>1497.7139999999963</v>
      </c>
      <c r="V1350" s="11">
        <f t="shared" si="211"/>
        <v>30933.293999999998</v>
      </c>
      <c r="W1350" s="12">
        <f t="shared" si="217"/>
        <v>1</v>
      </c>
      <c r="X1350" s="11">
        <f t="shared" si="212"/>
        <v>0</v>
      </c>
      <c r="Y1350" s="12">
        <f t="shared" si="218"/>
        <v>0</v>
      </c>
      <c r="AA1350" s="12"/>
      <c r="AB1350" s="12"/>
    </row>
    <row r="1351" spans="1:28">
      <c r="A1351" s="1">
        <v>36048</v>
      </c>
      <c r="B1351" s="7" t="s">
        <v>83</v>
      </c>
      <c r="C1351" s="8" t="str">
        <f t="shared" si="213"/>
        <v>Thur</v>
      </c>
      <c r="E1351" s="10">
        <v>0</v>
      </c>
      <c r="F1351" s="9">
        <v>7861.0909999999994</v>
      </c>
      <c r="G1351" s="9">
        <v>13095.907999999999</v>
      </c>
      <c r="H1351" s="61">
        <v>7196.7</v>
      </c>
      <c r="I1351" s="9">
        <v>0</v>
      </c>
      <c r="J1351" s="9">
        <v>0</v>
      </c>
      <c r="K1351" s="9">
        <v>1591.6179999999999</v>
      </c>
      <c r="L1351" s="9">
        <v>0</v>
      </c>
      <c r="M1351" s="9"/>
      <c r="O1351" s="11">
        <f t="shared" si="214"/>
        <v>29745.316999999999</v>
      </c>
      <c r="P1351" s="11">
        <v>0</v>
      </c>
      <c r="Q1351" s="11">
        <f t="shared" si="215"/>
        <v>1591.6179999999999</v>
      </c>
      <c r="S1351" s="11">
        <f t="shared" si="216"/>
        <v>29745.316999999999</v>
      </c>
      <c r="T1351" s="11">
        <f t="shared" si="210"/>
        <v>29745.316999999999</v>
      </c>
      <c r="U1351" s="11">
        <f t="shared" si="219"/>
        <v>-1187.976999999999</v>
      </c>
      <c r="V1351" s="11">
        <f t="shared" si="211"/>
        <v>29745.316999999999</v>
      </c>
      <c r="W1351" s="12">
        <f t="shared" si="217"/>
        <v>1</v>
      </c>
      <c r="X1351" s="11">
        <f t="shared" si="212"/>
        <v>0</v>
      </c>
      <c r="Y1351" s="12">
        <f t="shared" si="218"/>
        <v>0</v>
      </c>
      <c r="AA1351" s="12"/>
      <c r="AB1351" s="12"/>
    </row>
    <row r="1352" spans="1:28">
      <c r="A1352" s="1">
        <v>36049</v>
      </c>
      <c r="B1352" s="7" t="s">
        <v>83</v>
      </c>
      <c r="C1352" s="8" t="str">
        <f t="shared" si="213"/>
        <v>Fri</v>
      </c>
      <c r="E1352" s="10">
        <v>0</v>
      </c>
      <c r="F1352" s="9">
        <v>5453.7109999999993</v>
      </c>
      <c r="G1352" s="9">
        <v>12582.29</v>
      </c>
      <c r="H1352" s="61">
        <v>7057.9269999999997</v>
      </c>
      <c r="I1352" s="9">
        <v>0</v>
      </c>
      <c r="J1352" s="9">
        <v>0</v>
      </c>
      <c r="K1352" s="9">
        <v>2923.7459999999996</v>
      </c>
      <c r="L1352" s="9">
        <v>0</v>
      </c>
      <c r="M1352" s="9"/>
      <c r="O1352" s="11">
        <f t="shared" si="214"/>
        <v>28017.673999999999</v>
      </c>
      <c r="P1352" s="11">
        <v>0</v>
      </c>
      <c r="Q1352" s="11">
        <f t="shared" si="215"/>
        <v>2923.7459999999996</v>
      </c>
      <c r="S1352" s="11">
        <f t="shared" si="216"/>
        <v>28017.673999999999</v>
      </c>
      <c r="T1352" s="11">
        <f t="shared" si="210"/>
        <v>28017.673999999999</v>
      </c>
      <c r="U1352" s="11">
        <f t="shared" si="219"/>
        <v>-1727.643</v>
      </c>
      <c r="V1352" s="11">
        <f t="shared" si="211"/>
        <v>28017.673999999999</v>
      </c>
      <c r="W1352" s="12">
        <f t="shared" si="217"/>
        <v>1</v>
      </c>
      <c r="X1352" s="11">
        <f t="shared" si="212"/>
        <v>0</v>
      </c>
      <c r="Y1352" s="12">
        <f t="shared" si="218"/>
        <v>0</v>
      </c>
      <c r="AA1352" s="12"/>
      <c r="AB1352" s="12"/>
    </row>
    <row r="1353" spans="1:28">
      <c r="A1353" s="1">
        <v>36050</v>
      </c>
      <c r="B1353" s="7" t="s">
        <v>83</v>
      </c>
      <c r="C1353" s="8" t="str">
        <f t="shared" si="213"/>
        <v>Sat</v>
      </c>
      <c r="E1353" s="10">
        <v>0</v>
      </c>
      <c r="F1353" s="9">
        <v>4103.2139999999999</v>
      </c>
      <c r="G1353" s="9">
        <v>11213.514000000001</v>
      </c>
      <c r="H1353" s="61">
        <v>4813.2060000000001</v>
      </c>
      <c r="I1353" s="9">
        <v>0</v>
      </c>
      <c r="J1353" s="9">
        <v>0</v>
      </c>
      <c r="K1353" s="9">
        <v>16236.396000000001</v>
      </c>
      <c r="L1353" s="9">
        <v>0</v>
      </c>
      <c r="M1353" s="9"/>
      <c r="O1353" s="11">
        <f t="shared" si="214"/>
        <v>36366.33</v>
      </c>
      <c r="P1353" s="11">
        <v>13300.932000000001</v>
      </c>
      <c r="Q1353" s="11">
        <f t="shared" si="215"/>
        <v>2935.4639999999999</v>
      </c>
      <c r="S1353" s="11">
        <f t="shared" si="216"/>
        <v>23065.398000000001</v>
      </c>
      <c r="T1353" s="11">
        <f t="shared" si="210"/>
        <v>23065.398000000001</v>
      </c>
      <c r="U1353" s="11">
        <f t="shared" si="219"/>
        <v>-4952.275999999998</v>
      </c>
      <c r="V1353" s="11">
        <f t="shared" si="211"/>
        <v>23065.398000000001</v>
      </c>
      <c r="W1353" s="12">
        <f t="shared" si="217"/>
        <v>1</v>
      </c>
      <c r="X1353" s="11">
        <f t="shared" si="212"/>
        <v>0</v>
      </c>
      <c r="Y1353" s="12">
        <f t="shared" si="218"/>
        <v>0</v>
      </c>
      <c r="AA1353" s="12"/>
      <c r="AB1353" s="12"/>
    </row>
    <row r="1354" spans="1:28">
      <c r="A1354" s="1">
        <v>36051</v>
      </c>
      <c r="B1354" s="7" t="s">
        <v>83</v>
      </c>
      <c r="C1354" s="8" t="str">
        <f t="shared" si="213"/>
        <v>Sun</v>
      </c>
      <c r="E1354" s="10">
        <v>0</v>
      </c>
      <c r="F1354" s="9">
        <v>4491.5969999999998</v>
      </c>
      <c r="G1354" s="9">
        <v>11705.374</v>
      </c>
      <c r="H1354" s="61">
        <v>5693.72</v>
      </c>
      <c r="I1354" s="9">
        <v>0</v>
      </c>
      <c r="J1354" s="9">
        <v>0</v>
      </c>
      <c r="K1354" s="9">
        <v>33478.657999999996</v>
      </c>
      <c r="L1354" s="9">
        <v>0</v>
      </c>
      <c r="M1354" s="9"/>
      <c r="O1354" s="11">
        <f t="shared" si="214"/>
        <v>55369.348999999995</v>
      </c>
      <c r="P1354" s="11">
        <v>30398.022999999997</v>
      </c>
      <c r="Q1354" s="11">
        <f t="shared" si="215"/>
        <v>3080.6349999999984</v>
      </c>
      <c r="S1354" s="11">
        <f t="shared" si="216"/>
        <v>24971.325999999997</v>
      </c>
      <c r="T1354" s="11">
        <f t="shared" si="210"/>
        <v>24971.325999999997</v>
      </c>
      <c r="U1354" s="11">
        <f t="shared" si="219"/>
        <v>1905.9279999999962</v>
      </c>
      <c r="V1354" s="11">
        <f t="shared" si="211"/>
        <v>24971.325999999997</v>
      </c>
      <c r="W1354" s="12">
        <f t="shared" si="217"/>
        <v>1</v>
      </c>
      <c r="X1354" s="11">
        <f t="shared" si="212"/>
        <v>0</v>
      </c>
      <c r="Y1354" s="12">
        <f t="shared" si="218"/>
        <v>0</v>
      </c>
      <c r="AA1354" s="12"/>
      <c r="AB1354" s="12"/>
    </row>
    <row r="1355" spans="1:28">
      <c r="A1355" s="1">
        <v>36052</v>
      </c>
      <c r="B1355" s="7" t="s">
        <v>83</v>
      </c>
      <c r="C1355" s="8" t="str">
        <f t="shared" si="213"/>
        <v>Mon</v>
      </c>
      <c r="E1355" s="10">
        <v>0</v>
      </c>
      <c r="F1355" s="9">
        <v>6289.92</v>
      </c>
      <c r="G1355" s="9">
        <v>13250.64</v>
      </c>
      <c r="H1355" s="61">
        <v>7935.2</v>
      </c>
      <c r="I1355" s="9">
        <v>0</v>
      </c>
      <c r="J1355" s="9">
        <v>0</v>
      </c>
      <c r="K1355" s="9">
        <v>42744</v>
      </c>
      <c r="L1355" s="9">
        <v>0</v>
      </c>
      <c r="M1355" s="9"/>
      <c r="O1355" s="11">
        <f t="shared" si="214"/>
        <v>70219.759999999995</v>
      </c>
      <c r="P1355" s="11">
        <v>39494</v>
      </c>
      <c r="Q1355" s="11">
        <f t="shared" si="215"/>
        <v>3250</v>
      </c>
      <c r="S1355" s="11">
        <f t="shared" si="216"/>
        <v>30725.759999999995</v>
      </c>
      <c r="T1355" s="11">
        <f t="shared" si="210"/>
        <v>30725.759999999995</v>
      </c>
      <c r="U1355" s="11">
        <f t="shared" si="219"/>
        <v>5754.4339999999975</v>
      </c>
      <c r="V1355" s="11">
        <f t="shared" si="211"/>
        <v>30725.759999999995</v>
      </c>
      <c r="W1355" s="12">
        <f t="shared" si="217"/>
        <v>1</v>
      </c>
      <c r="X1355" s="11">
        <f t="shared" si="212"/>
        <v>0</v>
      </c>
      <c r="Y1355" s="12">
        <f t="shared" si="218"/>
        <v>0</v>
      </c>
      <c r="AA1355" s="12"/>
      <c r="AB1355" s="12"/>
    </row>
    <row r="1356" spans="1:28">
      <c r="A1356" s="1">
        <v>36053</v>
      </c>
      <c r="B1356" s="7" t="s">
        <v>83</v>
      </c>
      <c r="C1356" s="8" t="str">
        <f t="shared" si="213"/>
        <v>Tue</v>
      </c>
      <c r="E1356" s="10">
        <v>0</v>
      </c>
      <c r="F1356" s="9">
        <v>6245.2</v>
      </c>
      <c r="G1356" s="9">
        <v>13213.2</v>
      </c>
      <c r="H1356" s="61">
        <v>7582.64</v>
      </c>
      <c r="I1356" s="9">
        <v>0</v>
      </c>
      <c r="J1356" s="9">
        <v>0</v>
      </c>
      <c r="K1356" s="9">
        <v>42840.72</v>
      </c>
      <c r="L1356" s="9">
        <v>0</v>
      </c>
      <c r="M1356" s="9"/>
      <c r="O1356" s="11">
        <f t="shared" si="214"/>
        <v>69881.760000000009</v>
      </c>
      <c r="P1356" s="11">
        <v>40896.959999999999</v>
      </c>
      <c r="Q1356" s="11">
        <f t="shared" si="215"/>
        <v>1943.760000000002</v>
      </c>
      <c r="S1356" s="11">
        <f t="shared" si="216"/>
        <v>28984.80000000001</v>
      </c>
      <c r="T1356" s="11">
        <f t="shared" si="210"/>
        <v>28984.80000000001</v>
      </c>
      <c r="U1356" s="11">
        <f t="shared" si="219"/>
        <v>-1740.9599999999846</v>
      </c>
      <c r="V1356" s="11">
        <f t="shared" si="211"/>
        <v>28984.80000000001</v>
      </c>
      <c r="W1356" s="12">
        <f t="shared" si="217"/>
        <v>1</v>
      </c>
      <c r="X1356" s="11">
        <f t="shared" si="212"/>
        <v>0</v>
      </c>
      <c r="Y1356" s="12">
        <f t="shared" si="218"/>
        <v>0</v>
      </c>
      <c r="AA1356" s="12"/>
      <c r="AB1356" s="12"/>
    </row>
    <row r="1357" spans="1:28">
      <c r="A1357" s="1">
        <v>36054</v>
      </c>
      <c r="B1357" s="7" t="s">
        <v>83</v>
      </c>
      <c r="C1357" s="8" t="str">
        <f t="shared" si="213"/>
        <v>Wed</v>
      </c>
      <c r="E1357" s="10">
        <v>0</v>
      </c>
      <c r="F1357" s="9">
        <v>6142.24</v>
      </c>
      <c r="G1357" s="9">
        <v>13213.2</v>
      </c>
      <c r="H1357" s="61">
        <v>7582.64</v>
      </c>
      <c r="I1357" s="9">
        <v>0</v>
      </c>
      <c r="J1357" s="9">
        <v>0</v>
      </c>
      <c r="K1357" s="9">
        <v>31914.48</v>
      </c>
      <c r="L1357" s="9">
        <v>0</v>
      </c>
      <c r="M1357" s="9"/>
      <c r="O1357" s="11">
        <f t="shared" si="214"/>
        <v>58852.56</v>
      </c>
      <c r="P1357" s="11">
        <v>29739.84</v>
      </c>
      <c r="Q1357" s="11">
        <f t="shared" si="215"/>
        <v>2174.6399999999994</v>
      </c>
      <c r="S1357" s="11">
        <f t="shared" si="216"/>
        <v>29112.719999999998</v>
      </c>
      <c r="T1357" s="11">
        <f t="shared" si="210"/>
        <v>29112.719999999998</v>
      </c>
      <c r="U1357" s="11">
        <f t="shared" si="219"/>
        <v>127.91999999998734</v>
      </c>
      <c r="V1357" s="11">
        <f t="shared" si="211"/>
        <v>29112.719999999998</v>
      </c>
      <c r="W1357" s="12">
        <f t="shared" si="217"/>
        <v>1</v>
      </c>
      <c r="X1357" s="11">
        <f t="shared" si="212"/>
        <v>0</v>
      </c>
      <c r="Y1357" s="12">
        <f t="shared" si="218"/>
        <v>0</v>
      </c>
      <c r="AA1357" s="12"/>
      <c r="AB1357" s="12"/>
    </row>
    <row r="1358" spans="1:28">
      <c r="A1358" s="1">
        <v>36055</v>
      </c>
      <c r="B1358" s="7" t="s">
        <v>83</v>
      </c>
      <c r="C1358" s="8" t="str">
        <f t="shared" si="213"/>
        <v>Thur</v>
      </c>
      <c r="E1358" s="10">
        <v>0</v>
      </c>
      <c r="F1358" s="9">
        <v>3246.88</v>
      </c>
      <c r="G1358" s="9">
        <v>12554.88</v>
      </c>
      <c r="H1358" s="61">
        <v>6798.48</v>
      </c>
      <c r="I1358" s="9">
        <v>0</v>
      </c>
      <c r="J1358" s="9">
        <v>0</v>
      </c>
      <c r="K1358" s="9">
        <v>29934.32</v>
      </c>
      <c r="L1358" s="9">
        <v>1706</v>
      </c>
      <c r="M1358" s="9"/>
      <c r="O1358" s="11">
        <f t="shared" si="214"/>
        <v>54240.56</v>
      </c>
      <c r="P1358" s="11">
        <v>25023.439999999999</v>
      </c>
      <c r="Q1358" s="11">
        <f t="shared" si="215"/>
        <v>4910.880000000001</v>
      </c>
      <c r="S1358" s="11">
        <f t="shared" si="216"/>
        <v>29217.119999999999</v>
      </c>
      <c r="T1358" s="11">
        <f t="shared" si="210"/>
        <v>29217.119999999999</v>
      </c>
      <c r="U1358" s="11">
        <f t="shared" si="219"/>
        <v>104.40000000000146</v>
      </c>
      <c r="V1358" s="11">
        <f t="shared" si="211"/>
        <v>27511.119999999999</v>
      </c>
      <c r="W1358" s="12">
        <f t="shared" si="217"/>
        <v>0.94160957685083269</v>
      </c>
      <c r="X1358" s="11">
        <f t="shared" si="212"/>
        <v>1706</v>
      </c>
      <c r="Y1358" s="12">
        <f t="shared" si="218"/>
        <v>5.8390423149167342E-2</v>
      </c>
      <c r="AA1358" s="12"/>
      <c r="AB1358" s="12"/>
    </row>
    <row r="1359" spans="1:28">
      <c r="A1359" s="1">
        <v>36056</v>
      </c>
      <c r="B1359" s="7" t="s">
        <v>83</v>
      </c>
      <c r="C1359" s="8" t="str">
        <f t="shared" si="213"/>
        <v>Fri</v>
      </c>
      <c r="E1359" s="10">
        <v>0</v>
      </c>
      <c r="F1359" s="9">
        <v>0</v>
      </c>
      <c r="G1359" s="9">
        <v>11341.2</v>
      </c>
      <c r="H1359" s="61">
        <v>5854.16</v>
      </c>
      <c r="I1359" s="9">
        <v>0</v>
      </c>
      <c r="J1359" s="9">
        <v>0</v>
      </c>
      <c r="K1359" s="9">
        <v>24448.32</v>
      </c>
      <c r="L1359" s="9">
        <v>3601</v>
      </c>
      <c r="M1359" s="9"/>
      <c r="O1359" s="11">
        <f t="shared" si="214"/>
        <v>45244.68</v>
      </c>
      <c r="P1359" s="11">
        <v>18762.64</v>
      </c>
      <c r="Q1359" s="11">
        <f t="shared" si="215"/>
        <v>5685.68</v>
      </c>
      <c r="S1359" s="11">
        <f t="shared" si="216"/>
        <v>26482.04</v>
      </c>
      <c r="T1359" s="11">
        <f t="shared" si="210"/>
        <v>26482.04</v>
      </c>
      <c r="U1359" s="11">
        <f t="shared" si="219"/>
        <v>-2735.0799999999981</v>
      </c>
      <c r="V1359" s="11">
        <f t="shared" si="211"/>
        <v>22881.040000000001</v>
      </c>
      <c r="W1359" s="12">
        <f t="shared" si="217"/>
        <v>0.86402104973786009</v>
      </c>
      <c r="X1359" s="11">
        <f t="shared" si="212"/>
        <v>3601</v>
      </c>
      <c r="Y1359" s="12">
        <f t="shared" si="218"/>
        <v>0.13597895026213991</v>
      </c>
      <c r="AA1359" s="12"/>
      <c r="AB1359" s="12"/>
    </row>
    <row r="1360" spans="1:28">
      <c r="A1360" s="1">
        <v>36057</v>
      </c>
      <c r="B1360" s="7" t="s">
        <v>83</v>
      </c>
      <c r="C1360" s="8" t="str">
        <f t="shared" si="213"/>
        <v>Sat</v>
      </c>
      <c r="E1360" s="10">
        <v>0</v>
      </c>
      <c r="F1360" s="9">
        <v>0</v>
      </c>
      <c r="G1360" s="9">
        <v>10472.799999999999</v>
      </c>
      <c r="H1360" s="61">
        <v>4461.6000000000004</v>
      </c>
      <c r="I1360" s="9">
        <v>0</v>
      </c>
      <c r="J1360" s="9">
        <v>0</v>
      </c>
      <c r="K1360" s="9">
        <v>3890.64</v>
      </c>
      <c r="L1360" s="9">
        <v>3196</v>
      </c>
      <c r="M1360" s="9"/>
      <c r="O1360" s="11">
        <f t="shared" si="214"/>
        <v>22021.040000000001</v>
      </c>
      <c r="P1360" s="11">
        <v>1040</v>
      </c>
      <c r="Q1360" s="11">
        <f t="shared" si="215"/>
        <v>2850.64</v>
      </c>
      <c r="S1360" s="11">
        <f t="shared" si="216"/>
        <v>20981.040000000001</v>
      </c>
      <c r="T1360" s="11">
        <f t="shared" si="210"/>
        <v>20981.040000000001</v>
      </c>
      <c r="U1360" s="11">
        <f t="shared" si="219"/>
        <v>-5501</v>
      </c>
      <c r="V1360" s="11">
        <f t="shared" si="211"/>
        <v>17785.04</v>
      </c>
      <c r="W1360" s="12">
        <f t="shared" si="217"/>
        <v>0.84767199338069044</v>
      </c>
      <c r="X1360" s="11">
        <f t="shared" si="212"/>
        <v>3196</v>
      </c>
      <c r="Y1360" s="12">
        <f t="shared" si="218"/>
        <v>0.15232800661930962</v>
      </c>
      <c r="AA1360" s="12"/>
      <c r="AB1360" s="12"/>
    </row>
    <row r="1361" spans="1:31">
      <c r="A1361" s="1">
        <v>36058</v>
      </c>
      <c r="B1361" s="7" t="s">
        <v>83</v>
      </c>
      <c r="C1361" s="8" t="str">
        <f t="shared" si="213"/>
        <v>Sun</v>
      </c>
      <c r="E1361" s="10">
        <v>0</v>
      </c>
      <c r="F1361" s="9">
        <v>3368.7860000000001</v>
      </c>
      <c r="G1361" s="9">
        <v>10527.326000000001</v>
      </c>
      <c r="H1361" s="61">
        <v>7025.1640000000007</v>
      </c>
      <c r="I1361" s="9">
        <v>0</v>
      </c>
      <c r="J1361" s="9">
        <v>0</v>
      </c>
      <c r="K1361" s="9">
        <v>8124.4740000000002</v>
      </c>
      <c r="L1361" s="9">
        <v>1285</v>
      </c>
      <c r="M1361" s="9"/>
      <c r="O1361" s="11">
        <f t="shared" si="214"/>
        <v>30330.75</v>
      </c>
      <c r="P1361" s="11">
        <v>5684.11</v>
      </c>
      <c r="Q1361" s="11">
        <f t="shared" si="215"/>
        <v>2440.3640000000005</v>
      </c>
      <c r="S1361" s="11">
        <f t="shared" si="216"/>
        <v>24646.639999999999</v>
      </c>
      <c r="T1361" s="11">
        <f t="shared" si="210"/>
        <v>24646.639999999999</v>
      </c>
      <c r="U1361" s="11">
        <f t="shared" si="219"/>
        <v>3665.5999999999985</v>
      </c>
      <c r="V1361" s="11">
        <f t="shared" si="211"/>
        <v>23361.64</v>
      </c>
      <c r="W1361" s="12">
        <f t="shared" si="217"/>
        <v>0.94786307585942753</v>
      </c>
      <c r="X1361" s="11">
        <f t="shared" si="212"/>
        <v>1285</v>
      </c>
      <c r="Y1361" s="12">
        <f t="shared" si="218"/>
        <v>5.2136924140572506E-2</v>
      </c>
      <c r="AA1361" s="12"/>
      <c r="AB1361" s="12"/>
    </row>
    <row r="1362" spans="1:31">
      <c r="A1362" s="1">
        <v>36059</v>
      </c>
      <c r="B1362" s="7" t="s">
        <v>83</v>
      </c>
      <c r="C1362" s="8" t="str">
        <f t="shared" si="213"/>
        <v>Mon</v>
      </c>
      <c r="E1362" s="10">
        <v>0</v>
      </c>
      <c r="F1362" s="9">
        <v>6054.6149999999998</v>
      </c>
      <c r="G1362" s="9">
        <v>11350.968999999999</v>
      </c>
      <c r="H1362" s="61">
        <v>9060.5409999999993</v>
      </c>
      <c r="I1362" s="9">
        <v>0</v>
      </c>
      <c r="J1362" s="9">
        <v>0</v>
      </c>
      <c r="K1362" s="9">
        <v>27549.802</v>
      </c>
      <c r="L1362" s="9">
        <v>0</v>
      </c>
      <c r="M1362" s="9"/>
      <c r="O1362" s="11">
        <f t="shared" si="214"/>
        <v>54015.926999999996</v>
      </c>
      <c r="P1362" s="11">
        <v>24848.431999999997</v>
      </c>
      <c r="Q1362" s="11">
        <f t="shared" si="215"/>
        <v>2701.3700000000026</v>
      </c>
      <c r="S1362" s="11">
        <f t="shared" si="216"/>
        <v>29167.494999999999</v>
      </c>
      <c r="T1362" s="11">
        <f t="shared" si="210"/>
        <v>29167.494999999999</v>
      </c>
      <c r="U1362" s="11">
        <f t="shared" si="219"/>
        <v>4520.8549999999996</v>
      </c>
      <c r="V1362" s="11">
        <f t="shared" si="211"/>
        <v>29167.494999999999</v>
      </c>
      <c r="W1362" s="12">
        <f t="shared" si="217"/>
        <v>1</v>
      </c>
      <c r="X1362" s="11">
        <f t="shared" si="212"/>
        <v>0</v>
      </c>
      <c r="Y1362" s="12">
        <f t="shared" si="218"/>
        <v>0</v>
      </c>
      <c r="AA1362" s="12"/>
      <c r="AB1362" s="12"/>
    </row>
    <row r="1363" spans="1:31">
      <c r="A1363" s="1">
        <v>36060</v>
      </c>
      <c r="B1363" s="7" t="s">
        <v>83</v>
      </c>
      <c r="C1363" s="8" t="str">
        <f t="shared" si="213"/>
        <v>Tue</v>
      </c>
      <c r="E1363" s="10">
        <v>0</v>
      </c>
      <c r="F1363" s="9">
        <v>6437.3959999999997</v>
      </c>
      <c r="G1363" s="9">
        <v>11815.103999999999</v>
      </c>
      <c r="H1363" s="61">
        <v>9870.9519999999993</v>
      </c>
      <c r="I1363" s="9">
        <v>0</v>
      </c>
      <c r="J1363" s="9">
        <v>0</v>
      </c>
      <c r="K1363" s="9">
        <v>18571.657999999999</v>
      </c>
      <c r="L1363" s="9">
        <v>0</v>
      </c>
      <c r="M1363" s="9"/>
      <c r="O1363" s="11">
        <f t="shared" si="214"/>
        <v>46695.11</v>
      </c>
      <c r="P1363" s="11">
        <v>15611.624</v>
      </c>
      <c r="Q1363" s="11">
        <f t="shared" si="215"/>
        <v>2960.0339999999997</v>
      </c>
      <c r="S1363" s="11">
        <f t="shared" si="216"/>
        <v>31083.486000000001</v>
      </c>
      <c r="T1363" s="11">
        <f t="shared" si="210"/>
        <v>31083.486000000001</v>
      </c>
      <c r="U1363" s="11">
        <f t="shared" si="219"/>
        <v>1915.9910000000018</v>
      </c>
      <c r="V1363" s="11">
        <f t="shared" si="211"/>
        <v>31083.486000000001</v>
      </c>
      <c r="W1363" s="12">
        <f t="shared" si="217"/>
        <v>1</v>
      </c>
      <c r="X1363" s="11">
        <f t="shared" si="212"/>
        <v>0</v>
      </c>
      <c r="Y1363" s="12">
        <f t="shared" si="218"/>
        <v>0</v>
      </c>
      <c r="AA1363" s="12"/>
      <c r="AB1363" s="12"/>
    </row>
    <row r="1364" spans="1:31">
      <c r="A1364" s="1">
        <v>36061</v>
      </c>
      <c r="B1364" s="7" t="s">
        <v>83</v>
      </c>
      <c r="C1364" s="8" t="str">
        <f t="shared" si="213"/>
        <v>Wed</v>
      </c>
      <c r="E1364" s="10">
        <v>0</v>
      </c>
      <c r="F1364" s="9">
        <v>7114.86</v>
      </c>
      <c r="G1364" s="9">
        <v>12529.044</v>
      </c>
      <c r="H1364" s="61">
        <v>10347.084000000001</v>
      </c>
      <c r="I1364" s="9">
        <v>0</v>
      </c>
      <c r="J1364" s="9">
        <v>0</v>
      </c>
      <c r="K1364" s="9">
        <v>2892.924</v>
      </c>
      <c r="L1364" s="9">
        <v>0</v>
      </c>
      <c r="M1364" s="9"/>
      <c r="O1364" s="11">
        <f t="shared" si="214"/>
        <v>32883.911999999997</v>
      </c>
      <c r="P1364" s="11">
        <v>0</v>
      </c>
      <c r="Q1364" s="11">
        <f t="shared" si="215"/>
        <v>2892.924</v>
      </c>
      <c r="S1364" s="11">
        <f t="shared" si="216"/>
        <v>32883.911999999997</v>
      </c>
      <c r="T1364" s="11">
        <f t="shared" si="210"/>
        <v>32883.911999999997</v>
      </c>
      <c r="U1364" s="11">
        <f t="shared" si="219"/>
        <v>1800.4259999999958</v>
      </c>
      <c r="V1364" s="11">
        <f t="shared" si="211"/>
        <v>32883.911999999997</v>
      </c>
      <c r="W1364" s="12">
        <f t="shared" si="217"/>
        <v>1</v>
      </c>
      <c r="X1364" s="11">
        <f t="shared" si="212"/>
        <v>0</v>
      </c>
      <c r="Y1364" s="12">
        <f t="shared" si="218"/>
        <v>0</v>
      </c>
      <c r="AA1364" s="12"/>
      <c r="AB1364" s="12"/>
    </row>
    <row r="1365" spans="1:31">
      <c r="A1365" s="1">
        <v>36062</v>
      </c>
      <c r="B1365" s="7" t="s">
        <v>83</v>
      </c>
      <c r="C1365" s="8" t="str">
        <f t="shared" si="213"/>
        <v>Thur</v>
      </c>
      <c r="E1365" s="10">
        <v>0</v>
      </c>
      <c r="F1365" s="9">
        <v>6598.2080000000005</v>
      </c>
      <c r="G1365" s="9">
        <v>12060.384</v>
      </c>
      <c r="H1365" s="61">
        <v>9785.1760000000013</v>
      </c>
      <c r="I1365" s="9">
        <v>0</v>
      </c>
      <c r="J1365" s="9">
        <v>0</v>
      </c>
      <c r="K1365" s="9">
        <v>3084.2640000000001</v>
      </c>
      <c r="L1365" s="9">
        <v>0</v>
      </c>
      <c r="M1365" s="9"/>
      <c r="O1365" s="11">
        <f t="shared" si="214"/>
        <v>31528.032000000003</v>
      </c>
      <c r="P1365" s="11">
        <v>206.45600000000002</v>
      </c>
      <c r="Q1365" s="11">
        <f t="shared" si="215"/>
        <v>2877.808</v>
      </c>
      <c r="S1365" s="11">
        <f t="shared" si="216"/>
        <v>31321.576000000005</v>
      </c>
      <c r="T1365" s="11">
        <f t="shared" si="210"/>
        <v>31321.576000000005</v>
      </c>
      <c r="U1365" s="11">
        <f t="shared" si="219"/>
        <v>-1562.3359999999921</v>
      </c>
      <c r="V1365" s="11">
        <f t="shared" si="211"/>
        <v>31321.576000000005</v>
      </c>
      <c r="W1365" s="12">
        <f t="shared" si="217"/>
        <v>1</v>
      </c>
      <c r="X1365" s="11">
        <f t="shared" si="212"/>
        <v>0</v>
      </c>
      <c r="Y1365" s="12">
        <f t="shared" si="218"/>
        <v>0</v>
      </c>
      <c r="AA1365" s="12"/>
      <c r="AB1365" s="12"/>
    </row>
    <row r="1366" spans="1:31">
      <c r="A1366" s="1">
        <v>36063</v>
      </c>
      <c r="B1366" s="7" t="s">
        <v>83</v>
      </c>
      <c r="C1366" s="8" t="str">
        <f t="shared" si="213"/>
        <v>Fri</v>
      </c>
      <c r="E1366" s="10">
        <v>0</v>
      </c>
      <c r="F1366" s="9">
        <v>5256.3009999999995</v>
      </c>
      <c r="G1366" s="9">
        <v>10779.625</v>
      </c>
      <c r="H1366" s="61">
        <v>8472.0059999999994</v>
      </c>
      <c r="I1366" s="9">
        <v>0</v>
      </c>
      <c r="J1366" s="9">
        <v>0</v>
      </c>
      <c r="K1366" s="9">
        <v>3243.7579999999998</v>
      </c>
      <c r="L1366" s="9">
        <v>0</v>
      </c>
      <c r="M1366" s="9"/>
      <c r="O1366" s="11">
        <f t="shared" si="214"/>
        <v>27751.690000000002</v>
      </c>
      <c r="P1366" s="11">
        <v>729.37799999999993</v>
      </c>
      <c r="Q1366" s="11">
        <f t="shared" si="215"/>
        <v>2514.38</v>
      </c>
      <c r="S1366" s="11">
        <f t="shared" si="216"/>
        <v>27022.312000000002</v>
      </c>
      <c r="T1366" s="11">
        <f t="shared" si="210"/>
        <v>27022.312000000002</v>
      </c>
      <c r="U1366" s="11">
        <f t="shared" si="219"/>
        <v>-4299.2640000000029</v>
      </c>
      <c r="V1366" s="11">
        <f t="shared" si="211"/>
        <v>27022.312000000002</v>
      </c>
      <c r="W1366" s="12">
        <f t="shared" si="217"/>
        <v>1</v>
      </c>
      <c r="X1366" s="11">
        <f t="shared" si="212"/>
        <v>0</v>
      </c>
      <c r="Y1366" s="12">
        <f t="shared" si="218"/>
        <v>0</v>
      </c>
      <c r="AA1366" s="12"/>
      <c r="AB1366" s="12"/>
    </row>
    <row r="1367" spans="1:31">
      <c r="A1367" s="1">
        <v>36064</v>
      </c>
      <c r="B1367" s="7" t="s">
        <v>83</v>
      </c>
      <c r="C1367" s="8" t="str">
        <f t="shared" si="213"/>
        <v>Sat</v>
      </c>
      <c r="E1367" s="10">
        <v>0</v>
      </c>
      <c r="F1367" s="9">
        <v>3536.17</v>
      </c>
      <c r="G1367" s="9">
        <v>9556.9919999999984</v>
      </c>
      <c r="H1367" s="61">
        <v>6668.9469999999992</v>
      </c>
      <c r="I1367" s="9">
        <v>0</v>
      </c>
      <c r="J1367" s="9">
        <v>0</v>
      </c>
      <c r="K1367" s="9">
        <v>19920.77</v>
      </c>
      <c r="L1367" s="9">
        <v>0</v>
      </c>
      <c r="M1367" s="9"/>
      <c r="O1367" s="11">
        <f t="shared" si="214"/>
        <v>39682.879000000001</v>
      </c>
      <c r="P1367" s="11">
        <v>17146.794999999998</v>
      </c>
      <c r="Q1367" s="11">
        <f t="shared" si="215"/>
        <v>2773.9750000000022</v>
      </c>
      <c r="S1367" s="11">
        <f t="shared" si="216"/>
        <v>22536.084000000003</v>
      </c>
      <c r="T1367" s="11">
        <f t="shared" si="210"/>
        <v>22536.084000000003</v>
      </c>
      <c r="U1367" s="11">
        <f t="shared" si="219"/>
        <v>-4486.2279999999992</v>
      </c>
      <c r="V1367" s="11">
        <f t="shared" si="211"/>
        <v>22536.084000000003</v>
      </c>
      <c r="W1367" s="12">
        <f t="shared" si="217"/>
        <v>1</v>
      </c>
      <c r="X1367" s="11">
        <f t="shared" si="212"/>
        <v>0</v>
      </c>
      <c r="Y1367" s="12">
        <f t="shared" si="218"/>
        <v>0</v>
      </c>
      <c r="AA1367" s="12"/>
      <c r="AB1367" s="12"/>
    </row>
    <row r="1368" spans="1:31">
      <c r="A1368" s="1">
        <v>36065</v>
      </c>
      <c r="B1368" s="7" t="s">
        <v>83</v>
      </c>
      <c r="C1368" s="8" t="str">
        <f t="shared" si="213"/>
        <v>Sun</v>
      </c>
      <c r="E1368" s="10">
        <v>0</v>
      </c>
      <c r="F1368" s="9">
        <v>3963.0149999999999</v>
      </c>
      <c r="G1368" s="9">
        <v>9991.89</v>
      </c>
      <c r="H1368" s="61">
        <v>7486.1549999999997</v>
      </c>
      <c r="I1368" s="9">
        <v>0</v>
      </c>
      <c r="J1368" s="9">
        <v>0</v>
      </c>
      <c r="K1368" s="9">
        <v>31882.14</v>
      </c>
      <c r="L1368" s="9">
        <v>0</v>
      </c>
      <c r="M1368" s="9"/>
      <c r="O1368" s="11">
        <f t="shared" si="214"/>
        <v>53323.199999999997</v>
      </c>
      <c r="P1368" s="11">
        <v>28162</v>
      </c>
      <c r="Q1368" s="11">
        <f t="shared" si="215"/>
        <v>3720.1399999999994</v>
      </c>
      <c r="S1368" s="11">
        <f t="shared" si="216"/>
        <v>25161.199999999997</v>
      </c>
      <c r="T1368" s="11">
        <f t="shared" si="210"/>
        <v>25161.199999999997</v>
      </c>
      <c r="U1368" s="11">
        <f t="shared" si="219"/>
        <v>2625.1159999999945</v>
      </c>
      <c r="V1368" s="11">
        <f t="shared" si="211"/>
        <v>25161.199999999997</v>
      </c>
      <c r="W1368" s="12">
        <f t="shared" si="217"/>
        <v>1</v>
      </c>
      <c r="X1368" s="11">
        <f t="shared" si="212"/>
        <v>0</v>
      </c>
      <c r="Y1368" s="12">
        <f t="shared" si="218"/>
        <v>0</v>
      </c>
      <c r="AA1368" s="12"/>
      <c r="AB1368" s="12"/>
    </row>
    <row r="1369" spans="1:31">
      <c r="A1369" s="1">
        <v>36066</v>
      </c>
      <c r="B1369" s="7" t="s">
        <v>83</v>
      </c>
      <c r="C1369" s="8" t="str">
        <f t="shared" si="213"/>
        <v>Mon</v>
      </c>
      <c r="E1369" s="10">
        <v>0</v>
      </c>
      <c r="F1369" s="9">
        <v>5838.8959999999997</v>
      </c>
      <c r="G1369" s="9">
        <v>11585.588</v>
      </c>
      <c r="H1369" s="61">
        <v>9429.6720000000005</v>
      </c>
      <c r="I1369" s="9">
        <v>0</v>
      </c>
      <c r="J1369" s="9">
        <v>0</v>
      </c>
      <c r="K1369" s="9">
        <v>25371.64</v>
      </c>
      <c r="L1369" s="9">
        <v>0</v>
      </c>
      <c r="M1369" s="9"/>
      <c r="O1369" s="11">
        <f t="shared" si="214"/>
        <v>52225.796000000002</v>
      </c>
      <c r="P1369" s="11">
        <v>22387.96</v>
      </c>
      <c r="Q1369" s="11">
        <f t="shared" si="215"/>
        <v>2983.6800000000003</v>
      </c>
      <c r="S1369" s="11">
        <f t="shared" si="216"/>
        <v>29837.836000000003</v>
      </c>
      <c r="T1369" s="11">
        <f t="shared" si="210"/>
        <v>29837.836000000003</v>
      </c>
      <c r="U1369" s="11">
        <f t="shared" si="219"/>
        <v>4676.6360000000059</v>
      </c>
      <c r="V1369" s="11">
        <f t="shared" si="211"/>
        <v>29837.836000000003</v>
      </c>
      <c r="W1369" s="12">
        <f t="shared" si="217"/>
        <v>1</v>
      </c>
      <c r="X1369" s="11">
        <f t="shared" si="212"/>
        <v>0</v>
      </c>
      <c r="Y1369" s="12">
        <f t="shared" si="218"/>
        <v>0</v>
      </c>
      <c r="AA1369" s="12"/>
      <c r="AB1369" s="12"/>
    </row>
    <row r="1370" spans="1:31">
      <c r="A1370" s="1">
        <v>36067</v>
      </c>
      <c r="B1370" s="7" t="s">
        <v>83</v>
      </c>
      <c r="C1370" s="8" t="str">
        <f t="shared" si="213"/>
        <v>Tue</v>
      </c>
      <c r="E1370" s="10">
        <v>0</v>
      </c>
      <c r="F1370" s="9">
        <v>5907.098</v>
      </c>
      <c r="G1370" s="9">
        <v>11758.97</v>
      </c>
      <c r="H1370" s="61">
        <v>9587.4420000000009</v>
      </c>
      <c r="I1370" s="9">
        <v>0</v>
      </c>
      <c r="J1370" s="9">
        <v>0</v>
      </c>
      <c r="K1370" s="9">
        <v>28027.716</v>
      </c>
      <c r="L1370" s="9">
        <v>0</v>
      </c>
      <c r="M1370" s="9"/>
      <c r="O1370" s="11">
        <f t="shared" si="214"/>
        <v>55281.226000000002</v>
      </c>
      <c r="P1370" s="11">
        <v>24824.608</v>
      </c>
      <c r="Q1370" s="11">
        <f t="shared" si="215"/>
        <v>3203.1080000000002</v>
      </c>
      <c r="S1370" s="11">
        <f t="shared" si="216"/>
        <v>30456.618000000002</v>
      </c>
      <c r="T1370" s="11">
        <f t="shared" si="210"/>
        <v>30456.618000000002</v>
      </c>
      <c r="U1370" s="11">
        <f t="shared" si="219"/>
        <v>618.78199999999924</v>
      </c>
      <c r="V1370" s="11">
        <f t="shared" si="211"/>
        <v>30456.618000000002</v>
      </c>
      <c r="W1370" s="12">
        <f t="shared" si="217"/>
        <v>1</v>
      </c>
      <c r="X1370" s="11">
        <f t="shared" si="212"/>
        <v>0</v>
      </c>
      <c r="Y1370" s="12">
        <f t="shared" si="218"/>
        <v>0</v>
      </c>
      <c r="AA1370" s="12"/>
      <c r="AB1370" s="12"/>
    </row>
    <row r="1371" spans="1:31">
      <c r="A1371" s="1">
        <v>36068</v>
      </c>
      <c r="B1371" s="7" t="s">
        <v>83</v>
      </c>
      <c r="C1371" s="8" t="str">
        <f t="shared" si="213"/>
        <v>Wed</v>
      </c>
      <c r="E1371" s="10">
        <v>0</v>
      </c>
      <c r="F1371" s="9">
        <v>5873.7539999999999</v>
      </c>
      <c r="G1371" s="9">
        <v>11682.904</v>
      </c>
      <c r="H1371" s="61">
        <v>9373.8320000000003</v>
      </c>
      <c r="I1371" s="9">
        <v>0</v>
      </c>
      <c r="J1371" s="9">
        <v>0</v>
      </c>
      <c r="K1371" s="9">
        <v>26683.536</v>
      </c>
      <c r="L1371" s="9">
        <v>0</v>
      </c>
      <c r="M1371" s="9"/>
      <c r="O1371" s="11">
        <f t="shared" si="214"/>
        <v>53614.025999999998</v>
      </c>
      <c r="P1371" s="11">
        <v>23476.26</v>
      </c>
      <c r="Q1371" s="11">
        <f t="shared" si="215"/>
        <v>3207.2760000000017</v>
      </c>
      <c r="S1371" s="11">
        <f t="shared" si="216"/>
        <v>30137.766</v>
      </c>
      <c r="T1371" s="11">
        <f t="shared" si="210"/>
        <v>30137.766</v>
      </c>
      <c r="U1371" s="11">
        <f t="shared" si="219"/>
        <v>-318.85200000000259</v>
      </c>
      <c r="V1371" s="11">
        <f t="shared" si="211"/>
        <v>30137.766</v>
      </c>
      <c r="W1371" s="12">
        <f t="shared" si="217"/>
        <v>1</v>
      </c>
      <c r="X1371" s="11">
        <f t="shared" si="212"/>
        <v>0</v>
      </c>
      <c r="Y1371" s="12">
        <f t="shared" si="218"/>
        <v>0</v>
      </c>
      <c r="AA1371" s="12"/>
      <c r="AB1371" s="12"/>
    </row>
    <row r="1372" spans="1:31">
      <c r="A1372" s="1">
        <v>36069</v>
      </c>
      <c r="B1372" s="7" t="s">
        <v>84</v>
      </c>
      <c r="C1372" s="8" t="str">
        <f t="shared" si="213"/>
        <v>Thur</v>
      </c>
      <c r="E1372" s="10">
        <v>0</v>
      </c>
      <c r="F1372" s="9">
        <v>8181.7840000000006</v>
      </c>
      <c r="G1372" s="9">
        <v>11817.322</v>
      </c>
      <c r="H1372" s="61">
        <v>9649.9619999999995</v>
      </c>
      <c r="I1372" s="9">
        <v>0</v>
      </c>
      <c r="J1372" s="9">
        <v>0</v>
      </c>
      <c r="K1372" s="9">
        <v>28231.948</v>
      </c>
      <c r="L1372" s="9">
        <v>0</v>
      </c>
      <c r="M1372" s="9"/>
      <c r="O1372" s="11">
        <f t="shared" si="214"/>
        <v>57881.016000000003</v>
      </c>
      <c r="P1372" s="11">
        <v>23476.26</v>
      </c>
      <c r="Q1372" s="11">
        <f t="shared" si="215"/>
        <v>4755.6880000000019</v>
      </c>
      <c r="S1372" s="11">
        <f t="shared" si="216"/>
        <v>34404.756000000008</v>
      </c>
      <c r="T1372" s="11">
        <f t="shared" si="210"/>
        <v>34404.756000000008</v>
      </c>
      <c r="U1372" s="11">
        <f t="shared" si="219"/>
        <v>4266.9900000000089</v>
      </c>
      <c r="V1372" s="11">
        <f t="shared" si="211"/>
        <v>34404.756000000008</v>
      </c>
      <c r="W1372" s="12">
        <f t="shared" si="217"/>
        <v>1</v>
      </c>
      <c r="X1372" s="11">
        <f t="shared" si="212"/>
        <v>0</v>
      </c>
      <c r="Y1372" s="12">
        <f t="shared" si="218"/>
        <v>0</v>
      </c>
      <c r="Z1372" s="9"/>
      <c r="AA1372" s="9">
        <f>INTERCEPT(T1372:T1402,E1372:E1402)</f>
        <v>28006.426048514521</v>
      </c>
      <c r="AB1372" s="9">
        <f>SLOPE(T1372:T1402,E1372:E1402)</f>
        <v>1626.8072320385152</v>
      </c>
      <c r="AC1372" s="12">
        <f>RSQ(T1372:T1402,E1372:E1402)</f>
        <v>0.7295159068664846</v>
      </c>
      <c r="AD1372" s="9">
        <f>AA1372+(AB1372*55)</f>
        <v>117480.82381063285</v>
      </c>
      <c r="AE1372" s="10">
        <f>SUM(E1372:E1402)</f>
        <v>209</v>
      </c>
    </row>
    <row r="1373" spans="1:31">
      <c r="A1373" s="1">
        <v>36070</v>
      </c>
      <c r="B1373" s="7" t="s">
        <v>84</v>
      </c>
      <c r="C1373" s="8" t="str">
        <f t="shared" si="213"/>
        <v>Fri</v>
      </c>
      <c r="E1373" s="10">
        <v>8</v>
      </c>
      <c r="F1373" s="9">
        <v>7827.2180000000008</v>
      </c>
      <c r="G1373" s="9">
        <v>11554.116</v>
      </c>
      <c r="H1373" s="61">
        <v>9380.5280000000002</v>
      </c>
      <c r="I1373" s="9">
        <v>0</v>
      </c>
      <c r="J1373" s="9">
        <v>0</v>
      </c>
      <c r="K1373" s="9">
        <v>2828.384</v>
      </c>
      <c r="L1373" s="9">
        <v>0</v>
      </c>
      <c r="M1373" s="9"/>
      <c r="O1373" s="11">
        <f t="shared" si="214"/>
        <v>31590.245999999999</v>
      </c>
      <c r="P1373" s="11">
        <v>143.30199999999999</v>
      </c>
      <c r="Q1373" s="11">
        <f t="shared" si="215"/>
        <v>2685.0819999999999</v>
      </c>
      <c r="S1373" s="11">
        <f t="shared" si="216"/>
        <v>31446.944</v>
      </c>
      <c r="T1373" s="11">
        <f t="shared" si="210"/>
        <v>31446.944</v>
      </c>
      <c r="U1373" s="11">
        <f t="shared" si="219"/>
        <v>-2957.812000000009</v>
      </c>
      <c r="V1373" s="11">
        <f t="shared" si="211"/>
        <v>31446.944</v>
      </c>
      <c r="W1373" s="12">
        <f t="shared" si="217"/>
        <v>1</v>
      </c>
      <c r="X1373" s="11">
        <f t="shared" si="212"/>
        <v>0</v>
      </c>
      <c r="Y1373" s="12">
        <f t="shared" si="218"/>
        <v>0</v>
      </c>
      <c r="AA1373" s="12"/>
      <c r="AB1373" s="12"/>
    </row>
    <row r="1374" spans="1:31">
      <c r="A1374" s="1">
        <v>36071</v>
      </c>
      <c r="B1374" s="7" t="s">
        <v>84</v>
      </c>
      <c r="C1374" s="8" t="str">
        <f t="shared" si="213"/>
        <v>Sat</v>
      </c>
      <c r="E1374" s="10">
        <v>1</v>
      </c>
      <c r="F1374" s="9">
        <v>5724.7480000000005</v>
      </c>
      <c r="G1374" s="9">
        <v>9782.2960000000003</v>
      </c>
      <c r="H1374" s="61">
        <v>6829.268</v>
      </c>
      <c r="I1374" s="9">
        <v>0</v>
      </c>
      <c r="J1374" s="9">
        <v>0</v>
      </c>
      <c r="K1374" s="9">
        <v>3096.8240000000001</v>
      </c>
      <c r="L1374" s="9">
        <v>0</v>
      </c>
      <c r="M1374" s="9"/>
      <c r="O1374" s="11">
        <f t="shared" si="214"/>
        <v>25433.136000000002</v>
      </c>
      <c r="P1374" s="11">
        <v>270.92</v>
      </c>
      <c r="Q1374" s="11">
        <f t="shared" si="215"/>
        <v>2825.904</v>
      </c>
      <c r="S1374" s="11">
        <f t="shared" si="216"/>
        <v>25162.216000000004</v>
      </c>
      <c r="T1374" s="11">
        <f t="shared" si="210"/>
        <v>25162.216000000004</v>
      </c>
      <c r="U1374" s="11">
        <f t="shared" si="219"/>
        <v>-6284.7279999999955</v>
      </c>
      <c r="V1374" s="11">
        <f t="shared" si="211"/>
        <v>25162.216000000004</v>
      </c>
      <c r="W1374" s="12">
        <f t="shared" si="217"/>
        <v>1</v>
      </c>
      <c r="X1374" s="11">
        <f t="shared" si="212"/>
        <v>0</v>
      </c>
      <c r="Y1374" s="12">
        <f t="shared" si="218"/>
        <v>0</v>
      </c>
      <c r="AA1374" s="12"/>
      <c r="AB1374" s="12"/>
    </row>
    <row r="1375" spans="1:31">
      <c r="A1375" s="1">
        <v>36072</v>
      </c>
      <c r="B1375" s="7" t="s">
        <v>84</v>
      </c>
      <c r="C1375" s="8" t="str">
        <f t="shared" si="213"/>
        <v>Sun</v>
      </c>
      <c r="E1375" s="10">
        <v>8</v>
      </c>
      <c r="F1375" s="9">
        <v>7799.5539999999992</v>
      </c>
      <c r="G1375" s="9">
        <v>11468.828</v>
      </c>
      <c r="H1375" s="61">
        <v>8975.0149999999994</v>
      </c>
      <c r="I1375" s="9">
        <v>0</v>
      </c>
      <c r="J1375" s="9">
        <v>0</v>
      </c>
      <c r="K1375" s="9">
        <v>3416.8679999999999</v>
      </c>
      <c r="L1375" s="9">
        <v>0</v>
      </c>
      <c r="M1375" s="9"/>
      <c r="O1375" s="11">
        <f t="shared" si="214"/>
        <v>31660.264999999996</v>
      </c>
      <c r="P1375" s="11">
        <v>245.10499999999999</v>
      </c>
      <c r="Q1375" s="11">
        <f t="shared" si="215"/>
        <v>3171.7629999999999</v>
      </c>
      <c r="S1375" s="11">
        <f t="shared" si="216"/>
        <v>31415.159999999996</v>
      </c>
      <c r="T1375" s="11">
        <f t="shared" si="210"/>
        <v>31415.159999999996</v>
      </c>
      <c r="U1375" s="11">
        <f t="shared" si="219"/>
        <v>6252.9439999999922</v>
      </c>
      <c r="V1375" s="11">
        <f t="shared" si="211"/>
        <v>31415.159999999996</v>
      </c>
      <c r="W1375" s="12">
        <f t="shared" si="217"/>
        <v>1</v>
      </c>
      <c r="X1375" s="11">
        <f t="shared" si="212"/>
        <v>0</v>
      </c>
      <c r="Y1375" s="12">
        <f t="shared" si="218"/>
        <v>0</v>
      </c>
      <c r="AA1375" s="12"/>
      <c r="AB1375" s="12"/>
    </row>
    <row r="1376" spans="1:31">
      <c r="A1376" s="1">
        <v>36073</v>
      </c>
      <c r="B1376" s="7" t="s">
        <v>84</v>
      </c>
      <c r="C1376" s="8" t="str">
        <f t="shared" si="213"/>
        <v>Mon</v>
      </c>
      <c r="E1376" s="10">
        <v>3</v>
      </c>
      <c r="F1376" s="9">
        <v>9080.0049999999992</v>
      </c>
      <c r="G1376" s="9">
        <v>13121.02</v>
      </c>
      <c r="H1376" s="61">
        <v>10023.64</v>
      </c>
      <c r="I1376" s="9">
        <v>0</v>
      </c>
      <c r="J1376" s="9">
        <v>0</v>
      </c>
      <c r="K1376" s="9">
        <v>24208.47</v>
      </c>
      <c r="L1376" s="9">
        <v>0</v>
      </c>
      <c r="M1376" s="9"/>
      <c r="O1376" s="11">
        <f t="shared" si="214"/>
        <v>56433.135000000002</v>
      </c>
      <c r="P1376" s="11">
        <v>21429.814999999999</v>
      </c>
      <c r="Q1376" s="11">
        <f t="shared" si="215"/>
        <v>2778.6550000000025</v>
      </c>
      <c r="S1376" s="11">
        <f t="shared" si="216"/>
        <v>35003.320000000007</v>
      </c>
      <c r="T1376" s="11">
        <f t="shared" si="210"/>
        <v>35003.320000000007</v>
      </c>
      <c r="U1376" s="11">
        <f t="shared" si="219"/>
        <v>3588.1600000000108</v>
      </c>
      <c r="V1376" s="11">
        <f t="shared" si="211"/>
        <v>35003.320000000007</v>
      </c>
      <c r="W1376" s="12">
        <f t="shared" si="217"/>
        <v>1</v>
      </c>
      <c r="X1376" s="11">
        <f t="shared" si="212"/>
        <v>0</v>
      </c>
      <c r="Y1376" s="12">
        <f t="shared" si="218"/>
        <v>0</v>
      </c>
      <c r="AA1376" s="12"/>
      <c r="AB1376" s="12"/>
    </row>
    <row r="1377" spans="1:28">
      <c r="A1377" s="1">
        <v>36074</v>
      </c>
      <c r="B1377" s="7" t="s">
        <v>84</v>
      </c>
      <c r="C1377" s="8" t="str">
        <f t="shared" si="213"/>
        <v>Tue</v>
      </c>
      <c r="E1377" s="10">
        <v>2</v>
      </c>
      <c r="F1377" s="9">
        <v>8649.6540000000005</v>
      </c>
      <c r="G1377" s="9">
        <v>12358.428</v>
      </c>
      <c r="H1377" s="61">
        <v>9966.8760000000002</v>
      </c>
      <c r="I1377" s="9">
        <v>0</v>
      </c>
      <c r="J1377" s="9">
        <v>0</v>
      </c>
      <c r="K1377" s="9">
        <v>23100.69</v>
      </c>
      <c r="L1377" s="9">
        <v>0</v>
      </c>
      <c r="M1377" s="9"/>
      <c r="O1377" s="11">
        <f t="shared" si="214"/>
        <v>54075.648000000001</v>
      </c>
      <c r="P1377" s="11">
        <v>21217.758000000002</v>
      </c>
      <c r="Q1377" s="11">
        <f t="shared" si="215"/>
        <v>1882.9319999999971</v>
      </c>
      <c r="S1377" s="11">
        <f t="shared" si="216"/>
        <v>32857.89</v>
      </c>
      <c r="T1377" s="11">
        <f t="shared" si="210"/>
        <v>32857.89</v>
      </c>
      <c r="U1377" s="11">
        <f t="shared" si="219"/>
        <v>-2145.4300000000076</v>
      </c>
      <c r="V1377" s="11">
        <f t="shared" si="211"/>
        <v>32857.89</v>
      </c>
      <c r="W1377" s="12">
        <f t="shared" si="217"/>
        <v>1</v>
      </c>
      <c r="X1377" s="11">
        <f t="shared" si="212"/>
        <v>0</v>
      </c>
      <c r="Y1377" s="12">
        <f t="shared" si="218"/>
        <v>0</v>
      </c>
      <c r="AA1377" s="12"/>
      <c r="AB1377" s="12"/>
    </row>
    <row r="1378" spans="1:28">
      <c r="A1378" s="1">
        <v>36075</v>
      </c>
      <c r="B1378" s="7" t="s">
        <v>84</v>
      </c>
      <c r="C1378" s="8" t="str">
        <f t="shared" si="213"/>
        <v>Wed</v>
      </c>
      <c r="E1378" s="10">
        <v>0</v>
      </c>
      <c r="F1378" s="9">
        <v>8290.612000000001</v>
      </c>
      <c r="G1378" s="9">
        <v>11946.836000000001</v>
      </c>
      <c r="H1378" s="61">
        <v>9522.1059999999998</v>
      </c>
      <c r="I1378" s="9">
        <v>0</v>
      </c>
      <c r="J1378" s="9">
        <v>0</v>
      </c>
      <c r="K1378" s="9">
        <v>38870.128000000004</v>
      </c>
      <c r="L1378" s="9">
        <v>0</v>
      </c>
      <c r="M1378" s="9"/>
      <c r="O1378" s="11">
        <f t="shared" si="214"/>
        <v>68629.682000000001</v>
      </c>
      <c r="P1378" s="11">
        <v>35726.768000000004</v>
      </c>
      <c r="Q1378" s="11">
        <f t="shared" si="215"/>
        <v>3143.3600000000006</v>
      </c>
      <c r="S1378" s="11">
        <f t="shared" si="216"/>
        <v>32902.913999999997</v>
      </c>
      <c r="T1378" s="11">
        <f t="shared" si="210"/>
        <v>32902.913999999997</v>
      </c>
      <c r="U1378" s="11">
        <f t="shared" si="219"/>
        <v>45.023999999997613</v>
      </c>
      <c r="V1378" s="11">
        <f t="shared" si="211"/>
        <v>32902.913999999997</v>
      </c>
      <c r="W1378" s="12">
        <f t="shared" si="217"/>
        <v>1</v>
      </c>
      <c r="X1378" s="11">
        <f t="shared" si="212"/>
        <v>0</v>
      </c>
      <c r="Y1378" s="12">
        <f t="shared" si="218"/>
        <v>0</v>
      </c>
      <c r="AA1378" s="12"/>
      <c r="AB1378" s="12"/>
    </row>
    <row r="1379" spans="1:28">
      <c r="A1379" s="1">
        <v>36076</v>
      </c>
      <c r="B1379" s="7" t="s">
        <v>84</v>
      </c>
      <c r="C1379" s="8" t="str">
        <f t="shared" si="213"/>
        <v>Thur</v>
      </c>
      <c r="E1379" s="10">
        <v>0</v>
      </c>
      <c r="F1379" s="9">
        <v>8642.3880000000008</v>
      </c>
      <c r="G1379" s="9">
        <v>12110.346</v>
      </c>
      <c r="H1379" s="61">
        <v>9757.2000000000007</v>
      </c>
      <c r="I1379" s="9">
        <v>0</v>
      </c>
      <c r="J1379" s="9">
        <v>0</v>
      </c>
      <c r="K1379" s="9">
        <v>26766.906000000003</v>
      </c>
      <c r="L1379" s="9">
        <v>0</v>
      </c>
      <c r="M1379" s="9"/>
      <c r="O1379" s="11">
        <f t="shared" si="214"/>
        <v>57276.840000000004</v>
      </c>
      <c r="P1379" s="11">
        <v>25235.856</v>
      </c>
      <c r="Q1379" s="11">
        <f t="shared" si="215"/>
        <v>1531.0500000000029</v>
      </c>
      <c r="S1379" s="11">
        <f t="shared" si="216"/>
        <v>32040.984000000004</v>
      </c>
      <c r="T1379" s="11">
        <f t="shared" si="210"/>
        <v>32040.984000000004</v>
      </c>
      <c r="U1379" s="11">
        <f t="shared" si="219"/>
        <v>-861.92999999999302</v>
      </c>
      <c r="V1379" s="11">
        <f t="shared" si="211"/>
        <v>32040.984000000004</v>
      </c>
      <c r="W1379" s="12">
        <f t="shared" si="217"/>
        <v>1</v>
      </c>
      <c r="X1379" s="11">
        <f t="shared" si="212"/>
        <v>0</v>
      </c>
      <c r="Y1379" s="12">
        <f t="shared" si="218"/>
        <v>0</v>
      </c>
      <c r="AA1379" s="12"/>
      <c r="AB1379" s="12"/>
    </row>
    <row r="1380" spans="1:28">
      <c r="A1380" s="1">
        <v>36077</v>
      </c>
      <c r="B1380" s="7" t="s">
        <v>84</v>
      </c>
      <c r="C1380" s="8" t="str">
        <f t="shared" si="213"/>
        <v>Fri</v>
      </c>
      <c r="E1380" s="10">
        <v>3</v>
      </c>
      <c r="F1380" s="9">
        <v>8091.6929999999993</v>
      </c>
      <c r="G1380" s="9">
        <v>11656.076999999999</v>
      </c>
      <c r="H1380" s="61">
        <v>9261.777</v>
      </c>
      <c r="I1380" s="9">
        <v>0</v>
      </c>
      <c r="J1380" s="9">
        <v>0</v>
      </c>
      <c r="K1380" s="9">
        <v>3559.1789999999996</v>
      </c>
      <c r="L1380" s="9">
        <v>0</v>
      </c>
      <c r="M1380" s="9"/>
      <c r="O1380" s="11">
        <f t="shared" si="214"/>
        <v>32568.725999999999</v>
      </c>
      <c r="P1380" s="11">
        <v>239.43</v>
      </c>
      <c r="Q1380" s="11">
        <f t="shared" si="215"/>
        <v>3319.7489999999998</v>
      </c>
      <c r="S1380" s="11">
        <f t="shared" si="216"/>
        <v>32329.295999999998</v>
      </c>
      <c r="T1380" s="11">
        <f t="shared" si="210"/>
        <v>32329.295999999998</v>
      </c>
      <c r="U1380" s="11">
        <f t="shared" si="219"/>
        <v>288.31199999999444</v>
      </c>
      <c r="V1380" s="11">
        <f t="shared" si="211"/>
        <v>32329.295999999998</v>
      </c>
      <c r="W1380" s="12">
        <f t="shared" si="217"/>
        <v>1</v>
      </c>
      <c r="X1380" s="11">
        <f t="shared" si="212"/>
        <v>0</v>
      </c>
      <c r="Y1380" s="12">
        <f t="shared" si="218"/>
        <v>0</v>
      </c>
      <c r="AA1380" s="12"/>
      <c r="AB1380" s="12"/>
    </row>
    <row r="1381" spans="1:28">
      <c r="A1381" s="1">
        <v>36078</v>
      </c>
      <c r="B1381" s="7" t="s">
        <v>84</v>
      </c>
      <c r="C1381" s="8" t="str">
        <f t="shared" si="213"/>
        <v>Sat</v>
      </c>
      <c r="E1381" s="10">
        <v>5</v>
      </c>
      <c r="F1381" s="9">
        <v>7360.4509999999991</v>
      </c>
      <c r="G1381" s="9">
        <v>11066.23</v>
      </c>
      <c r="H1381" s="61">
        <v>7670.2219999999998</v>
      </c>
      <c r="I1381" s="9">
        <v>0</v>
      </c>
      <c r="J1381" s="9">
        <v>0</v>
      </c>
      <c r="K1381" s="9">
        <v>3603.5649999999996</v>
      </c>
      <c r="L1381" s="9">
        <v>0</v>
      </c>
      <c r="M1381" s="9"/>
      <c r="O1381" s="11">
        <f t="shared" si="214"/>
        <v>29700.467999999997</v>
      </c>
      <c r="P1381" s="11">
        <v>278.48099999999999</v>
      </c>
      <c r="Q1381" s="11">
        <f t="shared" si="215"/>
        <v>3325.0839999999998</v>
      </c>
      <c r="S1381" s="11">
        <f t="shared" si="216"/>
        <v>29421.986999999997</v>
      </c>
      <c r="T1381" s="11">
        <f t="shared" si="210"/>
        <v>29421.986999999997</v>
      </c>
      <c r="U1381" s="11">
        <f t="shared" si="219"/>
        <v>-2907.3090000000011</v>
      </c>
      <c r="V1381" s="11">
        <f t="shared" si="211"/>
        <v>29421.986999999997</v>
      </c>
      <c r="W1381" s="12">
        <f t="shared" si="217"/>
        <v>1</v>
      </c>
      <c r="X1381" s="11">
        <f t="shared" si="212"/>
        <v>0</v>
      </c>
      <c r="Y1381" s="12">
        <f t="shared" si="218"/>
        <v>0</v>
      </c>
      <c r="AA1381" s="12"/>
      <c r="AB1381" s="12"/>
    </row>
    <row r="1382" spans="1:28">
      <c r="A1382" s="1">
        <v>36079</v>
      </c>
      <c r="B1382" s="7" t="s">
        <v>84</v>
      </c>
      <c r="C1382" s="8" t="str">
        <f t="shared" si="213"/>
        <v>Sun</v>
      </c>
      <c r="E1382" s="10">
        <v>5</v>
      </c>
      <c r="F1382" s="9">
        <v>7965.3909999999996</v>
      </c>
      <c r="G1382" s="9">
        <v>11431.28</v>
      </c>
      <c r="H1382" s="61">
        <v>8255.3449999999993</v>
      </c>
      <c r="I1382" s="9">
        <v>0</v>
      </c>
      <c r="J1382" s="9">
        <v>0</v>
      </c>
      <c r="K1382" s="9">
        <v>3411.6529999999998</v>
      </c>
      <c r="L1382" s="9">
        <v>0</v>
      </c>
      <c r="M1382" s="9"/>
      <c r="O1382" s="11">
        <f t="shared" si="214"/>
        <v>31063.669000000002</v>
      </c>
      <c r="P1382" s="11">
        <v>491.25299999999999</v>
      </c>
      <c r="Q1382" s="11">
        <f t="shared" si="215"/>
        <v>2920.3999999999996</v>
      </c>
      <c r="S1382" s="11">
        <f t="shared" si="216"/>
        <v>30572.416000000001</v>
      </c>
      <c r="T1382" s="11">
        <f t="shared" si="210"/>
        <v>30572.416000000001</v>
      </c>
      <c r="U1382" s="11">
        <f t="shared" si="219"/>
        <v>1150.4290000000037</v>
      </c>
      <c r="V1382" s="11">
        <f t="shared" si="211"/>
        <v>30572.416000000001</v>
      </c>
      <c r="W1382" s="12">
        <f t="shared" si="217"/>
        <v>1</v>
      </c>
      <c r="X1382" s="11">
        <f t="shared" si="212"/>
        <v>0</v>
      </c>
      <c r="Y1382" s="12">
        <f t="shared" si="218"/>
        <v>0</v>
      </c>
      <c r="AA1382" s="12"/>
      <c r="AB1382" s="12"/>
    </row>
    <row r="1383" spans="1:28">
      <c r="A1383" s="1">
        <v>36080</v>
      </c>
      <c r="B1383" s="7" t="s">
        <v>84</v>
      </c>
      <c r="C1383" s="8" t="str">
        <f t="shared" si="213"/>
        <v>Mon</v>
      </c>
      <c r="E1383" s="10">
        <v>5</v>
      </c>
      <c r="F1383" s="9">
        <v>9477.741</v>
      </c>
      <c r="G1383" s="9">
        <v>12787.18</v>
      </c>
      <c r="H1383" s="61">
        <v>10286.065999999999</v>
      </c>
      <c r="I1383" s="9">
        <v>0</v>
      </c>
      <c r="J1383" s="9">
        <v>0</v>
      </c>
      <c r="K1383" s="9">
        <v>3605.6509999999998</v>
      </c>
      <c r="L1383" s="9">
        <v>0</v>
      </c>
      <c r="M1383" s="9"/>
      <c r="O1383" s="11">
        <f t="shared" si="214"/>
        <v>36156.637999999999</v>
      </c>
      <c r="P1383" s="11">
        <v>236.761</v>
      </c>
      <c r="Q1383" s="11">
        <f t="shared" si="215"/>
        <v>3368.89</v>
      </c>
      <c r="S1383" s="11">
        <f t="shared" si="216"/>
        <v>35919.877</v>
      </c>
      <c r="T1383" s="11">
        <f t="shared" si="210"/>
        <v>35919.877</v>
      </c>
      <c r="U1383" s="11">
        <f t="shared" si="219"/>
        <v>5347.4609999999993</v>
      </c>
      <c r="V1383" s="11">
        <f t="shared" si="211"/>
        <v>35919.877</v>
      </c>
      <c r="W1383" s="12">
        <f t="shared" si="217"/>
        <v>1</v>
      </c>
      <c r="X1383" s="11">
        <f t="shared" si="212"/>
        <v>0</v>
      </c>
      <c r="Y1383" s="12">
        <f t="shared" si="218"/>
        <v>0</v>
      </c>
      <c r="AA1383" s="12"/>
      <c r="AB1383" s="12"/>
    </row>
    <row r="1384" spans="1:28">
      <c r="A1384" s="1">
        <v>36081</v>
      </c>
      <c r="B1384" s="7" t="s">
        <v>84</v>
      </c>
      <c r="C1384" s="8" t="str">
        <f t="shared" si="213"/>
        <v>Tue</v>
      </c>
      <c r="E1384" s="10">
        <v>4</v>
      </c>
      <c r="F1384" s="9">
        <v>9116.9359999999997</v>
      </c>
      <c r="G1384" s="9">
        <v>12578.15</v>
      </c>
      <c r="H1384" s="61">
        <v>10134.694</v>
      </c>
      <c r="I1384" s="9">
        <v>0</v>
      </c>
      <c r="J1384" s="9">
        <v>0</v>
      </c>
      <c r="K1384" s="9">
        <v>2874.4079999999999</v>
      </c>
      <c r="L1384" s="9">
        <v>0</v>
      </c>
      <c r="M1384" s="9"/>
      <c r="O1384" s="11">
        <f t="shared" si="214"/>
        <v>34704.188000000002</v>
      </c>
      <c r="P1384" s="11">
        <v>238.488</v>
      </c>
      <c r="Q1384" s="11">
        <f t="shared" si="215"/>
        <v>2635.92</v>
      </c>
      <c r="S1384" s="11">
        <f t="shared" si="216"/>
        <v>34465.700000000004</v>
      </c>
      <c r="T1384" s="11">
        <f t="shared" si="210"/>
        <v>34465.700000000004</v>
      </c>
      <c r="U1384" s="11">
        <f t="shared" si="219"/>
        <v>-1454.176999999996</v>
      </c>
      <c r="V1384" s="11">
        <f t="shared" si="211"/>
        <v>34465.700000000004</v>
      </c>
      <c r="W1384" s="12">
        <f t="shared" si="217"/>
        <v>1</v>
      </c>
      <c r="X1384" s="11">
        <f t="shared" si="212"/>
        <v>0</v>
      </c>
      <c r="Y1384" s="12">
        <f t="shared" si="218"/>
        <v>0</v>
      </c>
      <c r="AA1384" s="12"/>
      <c r="AB1384" s="12"/>
    </row>
    <row r="1385" spans="1:28">
      <c r="A1385" s="1">
        <v>36082</v>
      </c>
      <c r="B1385" s="7" t="s">
        <v>84</v>
      </c>
      <c r="C1385" s="8" t="str">
        <f t="shared" si="213"/>
        <v>Wed</v>
      </c>
      <c r="E1385" s="10">
        <v>7</v>
      </c>
      <c r="F1385" s="9">
        <v>10872.012000000001</v>
      </c>
      <c r="G1385" s="9">
        <v>13399.542000000001</v>
      </c>
      <c r="H1385" s="61">
        <v>11072.346</v>
      </c>
      <c r="I1385" s="9">
        <v>0</v>
      </c>
      <c r="J1385" s="9">
        <v>0</v>
      </c>
      <c r="K1385" s="9">
        <v>2766.27</v>
      </c>
      <c r="L1385" s="9">
        <v>0</v>
      </c>
      <c r="M1385" s="9"/>
      <c r="O1385" s="11">
        <f t="shared" si="214"/>
        <v>38110.17</v>
      </c>
      <c r="P1385" s="11">
        <v>240.816</v>
      </c>
      <c r="Q1385" s="11">
        <f t="shared" si="215"/>
        <v>2525.4540000000002</v>
      </c>
      <c r="S1385" s="11">
        <f t="shared" si="216"/>
        <v>37869.353999999999</v>
      </c>
      <c r="T1385" s="11">
        <f t="shared" si="210"/>
        <v>37869.353999999999</v>
      </c>
      <c r="U1385" s="11">
        <f t="shared" si="219"/>
        <v>3403.653999999995</v>
      </c>
      <c r="V1385" s="11">
        <f t="shared" si="211"/>
        <v>37869.353999999999</v>
      </c>
      <c r="W1385" s="12">
        <f t="shared" si="217"/>
        <v>1</v>
      </c>
      <c r="X1385" s="11">
        <f t="shared" si="212"/>
        <v>0</v>
      </c>
      <c r="Y1385" s="12">
        <f t="shared" si="218"/>
        <v>0</v>
      </c>
      <c r="AA1385" s="12"/>
      <c r="AB1385" s="12"/>
    </row>
    <row r="1386" spans="1:28">
      <c r="A1386" s="1">
        <v>36083</v>
      </c>
      <c r="B1386" s="7" t="s">
        <v>84</v>
      </c>
      <c r="C1386" s="8" t="str">
        <f t="shared" si="213"/>
        <v>Thur</v>
      </c>
      <c r="E1386" s="10">
        <v>11</v>
      </c>
      <c r="F1386" s="9">
        <v>13005.017</v>
      </c>
      <c r="G1386" s="9">
        <v>14289.86</v>
      </c>
      <c r="H1386" s="61">
        <v>11910.982</v>
      </c>
      <c r="I1386" s="9">
        <v>0</v>
      </c>
      <c r="J1386" s="9">
        <v>0</v>
      </c>
      <c r="K1386" s="9">
        <v>2369.5450000000001</v>
      </c>
      <c r="L1386" s="9">
        <v>0</v>
      </c>
      <c r="M1386" s="9"/>
      <c r="O1386" s="11">
        <f t="shared" si="214"/>
        <v>41575.403999999995</v>
      </c>
      <c r="P1386" s="11">
        <v>259.25</v>
      </c>
      <c r="Q1386" s="11">
        <f t="shared" si="215"/>
        <v>2110.2950000000001</v>
      </c>
      <c r="S1386" s="11">
        <f t="shared" si="216"/>
        <v>41316.153999999995</v>
      </c>
      <c r="T1386" s="11">
        <f t="shared" si="210"/>
        <v>41316.153999999995</v>
      </c>
      <c r="U1386" s="11">
        <f t="shared" si="219"/>
        <v>3446.7999999999956</v>
      </c>
      <c r="V1386" s="11">
        <f t="shared" si="211"/>
        <v>41316.153999999995</v>
      </c>
      <c r="W1386" s="12">
        <f t="shared" si="217"/>
        <v>1</v>
      </c>
      <c r="X1386" s="11">
        <f t="shared" si="212"/>
        <v>0</v>
      </c>
      <c r="Y1386" s="12">
        <f t="shared" si="218"/>
        <v>0</v>
      </c>
      <c r="AA1386" s="12"/>
      <c r="AB1386" s="12"/>
    </row>
    <row r="1387" spans="1:28">
      <c r="A1387" s="1">
        <v>36084</v>
      </c>
      <c r="B1387" s="7" t="s">
        <v>84</v>
      </c>
      <c r="C1387" s="8" t="str">
        <f t="shared" si="213"/>
        <v>Fri</v>
      </c>
      <c r="E1387" s="10">
        <v>11</v>
      </c>
      <c r="F1387" s="9">
        <v>11962.166999999999</v>
      </c>
      <c r="G1387" s="9">
        <v>13668.514999999999</v>
      </c>
      <c r="H1387" s="61">
        <v>11077.703</v>
      </c>
      <c r="I1387" s="9">
        <v>0</v>
      </c>
      <c r="J1387" s="9">
        <v>0</v>
      </c>
      <c r="K1387" s="9">
        <v>3620.2529999999997</v>
      </c>
      <c r="L1387" s="9">
        <v>0</v>
      </c>
      <c r="M1387" s="9"/>
      <c r="O1387" s="11">
        <f t="shared" si="214"/>
        <v>40328.637999999999</v>
      </c>
      <c r="P1387" s="11">
        <v>271.18</v>
      </c>
      <c r="Q1387" s="11">
        <f t="shared" si="215"/>
        <v>3349.0729999999999</v>
      </c>
      <c r="S1387" s="11">
        <f t="shared" si="216"/>
        <v>40057.457999999999</v>
      </c>
      <c r="T1387" s="11">
        <f t="shared" si="210"/>
        <v>40057.457999999999</v>
      </c>
      <c r="U1387" s="11">
        <f t="shared" si="219"/>
        <v>-1258.6959999999963</v>
      </c>
      <c r="V1387" s="11">
        <f t="shared" si="211"/>
        <v>40057.457999999999</v>
      </c>
      <c r="W1387" s="12">
        <f t="shared" si="217"/>
        <v>1</v>
      </c>
      <c r="X1387" s="11">
        <f t="shared" si="212"/>
        <v>0</v>
      </c>
      <c r="Y1387" s="12">
        <f t="shared" si="218"/>
        <v>0</v>
      </c>
      <c r="AA1387" s="12"/>
      <c r="AB1387" s="12"/>
    </row>
    <row r="1388" spans="1:28">
      <c r="A1388" s="1">
        <v>36085</v>
      </c>
      <c r="B1388" s="7" t="s">
        <v>84</v>
      </c>
      <c r="C1388" s="8" t="str">
        <f t="shared" si="213"/>
        <v>Sat</v>
      </c>
      <c r="E1388" s="10">
        <v>7</v>
      </c>
      <c r="F1388" s="9">
        <v>8102.0809999999992</v>
      </c>
      <c r="G1388" s="9">
        <v>11290.856</v>
      </c>
      <c r="H1388" s="61">
        <v>8159.1159999999991</v>
      </c>
      <c r="I1388" s="9">
        <v>0</v>
      </c>
      <c r="J1388" s="9">
        <v>0</v>
      </c>
      <c r="K1388" s="9">
        <v>2350.8789999999999</v>
      </c>
      <c r="L1388" s="9">
        <v>0</v>
      </c>
      <c r="M1388" s="9"/>
      <c r="O1388" s="11">
        <f t="shared" si="214"/>
        <v>29902.931999999997</v>
      </c>
      <c r="P1388" s="11">
        <v>248.88</v>
      </c>
      <c r="Q1388" s="11">
        <f t="shared" si="215"/>
        <v>2101.9989999999998</v>
      </c>
      <c r="S1388" s="11">
        <f t="shared" si="216"/>
        <v>29654.051999999996</v>
      </c>
      <c r="T1388" s="11">
        <f t="shared" si="210"/>
        <v>29654.051999999996</v>
      </c>
      <c r="U1388" s="11">
        <f t="shared" si="219"/>
        <v>-10403.406000000003</v>
      </c>
      <c r="V1388" s="11">
        <f t="shared" si="211"/>
        <v>29654.051999999996</v>
      </c>
      <c r="W1388" s="12">
        <f t="shared" si="217"/>
        <v>1</v>
      </c>
      <c r="X1388" s="11">
        <f t="shared" si="212"/>
        <v>0</v>
      </c>
      <c r="Y1388" s="12">
        <f t="shared" si="218"/>
        <v>0</v>
      </c>
      <c r="AA1388" s="12"/>
      <c r="AB1388" s="12"/>
    </row>
    <row r="1389" spans="1:28">
      <c r="A1389" s="1">
        <v>36086</v>
      </c>
      <c r="B1389" s="7" t="s">
        <v>84</v>
      </c>
      <c r="C1389" s="8" t="str">
        <f t="shared" si="213"/>
        <v>Sun</v>
      </c>
      <c r="E1389" s="10">
        <v>0</v>
      </c>
      <c r="F1389" s="9">
        <v>7144.93</v>
      </c>
      <c r="G1389" s="9">
        <v>10920.646999999999</v>
      </c>
      <c r="H1389" s="61">
        <v>7904.0139999999992</v>
      </c>
      <c r="I1389" s="9">
        <v>0</v>
      </c>
      <c r="J1389" s="9">
        <v>0</v>
      </c>
      <c r="K1389" s="9">
        <v>13899.947999999999</v>
      </c>
      <c r="L1389" s="9">
        <v>0</v>
      </c>
      <c r="M1389" s="9"/>
      <c r="O1389" s="11">
        <f t="shared" si="214"/>
        <v>39869.538999999997</v>
      </c>
      <c r="P1389" s="11">
        <v>11035.753999999999</v>
      </c>
      <c r="Q1389" s="11">
        <f t="shared" si="215"/>
        <v>2864.1939999999995</v>
      </c>
      <c r="S1389" s="11">
        <f t="shared" si="216"/>
        <v>28833.784999999996</v>
      </c>
      <c r="T1389" s="11">
        <f t="shared" si="210"/>
        <v>28833.784999999996</v>
      </c>
      <c r="U1389" s="11">
        <f t="shared" si="219"/>
        <v>-820.26699999999983</v>
      </c>
      <c r="V1389" s="11">
        <f t="shared" si="211"/>
        <v>28833.784999999996</v>
      </c>
      <c r="W1389" s="12">
        <f t="shared" si="217"/>
        <v>1</v>
      </c>
      <c r="X1389" s="11">
        <f t="shared" si="212"/>
        <v>0</v>
      </c>
      <c r="Y1389" s="12">
        <f t="shared" si="218"/>
        <v>0</v>
      </c>
      <c r="AA1389" s="12"/>
      <c r="AB1389" s="12"/>
    </row>
    <row r="1390" spans="1:28">
      <c r="A1390" s="1">
        <v>36087</v>
      </c>
      <c r="B1390" s="7" t="s">
        <v>84</v>
      </c>
      <c r="C1390" s="8" t="str">
        <f t="shared" si="213"/>
        <v>Mon</v>
      </c>
      <c r="E1390" s="10">
        <v>0</v>
      </c>
      <c r="F1390" s="9">
        <v>8915.1239999999998</v>
      </c>
      <c r="G1390" s="9">
        <v>11259.455999999998</v>
      </c>
      <c r="H1390" s="61">
        <v>10090.412999999999</v>
      </c>
      <c r="I1390" s="9">
        <v>0</v>
      </c>
      <c r="J1390" s="9">
        <v>0</v>
      </c>
      <c r="K1390" s="9">
        <v>40535.498999999996</v>
      </c>
      <c r="L1390" s="9">
        <v>0</v>
      </c>
      <c r="M1390" s="9"/>
      <c r="O1390" s="11">
        <f t="shared" si="214"/>
        <v>70800.491999999998</v>
      </c>
      <c r="P1390" s="11">
        <v>37768.521000000001</v>
      </c>
      <c r="Q1390" s="11">
        <f t="shared" si="215"/>
        <v>2766.9779999999955</v>
      </c>
      <c r="S1390" s="11">
        <f t="shared" si="216"/>
        <v>33031.970999999998</v>
      </c>
      <c r="T1390" s="11">
        <f t="shared" si="210"/>
        <v>33031.970999999998</v>
      </c>
      <c r="U1390" s="11">
        <f t="shared" si="219"/>
        <v>4198.1860000000015</v>
      </c>
      <c r="V1390" s="11">
        <f t="shared" si="211"/>
        <v>33031.970999999998</v>
      </c>
      <c r="W1390" s="12">
        <f t="shared" si="217"/>
        <v>1</v>
      </c>
      <c r="X1390" s="11">
        <f t="shared" si="212"/>
        <v>0</v>
      </c>
      <c r="Y1390" s="12">
        <f t="shared" si="218"/>
        <v>0</v>
      </c>
      <c r="AA1390" s="12"/>
      <c r="AB1390" s="12"/>
    </row>
    <row r="1391" spans="1:28">
      <c r="A1391" s="1">
        <v>36088</v>
      </c>
      <c r="B1391" s="7" t="s">
        <v>84</v>
      </c>
      <c r="C1391" s="8" t="str">
        <f t="shared" si="213"/>
        <v>Tue</v>
      </c>
      <c r="E1391" s="10">
        <v>7</v>
      </c>
      <c r="F1391" s="9">
        <v>10961.684999999999</v>
      </c>
      <c r="G1391" s="9">
        <v>13439.474999999999</v>
      </c>
      <c r="H1391" s="61">
        <v>11135.564999999999</v>
      </c>
      <c r="I1391" s="9">
        <v>0</v>
      </c>
      <c r="J1391" s="9">
        <v>0</v>
      </c>
      <c r="K1391" s="9">
        <v>38113.875</v>
      </c>
      <c r="L1391" s="9">
        <v>0</v>
      </c>
      <c r="M1391" s="9"/>
      <c r="O1391" s="11">
        <f t="shared" si="214"/>
        <v>73650.599999999991</v>
      </c>
      <c r="P1391" s="11">
        <v>35605.034999999996</v>
      </c>
      <c r="Q1391" s="11">
        <f t="shared" si="215"/>
        <v>2508.8400000000038</v>
      </c>
      <c r="S1391" s="11">
        <f t="shared" si="216"/>
        <v>38045.564999999995</v>
      </c>
      <c r="T1391" s="11">
        <f t="shared" si="210"/>
        <v>38045.564999999995</v>
      </c>
      <c r="U1391" s="11">
        <f t="shared" si="219"/>
        <v>5013.5939999999973</v>
      </c>
      <c r="V1391" s="11">
        <f t="shared" si="211"/>
        <v>38045.564999999995</v>
      </c>
      <c r="W1391" s="12">
        <f t="shared" si="217"/>
        <v>1</v>
      </c>
      <c r="X1391" s="11">
        <f t="shared" si="212"/>
        <v>0</v>
      </c>
      <c r="Y1391" s="12">
        <f t="shared" si="218"/>
        <v>0</v>
      </c>
      <c r="AA1391" s="12"/>
      <c r="AB1391" s="12"/>
    </row>
    <row r="1392" spans="1:28">
      <c r="A1392" s="1">
        <v>36089</v>
      </c>
      <c r="B1392" s="7" t="s">
        <v>84</v>
      </c>
      <c r="C1392" s="8" t="str">
        <f t="shared" si="213"/>
        <v>Wed</v>
      </c>
      <c r="E1392" s="10">
        <v>11</v>
      </c>
      <c r="F1392" s="9">
        <v>16099.304999999998</v>
      </c>
      <c r="G1392" s="9">
        <v>15169.605</v>
      </c>
      <c r="H1392" s="61">
        <v>12830.892999999998</v>
      </c>
      <c r="I1392" s="9">
        <v>0</v>
      </c>
      <c r="J1392" s="9">
        <v>0</v>
      </c>
      <c r="K1392" s="9">
        <v>34545.585999999996</v>
      </c>
      <c r="L1392" s="9">
        <v>0</v>
      </c>
      <c r="M1392" s="9"/>
      <c r="O1392" s="11">
        <f t="shared" si="214"/>
        <v>78645.388999999996</v>
      </c>
      <c r="P1392" s="11">
        <v>30760.673999999999</v>
      </c>
      <c r="Q1392" s="11">
        <f t="shared" si="215"/>
        <v>3784.9119999999966</v>
      </c>
      <c r="S1392" s="11">
        <f t="shared" si="216"/>
        <v>47884.714999999997</v>
      </c>
      <c r="T1392" s="11">
        <f t="shared" si="210"/>
        <v>47884.714999999997</v>
      </c>
      <c r="U1392" s="11">
        <f t="shared" si="219"/>
        <v>9839.1500000000015</v>
      </c>
      <c r="V1392" s="11">
        <f t="shared" si="211"/>
        <v>47884.714999999997</v>
      </c>
      <c r="W1392" s="12">
        <f t="shared" si="217"/>
        <v>1</v>
      </c>
      <c r="X1392" s="11">
        <f t="shared" si="212"/>
        <v>0</v>
      </c>
      <c r="Y1392" s="12">
        <f t="shared" si="218"/>
        <v>0</v>
      </c>
      <c r="AA1392" s="12"/>
      <c r="AB1392" s="12"/>
    </row>
    <row r="1393" spans="1:31">
      <c r="A1393" s="1">
        <v>36090</v>
      </c>
      <c r="B1393" s="7" t="s">
        <v>84</v>
      </c>
      <c r="C1393" s="8" t="str">
        <f t="shared" si="213"/>
        <v>Thur</v>
      </c>
      <c r="E1393" s="10">
        <v>20</v>
      </c>
      <c r="F1393" s="9">
        <v>29046.672000000002</v>
      </c>
      <c r="G1393" s="9">
        <v>18474.864000000001</v>
      </c>
      <c r="H1393" s="61">
        <v>15767.928</v>
      </c>
      <c r="I1393" s="9">
        <v>0</v>
      </c>
      <c r="J1393" s="9">
        <v>0</v>
      </c>
      <c r="K1393" s="9">
        <v>43527.696000000004</v>
      </c>
      <c r="L1393" s="9">
        <v>0</v>
      </c>
      <c r="M1393" s="9"/>
      <c r="O1393" s="11">
        <f t="shared" si="214"/>
        <v>106817.16</v>
      </c>
      <c r="P1393" s="11">
        <v>37159.224000000002</v>
      </c>
      <c r="Q1393" s="11">
        <f t="shared" si="215"/>
        <v>6368.4720000000016</v>
      </c>
      <c r="S1393" s="11">
        <f t="shared" si="216"/>
        <v>69657.936000000002</v>
      </c>
      <c r="T1393" s="11">
        <f t="shared" si="210"/>
        <v>69657.936000000002</v>
      </c>
      <c r="U1393" s="11">
        <f t="shared" si="219"/>
        <v>21773.221000000005</v>
      </c>
      <c r="V1393" s="11">
        <f t="shared" si="211"/>
        <v>69657.936000000002</v>
      </c>
      <c r="W1393" s="12">
        <f t="shared" si="217"/>
        <v>1</v>
      </c>
      <c r="X1393" s="11">
        <f t="shared" si="212"/>
        <v>0</v>
      </c>
      <c r="Y1393" s="12">
        <f t="shared" si="218"/>
        <v>0</v>
      </c>
      <c r="AA1393" s="12"/>
      <c r="AB1393" s="12"/>
    </row>
    <row r="1394" spans="1:31">
      <c r="A1394" s="1">
        <v>36091</v>
      </c>
      <c r="B1394" s="7" t="s">
        <v>84</v>
      </c>
      <c r="C1394" s="8" t="str">
        <f t="shared" si="213"/>
        <v>Fri</v>
      </c>
      <c r="E1394" s="10">
        <v>17</v>
      </c>
      <c r="F1394" s="9">
        <v>24811.261999999999</v>
      </c>
      <c r="G1394" s="9">
        <v>17260.864999999998</v>
      </c>
      <c r="H1394" s="61">
        <v>14619.625999999998</v>
      </c>
      <c r="I1394" s="9">
        <v>0</v>
      </c>
      <c r="J1394" s="9">
        <v>0</v>
      </c>
      <c r="K1394" s="9">
        <v>7294.2579999999998</v>
      </c>
      <c r="L1394" s="9">
        <v>0</v>
      </c>
      <c r="M1394" s="9"/>
      <c r="O1394" s="11">
        <f t="shared" si="214"/>
        <v>63986.010999999991</v>
      </c>
      <c r="P1394" s="11">
        <v>2688.9409999999998</v>
      </c>
      <c r="Q1394" s="11">
        <f t="shared" si="215"/>
        <v>4605.317</v>
      </c>
      <c r="S1394" s="11">
        <f t="shared" si="216"/>
        <v>61297.069999999992</v>
      </c>
      <c r="T1394" s="11">
        <f t="shared" si="210"/>
        <v>61297.069999999992</v>
      </c>
      <c r="U1394" s="11">
        <f t="shared" si="219"/>
        <v>-8360.8660000000091</v>
      </c>
      <c r="V1394" s="11">
        <f t="shared" si="211"/>
        <v>61297.069999999992</v>
      </c>
      <c r="W1394" s="12">
        <f t="shared" si="217"/>
        <v>1</v>
      </c>
      <c r="X1394" s="11">
        <f t="shared" si="212"/>
        <v>0</v>
      </c>
      <c r="Y1394" s="12">
        <f t="shared" si="218"/>
        <v>0</v>
      </c>
      <c r="AA1394" s="12"/>
      <c r="AB1394" s="12"/>
    </row>
    <row r="1395" spans="1:31">
      <c r="A1395" s="1">
        <v>36092</v>
      </c>
      <c r="B1395" s="7" t="s">
        <v>84</v>
      </c>
      <c r="C1395" s="8" t="str">
        <f t="shared" si="213"/>
        <v>Sat</v>
      </c>
      <c r="E1395" s="10">
        <v>12</v>
      </c>
      <c r="F1395" s="9">
        <v>16187.57</v>
      </c>
      <c r="G1395" s="9">
        <v>15003.315999999999</v>
      </c>
      <c r="H1395" s="61">
        <v>12176.454</v>
      </c>
      <c r="I1395" s="9">
        <v>0</v>
      </c>
      <c r="J1395" s="9">
        <v>0</v>
      </c>
      <c r="K1395" s="9">
        <v>3945.7849999999999</v>
      </c>
      <c r="L1395" s="9">
        <v>0</v>
      </c>
      <c r="M1395" s="9"/>
      <c r="O1395" s="11">
        <f t="shared" si="214"/>
        <v>47313.125</v>
      </c>
      <c r="P1395" s="11">
        <v>680.27199999999993</v>
      </c>
      <c r="Q1395" s="11">
        <f t="shared" si="215"/>
        <v>3265.5129999999999</v>
      </c>
      <c r="S1395" s="11">
        <f t="shared" si="216"/>
        <v>46632.853000000003</v>
      </c>
      <c r="T1395" s="11">
        <f t="shared" si="210"/>
        <v>46632.853000000003</v>
      </c>
      <c r="U1395" s="11">
        <f t="shared" si="219"/>
        <v>-14664.21699999999</v>
      </c>
      <c r="V1395" s="11">
        <f t="shared" si="211"/>
        <v>46632.853000000003</v>
      </c>
      <c r="W1395" s="12">
        <f t="shared" si="217"/>
        <v>1</v>
      </c>
      <c r="X1395" s="11">
        <f t="shared" si="212"/>
        <v>0</v>
      </c>
      <c r="Y1395" s="12">
        <f t="shared" si="218"/>
        <v>0</v>
      </c>
      <c r="AA1395" s="12"/>
      <c r="AB1395" s="12"/>
    </row>
    <row r="1396" spans="1:31">
      <c r="A1396" s="1">
        <v>36093</v>
      </c>
      <c r="B1396" s="7" t="s">
        <v>84</v>
      </c>
      <c r="C1396" s="8" t="str">
        <f t="shared" si="213"/>
        <v>Sun</v>
      </c>
      <c r="E1396" s="10">
        <v>9</v>
      </c>
      <c r="F1396" s="9">
        <v>14486.89</v>
      </c>
      <c r="G1396" s="9">
        <v>14199.641</v>
      </c>
      <c r="H1396" s="61">
        <v>11479.59</v>
      </c>
      <c r="I1396" s="9">
        <v>0</v>
      </c>
      <c r="J1396" s="9">
        <v>0</v>
      </c>
      <c r="K1396" s="9">
        <v>6516.5079999999998</v>
      </c>
      <c r="L1396" s="9">
        <v>0</v>
      </c>
      <c r="M1396" s="9"/>
      <c r="O1396" s="11">
        <f t="shared" si="214"/>
        <v>46682.629000000001</v>
      </c>
      <c r="P1396" s="11">
        <v>2795.752</v>
      </c>
      <c r="Q1396" s="11">
        <f t="shared" si="215"/>
        <v>3720.7559999999999</v>
      </c>
      <c r="S1396" s="11">
        <f t="shared" si="216"/>
        <v>43886.877</v>
      </c>
      <c r="T1396" s="11">
        <f t="shared" si="210"/>
        <v>43886.877</v>
      </c>
      <c r="U1396" s="11">
        <f t="shared" si="219"/>
        <v>-2745.9760000000024</v>
      </c>
      <c r="V1396" s="11">
        <f t="shared" si="211"/>
        <v>43886.877</v>
      </c>
      <c r="W1396" s="12">
        <f t="shared" si="217"/>
        <v>1</v>
      </c>
      <c r="X1396" s="11">
        <f t="shared" si="212"/>
        <v>0</v>
      </c>
      <c r="Y1396" s="12">
        <f t="shared" si="218"/>
        <v>0</v>
      </c>
      <c r="AA1396" s="12"/>
      <c r="AB1396" s="12"/>
    </row>
    <row r="1397" spans="1:31">
      <c r="A1397" s="1">
        <v>36094</v>
      </c>
      <c r="B1397" s="7" t="s">
        <v>84</v>
      </c>
      <c r="C1397" s="8" t="str">
        <f t="shared" si="213"/>
        <v>Mon</v>
      </c>
      <c r="E1397" s="10">
        <v>7</v>
      </c>
      <c r="F1397" s="9">
        <v>13855.356999999998</v>
      </c>
      <c r="G1397" s="9">
        <v>14708.807999999999</v>
      </c>
      <c r="H1397" s="61">
        <v>12285.339</v>
      </c>
      <c r="I1397" s="9">
        <v>0</v>
      </c>
      <c r="J1397" s="9">
        <v>0</v>
      </c>
      <c r="K1397" s="9">
        <v>14617.552</v>
      </c>
      <c r="L1397" s="9">
        <v>0</v>
      </c>
      <c r="M1397" s="9"/>
      <c r="O1397" s="11">
        <f t="shared" si="214"/>
        <v>55467.055999999997</v>
      </c>
      <c r="P1397" s="11">
        <v>11279.448999999999</v>
      </c>
      <c r="Q1397" s="11">
        <f t="shared" si="215"/>
        <v>3338.103000000001</v>
      </c>
      <c r="S1397" s="11">
        <f t="shared" si="216"/>
        <v>44187.606999999996</v>
      </c>
      <c r="T1397" s="11">
        <f t="shared" si="210"/>
        <v>44187.606999999996</v>
      </c>
      <c r="U1397" s="11">
        <f t="shared" si="219"/>
        <v>300.72999999999593</v>
      </c>
      <c r="V1397" s="11">
        <f t="shared" si="211"/>
        <v>44187.606999999996</v>
      </c>
      <c r="W1397" s="12">
        <f t="shared" si="217"/>
        <v>1</v>
      </c>
      <c r="X1397" s="11">
        <f t="shared" si="212"/>
        <v>0</v>
      </c>
      <c r="Y1397" s="12">
        <f t="shared" si="218"/>
        <v>0</v>
      </c>
      <c r="AA1397" s="12"/>
      <c r="AB1397" s="12"/>
    </row>
    <row r="1398" spans="1:31">
      <c r="A1398" s="1">
        <v>36095</v>
      </c>
      <c r="B1398" s="7" t="s">
        <v>84</v>
      </c>
      <c r="C1398" s="8" t="str">
        <f t="shared" si="213"/>
        <v>Tue</v>
      </c>
      <c r="E1398" s="10">
        <v>7</v>
      </c>
      <c r="F1398" s="9">
        <v>13630.328</v>
      </c>
      <c r="G1398" s="9">
        <v>14828.062999999998</v>
      </c>
      <c r="H1398" s="61">
        <v>12225.192999999999</v>
      </c>
      <c r="I1398" s="9">
        <v>0</v>
      </c>
      <c r="J1398" s="9">
        <v>0</v>
      </c>
      <c r="K1398" s="9">
        <v>8254.52</v>
      </c>
      <c r="L1398" s="9">
        <v>0</v>
      </c>
      <c r="M1398" s="9"/>
      <c r="O1398" s="11">
        <f t="shared" si="214"/>
        <v>48938.103999999992</v>
      </c>
      <c r="P1398" s="11">
        <v>4691.3879999999999</v>
      </c>
      <c r="Q1398" s="11">
        <f t="shared" si="215"/>
        <v>3563.1320000000005</v>
      </c>
      <c r="S1398" s="11">
        <f t="shared" si="216"/>
        <v>44246.715999999993</v>
      </c>
      <c r="T1398" s="11">
        <f t="shared" si="210"/>
        <v>44246.715999999993</v>
      </c>
      <c r="U1398" s="11">
        <f t="shared" si="219"/>
        <v>59.10899999999674</v>
      </c>
      <c r="V1398" s="11">
        <f t="shared" si="211"/>
        <v>44246.715999999993</v>
      </c>
      <c r="W1398" s="12">
        <f t="shared" si="217"/>
        <v>1</v>
      </c>
      <c r="X1398" s="11">
        <f t="shared" si="212"/>
        <v>0</v>
      </c>
      <c r="Y1398" s="12">
        <f t="shared" si="218"/>
        <v>0</v>
      </c>
      <c r="AA1398" s="12"/>
      <c r="AB1398" s="12"/>
    </row>
    <row r="1399" spans="1:31">
      <c r="A1399" s="1">
        <v>36096</v>
      </c>
      <c r="B1399" s="7" t="s">
        <v>84</v>
      </c>
      <c r="C1399" s="8" t="str">
        <f t="shared" si="213"/>
        <v>Wed</v>
      </c>
      <c r="E1399" s="10">
        <v>4</v>
      </c>
      <c r="F1399" s="9">
        <v>11349.492</v>
      </c>
      <c r="G1399" s="9">
        <v>13760.766</v>
      </c>
      <c r="H1399" s="61">
        <v>11202.096</v>
      </c>
      <c r="I1399" s="9">
        <v>0</v>
      </c>
      <c r="J1399" s="9">
        <v>0</v>
      </c>
      <c r="K1399" s="9">
        <v>19262.166000000001</v>
      </c>
      <c r="L1399" s="9">
        <v>0</v>
      </c>
      <c r="M1399" s="9"/>
      <c r="O1399" s="11">
        <f t="shared" si="214"/>
        <v>55574.520000000004</v>
      </c>
      <c r="P1399" s="11">
        <v>15681.066000000001</v>
      </c>
      <c r="Q1399" s="11">
        <f t="shared" si="215"/>
        <v>3581.1000000000004</v>
      </c>
      <c r="S1399" s="11">
        <f t="shared" si="216"/>
        <v>39893.454000000005</v>
      </c>
      <c r="T1399" s="11">
        <f t="shared" si="210"/>
        <v>39893.454000000005</v>
      </c>
      <c r="U1399" s="11">
        <f t="shared" si="219"/>
        <v>-4353.2619999999879</v>
      </c>
      <c r="V1399" s="11">
        <f t="shared" si="211"/>
        <v>39893.454000000005</v>
      </c>
      <c r="W1399" s="12">
        <f t="shared" si="217"/>
        <v>1</v>
      </c>
      <c r="X1399" s="11">
        <f t="shared" si="212"/>
        <v>0</v>
      </c>
      <c r="Y1399" s="12">
        <f t="shared" si="218"/>
        <v>0</v>
      </c>
      <c r="AA1399" s="12"/>
      <c r="AB1399" s="12"/>
    </row>
    <row r="1400" spans="1:31">
      <c r="A1400" s="1">
        <v>36097</v>
      </c>
      <c r="B1400" s="7" t="s">
        <v>84</v>
      </c>
      <c r="C1400" s="8" t="str">
        <f t="shared" si="213"/>
        <v>Thur</v>
      </c>
      <c r="E1400" s="10">
        <v>12</v>
      </c>
      <c r="F1400" s="9">
        <v>17343.941999999999</v>
      </c>
      <c r="G1400" s="9">
        <v>15675.876</v>
      </c>
      <c r="H1400" s="61">
        <v>13311.312</v>
      </c>
      <c r="I1400" s="9">
        <v>0</v>
      </c>
      <c r="J1400" s="9">
        <v>0</v>
      </c>
      <c r="K1400" s="9">
        <v>31552.085999999999</v>
      </c>
      <c r="L1400" s="9">
        <v>0</v>
      </c>
      <c r="M1400" s="9"/>
      <c r="O1400" s="11">
        <f t="shared" si="214"/>
        <v>77883.216</v>
      </c>
      <c r="P1400" s="11">
        <v>27016.026000000002</v>
      </c>
      <c r="Q1400" s="11">
        <f t="shared" si="215"/>
        <v>4536.0599999999977</v>
      </c>
      <c r="S1400" s="11">
        <f t="shared" si="216"/>
        <v>50867.19</v>
      </c>
      <c r="T1400" s="11">
        <f t="shared" si="210"/>
        <v>50867.19</v>
      </c>
      <c r="U1400" s="11">
        <f t="shared" si="219"/>
        <v>10973.735999999997</v>
      </c>
      <c r="V1400" s="11">
        <f t="shared" si="211"/>
        <v>50867.19</v>
      </c>
      <c r="W1400" s="12">
        <f t="shared" si="217"/>
        <v>1</v>
      </c>
      <c r="X1400" s="11">
        <f t="shared" si="212"/>
        <v>0</v>
      </c>
      <c r="Y1400" s="12">
        <f t="shared" si="218"/>
        <v>0</v>
      </c>
      <c r="AA1400" s="12"/>
      <c r="AB1400" s="12"/>
    </row>
    <row r="1401" spans="1:31">
      <c r="A1401" s="1">
        <v>36098</v>
      </c>
      <c r="B1401" s="7" t="s">
        <v>84</v>
      </c>
      <c r="C1401" s="8" t="str">
        <f t="shared" si="213"/>
        <v>Fri</v>
      </c>
      <c r="E1401" s="10">
        <v>10</v>
      </c>
      <c r="F1401" s="9">
        <v>12401.956</v>
      </c>
      <c r="G1401" s="9">
        <v>14149.688</v>
      </c>
      <c r="H1401" s="61">
        <v>11755.492</v>
      </c>
      <c r="I1401" s="9">
        <v>0</v>
      </c>
      <c r="J1401" s="9">
        <v>0</v>
      </c>
      <c r="K1401" s="9">
        <v>26463.584000000003</v>
      </c>
      <c r="L1401" s="9">
        <v>4314</v>
      </c>
      <c r="M1401" s="9"/>
      <c r="O1401" s="11">
        <f t="shared" si="214"/>
        <v>69084.72</v>
      </c>
      <c r="P1401" s="11">
        <v>22568.224000000002</v>
      </c>
      <c r="Q1401" s="11">
        <f t="shared" si="215"/>
        <v>3895.3600000000006</v>
      </c>
      <c r="S1401" s="11">
        <f t="shared" si="216"/>
        <v>46516.495999999999</v>
      </c>
      <c r="T1401" s="11">
        <f t="shared" si="210"/>
        <v>46516.495999999999</v>
      </c>
      <c r="U1401" s="11">
        <f t="shared" si="219"/>
        <v>-4350.6940000000031</v>
      </c>
      <c r="V1401" s="11">
        <f t="shared" si="211"/>
        <v>42202.495999999999</v>
      </c>
      <c r="W1401" s="12">
        <f t="shared" si="217"/>
        <v>0.90725870667472464</v>
      </c>
      <c r="X1401" s="11">
        <f t="shared" si="212"/>
        <v>4314</v>
      </c>
      <c r="Y1401" s="12">
        <f t="shared" si="218"/>
        <v>9.2741293325275406E-2</v>
      </c>
      <c r="AA1401" s="12"/>
      <c r="AB1401" s="12"/>
    </row>
    <row r="1402" spans="1:31">
      <c r="A1402" s="1">
        <v>36099</v>
      </c>
      <c r="B1402" s="7" t="s">
        <v>84</v>
      </c>
      <c r="C1402" s="8" t="str">
        <f t="shared" si="213"/>
        <v>Sat</v>
      </c>
      <c r="E1402" s="10">
        <v>13</v>
      </c>
      <c r="F1402" s="9">
        <v>12638.395999999999</v>
      </c>
      <c r="G1402" s="9">
        <v>14161.57</v>
      </c>
      <c r="H1402" s="61">
        <v>11381.205999999998</v>
      </c>
      <c r="I1402" s="9">
        <v>0</v>
      </c>
      <c r="J1402" s="9">
        <v>0</v>
      </c>
      <c r="K1402" s="9">
        <v>3331.0339999999997</v>
      </c>
      <c r="L1402" s="9">
        <v>4867</v>
      </c>
      <c r="M1402" s="9"/>
      <c r="O1402" s="11">
        <f t="shared" si="214"/>
        <v>46379.205999999998</v>
      </c>
      <c r="P1402" s="11">
        <v>0</v>
      </c>
      <c r="Q1402" s="11">
        <f t="shared" si="215"/>
        <v>3331.0339999999997</v>
      </c>
      <c r="S1402" s="11">
        <f t="shared" si="216"/>
        <v>46379.205999999998</v>
      </c>
      <c r="T1402" s="11">
        <f t="shared" si="210"/>
        <v>46379.205999999998</v>
      </c>
      <c r="U1402" s="11">
        <f t="shared" si="219"/>
        <v>-137.29000000000087</v>
      </c>
      <c r="V1402" s="11">
        <f t="shared" si="211"/>
        <v>41512.205999999998</v>
      </c>
      <c r="W1402" s="12">
        <f t="shared" si="217"/>
        <v>0.89506073044889989</v>
      </c>
      <c r="X1402" s="11">
        <f t="shared" si="212"/>
        <v>4867</v>
      </c>
      <c r="Y1402" s="12">
        <f t="shared" si="218"/>
        <v>0.10493926955110013</v>
      </c>
      <c r="AA1402" s="12"/>
      <c r="AB1402" s="12"/>
    </row>
    <row r="1403" spans="1:31">
      <c r="A1403" s="1">
        <v>36100</v>
      </c>
      <c r="B1403" s="7" t="s">
        <v>85</v>
      </c>
      <c r="C1403" s="8" t="str">
        <f t="shared" si="213"/>
        <v>Sun</v>
      </c>
      <c r="E1403" s="10">
        <v>12</v>
      </c>
      <c r="F1403" s="9">
        <v>13559.989</v>
      </c>
      <c r="G1403" s="9">
        <v>14796.398999999999</v>
      </c>
      <c r="H1403" s="61">
        <v>11705.374</v>
      </c>
      <c r="I1403" s="9">
        <v>0</v>
      </c>
      <c r="J1403" s="9">
        <v>0</v>
      </c>
      <c r="K1403" s="9">
        <v>3615.72</v>
      </c>
      <c r="L1403" s="9">
        <v>4903</v>
      </c>
      <c r="M1403" s="9"/>
      <c r="O1403" s="11">
        <f t="shared" si="214"/>
        <v>48580.482000000004</v>
      </c>
      <c r="P1403" s="11">
        <v>0</v>
      </c>
      <c r="Q1403" s="11">
        <f t="shared" si="215"/>
        <v>3615.72</v>
      </c>
      <c r="S1403" s="11">
        <f t="shared" si="216"/>
        <v>48580.482000000004</v>
      </c>
      <c r="T1403" s="11">
        <f t="shared" si="210"/>
        <v>48580.482000000004</v>
      </c>
      <c r="U1403" s="11">
        <f t="shared" si="219"/>
        <v>2201.2760000000053</v>
      </c>
      <c r="V1403" s="11">
        <f t="shared" si="211"/>
        <v>43677.482000000004</v>
      </c>
      <c r="W1403" s="12">
        <f t="shared" si="217"/>
        <v>0.8990746942362573</v>
      </c>
      <c r="X1403" s="11">
        <f t="shared" si="212"/>
        <v>4903</v>
      </c>
      <c r="Y1403" s="12">
        <f t="shared" si="218"/>
        <v>0.10092530576374273</v>
      </c>
      <c r="AA1403" s="9">
        <f>INTERCEPT(T1403:T1432,E1403:E1432)</f>
        <v>33642.558324268131</v>
      </c>
      <c r="AB1403" s="9">
        <f>SLOPE(T1403:T1432,E1403:E1432)</f>
        <v>2060.7797943945807</v>
      </c>
      <c r="AC1403" s="12">
        <f>RSQ(T1403:T1432,E1403:E1432)</f>
        <v>0.88258155581023379</v>
      </c>
      <c r="AD1403" s="9">
        <f>AA1403+(AB1403*55)</f>
        <v>146985.44701597007</v>
      </c>
      <c r="AE1403" s="10">
        <f>SUM(E1403:E1432)</f>
        <v>451</v>
      </c>
    </row>
    <row r="1404" spans="1:31">
      <c r="A1404" s="1">
        <v>36101</v>
      </c>
      <c r="B1404" s="7" t="s">
        <v>85</v>
      </c>
      <c r="C1404" s="8" t="str">
        <f t="shared" si="213"/>
        <v>Mon</v>
      </c>
      <c r="E1404" s="10">
        <v>12</v>
      </c>
      <c r="F1404" s="9">
        <v>16611.531999999999</v>
      </c>
      <c r="G1404" s="9">
        <v>16990.767</v>
      </c>
      <c r="H1404" s="61">
        <v>13788.569</v>
      </c>
      <c r="I1404" s="9">
        <v>0</v>
      </c>
      <c r="J1404" s="9">
        <v>0</v>
      </c>
      <c r="K1404" s="9">
        <v>4231.8469999999998</v>
      </c>
      <c r="L1404" s="9">
        <v>5420</v>
      </c>
      <c r="M1404" s="9"/>
      <c r="O1404" s="11">
        <f t="shared" si="214"/>
        <v>57042.715000000004</v>
      </c>
      <c r="P1404" s="11">
        <v>0</v>
      </c>
      <c r="Q1404" s="11">
        <f t="shared" si="215"/>
        <v>4231.8469999999998</v>
      </c>
      <c r="S1404" s="11">
        <f t="shared" si="216"/>
        <v>57042.715000000004</v>
      </c>
      <c r="T1404" s="11">
        <f t="shared" si="210"/>
        <v>57042.715000000004</v>
      </c>
      <c r="U1404" s="11">
        <f t="shared" si="219"/>
        <v>8462.2330000000002</v>
      </c>
      <c r="V1404" s="11">
        <f t="shared" si="211"/>
        <v>51622.715000000004</v>
      </c>
      <c r="W1404" s="12">
        <f t="shared" si="217"/>
        <v>0.90498348474472157</v>
      </c>
      <c r="X1404" s="11">
        <f t="shared" si="212"/>
        <v>5420</v>
      </c>
      <c r="Y1404" s="12">
        <f t="shared" si="218"/>
        <v>9.5016515255278433E-2</v>
      </c>
      <c r="AA1404" s="12"/>
      <c r="AB1404" s="12"/>
    </row>
    <row r="1405" spans="1:31">
      <c r="A1405" s="1">
        <v>36102</v>
      </c>
      <c r="B1405" s="7" t="s">
        <v>85</v>
      </c>
      <c r="C1405" s="8" t="str">
        <f t="shared" si="213"/>
        <v>Tue</v>
      </c>
      <c r="E1405" s="10">
        <v>23</v>
      </c>
      <c r="F1405" s="9">
        <v>29913.848999999998</v>
      </c>
      <c r="G1405" s="9">
        <v>19671.386999999999</v>
      </c>
      <c r="H1405" s="61">
        <v>16392.303</v>
      </c>
      <c r="I1405" s="9">
        <v>45.715999999999994</v>
      </c>
      <c r="J1405" s="9">
        <v>0</v>
      </c>
      <c r="K1405" s="9">
        <v>9255.4119999999984</v>
      </c>
      <c r="L1405" s="9">
        <v>6578</v>
      </c>
      <c r="M1405" s="9"/>
      <c r="O1405" s="11">
        <f t="shared" si="214"/>
        <v>81856.666999999987</v>
      </c>
      <c r="P1405" s="11">
        <v>0</v>
      </c>
      <c r="Q1405" s="11">
        <f t="shared" si="215"/>
        <v>9255.4119999999984</v>
      </c>
      <c r="S1405" s="11">
        <f t="shared" si="216"/>
        <v>81856.666999999987</v>
      </c>
      <c r="T1405" s="11">
        <f t="shared" si="210"/>
        <v>81856.666999999987</v>
      </c>
      <c r="U1405" s="11">
        <f t="shared" si="219"/>
        <v>24813.951999999983</v>
      </c>
      <c r="V1405" s="11">
        <f t="shared" si="211"/>
        <v>75278.666999999987</v>
      </c>
      <c r="W1405" s="12">
        <f t="shared" si="217"/>
        <v>0.9196400215024636</v>
      </c>
      <c r="X1405" s="11">
        <f t="shared" si="212"/>
        <v>6578</v>
      </c>
      <c r="Y1405" s="12">
        <f t="shared" si="218"/>
        <v>8.0359978497536441E-2</v>
      </c>
      <c r="AA1405" s="12"/>
      <c r="AB1405" s="12"/>
    </row>
    <row r="1406" spans="1:31">
      <c r="A1406" s="1">
        <v>36103</v>
      </c>
      <c r="B1406" s="7" t="s">
        <v>85</v>
      </c>
      <c r="C1406" s="8" t="str">
        <f t="shared" si="213"/>
        <v>Wed</v>
      </c>
      <c r="E1406" s="10">
        <v>25</v>
      </c>
      <c r="F1406" s="9">
        <v>33768.538999999997</v>
      </c>
      <c r="G1406" s="9">
        <v>19995.555</v>
      </c>
      <c r="H1406" s="61">
        <v>17006.351999999999</v>
      </c>
      <c r="I1406" s="9">
        <v>2304.502</v>
      </c>
      <c r="J1406" s="9">
        <v>0</v>
      </c>
      <c r="K1406" s="9">
        <v>10770.273999999999</v>
      </c>
      <c r="L1406" s="9">
        <v>6890</v>
      </c>
      <c r="M1406" s="9"/>
      <c r="O1406" s="11">
        <f t="shared" si="214"/>
        <v>90735.221999999994</v>
      </c>
      <c r="P1406" s="11">
        <v>0</v>
      </c>
      <c r="Q1406" s="11">
        <f t="shared" si="215"/>
        <v>10770.273999999999</v>
      </c>
      <c r="S1406" s="11">
        <f t="shared" si="216"/>
        <v>90735.221999999994</v>
      </c>
      <c r="T1406" s="11">
        <f t="shared" si="210"/>
        <v>90735.221999999994</v>
      </c>
      <c r="U1406" s="11">
        <f t="shared" si="219"/>
        <v>8878.5550000000076</v>
      </c>
      <c r="V1406" s="11">
        <f t="shared" si="211"/>
        <v>83845.221999999994</v>
      </c>
      <c r="W1406" s="12">
        <f t="shared" si="217"/>
        <v>0.92406476946736293</v>
      </c>
      <c r="X1406" s="11">
        <f t="shared" si="212"/>
        <v>6890</v>
      </c>
      <c r="Y1406" s="12">
        <f t="shared" si="218"/>
        <v>7.5935230532637038E-2</v>
      </c>
      <c r="AA1406" s="12"/>
      <c r="AB1406" s="12"/>
    </row>
    <row r="1407" spans="1:31">
      <c r="A1407" s="1">
        <v>36104</v>
      </c>
      <c r="B1407" s="7" t="s">
        <v>85</v>
      </c>
      <c r="C1407" s="8" t="str">
        <f t="shared" si="213"/>
        <v>Thur</v>
      </c>
      <c r="E1407" s="10">
        <v>26</v>
      </c>
      <c r="F1407" s="9">
        <v>33443.954999999994</v>
      </c>
      <c r="G1407" s="9">
        <v>24259.364999999998</v>
      </c>
      <c r="H1407" s="61">
        <v>16954.334999999999</v>
      </c>
      <c r="I1407" s="9">
        <v>1675.665</v>
      </c>
      <c r="J1407" s="9">
        <v>0</v>
      </c>
      <c r="K1407" s="9">
        <v>8683.65</v>
      </c>
      <c r="L1407" s="9">
        <v>7942</v>
      </c>
      <c r="M1407" s="9"/>
      <c r="O1407" s="11">
        <f t="shared" si="214"/>
        <v>92958.969999999987</v>
      </c>
      <c r="P1407" s="11">
        <v>0</v>
      </c>
      <c r="Q1407" s="11">
        <f t="shared" si="215"/>
        <v>8683.65</v>
      </c>
      <c r="S1407" s="11">
        <f t="shared" si="216"/>
        <v>92958.969999999987</v>
      </c>
      <c r="T1407" s="11">
        <f t="shared" si="210"/>
        <v>92958.969999999987</v>
      </c>
      <c r="U1407" s="11">
        <f t="shared" si="219"/>
        <v>2223.7479999999923</v>
      </c>
      <c r="V1407" s="11">
        <f t="shared" si="211"/>
        <v>85016.969999999987</v>
      </c>
      <c r="W1407" s="12">
        <f t="shared" si="217"/>
        <v>0.91456445784629492</v>
      </c>
      <c r="X1407" s="11">
        <f t="shared" si="212"/>
        <v>7942</v>
      </c>
      <c r="Y1407" s="12">
        <f t="shared" si="218"/>
        <v>8.5435542153705024E-2</v>
      </c>
      <c r="AA1407" s="12"/>
      <c r="AB1407" s="12"/>
    </row>
    <row r="1408" spans="1:31">
      <c r="A1408" s="1">
        <v>36105</v>
      </c>
      <c r="B1408" s="7" t="s">
        <v>85</v>
      </c>
      <c r="C1408" s="8" t="str">
        <f t="shared" si="213"/>
        <v>Fri</v>
      </c>
      <c r="E1408" s="10">
        <v>24</v>
      </c>
      <c r="F1408" s="9">
        <v>27854.357999999997</v>
      </c>
      <c r="G1408" s="9">
        <v>23221.351999999999</v>
      </c>
      <c r="H1408" s="61">
        <v>16313.562999999998</v>
      </c>
      <c r="I1408" s="9">
        <v>2076.6129999999998</v>
      </c>
      <c r="J1408" s="9">
        <v>0</v>
      </c>
      <c r="K1408" s="9">
        <v>9323.3769999999986</v>
      </c>
      <c r="L1408" s="9">
        <v>15359</v>
      </c>
      <c r="M1408" s="9"/>
      <c r="O1408" s="11">
        <f t="shared" si="214"/>
        <v>94148.262999999977</v>
      </c>
      <c r="P1408" s="11">
        <v>0</v>
      </c>
      <c r="Q1408" s="11">
        <f t="shared" si="215"/>
        <v>9323.3769999999986</v>
      </c>
      <c r="S1408" s="11">
        <f t="shared" si="216"/>
        <v>94148.262999999977</v>
      </c>
      <c r="T1408" s="11">
        <f t="shared" si="210"/>
        <v>94148.262999999977</v>
      </c>
      <c r="U1408" s="11">
        <f t="shared" si="219"/>
        <v>1189.2929999999906</v>
      </c>
      <c r="V1408" s="11">
        <f t="shared" si="211"/>
        <v>78789.262999999977</v>
      </c>
      <c r="W1408" s="12">
        <f t="shared" si="217"/>
        <v>0.83686369232324542</v>
      </c>
      <c r="X1408" s="11">
        <f t="shared" si="212"/>
        <v>15359</v>
      </c>
      <c r="Y1408" s="12">
        <f t="shared" si="218"/>
        <v>0.16313630767675452</v>
      </c>
      <c r="AA1408" s="12"/>
      <c r="AB1408" s="12"/>
    </row>
    <row r="1409" spans="1:28">
      <c r="A1409" s="1">
        <v>36106</v>
      </c>
      <c r="B1409" s="7" t="s">
        <v>85</v>
      </c>
      <c r="C1409" s="8" t="str">
        <f t="shared" si="213"/>
        <v>Sat</v>
      </c>
      <c r="E1409" s="10">
        <v>24</v>
      </c>
      <c r="F1409" s="9">
        <v>22404.444</v>
      </c>
      <c r="G1409" s="9">
        <v>21778.504000000001</v>
      </c>
      <c r="H1409" s="61">
        <v>14925.776</v>
      </c>
      <c r="I1409" s="9">
        <v>962.58</v>
      </c>
      <c r="J1409" s="9">
        <v>0</v>
      </c>
      <c r="K1409" s="9">
        <v>6573.9480000000003</v>
      </c>
      <c r="L1409" s="9">
        <v>14312</v>
      </c>
      <c r="M1409" s="9"/>
      <c r="O1409" s="11">
        <f t="shared" si="214"/>
        <v>80957.252000000008</v>
      </c>
      <c r="P1409" s="11">
        <v>0</v>
      </c>
      <c r="Q1409" s="11">
        <f t="shared" si="215"/>
        <v>6573.9480000000003</v>
      </c>
      <c r="S1409" s="11">
        <f t="shared" si="216"/>
        <v>80957.252000000008</v>
      </c>
      <c r="T1409" s="11">
        <f t="shared" si="210"/>
        <v>80957.252000000008</v>
      </c>
      <c r="U1409" s="11">
        <f t="shared" si="219"/>
        <v>-13191.010999999969</v>
      </c>
      <c r="V1409" s="11">
        <f t="shared" si="211"/>
        <v>66645.252000000008</v>
      </c>
      <c r="W1409" s="12">
        <f t="shared" si="217"/>
        <v>0.82321534332711788</v>
      </c>
      <c r="X1409" s="11">
        <f t="shared" si="212"/>
        <v>14312</v>
      </c>
      <c r="Y1409" s="12">
        <f t="shared" si="218"/>
        <v>0.17678465667288212</v>
      </c>
      <c r="AA1409" s="12"/>
      <c r="AB1409" s="12"/>
    </row>
    <row r="1410" spans="1:28">
      <c r="A1410" s="1">
        <v>36107</v>
      </c>
      <c r="B1410" s="7" t="s">
        <v>85</v>
      </c>
      <c r="C1410" s="8" t="str">
        <f t="shared" si="213"/>
        <v>Sun</v>
      </c>
      <c r="E1410" s="10">
        <v>20</v>
      </c>
      <c r="F1410" s="9">
        <v>19688.064000000002</v>
      </c>
      <c r="G1410" s="9">
        <v>21674.400000000001</v>
      </c>
      <c r="H1410" s="61">
        <v>14721.696</v>
      </c>
      <c r="I1410" s="9">
        <v>726.52800000000002</v>
      </c>
      <c r="J1410" s="9">
        <v>0</v>
      </c>
      <c r="K1410" s="9">
        <v>6648.576</v>
      </c>
      <c r="L1410" s="9">
        <v>13667</v>
      </c>
      <c r="M1410" s="9"/>
      <c r="O1410" s="11">
        <f t="shared" si="214"/>
        <v>77126.263999999996</v>
      </c>
      <c r="P1410" s="11">
        <v>0</v>
      </c>
      <c r="Q1410" s="11">
        <f t="shared" si="215"/>
        <v>6648.576</v>
      </c>
      <c r="S1410" s="11">
        <f t="shared" si="216"/>
        <v>77126.263999999996</v>
      </c>
      <c r="T1410" s="11">
        <f t="shared" si="210"/>
        <v>77126.263999999996</v>
      </c>
      <c r="U1410" s="11">
        <f t="shared" si="219"/>
        <v>-3830.9880000000121</v>
      </c>
      <c r="V1410" s="11">
        <f t="shared" si="211"/>
        <v>63459.264000000003</v>
      </c>
      <c r="W1410" s="12">
        <f t="shared" si="217"/>
        <v>0.82279706949113995</v>
      </c>
      <c r="X1410" s="11">
        <f t="shared" si="212"/>
        <v>13667</v>
      </c>
      <c r="Y1410" s="12">
        <f t="shared" si="218"/>
        <v>0.17720293050886013</v>
      </c>
      <c r="AA1410" s="12"/>
      <c r="AB1410" s="12"/>
    </row>
    <row r="1411" spans="1:28">
      <c r="A1411" s="1">
        <v>36108</v>
      </c>
      <c r="B1411" s="7" t="s">
        <v>85</v>
      </c>
      <c r="C1411" s="8" t="str">
        <f t="shared" si="213"/>
        <v>Mon</v>
      </c>
      <c r="E1411" s="10">
        <v>16</v>
      </c>
      <c r="F1411" s="9">
        <v>15539.122000000001</v>
      </c>
      <c r="G1411" s="9">
        <v>21522.68</v>
      </c>
      <c r="H1411" s="61">
        <v>13942.312</v>
      </c>
      <c r="I1411" s="9">
        <v>340.44200000000001</v>
      </c>
      <c r="J1411" s="9">
        <v>0</v>
      </c>
      <c r="K1411" s="9">
        <v>4368.83</v>
      </c>
      <c r="L1411" s="9">
        <v>11595</v>
      </c>
      <c r="M1411" s="9"/>
      <c r="O1411" s="11">
        <f t="shared" si="214"/>
        <v>67308.385999999999</v>
      </c>
      <c r="P1411" s="11">
        <v>0</v>
      </c>
      <c r="Q1411" s="11">
        <f t="shared" si="215"/>
        <v>4368.83</v>
      </c>
      <c r="S1411" s="11">
        <f t="shared" si="216"/>
        <v>67308.385999999999</v>
      </c>
      <c r="T1411" s="11">
        <f t="shared" ref="T1411:T1474" si="220">SUM(S1411,D1411)</f>
        <v>67308.385999999999</v>
      </c>
      <c r="U1411" s="11">
        <f t="shared" si="219"/>
        <v>-9817.877999999997</v>
      </c>
      <c r="V1411" s="11">
        <f t="shared" ref="V1411:V1474" si="221">SUM(F1411:K1411)-P1411</f>
        <v>55713.386000000006</v>
      </c>
      <c r="W1411" s="12">
        <f t="shared" si="217"/>
        <v>0.82773320400224726</v>
      </c>
      <c r="X1411" s="11">
        <f t="shared" ref="X1411:X1474" si="222">SUM(L1411:M1411)</f>
        <v>11595</v>
      </c>
      <c r="Y1411" s="12">
        <f t="shared" si="218"/>
        <v>0.1722667959977528</v>
      </c>
      <c r="AA1411" s="12"/>
      <c r="AB1411" s="12"/>
    </row>
    <row r="1412" spans="1:28">
      <c r="A1412" s="1">
        <v>36109</v>
      </c>
      <c r="B1412" s="7" t="s">
        <v>85</v>
      </c>
      <c r="C1412" s="8" t="str">
        <f t="shared" ref="C1412:C1475" si="223">IF(WEEKDAY(A1412)=1,"Sun",IF(WEEKDAY(A1412)=2,"Mon",IF(WEEKDAY(A1412)=3,"Tue",IF(WEEKDAY(A1412)=4,"Wed",IF(WEEKDAY(A1412)=5,"Thur",IF(WEEKDAY(A1412)=6,"Fri",IF(WEEKDAY(A1412)=7,"Sat")))))))</f>
        <v>Tue</v>
      </c>
      <c r="E1412" s="10">
        <v>1</v>
      </c>
      <c r="F1412" s="9">
        <v>7059.77</v>
      </c>
      <c r="G1412" s="9">
        <v>17765.863999999998</v>
      </c>
      <c r="H1412" s="61">
        <v>10255.023999999999</v>
      </c>
      <c r="I1412" s="9">
        <v>13.636999999999999</v>
      </c>
      <c r="J1412" s="9">
        <v>0</v>
      </c>
      <c r="K1412" s="9">
        <v>3245.6059999999998</v>
      </c>
      <c r="L1412" s="9">
        <v>6490</v>
      </c>
      <c r="M1412" s="9"/>
      <c r="O1412" s="11">
        <f t="shared" ref="O1412:O1475" si="224">SUM(F1412:M1412)</f>
        <v>44829.900999999998</v>
      </c>
      <c r="P1412" s="11">
        <v>0</v>
      </c>
      <c r="Q1412" s="11">
        <f t="shared" ref="Q1412:Q1475" si="225">K1412-P1412</f>
        <v>3245.6059999999998</v>
      </c>
      <c r="S1412" s="11">
        <f t="shared" ref="S1412:S1475" si="226">O1412-P1412</f>
        <v>44829.900999999998</v>
      </c>
      <c r="T1412" s="11">
        <f t="shared" si="220"/>
        <v>44829.900999999998</v>
      </c>
      <c r="U1412" s="11">
        <f t="shared" si="219"/>
        <v>-22478.485000000001</v>
      </c>
      <c r="V1412" s="11">
        <f t="shared" si="221"/>
        <v>38339.900999999998</v>
      </c>
      <c r="W1412" s="12">
        <f t="shared" ref="W1412:W1475" si="227">V1412/S1412</f>
        <v>0.8552305524832633</v>
      </c>
      <c r="X1412" s="11">
        <f t="shared" si="222"/>
        <v>6490</v>
      </c>
      <c r="Y1412" s="12">
        <f t="shared" ref="Y1412:Y1475" si="228">X1412/S1412</f>
        <v>0.14476944751673665</v>
      </c>
      <c r="AA1412" s="12"/>
      <c r="AB1412" s="12"/>
    </row>
    <row r="1413" spans="1:28">
      <c r="A1413" s="1">
        <v>36110</v>
      </c>
      <c r="B1413" s="7" t="s">
        <v>85</v>
      </c>
      <c r="C1413" s="8" t="str">
        <f t="shared" si="223"/>
        <v>Wed</v>
      </c>
      <c r="E1413" s="10">
        <v>13</v>
      </c>
      <c r="F1413" s="9">
        <v>14127.75</v>
      </c>
      <c r="G1413" s="9">
        <v>19119.45</v>
      </c>
      <c r="H1413" s="61">
        <v>13126.05</v>
      </c>
      <c r="I1413" s="9">
        <v>428.4</v>
      </c>
      <c r="J1413" s="9">
        <v>0</v>
      </c>
      <c r="K1413" s="9">
        <v>4169.55</v>
      </c>
      <c r="L1413" s="9">
        <v>9558</v>
      </c>
      <c r="M1413" s="9"/>
      <c r="O1413" s="11">
        <f t="shared" si="224"/>
        <v>60529.200000000004</v>
      </c>
      <c r="P1413" s="11">
        <v>0</v>
      </c>
      <c r="Q1413" s="11">
        <f t="shared" si="225"/>
        <v>4169.55</v>
      </c>
      <c r="S1413" s="11">
        <f t="shared" si="226"/>
        <v>60529.200000000004</v>
      </c>
      <c r="T1413" s="11">
        <f t="shared" si="220"/>
        <v>60529.200000000004</v>
      </c>
      <c r="U1413" s="11">
        <f t="shared" ref="U1413:U1476" si="229">S1413-S1412</f>
        <v>15699.299000000006</v>
      </c>
      <c r="V1413" s="11">
        <f t="shared" si="221"/>
        <v>50971.200000000004</v>
      </c>
      <c r="W1413" s="12">
        <f t="shared" si="227"/>
        <v>0.84209274201542395</v>
      </c>
      <c r="X1413" s="11">
        <f t="shared" si="222"/>
        <v>9558</v>
      </c>
      <c r="Y1413" s="12">
        <f t="shared" si="228"/>
        <v>0.15790725798457603</v>
      </c>
      <c r="AA1413" s="12"/>
      <c r="AB1413" s="12"/>
    </row>
    <row r="1414" spans="1:28">
      <c r="A1414" s="1">
        <v>36111</v>
      </c>
      <c r="B1414" s="7" t="s">
        <v>85</v>
      </c>
      <c r="C1414" s="8" t="str">
        <f t="shared" si="223"/>
        <v>Thur</v>
      </c>
      <c r="E1414" s="10">
        <v>19</v>
      </c>
      <c r="F1414" s="9">
        <v>19824.300999999999</v>
      </c>
      <c r="G1414" s="9">
        <v>22295.167999999998</v>
      </c>
      <c r="H1414" s="61">
        <v>14608.258</v>
      </c>
      <c r="I1414" s="9">
        <v>773.90599999999995</v>
      </c>
      <c r="J1414" s="9">
        <v>0</v>
      </c>
      <c r="K1414" s="9">
        <v>4889.5839999999998</v>
      </c>
      <c r="L1414" s="9">
        <v>12251</v>
      </c>
      <c r="M1414" s="9"/>
      <c r="O1414" s="11">
        <f t="shared" si="224"/>
        <v>74642.217000000004</v>
      </c>
      <c r="P1414" s="11">
        <v>0</v>
      </c>
      <c r="Q1414" s="11">
        <f t="shared" si="225"/>
        <v>4889.5839999999998</v>
      </c>
      <c r="S1414" s="11">
        <f t="shared" si="226"/>
        <v>74642.217000000004</v>
      </c>
      <c r="T1414" s="11">
        <f t="shared" si="220"/>
        <v>74642.217000000004</v>
      </c>
      <c r="U1414" s="11">
        <f t="shared" si="229"/>
        <v>14113.017</v>
      </c>
      <c r="V1414" s="11">
        <f t="shared" si="221"/>
        <v>62391.217000000004</v>
      </c>
      <c r="W1414" s="12">
        <f t="shared" si="227"/>
        <v>0.83587036274659421</v>
      </c>
      <c r="X1414" s="11">
        <f t="shared" si="222"/>
        <v>12251</v>
      </c>
      <c r="Y1414" s="12">
        <f t="shared" si="228"/>
        <v>0.16412963725340579</v>
      </c>
      <c r="AA1414" s="12"/>
      <c r="AB1414" s="12"/>
    </row>
    <row r="1415" spans="1:28">
      <c r="A1415" s="1">
        <v>36112</v>
      </c>
      <c r="B1415" s="7" t="s">
        <v>85</v>
      </c>
      <c r="C1415" s="8" t="str">
        <f t="shared" si="223"/>
        <v>Fri</v>
      </c>
      <c r="E1415" s="10">
        <v>19</v>
      </c>
      <c r="F1415" s="9">
        <v>18580.966</v>
      </c>
      <c r="G1415" s="9">
        <v>21967.468000000001</v>
      </c>
      <c r="H1415" s="61">
        <v>14293.294</v>
      </c>
      <c r="I1415" s="9">
        <v>474.3</v>
      </c>
      <c r="J1415" s="9">
        <v>0</v>
      </c>
      <c r="K1415" s="9">
        <v>4312.9679999999998</v>
      </c>
      <c r="L1415" s="9">
        <v>11619</v>
      </c>
      <c r="M1415" s="9"/>
      <c r="O1415" s="11">
        <f t="shared" si="224"/>
        <v>71247.996000000014</v>
      </c>
      <c r="P1415" s="11">
        <v>0</v>
      </c>
      <c r="Q1415" s="11">
        <f t="shared" si="225"/>
        <v>4312.9679999999998</v>
      </c>
      <c r="S1415" s="11">
        <f t="shared" si="226"/>
        <v>71247.996000000014</v>
      </c>
      <c r="T1415" s="11">
        <f t="shared" si="220"/>
        <v>71247.996000000014</v>
      </c>
      <c r="U1415" s="11">
        <f t="shared" si="229"/>
        <v>-3394.2209999999905</v>
      </c>
      <c r="V1415" s="11">
        <f t="shared" si="221"/>
        <v>59628.996000000006</v>
      </c>
      <c r="W1415" s="12">
        <f t="shared" si="227"/>
        <v>0.83692172899852502</v>
      </c>
      <c r="X1415" s="11">
        <f t="shared" si="222"/>
        <v>11619</v>
      </c>
      <c r="Y1415" s="12">
        <f t="shared" si="228"/>
        <v>0.16307827100147487</v>
      </c>
      <c r="AA1415" s="12"/>
      <c r="AB1415" s="12"/>
    </row>
    <row r="1416" spans="1:28">
      <c r="A1416" s="1">
        <v>36113</v>
      </c>
      <c r="B1416" s="7" t="s">
        <v>85</v>
      </c>
      <c r="C1416" s="8" t="str">
        <f t="shared" si="223"/>
        <v>Sat</v>
      </c>
      <c r="E1416" s="10">
        <v>15</v>
      </c>
      <c r="F1416" s="9">
        <v>12071.462000000001</v>
      </c>
      <c r="G1416" s="9">
        <v>18993.080000000002</v>
      </c>
      <c r="H1416" s="61">
        <v>11350.526</v>
      </c>
      <c r="I1416" s="9">
        <v>42.16</v>
      </c>
      <c r="J1416" s="9">
        <v>0</v>
      </c>
      <c r="K1416" s="9">
        <v>3642.6240000000003</v>
      </c>
      <c r="L1416" s="9">
        <v>9153</v>
      </c>
      <c r="M1416" s="9"/>
      <c r="O1416" s="11">
        <f t="shared" si="224"/>
        <v>55252.852000000006</v>
      </c>
      <c r="P1416" s="11">
        <v>0</v>
      </c>
      <c r="Q1416" s="11">
        <f t="shared" si="225"/>
        <v>3642.6240000000003</v>
      </c>
      <c r="S1416" s="11">
        <f t="shared" si="226"/>
        <v>55252.852000000006</v>
      </c>
      <c r="T1416" s="11">
        <f t="shared" si="220"/>
        <v>55252.852000000006</v>
      </c>
      <c r="U1416" s="11">
        <f t="shared" si="229"/>
        <v>-15995.144000000008</v>
      </c>
      <c r="V1416" s="11">
        <f t="shared" si="221"/>
        <v>46099.852000000006</v>
      </c>
      <c r="W1416" s="12">
        <f t="shared" si="227"/>
        <v>0.83434339280803105</v>
      </c>
      <c r="X1416" s="11">
        <f t="shared" si="222"/>
        <v>9153</v>
      </c>
      <c r="Y1416" s="12">
        <f t="shared" si="228"/>
        <v>0.16565660719196901</v>
      </c>
      <c r="AA1416" s="12"/>
      <c r="AB1416" s="12"/>
    </row>
    <row r="1417" spans="1:28">
      <c r="A1417" s="1">
        <v>36114</v>
      </c>
      <c r="B1417" s="7" t="s">
        <v>85</v>
      </c>
      <c r="C1417" s="8" t="str">
        <f t="shared" si="223"/>
        <v>Sun</v>
      </c>
      <c r="E1417" s="10">
        <v>12</v>
      </c>
      <c r="F1417" s="9">
        <v>12084.8</v>
      </c>
      <c r="G1417" s="9">
        <v>19209.436999999998</v>
      </c>
      <c r="H1417" s="61">
        <v>11359.712</v>
      </c>
      <c r="I1417" s="9">
        <v>383.04500000000002</v>
      </c>
      <c r="J1417" s="9">
        <v>0</v>
      </c>
      <c r="K1417" s="9">
        <v>3859.5829999999996</v>
      </c>
      <c r="L1417" s="9">
        <v>8399</v>
      </c>
      <c r="M1417" s="9"/>
      <c r="O1417" s="11">
        <f t="shared" si="224"/>
        <v>55295.57699999999</v>
      </c>
      <c r="P1417" s="11">
        <v>0</v>
      </c>
      <c r="Q1417" s="11">
        <f t="shared" si="225"/>
        <v>3859.5829999999996</v>
      </c>
      <c r="S1417" s="11">
        <f t="shared" si="226"/>
        <v>55295.57699999999</v>
      </c>
      <c r="T1417" s="11">
        <f t="shared" si="220"/>
        <v>55295.57699999999</v>
      </c>
      <c r="U1417" s="11">
        <f t="shared" si="229"/>
        <v>42.724999999983993</v>
      </c>
      <c r="V1417" s="11">
        <f t="shared" si="221"/>
        <v>46896.57699999999</v>
      </c>
      <c r="W1417" s="12">
        <f t="shared" si="227"/>
        <v>0.84810720032815645</v>
      </c>
      <c r="X1417" s="11">
        <f t="shared" si="222"/>
        <v>8399</v>
      </c>
      <c r="Y1417" s="12">
        <f t="shared" si="228"/>
        <v>0.15189279967184358</v>
      </c>
      <c r="AA1417" s="12"/>
      <c r="AB1417" s="12"/>
    </row>
    <row r="1418" spans="1:28">
      <c r="A1418" s="1">
        <v>36115</v>
      </c>
      <c r="B1418" s="7" t="s">
        <v>85</v>
      </c>
      <c r="C1418" s="8" t="str">
        <f t="shared" si="223"/>
        <v>Mon</v>
      </c>
      <c r="E1418" s="10">
        <v>8</v>
      </c>
      <c r="F1418" s="9">
        <v>10071.011999999999</v>
      </c>
      <c r="G1418" s="9">
        <v>19354.761999999999</v>
      </c>
      <c r="H1418" s="61">
        <v>11660.39</v>
      </c>
      <c r="I1418" s="9">
        <v>18.036999999999999</v>
      </c>
      <c r="J1418" s="9">
        <v>0</v>
      </c>
      <c r="K1418" s="9">
        <v>2203.6969999999997</v>
      </c>
      <c r="L1418" s="9">
        <v>7261</v>
      </c>
      <c r="M1418" s="9"/>
      <c r="O1418" s="11">
        <f t="shared" si="224"/>
        <v>50568.897999999994</v>
      </c>
      <c r="P1418" s="11">
        <v>0</v>
      </c>
      <c r="Q1418" s="11">
        <f t="shared" si="225"/>
        <v>2203.6969999999997</v>
      </c>
      <c r="S1418" s="11">
        <f t="shared" si="226"/>
        <v>50568.897999999994</v>
      </c>
      <c r="T1418" s="11">
        <f t="shared" si="220"/>
        <v>50568.897999999994</v>
      </c>
      <c r="U1418" s="11">
        <f t="shared" si="229"/>
        <v>-4726.6789999999964</v>
      </c>
      <c r="V1418" s="11">
        <f t="shared" si="221"/>
        <v>43307.897999999994</v>
      </c>
      <c r="W1418" s="12">
        <f t="shared" si="227"/>
        <v>0.85641371896219687</v>
      </c>
      <c r="X1418" s="11">
        <f t="shared" si="222"/>
        <v>7261</v>
      </c>
      <c r="Y1418" s="12">
        <f t="shared" si="228"/>
        <v>0.14358628103780313</v>
      </c>
      <c r="AA1418" s="12"/>
      <c r="AB1418" s="12"/>
    </row>
    <row r="1419" spans="1:28">
      <c r="A1419" s="1">
        <v>36116</v>
      </c>
      <c r="B1419" s="7" t="s">
        <v>85</v>
      </c>
      <c r="C1419" s="8" t="str">
        <f t="shared" si="223"/>
        <v>Tue</v>
      </c>
      <c r="E1419" s="10">
        <v>10</v>
      </c>
      <c r="F1419" s="9">
        <v>11655.76</v>
      </c>
      <c r="G1419" s="9">
        <v>19515.66</v>
      </c>
      <c r="H1419" s="61">
        <v>12200.6</v>
      </c>
      <c r="I1419" s="9">
        <v>298.92</v>
      </c>
      <c r="J1419" s="9">
        <v>0</v>
      </c>
      <c r="K1419" s="9">
        <v>4118.1000000000004</v>
      </c>
      <c r="L1419" s="9">
        <v>7852</v>
      </c>
      <c r="M1419" s="9"/>
      <c r="O1419" s="11">
        <f t="shared" si="224"/>
        <v>55641.039999999994</v>
      </c>
      <c r="P1419" s="11">
        <v>0</v>
      </c>
      <c r="Q1419" s="11">
        <f t="shared" si="225"/>
        <v>4118.1000000000004</v>
      </c>
      <c r="S1419" s="11">
        <f t="shared" si="226"/>
        <v>55641.039999999994</v>
      </c>
      <c r="T1419" s="11">
        <f t="shared" si="220"/>
        <v>55641.039999999994</v>
      </c>
      <c r="U1419" s="11">
        <f t="shared" si="229"/>
        <v>5072.1419999999998</v>
      </c>
      <c r="V1419" s="11">
        <f t="shared" si="221"/>
        <v>47789.039999999994</v>
      </c>
      <c r="W1419" s="12">
        <f t="shared" si="227"/>
        <v>0.85888114240855307</v>
      </c>
      <c r="X1419" s="11">
        <f t="shared" si="222"/>
        <v>7852</v>
      </c>
      <c r="Y1419" s="12">
        <f t="shared" si="228"/>
        <v>0.14111885759144691</v>
      </c>
      <c r="AA1419" s="12"/>
      <c r="AB1419" s="12"/>
    </row>
    <row r="1420" spans="1:28">
      <c r="A1420" s="1">
        <v>36117</v>
      </c>
      <c r="B1420" s="7" t="s">
        <v>85</v>
      </c>
      <c r="C1420" s="8" t="str">
        <f t="shared" si="223"/>
        <v>Wed</v>
      </c>
      <c r="E1420" s="10">
        <v>20</v>
      </c>
      <c r="F1420" s="9">
        <v>19450.516</v>
      </c>
      <c r="G1420" s="9">
        <v>21542.706000000002</v>
      </c>
      <c r="H1420" s="61">
        <v>14512.526</v>
      </c>
      <c r="I1420" s="9">
        <v>2298.7739999999999</v>
      </c>
      <c r="J1420" s="9">
        <v>0</v>
      </c>
      <c r="K1420" s="9">
        <v>4940.098</v>
      </c>
      <c r="L1420" s="9">
        <v>11182</v>
      </c>
      <c r="M1420" s="9"/>
      <c r="O1420" s="11">
        <f t="shared" si="224"/>
        <v>73926.62</v>
      </c>
      <c r="P1420" s="11">
        <v>0</v>
      </c>
      <c r="Q1420" s="11">
        <f t="shared" si="225"/>
        <v>4940.098</v>
      </c>
      <c r="S1420" s="11">
        <f t="shared" si="226"/>
        <v>73926.62</v>
      </c>
      <c r="T1420" s="11">
        <f t="shared" si="220"/>
        <v>73926.62</v>
      </c>
      <c r="U1420" s="11">
        <f t="shared" si="229"/>
        <v>18285.580000000002</v>
      </c>
      <c r="V1420" s="11">
        <f t="shared" si="221"/>
        <v>62744.619999999995</v>
      </c>
      <c r="W1420" s="12">
        <f t="shared" si="227"/>
        <v>0.84874190109056791</v>
      </c>
      <c r="X1420" s="11">
        <f t="shared" si="222"/>
        <v>11182</v>
      </c>
      <c r="Y1420" s="12">
        <f t="shared" si="228"/>
        <v>0.15125809890943209</v>
      </c>
      <c r="AA1420" s="12"/>
      <c r="AB1420" s="12"/>
    </row>
    <row r="1421" spans="1:28">
      <c r="A1421" s="1">
        <v>36118</v>
      </c>
      <c r="B1421" s="7" t="s">
        <v>85</v>
      </c>
      <c r="C1421" s="8" t="str">
        <f t="shared" si="223"/>
        <v>Thur</v>
      </c>
      <c r="E1421" s="10">
        <v>8</v>
      </c>
      <c r="F1421" s="9">
        <v>10976.3</v>
      </c>
      <c r="G1421" s="9">
        <v>18909.34</v>
      </c>
      <c r="H1421" s="61">
        <v>11865.64</v>
      </c>
      <c r="I1421" s="9">
        <v>862.84</v>
      </c>
      <c r="J1421" s="9">
        <v>0</v>
      </c>
      <c r="K1421" s="9">
        <v>3706.82</v>
      </c>
      <c r="L1421" s="9">
        <v>7951</v>
      </c>
      <c r="M1421" s="9"/>
      <c r="O1421" s="11">
        <f t="shared" si="224"/>
        <v>54271.939999999995</v>
      </c>
      <c r="P1421" s="11">
        <v>0</v>
      </c>
      <c r="Q1421" s="11">
        <f t="shared" si="225"/>
        <v>3706.82</v>
      </c>
      <c r="S1421" s="11">
        <f t="shared" si="226"/>
        <v>54271.939999999995</v>
      </c>
      <c r="T1421" s="11">
        <f t="shared" si="220"/>
        <v>54271.939999999995</v>
      </c>
      <c r="U1421" s="11">
        <f t="shared" si="229"/>
        <v>-19654.68</v>
      </c>
      <c r="V1421" s="11">
        <f t="shared" si="221"/>
        <v>46320.939999999995</v>
      </c>
      <c r="W1421" s="12">
        <f t="shared" si="227"/>
        <v>0.85349703732720816</v>
      </c>
      <c r="X1421" s="11">
        <f t="shared" si="222"/>
        <v>7951</v>
      </c>
      <c r="Y1421" s="12">
        <f t="shared" si="228"/>
        <v>0.14650296267279189</v>
      </c>
      <c r="AA1421" s="12"/>
      <c r="AB1421" s="12"/>
    </row>
    <row r="1422" spans="1:28">
      <c r="A1422" s="1">
        <v>36119</v>
      </c>
      <c r="B1422" s="7" t="s">
        <v>85</v>
      </c>
      <c r="C1422" s="8" t="str">
        <f t="shared" si="223"/>
        <v>Fri</v>
      </c>
      <c r="E1422" s="10">
        <v>8</v>
      </c>
      <c r="F1422" s="9">
        <v>9709.4</v>
      </c>
      <c r="G1422" s="9">
        <v>18409.375</v>
      </c>
      <c r="H1422" s="61">
        <v>11402.525</v>
      </c>
      <c r="I1422" s="9">
        <v>486.97500000000002</v>
      </c>
      <c r="J1422" s="9">
        <v>0</v>
      </c>
      <c r="K1422" s="9">
        <v>3759.2749999999996</v>
      </c>
      <c r="L1422" s="9">
        <v>6960</v>
      </c>
      <c r="M1422" s="9"/>
      <c r="O1422" s="11">
        <f t="shared" si="224"/>
        <v>50727.55</v>
      </c>
      <c r="P1422" s="11">
        <v>0</v>
      </c>
      <c r="Q1422" s="11">
        <f t="shared" si="225"/>
        <v>3759.2749999999996</v>
      </c>
      <c r="S1422" s="11">
        <f t="shared" si="226"/>
        <v>50727.55</v>
      </c>
      <c r="T1422" s="11">
        <f t="shared" si="220"/>
        <v>50727.55</v>
      </c>
      <c r="U1422" s="11">
        <f t="shared" si="229"/>
        <v>-3544.3899999999921</v>
      </c>
      <c r="V1422" s="11">
        <f t="shared" si="221"/>
        <v>43767.55</v>
      </c>
      <c r="W1422" s="12">
        <f t="shared" si="227"/>
        <v>0.86279644887245688</v>
      </c>
      <c r="X1422" s="11">
        <f t="shared" si="222"/>
        <v>6960</v>
      </c>
      <c r="Y1422" s="12">
        <f t="shared" si="228"/>
        <v>0.13720355112754312</v>
      </c>
      <c r="AA1422" s="12"/>
      <c r="AB1422" s="12"/>
    </row>
    <row r="1423" spans="1:28">
      <c r="A1423" s="1">
        <v>36120</v>
      </c>
      <c r="B1423" s="7" t="s">
        <v>85</v>
      </c>
      <c r="C1423" s="8" t="str">
        <f t="shared" si="223"/>
        <v>Sat</v>
      </c>
      <c r="E1423" s="10">
        <v>23</v>
      </c>
      <c r="F1423" s="9">
        <v>22277.67</v>
      </c>
      <c r="G1423" s="9">
        <v>21297.87</v>
      </c>
      <c r="H1423" s="61">
        <v>13831.154999999999</v>
      </c>
      <c r="I1423" s="9">
        <v>2489.9699999999998</v>
      </c>
      <c r="J1423" s="9">
        <v>0</v>
      </c>
      <c r="K1423" s="9">
        <v>5862.8249999999998</v>
      </c>
      <c r="L1423" s="9">
        <v>12042</v>
      </c>
      <c r="M1423" s="9"/>
      <c r="O1423" s="11">
        <f t="shared" si="224"/>
        <v>77801.489999999991</v>
      </c>
      <c r="P1423" s="11">
        <v>0</v>
      </c>
      <c r="Q1423" s="11">
        <f t="shared" si="225"/>
        <v>5862.8249999999998</v>
      </c>
      <c r="S1423" s="11">
        <f t="shared" si="226"/>
        <v>77801.489999999991</v>
      </c>
      <c r="T1423" s="11">
        <f t="shared" si="220"/>
        <v>77801.489999999991</v>
      </c>
      <c r="U1423" s="11">
        <f t="shared" si="229"/>
        <v>27073.939999999988</v>
      </c>
      <c r="V1423" s="11">
        <f t="shared" si="221"/>
        <v>65759.489999999991</v>
      </c>
      <c r="W1423" s="12">
        <f t="shared" si="227"/>
        <v>0.84522147326484365</v>
      </c>
      <c r="X1423" s="11">
        <f t="shared" si="222"/>
        <v>12042</v>
      </c>
      <c r="Y1423" s="12">
        <f t="shared" si="228"/>
        <v>0.15477852673515638</v>
      </c>
      <c r="AA1423" s="12"/>
      <c r="AB1423" s="12"/>
    </row>
    <row r="1424" spans="1:28">
      <c r="A1424" s="1">
        <v>36121</v>
      </c>
      <c r="B1424" s="7" t="s">
        <v>85</v>
      </c>
      <c r="C1424" s="8" t="str">
        <f t="shared" si="223"/>
        <v>Sun</v>
      </c>
      <c r="E1424" s="10">
        <v>25</v>
      </c>
      <c r="F1424" s="9">
        <v>24342.704999999998</v>
      </c>
      <c r="G1424" s="9">
        <v>22253.174999999999</v>
      </c>
      <c r="H1424" s="61">
        <v>14719.365</v>
      </c>
      <c r="I1424" s="9">
        <v>2988.39</v>
      </c>
      <c r="J1424" s="9">
        <v>0</v>
      </c>
      <c r="K1424" s="9">
        <v>7133.37</v>
      </c>
      <c r="L1424" s="9">
        <v>12956</v>
      </c>
      <c r="M1424" s="9"/>
      <c r="O1424" s="11">
        <f t="shared" si="224"/>
        <v>84393.00499999999</v>
      </c>
      <c r="P1424" s="11">
        <v>0</v>
      </c>
      <c r="Q1424" s="11">
        <f t="shared" si="225"/>
        <v>7133.37</v>
      </c>
      <c r="S1424" s="11">
        <f t="shared" si="226"/>
        <v>84393.00499999999</v>
      </c>
      <c r="T1424" s="11">
        <f t="shared" si="220"/>
        <v>84393.00499999999</v>
      </c>
      <c r="U1424" s="11">
        <f t="shared" si="229"/>
        <v>6591.5149999999994</v>
      </c>
      <c r="V1424" s="11">
        <f t="shared" si="221"/>
        <v>71437.00499999999</v>
      </c>
      <c r="W1424" s="12">
        <f t="shared" si="227"/>
        <v>0.84648016740249976</v>
      </c>
      <c r="X1424" s="11">
        <f t="shared" si="222"/>
        <v>12956</v>
      </c>
      <c r="Y1424" s="12">
        <f t="shared" si="228"/>
        <v>0.15351983259750024</v>
      </c>
      <c r="AA1424" s="12"/>
      <c r="AB1424" s="12"/>
    </row>
    <row r="1425" spans="1:31">
      <c r="A1425" s="1">
        <v>36122</v>
      </c>
      <c r="B1425" s="7" t="s">
        <v>85</v>
      </c>
      <c r="C1425" s="8" t="str">
        <f t="shared" si="223"/>
        <v>Mon</v>
      </c>
      <c r="E1425" s="10">
        <v>7</v>
      </c>
      <c r="F1425" s="9">
        <v>11485.53</v>
      </c>
      <c r="G1425" s="9">
        <v>19319.904000000002</v>
      </c>
      <c r="H1425" s="61">
        <v>12013.344000000001</v>
      </c>
      <c r="I1425" s="9">
        <v>1119.348</v>
      </c>
      <c r="J1425" s="9">
        <v>0</v>
      </c>
      <c r="K1425" s="9">
        <v>3799.8360000000002</v>
      </c>
      <c r="L1425" s="9">
        <v>8335</v>
      </c>
      <c r="M1425" s="9"/>
      <c r="O1425" s="11">
        <f t="shared" si="224"/>
        <v>56072.962000000007</v>
      </c>
      <c r="P1425" s="11">
        <v>0</v>
      </c>
      <c r="Q1425" s="11">
        <f t="shared" si="225"/>
        <v>3799.8360000000002</v>
      </c>
      <c r="S1425" s="11">
        <f t="shared" si="226"/>
        <v>56072.962000000007</v>
      </c>
      <c r="T1425" s="11">
        <f t="shared" si="220"/>
        <v>56072.962000000007</v>
      </c>
      <c r="U1425" s="11">
        <f t="shared" si="229"/>
        <v>-28320.042999999983</v>
      </c>
      <c r="V1425" s="11">
        <f t="shared" si="221"/>
        <v>47737.962000000007</v>
      </c>
      <c r="W1425" s="12">
        <f t="shared" si="227"/>
        <v>0.85135438359757065</v>
      </c>
      <c r="X1425" s="11">
        <f t="shared" si="222"/>
        <v>8335</v>
      </c>
      <c r="Y1425" s="12">
        <f t="shared" si="228"/>
        <v>0.14864561640242938</v>
      </c>
      <c r="AA1425" s="12"/>
      <c r="AB1425" s="12"/>
    </row>
    <row r="1426" spans="1:31">
      <c r="A1426" s="1">
        <v>36123</v>
      </c>
      <c r="B1426" s="7" t="s">
        <v>85</v>
      </c>
      <c r="C1426" s="8" t="str">
        <f t="shared" si="223"/>
        <v>Tue</v>
      </c>
      <c r="E1426" s="10">
        <v>16</v>
      </c>
      <c r="F1426" s="9">
        <v>17178.849999999999</v>
      </c>
      <c r="G1426" s="9">
        <v>21038.34</v>
      </c>
      <c r="H1426" s="61">
        <v>12359.57</v>
      </c>
      <c r="I1426" s="9">
        <v>1918.51</v>
      </c>
      <c r="J1426" s="9">
        <v>0</v>
      </c>
      <c r="K1426" s="9">
        <v>5162.75</v>
      </c>
      <c r="L1426" s="9">
        <v>10483</v>
      </c>
      <c r="M1426" s="9"/>
      <c r="O1426" s="11">
        <f t="shared" si="224"/>
        <v>68141.02</v>
      </c>
      <c r="P1426" s="11">
        <v>0</v>
      </c>
      <c r="Q1426" s="11">
        <f t="shared" si="225"/>
        <v>5162.75</v>
      </c>
      <c r="S1426" s="11">
        <f t="shared" si="226"/>
        <v>68141.02</v>
      </c>
      <c r="T1426" s="11">
        <f t="shared" si="220"/>
        <v>68141.02</v>
      </c>
      <c r="U1426" s="11">
        <f t="shared" si="229"/>
        <v>12068.057999999997</v>
      </c>
      <c r="V1426" s="11">
        <f t="shared" si="221"/>
        <v>57658.020000000004</v>
      </c>
      <c r="W1426" s="12">
        <f t="shared" si="227"/>
        <v>0.84615727795093176</v>
      </c>
      <c r="X1426" s="11">
        <f t="shared" si="222"/>
        <v>10483</v>
      </c>
      <c r="Y1426" s="12">
        <f t="shared" si="228"/>
        <v>0.15384272204906824</v>
      </c>
      <c r="AA1426" s="12"/>
      <c r="AB1426" s="12"/>
    </row>
    <row r="1427" spans="1:31">
      <c r="A1427" s="1">
        <v>36124</v>
      </c>
      <c r="B1427" s="7" t="s">
        <v>85</v>
      </c>
      <c r="C1427" s="8" t="str">
        <f t="shared" si="223"/>
        <v>Wed</v>
      </c>
      <c r="E1427" s="10">
        <v>13</v>
      </c>
      <c r="F1427" s="9">
        <v>14860.8</v>
      </c>
      <c r="G1427" s="9">
        <v>19673.575000000001</v>
      </c>
      <c r="H1427" s="61">
        <v>12034.625</v>
      </c>
      <c r="I1427" s="9">
        <v>1505</v>
      </c>
      <c r="J1427" s="9">
        <v>0</v>
      </c>
      <c r="K1427" s="9">
        <v>3602.3249999999998</v>
      </c>
      <c r="L1427" s="9">
        <v>9314</v>
      </c>
      <c r="M1427" s="9"/>
      <c r="O1427" s="11">
        <f t="shared" si="224"/>
        <v>60990.324999999997</v>
      </c>
      <c r="P1427" s="11">
        <v>0</v>
      </c>
      <c r="Q1427" s="11">
        <f t="shared" si="225"/>
        <v>3602.3249999999998</v>
      </c>
      <c r="S1427" s="11">
        <f t="shared" si="226"/>
        <v>60990.324999999997</v>
      </c>
      <c r="T1427" s="11">
        <f t="shared" si="220"/>
        <v>60990.324999999997</v>
      </c>
      <c r="U1427" s="11">
        <f t="shared" si="229"/>
        <v>-7150.695000000007</v>
      </c>
      <c r="V1427" s="11">
        <f t="shared" si="221"/>
        <v>51676.324999999997</v>
      </c>
      <c r="W1427" s="12">
        <f t="shared" si="227"/>
        <v>0.84728725416695183</v>
      </c>
      <c r="X1427" s="11">
        <f t="shared" si="222"/>
        <v>9314</v>
      </c>
      <c r="Y1427" s="12">
        <f t="shared" si="228"/>
        <v>0.15271274583304811</v>
      </c>
      <c r="AA1427" s="12"/>
      <c r="AB1427" s="12"/>
    </row>
    <row r="1428" spans="1:31">
      <c r="A1428" s="1">
        <v>36125</v>
      </c>
      <c r="B1428" s="7" t="s">
        <v>85</v>
      </c>
      <c r="C1428" s="8" t="str">
        <f t="shared" si="223"/>
        <v>Thur</v>
      </c>
      <c r="E1428" s="10">
        <v>11</v>
      </c>
      <c r="F1428" s="9">
        <v>12530.848</v>
      </c>
      <c r="G1428" s="9">
        <v>18158.205999999998</v>
      </c>
      <c r="H1428" s="61">
        <v>10362.704</v>
      </c>
      <c r="I1428" s="9">
        <v>673.27699999999993</v>
      </c>
      <c r="J1428" s="9">
        <v>0</v>
      </c>
      <c r="K1428" s="9">
        <v>3399.462</v>
      </c>
      <c r="L1428" s="9">
        <v>8117</v>
      </c>
      <c r="M1428" s="9"/>
      <c r="O1428" s="11">
        <f t="shared" si="224"/>
        <v>53241.496999999996</v>
      </c>
      <c r="P1428" s="11">
        <v>0</v>
      </c>
      <c r="Q1428" s="11">
        <f t="shared" si="225"/>
        <v>3399.462</v>
      </c>
      <c r="S1428" s="11">
        <f t="shared" si="226"/>
        <v>53241.496999999996</v>
      </c>
      <c r="T1428" s="11">
        <f t="shared" si="220"/>
        <v>53241.496999999996</v>
      </c>
      <c r="U1428" s="11">
        <f t="shared" si="229"/>
        <v>-7748.8280000000013</v>
      </c>
      <c r="V1428" s="11">
        <f t="shared" si="221"/>
        <v>45124.496999999996</v>
      </c>
      <c r="W1428" s="12">
        <f t="shared" si="227"/>
        <v>0.8475437307857816</v>
      </c>
      <c r="X1428" s="11">
        <f t="shared" si="222"/>
        <v>8117</v>
      </c>
      <c r="Y1428" s="12">
        <f t="shared" si="228"/>
        <v>0.1524562692142184</v>
      </c>
      <c r="AA1428" s="12"/>
      <c r="AB1428" s="12"/>
    </row>
    <row r="1429" spans="1:31">
      <c r="A1429" s="1">
        <v>36126</v>
      </c>
      <c r="B1429" s="7" t="s">
        <v>85</v>
      </c>
      <c r="C1429" s="8" t="str">
        <f t="shared" si="223"/>
        <v>Fri</v>
      </c>
      <c r="E1429" s="10">
        <v>16</v>
      </c>
      <c r="F1429" s="9">
        <v>15067.304</v>
      </c>
      <c r="G1429" s="9">
        <v>18874.296000000002</v>
      </c>
      <c r="H1429" s="61">
        <v>11061.344000000001</v>
      </c>
      <c r="I1429" s="9">
        <v>1024.6320000000001</v>
      </c>
      <c r="J1429" s="9">
        <v>0</v>
      </c>
      <c r="K1429" s="9">
        <v>3646.328</v>
      </c>
      <c r="L1429" s="9">
        <v>9040</v>
      </c>
      <c r="M1429" s="9"/>
      <c r="O1429" s="11">
        <f t="shared" si="224"/>
        <v>58713.904000000002</v>
      </c>
      <c r="P1429" s="11">
        <v>0</v>
      </c>
      <c r="Q1429" s="11">
        <f t="shared" si="225"/>
        <v>3646.328</v>
      </c>
      <c r="S1429" s="11">
        <f t="shared" si="226"/>
        <v>58713.904000000002</v>
      </c>
      <c r="T1429" s="11">
        <f t="shared" si="220"/>
        <v>58713.904000000002</v>
      </c>
      <c r="U1429" s="11">
        <f t="shared" si="229"/>
        <v>5472.4070000000065</v>
      </c>
      <c r="V1429" s="11">
        <f t="shared" si="221"/>
        <v>49673.904000000002</v>
      </c>
      <c r="W1429" s="12">
        <f t="shared" si="227"/>
        <v>0.84603306228793784</v>
      </c>
      <c r="X1429" s="11">
        <f t="shared" si="222"/>
        <v>9040</v>
      </c>
      <c r="Y1429" s="12">
        <f t="shared" si="228"/>
        <v>0.15396693771206221</v>
      </c>
      <c r="AA1429" s="12"/>
      <c r="AB1429" s="12"/>
    </row>
    <row r="1430" spans="1:31">
      <c r="A1430" s="1">
        <v>36127</v>
      </c>
      <c r="B1430" s="7" t="s">
        <v>85</v>
      </c>
      <c r="C1430" s="8" t="str">
        <f t="shared" si="223"/>
        <v>Sat</v>
      </c>
      <c r="E1430" s="10">
        <v>13</v>
      </c>
      <c r="F1430" s="9">
        <v>11161.62</v>
      </c>
      <c r="G1430" s="9">
        <v>17954.233</v>
      </c>
      <c r="H1430" s="61">
        <v>10170.527</v>
      </c>
      <c r="I1430" s="9">
        <v>585.40699999999993</v>
      </c>
      <c r="J1430" s="9">
        <v>0</v>
      </c>
      <c r="K1430" s="9">
        <v>3370.5569999999998</v>
      </c>
      <c r="L1430" s="9">
        <v>7733</v>
      </c>
      <c r="M1430" s="9"/>
      <c r="O1430" s="11">
        <f t="shared" si="224"/>
        <v>50975.344000000005</v>
      </c>
      <c r="P1430" s="11">
        <v>0</v>
      </c>
      <c r="Q1430" s="11">
        <f t="shared" si="225"/>
        <v>3370.5569999999998</v>
      </c>
      <c r="S1430" s="11">
        <f t="shared" si="226"/>
        <v>50975.344000000005</v>
      </c>
      <c r="T1430" s="11">
        <f t="shared" si="220"/>
        <v>50975.344000000005</v>
      </c>
      <c r="U1430" s="11">
        <f t="shared" si="229"/>
        <v>-7738.5599999999977</v>
      </c>
      <c r="V1430" s="11">
        <f t="shared" si="221"/>
        <v>43242.344000000005</v>
      </c>
      <c r="W1430" s="12">
        <f t="shared" si="227"/>
        <v>0.84829920912353241</v>
      </c>
      <c r="X1430" s="11">
        <f t="shared" si="222"/>
        <v>7733</v>
      </c>
      <c r="Y1430" s="12">
        <f t="shared" si="228"/>
        <v>0.15170079087646765</v>
      </c>
      <c r="AA1430" s="12"/>
      <c r="AB1430" s="12"/>
    </row>
    <row r="1431" spans="1:31">
      <c r="A1431" s="1">
        <v>36128</v>
      </c>
      <c r="B1431" s="7" t="s">
        <v>85</v>
      </c>
      <c r="C1431" s="8" t="str">
        <f t="shared" si="223"/>
        <v>Sun</v>
      </c>
      <c r="E1431" s="10">
        <v>9</v>
      </c>
      <c r="F1431" s="9">
        <v>8705.2240000000002</v>
      </c>
      <c r="G1431" s="9">
        <v>17969.072</v>
      </c>
      <c r="H1431" s="61">
        <v>10503.824000000001</v>
      </c>
      <c r="I1431" s="9">
        <v>525.82600000000002</v>
      </c>
      <c r="J1431" s="9">
        <v>0</v>
      </c>
      <c r="K1431" s="9">
        <v>3234.306</v>
      </c>
      <c r="L1431" s="9">
        <v>6727</v>
      </c>
      <c r="M1431" s="9"/>
      <c r="O1431" s="11">
        <f t="shared" si="224"/>
        <v>47665.252</v>
      </c>
      <c r="P1431" s="11">
        <v>0</v>
      </c>
      <c r="Q1431" s="11">
        <f t="shared" si="225"/>
        <v>3234.306</v>
      </c>
      <c r="S1431" s="11">
        <f t="shared" si="226"/>
        <v>47665.252</v>
      </c>
      <c r="T1431" s="11">
        <f t="shared" si="220"/>
        <v>47665.252</v>
      </c>
      <c r="U1431" s="11">
        <f t="shared" si="229"/>
        <v>-3310.0920000000042</v>
      </c>
      <c r="V1431" s="11">
        <f t="shared" si="221"/>
        <v>40938.252</v>
      </c>
      <c r="W1431" s="12">
        <f t="shared" si="227"/>
        <v>0.8588699373707287</v>
      </c>
      <c r="X1431" s="11">
        <f t="shared" si="222"/>
        <v>6727</v>
      </c>
      <c r="Y1431" s="12">
        <f t="shared" si="228"/>
        <v>0.14113006262927133</v>
      </c>
      <c r="AA1431" s="12"/>
      <c r="AB1431" s="12"/>
    </row>
    <row r="1432" spans="1:31">
      <c r="A1432" s="1">
        <v>36129</v>
      </c>
      <c r="B1432" s="7" t="s">
        <v>85</v>
      </c>
      <c r="C1432" s="8" t="str">
        <f t="shared" si="223"/>
        <v>Mon</v>
      </c>
      <c r="E1432" s="10">
        <v>3</v>
      </c>
      <c r="F1432" s="9">
        <v>6583.3380000000006</v>
      </c>
      <c r="G1432" s="9">
        <v>17798.058000000001</v>
      </c>
      <c r="H1432" s="61">
        <v>10153.782000000001</v>
      </c>
      <c r="I1432" s="9">
        <v>220.89600000000002</v>
      </c>
      <c r="J1432" s="9">
        <v>0</v>
      </c>
      <c r="K1432" s="9">
        <v>3075.5520000000001</v>
      </c>
      <c r="L1432" s="9">
        <v>5214</v>
      </c>
      <c r="M1432" s="9"/>
      <c r="O1432" s="11">
        <f t="shared" si="224"/>
        <v>43045.626000000004</v>
      </c>
      <c r="P1432" s="11">
        <v>0</v>
      </c>
      <c r="Q1432" s="11">
        <f t="shared" si="225"/>
        <v>3075.5520000000001</v>
      </c>
      <c r="S1432" s="11">
        <f t="shared" si="226"/>
        <v>43045.626000000004</v>
      </c>
      <c r="T1432" s="11">
        <f t="shared" si="220"/>
        <v>43045.626000000004</v>
      </c>
      <c r="U1432" s="11">
        <f t="shared" si="229"/>
        <v>-4619.6259999999966</v>
      </c>
      <c r="V1432" s="11">
        <f t="shared" si="221"/>
        <v>37831.626000000004</v>
      </c>
      <c r="W1432" s="12">
        <f t="shared" si="227"/>
        <v>0.87887271055135774</v>
      </c>
      <c r="X1432" s="11">
        <f t="shared" si="222"/>
        <v>5214</v>
      </c>
      <c r="Y1432" s="12">
        <f t="shared" si="228"/>
        <v>0.12112728944864223</v>
      </c>
      <c r="AA1432" s="12"/>
      <c r="AB1432" s="12"/>
    </row>
    <row r="1433" spans="1:31">
      <c r="A1433" s="1">
        <v>36130</v>
      </c>
      <c r="B1433" s="7" t="s">
        <v>86</v>
      </c>
      <c r="C1433" s="8" t="str">
        <f t="shared" si="223"/>
        <v>Tue</v>
      </c>
      <c r="E1433" s="10">
        <v>11</v>
      </c>
      <c r="F1433" s="9">
        <v>12290.72</v>
      </c>
      <c r="G1433" s="9">
        <v>19565.52</v>
      </c>
      <c r="H1433" s="61">
        <v>12324</v>
      </c>
      <c r="I1433" s="9">
        <v>1030.6400000000001</v>
      </c>
      <c r="J1433" s="9">
        <v>0</v>
      </c>
      <c r="K1433" s="9">
        <v>3668.08</v>
      </c>
      <c r="L1433" s="9">
        <v>8039</v>
      </c>
      <c r="M1433" s="9"/>
      <c r="O1433" s="11">
        <f t="shared" si="224"/>
        <v>56917.96</v>
      </c>
      <c r="P1433" s="11">
        <v>0</v>
      </c>
      <c r="Q1433" s="11">
        <f t="shared" si="225"/>
        <v>3668.08</v>
      </c>
      <c r="S1433" s="11">
        <f t="shared" si="226"/>
        <v>56917.96</v>
      </c>
      <c r="T1433" s="11">
        <f t="shared" si="220"/>
        <v>56917.96</v>
      </c>
      <c r="U1433" s="11">
        <f t="shared" si="229"/>
        <v>13872.333999999995</v>
      </c>
      <c r="V1433" s="11">
        <f t="shared" si="221"/>
        <v>48878.96</v>
      </c>
      <c r="W1433" s="12">
        <f t="shared" si="227"/>
        <v>0.85876162813987011</v>
      </c>
      <c r="X1433" s="11">
        <f t="shared" si="222"/>
        <v>8039</v>
      </c>
      <c r="Y1433" s="12">
        <f t="shared" si="228"/>
        <v>0.14123837186012991</v>
      </c>
      <c r="AA1433" s="9">
        <f>INTERCEPT(T1433:T1463,E1433:E1463)</f>
        <v>31261.647166603114</v>
      </c>
      <c r="AB1433" s="9">
        <f>SLOPE(T1433:T1463,E1433:E1463)</f>
        <v>2555.7394136484945</v>
      </c>
      <c r="AC1433" s="12">
        <f>RSQ(T1433:T1463,E1433:E1463)</f>
        <v>0.94951325969870182</v>
      </c>
      <c r="AD1433" s="9">
        <f>AA1433+(AB1433*55)</f>
        <v>171827.31491727033</v>
      </c>
      <c r="AE1433" s="10">
        <f>SUM(E1433:E1463)</f>
        <v>662</v>
      </c>
    </row>
    <row r="1434" spans="1:31">
      <c r="A1434" s="1">
        <v>36131</v>
      </c>
      <c r="B1434" s="7" t="s">
        <v>86</v>
      </c>
      <c r="C1434" s="8" t="str">
        <f t="shared" si="223"/>
        <v>Wed</v>
      </c>
      <c r="E1434" s="10">
        <v>13</v>
      </c>
      <c r="F1434" s="9">
        <v>12946.96</v>
      </c>
      <c r="G1434" s="9">
        <v>19818.240000000002</v>
      </c>
      <c r="H1434" s="61">
        <v>12590.24</v>
      </c>
      <c r="I1434" s="9">
        <v>1344.72</v>
      </c>
      <c r="J1434" s="9">
        <v>0</v>
      </c>
      <c r="K1434" s="9">
        <v>1851.2</v>
      </c>
      <c r="L1434" s="9">
        <v>8538</v>
      </c>
      <c r="M1434" s="9"/>
      <c r="O1434" s="11">
        <f t="shared" si="224"/>
        <v>57089.36</v>
      </c>
      <c r="P1434" s="11">
        <v>0</v>
      </c>
      <c r="Q1434" s="11">
        <f t="shared" si="225"/>
        <v>1851.2</v>
      </c>
      <c r="S1434" s="11">
        <f t="shared" si="226"/>
        <v>57089.36</v>
      </c>
      <c r="T1434" s="11">
        <f t="shared" si="220"/>
        <v>57089.36</v>
      </c>
      <c r="U1434" s="11">
        <f t="shared" si="229"/>
        <v>171.40000000000146</v>
      </c>
      <c r="V1434" s="11">
        <f t="shared" si="221"/>
        <v>48551.360000000001</v>
      </c>
      <c r="W1434" s="12">
        <f t="shared" si="227"/>
        <v>0.85044498659645162</v>
      </c>
      <c r="X1434" s="11">
        <f t="shared" si="222"/>
        <v>8538</v>
      </c>
      <c r="Y1434" s="12">
        <f t="shared" si="228"/>
        <v>0.1495550134035484</v>
      </c>
      <c r="AA1434" s="12"/>
      <c r="AB1434" s="12"/>
    </row>
    <row r="1435" spans="1:31">
      <c r="A1435" s="1">
        <v>36132</v>
      </c>
      <c r="B1435" s="7" t="s">
        <v>86</v>
      </c>
      <c r="C1435" s="8" t="str">
        <f t="shared" si="223"/>
        <v>Thur</v>
      </c>
      <c r="E1435" s="10">
        <v>4</v>
      </c>
      <c r="F1435" s="9">
        <v>8935.4</v>
      </c>
      <c r="G1435" s="9">
        <v>18373.675999999999</v>
      </c>
      <c r="H1435" s="61">
        <v>10956.254999999999</v>
      </c>
      <c r="I1435" s="9">
        <v>428.06799999999998</v>
      </c>
      <c r="J1435" s="9">
        <v>0</v>
      </c>
      <c r="K1435" s="9">
        <v>1957.4759999999999</v>
      </c>
      <c r="L1435" s="9">
        <v>6437</v>
      </c>
      <c r="M1435" s="9"/>
      <c r="O1435" s="11">
        <f t="shared" si="224"/>
        <v>47087.875</v>
      </c>
      <c r="P1435" s="11">
        <v>0</v>
      </c>
      <c r="Q1435" s="11">
        <f t="shared" si="225"/>
        <v>1957.4759999999999</v>
      </c>
      <c r="S1435" s="11">
        <f t="shared" si="226"/>
        <v>47087.875</v>
      </c>
      <c r="T1435" s="11">
        <f t="shared" si="220"/>
        <v>47087.875</v>
      </c>
      <c r="U1435" s="11">
        <f t="shared" si="229"/>
        <v>-10001.485000000001</v>
      </c>
      <c r="V1435" s="11">
        <f t="shared" si="221"/>
        <v>40650.875</v>
      </c>
      <c r="W1435" s="12">
        <f t="shared" si="227"/>
        <v>0.86329814203762645</v>
      </c>
      <c r="X1435" s="11">
        <f t="shared" si="222"/>
        <v>6437</v>
      </c>
      <c r="Y1435" s="12">
        <f t="shared" si="228"/>
        <v>0.13670185796237355</v>
      </c>
      <c r="AA1435" s="12"/>
      <c r="AB1435" s="12"/>
    </row>
    <row r="1436" spans="1:31">
      <c r="A1436" s="1">
        <v>36133</v>
      </c>
      <c r="B1436" s="7" t="s">
        <v>86</v>
      </c>
      <c r="C1436" s="8" t="str">
        <f t="shared" si="223"/>
        <v>Fri</v>
      </c>
      <c r="E1436" s="10">
        <v>2</v>
      </c>
      <c r="F1436" s="9">
        <v>5837.2649999999994</v>
      </c>
      <c r="G1436" s="9">
        <v>16909.004999999997</v>
      </c>
      <c r="H1436" s="61">
        <v>9439.0949999999993</v>
      </c>
      <c r="I1436" s="9">
        <v>54.314999999999998</v>
      </c>
      <c r="J1436" s="9">
        <v>0</v>
      </c>
      <c r="K1436" s="9">
        <v>2058.645</v>
      </c>
      <c r="L1436" s="9">
        <v>4541</v>
      </c>
      <c r="M1436" s="9"/>
      <c r="O1436" s="11">
        <f t="shared" si="224"/>
        <v>38839.324999999997</v>
      </c>
      <c r="P1436" s="11">
        <v>0</v>
      </c>
      <c r="Q1436" s="11">
        <f t="shared" si="225"/>
        <v>2058.645</v>
      </c>
      <c r="S1436" s="11">
        <f t="shared" si="226"/>
        <v>38839.324999999997</v>
      </c>
      <c r="T1436" s="11">
        <f t="shared" si="220"/>
        <v>38839.324999999997</v>
      </c>
      <c r="U1436" s="11">
        <f t="shared" si="229"/>
        <v>-8248.5500000000029</v>
      </c>
      <c r="V1436" s="11">
        <f t="shared" si="221"/>
        <v>34298.324999999997</v>
      </c>
      <c r="W1436" s="12">
        <f t="shared" si="227"/>
        <v>0.88308241711203783</v>
      </c>
      <c r="X1436" s="11">
        <f t="shared" si="222"/>
        <v>4541</v>
      </c>
      <c r="Y1436" s="12">
        <f t="shared" si="228"/>
        <v>0.11691758288796214</v>
      </c>
      <c r="AA1436" s="12"/>
      <c r="AB1436" s="12"/>
    </row>
    <row r="1437" spans="1:31">
      <c r="A1437" s="1">
        <v>36134</v>
      </c>
      <c r="B1437" s="7" t="s">
        <v>86</v>
      </c>
      <c r="C1437" s="8" t="str">
        <f t="shared" si="223"/>
        <v>Sat</v>
      </c>
      <c r="E1437" s="10">
        <v>0</v>
      </c>
      <c r="F1437" s="9">
        <v>3820.97</v>
      </c>
      <c r="G1437" s="9">
        <v>15012.1</v>
      </c>
      <c r="H1437" s="61">
        <v>6903.64</v>
      </c>
      <c r="I1437" s="9">
        <v>12.84</v>
      </c>
      <c r="J1437" s="9">
        <v>0</v>
      </c>
      <c r="K1437" s="9">
        <v>2603.31</v>
      </c>
      <c r="L1437" s="9">
        <v>3476</v>
      </c>
      <c r="M1437" s="9"/>
      <c r="O1437" s="11">
        <f t="shared" si="224"/>
        <v>31828.86</v>
      </c>
      <c r="P1437" s="11">
        <v>0</v>
      </c>
      <c r="Q1437" s="11">
        <f t="shared" si="225"/>
        <v>2603.31</v>
      </c>
      <c r="S1437" s="11">
        <f t="shared" si="226"/>
        <v>31828.86</v>
      </c>
      <c r="T1437" s="11">
        <f t="shared" si="220"/>
        <v>31828.86</v>
      </c>
      <c r="U1437" s="11">
        <f t="shared" si="229"/>
        <v>-7010.4649999999965</v>
      </c>
      <c r="V1437" s="11">
        <f t="shared" si="221"/>
        <v>28352.86</v>
      </c>
      <c r="W1437" s="12">
        <f t="shared" si="227"/>
        <v>0.89079093627607142</v>
      </c>
      <c r="X1437" s="11">
        <f t="shared" si="222"/>
        <v>3476</v>
      </c>
      <c r="Y1437" s="12">
        <f t="shared" si="228"/>
        <v>0.10920906372392854</v>
      </c>
      <c r="AA1437" s="12"/>
      <c r="AB1437" s="12"/>
    </row>
    <row r="1438" spans="1:31">
      <c r="A1438" s="1">
        <v>36135</v>
      </c>
      <c r="B1438" s="7" t="s">
        <v>86</v>
      </c>
      <c r="C1438" s="8" t="str">
        <f t="shared" si="223"/>
        <v>Sun</v>
      </c>
      <c r="E1438" s="10">
        <v>0</v>
      </c>
      <c r="F1438" s="9">
        <v>3868.2149999999997</v>
      </c>
      <c r="G1438" s="9">
        <v>15178.293</v>
      </c>
      <c r="H1438" s="61">
        <v>7163.4809999999998</v>
      </c>
      <c r="I1438" s="9">
        <v>10.79</v>
      </c>
      <c r="J1438" s="9">
        <v>0</v>
      </c>
      <c r="K1438" s="9">
        <v>2791.373</v>
      </c>
      <c r="L1438" s="9">
        <v>3493</v>
      </c>
      <c r="M1438" s="9"/>
      <c r="O1438" s="11">
        <f t="shared" si="224"/>
        <v>32505.151999999998</v>
      </c>
      <c r="P1438" s="11">
        <v>0</v>
      </c>
      <c r="Q1438" s="11">
        <f t="shared" si="225"/>
        <v>2791.373</v>
      </c>
      <c r="S1438" s="11">
        <f t="shared" si="226"/>
        <v>32505.151999999998</v>
      </c>
      <c r="T1438" s="11">
        <f t="shared" si="220"/>
        <v>32505.151999999998</v>
      </c>
      <c r="U1438" s="11">
        <f t="shared" si="229"/>
        <v>676.29199999999764</v>
      </c>
      <c r="V1438" s="11">
        <f t="shared" si="221"/>
        <v>29012.151999999998</v>
      </c>
      <c r="W1438" s="12">
        <f t="shared" si="227"/>
        <v>0.89254011179520099</v>
      </c>
      <c r="X1438" s="11">
        <f t="shared" si="222"/>
        <v>3493</v>
      </c>
      <c r="Y1438" s="12">
        <f t="shared" si="228"/>
        <v>0.10745988820479904</v>
      </c>
      <c r="AA1438" s="12"/>
      <c r="AB1438" s="12"/>
    </row>
    <row r="1439" spans="1:31">
      <c r="A1439" s="1">
        <v>36136</v>
      </c>
      <c r="B1439" s="7" t="s">
        <v>86</v>
      </c>
      <c r="C1439" s="8" t="str">
        <f t="shared" si="223"/>
        <v>Mon</v>
      </c>
      <c r="E1439" s="10">
        <v>0</v>
      </c>
      <c r="F1439" s="9">
        <v>4709.9849999999997</v>
      </c>
      <c r="G1439" s="9">
        <v>16346.61</v>
      </c>
      <c r="H1439" s="61">
        <v>8508.57</v>
      </c>
      <c r="I1439" s="9">
        <v>11.935</v>
      </c>
      <c r="J1439" s="9">
        <v>0</v>
      </c>
      <c r="K1439" s="9">
        <v>3460.0650000000001</v>
      </c>
      <c r="L1439" s="9">
        <v>3744</v>
      </c>
      <c r="M1439" s="9"/>
      <c r="O1439" s="11">
        <f t="shared" si="224"/>
        <v>36781.165000000001</v>
      </c>
      <c r="P1439" s="11">
        <v>0</v>
      </c>
      <c r="Q1439" s="11">
        <f t="shared" si="225"/>
        <v>3460.0650000000001</v>
      </c>
      <c r="S1439" s="11">
        <f t="shared" si="226"/>
        <v>36781.165000000001</v>
      </c>
      <c r="T1439" s="11">
        <f t="shared" si="220"/>
        <v>36781.165000000001</v>
      </c>
      <c r="U1439" s="11">
        <f t="shared" si="229"/>
        <v>4276.0130000000026</v>
      </c>
      <c r="V1439" s="11">
        <f t="shared" si="221"/>
        <v>33037.165000000001</v>
      </c>
      <c r="W1439" s="12">
        <f t="shared" si="227"/>
        <v>0.89820877071185756</v>
      </c>
      <c r="X1439" s="11">
        <f t="shared" si="222"/>
        <v>3744</v>
      </c>
      <c r="Y1439" s="12">
        <f t="shared" si="228"/>
        <v>0.10179122928814245</v>
      </c>
      <c r="AA1439" s="12"/>
      <c r="AB1439" s="12"/>
    </row>
    <row r="1440" spans="1:31">
      <c r="A1440" s="1">
        <v>36137</v>
      </c>
      <c r="B1440" s="7" t="s">
        <v>86</v>
      </c>
      <c r="C1440" s="8" t="str">
        <f t="shared" si="223"/>
        <v>Tue</v>
      </c>
      <c r="E1440" s="10">
        <v>6</v>
      </c>
      <c r="F1440" s="9">
        <v>7689.3949999999995</v>
      </c>
      <c r="G1440" s="9">
        <v>17812.445</v>
      </c>
      <c r="H1440" s="61">
        <v>10677.484999999999</v>
      </c>
      <c r="I1440" s="9">
        <v>278.84500000000003</v>
      </c>
      <c r="J1440" s="9">
        <v>0</v>
      </c>
      <c r="K1440" s="9">
        <v>3425.3449999999998</v>
      </c>
      <c r="L1440" s="9">
        <v>5730</v>
      </c>
      <c r="M1440" s="9"/>
      <c r="O1440" s="11">
        <f t="shared" si="224"/>
        <v>45613.514999999999</v>
      </c>
      <c r="P1440" s="11">
        <v>0</v>
      </c>
      <c r="Q1440" s="11">
        <f t="shared" si="225"/>
        <v>3425.3449999999998</v>
      </c>
      <c r="S1440" s="11">
        <f t="shared" si="226"/>
        <v>45613.514999999999</v>
      </c>
      <c r="T1440" s="11">
        <f t="shared" si="220"/>
        <v>45613.514999999999</v>
      </c>
      <c r="U1440" s="11">
        <f t="shared" si="229"/>
        <v>8832.3499999999985</v>
      </c>
      <c r="V1440" s="11">
        <f t="shared" si="221"/>
        <v>39883.514999999999</v>
      </c>
      <c r="W1440" s="12">
        <f t="shared" si="227"/>
        <v>0.8743793369136319</v>
      </c>
      <c r="X1440" s="11">
        <f t="shared" si="222"/>
        <v>5730</v>
      </c>
      <c r="Y1440" s="12">
        <f t="shared" si="228"/>
        <v>0.12562066308636816</v>
      </c>
      <c r="AA1440" s="12"/>
      <c r="AB1440" s="12"/>
    </row>
    <row r="1441" spans="1:28">
      <c r="A1441" s="1">
        <v>36138</v>
      </c>
      <c r="B1441" s="7" t="s">
        <v>86</v>
      </c>
      <c r="C1441" s="8" t="str">
        <f t="shared" si="223"/>
        <v>Wed</v>
      </c>
      <c r="E1441" s="10">
        <v>24</v>
      </c>
      <c r="F1441" s="9">
        <v>23581.23</v>
      </c>
      <c r="G1441" s="9">
        <v>22212.704999999998</v>
      </c>
      <c r="H1441" s="61">
        <v>15713.01</v>
      </c>
      <c r="I1441" s="9">
        <v>2746.6349999999998</v>
      </c>
      <c r="J1441" s="9">
        <v>0</v>
      </c>
      <c r="K1441" s="9">
        <v>5847.915</v>
      </c>
      <c r="L1441" s="9">
        <v>11000</v>
      </c>
      <c r="M1441" s="9"/>
      <c r="O1441" s="11">
        <f t="shared" si="224"/>
        <v>81101.494999999995</v>
      </c>
      <c r="P1441" s="11">
        <v>0</v>
      </c>
      <c r="Q1441" s="11">
        <f t="shared" si="225"/>
        <v>5847.915</v>
      </c>
      <c r="S1441" s="11">
        <f t="shared" si="226"/>
        <v>81101.494999999995</v>
      </c>
      <c r="T1441" s="11">
        <f t="shared" si="220"/>
        <v>81101.494999999995</v>
      </c>
      <c r="U1441" s="11">
        <f t="shared" si="229"/>
        <v>35487.979999999996</v>
      </c>
      <c r="V1441" s="11">
        <f t="shared" si="221"/>
        <v>70101.494999999995</v>
      </c>
      <c r="W1441" s="12">
        <f t="shared" si="227"/>
        <v>0.8643674817585052</v>
      </c>
      <c r="X1441" s="11">
        <f t="shared" si="222"/>
        <v>11000</v>
      </c>
      <c r="Y1441" s="12">
        <f t="shared" si="228"/>
        <v>0.1356325182414948</v>
      </c>
      <c r="AA1441" s="12"/>
      <c r="AB1441" s="12"/>
    </row>
    <row r="1442" spans="1:28">
      <c r="A1442" s="1">
        <v>36139</v>
      </c>
      <c r="B1442" s="7" t="s">
        <v>86</v>
      </c>
      <c r="C1442" s="8" t="str">
        <f t="shared" si="223"/>
        <v>Thur</v>
      </c>
      <c r="E1442" s="10">
        <v>20</v>
      </c>
      <c r="F1442" s="9">
        <v>21059.91</v>
      </c>
      <c r="G1442" s="9">
        <v>21667.59</v>
      </c>
      <c r="H1442" s="61">
        <v>14972.56</v>
      </c>
      <c r="I1442" s="9">
        <v>2571.0349999999999</v>
      </c>
      <c r="J1442" s="9">
        <v>0</v>
      </c>
      <c r="K1442" s="9">
        <v>5614.71</v>
      </c>
      <c r="L1442" s="9">
        <v>10826</v>
      </c>
      <c r="M1442" s="9"/>
      <c r="O1442" s="11">
        <f t="shared" si="224"/>
        <v>76711.805000000008</v>
      </c>
      <c r="P1442" s="11">
        <v>0</v>
      </c>
      <c r="Q1442" s="11">
        <f t="shared" si="225"/>
        <v>5614.71</v>
      </c>
      <c r="S1442" s="11">
        <f t="shared" si="226"/>
        <v>76711.805000000008</v>
      </c>
      <c r="T1442" s="11">
        <f t="shared" si="220"/>
        <v>76711.805000000008</v>
      </c>
      <c r="U1442" s="11">
        <f t="shared" si="229"/>
        <v>-4389.6899999999878</v>
      </c>
      <c r="V1442" s="11">
        <f t="shared" si="221"/>
        <v>65885.805000000008</v>
      </c>
      <c r="W1442" s="12">
        <f t="shared" si="227"/>
        <v>0.85887439358257833</v>
      </c>
      <c r="X1442" s="11">
        <f t="shared" si="222"/>
        <v>10826</v>
      </c>
      <c r="Y1442" s="12">
        <f t="shared" si="228"/>
        <v>0.14112560641742167</v>
      </c>
      <c r="AA1442" s="12"/>
      <c r="AB1442" s="12"/>
    </row>
    <row r="1443" spans="1:28">
      <c r="A1443" s="1">
        <v>36140</v>
      </c>
      <c r="B1443" s="7" t="s">
        <v>86</v>
      </c>
      <c r="C1443" s="8" t="str">
        <f t="shared" si="223"/>
        <v>Fri</v>
      </c>
      <c r="E1443" s="10">
        <v>23</v>
      </c>
      <c r="F1443" s="9">
        <v>24085.248</v>
      </c>
      <c r="G1443" s="9">
        <v>22016.544000000002</v>
      </c>
      <c r="H1443" s="61">
        <v>15725.952000000001</v>
      </c>
      <c r="I1443" s="9">
        <v>2896.6080000000002</v>
      </c>
      <c r="J1443" s="9">
        <v>0</v>
      </c>
      <c r="K1443" s="9">
        <v>6519.7440000000006</v>
      </c>
      <c r="L1443" s="9">
        <v>13705</v>
      </c>
      <c r="M1443" s="9"/>
      <c r="O1443" s="11">
        <f t="shared" si="224"/>
        <v>84949.096000000005</v>
      </c>
      <c r="P1443" s="11">
        <v>0</v>
      </c>
      <c r="Q1443" s="11">
        <f t="shared" si="225"/>
        <v>6519.7440000000006</v>
      </c>
      <c r="S1443" s="11">
        <f t="shared" si="226"/>
        <v>84949.096000000005</v>
      </c>
      <c r="T1443" s="11">
        <f t="shared" si="220"/>
        <v>84949.096000000005</v>
      </c>
      <c r="U1443" s="11">
        <f t="shared" si="229"/>
        <v>8237.2909999999974</v>
      </c>
      <c r="V1443" s="11">
        <f t="shared" si="221"/>
        <v>71244.096000000005</v>
      </c>
      <c r="W1443" s="12">
        <f t="shared" si="227"/>
        <v>0.83866808894587885</v>
      </c>
      <c r="X1443" s="11">
        <f t="shared" si="222"/>
        <v>13705</v>
      </c>
      <c r="Y1443" s="12">
        <f t="shared" si="228"/>
        <v>0.16133191105412115</v>
      </c>
      <c r="AA1443" s="12"/>
      <c r="AB1443" s="12"/>
    </row>
    <row r="1444" spans="1:28">
      <c r="A1444" s="1">
        <v>36141</v>
      </c>
      <c r="B1444" s="7" t="s">
        <v>86</v>
      </c>
      <c r="C1444" s="8" t="str">
        <f t="shared" si="223"/>
        <v>Sat</v>
      </c>
      <c r="E1444" s="10">
        <v>22</v>
      </c>
      <c r="F1444" s="9">
        <v>22528.856</v>
      </c>
      <c r="G1444" s="9">
        <v>20908.648000000001</v>
      </c>
      <c r="H1444" s="61">
        <v>14188.872000000001</v>
      </c>
      <c r="I1444" s="9">
        <v>2354.8560000000002</v>
      </c>
      <c r="J1444" s="9">
        <v>0</v>
      </c>
      <c r="K1444" s="9">
        <v>6293.24</v>
      </c>
      <c r="L1444" s="9">
        <v>12729</v>
      </c>
      <c r="M1444" s="9"/>
      <c r="O1444" s="11">
        <f t="shared" si="224"/>
        <v>79003.472000000009</v>
      </c>
      <c r="P1444" s="11">
        <v>0</v>
      </c>
      <c r="Q1444" s="11">
        <f t="shared" si="225"/>
        <v>6293.24</v>
      </c>
      <c r="S1444" s="11">
        <f t="shared" si="226"/>
        <v>79003.472000000009</v>
      </c>
      <c r="T1444" s="11">
        <f t="shared" si="220"/>
        <v>79003.472000000009</v>
      </c>
      <c r="U1444" s="11">
        <f t="shared" si="229"/>
        <v>-5945.6239999999962</v>
      </c>
      <c r="V1444" s="11">
        <f t="shared" si="221"/>
        <v>66274.472000000009</v>
      </c>
      <c r="W1444" s="12">
        <f t="shared" si="227"/>
        <v>0.83888049882162141</v>
      </c>
      <c r="X1444" s="11">
        <f t="shared" si="222"/>
        <v>12729</v>
      </c>
      <c r="Y1444" s="12">
        <f t="shared" si="228"/>
        <v>0.16111950117837856</v>
      </c>
      <c r="AA1444" s="12"/>
      <c r="AB1444" s="12"/>
    </row>
    <row r="1445" spans="1:28">
      <c r="A1445" s="1">
        <v>36142</v>
      </c>
      <c r="B1445" s="7" t="s">
        <v>86</v>
      </c>
      <c r="C1445" s="8" t="str">
        <f t="shared" si="223"/>
        <v>Sun</v>
      </c>
      <c r="E1445" s="10">
        <v>25</v>
      </c>
      <c r="F1445" s="9">
        <v>26616.276999999998</v>
      </c>
      <c r="G1445" s="9">
        <v>22303.838</v>
      </c>
      <c r="H1445" s="61">
        <v>15407.712</v>
      </c>
      <c r="I1445" s="9">
        <v>3050.4919999999997</v>
      </c>
      <c r="J1445" s="9">
        <v>0</v>
      </c>
      <c r="K1445" s="9">
        <v>8538.86</v>
      </c>
      <c r="L1445" s="9">
        <v>14015</v>
      </c>
      <c r="M1445" s="9"/>
      <c r="O1445" s="11">
        <f t="shared" si="224"/>
        <v>89932.179000000004</v>
      </c>
      <c r="P1445" s="11">
        <v>0</v>
      </c>
      <c r="Q1445" s="11">
        <f t="shared" si="225"/>
        <v>8538.86</v>
      </c>
      <c r="S1445" s="11">
        <f t="shared" si="226"/>
        <v>89932.179000000004</v>
      </c>
      <c r="T1445" s="11">
        <f t="shared" si="220"/>
        <v>89932.179000000004</v>
      </c>
      <c r="U1445" s="11">
        <f t="shared" si="229"/>
        <v>10928.706999999995</v>
      </c>
      <c r="V1445" s="11">
        <f t="shared" si="221"/>
        <v>75917.179000000004</v>
      </c>
      <c r="W1445" s="12">
        <f t="shared" si="227"/>
        <v>0.84416034220631975</v>
      </c>
      <c r="X1445" s="11">
        <f t="shared" si="222"/>
        <v>14015</v>
      </c>
      <c r="Y1445" s="12">
        <f t="shared" si="228"/>
        <v>0.15583965779368028</v>
      </c>
      <c r="AA1445" s="12"/>
      <c r="AB1445" s="12"/>
    </row>
    <row r="1446" spans="1:28">
      <c r="A1446" s="1">
        <v>36143</v>
      </c>
      <c r="B1446" s="7" t="s">
        <v>86</v>
      </c>
      <c r="C1446" s="8" t="str">
        <f t="shared" si="223"/>
        <v>Mon</v>
      </c>
      <c r="E1446" s="10">
        <v>29</v>
      </c>
      <c r="F1446" s="9">
        <v>34678.548000000003</v>
      </c>
      <c r="G1446" s="9">
        <v>24383.664000000001</v>
      </c>
      <c r="H1446" s="61">
        <v>17692.668000000001</v>
      </c>
      <c r="I1446" s="9">
        <v>4026.7080000000001</v>
      </c>
      <c r="J1446" s="9">
        <v>0</v>
      </c>
      <c r="K1446" s="9">
        <v>13356.936</v>
      </c>
      <c r="L1446" s="9">
        <v>15686</v>
      </c>
      <c r="M1446" s="9"/>
      <c r="O1446" s="11">
        <f t="shared" si="224"/>
        <v>109824.524</v>
      </c>
      <c r="P1446" s="11">
        <v>0</v>
      </c>
      <c r="Q1446" s="11">
        <f t="shared" si="225"/>
        <v>13356.936</v>
      </c>
      <c r="S1446" s="11">
        <f t="shared" si="226"/>
        <v>109824.524</v>
      </c>
      <c r="T1446" s="11">
        <f t="shared" si="220"/>
        <v>109824.524</v>
      </c>
      <c r="U1446" s="11">
        <f t="shared" si="229"/>
        <v>19892.345000000001</v>
      </c>
      <c r="V1446" s="11">
        <f t="shared" si="221"/>
        <v>94138.524000000005</v>
      </c>
      <c r="W1446" s="12">
        <f t="shared" si="227"/>
        <v>0.857172155829239</v>
      </c>
      <c r="X1446" s="11">
        <f t="shared" si="222"/>
        <v>15686</v>
      </c>
      <c r="Y1446" s="12">
        <f t="shared" si="228"/>
        <v>0.14282784417076097</v>
      </c>
      <c r="AA1446" s="12"/>
      <c r="AB1446" s="12"/>
    </row>
    <row r="1447" spans="1:28">
      <c r="A1447" s="1">
        <v>36144</v>
      </c>
      <c r="B1447" s="7" t="s">
        <v>86</v>
      </c>
      <c r="C1447" s="8" t="str">
        <f t="shared" si="223"/>
        <v>Tue</v>
      </c>
      <c r="E1447" s="10">
        <v>24</v>
      </c>
      <c r="F1447" s="9">
        <v>27133.56</v>
      </c>
      <c r="G1447" s="9">
        <v>23033.772000000001</v>
      </c>
      <c r="H1447" s="61">
        <v>16184.088</v>
      </c>
      <c r="I1447" s="9">
        <v>3362.7240000000002</v>
      </c>
      <c r="J1447" s="9">
        <v>0</v>
      </c>
      <c r="K1447" s="9">
        <v>10285.488000000001</v>
      </c>
      <c r="L1447" s="9">
        <v>14053</v>
      </c>
      <c r="M1447" s="9"/>
      <c r="O1447" s="11">
        <f t="shared" si="224"/>
        <v>94052.631999999998</v>
      </c>
      <c r="P1447" s="11">
        <v>0</v>
      </c>
      <c r="Q1447" s="11">
        <f t="shared" si="225"/>
        <v>10285.488000000001</v>
      </c>
      <c r="S1447" s="11">
        <f t="shared" si="226"/>
        <v>94052.631999999998</v>
      </c>
      <c r="T1447" s="11">
        <f t="shared" si="220"/>
        <v>94052.631999999998</v>
      </c>
      <c r="U1447" s="11">
        <f t="shared" si="229"/>
        <v>-15771.892000000007</v>
      </c>
      <c r="V1447" s="11">
        <f t="shared" si="221"/>
        <v>79999.631999999998</v>
      </c>
      <c r="W1447" s="12">
        <f t="shared" si="227"/>
        <v>0.85058366043387279</v>
      </c>
      <c r="X1447" s="11">
        <f t="shared" si="222"/>
        <v>14053</v>
      </c>
      <c r="Y1447" s="12">
        <f t="shared" si="228"/>
        <v>0.14941633956612718</v>
      </c>
      <c r="AA1447" s="12"/>
      <c r="AB1447" s="12"/>
    </row>
    <row r="1448" spans="1:28">
      <c r="A1448" s="1">
        <v>36145</v>
      </c>
      <c r="B1448" s="7" t="s">
        <v>86</v>
      </c>
      <c r="C1448" s="8" t="str">
        <f t="shared" si="223"/>
        <v>Wed</v>
      </c>
      <c r="E1448" s="10">
        <v>22</v>
      </c>
      <c r="F1448" s="9">
        <v>24885.828000000001</v>
      </c>
      <c r="G1448" s="9">
        <v>22909.536</v>
      </c>
      <c r="H1448" s="61">
        <v>16108.92</v>
      </c>
      <c r="I1448" s="9">
        <v>3169.5840000000003</v>
      </c>
      <c r="J1448" s="9">
        <v>0</v>
      </c>
      <c r="K1448" s="9">
        <v>8678.7720000000008</v>
      </c>
      <c r="L1448" s="9">
        <v>13406</v>
      </c>
      <c r="M1448" s="9"/>
      <c r="O1448" s="11">
        <f t="shared" si="224"/>
        <v>89158.64</v>
      </c>
      <c r="P1448" s="11">
        <v>0</v>
      </c>
      <c r="Q1448" s="11">
        <f t="shared" si="225"/>
        <v>8678.7720000000008</v>
      </c>
      <c r="S1448" s="11">
        <f t="shared" si="226"/>
        <v>89158.64</v>
      </c>
      <c r="T1448" s="11">
        <f t="shared" si="220"/>
        <v>89158.64</v>
      </c>
      <c r="U1448" s="11">
        <f t="shared" si="229"/>
        <v>-4893.9919999999984</v>
      </c>
      <c r="V1448" s="11">
        <f t="shared" si="221"/>
        <v>75752.639999999999</v>
      </c>
      <c r="W1448" s="12">
        <f t="shared" si="227"/>
        <v>0.84963880113021018</v>
      </c>
      <c r="X1448" s="11">
        <f t="shared" si="222"/>
        <v>13406</v>
      </c>
      <c r="Y1448" s="12">
        <f t="shared" si="228"/>
        <v>0.15036119886978985</v>
      </c>
      <c r="AA1448" s="12"/>
      <c r="AB1448" s="12"/>
    </row>
    <row r="1449" spans="1:28">
      <c r="A1449" s="1">
        <v>36146</v>
      </c>
      <c r="B1449" s="7" t="s">
        <v>86</v>
      </c>
      <c r="C1449" s="8" t="str">
        <f t="shared" si="223"/>
        <v>Thur</v>
      </c>
      <c r="E1449" s="10">
        <v>25</v>
      </c>
      <c r="F1449" s="9">
        <v>31720.758999999998</v>
      </c>
      <c r="G1449" s="9">
        <v>24230.975999999999</v>
      </c>
      <c r="H1449" s="61">
        <v>17452.519</v>
      </c>
      <c r="I1449" s="9">
        <v>3864.3149999999996</v>
      </c>
      <c r="J1449" s="9">
        <v>0</v>
      </c>
      <c r="K1449" s="9">
        <v>12279.239</v>
      </c>
      <c r="L1449" s="9">
        <v>15148</v>
      </c>
      <c r="M1449" s="9"/>
      <c r="O1449" s="11">
        <f t="shared" si="224"/>
        <v>104695.808</v>
      </c>
      <c r="P1449" s="11">
        <v>0</v>
      </c>
      <c r="Q1449" s="11">
        <f t="shared" si="225"/>
        <v>12279.239</v>
      </c>
      <c r="S1449" s="11">
        <f t="shared" si="226"/>
        <v>104695.808</v>
      </c>
      <c r="T1449" s="11">
        <f t="shared" si="220"/>
        <v>104695.808</v>
      </c>
      <c r="U1449" s="11">
        <f t="shared" si="229"/>
        <v>15537.168000000005</v>
      </c>
      <c r="V1449" s="11">
        <f t="shared" si="221"/>
        <v>89547.808000000005</v>
      </c>
      <c r="W1449" s="12">
        <f t="shared" si="227"/>
        <v>0.85531416883472544</v>
      </c>
      <c r="X1449" s="11">
        <f t="shared" si="222"/>
        <v>15148</v>
      </c>
      <c r="Y1449" s="12">
        <f t="shared" si="228"/>
        <v>0.14468583116527453</v>
      </c>
      <c r="AA1449" s="12"/>
      <c r="AB1449" s="12"/>
    </row>
    <row r="1450" spans="1:28">
      <c r="A1450" s="1">
        <v>36147</v>
      </c>
      <c r="B1450" s="7" t="s">
        <v>86</v>
      </c>
      <c r="C1450" s="8" t="str">
        <f t="shared" si="223"/>
        <v>Fri</v>
      </c>
      <c r="E1450" s="10">
        <v>27</v>
      </c>
      <c r="F1450" s="9">
        <v>29206.34</v>
      </c>
      <c r="G1450" s="9">
        <v>25077.822</v>
      </c>
      <c r="H1450" s="61">
        <v>17050.558000000001</v>
      </c>
      <c r="I1450" s="9">
        <v>3840.7760000000003</v>
      </c>
      <c r="J1450" s="9">
        <v>0</v>
      </c>
      <c r="K1450" s="9">
        <v>11784.774000000001</v>
      </c>
      <c r="L1450" s="9">
        <v>14709</v>
      </c>
      <c r="M1450" s="9"/>
      <c r="O1450" s="11">
        <f t="shared" si="224"/>
        <v>101669.27</v>
      </c>
      <c r="P1450" s="11">
        <v>0</v>
      </c>
      <c r="Q1450" s="11">
        <f t="shared" si="225"/>
        <v>11784.774000000001</v>
      </c>
      <c r="S1450" s="11">
        <f t="shared" si="226"/>
        <v>101669.27</v>
      </c>
      <c r="T1450" s="11">
        <f t="shared" si="220"/>
        <v>101669.27</v>
      </c>
      <c r="U1450" s="11">
        <f t="shared" si="229"/>
        <v>-3026.5380000000005</v>
      </c>
      <c r="V1450" s="11">
        <f t="shared" si="221"/>
        <v>86960.27</v>
      </c>
      <c r="W1450" s="12">
        <f t="shared" si="227"/>
        <v>0.85532501610368605</v>
      </c>
      <c r="X1450" s="11">
        <f t="shared" si="222"/>
        <v>14709</v>
      </c>
      <c r="Y1450" s="12">
        <f t="shared" si="228"/>
        <v>0.144674983896314</v>
      </c>
      <c r="AA1450" s="12"/>
      <c r="AB1450" s="12"/>
    </row>
    <row r="1451" spans="1:28">
      <c r="A1451" s="1">
        <v>36148</v>
      </c>
      <c r="B1451" s="7" t="s">
        <v>86</v>
      </c>
      <c r="C1451" s="8" t="str">
        <f t="shared" si="223"/>
        <v>Sat</v>
      </c>
      <c r="E1451" s="10">
        <v>18</v>
      </c>
      <c r="F1451" s="9">
        <v>18313.434000000001</v>
      </c>
      <c r="G1451" s="9">
        <v>21814.608</v>
      </c>
      <c r="H1451" s="61">
        <v>13744.158000000001</v>
      </c>
      <c r="I1451" s="9">
        <v>2306.4360000000001</v>
      </c>
      <c r="J1451" s="9">
        <v>0</v>
      </c>
      <c r="K1451" s="9">
        <v>6084.7560000000003</v>
      </c>
      <c r="L1451" s="9">
        <v>11446</v>
      </c>
      <c r="M1451" s="9"/>
      <c r="O1451" s="11">
        <f t="shared" si="224"/>
        <v>73709.392000000007</v>
      </c>
      <c r="P1451" s="11">
        <v>0</v>
      </c>
      <c r="Q1451" s="11">
        <f t="shared" si="225"/>
        <v>6084.7560000000003</v>
      </c>
      <c r="S1451" s="11">
        <f t="shared" si="226"/>
        <v>73709.392000000007</v>
      </c>
      <c r="T1451" s="11">
        <f t="shared" si="220"/>
        <v>73709.392000000007</v>
      </c>
      <c r="U1451" s="11">
        <f t="shared" si="229"/>
        <v>-27959.877999999997</v>
      </c>
      <c r="V1451" s="11">
        <f t="shared" si="221"/>
        <v>62263.392000000007</v>
      </c>
      <c r="W1451" s="12">
        <f t="shared" si="227"/>
        <v>0.84471449717018421</v>
      </c>
      <c r="X1451" s="11">
        <f t="shared" si="222"/>
        <v>11446</v>
      </c>
      <c r="Y1451" s="12">
        <f t="shared" si="228"/>
        <v>0.15528550282981576</v>
      </c>
      <c r="AA1451" s="12"/>
      <c r="AB1451" s="12"/>
    </row>
    <row r="1452" spans="1:28">
      <c r="A1452" s="1">
        <v>36149</v>
      </c>
      <c r="B1452" s="7" t="s">
        <v>86</v>
      </c>
      <c r="C1452" s="8" t="str">
        <f t="shared" si="223"/>
        <v>Sun</v>
      </c>
      <c r="E1452" s="10">
        <v>16</v>
      </c>
      <c r="F1452" s="9">
        <v>14620.23</v>
      </c>
      <c r="G1452" s="9">
        <v>21412.902000000002</v>
      </c>
      <c r="H1452" s="61">
        <v>13083.99</v>
      </c>
      <c r="I1452" s="9">
        <v>1835.184</v>
      </c>
      <c r="J1452" s="9">
        <v>0</v>
      </c>
      <c r="K1452" s="9">
        <v>4480.0079999999998</v>
      </c>
      <c r="L1452" s="9">
        <v>10173</v>
      </c>
      <c r="M1452" s="9"/>
      <c r="O1452" s="11">
        <f t="shared" si="224"/>
        <v>65605.313999999998</v>
      </c>
      <c r="P1452" s="11">
        <v>0</v>
      </c>
      <c r="Q1452" s="11">
        <f t="shared" si="225"/>
        <v>4480.0079999999998</v>
      </c>
      <c r="S1452" s="11">
        <f t="shared" si="226"/>
        <v>65605.313999999998</v>
      </c>
      <c r="T1452" s="11">
        <f t="shared" si="220"/>
        <v>65605.313999999998</v>
      </c>
      <c r="U1452" s="11">
        <f t="shared" si="229"/>
        <v>-8104.0780000000086</v>
      </c>
      <c r="V1452" s="11">
        <f t="shared" si="221"/>
        <v>55432.313999999998</v>
      </c>
      <c r="W1452" s="12">
        <f t="shared" si="227"/>
        <v>0.84493634158964626</v>
      </c>
      <c r="X1452" s="11">
        <f t="shared" si="222"/>
        <v>10173</v>
      </c>
      <c r="Y1452" s="12">
        <f t="shared" si="228"/>
        <v>0.15506365841035377</v>
      </c>
      <c r="AA1452" s="12"/>
      <c r="AB1452" s="12"/>
    </row>
    <row r="1453" spans="1:28">
      <c r="A1453" s="1">
        <v>36150</v>
      </c>
      <c r="B1453" s="7" t="s">
        <v>86</v>
      </c>
      <c r="C1453" s="8" t="str">
        <f t="shared" si="223"/>
        <v>Mon</v>
      </c>
      <c r="E1453" s="10">
        <v>14</v>
      </c>
      <c r="F1453" s="9">
        <v>12137.936</v>
      </c>
      <c r="G1453" s="9">
        <v>20989.344000000001</v>
      </c>
      <c r="H1453" s="61">
        <v>12537.224</v>
      </c>
      <c r="I1453" s="9">
        <v>1358.2080000000001</v>
      </c>
      <c r="J1453" s="9">
        <v>0</v>
      </c>
      <c r="K1453" s="9">
        <v>2122.1999999999998</v>
      </c>
      <c r="L1453" s="9">
        <v>8770</v>
      </c>
      <c r="M1453" s="9"/>
      <c r="O1453" s="11">
        <f t="shared" si="224"/>
        <v>57914.911999999997</v>
      </c>
      <c r="P1453" s="11">
        <v>0</v>
      </c>
      <c r="Q1453" s="11">
        <f t="shared" si="225"/>
        <v>2122.1999999999998</v>
      </c>
      <c r="S1453" s="11">
        <f t="shared" si="226"/>
        <v>57914.911999999997</v>
      </c>
      <c r="T1453" s="11">
        <f t="shared" si="220"/>
        <v>57914.911999999997</v>
      </c>
      <c r="U1453" s="11">
        <f t="shared" si="229"/>
        <v>-7690.4020000000019</v>
      </c>
      <c r="V1453" s="11">
        <f t="shared" si="221"/>
        <v>49144.911999999997</v>
      </c>
      <c r="W1453" s="12">
        <f t="shared" si="227"/>
        <v>0.8485709518128941</v>
      </c>
      <c r="X1453" s="11">
        <f t="shared" si="222"/>
        <v>8770</v>
      </c>
      <c r="Y1453" s="12">
        <f t="shared" si="228"/>
        <v>0.15142904818710595</v>
      </c>
      <c r="AA1453" s="12"/>
      <c r="AB1453" s="12"/>
    </row>
    <row r="1454" spans="1:28">
      <c r="A1454" s="1">
        <v>36151</v>
      </c>
      <c r="B1454" s="7" t="s">
        <v>86</v>
      </c>
      <c r="C1454" s="8" t="str">
        <f t="shared" si="223"/>
        <v>Tue</v>
      </c>
      <c r="E1454" s="10">
        <v>21</v>
      </c>
      <c r="F1454" s="9">
        <v>30212.580999999998</v>
      </c>
      <c r="G1454" s="9">
        <v>24835.915999999997</v>
      </c>
      <c r="H1454" s="61">
        <v>16935.190999999999</v>
      </c>
      <c r="I1454" s="9">
        <v>3608.78</v>
      </c>
      <c r="J1454" s="9">
        <v>0</v>
      </c>
      <c r="K1454" s="9">
        <v>10569.761999999999</v>
      </c>
      <c r="L1454" s="9">
        <v>14729</v>
      </c>
      <c r="M1454" s="9"/>
      <c r="O1454" s="11">
        <f t="shared" si="224"/>
        <v>100891.23</v>
      </c>
      <c r="P1454" s="11">
        <v>0</v>
      </c>
      <c r="Q1454" s="11">
        <f t="shared" si="225"/>
        <v>10569.761999999999</v>
      </c>
      <c r="S1454" s="11">
        <f t="shared" si="226"/>
        <v>100891.23</v>
      </c>
      <c r="T1454" s="11">
        <f t="shared" si="220"/>
        <v>100891.23</v>
      </c>
      <c r="U1454" s="11">
        <f t="shared" si="229"/>
        <v>42976.317999999999</v>
      </c>
      <c r="V1454" s="11">
        <f t="shared" si="221"/>
        <v>86162.23</v>
      </c>
      <c r="W1454" s="12">
        <f t="shared" si="227"/>
        <v>0.85401109690108845</v>
      </c>
      <c r="X1454" s="11">
        <f t="shared" si="222"/>
        <v>14729</v>
      </c>
      <c r="Y1454" s="12">
        <f t="shared" si="228"/>
        <v>0.14598890309891158</v>
      </c>
      <c r="AA1454" s="12"/>
      <c r="AB1454" s="12"/>
    </row>
    <row r="1455" spans="1:28">
      <c r="A1455" s="1">
        <v>36152</v>
      </c>
      <c r="B1455" s="7" t="s">
        <v>86</v>
      </c>
      <c r="C1455" s="8" t="str">
        <f t="shared" si="223"/>
        <v>Wed</v>
      </c>
      <c r="E1455" s="10">
        <v>38</v>
      </c>
      <c r="F1455" s="9">
        <v>46076.160000000003</v>
      </c>
      <c r="G1455" s="9">
        <v>27270.880000000001</v>
      </c>
      <c r="H1455" s="61">
        <v>18617.04</v>
      </c>
      <c r="I1455" s="9">
        <v>5010.72</v>
      </c>
      <c r="J1455" s="9">
        <v>0</v>
      </c>
      <c r="K1455" s="9">
        <v>18592.080000000002</v>
      </c>
      <c r="L1455" s="9">
        <v>18592</v>
      </c>
      <c r="M1455" s="9"/>
      <c r="O1455" s="11">
        <f t="shared" si="224"/>
        <v>134158.88</v>
      </c>
      <c r="P1455" s="11">
        <v>0</v>
      </c>
      <c r="Q1455" s="11">
        <f t="shared" si="225"/>
        <v>18592.080000000002</v>
      </c>
      <c r="S1455" s="11">
        <f t="shared" si="226"/>
        <v>134158.88</v>
      </c>
      <c r="T1455" s="11">
        <f t="shared" si="220"/>
        <v>134158.88</v>
      </c>
      <c r="U1455" s="11">
        <f t="shared" si="229"/>
        <v>33267.650000000009</v>
      </c>
      <c r="V1455" s="11">
        <f t="shared" si="221"/>
        <v>115566.88000000002</v>
      </c>
      <c r="W1455" s="12">
        <f t="shared" si="227"/>
        <v>0.86141804403853117</v>
      </c>
      <c r="X1455" s="11">
        <f t="shared" si="222"/>
        <v>18592</v>
      </c>
      <c r="Y1455" s="12">
        <f t="shared" si="228"/>
        <v>0.13858195596146897</v>
      </c>
      <c r="AA1455" s="12"/>
      <c r="AB1455" s="12"/>
    </row>
    <row r="1456" spans="1:28">
      <c r="A1456" s="1">
        <v>36153</v>
      </c>
      <c r="B1456" s="7" t="s">
        <v>86</v>
      </c>
      <c r="C1456" s="8" t="str">
        <f t="shared" si="223"/>
        <v>Thur</v>
      </c>
      <c r="E1456" s="10">
        <v>37</v>
      </c>
      <c r="F1456" s="9">
        <v>43444.959999999999</v>
      </c>
      <c r="G1456" s="9">
        <v>24887.200000000001</v>
      </c>
      <c r="H1456" s="61">
        <v>15467.92</v>
      </c>
      <c r="I1456" s="9">
        <v>4429.3599999999997</v>
      </c>
      <c r="J1456" s="9">
        <v>0</v>
      </c>
      <c r="K1456" s="9">
        <v>15061.28</v>
      </c>
      <c r="L1456" s="9">
        <v>17523</v>
      </c>
      <c r="M1456" s="9"/>
      <c r="O1456" s="11">
        <f t="shared" si="224"/>
        <v>120813.72</v>
      </c>
      <c r="P1456" s="11">
        <v>0</v>
      </c>
      <c r="Q1456" s="11">
        <f t="shared" si="225"/>
        <v>15061.28</v>
      </c>
      <c r="S1456" s="11">
        <f t="shared" si="226"/>
        <v>120813.72</v>
      </c>
      <c r="T1456" s="11">
        <f t="shared" si="220"/>
        <v>120813.72</v>
      </c>
      <c r="U1456" s="11">
        <f t="shared" si="229"/>
        <v>-13345.160000000003</v>
      </c>
      <c r="V1456" s="11">
        <f t="shared" si="221"/>
        <v>103290.72</v>
      </c>
      <c r="W1456" s="12">
        <f t="shared" si="227"/>
        <v>0.85495852623360991</v>
      </c>
      <c r="X1456" s="11">
        <f t="shared" si="222"/>
        <v>17523</v>
      </c>
      <c r="Y1456" s="12">
        <f t="shared" si="228"/>
        <v>0.14504147376639009</v>
      </c>
      <c r="AA1456" s="12"/>
      <c r="AB1456" s="12"/>
    </row>
    <row r="1457" spans="1:31">
      <c r="A1457" s="1">
        <v>36154</v>
      </c>
      <c r="B1457" s="7" t="s">
        <v>86</v>
      </c>
      <c r="C1457" s="8" t="str">
        <f t="shared" si="223"/>
        <v>Fri</v>
      </c>
      <c r="E1457" s="10">
        <v>39</v>
      </c>
      <c r="F1457" s="9">
        <v>42019.12</v>
      </c>
      <c r="G1457" s="9">
        <v>25121.200000000001</v>
      </c>
      <c r="H1457" s="61">
        <v>16773.12</v>
      </c>
      <c r="I1457" s="9">
        <v>4535.4399999999996</v>
      </c>
      <c r="J1457" s="9">
        <v>0</v>
      </c>
      <c r="K1457" s="9">
        <v>13764.4</v>
      </c>
      <c r="L1457" s="9">
        <v>17254</v>
      </c>
      <c r="M1457" s="9"/>
      <c r="O1457" s="11">
        <f t="shared" si="224"/>
        <v>119467.28</v>
      </c>
      <c r="P1457" s="11">
        <v>0</v>
      </c>
      <c r="Q1457" s="11">
        <f t="shared" si="225"/>
        <v>13764.4</v>
      </c>
      <c r="S1457" s="11">
        <f t="shared" si="226"/>
        <v>119467.28</v>
      </c>
      <c r="T1457" s="11">
        <f t="shared" si="220"/>
        <v>119467.28</v>
      </c>
      <c r="U1457" s="11">
        <f t="shared" si="229"/>
        <v>-1346.4400000000023</v>
      </c>
      <c r="V1457" s="11">
        <f t="shared" si="221"/>
        <v>102213.28</v>
      </c>
      <c r="W1457" s="12">
        <f t="shared" si="227"/>
        <v>0.85557551825068756</v>
      </c>
      <c r="X1457" s="11">
        <f t="shared" si="222"/>
        <v>17254</v>
      </c>
      <c r="Y1457" s="12">
        <f t="shared" si="228"/>
        <v>0.14442448174931244</v>
      </c>
      <c r="AA1457" s="12"/>
      <c r="AB1457" s="12"/>
    </row>
    <row r="1458" spans="1:31">
      <c r="A1458" s="1">
        <v>36155</v>
      </c>
      <c r="B1458" s="7" t="s">
        <v>86</v>
      </c>
      <c r="C1458" s="8" t="str">
        <f t="shared" si="223"/>
        <v>Sat</v>
      </c>
      <c r="E1458" s="10">
        <v>39</v>
      </c>
      <c r="F1458" s="9">
        <v>45033.376999999993</v>
      </c>
      <c r="G1458" s="9">
        <v>26333.454999999998</v>
      </c>
      <c r="H1458" s="61">
        <v>17836.512999999999</v>
      </c>
      <c r="I1458" s="9">
        <v>4842.7789999999995</v>
      </c>
      <c r="J1458" s="9">
        <v>0</v>
      </c>
      <c r="K1458" s="9">
        <v>15182.906999999999</v>
      </c>
      <c r="L1458" s="9">
        <v>17947</v>
      </c>
      <c r="M1458" s="9"/>
      <c r="O1458" s="11">
        <f t="shared" si="224"/>
        <v>127176.03099999999</v>
      </c>
      <c r="P1458" s="11">
        <v>0</v>
      </c>
      <c r="Q1458" s="11">
        <f t="shared" si="225"/>
        <v>15182.906999999999</v>
      </c>
      <c r="S1458" s="11">
        <f t="shared" si="226"/>
        <v>127176.03099999999</v>
      </c>
      <c r="T1458" s="11">
        <f t="shared" si="220"/>
        <v>127176.03099999999</v>
      </c>
      <c r="U1458" s="11">
        <f t="shared" si="229"/>
        <v>7708.7509999999893</v>
      </c>
      <c r="V1458" s="11">
        <f t="shared" si="221"/>
        <v>109229.03099999999</v>
      </c>
      <c r="W1458" s="12">
        <f t="shared" si="227"/>
        <v>0.85888064080251092</v>
      </c>
      <c r="X1458" s="11">
        <f t="shared" si="222"/>
        <v>17947</v>
      </c>
      <c r="Y1458" s="12">
        <f t="shared" si="228"/>
        <v>0.14111935919748905</v>
      </c>
      <c r="AA1458" s="12"/>
      <c r="AB1458" s="12"/>
    </row>
    <row r="1459" spans="1:31">
      <c r="A1459" s="1">
        <v>36156</v>
      </c>
      <c r="B1459" s="7" t="s">
        <v>86</v>
      </c>
      <c r="C1459" s="8" t="str">
        <f t="shared" si="223"/>
        <v>Sun</v>
      </c>
      <c r="E1459" s="10">
        <v>33</v>
      </c>
      <c r="F1459" s="9">
        <v>36810.594000000005</v>
      </c>
      <c r="G1459" s="9">
        <v>25726.83</v>
      </c>
      <c r="H1459" s="61">
        <v>15083.178</v>
      </c>
      <c r="I1459" s="9">
        <v>4304.5860000000002</v>
      </c>
      <c r="J1459" s="9">
        <v>0</v>
      </c>
      <c r="K1459" s="9">
        <v>12433.164000000001</v>
      </c>
      <c r="L1459" s="9">
        <v>16455</v>
      </c>
      <c r="M1459" s="9"/>
      <c r="O1459" s="11">
        <f t="shared" si="224"/>
        <v>110813.35200000001</v>
      </c>
      <c r="P1459" s="11">
        <v>0</v>
      </c>
      <c r="Q1459" s="11">
        <f t="shared" si="225"/>
        <v>12433.164000000001</v>
      </c>
      <c r="S1459" s="11">
        <f t="shared" si="226"/>
        <v>110813.35200000001</v>
      </c>
      <c r="T1459" s="11">
        <f t="shared" si="220"/>
        <v>110813.35200000001</v>
      </c>
      <c r="U1459" s="11">
        <f t="shared" si="229"/>
        <v>-16362.678999999975</v>
      </c>
      <c r="V1459" s="11">
        <f t="shared" si="221"/>
        <v>94358.352000000014</v>
      </c>
      <c r="W1459" s="12">
        <f t="shared" si="227"/>
        <v>0.85150706387800634</v>
      </c>
      <c r="X1459" s="11">
        <f t="shared" si="222"/>
        <v>16455</v>
      </c>
      <c r="Y1459" s="12">
        <f t="shared" si="228"/>
        <v>0.14849293612199366</v>
      </c>
      <c r="AA1459" s="12"/>
      <c r="AB1459" s="12"/>
    </row>
    <row r="1460" spans="1:31">
      <c r="A1460" s="1">
        <v>36157</v>
      </c>
      <c r="B1460" s="7" t="s">
        <v>86</v>
      </c>
      <c r="C1460" s="8" t="str">
        <f t="shared" si="223"/>
        <v>Mon</v>
      </c>
      <c r="E1460" s="10">
        <v>28</v>
      </c>
      <c r="F1460" s="9">
        <v>34894.446000000004</v>
      </c>
      <c r="G1460" s="9">
        <v>25698.804</v>
      </c>
      <c r="H1460" s="61">
        <v>15349.944000000001</v>
      </c>
      <c r="I1460" s="9">
        <v>4158.2280000000001</v>
      </c>
      <c r="J1460" s="9">
        <v>0</v>
      </c>
      <c r="K1460" s="9">
        <v>13520.988000000001</v>
      </c>
      <c r="L1460" s="9">
        <v>16041</v>
      </c>
      <c r="M1460" s="9"/>
      <c r="O1460" s="11">
        <f t="shared" si="224"/>
        <v>109663.41</v>
      </c>
      <c r="P1460" s="11">
        <v>0</v>
      </c>
      <c r="Q1460" s="11">
        <f t="shared" si="225"/>
        <v>13520.988000000001</v>
      </c>
      <c r="S1460" s="11">
        <f t="shared" si="226"/>
        <v>109663.41</v>
      </c>
      <c r="T1460" s="11">
        <f t="shared" si="220"/>
        <v>109663.41</v>
      </c>
      <c r="U1460" s="11">
        <f t="shared" si="229"/>
        <v>-1149.94200000001</v>
      </c>
      <c r="V1460" s="11">
        <f t="shared" si="221"/>
        <v>93622.41</v>
      </c>
      <c r="W1460" s="12">
        <f t="shared" si="227"/>
        <v>0.85372513949730366</v>
      </c>
      <c r="X1460" s="11">
        <f t="shared" si="222"/>
        <v>16041</v>
      </c>
      <c r="Y1460" s="12">
        <f t="shared" si="228"/>
        <v>0.14627486050269639</v>
      </c>
      <c r="AA1460" s="12"/>
      <c r="AB1460" s="12"/>
    </row>
    <row r="1461" spans="1:31">
      <c r="A1461" s="1">
        <v>36158</v>
      </c>
      <c r="B1461" s="7" t="s">
        <v>86</v>
      </c>
      <c r="C1461" s="8" t="str">
        <f t="shared" si="223"/>
        <v>Tue</v>
      </c>
      <c r="E1461" s="10">
        <v>27</v>
      </c>
      <c r="F1461" s="9">
        <v>36383.990999999995</v>
      </c>
      <c r="G1461" s="9">
        <v>24991.286999999997</v>
      </c>
      <c r="H1461" s="61">
        <v>16238.558999999999</v>
      </c>
      <c r="I1461" s="9">
        <v>3613.3109999999997</v>
      </c>
      <c r="J1461" s="9">
        <v>0</v>
      </c>
      <c r="K1461" s="9">
        <v>15206.927999999998</v>
      </c>
      <c r="L1461" s="9">
        <v>14630</v>
      </c>
      <c r="M1461" s="9"/>
      <c r="O1461" s="11">
        <f t="shared" si="224"/>
        <v>111064.07599999999</v>
      </c>
      <c r="P1461" s="11">
        <v>0</v>
      </c>
      <c r="Q1461" s="11">
        <f t="shared" si="225"/>
        <v>15206.927999999998</v>
      </c>
      <c r="S1461" s="11">
        <f t="shared" si="226"/>
        <v>111064.07599999999</v>
      </c>
      <c r="T1461" s="11">
        <f t="shared" si="220"/>
        <v>111064.07599999999</v>
      </c>
      <c r="U1461" s="11">
        <f t="shared" si="229"/>
        <v>1400.6659999999829</v>
      </c>
      <c r="V1461" s="11">
        <f t="shared" si="221"/>
        <v>96434.075999999986</v>
      </c>
      <c r="W1461" s="12">
        <f t="shared" si="227"/>
        <v>0.86827423837749296</v>
      </c>
      <c r="X1461" s="11">
        <f t="shared" si="222"/>
        <v>14630</v>
      </c>
      <c r="Y1461" s="12">
        <f t="shared" si="228"/>
        <v>0.13172576162250701</v>
      </c>
      <c r="AA1461" s="12"/>
      <c r="AB1461" s="12"/>
    </row>
    <row r="1462" spans="1:31">
      <c r="A1462" s="1">
        <v>36159</v>
      </c>
      <c r="B1462" s="7" t="s">
        <v>86</v>
      </c>
      <c r="C1462" s="8" t="str">
        <f t="shared" si="223"/>
        <v>Wed</v>
      </c>
      <c r="E1462" s="10">
        <v>36</v>
      </c>
      <c r="F1462" s="9">
        <v>47421.714</v>
      </c>
      <c r="G1462" s="9">
        <v>27302.306999999997</v>
      </c>
      <c r="H1462" s="61">
        <v>18552.701999999997</v>
      </c>
      <c r="I1462" s="9">
        <v>4857.3059999999996</v>
      </c>
      <c r="J1462" s="9">
        <v>0</v>
      </c>
      <c r="K1462" s="9">
        <v>19115.882999999998</v>
      </c>
      <c r="L1462" s="9">
        <v>22194</v>
      </c>
      <c r="M1462" s="9"/>
      <c r="O1462" s="11">
        <f t="shared" si="224"/>
        <v>139443.91200000001</v>
      </c>
      <c r="P1462" s="11">
        <v>0</v>
      </c>
      <c r="Q1462" s="11">
        <f t="shared" si="225"/>
        <v>19115.882999999998</v>
      </c>
      <c r="S1462" s="11">
        <f t="shared" si="226"/>
        <v>139443.91200000001</v>
      </c>
      <c r="T1462" s="11">
        <f t="shared" si="220"/>
        <v>139443.91200000001</v>
      </c>
      <c r="U1462" s="11">
        <f t="shared" si="229"/>
        <v>28379.836000000025</v>
      </c>
      <c r="V1462" s="11">
        <f t="shared" si="221"/>
        <v>117249.912</v>
      </c>
      <c r="W1462" s="12">
        <f t="shared" si="227"/>
        <v>0.84083923290964457</v>
      </c>
      <c r="X1462" s="11">
        <f t="shared" si="222"/>
        <v>22194</v>
      </c>
      <c r="Y1462" s="12">
        <f t="shared" si="228"/>
        <v>0.15916076709035529</v>
      </c>
      <c r="AA1462" s="12"/>
      <c r="AB1462" s="12"/>
    </row>
    <row r="1463" spans="1:31">
      <c r="A1463" s="1">
        <v>36160</v>
      </c>
      <c r="B1463" s="7" t="s">
        <v>86</v>
      </c>
      <c r="C1463" s="8" t="str">
        <f t="shared" si="223"/>
        <v>Thur</v>
      </c>
      <c r="E1463" s="10">
        <v>39</v>
      </c>
      <c r="F1463" s="9">
        <v>46864.094999999994</v>
      </c>
      <c r="G1463" s="9">
        <v>26345.922999999999</v>
      </c>
      <c r="H1463" s="61">
        <v>16896.217999999997</v>
      </c>
      <c r="I1463" s="9">
        <v>4630.8229999999994</v>
      </c>
      <c r="J1463" s="9">
        <v>0</v>
      </c>
      <c r="K1463" s="9">
        <v>15820.852999999999</v>
      </c>
      <c r="L1463" s="9">
        <v>21969</v>
      </c>
      <c r="M1463" s="9"/>
      <c r="O1463" s="11">
        <f t="shared" si="224"/>
        <v>132526.91200000001</v>
      </c>
      <c r="P1463" s="11">
        <v>0</v>
      </c>
      <c r="Q1463" s="11">
        <f t="shared" si="225"/>
        <v>15820.852999999999</v>
      </c>
      <c r="S1463" s="11">
        <f t="shared" si="226"/>
        <v>132526.91200000001</v>
      </c>
      <c r="T1463" s="11">
        <f t="shared" si="220"/>
        <v>132526.91200000001</v>
      </c>
      <c r="U1463" s="11">
        <f t="shared" si="229"/>
        <v>-6917</v>
      </c>
      <c r="V1463" s="11">
        <f t="shared" si="221"/>
        <v>110557.912</v>
      </c>
      <c r="W1463" s="12">
        <f t="shared" si="227"/>
        <v>0.8342298958871085</v>
      </c>
      <c r="X1463" s="11">
        <f t="shared" si="222"/>
        <v>21969</v>
      </c>
      <c r="Y1463" s="12">
        <f t="shared" si="228"/>
        <v>0.16577010411289142</v>
      </c>
      <c r="AA1463" s="12"/>
      <c r="AB1463" s="12"/>
    </row>
    <row r="1464" spans="1:31">
      <c r="A1464" s="1">
        <v>36161</v>
      </c>
      <c r="B1464" s="7" t="s">
        <v>75</v>
      </c>
      <c r="C1464" s="8" t="str">
        <f t="shared" si="223"/>
        <v>Fri</v>
      </c>
      <c r="D1464" s="16">
        <v>5000</v>
      </c>
      <c r="E1464" s="10">
        <v>35</v>
      </c>
      <c r="F1464" s="9">
        <v>43457.440000000002</v>
      </c>
      <c r="G1464" s="9">
        <v>24356.799999999999</v>
      </c>
      <c r="H1464" s="61">
        <v>15626</v>
      </c>
      <c r="I1464" s="9">
        <v>4183.92</v>
      </c>
      <c r="J1464" s="9">
        <v>0</v>
      </c>
      <c r="K1464" s="9">
        <v>14784.64</v>
      </c>
      <c r="L1464" s="9">
        <v>21324</v>
      </c>
      <c r="M1464" s="9"/>
      <c r="O1464" s="11">
        <f t="shared" si="224"/>
        <v>123732.8</v>
      </c>
      <c r="P1464" s="11">
        <v>0</v>
      </c>
      <c r="Q1464" s="11">
        <f t="shared" si="225"/>
        <v>14784.64</v>
      </c>
      <c r="S1464" s="11">
        <f t="shared" si="226"/>
        <v>123732.8</v>
      </c>
      <c r="T1464" s="11">
        <f t="shared" si="220"/>
        <v>128732.8</v>
      </c>
      <c r="U1464" s="11">
        <f t="shared" si="229"/>
        <v>-8794.1120000000083</v>
      </c>
      <c r="V1464" s="11">
        <f t="shared" si="221"/>
        <v>102408.8</v>
      </c>
      <c r="W1464" s="12">
        <f t="shared" si="227"/>
        <v>0.82766089509006502</v>
      </c>
      <c r="X1464" s="11">
        <f t="shared" si="222"/>
        <v>21324</v>
      </c>
      <c r="Y1464" s="12">
        <f t="shared" si="228"/>
        <v>0.17233910490993495</v>
      </c>
      <c r="AA1464" s="9">
        <f>INTERCEPT(T1464:T1494,E1464:E1494)</f>
        <v>32428.369999571805</v>
      </c>
      <c r="AB1464" s="9">
        <f>SLOPE(T1464:T1494,E1464:E1494)</f>
        <v>2793.6109930739913</v>
      </c>
      <c r="AC1464" s="12">
        <f>RSQ(T1464:T1494,E1464:E1494)</f>
        <v>0.9182449658866948</v>
      </c>
      <c r="AD1464" s="9">
        <f>AA1464+(AB1464*55)</f>
        <v>186076.97461864131</v>
      </c>
      <c r="AE1464" s="10">
        <f>SUM(E1464:E1494)</f>
        <v>720</v>
      </c>
    </row>
    <row r="1465" spans="1:31">
      <c r="A1465" s="1">
        <v>36162</v>
      </c>
      <c r="B1465" s="7" t="s">
        <v>75</v>
      </c>
      <c r="C1465" s="8" t="str">
        <f t="shared" si="223"/>
        <v>Sat</v>
      </c>
      <c r="D1465" s="16">
        <v>5000</v>
      </c>
      <c r="E1465" s="10">
        <v>28</v>
      </c>
      <c r="F1465" s="9">
        <v>40436.239999999998</v>
      </c>
      <c r="G1465" s="9">
        <v>23565.360000000001</v>
      </c>
      <c r="H1465" s="61">
        <v>18702.32</v>
      </c>
      <c r="I1465" s="9">
        <v>3770</v>
      </c>
      <c r="J1465" s="9">
        <v>0</v>
      </c>
      <c r="K1465" s="9">
        <v>9963.2000000000007</v>
      </c>
      <c r="L1465" s="9">
        <v>20344</v>
      </c>
      <c r="M1465" s="9"/>
      <c r="O1465" s="11">
        <f t="shared" si="224"/>
        <v>116781.12</v>
      </c>
      <c r="P1465" s="11">
        <v>0</v>
      </c>
      <c r="Q1465" s="11">
        <f t="shared" si="225"/>
        <v>9963.2000000000007</v>
      </c>
      <c r="S1465" s="11">
        <f t="shared" si="226"/>
        <v>116781.12</v>
      </c>
      <c r="T1465" s="11">
        <f t="shared" si="220"/>
        <v>121781.12</v>
      </c>
      <c r="U1465" s="11">
        <f t="shared" si="229"/>
        <v>-6951.6800000000076</v>
      </c>
      <c r="V1465" s="11">
        <f t="shared" si="221"/>
        <v>96437.119999999995</v>
      </c>
      <c r="W1465" s="12">
        <f t="shared" si="227"/>
        <v>0.82579375844314562</v>
      </c>
      <c r="X1465" s="11">
        <f t="shared" si="222"/>
        <v>20344</v>
      </c>
      <c r="Y1465" s="12">
        <f t="shared" si="228"/>
        <v>0.17420624155685441</v>
      </c>
      <c r="AA1465" s="12"/>
      <c r="AB1465" s="12"/>
    </row>
    <row r="1466" spans="1:31">
      <c r="A1466" s="1">
        <v>36163</v>
      </c>
      <c r="B1466" s="7" t="s">
        <v>75</v>
      </c>
      <c r="C1466" s="8" t="str">
        <f t="shared" si="223"/>
        <v>Sun</v>
      </c>
      <c r="D1466" s="16">
        <v>5000</v>
      </c>
      <c r="E1466" s="10">
        <v>23</v>
      </c>
      <c r="F1466" s="9">
        <v>31158.400000000001</v>
      </c>
      <c r="G1466" s="9">
        <v>22599.200000000001</v>
      </c>
      <c r="H1466" s="61">
        <v>11541.92</v>
      </c>
      <c r="I1466" s="9">
        <v>2888.08</v>
      </c>
      <c r="J1466" s="9">
        <v>0</v>
      </c>
      <c r="K1466" s="9">
        <v>4837.04</v>
      </c>
      <c r="L1466" s="9">
        <v>18260</v>
      </c>
      <c r="M1466" s="9"/>
      <c r="O1466" s="11">
        <f t="shared" si="224"/>
        <v>91284.64</v>
      </c>
      <c r="P1466" s="11">
        <v>0</v>
      </c>
      <c r="Q1466" s="11">
        <f t="shared" si="225"/>
        <v>4837.04</v>
      </c>
      <c r="S1466" s="11">
        <f t="shared" si="226"/>
        <v>91284.64</v>
      </c>
      <c r="T1466" s="11">
        <f t="shared" si="220"/>
        <v>96284.64</v>
      </c>
      <c r="U1466" s="11">
        <f t="shared" si="229"/>
        <v>-25496.479999999996</v>
      </c>
      <c r="V1466" s="11">
        <f t="shared" si="221"/>
        <v>73024.639999999999</v>
      </c>
      <c r="W1466" s="12">
        <f t="shared" si="227"/>
        <v>0.79996634702179903</v>
      </c>
      <c r="X1466" s="11">
        <f t="shared" si="222"/>
        <v>18260</v>
      </c>
      <c r="Y1466" s="12">
        <f t="shared" si="228"/>
        <v>0.20003365297820094</v>
      </c>
      <c r="AA1466" s="12"/>
      <c r="AB1466" s="12"/>
    </row>
    <row r="1467" spans="1:31">
      <c r="A1467" s="1">
        <v>36164</v>
      </c>
      <c r="B1467" s="7" t="s">
        <v>75</v>
      </c>
      <c r="C1467" s="8" t="str">
        <f t="shared" si="223"/>
        <v>Mon</v>
      </c>
      <c r="D1467" s="16">
        <v>5000</v>
      </c>
      <c r="E1467" s="10">
        <v>39</v>
      </c>
      <c r="F1467" s="9">
        <v>51306.32</v>
      </c>
      <c r="G1467" s="9">
        <v>27384.240000000002</v>
      </c>
      <c r="H1467" s="61">
        <v>19084</v>
      </c>
      <c r="I1467" s="9">
        <v>5301.92</v>
      </c>
      <c r="J1467" s="9">
        <v>0</v>
      </c>
      <c r="K1467" s="9">
        <v>9865.44</v>
      </c>
      <c r="L1467" s="9">
        <v>23934</v>
      </c>
      <c r="M1467" s="9"/>
      <c r="O1467" s="11">
        <f t="shared" si="224"/>
        <v>136875.91999999998</v>
      </c>
      <c r="P1467" s="11">
        <v>0</v>
      </c>
      <c r="Q1467" s="11">
        <f t="shared" si="225"/>
        <v>9865.44</v>
      </c>
      <c r="S1467" s="11">
        <f t="shared" si="226"/>
        <v>136875.91999999998</v>
      </c>
      <c r="T1467" s="11">
        <f t="shared" si="220"/>
        <v>141875.91999999998</v>
      </c>
      <c r="U1467" s="11">
        <f t="shared" si="229"/>
        <v>45591.279999999984</v>
      </c>
      <c r="V1467" s="11">
        <f t="shared" si="221"/>
        <v>112941.92</v>
      </c>
      <c r="W1467" s="12">
        <f t="shared" si="227"/>
        <v>0.82514090133604223</v>
      </c>
      <c r="X1467" s="11">
        <f t="shared" si="222"/>
        <v>23934</v>
      </c>
      <c r="Y1467" s="12">
        <f t="shared" si="228"/>
        <v>0.17485909866395785</v>
      </c>
      <c r="AA1467" s="12"/>
      <c r="AB1467" s="12"/>
    </row>
    <row r="1468" spans="1:31">
      <c r="A1468" s="1">
        <v>36165</v>
      </c>
      <c r="B1468" s="7" t="s">
        <v>75</v>
      </c>
      <c r="C1468" s="8" t="str">
        <f t="shared" si="223"/>
        <v>Tue</v>
      </c>
      <c r="D1468" s="16">
        <v>10000</v>
      </c>
      <c r="E1468" s="10">
        <v>45</v>
      </c>
      <c r="F1468" s="9">
        <v>53853.218999999997</v>
      </c>
      <c r="G1468" s="9">
        <v>27214.999</v>
      </c>
      <c r="H1468" s="61">
        <v>19092.114999999998</v>
      </c>
      <c r="I1468" s="9">
        <v>5414.2129999999997</v>
      </c>
      <c r="J1468" s="9">
        <v>0</v>
      </c>
      <c r="K1468" s="9">
        <v>19096.287</v>
      </c>
      <c r="L1468" s="9">
        <v>24336</v>
      </c>
      <c r="M1468" s="9"/>
      <c r="O1468" s="11">
        <f t="shared" si="224"/>
        <v>149006.83299999998</v>
      </c>
      <c r="P1468" s="11">
        <v>0</v>
      </c>
      <c r="Q1468" s="11">
        <f t="shared" si="225"/>
        <v>19096.287</v>
      </c>
      <c r="S1468" s="11">
        <f t="shared" si="226"/>
        <v>149006.83299999998</v>
      </c>
      <c r="T1468" s="11">
        <f t="shared" si="220"/>
        <v>159006.83299999998</v>
      </c>
      <c r="U1468" s="11">
        <f t="shared" si="229"/>
        <v>12130.913</v>
      </c>
      <c r="V1468" s="11">
        <f t="shared" si="221"/>
        <v>124670.83299999998</v>
      </c>
      <c r="W1468" s="12">
        <f t="shared" si="227"/>
        <v>0.83667863070413684</v>
      </c>
      <c r="X1468" s="11">
        <f t="shared" si="222"/>
        <v>24336</v>
      </c>
      <c r="Y1468" s="12">
        <f t="shared" si="228"/>
        <v>0.16332136929586311</v>
      </c>
      <c r="AA1468" s="12"/>
      <c r="AB1468" s="12"/>
    </row>
    <row r="1469" spans="1:31">
      <c r="A1469" s="1">
        <v>36166</v>
      </c>
      <c r="B1469" s="7" t="s">
        <v>75</v>
      </c>
      <c r="C1469" s="8" t="str">
        <f t="shared" si="223"/>
        <v>Wed</v>
      </c>
      <c r="D1469" s="16">
        <v>10000</v>
      </c>
      <c r="E1469" s="10">
        <v>32</v>
      </c>
      <c r="F1469" s="9">
        <v>43793.36</v>
      </c>
      <c r="G1469" s="9">
        <v>25647.439999999999</v>
      </c>
      <c r="H1469" s="61">
        <v>16830.32</v>
      </c>
      <c r="I1469" s="9">
        <v>4554.16</v>
      </c>
      <c r="J1469" s="9">
        <v>0</v>
      </c>
      <c r="K1469" s="9">
        <v>16033.68</v>
      </c>
      <c r="L1469" s="9">
        <v>22434</v>
      </c>
      <c r="M1469" s="9"/>
      <c r="O1469" s="11">
        <f t="shared" si="224"/>
        <v>129292.95999999999</v>
      </c>
      <c r="P1469" s="11">
        <v>0</v>
      </c>
      <c r="Q1469" s="11">
        <f t="shared" si="225"/>
        <v>16033.68</v>
      </c>
      <c r="S1469" s="11">
        <f t="shared" si="226"/>
        <v>129292.95999999999</v>
      </c>
      <c r="T1469" s="11">
        <f t="shared" si="220"/>
        <v>139292.96</v>
      </c>
      <c r="U1469" s="11">
        <f t="shared" si="229"/>
        <v>-19713.872999999992</v>
      </c>
      <c r="V1469" s="11">
        <f t="shared" si="221"/>
        <v>106858.95999999999</v>
      </c>
      <c r="W1469" s="12">
        <f t="shared" si="227"/>
        <v>0.82648707245932029</v>
      </c>
      <c r="X1469" s="11">
        <f t="shared" si="222"/>
        <v>22434</v>
      </c>
      <c r="Y1469" s="12">
        <f t="shared" si="228"/>
        <v>0.17351292754067971</v>
      </c>
      <c r="AA1469" s="12"/>
      <c r="AB1469" s="12"/>
    </row>
    <row r="1470" spans="1:31">
      <c r="A1470" s="1">
        <v>36167</v>
      </c>
      <c r="B1470" s="7" t="s">
        <v>75</v>
      </c>
      <c r="C1470" s="8" t="str">
        <f t="shared" si="223"/>
        <v>Thur</v>
      </c>
      <c r="D1470" s="16">
        <v>10000</v>
      </c>
      <c r="E1470" s="10">
        <v>27</v>
      </c>
      <c r="F1470" s="9">
        <v>33211.023000000001</v>
      </c>
      <c r="G1470" s="9">
        <v>24068.960999999999</v>
      </c>
      <c r="H1470" s="61">
        <v>15263.141999999998</v>
      </c>
      <c r="I1470" s="9">
        <v>3763.2149999999997</v>
      </c>
      <c r="J1470" s="9">
        <v>0</v>
      </c>
      <c r="K1470" s="9">
        <v>11367.72</v>
      </c>
      <c r="L1470" s="9">
        <v>20948</v>
      </c>
      <c r="M1470" s="9"/>
      <c r="O1470" s="11">
        <f t="shared" si="224"/>
        <v>108622.06099999999</v>
      </c>
      <c r="P1470" s="11">
        <v>0</v>
      </c>
      <c r="Q1470" s="11">
        <f t="shared" si="225"/>
        <v>11367.72</v>
      </c>
      <c r="S1470" s="11">
        <f t="shared" si="226"/>
        <v>108622.06099999999</v>
      </c>
      <c r="T1470" s="11">
        <f t="shared" si="220"/>
        <v>118622.06099999999</v>
      </c>
      <c r="U1470" s="11">
        <f t="shared" si="229"/>
        <v>-20670.899000000005</v>
      </c>
      <c r="V1470" s="11">
        <f t="shared" si="221"/>
        <v>87674.060999999987</v>
      </c>
      <c r="W1470" s="12">
        <f t="shared" si="227"/>
        <v>0.80714783159932857</v>
      </c>
      <c r="X1470" s="11">
        <f t="shared" si="222"/>
        <v>20948</v>
      </c>
      <c r="Y1470" s="12">
        <f t="shared" si="228"/>
        <v>0.1928521684006714</v>
      </c>
      <c r="AA1470" s="12"/>
      <c r="AB1470" s="12"/>
    </row>
    <row r="1471" spans="1:31">
      <c r="A1471" s="1">
        <v>36168</v>
      </c>
      <c r="B1471" s="7" t="s">
        <v>75</v>
      </c>
      <c r="C1471" s="8" t="str">
        <f t="shared" si="223"/>
        <v>Fri</v>
      </c>
      <c r="D1471" s="16">
        <v>10000</v>
      </c>
      <c r="E1471" s="10">
        <v>30</v>
      </c>
      <c r="F1471" s="9">
        <v>37597.444000000003</v>
      </c>
      <c r="G1471" s="9">
        <v>24088.956000000002</v>
      </c>
      <c r="H1471" s="61">
        <v>15278.846000000001</v>
      </c>
      <c r="I1471" s="9">
        <v>3943.97</v>
      </c>
      <c r="J1471" s="9">
        <v>0</v>
      </c>
      <c r="K1471" s="9">
        <v>12412.304</v>
      </c>
      <c r="L1471" s="9">
        <v>21570</v>
      </c>
      <c r="M1471" s="9"/>
      <c r="O1471" s="11">
        <f t="shared" si="224"/>
        <v>114891.52000000002</v>
      </c>
      <c r="P1471" s="11">
        <v>0</v>
      </c>
      <c r="Q1471" s="11">
        <f t="shared" si="225"/>
        <v>12412.304</v>
      </c>
      <c r="S1471" s="11">
        <f t="shared" si="226"/>
        <v>114891.52000000002</v>
      </c>
      <c r="T1471" s="11">
        <f t="shared" si="220"/>
        <v>124891.52000000002</v>
      </c>
      <c r="U1471" s="11">
        <f t="shared" si="229"/>
        <v>6269.4590000000317</v>
      </c>
      <c r="V1471" s="11">
        <f t="shared" si="221"/>
        <v>93321.520000000019</v>
      </c>
      <c r="W1471" s="12">
        <f t="shared" si="227"/>
        <v>0.81225768446618174</v>
      </c>
      <c r="X1471" s="11">
        <f t="shared" si="222"/>
        <v>21570</v>
      </c>
      <c r="Y1471" s="12">
        <f t="shared" si="228"/>
        <v>0.18774231553381832</v>
      </c>
      <c r="AA1471" s="12"/>
      <c r="AB1471" s="12"/>
    </row>
    <row r="1472" spans="1:31">
      <c r="A1472" s="1">
        <v>36169</v>
      </c>
      <c r="B1472" s="7" t="s">
        <v>75</v>
      </c>
      <c r="C1472" s="8" t="str">
        <f t="shared" si="223"/>
        <v>Sat</v>
      </c>
      <c r="D1472" s="16">
        <v>10000</v>
      </c>
      <c r="E1472" s="10">
        <v>24</v>
      </c>
      <c r="F1472" s="9">
        <v>31936.641</v>
      </c>
      <c r="G1472" s="9">
        <v>22684.302</v>
      </c>
      <c r="H1472" s="61">
        <v>14155.44</v>
      </c>
      <c r="I1472" s="9">
        <v>3249.8879999999999</v>
      </c>
      <c r="J1472" s="9">
        <v>0</v>
      </c>
      <c r="K1472" s="9">
        <v>8552.9429999999993</v>
      </c>
      <c r="L1472" s="9">
        <v>20655</v>
      </c>
      <c r="M1472" s="9"/>
      <c r="O1472" s="11">
        <f t="shared" si="224"/>
        <v>101234.21400000001</v>
      </c>
      <c r="P1472" s="11">
        <v>0</v>
      </c>
      <c r="Q1472" s="11">
        <f t="shared" si="225"/>
        <v>8552.9429999999993</v>
      </c>
      <c r="S1472" s="11">
        <f t="shared" si="226"/>
        <v>101234.21400000001</v>
      </c>
      <c r="T1472" s="11">
        <f t="shared" si="220"/>
        <v>111234.21400000001</v>
      </c>
      <c r="U1472" s="11">
        <f t="shared" si="229"/>
        <v>-13657.306000000011</v>
      </c>
      <c r="V1472" s="11">
        <f t="shared" si="221"/>
        <v>80579.214000000007</v>
      </c>
      <c r="W1472" s="12">
        <f t="shared" si="227"/>
        <v>0.79596818917367207</v>
      </c>
      <c r="X1472" s="11">
        <f t="shared" si="222"/>
        <v>20655</v>
      </c>
      <c r="Y1472" s="12">
        <f t="shared" si="228"/>
        <v>0.20403181082632793</v>
      </c>
      <c r="AA1472" s="12"/>
      <c r="AB1472" s="12"/>
    </row>
    <row r="1473" spans="1:28">
      <c r="A1473" s="1">
        <v>36170</v>
      </c>
      <c r="B1473" s="7" t="s">
        <v>75</v>
      </c>
      <c r="C1473" s="8" t="str">
        <f t="shared" si="223"/>
        <v>Sun</v>
      </c>
      <c r="D1473" s="16">
        <v>10000</v>
      </c>
      <c r="E1473" s="10">
        <v>38</v>
      </c>
      <c r="F1473" s="9">
        <v>42276.78</v>
      </c>
      <c r="G1473" s="9">
        <v>24891.048000000003</v>
      </c>
      <c r="H1473" s="61">
        <v>16476.407999999999</v>
      </c>
      <c r="I1473" s="9">
        <v>4421.34</v>
      </c>
      <c r="J1473" s="9">
        <v>0</v>
      </c>
      <c r="K1473" s="9">
        <v>14089.824000000001</v>
      </c>
      <c r="L1473" s="9">
        <v>22419</v>
      </c>
      <c r="M1473" s="9"/>
      <c r="O1473" s="11">
        <f t="shared" si="224"/>
        <v>124574.39999999999</v>
      </c>
      <c r="P1473" s="11">
        <v>0</v>
      </c>
      <c r="Q1473" s="11">
        <f t="shared" si="225"/>
        <v>14089.824000000001</v>
      </c>
      <c r="S1473" s="11">
        <f t="shared" si="226"/>
        <v>124574.39999999999</v>
      </c>
      <c r="T1473" s="11">
        <f t="shared" si="220"/>
        <v>134574.39999999999</v>
      </c>
      <c r="U1473" s="11">
        <f t="shared" si="229"/>
        <v>23340.185999999987</v>
      </c>
      <c r="V1473" s="11">
        <f t="shared" si="221"/>
        <v>102155.4</v>
      </c>
      <c r="W1473" s="12">
        <f t="shared" si="227"/>
        <v>0.82003525603976413</v>
      </c>
      <c r="X1473" s="11">
        <f t="shared" si="222"/>
        <v>22419</v>
      </c>
      <c r="Y1473" s="12">
        <f t="shared" si="228"/>
        <v>0.17996474396023582</v>
      </c>
      <c r="AA1473" s="12"/>
      <c r="AB1473" s="12"/>
    </row>
    <row r="1474" spans="1:28">
      <c r="A1474" s="1">
        <v>36171</v>
      </c>
      <c r="B1474" s="7" t="s">
        <v>75</v>
      </c>
      <c r="C1474" s="8" t="str">
        <f t="shared" si="223"/>
        <v>Mon</v>
      </c>
      <c r="E1474" s="10">
        <v>26</v>
      </c>
      <c r="F1474" s="9">
        <v>33449.760000000002</v>
      </c>
      <c r="G1474" s="9">
        <v>24371.136000000002</v>
      </c>
      <c r="H1474" s="61">
        <v>15607.8</v>
      </c>
      <c r="I1474" s="9">
        <v>3785.5440000000003</v>
      </c>
      <c r="J1474" s="9">
        <v>0</v>
      </c>
      <c r="K1474" s="9">
        <v>13633.596000000001</v>
      </c>
      <c r="L1474" s="9">
        <v>21015</v>
      </c>
      <c r="M1474" s="9"/>
      <c r="O1474" s="11">
        <f t="shared" si="224"/>
        <v>111862.83600000001</v>
      </c>
      <c r="P1474" s="11">
        <v>0</v>
      </c>
      <c r="Q1474" s="11">
        <f t="shared" si="225"/>
        <v>13633.596000000001</v>
      </c>
      <c r="S1474" s="11">
        <f t="shared" si="226"/>
        <v>111862.83600000001</v>
      </c>
      <c r="T1474" s="11">
        <f t="shared" si="220"/>
        <v>111862.83600000001</v>
      </c>
      <c r="U1474" s="11">
        <f t="shared" si="229"/>
        <v>-12711.563999999984</v>
      </c>
      <c r="V1474" s="11">
        <f t="shared" si="221"/>
        <v>90847.83600000001</v>
      </c>
      <c r="W1474" s="12">
        <f t="shared" si="227"/>
        <v>0.81213599841148321</v>
      </c>
      <c r="X1474" s="11">
        <f t="shared" si="222"/>
        <v>21015</v>
      </c>
      <c r="Y1474" s="12">
        <f t="shared" si="228"/>
        <v>0.18786400158851682</v>
      </c>
      <c r="AA1474" s="12"/>
      <c r="AB1474" s="12"/>
    </row>
    <row r="1475" spans="1:28">
      <c r="A1475" s="1">
        <v>36172</v>
      </c>
      <c r="B1475" s="7" t="s">
        <v>75</v>
      </c>
      <c r="C1475" s="8" t="str">
        <f t="shared" si="223"/>
        <v>Tue</v>
      </c>
      <c r="E1475" s="10">
        <v>16</v>
      </c>
      <c r="F1475" s="9">
        <v>18174.819</v>
      </c>
      <c r="G1475" s="9">
        <v>22046.297999999999</v>
      </c>
      <c r="H1475" s="61">
        <v>12484.713</v>
      </c>
      <c r="I1475" s="9">
        <v>2430.7350000000001</v>
      </c>
      <c r="J1475" s="9">
        <v>0</v>
      </c>
      <c r="K1475" s="9">
        <v>7114.1939999999995</v>
      </c>
      <c r="L1475" s="9">
        <v>18345</v>
      </c>
      <c r="M1475" s="9"/>
      <c r="O1475" s="11">
        <f t="shared" si="224"/>
        <v>80595.759000000005</v>
      </c>
      <c r="P1475" s="11">
        <v>0</v>
      </c>
      <c r="Q1475" s="11">
        <f t="shared" si="225"/>
        <v>7114.1939999999995</v>
      </c>
      <c r="S1475" s="11">
        <f t="shared" si="226"/>
        <v>80595.759000000005</v>
      </c>
      <c r="T1475" s="11">
        <f t="shared" ref="T1475:T1538" si="230">SUM(S1475,D1475)</f>
        <v>80595.759000000005</v>
      </c>
      <c r="U1475" s="11">
        <f t="shared" si="229"/>
        <v>-31267.077000000005</v>
      </c>
      <c r="V1475" s="11">
        <f t="shared" ref="V1475:V1538" si="231">SUM(F1475:K1475)-P1475</f>
        <v>62250.759000000005</v>
      </c>
      <c r="W1475" s="12">
        <f t="shared" si="227"/>
        <v>0.77238256419919071</v>
      </c>
      <c r="X1475" s="11">
        <f t="shared" ref="X1475:X1538" si="232">SUM(L1475:M1475)</f>
        <v>18345</v>
      </c>
      <c r="Y1475" s="12">
        <f t="shared" si="228"/>
        <v>0.22761743580080931</v>
      </c>
      <c r="AA1475" s="12"/>
      <c r="AB1475" s="12"/>
    </row>
    <row r="1476" spans="1:28">
      <c r="A1476" s="1">
        <v>36173</v>
      </c>
      <c r="B1476" s="7" t="s">
        <v>75</v>
      </c>
      <c r="C1476" s="8" t="str">
        <f t="shared" ref="C1476:C1539" si="233">IF(WEEKDAY(A1476)=1,"Sun",IF(WEEKDAY(A1476)=2,"Mon",IF(WEEKDAY(A1476)=3,"Tue",IF(WEEKDAY(A1476)=4,"Wed",IF(WEEKDAY(A1476)=5,"Thur",IF(WEEKDAY(A1476)=6,"Fri",IF(WEEKDAY(A1476)=7,"Sat")))))))</f>
        <v>Wed</v>
      </c>
      <c r="E1476" s="10">
        <v>13</v>
      </c>
      <c r="F1476" s="9">
        <v>16178.69</v>
      </c>
      <c r="G1476" s="9">
        <v>21316.954999999998</v>
      </c>
      <c r="H1476" s="61">
        <v>11459.47</v>
      </c>
      <c r="I1476" s="9">
        <v>2021.03</v>
      </c>
      <c r="J1476" s="9">
        <v>0</v>
      </c>
      <c r="K1476" s="9">
        <v>5490.43</v>
      </c>
      <c r="L1476" s="9">
        <v>17797</v>
      </c>
      <c r="M1476" s="9"/>
      <c r="O1476" s="11">
        <f t="shared" ref="O1476:O1539" si="234">SUM(F1476:M1476)</f>
        <v>74263.574999999997</v>
      </c>
      <c r="P1476" s="11">
        <v>0</v>
      </c>
      <c r="Q1476" s="11">
        <f t="shared" ref="Q1476:Q1539" si="235">K1476-P1476</f>
        <v>5490.43</v>
      </c>
      <c r="S1476" s="11">
        <f t="shared" ref="S1476:S1539" si="236">O1476-P1476</f>
        <v>74263.574999999997</v>
      </c>
      <c r="T1476" s="11">
        <f t="shared" si="230"/>
        <v>74263.574999999997</v>
      </c>
      <c r="U1476" s="11">
        <f t="shared" si="229"/>
        <v>-6332.1840000000084</v>
      </c>
      <c r="V1476" s="11">
        <f t="shared" si="231"/>
        <v>56466.574999999997</v>
      </c>
      <c r="W1476" s="12">
        <f t="shared" ref="W1476:W1539" si="237">V1476/S1476</f>
        <v>0.7603535784535016</v>
      </c>
      <c r="X1476" s="11">
        <f t="shared" si="232"/>
        <v>17797</v>
      </c>
      <c r="Y1476" s="12">
        <f t="shared" ref="Y1476:Y1539" si="238">X1476/S1476</f>
        <v>0.2396464215464984</v>
      </c>
      <c r="AA1476" s="12"/>
      <c r="AB1476" s="12"/>
    </row>
    <row r="1477" spans="1:28">
      <c r="A1477" s="1">
        <v>36174</v>
      </c>
      <c r="B1477" s="7" t="s">
        <v>75</v>
      </c>
      <c r="C1477" s="8" t="str">
        <f t="shared" si="233"/>
        <v>Thur</v>
      </c>
      <c r="E1477" s="10">
        <v>28</v>
      </c>
      <c r="F1477" s="9">
        <v>37154.916000000005</v>
      </c>
      <c r="G1477" s="9">
        <v>24845.112000000001</v>
      </c>
      <c r="H1477" s="61">
        <v>16024.356</v>
      </c>
      <c r="I1477" s="9">
        <v>4028.7960000000003</v>
      </c>
      <c r="J1477" s="9">
        <v>0</v>
      </c>
      <c r="K1477" s="9">
        <v>14436.432000000001</v>
      </c>
      <c r="L1477" s="9">
        <v>21649</v>
      </c>
      <c r="M1477" s="9"/>
      <c r="O1477" s="11">
        <f t="shared" si="234"/>
        <v>118138.61200000001</v>
      </c>
      <c r="P1477" s="11">
        <v>0</v>
      </c>
      <c r="Q1477" s="11">
        <f t="shared" si="235"/>
        <v>14436.432000000001</v>
      </c>
      <c r="S1477" s="11">
        <f t="shared" si="236"/>
        <v>118138.61200000001</v>
      </c>
      <c r="T1477" s="11">
        <f t="shared" si="230"/>
        <v>118138.61200000001</v>
      </c>
      <c r="U1477" s="11">
        <f t="shared" ref="U1477:U1540" si="239">S1477-S1476</f>
        <v>43875.037000000011</v>
      </c>
      <c r="V1477" s="11">
        <f t="shared" si="231"/>
        <v>96489.612000000008</v>
      </c>
      <c r="W1477" s="12">
        <f t="shared" si="237"/>
        <v>0.81674915903024159</v>
      </c>
      <c r="X1477" s="11">
        <f t="shared" si="232"/>
        <v>21649</v>
      </c>
      <c r="Y1477" s="12">
        <f t="shared" si="238"/>
        <v>0.18325084096975847</v>
      </c>
      <c r="AA1477" s="12"/>
      <c r="AB1477" s="12"/>
    </row>
    <row r="1478" spans="1:28">
      <c r="A1478" s="1">
        <v>36175</v>
      </c>
      <c r="B1478" s="7" t="s">
        <v>75</v>
      </c>
      <c r="C1478" s="8" t="str">
        <f t="shared" si="233"/>
        <v>Fri</v>
      </c>
      <c r="E1478" s="10">
        <v>29</v>
      </c>
      <c r="F1478" s="9">
        <v>34122.938999999998</v>
      </c>
      <c r="G1478" s="9">
        <v>23633.822999999997</v>
      </c>
      <c r="H1478" s="61">
        <v>15286.043999999998</v>
      </c>
      <c r="I1478" s="9">
        <v>3398.8649999999998</v>
      </c>
      <c r="J1478" s="9">
        <v>0</v>
      </c>
      <c r="K1478" s="9">
        <v>13626.69</v>
      </c>
      <c r="L1478" s="9">
        <v>21257</v>
      </c>
      <c r="M1478" s="9"/>
      <c r="O1478" s="11">
        <f t="shared" si="234"/>
        <v>111325.361</v>
      </c>
      <c r="P1478" s="11">
        <v>0</v>
      </c>
      <c r="Q1478" s="11">
        <f t="shared" si="235"/>
        <v>13626.69</v>
      </c>
      <c r="S1478" s="11">
        <f t="shared" si="236"/>
        <v>111325.361</v>
      </c>
      <c r="T1478" s="11">
        <f t="shared" si="230"/>
        <v>111325.361</v>
      </c>
      <c r="U1478" s="11">
        <f t="shared" si="239"/>
        <v>-6813.2510000000038</v>
      </c>
      <c r="V1478" s="11">
        <f t="shared" si="231"/>
        <v>90068.361000000004</v>
      </c>
      <c r="W1478" s="12">
        <f t="shared" si="237"/>
        <v>0.80905518914059482</v>
      </c>
      <c r="X1478" s="11">
        <f t="shared" si="232"/>
        <v>21257</v>
      </c>
      <c r="Y1478" s="12">
        <f t="shared" si="238"/>
        <v>0.19094481085940515</v>
      </c>
      <c r="AA1478" s="12"/>
      <c r="AB1478" s="12"/>
    </row>
    <row r="1479" spans="1:28">
      <c r="A1479" s="1">
        <v>36176</v>
      </c>
      <c r="B1479" s="7" t="s">
        <v>75</v>
      </c>
      <c r="C1479" s="8" t="str">
        <f t="shared" si="233"/>
        <v>Sat</v>
      </c>
      <c r="E1479" s="10">
        <v>23</v>
      </c>
      <c r="F1479" s="9">
        <v>23824.288</v>
      </c>
      <c r="G1479" s="9">
        <v>21131.759999999998</v>
      </c>
      <c r="H1479" s="61">
        <v>12771.794</v>
      </c>
      <c r="I1479" s="9">
        <v>2033.9840000000002</v>
      </c>
      <c r="J1479" s="9">
        <v>0</v>
      </c>
      <c r="K1479" s="9">
        <v>9103.9539999999997</v>
      </c>
      <c r="L1479" s="9">
        <v>19605</v>
      </c>
      <c r="M1479" s="9"/>
      <c r="O1479" s="11">
        <f t="shared" si="234"/>
        <v>88470.78</v>
      </c>
      <c r="P1479" s="11">
        <v>0</v>
      </c>
      <c r="Q1479" s="11">
        <f t="shared" si="235"/>
        <v>9103.9539999999997</v>
      </c>
      <c r="S1479" s="11">
        <f t="shared" si="236"/>
        <v>88470.78</v>
      </c>
      <c r="T1479" s="11">
        <f t="shared" si="230"/>
        <v>88470.78</v>
      </c>
      <c r="U1479" s="11">
        <f t="shared" si="239"/>
        <v>-22854.581000000006</v>
      </c>
      <c r="V1479" s="11">
        <f t="shared" si="231"/>
        <v>68865.78</v>
      </c>
      <c r="W1479" s="12">
        <f t="shared" si="237"/>
        <v>0.77840141117779227</v>
      </c>
      <c r="X1479" s="11">
        <f t="shared" si="232"/>
        <v>19605</v>
      </c>
      <c r="Y1479" s="12">
        <f t="shared" si="238"/>
        <v>0.22159858882220773</v>
      </c>
      <c r="AA1479" s="12"/>
      <c r="AB1479" s="12"/>
    </row>
    <row r="1480" spans="1:28">
      <c r="A1480" s="1">
        <v>36177</v>
      </c>
      <c r="B1480" s="7" t="s">
        <v>75</v>
      </c>
      <c r="C1480" s="8" t="str">
        <f t="shared" si="233"/>
        <v>Sun</v>
      </c>
      <c r="E1480" s="10">
        <v>17</v>
      </c>
      <c r="F1480" s="9">
        <v>15550.882000000001</v>
      </c>
      <c r="G1480" s="9">
        <v>19944.082000000002</v>
      </c>
      <c r="H1480" s="61">
        <v>11071.91</v>
      </c>
      <c r="I1480" s="9">
        <v>1037.6320000000001</v>
      </c>
      <c r="J1480" s="9">
        <v>0</v>
      </c>
      <c r="K1480" s="9">
        <v>5340.8760000000002</v>
      </c>
      <c r="L1480" s="9">
        <v>17931</v>
      </c>
      <c r="M1480" s="9"/>
      <c r="O1480" s="11">
        <f t="shared" si="234"/>
        <v>70876.382000000012</v>
      </c>
      <c r="P1480" s="11">
        <v>0</v>
      </c>
      <c r="Q1480" s="11">
        <f t="shared" si="235"/>
        <v>5340.8760000000002</v>
      </c>
      <c r="S1480" s="11">
        <f t="shared" si="236"/>
        <v>70876.382000000012</v>
      </c>
      <c r="T1480" s="11">
        <f t="shared" si="230"/>
        <v>70876.382000000012</v>
      </c>
      <c r="U1480" s="11">
        <f t="shared" si="239"/>
        <v>-17594.397999999986</v>
      </c>
      <c r="V1480" s="11">
        <f t="shared" si="231"/>
        <v>52945.382000000012</v>
      </c>
      <c r="W1480" s="12">
        <f t="shared" si="237"/>
        <v>0.74701022408282636</v>
      </c>
      <c r="X1480" s="11">
        <f t="shared" si="232"/>
        <v>17931</v>
      </c>
      <c r="Y1480" s="12">
        <f t="shared" si="238"/>
        <v>0.25298977591717359</v>
      </c>
      <c r="AA1480" s="12"/>
      <c r="AB1480" s="12"/>
    </row>
    <row r="1481" spans="1:28">
      <c r="A1481" s="1">
        <v>36178</v>
      </c>
      <c r="B1481" s="7" t="s">
        <v>75</v>
      </c>
      <c r="C1481" s="8" t="str">
        <f t="shared" si="233"/>
        <v>Mon</v>
      </c>
      <c r="E1481" s="10">
        <v>12</v>
      </c>
      <c r="F1481" s="9">
        <v>18272.574000000001</v>
      </c>
      <c r="G1481" s="9">
        <v>20884.436000000002</v>
      </c>
      <c r="H1481" s="61">
        <v>12172.302</v>
      </c>
      <c r="I1481" s="9">
        <v>1489.5040000000001</v>
      </c>
      <c r="J1481" s="9">
        <v>0</v>
      </c>
      <c r="K1481" s="9">
        <v>6141.0659999999998</v>
      </c>
      <c r="L1481" s="9">
        <v>18329</v>
      </c>
      <c r="M1481" s="9"/>
      <c r="O1481" s="11">
        <f t="shared" si="234"/>
        <v>77288.882000000012</v>
      </c>
      <c r="P1481" s="11">
        <v>0</v>
      </c>
      <c r="Q1481" s="11">
        <f t="shared" si="235"/>
        <v>6141.0659999999998</v>
      </c>
      <c r="S1481" s="11">
        <f t="shared" si="236"/>
        <v>77288.882000000012</v>
      </c>
      <c r="T1481" s="11">
        <f t="shared" si="230"/>
        <v>77288.882000000012</v>
      </c>
      <c r="U1481" s="11">
        <f t="shared" si="239"/>
        <v>6412.5</v>
      </c>
      <c r="V1481" s="11">
        <f t="shared" si="231"/>
        <v>58959.882000000005</v>
      </c>
      <c r="W1481" s="12">
        <f t="shared" si="237"/>
        <v>0.76285075517071133</v>
      </c>
      <c r="X1481" s="11">
        <f t="shared" si="232"/>
        <v>18329</v>
      </c>
      <c r="Y1481" s="12">
        <f t="shared" si="238"/>
        <v>0.23714924482928859</v>
      </c>
      <c r="AA1481" s="12"/>
      <c r="AB1481" s="12"/>
    </row>
    <row r="1482" spans="1:28">
      <c r="A1482" s="1">
        <v>36179</v>
      </c>
      <c r="B1482" s="7" t="s">
        <v>75</v>
      </c>
      <c r="C1482" s="8" t="str">
        <f t="shared" si="233"/>
        <v>Tue</v>
      </c>
      <c r="E1482" s="10">
        <v>19</v>
      </c>
      <c r="F1482" s="9">
        <v>23978.690999999999</v>
      </c>
      <c r="G1482" s="9">
        <v>22221.342000000001</v>
      </c>
      <c r="H1482" s="61">
        <v>13837.922999999999</v>
      </c>
      <c r="I1482" s="9">
        <v>2289.7819999999997</v>
      </c>
      <c r="J1482" s="9">
        <v>0</v>
      </c>
      <c r="K1482" s="9">
        <v>9413.0739999999987</v>
      </c>
      <c r="L1482" s="9">
        <v>13970</v>
      </c>
      <c r="M1482" s="9"/>
      <c r="O1482" s="11">
        <f t="shared" si="234"/>
        <v>85710.811999999991</v>
      </c>
      <c r="P1482" s="11">
        <v>0</v>
      </c>
      <c r="Q1482" s="11">
        <f t="shared" si="235"/>
        <v>9413.0739999999987</v>
      </c>
      <c r="S1482" s="11">
        <f t="shared" si="236"/>
        <v>85710.811999999991</v>
      </c>
      <c r="T1482" s="11">
        <f t="shared" si="230"/>
        <v>85710.811999999991</v>
      </c>
      <c r="U1482" s="11">
        <f t="shared" si="239"/>
        <v>8421.9299999999785</v>
      </c>
      <c r="V1482" s="11">
        <f t="shared" si="231"/>
        <v>71740.811999999991</v>
      </c>
      <c r="W1482" s="12">
        <f t="shared" si="237"/>
        <v>0.83701006122774801</v>
      </c>
      <c r="X1482" s="11">
        <f t="shared" si="232"/>
        <v>13970</v>
      </c>
      <c r="Y1482" s="12">
        <f t="shared" si="238"/>
        <v>0.16298993877225199</v>
      </c>
      <c r="AA1482" s="12"/>
      <c r="AB1482" s="12"/>
    </row>
    <row r="1483" spans="1:28">
      <c r="A1483" s="1">
        <v>36180</v>
      </c>
      <c r="B1483" s="7" t="s">
        <v>75</v>
      </c>
      <c r="C1483" s="8" t="str">
        <f t="shared" si="233"/>
        <v>Wed</v>
      </c>
      <c r="E1483" s="10">
        <v>21</v>
      </c>
      <c r="F1483" s="9">
        <v>27875.048999999999</v>
      </c>
      <c r="G1483" s="9">
        <v>22800.287</v>
      </c>
      <c r="H1483" s="61">
        <v>14365.382</v>
      </c>
      <c r="I1483" s="9">
        <v>2697.8939999999998</v>
      </c>
      <c r="J1483" s="9">
        <v>0</v>
      </c>
      <c r="K1483" s="9">
        <v>10930.829</v>
      </c>
      <c r="L1483" s="9">
        <v>14500</v>
      </c>
      <c r="M1483" s="9"/>
      <c r="O1483" s="11">
        <f t="shared" si="234"/>
        <v>93169.440999999992</v>
      </c>
      <c r="P1483" s="11">
        <v>0</v>
      </c>
      <c r="Q1483" s="11">
        <f t="shared" si="235"/>
        <v>10930.829</v>
      </c>
      <c r="S1483" s="11">
        <f t="shared" si="236"/>
        <v>93169.440999999992</v>
      </c>
      <c r="T1483" s="11">
        <f t="shared" si="230"/>
        <v>93169.440999999992</v>
      </c>
      <c r="U1483" s="11">
        <f t="shared" si="239"/>
        <v>7458.6290000000008</v>
      </c>
      <c r="V1483" s="11">
        <f t="shared" si="231"/>
        <v>78669.440999999992</v>
      </c>
      <c r="W1483" s="12">
        <f t="shared" si="237"/>
        <v>0.8443695717783688</v>
      </c>
      <c r="X1483" s="11">
        <f t="shared" si="232"/>
        <v>14500</v>
      </c>
      <c r="Y1483" s="12">
        <f t="shared" si="238"/>
        <v>0.15563042822163117</v>
      </c>
      <c r="AA1483" s="12"/>
      <c r="AB1483" s="12"/>
    </row>
    <row r="1484" spans="1:28">
      <c r="A1484" s="1">
        <v>36181</v>
      </c>
      <c r="B1484" s="7" t="s">
        <v>75</v>
      </c>
      <c r="C1484" s="8" t="str">
        <f t="shared" si="233"/>
        <v>Thur</v>
      </c>
      <c r="E1484" s="10">
        <v>17</v>
      </c>
      <c r="F1484" s="9">
        <v>19083.407999999999</v>
      </c>
      <c r="G1484" s="9">
        <v>21577.93</v>
      </c>
      <c r="H1484" s="61">
        <v>12325.75</v>
      </c>
      <c r="I1484" s="9">
        <v>2123.1759999999999</v>
      </c>
      <c r="J1484" s="9">
        <v>0</v>
      </c>
      <c r="K1484" s="9">
        <v>7176.2089999999998</v>
      </c>
      <c r="L1484" s="9">
        <v>12825</v>
      </c>
      <c r="M1484" s="9"/>
      <c r="O1484" s="11">
        <f t="shared" si="234"/>
        <v>75111.472999999998</v>
      </c>
      <c r="P1484" s="11">
        <v>0</v>
      </c>
      <c r="Q1484" s="11">
        <f t="shared" si="235"/>
        <v>7176.2089999999998</v>
      </c>
      <c r="S1484" s="11">
        <f t="shared" si="236"/>
        <v>75111.472999999998</v>
      </c>
      <c r="T1484" s="11">
        <f t="shared" si="230"/>
        <v>75111.472999999998</v>
      </c>
      <c r="U1484" s="11">
        <f t="shared" si="239"/>
        <v>-18057.967999999993</v>
      </c>
      <c r="V1484" s="11">
        <f t="shared" si="231"/>
        <v>62286.473000000005</v>
      </c>
      <c r="W1484" s="12">
        <f t="shared" si="237"/>
        <v>0.82925378124324634</v>
      </c>
      <c r="X1484" s="11">
        <f t="shared" si="232"/>
        <v>12825</v>
      </c>
      <c r="Y1484" s="12">
        <f t="shared" si="238"/>
        <v>0.17074621875675372</v>
      </c>
      <c r="AA1484" s="12"/>
      <c r="AB1484" s="12"/>
    </row>
    <row r="1485" spans="1:28">
      <c r="A1485" s="1">
        <v>36182</v>
      </c>
      <c r="B1485" s="7" t="s">
        <v>75</v>
      </c>
      <c r="C1485" s="8" t="str">
        <f t="shared" si="233"/>
        <v>Fri</v>
      </c>
      <c r="E1485" s="10">
        <v>8</v>
      </c>
      <c r="F1485" s="9">
        <v>10715.328</v>
      </c>
      <c r="G1485" s="9">
        <v>18971.900999999998</v>
      </c>
      <c r="H1485" s="61">
        <v>8202.8700000000008</v>
      </c>
      <c r="I1485" s="9">
        <v>646.54199999999992</v>
      </c>
      <c r="J1485" s="9">
        <v>0</v>
      </c>
      <c r="K1485" s="9">
        <v>3923.4779999999996</v>
      </c>
      <c r="L1485" s="9">
        <v>9473</v>
      </c>
      <c r="M1485" s="9"/>
      <c r="O1485" s="11">
        <f t="shared" si="234"/>
        <v>51933.119000000006</v>
      </c>
      <c r="P1485" s="11">
        <v>0</v>
      </c>
      <c r="Q1485" s="11">
        <f t="shared" si="235"/>
        <v>3923.4779999999996</v>
      </c>
      <c r="S1485" s="11">
        <f t="shared" si="236"/>
        <v>51933.119000000006</v>
      </c>
      <c r="T1485" s="11">
        <f t="shared" si="230"/>
        <v>51933.119000000006</v>
      </c>
      <c r="U1485" s="11">
        <f t="shared" si="239"/>
        <v>-23178.353999999992</v>
      </c>
      <c r="V1485" s="11">
        <f t="shared" si="231"/>
        <v>42460.119000000006</v>
      </c>
      <c r="W1485" s="12">
        <f t="shared" si="237"/>
        <v>0.81759231522373998</v>
      </c>
      <c r="X1485" s="11">
        <f t="shared" si="232"/>
        <v>9473</v>
      </c>
      <c r="Y1485" s="12">
        <f t="shared" si="238"/>
        <v>0.18240768477625999</v>
      </c>
      <c r="AA1485" s="12"/>
      <c r="AB1485" s="12"/>
    </row>
    <row r="1486" spans="1:28">
      <c r="A1486" s="1">
        <v>36183</v>
      </c>
      <c r="B1486" s="7" t="s">
        <v>75</v>
      </c>
      <c r="C1486" s="8" t="str">
        <f t="shared" si="233"/>
        <v>Sat</v>
      </c>
      <c r="E1486" s="10">
        <v>1</v>
      </c>
      <c r="F1486" s="9">
        <v>6171.8229999999994</v>
      </c>
      <c r="G1486" s="9">
        <v>16306.339</v>
      </c>
      <c r="H1486" s="61">
        <v>4186.777</v>
      </c>
      <c r="I1486" s="9">
        <v>6.3419999999999996</v>
      </c>
      <c r="J1486" s="9">
        <v>0</v>
      </c>
      <c r="K1486" s="9">
        <v>3520.8669999999997</v>
      </c>
      <c r="L1486" s="9">
        <v>6174</v>
      </c>
      <c r="M1486" s="9"/>
      <c r="O1486" s="11">
        <f t="shared" si="234"/>
        <v>36366.148000000001</v>
      </c>
      <c r="P1486" s="11">
        <v>0</v>
      </c>
      <c r="Q1486" s="11">
        <f t="shared" si="235"/>
        <v>3520.8669999999997</v>
      </c>
      <c r="S1486" s="11">
        <f t="shared" si="236"/>
        <v>36366.148000000001</v>
      </c>
      <c r="T1486" s="11">
        <f t="shared" si="230"/>
        <v>36366.148000000001</v>
      </c>
      <c r="U1486" s="11">
        <f t="shared" si="239"/>
        <v>-15566.971000000005</v>
      </c>
      <c r="V1486" s="11">
        <f t="shared" si="231"/>
        <v>30192.147999999997</v>
      </c>
      <c r="W1486" s="12">
        <f t="shared" si="237"/>
        <v>0.83022672624001848</v>
      </c>
      <c r="X1486" s="11">
        <f t="shared" si="232"/>
        <v>6174</v>
      </c>
      <c r="Y1486" s="12">
        <f t="shared" si="238"/>
        <v>0.16977327375998139</v>
      </c>
      <c r="AA1486" s="12"/>
      <c r="AB1486" s="12"/>
    </row>
    <row r="1487" spans="1:28">
      <c r="A1487" s="1">
        <v>36184</v>
      </c>
      <c r="B1487" s="7" t="s">
        <v>75</v>
      </c>
      <c r="C1487" s="8" t="str">
        <f t="shared" si="233"/>
        <v>Sun</v>
      </c>
      <c r="E1487" s="10">
        <v>17</v>
      </c>
      <c r="F1487" s="9">
        <v>18886.321</v>
      </c>
      <c r="G1487" s="9">
        <v>20794.405999999999</v>
      </c>
      <c r="H1487" s="61">
        <v>10732.047999999999</v>
      </c>
      <c r="I1487" s="9">
        <v>1595.5629999999999</v>
      </c>
      <c r="J1487" s="9">
        <v>0</v>
      </c>
      <c r="K1487" s="9">
        <v>5915.5949999999993</v>
      </c>
      <c r="L1487" s="9">
        <v>12586</v>
      </c>
      <c r="M1487" s="9"/>
      <c r="O1487" s="11">
        <f t="shared" si="234"/>
        <v>70509.93299999999</v>
      </c>
      <c r="P1487" s="11">
        <v>0</v>
      </c>
      <c r="Q1487" s="11">
        <f t="shared" si="235"/>
        <v>5915.5949999999993</v>
      </c>
      <c r="S1487" s="11">
        <f t="shared" si="236"/>
        <v>70509.93299999999</v>
      </c>
      <c r="T1487" s="11">
        <f t="shared" si="230"/>
        <v>70509.93299999999</v>
      </c>
      <c r="U1487" s="11">
        <f t="shared" si="239"/>
        <v>34143.784999999989</v>
      </c>
      <c r="V1487" s="11">
        <f t="shared" si="231"/>
        <v>57923.932999999997</v>
      </c>
      <c r="W1487" s="12">
        <f t="shared" si="237"/>
        <v>0.82150032676956319</v>
      </c>
      <c r="X1487" s="11">
        <f t="shared" si="232"/>
        <v>12586</v>
      </c>
      <c r="Y1487" s="12">
        <f t="shared" si="238"/>
        <v>0.17849967323043694</v>
      </c>
      <c r="AA1487" s="12"/>
      <c r="AB1487" s="12"/>
    </row>
    <row r="1488" spans="1:28">
      <c r="A1488" s="1">
        <v>36185</v>
      </c>
      <c r="B1488" s="7" t="s">
        <v>75</v>
      </c>
      <c r="C1488" s="8" t="str">
        <f t="shared" si="233"/>
        <v>Mon</v>
      </c>
      <c r="E1488" s="10">
        <v>23</v>
      </c>
      <c r="F1488" s="9">
        <v>26659.665999999997</v>
      </c>
      <c r="G1488" s="9">
        <v>22435.697</v>
      </c>
      <c r="H1488" s="61">
        <v>13462.259</v>
      </c>
      <c r="I1488" s="9">
        <v>2913.3719999999998</v>
      </c>
      <c r="J1488" s="9">
        <v>0</v>
      </c>
      <c r="K1488" s="9">
        <v>9049.11</v>
      </c>
      <c r="L1488" s="9">
        <v>14517</v>
      </c>
      <c r="M1488" s="9"/>
      <c r="O1488" s="11">
        <f t="shared" si="234"/>
        <v>89037.103999999992</v>
      </c>
      <c r="P1488" s="11">
        <v>0</v>
      </c>
      <c r="Q1488" s="11">
        <f t="shared" si="235"/>
        <v>9049.11</v>
      </c>
      <c r="S1488" s="11">
        <f t="shared" si="236"/>
        <v>89037.103999999992</v>
      </c>
      <c r="T1488" s="11">
        <f t="shared" si="230"/>
        <v>89037.103999999992</v>
      </c>
      <c r="U1488" s="11">
        <f t="shared" si="239"/>
        <v>18527.171000000002</v>
      </c>
      <c r="V1488" s="11">
        <f t="shared" si="231"/>
        <v>74520.103999999992</v>
      </c>
      <c r="W1488" s="12">
        <f t="shared" si="237"/>
        <v>0.83695561347098624</v>
      </c>
      <c r="X1488" s="11">
        <f t="shared" si="232"/>
        <v>14517</v>
      </c>
      <c r="Y1488" s="12">
        <f t="shared" si="238"/>
        <v>0.16304438652901382</v>
      </c>
      <c r="AA1488" s="12"/>
      <c r="AB1488" s="12"/>
    </row>
    <row r="1489" spans="1:31">
      <c r="A1489" s="1">
        <v>36186</v>
      </c>
      <c r="B1489" s="7" t="s">
        <v>75</v>
      </c>
      <c r="C1489" s="8" t="str">
        <f t="shared" si="233"/>
        <v>Tue</v>
      </c>
      <c r="E1489" s="10">
        <v>26</v>
      </c>
      <c r="F1489" s="9">
        <v>30715.684999999998</v>
      </c>
      <c r="G1489" s="9">
        <v>23335.894999999997</v>
      </c>
      <c r="H1489" s="61">
        <v>14223.494999999999</v>
      </c>
      <c r="I1489" s="9">
        <v>3371.17</v>
      </c>
      <c r="J1489" s="9">
        <v>0</v>
      </c>
      <c r="K1489" s="9">
        <v>10765.59</v>
      </c>
      <c r="L1489" s="9">
        <v>12286</v>
      </c>
      <c r="M1489" s="9"/>
      <c r="O1489" s="11">
        <f t="shared" si="234"/>
        <v>94697.834999999992</v>
      </c>
      <c r="P1489" s="11">
        <v>0</v>
      </c>
      <c r="Q1489" s="11">
        <f t="shared" si="235"/>
        <v>10765.59</v>
      </c>
      <c r="S1489" s="11">
        <f t="shared" si="236"/>
        <v>94697.834999999992</v>
      </c>
      <c r="T1489" s="11">
        <f t="shared" si="230"/>
        <v>94697.834999999992</v>
      </c>
      <c r="U1489" s="11">
        <f t="shared" si="239"/>
        <v>5660.7309999999998</v>
      </c>
      <c r="V1489" s="11">
        <f t="shared" si="231"/>
        <v>82411.834999999992</v>
      </c>
      <c r="W1489" s="12">
        <f t="shared" si="237"/>
        <v>0.87026102550285334</v>
      </c>
      <c r="X1489" s="11">
        <f t="shared" si="232"/>
        <v>12286</v>
      </c>
      <c r="Y1489" s="12">
        <f t="shared" si="238"/>
        <v>0.12973897449714664</v>
      </c>
      <c r="AA1489" s="12"/>
      <c r="AB1489" s="12"/>
    </row>
    <row r="1490" spans="1:31">
      <c r="A1490" s="1">
        <v>36187</v>
      </c>
      <c r="B1490" s="7" t="s">
        <v>75</v>
      </c>
      <c r="C1490" s="8" t="str">
        <f t="shared" si="233"/>
        <v>Wed</v>
      </c>
      <c r="E1490" s="10">
        <v>12</v>
      </c>
      <c r="F1490" s="9">
        <v>16035.76</v>
      </c>
      <c r="G1490" s="9">
        <v>20494.240000000002</v>
      </c>
      <c r="H1490" s="61">
        <v>11061.44</v>
      </c>
      <c r="I1490" s="9">
        <v>1755.52</v>
      </c>
      <c r="J1490" s="9">
        <v>0</v>
      </c>
      <c r="K1490" s="9">
        <v>6145.36</v>
      </c>
      <c r="L1490" s="9">
        <v>8319</v>
      </c>
      <c r="M1490" s="9"/>
      <c r="O1490" s="11">
        <f t="shared" si="234"/>
        <v>63811.32</v>
      </c>
      <c r="P1490" s="11">
        <v>0</v>
      </c>
      <c r="Q1490" s="11">
        <f t="shared" si="235"/>
        <v>6145.36</v>
      </c>
      <c r="S1490" s="11">
        <f t="shared" si="236"/>
        <v>63811.32</v>
      </c>
      <c r="T1490" s="11">
        <f t="shared" si="230"/>
        <v>63811.32</v>
      </c>
      <c r="U1490" s="11">
        <f t="shared" si="239"/>
        <v>-30886.514999999992</v>
      </c>
      <c r="V1490" s="11">
        <f t="shared" si="231"/>
        <v>55492.32</v>
      </c>
      <c r="W1490" s="12">
        <f t="shared" si="237"/>
        <v>0.86963128172242798</v>
      </c>
      <c r="X1490" s="11">
        <f t="shared" si="232"/>
        <v>8319</v>
      </c>
      <c r="Y1490" s="12">
        <f t="shared" si="238"/>
        <v>0.13036871827757207</v>
      </c>
      <c r="AA1490" s="12"/>
      <c r="AB1490" s="12"/>
    </row>
    <row r="1491" spans="1:31">
      <c r="A1491" s="1">
        <v>36188</v>
      </c>
      <c r="B1491" s="7" t="s">
        <v>75</v>
      </c>
      <c r="C1491" s="8" t="str">
        <f t="shared" si="233"/>
        <v>Thur</v>
      </c>
      <c r="E1491" s="10">
        <v>6</v>
      </c>
      <c r="F1491" s="9">
        <v>12316.5</v>
      </c>
      <c r="G1491" s="9">
        <v>19397.7</v>
      </c>
      <c r="H1491" s="61">
        <v>9340.7999999999993</v>
      </c>
      <c r="I1491" s="9">
        <v>822.15</v>
      </c>
      <c r="J1491" s="9">
        <v>0</v>
      </c>
      <c r="K1491" s="9">
        <v>4635.75</v>
      </c>
      <c r="L1491" s="9">
        <v>6947</v>
      </c>
      <c r="M1491" s="9"/>
      <c r="O1491" s="11">
        <f t="shared" si="234"/>
        <v>53459.9</v>
      </c>
      <c r="P1491" s="11">
        <v>0</v>
      </c>
      <c r="Q1491" s="11">
        <f t="shared" si="235"/>
        <v>4635.75</v>
      </c>
      <c r="S1491" s="11">
        <f t="shared" si="236"/>
        <v>53459.9</v>
      </c>
      <c r="T1491" s="11">
        <f t="shared" si="230"/>
        <v>53459.9</v>
      </c>
      <c r="U1491" s="11">
        <f t="shared" si="239"/>
        <v>-10351.419999999998</v>
      </c>
      <c r="V1491" s="11">
        <f t="shared" si="231"/>
        <v>46512.9</v>
      </c>
      <c r="W1491" s="12">
        <f t="shared" si="237"/>
        <v>0.87005213253298264</v>
      </c>
      <c r="X1491" s="11">
        <f t="shared" si="232"/>
        <v>6947</v>
      </c>
      <c r="Y1491" s="12">
        <f t="shared" si="238"/>
        <v>0.12994786746701734</v>
      </c>
      <c r="AA1491" s="12"/>
      <c r="AB1491" s="12"/>
    </row>
    <row r="1492" spans="1:31">
      <c r="A1492" s="1">
        <v>36189</v>
      </c>
      <c r="B1492" s="7" t="s">
        <v>75</v>
      </c>
      <c r="C1492" s="8" t="str">
        <f t="shared" si="233"/>
        <v>Fri</v>
      </c>
      <c r="E1492" s="10">
        <v>24</v>
      </c>
      <c r="F1492" s="9">
        <v>26464.171999999999</v>
      </c>
      <c r="G1492" s="9">
        <v>21689.124</v>
      </c>
      <c r="H1492" s="61">
        <v>12901.651</v>
      </c>
      <c r="I1492" s="9">
        <v>2650.8229999999999</v>
      </c>
      <c r="J1492" s="9">
        <v>0</v>
      </c>
      <c r="K1492" s="9">
        <v>8642.7109999999993</v>
      </c>
      <c r="L1492" s="9">
        <v>11103</v>
      </c>
      <c r="M1492" s="9"/>
      <c r="O1492" s="11">
        <f t="shared" si="234"/>
        <v>83451.481</v>
      </c>
      <c r="P1492" s="11">
        <v>0</v>
      </c>
      <c r="Q1492" s="11">
        <f t="shared" si="235"/>
        <v>8642.7109999999993</v>
      </c>
      <c r="S1492" s="11">
        <f t="shared" si="236"/>
        <v>83451.481</v>
      </c>
      <c r="T1492" s="11">
        <f t="shared" si="230"/>
        <v>83451.481</v>
      </c>
      <c r="U1492" s="11">
        <f t="shared" si="239"/>
        <v>29991.580999999998</v>
      </c>
      <c r="V1492" s="11">
        <f t="shared" si="231"/>
        <v>72348.481</v>
      </c>
      <c r="W1492" s="12">
        <f t="shared" si="237"/>
        <v>0.86695263083467622</v>
      </c>
      <c r="X1492" s="11">
        <f t="shared" si="232"/>
        <v>11103</v>
      </c>
      <c r="Y1492" s="12">
        <f t="shared" si="238"/>
        <v>0.13304736916532375</v>
      </c>
      <c r="AA1492" s="12"/>
      <c r="AB1492" s="12"/>
    </row>
    <row r="1493" spans="1:31">
      <c r="A1493" s="1">
        <v>36190</v>
      </c>
      <c r="B1493" s="7" t="s">
        <v>75</v>
      </c>
      <c r="C1493" s="8" t="str">
        <f t="shared" si="233"/>
        <v>Sat</v>
      </c>
      <c r="E1493" s="10">
        <v>27</v>
      </c>
      <c r="F1493" s="9">
        <v>31688.376</v>
      </c>
      <c r="G1493" s="9">
        <v>21978.656000000003</v>
      </c>
      <c r="H1493" s="61">
        <v>13093.712000000001</v>
      </c>
      <c r="I1493" s="9">
        <v>3091.6</v>
      </c>
      <c r="J1493" s="9">
        <v>0</v>
      </c>
      <c r="K1493" s="9">
        <v>11074.216</v>
      </c>
      <c r="L1493" s="9">
        <v>12606</v>
      </c>
      <c r="M1493" s="9"/>
      <c r="O1493" s="11">
        <f t="shared" si="234"/>
        <v>93532.560000000012</v>
      </c>
      <c r="P1493" s="11">
        <v>0</v>
      </c>
      <c r="Q1493" s="11">
        <f t="shared" si="235"/>
        <v>11074.216</v>
      </c>
      <c r="S1493" s="11">
        <f t="shared" si="236"/>
        <v>93532.560000000012</v>
      </c>
      <c r="T1493" s="11">
        <f t="shared" si="230"/>
        <v>93532.560000000012</v>
      </c>
      <c r="U1493" s="11">
        <f t="shared" si="239"/>
        <v>10081.079000000012</v>
      </c>
      <c r="V1493" s="11">
        <f t="shared" si="231"/>
        <v>80926.560000000012</v>
      </c>
      <c r="W1493" s="12">
        <f t="shared" si="237"/>
        <v>0.8652234045555901</v>
      </c>
      <c r="X1493" s="11">
        <f t="shared" si="232"/>
        <v>12606</v>
      </c>
      <c r="Y1493" s="12">
        <f t="shared" si="238"/>
        <v>0.13477659544440992</v>
      </c>
      <c r="AA1493" s="12"/>
      <c r="AB1493" s="12"/>
    </row>
    <row r="1494" spans="1:31">
      <c r="A1494" s="1">
        <v>36191</v>
      </c>
      <c r="B1494" s="7" t="s">
        <v>75</v>
      </c>
      <c r="C1494" s="8" t="str">
        <f t="shared" si="233"/>
        <v>Sun</v>
      </c>
      <c r="E1494" s="10">
        <v>34</v>
      </c>
      <c r="F1494" s="9">
        <v>42524.207999999999</v>
      </c>
      <c r="G1494" s="9">
        <v>24017.22</v>
      </c>
      <c r="H1494" s="61">
        <v>15285.204</v>
      </c>
      <c r="I1494" s="9">
        <v>4094.5680000000002</v>
      </c>
      <c r="J1494" s="9">
        <v>0</v>
      </c>
      <c r="K1494" s="9">
        <v>15859.404</v>
      </c>
      <c r="L1494" s="9">
        <v>14989</v>
      </c>
      <c r="M1494" s="9"/>
      <c r="O1494" s="11">
        <f t="shared" si="234"/>
        <v>116769.60399999999</v>
      </c>
      <c r="P1494" s="11">
        <v>0</v>
      </c>
      <c r="Q1494" s="11">
        <f t="shared" si="235"/>
        <v>15859.404</v>
      </c>
      <c r="S1494" s="11">
        <f t="shared" si="236"/>
        <v>116769.60399999999</v>
      </c>
      <c r="T1494" s="11">
        <f t="shared" si="230"/>
        <v>116769.60399999999</v>
      </c>
      <c r="U1494" s="11">
        <f t="shared" si="239"/>
        <v>23237.04399999998</v>
      </c>
      <c r="V1494" s="11">
        <f t="shared" si="231"/>
        <v>101780.60399999999</v>
      </c>
      <c r="W1494" s="12">
        <f t="shared" si="237"/>
        <v>0.87163611516572415</v>
      </c>
      <c r="X1494" s="11">
        <f t="shared" si="232"/>
        <v>14989</v>
      </c>
      <c r="Y1494" s="12">
        <f t="shared" si="238"/>
        <v>0.12836388483427588</v>
      </c>
      <c r="AA1494" s="12"/>
      <c r="AB1494" s="12"/>
    </row>
    <row r="1495" spans="1:31">
      <c r="A1495" s="1">
        <v>36192</v>
      </c>
      <c r="B1495" s="7" t="s">
        <v>76</v>
      </c>
      <c r="C1495" s="8" t="str">
        <f t="shared" si="233"/>
        <v>Mon</v>
      </c>
      <c r="E1495" s="10">
        <v>22</v>
      </c>
      <c r="F1495" s="9">
        <v>32616.648000000001</v>
      </c>
      <c r="G1495" s="9">
        <v>23014.98</v>
      </c>
      <c r="H1495" s="61">
        <v>13831.956</v>
      </c>
      <c r="I1495" s="9">
        <v>3884.7240000000002</v>
      </c>
      <c r="J1495" s="9">
        <v>0</v>
      </c>
      <c r="K1495" s="9">
        <v>12693.996000000001</v>
      </c>
      <c r="L1495" s="9">
        <v>12599</v>
      </c>
      <c r="M1495" s="9"/>
      <c r="O1495" s="11">
        <f t="shared" si="234"/>
        <v>98641.304000000004</v>
      </c>
      <c r="P1495" s="11">
        <v>0</v>
      </c>
      <c r="Q1495" s="11">
        <f t="shared" si="235"/>
        <v>12693.996000000001</v>
      </c>
      <c r="S1495" s="11">
        <f t="shared" si="236"/>
        <v>98641.304000000004</v>
      </c>
      <c r="T1495" s="11">
        <f t="shared" si="230"/>
        <v>98641.304000000004</v>
      </c>
      <c r="U1495" s="11">
        <f t="shared" si="239"/>
        <v>-18128.299999999988</v>
      </c>
      <c r="V1495" s="11">
        <f t="shared" si="231"/>
        <v>86042.304000000004</v>
      </c>
      <c r="W1495" s="12">
        <f t="shared" si="237"/>
        <v>0.87227460010058266</v>
      </c>
      <c r="X1495" s="11">
        <f t="shared" si="232"/>
        <v>12599</v>
      </c>
      <c r="Y1495" s="12">
        <f t="shared" si="238"/>
        <v>0.12772539989941739</v>
      </c>
      <c r="AA1495" s="9">
        <f>INTERCEPT(T1495:T1522,E1495:E1522)</f>
        <v>29265.856475132823</v>
      </c>
      <c r="AB1495" s="9">
        <f>SLOPE(T1495:T1522,E1495:E1522)</f>
        <v>2718.5187227771876</v>
      </c>
      <c r="AC1495" s="12">
        <f>RSQ(T1495:T1522,E1495:E1522)</f>
        <v>0.94400556454969453</v>
      </c>
      <c r="AD1495" s="9">
        <f>AA1495+(AB1495*55)</f>
        <v>178784.38622787816</v>
      </c>
      <c r="AE1495" s="10">
        <f>SUM(E1495:E1522)</f>
        <v>654</v>
      </c>
    </row>
    <row r="1496" spans="1:31">
      <c r="A1496" s="1">
        <v>36193</v>
      </c>
      <c r="B1496" s="7" t="s">
        <v>76</v>
      </c>
      <c r="C1496" s="8" t="str">
        <f t="shared" si="233"/>
        <v>Tue</v>
      </c>
      <c r="E1496" s="10">
        <v>16</v>
      </c>
      <c r="F1496" s="9">
        <v>23174.875999999997</v>
      </c>
      <c r="G1496" s="9">
        <v>21625.597999999998</v>
      </c>
      <c r="H1496" s="61">
        <v>12274.968999999999</v>
      </c>
      <c r="I1496" s="9">
        <v>2614.2769999999996</v>
      </c>
      <c r="J1496" s="9">
        <v>0</v>
      </c>
      <c r="K1496" s="9">
        <v>7811.7209999999995</v>
      </c>
      <c r="L1496" s="9">
        <v>10618</v>
      </c>
      <c r="M1496" s="9"/>
      <c r="O1496" s="11">
        <f t="shared" si="234"/>
        <v>78119.440999999992</v>
      </c>
      <c r="P1496" s="11">
        <v>0</v>
      </c>
      <c r="Q1496" s="11">
        <f t="shared" si="235"/>
        <v>7811.7209999999995</v>
      </c>
      <c r="S1496" s="11">
        <f t="shared" si="236"/>
        <v>78119.440999999992</v>
      </c>
      <c r="T1496" s="11">
        <f t="shared" si="230"/>
        <v>78119.440999999992</v>
      </c>
      <c r="U1496" s="11">
        <f t="shared" si="239"/>
        <v>-20521.863000000012</v>
      </c>
      <c r="V1496" s="11">
        <f t="shared" si="231"/>
        <v>67501.440999999992</v>
      </c>
      <c r="W1496" s="12">
        <f t="shared" si="237"/>
        <v>0.86407992858013405</v>
      </c>
      <c r="X1496" s="11">
        <f t="shared" si="232"/>
        <v>10618</v>
      </c>
      <c r="Y1496" s="12">
        <f t="shared" si="238"/>
        <v>0.13592007141986592</v>
      </c>
      <c r="AA1496" s="12"/>
      <c r="AB1496" s="12"/>
    </row>
    <row r="1497" spans="1:31">
      <c r="A1497" s="1">
        <v>36194</v>
      </c>
      <c r="B1497" s="7" t="s">
        <v>76</v>
      </c>
      <c r="C1497" s="8" t="str">
        <f t="shared" si="233"/>
        <v>Wed</v>
      </c>
      <c r="E1497" s="10">
        <v>18</v>
      </c>
      <c r="F1497" s="9">
        <v>20460.855</v>
      </c>
      <c r="G1497" s="9">
        <v>21404.001</v>
      </c>
      <c r="H1497" s="61">
        <v>11981.91</v>
      </c>
      <c r="I1497" s="9">
        <v>2449.473</v>
      </c>
      <c r="J1497" s="9">
        <v>0</v>
      </c>
      <c r="K1497" s="9">
        <v>8303.0159999999996</v>
      </c>
      <c r="L1497" s="9">
        <v>9910</v>
      </c>
      <c r="M1497" s="9"/>
      <c r="O1497" s="11">
        <f t="shared" si="234"/>
        <v>74509.255000000005</v>
      </c>
      <c r="P1497" s="11">
        <v>0</v>
      </c>
      <c r="Q1497" s="11">
        <f t="shared" si="235"/>
        <v>8303.0159999999996</v>
      </c>
      <c r="S1497" s="11">
        <f t="shared" si="236"/>
        <v>74509.255000000005</v>
      </c>
      <c r="T1497" s="11">
        <f t="shared" si="230"/>
        <v>74509.255000000005</v>
      </c>
      <c r="U1497" s="11">
        <f t="shared" si="239"/>
        <v>-3610.185999999987</v>
      </c>
      <c r="V1497" s="11">
        <f t="shared" si="231"/>
        <v>64599.255000000005</v>
      </c>
      <c r="W1497" s="12">
        <f t="shared" si="237"/>
        <v>0.86699638856944683</v>
      </c>
      <c r="X1497" s="11">
        <f t="shared" si="232"/>
        <v>9910</v>
      </c>
      <c r="Y1497" s="12">
        <f t="shared" si="238"/>
        <v>0.13300361143055314</v>
      </c>
      <c r="AA1497" s="12"/>
      <c r="AB1497" s="12"/>
    </row>
    <row r="1498" spans="1:31">
      <c r="A1498" s="1">
        <v>36195</v>
      </c>
      <c r="B1498" s="7" t="s">
        <v>76</v>
      </c>
      <c r="C1498" s="8" t="str">
        <f t="shared" si="233"/>
        <v>Thur</v>
      </c>
      <c r="E1498" s="10">
        <v>18</v>
      </c>
      <c r="F1498" s="9">
        <v>25598.32</v>
      </c>
      <c r="G1498" s="9">
        <v>22151.91</v>
      </c>
      <c r="H1498" s="61">
        <v>12946.504999999999</v>
      </c>
      <c r="I1498" s="9">
        <v>2875.84</v>
      </c>
      <c r="J1498" s="9">
        <v>0</v>
      </c>
      <c r="K1498" s="9">
        <v>9744.625</v>
      </c>
      <c r="L1498" s="9">
        <v>11063</v>
      </c>
      <c r="M1498" s="9"/>
      <c r="O1498" s="11">
        <f t="shared" si="234"/>
        <v>84380.2</v>
      </c>
      <c r="P1498" s="11">
        <v>0</v>
      </c>
      <c r="Q1498" s="11">
        <f t="shared" si="235"/>
        <v>9744.625</v>
      </c>
      <c r="S1498" s="11">
        <f t="shared" si="236"/>
        <v>84380.2</v>
      </c>
      <c r="T1498" s="11">
        <f t="shared" si="230"/>
        <v>84380.2</v>
      </c>
      <c r="U1498" s="11">
        <f t="shared" si="239"/>
        <v>9870.9449999999924</v>
      </c>
      <c r="V1498" s="11">
        <f t="shared" si="231"/>
        <v>73317.2</v>
      </c>
      <c r="W1498" s="12">
        <f t="shared" si="237"/>
        <v>0.86889104315941412</v>
      </c>
      <c r="X1498" s="11">
        <f t="shared" si="232"/>
        <v>11063</v>
      </c>
      <c r="Y1498" s="12">
        <f t="shared" si="238"/>
        <v>0.13110895684058582</v>
      </c>
      <c r="AA1498" s="12"/>
      <c r="AB1498" s="12"/>
    </row>
    <row r="1499" spans="1:31">
      <c r="A1499" s="1">
        <v>36196</v>
      </c>
      <c r="B1499" s="7" t="s">
        <v>76</v>
      </c>
      <c r="C1499" s="8" t="str">
        <f t="shared" si="233"/>
        <v>Fri</v>
      </c>
      <c r="E1499" s="10">
        <v>21</v>
      </c>
      <c r="F1499" s="9">
        <v>24111.264999999999</v>
      </c>
      <c r="G1499" s="9">
        <v>21838.081999999999</v>
      </c>
      <c r="H1499" s="61">
        <v>12741.153999999999</v>
      </c>
      <c r="I1499" s="9">
        <v>2803.9769999999999</v>
      </c>
      <c r="J1499" s="9">
        <v>0</v>
      </c>
      <c r="K1499" s="9">
        <v>9709.5439999999999</v>
      </c>
      <c r="L1499" s="9">
        <v>11120</v>
      </c>
      <c r="M1499" s="9"/>
      <c r="O1499" s="11">
        <f t="shared" si="234"/>
        <v>82324.021999999983</v>
      </c>
      <c r="P1499" s="11">
        <v>0</v>
      </c>
      <c r="Q1499" s="11">
        <f t="shared" si="235"/>
        <v>9709.5439999999999</v>
      </c>
      <c r="S1499" s="11">
        <f t="shared" si="236"/>
        <v>82324.021999999983</v>
      </c>
      <c r="T1499" s="11">
        <f t="shared" si="230"/>
        <v>82324.021999999983</v>
      </c>
      <c r="U1499" s="11">
        <f t="shared" si="239"/>
        <v>-2056.1780000000144</v>
      </c>
      <c r="V1499" s="11">
        <f t="shared" si="231"/>
        <v>71204.021999999983</v>
      </c>
      <c r="W1499" s="12">
        <f t="shared" si="237"/>
        <v>0.86492399508857809</v>
      </c>
      <c r="X1499" s="11">
        <f t="shared" si="232"/>
        <v>11120</v>
      </c>
      <c r="Y1499" s="12">
        <f t="shared" si="238"/>
        <v>0.13507600491142188</v>
      </c>
      <c r="AA1499" s="12"/>
      <c r="AB1499" s="12"/>
    </row>
    <row r="1500" spans="1:31">
      <c r="A1500" s="1">
        <v>36197</v>
      </c>
      <c r="B1500" s="7" t="s">
        <v>76</v>
      </c>
      <c r="C1500" s="8" t="str">
        <f t="shared" si="233"/>
        <v>Sat</v>
      </c>
      <c r="E1500" s="10">
        <v>18</v>
      </c>
      <c r="F1500" s="9">
        <v>20017.919999999998</v>
      </c>
      <c r="G1500" s="9">
        <v>20347.599999999999</v>
      </c>
      <c r="H1500" s="61">
        <v>11324.56</v>
      </c>
      <c r="I1500" s="9">
        <v>2127.84</v>
      </c>
      <c r="J1500" s="9">
        <v>0</v>
      </c>
      <c r="K1500" s="9">
        <v>6508.32</v>
      </c>
      <c r="L1500" s="9">
        <v>9886</v>
      </c>
      <c r="M1500" s="9"/>
      <c r="O1500" s="11">
        <f t="shared" si="234"/>
        <v>70212.239999999991</v>
      </c>
      <c r="P1500" s="11">
        <v>0</v>
      </c>
      <c r="Q1500" s="11">
        <f t="shared" si="235"/>
        <v>6508.32</v>
      </c>
      <c r="S1500" s="11">
        <f t="shared" si="236"/>
        <v>70212.239999999991</v>
      </c>
      <c r="T1500" s="11">
        <f t="shared" si="230"/>
        <v>70212.239999999991</v>
      </c>
      <c r="U1500" s="11">
        <f t="shared" si="239"/>
        <v>-12111.781999999992</v>
      </c>
      <c r="V1500" s="11">
        <f t="shared" si="231"/>
        <v>60326.239999999998</v>
      </c>
      <c r="W1500" s="12">
        <f t="shared" si="237"/>
        <v>0.85919833920695321</v>
      </c>
      <c r="X1500" s="11">
        <f t="shared" si="232"/>
        <v>9886</v>
      </c>
      <c r="Y1500" s="12">
        <f t="shared" si="238"/>
        <v>0.14080166079304693</v>
      </c>
      <c r="AA1500" s="12"/>
      <c r="AB1500" s="12"/>
    </row>
    <row r="1501" spans="1:31">
      <c r="A1501" s="1">
        <v>36198</v>
      </c>
      <c r="B1501" s="7" t="s">
        <v>76</v>
      </c>
      <c r="C1501" s="8" t="str">
        <f t="shared" si="233"/>
        <v>Sun</v>
      </c>
      <c r="E1501" s="10">
        <v>20</v>
      </c>
      <c r="F1501" s="9">
        <v>25043.192999999999</v>
      </c>
      <c r="G1501" s="9">
        <v>21234.206999999999</v>
      </c>
      <c r="H1501" s="61">
        <v>12060.393</v>
      </c>
      <c r="I1501" s="9">
        <v>2510.7059999999997</v>
      </c>
      <c r="J1501" s="9">
        <v>0</v>
      </c>
      <c r="K1501" s="9">
        <v>6507.1049999999996</v>
      </c>
      <c r="L1501" s="9">
        <v>11027</v>
      </c>
      <c r="M1501" s="9"/>
      <c r="O1501" s="11">
        <f t="shared" si="234"/>
        <v>78382.603999999992</v>
      </c>
      <c r="P1501" s="11">
        <v>0</v>
      </c>
      <c r="Q1501" s="11">
        <f t="shared" si="235"/>
        <v>6507.1049999999996</v>
      </c>
      <c r="S1501" s="11">
        <f t="shared" si="236"/>
        <v>78382.603999999992</v>
      </c>
      <c r="T1501" s="11">
        <f t="shared" si="230"/>
        <v>78382.603999999992</v>
      </c>
      <c r="U1501" s="11">
        <f t="shared" si="239"/>
        <v>8170.3640000000014</v>
      </c>
      <c r="V1501" s="11">
        <f t="shared" si="231"/>
        <v>67355.603999999992</v>
      </c>
      <c r="W1501" s="12">
        <f t="shared" si="237"/>
        <v>0.85931827424360641</v>
      </c>
      <c r="X1501" s="11">
        <f t="shared" si="232"/>
        <v>11027</v>
      </c>
      <c r="Y1501" s="12">
        <f t="shared" si="238"/>
        <v>0.14068172575639362</v>
      </c>
      <c r="AA1501" s="12"/>
      <c r="AB1501" s="12"/>
    </row>
    <row r="1502" spans="1:31">
      <c r="A1502" s="1">
        <v>36199</v>
      </c>
      <c r="B1502" s="7" t="s">
        <v>76</v>
      </c>
      <c r="C1502" s="8" t="str">
        <f t="shared" si="233"/>
        <v>Mon</v>
      </c>
      <c r="E1502" s="10">
        <v>26</v>
      </c>
      <c r="F1502" s="9">
        <v>31422.552</v>
      </c>
      <c r="G1502" s="9">
        <v>22964.637999999999</v>
      </c>
      <c r="H1502" s="61">
        <v>14369.18</v>
      </c>
      <c r="I1502" s="9">
        <v>3321.8960000000002</v>
      </c>
      <c r="J1502" s="9">
        <v>0</v>
      </c>
      <c r="K1502" s="9">
        <v>11768.348</v>
      </c>
      <c r="L1502" s="9">
        <v>12552</v>
      </c>
      <c r="M1502" s="9"/>
      <c r="O1502" s="11">
        <f t="shared" si="234"/>
        <v>96398.613999999987</v>
      </c>
      <c r="P1502" s="11">
        <v>0</v>
      </c>
      <c r="Q1502" s="11">
        <f t="shared" si="235"/>
        <v>11768.348</v>
      </c>
      <c r="S1502" s="11">
        <f t="shared" si="236"/>
        <v>96398.613999999987</v>
      </c>
      <c r="T1502" s="11">
        <f t="shared" si="230"/>
        <v>96398.613999999987</v>
      </c>
      <c r="U1502" s="11">
        <f t="shared" si="239"/>
        <v>18016.009999999995</v>
      </c>
      <c r="V1502" s="11">
        <f t="shared" si="231"/>
        <v>83846.613999999987</v>
      </c>
      <c r="W1502" s="12">
        <f t="shared" si="237"/>
        <v>0.8697906590233756</v>
      </c>
      <c r="X1502" s="11">
        <f t="shared" si="232"/>
        <v>12552</v>
      </c>
      <c r="Y1502" s="12">
        <f t="shared" si="238"/>
        <v>0.13020934097662443</v>
      </c>
      <c r="AA1502" s="12"/>
      <c r="AB1502" s="12"/>
    </row>
    <row r="1503" spans="1:31">
      <c r="A1503" s="1">
        <v>36200</v>
      </c>
      <c r="B1503" s="7" t="s">
        <v>76</v>
      </c>
      <c r="C1503" s="8" t="str">
        <f t="shared" si="233"/>
        <v>Tue</v>
      </c>
      <c r="E1503" s="10">
        <v>15</v>
      </c>
      <c r="F1503" s="9">
        <v>20211.84</v>
      </c>
      <c r="G1503" s="9">
        <v>21096.108</v>
      </c>
      <c r="H1503" s="61">
        <v>11810.772000000001</v>
      </c>
      <c r="I1503" s="9">
        <v>2210.1480000000001</v>
      </c>
      <c r="J1503" s="9">
        <v>0</v>
      </c>
      <c r="K1503" s="9">
        <v>7792.4160000000002</v>
      </c>
      <c r="L1503" s="9">
        <v>9511</v>
      </c>
      <c r="M1503" s="9"/>
      <c r="O1503" s="11">
        <f t="shared" si="234"/>
        <v>72632.284</v>
      </c>
      <c r="P1503" s="11">
        <v>0</v>
      </c>
      <c r="Q1503" s="11">
        <f t="shared" si="235"/>
        <v>7792.4160000000002</v>
      </c>
      <c r="S1503" s="11">
        <f t="shared" si="236"/>
        <v>72632.284</v>
      </c>
      <c r="T1503" s="11">
        <f t="shared" si="230"/>
        <v>72632.284</v>
      </c>
      <c r="U1503" s="11">
        <f t="shared" si="239"/>
        <v>-23766.329999999987</v>
      </c>
      <c r="V1503" s="11">
        <f t="shared" si="231"/>
        <v>63121.284</v>
      </c>
      <c r="W1503" s="12">
        <f t="shared" si="237"/>
        <v>0.86905272041286763</v>
      </c>
      <c r="X1503" s="11">
        <f t="shared" si="232"/>
        <v>9511</v>
      </c>
      <c r="Y1503" s="12">
        <f t="shared" si="238"/>
        <v>0.13094727958713234</v>
      </c>
      <c r="AA1503" s="12"/>
      <c r="AB1503" s="12"/>
    </row>
    <row r="1504" spans="1:31">
      <c r="A1504" s="1">
        <v>36201</v>
      </c>
      <c r="B1504" s="7" t="s">
        <v>76</v>
      </c>
      <c r="C1504" s="8" t="str">
        <f t="shared" si="233"/>
        <v>Wed</v>
      </c>
      <c r="E1504" s="10">
        <v>17</v>
      </c>
      <c r="F1504" s="9">
        <v>21964.46</v>
      </c>
      <c r="G1504" s="9">
        <v>21337.942999999999</v>
      </c>
      <c r="H1504" s="61">
        <v>12297.603999999999</v>
      </c>
      <c r="I1504" s="9">
        <v>2495.6779999999999</v>
      </c>
      <c r="J1504" s="9">
        <v>0</v>
      </c>
      <c r="K1504" s="9">
        <v>8534.3459999999995</v>
      </c>
      <c r="L1504" s="9">
        <v>9983</v>
      </c>
      <c r="M1504" s="9"/>
      <c r="O1504" s="11">
        <f t="shared" si="234"/>
        <v>76613.031000000003</v>
      </c>
      <c r="P1504" s="11">
        <v>0</v>
      </c>
      <c r="Q1504" s="11">
        <f t="shared" si="235"/>
        <v>8534.3459999999995</v>
      </c>
      <c r="S1504" s="11">
        <f t="shared" si="236"/>
        <v>76613.031000000003</v>
      </c>
      <c r="T1504" s="11">
        <f t="shared" si="230"/>
        <v>76613.031000000003</v>
      </c>
      <c r="U1504" s="11">
        <f t="shared" si="239"/>
        <v>3980.747000000003</v>
      </c>
      <c r="V1504" s="11">
        <f t="shared" si="231"/>
        <v>66630.031000000003</v>
      </c>
      <c r="W1504" s="12">
        <f t="shared" si="237"/>
        <v>0.86969579626734783</v>
      </c>
      <c r="X1504" s="11">
        <f t="shared" si="232"/>
        <v>9983</v>
      </c>
      <c r="Y1504" s="12">
        <f t="shared" si="238"/>
        <v>0.13030420373265222</v>
      </c>
      <c r="AA1504" s="12"/>
      <c r="AB1504" s="12"/>
    </row>
    <row r="1505" spans="1:28">
      <c r="A1505" s="1">
        <v>36202</v>
      </c>
      <c r="B1505" s="7" t="s">
        <v>76</v>
      </c>
      <c r="C1505" s="8" t="str">
        <f t="shared" si="233"/>
        <v>Thur</v>
      </c>
      <c r="E1505" s="10">
        <v>9</v>
      </c>
      <c r="F1505" s="9">
        <v>12308.531999999999</v>
      </c>
      <c r="G1505" s="9">
        <v>19707.681</v>
      </c>
      <c r="H1505" s="61">
        <v>10088.892</v>
      </c>
      <c r="I1505" s="9">
        <v>1317.126</v>
      </c>
      <c r="J1505" s="9">
        <v>0</v>
      </c>
      <c r="K1505" s="9">
        <v>4755.4739999999993</v>
      </c>
      <c r="L1505" s="9">
        <v>7165</v>
      </c>
      <c r="M1505" s="9"/>
      <c r="O1505" s="11">
        <f t="shared" si="234"/>
        <v>55342.704999999994</v>
      </c>
      <c r="P1505" s="11">
        <v>0</v>
      </c>
      <c r="Q1505" s="11">
        <f t="shared" si="235"/>
        <v>4755.4739999999993</v>
      </c>
      <c r="S1505" s="11">
        <f t="shared" si="236"/>
        <v>55342.704999999994</v>
      </c>
      <c r="T1505" s="11">
        <f t="shared" si="230"/>
        <v>55342.704999999994</v>
      </c>
      <c r="U1505" s="11">
        <f t="shared" si="239"/>
        <v>-21270.326000000008</v>
      </c>
      <c r="V1505" s="11">
        <f t="shared" si="231"/>
        <v>48177.704999999994</v>
      </c>
      <c r="W1505" s="12">
        <f t="shared" si="237"/>
        <v>0.87053397552577161</v>
      </c>
      <c r="X1505" s="11">
        <f t="shared" si="232"/>
        <v>7165</v>
      </c>
      <c r="Y1505" s="12">
        <f t="shared" si="238"/>
        <v>0.12946602447422836</v>
      </c>
      <c r="AA1505" s="12"/>
      <c r="AB1505" s="12"/>
    </row>
    <row r="1506" spans="1:28">
      <c r="A1506" s="1">
        <v>36203</v>
      </c>
      <c r="B1506" s="7" t="s">
        <v>76</v>
      </c>
      <c r="C1506" s="8" t="str">
        <f t="shared" si="233"/>
        <v>Fri</v>
      </c>
      <c r="E1506" s="10">
        <v>13</v>
      </c>
      <c r="F1506" s="9">
        <v>18690.032999999999</v>
      </c>
      <c r="G1506" s="9">
        <v>20266.68</v>
      </c>
      <c r="H1506" s="61">
        <v>10810.993999999999</v>
      </c>
      <c r="I1506" s="9">
        <v>1706.723</v>
      </c>
      <c r="J1506" s="9">
        <v>0</v>
      </c>
      <c r="K1506" s="9">
        <v>7036.6919999999991</v>
      </c>
      <c r="L1506" s="9">
        <v>9117</v>
      </c>
      <c r="M1506" s="9"/>
      <c r="O1506" s="11">
        <f t="shared" si="234"/>
        <v>67628.122000000003</v>
      </c>
      <c r="P1506" s="11">
        <v>0</v>
      </c>
      <c r="Q1506" s="11">
        <f t="shared" si="235"/>
        <v>7036.6919999999991</v>
      </c>
      <c r="S1506" s="11">
        <f t="shared" si="236"/>
        <v>67628.122000000003</v>
      </c>
      <c r="T1506" s="11">
        <f t="shared" si="230"/>
        <v>67628.122000000003</v>
      </c>
      <c r="U1506" s="11">
        <f t="shared" si="239"/>
        <v>12285.417000000009</v>
      </c>
      <c r="V1506" s="11">
        <f t="shared" si="231"/>
        <v>58511.122000000003</v>
      </c>
      <c r="W1506" s="12">
        <f t="shared" si="237"/>
        <v>0.86518921817760963</v>
      </c>
      <c r="X1506" s="11">
        <f t="shared" si="232"/>
        <v>9117</v>
      </c>
      <c r="Y1506" s="12">
        <f t="shared" si="238"/>
        <v>0.1348107818223904</v>
      </c>
      <c r="AA1506" s="12"/>
      <c r="AB1506" s="12"/>
    </row>
    <row r="1507" spans="1:28">
      <c r="A1507" s="1">
        <v>36204</v>
      </c>
      <c r="B1507" s="7" t="s">
        <v>76</v>
      </c>
      <c r="C1507" s="8" t="str">
        <f t="shared" si="233"/>
        <v>Sat</v>
      </c>
      <c r="E1507" s="10">
        <v>32</v>
      </c>
      <c r="F1507" s="9">
        <v>41374.53</v>
      </c>
      <c r="G1507" s="9">
        <v>23817.42</v>
      </c>
      <c r="H1507" s="61">
        <v>14453.628000000001</v>
      </c>
      <c r="I1507" s="9">
        <v>4011.41</v>
      </c>
      <c r="J1507" s="9">
        <v>0</v>
      </c>
      <c r="K1507" s="9">
        <v>15881.418000000001</v>
      </c>
      <c r="L1507" s="9">
        <v>14919</v>
      </c>
      <c r="M1507" s="9"/>
      <c r="O1507" s="11">
        <f t="shared" si="234"/>
        <v>114457.406</v>
      </c>
      <c r="P1507" s="11">
        <v>0</v>
      </c>
      <c r="Q1507" s="11">
        <f t="shared" si="235"/>
        <v>15881.418000000001</v>
      </c>
      <c r="S1507" s="11">
        <f t="shared" si="236"/>
        <v>114457.406</v>
      </c>
      <c r="T1507" s="11">
        <f t="shared" si="230"/>
        <v>114457.406</v>
      </c>
      <c r="U1507" s="11">
        <f t="shared" si="239"/>
        <v>46829.284</v>
      </c>
      <c r="V1507" s="11">
        <f t="shared" si="231"/>
        <v>99538.406000000003</v>
      </c>
      <c r="W1507" s="12">
        <f t="shared" si="237"/>
        <v>0.86965456826795462</v>
      </c>
      <c r="X1507" s="11">
        <f t="shared" si="232"/>
        <v>14919</v>
      </c>
      <c r="Y1507" s="12">
        <f t="shared" si="238"/>
        <v>0.13034543173204535</v>
      </c>
      <c r="AA1507" s="12"/>
      <c r="AB1507" s="12"/>
    </row>
    <row r="1508" spans="1:28">
      <c r="A1508" s="1">
        <v>36205</v>
      </c>
      <c r="B1508" s="7" t="s">
        <v>76</v>
      </c>
      <c r="C1508" s="8" t="str">
        <f t="shared" si="233"/>
        <v>Sun</v>
      </c>
      <c r="E1508" s="10">
        <v>34</v>
      </c>
      <c r="F1508" s="9">
        <v>39889.934999999998</v>
      </c>
      <c r="G1508" s="9">
        <v>23576.264999999999</v>
      </c>
      <c r="H1508" s="61">
        <v>14437.214999999998</v>
      </c>
      <c r="I1508" s="9">
        <v>3872.97</v>
      </c>
      <c r="J1508" s="9">
        <v>0</v>
      </c>
      <c r="K1508" s="9">
        <v>15641.954999999998</v>
      </c>
      <c r="L1508" s="9">
        <v>14617</v>
      </c>
      <c r="M1508" s="9"/>
      <c r="O1508" s="11">
        <f t="shared" si="234"/>
        <v>112035.34</v>
      </c>
      <c r="P1508" s="11">
        <v>0</v>
      </c>
      <c r="Q1508" s="11">
        <f t="shared" si="235"/>
        <v>15641.954999999998</v>
      </c>
      <c r="S1508" s="11">
        <f t="shared" si="236"/>
        <v>112035.34</v>
      </c>
      <c r="T1508" s="11">
        <f t="shared" si="230"/>
        <v>112035.34</v>
      </c>
      <c r="U1508" s="11">
        <f t="shared" si="239"/>
        <v>-2422.0660000000062</v>
      </c>
      <c r="V1508" s="11">
        <f t="shared" si="231"/>
        <v>97418.34</v>
      </c>
      <c r="W1508" s="12">
        <f t="shared" si="237"/>
        <v>0.86953223866683493</v>
      </c>
      <c r="X1508" s="11">
        <f t="shared" si="232"/>
        <v>14617</v>
      </c>
      <c r="Y1508" s="12">
        <f t="shared" si="238"/>
        <v>0.13046776133316507</v>
      </c>
      <c r="AA1508" s="12"/>
      <c r="AB1508" s="12"/>
    </row>
    <row r="1509" spans="1:28">
      <c r="A1509" s="1">
        <v>36206</v>
      </c>
      <c r="B1509" s="7" t="s">
        <v>76</v>
      </c>
      <c r="C1509" s="8" t="str">
        <f t="shared" si="233"/>
        <v>Mon</v>
      </c>
      <c r="E1509" s="10">
        <v>25</v>
      </c>
      <c r="F1509" s="9">
        <v>30289.274999999998</v>
      </c>
      <c r="G1509" s="9">
        <v>22893.164999999997</v>
      </c>
      <c r="H1509" s="61">
        <v>13486.05</v>
      </c>
      <c r="I1509" s="9">
        <v>3156.75</v>
      </c>
      <c r="J1509" s="9">
        <v>0</v>
      </c>
      <c r="K1509" s="9">
        <v>12368.25</v>
      </c>
      <c r="L1509" s="9">
        <v>12247</v>
      </c>
      <c r="M1509" s="9"/>
      <c r="O1509" s="11">
        <f t="shared" si="234"/>
        <v>94440.489999999991</v>
      </c>
      <c r="P1509" s="11">
        <v>0</v>
      </c>
      <c r="Q1509" s="11">
        <f t="shared" si="235"/>
        <v>12368.25</v>
      </c>
      <c r="S1509" s="11">
        <f t="shared" si="236"/>
        <v>94440.489999999991</v>
      </c>
      <c r="T1509" s="11">
        <f t="shared" si="230"/>
        <v>94440.489999999991</v>
      </c>
      <c r="U1509" s="11">
        <f t="shared" si="239"/>
        <v>-17594.850000000006</v>
      </c>
      <c r="V1509" s="11">
        <f t="shared" si="231"/>
        <v>82193.489999999991</v>
      </c>
      <c r="W1509" s="12">
        <f t="shared" si="237"/>
        <v>0.87032045259400914</v>
      </c>
      <c r="X1509" s="11">
        <f t="shared" si="232"/>
        <v>12247</v>
      </c>
      <c r="Y1509" s="12">
        <f t="shared" si="238"/>
        <v>0.1296795474059908</v>
      </c>
      <c r="AA1509" s="12"/>
      <c r="AB1509" s="12"/>
    </row>
    <row r="1510" spans="1:28">
      <c r="A1510" s="1">
        <v>36207</v>
      </c>
      <c r="B1510" s="7" t="s">
        <v>76</v>
      </c>
      <c r="C1510" s="8" t="str">
        <f t="shared" si="233"/>
        <v>Tue</v>
      </c>
      <c r="E1510" s="10">
        <v>16</v>
      </c>
      <c r="F1510" s="9">
        <v>17811.04</v>
      </c>
      <c r="G1510" s="9">
        <v>20888.400000000001</v>
      </c>
      <c r="H1510" s="61">
        <v>12140.96</v>
      </c>
      <c r="I1510" s="9">
        <v>2008.24</v>
      </c>
      <c r="J1510" s="9">
        <v>0</v>
      </c>
      <c r="K1510" s="9">
        <v>7036.64</v>
      </c>
      <c r="L1510" s="9">
        <v>8942</v>
      </c>
      <c r="M1510" s="9"/>
      <c r="O1510" s="11">
        <f t="shared" si="234"/>
        <v>68827.28</v>
      </c>
      <c r="P1510" s="11">
        <v>0</v>
      </c>
      <c r="Q1510" s="11">
        <f t="shared" si="235"/>
        <v>7036.64</v>
      </c>
      <c r="S1510" s="11">
        <f t="shared" si="236"/>
        <v>68827.28</v>
      </c>
      <c r="T1510" s="11">
        <f t="shared" si="230"/>
        <v>68827.28</v>
      </c>
      <c r="U1510" s="11">
        <f t="shared" si="239"/>
        <v>-25613.209999999992</v>
      </c>
      <c r="V1510" s="11">
        <f t="shared" si="231"/>
        <v>59885.279999999999</v>
      </c>
      <c r="W1510" s="12">
        <f t="shared" si="237"/>
        <v>0.8700805843264473</v>
      </c>
      <c r="X1510" s="11">
        <f t="shared" si="232"/>
        <v>8942</v>
      </c>
      <c r="Y1510" s="12">
        <f t="shared" si="238"/>
        <v>0.1299194156735527</v>
      </c>
      <c r="AA1510" s="12"/>
      <c r="AB1510" s="12"/>
    </row>
    <row r="1511" spans="1:28">
      <c r="A1511" s="1">
        <v>36208</v>
      </c>
      <c r="B1511" s="7" t="s">
        <v>76</v>
      </c>
      <c r="C1511" s="8" t="str">
        <f t="shared" si="233"/>
        <v>Wed</v>
      </c>
      <c r="E1511" s="10">
        <v>9</v>
      </c>
      <c r="F1511" s="9">
        <v>14915.43</v>
      </c>
      <c r="G1511" s="9">
        <v>19717.29</v>
      </c>
      <c r="H1511" s="61">
        <v>10933.45</v>
      </c>
      <c r="I1511" s="9">
        <v>1487.32</v>
      </c>
      <c r="J1511" s="9">
        <v>0</v>
      </c>
      <c r="K1511" s="9">
        <v>5970.91</v>
      </c>
      <c r="L1511" s="9">
        <v>7911</v>
      </c>
      <c r="M1511" s="9"/>
      <c r="O1511" s="11">
        <f t="shared" si="234"/>
        <v>60935.399999999994</v>
      </c>
      <c r="P1511" s="11">
        <v>0</v>
      </c>
      <c r="Q1511" s="11">
        <f t="shared" si="235"/>
        <v>5970.91</v>
      </c>
      <c r="S1511" s="11">
        <f t="shared" si="236"/>
        <v>60935.399999999994</v>
      </c>
      <c r="T1511" s="11">
        <f t="shared" si="230"/>
        <v>60935.399999999994</v>
      </c>
      <c r="U1511" s="11">
        <f t="shared" si="239"/>
        <v>-7891.8800000000047</v>
      </c>
      <c r="V1511" s="11">
        <f t="shared" si="231"/>
        <v>53024.399999999994</v>
      </c>
      <c r="W1511" s="12">
        <f t="shared" si="237"/>
        <v>0.87017398753433961</v>
      </c>
      <c r="X1511" s="11">
        <f t="shared" si="232"/>
        <v>7911</v>
      </c>
      <c r="Y1511" s="12">
        <f t="shared" si="238"/>
        <v>0.12982601246566036</v>
      </c>
      <c r="AA1511" s="12"/>
      <c r="AB1511" s="12"/>
    </row>
    <row r="1512" spans="1:28">
      <c r="A1512" s="1">
        <v>36209</v>
      </c>
      <c r="B1512" s="7" t="s">
        <v>76</v>
      </c>
      <c r="C1512" s="8" t="str">
        <f t="shared" si="233"/>
        <v>Thur</v>
      </c>
      <c r="E1512" s="10">
        <v>24</v>
      </c>
      <c r="F1512" s="9">
        <v>33500.916000000005</v>
      </c>
      <c r="G1512" s="9">
        <v>22737.276000000002</v>
      </c>
      <c r="H1512" s="61">
        <v>14527.26</v>
      </c>
      <c r="I1512" s="9">
        <v>3181.0680000000002</v>
      </c>
      <c r="J1512" s="9">
        <v>0</v>
      </c>
      <c r="K1512" s="9">
        <v>11520.54</v>
      </c>
      <c r="L1512" s="9">
        <v>11911</v>
      </c>
      <c r="M1512" s="9"/>
      <c r="O1512" s="11">
        <f t="shared" si="234"/>
        <v>97378.06</v>
      </c>
      <c r="P1512" s="11">
        <v>0</v>
      </c>
      <c r="Q1512" s="11">
        <f t="shared" si="235"/>
        <v>11520.54</v>
      </c>
      <c r="S1512" s="11">
        <f t="shared" si="236"/>
        <v>97378.06</v>
      </c>
      <c r="T1512" s="11">
        <f t="shared" si="230"/>
        <v>97378.06</v>
      </c>
      <c r="U1512" s="11">
        <f t="shared" si="239"/>
        <v>36442.660000000003</v>
      </c>
      <c r="V1512" s="11">
        <f t="shared" si="231"/>
        <v>85467.06</v>
      </c>
      <c r="W1512" s="12">
        <f t="shared" si="237"/>
        <v>0.87768291954060285</v>
      </c>
      <c r="X1512" s="11">
        <f t="shared" si="232"/>
        <v>11911</v>
      </c>
      <c r="Y1512" s="12">
        <f t="shared" si="238"/>
        <v>0.12231708045939713</v>
      </c>
      <c r="AA1512" s="12"/>
      <c r="AB1512" s="12"/>
    </row>
    <row r="1513" spans="1:28">
      <c r="A1513" s="1">
        <v>36210</v>
      </c>
      <c r="B1513" s="7" t="s">
        <v>76</v>
      </c>
      <c r="C1513" s="8" t="str">
        <f t="shared" si="233"/>
        <v>Fri</v>
      </c>
      <c r="E1513" s="10">
        <v>27</v>
      </c>
      <c r="F1513" s="9">
        <v>29511.040000000001</v>
      </c>
      <c r="G1513" s="9">
        <v>22692.799999999999</v>
      </c>
      <c r="H1513" s="61">
        <v>14122.16</v>
      </c>
      <c r="I1513" s="9">
        <v>3298.88</v>
      </c>
      <c r="J1513" s="9">
        <v>0</v>
      </c>
      <c r="K1513" s="9">
        <v>10449.92</v>
      </c>
      <c r="L1513" s="9">
        <v>19363</v>
      </c>
      <c r="M1513" s="9"/>
      <c r="O1513" s="11">
        <f t="shared" si="234"/>
        <v>99437.8</v>
      </c>
      <c r="P1513" s="11">
        <v>0</v>
      </c>
      <c r="Q1513" s="11">
        <f t="shared" si="235"/>
        <v>10449.92</v>
      </c>
      <c r="S1513" s="11">
        <f t="shared" si="236"/>
        <v>99437.8</v>
      </c>
      <c r="T1513" s="11">
        <f t="shared" si="230"/>
        <v>99437.8</v>
      </c>
      <c r="U1513" s="11">
        <f t="shared" si="239"/>
        <v>2059.7400000000052</v>
      </c>
      <c r="V1513" s="11">
        <f t="shared" si="231"/>
        <v>80074.8</v>
      </c>
      <c r="W1513" s="12">
        <f t="shared" si="237"/>
        <v>0.80527525749765183</v>
      </c>
      <c r="X1513" s="11">
        <f t="shared" si="232"/>
        <v>19363</v>
      </c>
      <c r="Y1513" s="12">
        <f t="shared" si="238"/>
        <v>0.1947247425023482</v>
      </c>
      <c r="AA1513" s="12"/>
      <c r="AB1513" s="12"/>
    </row>
    <row r="1514" spans="1:28">
      <c r="A1514" s="1">
        <v>36211</v>
      </c>
      <c r="B1514" s="7" t="s">
        <v>76</v>
      </c>
      <c r="C1514" s="8" t="str">
        <f t="shared" si="233"/>
        <v>Sat</v>
      </c>
      <c r="E1514" s="10">
        <v>29</v>
      </c>
      <c r="F1514" s="9">
        <v>31085.19</v>
      </c>
      <c r="G1514" s="9">
        <v>22416.03</v>
      </c>
      <c r="H1514" s="61">
        <v>13716.855</v>
      </c>
      <c r="I1514" s="9">
        <v>3364.7849999999999</v>
      </c>
      <c r="J1514" s="9">
        <v>0</v>
      </c>
      <c r="K1514" s="9">
        <v>10950.3</v>
      </c>
      <c r="L1514" s="9">
        <v>20188</v>
      </c>
      <c r="M1514" s="9"/>
      <c r="O1514" s="11">
        <f t="shared" si="234"/>
        <v>101721.16</v>
      </c>
      <c r="P1514" s="11">
        <v>0</v>
      </c>
      <c r="Q1514" s="11">
        <f t="shared" si="235"/>
        <v>10950.3</v>
      </c>
      <c r="S1514" s="11">
        <f t="shared" si="236"/>
        <v>101721.16</v>
      </c>
      <c r="T1514" s="11">
        <f t="shared" si="230"/>
        <v>101721.16</v>
      </c>
      <c r="U1514" s="11">
        <f t="shared" si="239"/>
        <v>2283.3600000000006</v>
      </c>
      <c r="V1514" s="11">
        <f t="shared" si="231"/>
        <v>81533.16</v>
      </c>
      <c r="W1514" s="12">
        <f t="shared" si="237"/>
        <v>0.80153588496238148</v>
      </c>
      <c r="X1514" s="11">
        <f t="shared" si="232"/>
        <v>20188</v>
      </c>
      <c r="Y1514" s="12">
        <f t="shared" si="238"/>
        <v>0.19846411503761852</v>
      </c>
      <c r="AA1514" s="12"/>
      <c r="AB1514" s="12"/>
    </row>
    <row r="1515" spans="1:28">
      <c r="A1515" s="1">
        <v>36212</v>
      </c>
      <c r="B1515" s="7" t="s">
        <v>76</v>
      </c>
      <c r="C1515" s="8" t="str">
        <f t="shared" si="233"/>
        <v>Sun</v>
      </c>
      <c r="E1515" s="10">
        <v>35</v>
      </c>
      <c r="F1515" s="9">
        <v>42530.488000000005</v>
      </c>
      <c r="G1515" s="9">
        <v>24438.59</v>
      </c>
      <c r="H1515" s="61">
        <v>16029.068000000001</v>
      </c>
      <c r="I1515" s="9">
        <v>4281.7939999999999</v>
      </c>
      <c r="J1515" s="9">
        <v>0</v>
      </c>
      <c r="K1515" s="9">
        <v>14904.076000000001</v>
      </c>
      <c r="L1515" s="9">
        <v>22111</v>
      </c>
      <c r="M1515" s="9"/>
      <c r="O1515" s="11">
        <f t="shared" si="234"/>
        <v>124295.016</v>
      </c>
      <c r="P1515" s="11">
        <v>0</v>
      </c>
      <c r="Q1515" s="11">
        <f t="shared" si="235"/>
        <v>14904.076000000001</v>
      </c>
      <c r="S1515" s="11">
        <f t="shared" si="236"/>
        <v>124295.016</v>
      </c>
      <c r="T1515" s="11">
        <f t="shared" si="230"/>
        <v>124295.016</v>
      </c>
      <c r="U1515" s="11">
        <f t="shared" si="239"/>
        <v>22573.856</v>
      </c>
      <c r="V1515" s="11">
        <f t="shared" si="231"/>
        <v>102184.016</v>
      </c>
      <c r="W1515" s="12">
        <f t="shared" si="237"/>
        <v>0.82210871592791779</v>
      </c>
      <c r="X1515" s="11">
        <f t="shared" si="232"/>
        <v>22111</v>
      </c>
      <c r="Y1515" s="12">
        <f t="shared" si="238"/>
        <v>0.17789128407208218</v>
      </c>
      <c r="AA1515" s="12"/>
      <c r="AB1515" s="12"/>
    </row>
    <row r="1516" spans="1:28">
      <c r="A1516" s="1">
        <v>36213</v>
      </c>
      <c r="B1516" s="7" t="s">
        <v>76</v>
      </c>
      <c r="C1516" s="8" t="str">
        <f t="shared" si="233"/>
        <v>Mon</v>
      </c>
      <c r="E1516" s="10">
        <v>40</v>
      </c>
      <c r="F1516" s="9">
        <v>53651.268999999993</v>
      </c>
      <c r="G1516" s="9">
        <v>26016.255999999998</v>
      </c>
      <c r="H1516" s="61">
        <v>17851.954999999998</v>
      </c>
      <c r="I1516" s="9">
        <v>4901.8989999999994</v>
      </c>
      <c r="J1516" s="9">
        <v>0</v>
      </c>
      <c r="K1516" s="9">
        <v>19889.66</v>
      </c>
      <c r="L1516" s="9">
        <v>23116</v>
      </c>
      <c r="M1516" s="9"/>
      <c r="O1516" s="11">
        <f t="shared" si="234"/>
        <v>145427.03899999999</v>
      </c>
      <c r="P1516" s="11">
        <v>0</v>
      </c>
      <c r="Q1516" s="11">
        <f t="shared" si="235"/>
        <v>19889.66</v>
      </c>
      <c r="S1516" s="11">
        <f t="shared" si="236"/>
        <v>145427.03899999999</v>
      </c>
      <c r="T1516" s="11">
        <f t="shared" si="230"/>
        <v>145427.03899999999</v>
      </c>
      <c r="U1516" s="11">
        <f t="shared" si="239"/>
        <v>21132.022999999986</v>
      </c>
      <c r="V1516" s="11">
        <f t="shared" si="231"/>
        <v>122311.039</v>
      </c>
      <c r="W1516" s="12">
        <f t="shared" si="237"/>
        <v>0.84104744097829021</v>
      </c>
      <c r="X1516" s="11">
        <f t="shared" si="232"/>
        <v>23116</v>
      </c>
      <c r="Y1516" s="12">
        <f t="shared" si="238"/>
        <v>0.15895255902170985</v>
      </c>
      <c r="AA1516" s="12"/>
      <c r="AB1516" s="12"/>
    </row>
    <row r="1517" spans="1:28">
      <c r="A1517" s="1">
        <v>36214</v>
      </c>
      <c r="B1517" s="7" t="s">
        <v>76</v>
      </c>
      <c r="C1517" s="8" t="str">
        <f t="shared" si="233"/>
        <v>Tue</v>
      </c>
      <c r="E1517" s="10">
        <v>38</v>
      </c>
      <c r="F1517" s="9">
        <v>49671.314999999995</v>
      </c>
      <c r="G1517" s="9">
        <v>26026.040999999997</v>
      </c>
      <c r="H1517" s="61">
        <v>17450.282999999999</v>
      </c>
      <c r="I1517" s="9">
        <v>4870.8389999999999</v>
      </c>
      <c r="J1517" s="9">
        <v>0</v>
      </c>
      <c r="K1517" s="9">
        <v>21132.3</v>
      </c>
      <c r="L1517" s="9">
        <v>22838</v>
      </c>
      <c r="M1517" s="9"/>
      <c r="O1517" s="11">
        <f t="shared" si="234"/>
        <v>141988.77799999999</v>
      </c>
      <c r="P1517" s="11">
        <v>0</v>
      </c>
      <c r="Q1517" s="11">
        <f t="shared" si="235"/>
        <v>21132.3</v>
      </c>
      <c r="S1517" s="11">
        <f t="shared" si="236"/>
        <v>141988.77799999999</v>
      </c>
      <c r="T1517" s="11">
        <f t="shared" si="230"/>
        <v>141988.77799999999</v>
      </c>
      <c r="U1517" s="11">
        <f t="shared" si="239"/>
        <v>-3438.2609999999986</v>
      </c>
      <c r="V1517" s="11">
        <f t="shared" si="231"/>
        <v>119150.77800000001</v>
      </c>
      <c r="W1517" s="12">
        <f t="shared" si="237"/>
        <v>0.83915630290162802</v>
      </c>
      <c r="X1517" s="11">
        <f t="shared" si="232"/>
        <v>22838</v>
      </c>
      <c r="Y1517" s="12">
        <f t="shared" si="238"/>
        <v>0.1608436970983721</v>
      </c>
      <c r="AA1517" s="12"/>
      <c r="AB1517" s="12"/>
    </row>
    <row r="1518" spans="1:28">
      <c r="A1518" s="1">
        <v>36215</v>
      </c>
      <c r="B1518" s="7" t="s">
        <v>76</v>
      </c>
      <c r="C1518" s="8" t="str">
        <f t="shared" si="233"/>
        <v>Wed</v>
      </c>
      <c r="E1518" s="10">
        <v>34</v>
      </c>
      <c r="F1518" s="9">
        <v>41365.338000000003</v>
      </c>
      <c r="G1518" s="9">
        <v>24999.191999999999</v>
      </c>
      <c r="H1518" s="61">
        <v>16124.292000000001</v>
      </c>
      <c r="I1518" s="9">
        <v>3602.8980000000001</v>
      </c>
      <c r="J1518" s="9">
        <v>0</v>
      </c>
      <c r="K1518" s="9">
        <v>18344.574000000001</v>
      </c>
      <c r="L1518" s="9">
        <v>21615</v>
      </c>
      <c r="M1518" s="9"/>
      <c r="O1518" s="11">
        <f t="shared" si="234"/>
        <v>126051.29399999999</v>
      </c>
      <c r="P1518" s="11">
        <v>0</v>
      </c>
      <c r="Q1518" s="11">
        <f t="shared" si="235"/>
        <v>18344.574000000001</v>
      </c>
      <c r="S1518" s="11">
        <f t="shared" si="236"/>
        <v>126051.29399999999</v>
      </c>
      <c r="T1518" s="11">
        <f t="shared" si="230"/>
        <v>126051.29399999999</v>
      </c>
      <c r="U1518" s="11">
        <f t="shared" si="239"/>
        <v>-15937.483999999997</v>
      </c>
      <c r="V1518" s="11">
        <f t="shared" si="231"/>
        <v>104436.29399999999</v>
      </c>
      <c r="W1518" s="12">
        <f t="shared" si="237"/>
        <v>0.82852218875277872</v>
      </c>
      <c r="X1518" s="11">
        <f t="shared" si="232"/>
        <v>21615</v>
      </c>
      <c r="Y1518" s="12">
        <f t="shared" si="238"/>
        <v>0.17147781124722131</v>
      </c>
      <c r="AA1518" s="12"/>
      <c r="AB1518" s="12"/>
    </row>
    <row r="1519" spans="1:28">
      <c r="A1519" s="1">
        <v>36216</v>
      </c>
      <c r="B1519" s="7" t="s">
        <v>76</v>
      </c>
      <c r="C1519" s="8" t="str">
        <f t="shared" si="233"/>
        <v>Thur</v>
      </c>
      <c r="E1519" s="10">
        <v>33</v>
      </c>
      <c r="F1519" s="9">
        <v>40892.85</v>
      </c>
      <c r="G1519" s="9">
        <v>24756.164999999997</v>
      </c>
      <c r="H1519" s="61">
        <v>15741.314999999999</v>
      </c>
      <c r="I1519" s="9">
        <v>4214.5200000000004</v>
      </c>
      <c r="J1519" s="9">
        <v>0</v>
      </c>
      <c r="K1519" s="9">
        <v>16429.59</v>
      </c>
      <c r="L1519" s="9">
        <v>21371</v>
      </c>
      <c r="M1519" s="9"/>
      <c r="O1519" s="11">
        <f t="shared" si="234"/>
        <v>123405.44</v>
      </c>
      <c r="P1519" s="11">
        <v>0</v>
      </c>
      <c r="Q1519" s="11">
        <f t="shared" si="235"/>
        <v>16429.59</v>
      </c>
      <c r="S1519" s="11">
        <f t="shared" si="236"/>
        <v>123405.44</v>
      </c>
      <c r="T1519" s="11">
        <f t="shared" si="230"/>
        <v>123405.44</v>
      </c>
      <c r="U1519" s="11">
        <f t="shared" si="239"/>
        <v>-2645.8539999999921</v>
      </c>
      <c r="V1519" s="11">
        <f t="shared" si="231"/>
        <v>102034.44</v>
      </c>
      <c r="W1519" s="12">
        <f t="shared" si="237"/>
        <v>0.82682286939700556</v>
      </c>
      <c r="X1519" s="11">
        <f t="shared" si="232"/>
        <v>21371</v>
      </c>
      <c r="Y1519" s="12">
        <f t="shared" si="238"/>
        <v>0.17317713060299447</v>
      </c>
      <c r="AA1519" s="12"/>
      <c r="AB1519" s="12"/>
    </row>
    <row r="1520" spans="1:28">
      <c r="A1520" s="1">
        <v>36217</v>
      </c>
      <c r="B1520" s="7" t="s">
        <v>76</v>
      </c>
      <c r="C1520" s="8" t="str">
        <f t="shared" si="233"/>
        <v>Fri</v>
      </c>
      <c r="E1520" s="10">
        <v>29</v>
      </c>
      <c r="F1520" s="9">
        <v>30643.35</v>
      </c>
      <c r="G1520" s="9">
        <v>23074.286999999997</v>
      </c>
      <c r="H1520" s="61">
        <v>13946.612999999999</v>
      </c>
      <c r="I1520" s="9">
        <v>3442.84</v>
      </c>
      <c r="J1520" s="9">
        <v>0</v>
      </c>
      <c r="K1520" s="9">
        <v>12011.571</v>
      </c>
      <c r="L1520" s="9">
        <v>19823</v>
      </c>
      <c r="M1520" s="9"/>
      <c r="O1520" s="11">
        <f t="shared" si="234"/>
        <v>102941.66099999999</v>
      </c>
      <c r="P1520" s="11">
        <v>0</v>
      </c>
      <c r="Q1520" s="11">
        <f t="shared" si="235"/>
        <v>12011.571</v>
      </c>
      <c r="S1520" s="11">
        <f t="shared" si="236"/>
        <v>102941.66099999999</v>
      </c>
      <c r="T1520" s="11">
        <f t="shared" si="230"/>
        <v>102941.66099999999</v>
      </c>
      <c r="U1520" s="11">
        <f t="shared" si="239"/>
        <v>-20463.77900000001</v>
      </c>
      <c r="V1520" s="11">
        <f t="shared" si="231"/>
        <v>83118.660999999993</v>
      </c>
      <c r="W1520" s="12">
        <f t="shared" si="237"/>
        <v>0.80743462066344551</v>
      </c>
      <c r="X1520" s="11">
        <f t="shared" si="232"/>
        <v>19823</v>
      </c>
      <c r="Y1520" s="12">
        <f t="shared" si="238"/>
        <v>0.19256537933655454</v>
      </c>
      <c r="AA1520" s="12"/>
      <c r="AB1520" s="12"/>
    </row>
    <row r="1521" spans="1:31">
      <c r="A1521" s="1">
        <v>36218</v>
      </c>
      <c r="B1521" s="7" t="s">
        <v>76</v>
      </c>
      <c r="C1521" s="8" t="str">
        <f t="shared" si="233"/>
        <v>Sat</v>
      </c>
      <c r="E1521" s="10">
        <v>20</v>
      </c>
      <c r="F1521" s="9">
        <v>17399.823</v>
      </c>
      <c r="G1521" s="9">
        <v>20153.057999999997</v>
      </c>
      <c r="H1521" s="61">
        <v>10084.824999999999</v>
      </c>
      <c r="I1521" s="9">
        <v>1911.1909999999998</v>
      </c>
      <c r="J1521" s="9">
        <v>0</v>
      </c>
      <c r="K1521" s="9">
        <v>5858.0129999999999</v>
      </c>
      <c r="L1521" s="9">
        <v>17262</v>
      </c>
      <c r="M1521" s="9"/>
      <c r="O1521" s="11">
        <f t="shared" si="234"/>
        <v>72668.909999999989</v>
      </c>
      <c r="P1521" s="11">
        <v>0</v>
      </c>
      <c r="Q1521" s="11">
        <f t="shared" si="235"/>
        <v>5858.0129999999999</v>
      </c>
      <c r="S1521" s="11">
        <f t="shared" si="236"/>
        <v>72668.909999999989</v>
      </c>
      <c r="T1521" s="11">
        <f t="shared" si="230"/>
        <v>72668.909999999989</v>
      </c>
      <c r="U1521" s="11">
        <f t="shared" si="239"/>
        <v>-30272.751000000004</v>
      </c>
      <c r="V1521" s="11">
        <f t="shared" si="231"/>
        <v>55406.909999999989</v>
      </c>
      <c r="W1521" s="12">
        <f t="shared" si="237"/>
        <v>0.76245687461116451</v>
      </c>
      <c r="X1521" s="11">
        <f t="shared" si="232"/>
        <v>17262</v>
      </c>
      <c r="Y1521" s="12">
        <f t="shared" si="238"/>
        <v>0.23754312538883551</v>
      </c>
      <c r="AA1521" s="12"/>
      <c r="AB1521" s="12"/>
    </row>
    <row r="1522" spans="1:31">
      <c r="A1522" s="1">
        <v>36219</v>
      </c>
      <c r="B1522" s="7" t="s">
        <v>76</v>
      </c>
      <c r="C1522" s="8" t="str">
        <f t="shared" si="233"/>
        <v>Sun</v>
      </c>
      <c r="E1522" s="10">
        <v>16</v>
      </c>
      <c r="F1522" s="9">
        <v>18807.376</v>
      </c>
      <c r="G1522" s="9">
        <v>20747.356</v>
      </c>
      <c r="H1522" s="61">
        <v>10931.682999999999</v>
      </c>
      <c r="I1522" s="9">
        <v>2117.29</v>
      </c>
      <c r="J1522" s="9">
        <v>0</v>
      </c>
      <c r="K1522" s="9">
        <v>6127.625</v>
      </c>
      <c r="L1522" s="9">
        <v>17429</v>
      </c>
      <c r="M1522" s="9"/>
      <c r="O1522" s="11">
        <f t="shared" si="234"/>
        <v>76160.33</v>
      </c>
      <c r="P1522" s="11">
        <v>0</v>
      </c>
      <c r="Q1522" s="11">
        <f t="shared" si="235"/>
        <v>6127.625</v>
      </c>
      <c r="S1522" s="11">
        <f t="shared" si="236"/>
        <v>76160.33</v>
      </c>
      <c r="T1522" s="11">
        <f t="shared" si="230"/>
        <v>76160.33</v>
      </c>
      <c r="U1522" s="11">
        <f t="shared" si="239"/>
        <v>3491.4200000000128</v>
      </c>
      <c r="V1522" s="11">
        <f t="shared" si="231"/>
        <v>58731.33</v>
      </c>
      <c r="W1522" s="12">
        <f t="shared" si="237"/>
        <v>0.7711538277210721</v>
      </c>
      <c r="X1522" s="11">
        <f t="shared" si="232"/>
        <v>17429</v>
      </c>
      <c r="Y1522" s="12">
        <f t="shared" si="238"/>
        <v>0.2288461722789279</v>
      </c>
      <c r="AA1522" s="12"/>
      <c r="AB1522" s="12"/>
    </row>
    <row r="1523" spans="1:31">
      <c r="A1523" s="1">
        <v>36220</v>
      </c>
      <c r="B1523" s="7" t="s">
        <v>77</v>
      </c>
      <c r="C1523" s="8" t="str">
        <f t="shared" si="233"/>
        <v>Mon</v>
      </c>
      <c r="E1523" s="10">
        <v>23</v>
      </c>
      <c r="F1523" s="9">
        <v>35045.993999999999</v>
      </c>
      <c r="G1523" s="9">
        <v>23509.662</v>
      </c>
      <c r="H1523" s="61">
        <v>14862.084000000001</v>
      </c>
      <c r="I1523" s="9">
        <v>3511.5540000000001</v>
      </c>
      <c r="J1523" s="9">
        <v>0</v>
      </c>
      <c r="K1523" s="9">
        <v>13394.352000000001</v>
      </c>
      <c r="L1523" s="9">
        <v>13152</v>
      </c>
      <c r="M1523" s="9"/>
      <c r="O1523" s="11">
        <f t="shared" si="234"/>
        <v>103475.64600000001</v>
      </c>
      <c r="P1523" s="11">
        <v>0</v>
      </c>
      <c r="Q1523" s="11">
        <f t="shared" si="235"/>
        <v>13394.352000000001</v>
      </c>
      <c r="S1523" s="11">
        <f t="shared" si="236"/>
        <v>103475.64600000001</v>
      </c>
      <c r="T1523" s="11">
        <f t="shared" si="230"/>
        <v>103475.64600000001</v>
      </c>
      <c r="U1523" s="11">
        <f t="shared" si="239"/>
        <v>27315.316000000006</v>
      </c>
      <c r="V1523" s="11">
        <f t="shared" si="231"/>
        <v>90323.646000000008</v>
      </c>
      <c r="W1523" s="12">
        <f t="shared" si="237"/>
        <v>0.87289762849124908</v>
      </c>
      <c r="X1523" s="11">
        <f t="shared" si="232"/>
        <v>13152</v>
      </c>
      <c r="Y1523" s="12">
        <f t="shared" si="238"/>
        <v>0.12710237150875095</v>
      </c>
      <c r="AA1523" s="9">
        <f>INTERCEPT(T1523:T1553,E1523:E1553)</f>
        <v>31943.746985295766</v>
      </c>
      <c r="AB1523" s="9">
        <f>SLOPE(T1523:T1553,E1523:E1553)</f>
        <v>2679.9522092509196</v>
      </c>
      <c r="AC1523" s="12">
        <f>RSQ(T1523:T1553,E1523:E1553)</f>
        <v>0.92242667444008997</v>
      </c>
      <c r="AD1523" s="9">
        <f>AA1523+(AB1523*55)</f>
        <v>179341.11849409633</v>
      </c>
      <c r="AE1523" s="10">
        <f>SUM(E1523:E1553)</f>
        <v>633</v>
      </c>
    </row>
    <row r="1524" spans="1:31">
      <c r="A1524" s="1">
        <v>36221</v>
      </c>
      <c r="B1524" s="7" t="s">
        <v>77</v>
      </c>
      <c r="C1524" s="8" t="str">
        <f t="shared" si="233"/>
        <v>Tue</v>
      </c>
      <c r="E1524" s="10">
        <v>17</v>
      </c>
      <c r="F1524" s="9">
        <v>22070.437999999998</v>
      </c>
      <c r="G1524" s="9">
        <v>21535.352999999999</v>
      </c>
      <c r="H1524" s="61">
        <v>12649.824999999999</v>
      </c>
      <c r="I1524" s="9">
        <v>2377.232</v>
      </c>
      <c r="J1524" s="9">
        <v>0</v>
      </c>
      <c r="K1524" s="9">
        <v>8725.521999999999</v>
      </c>
      <c r="L1524" s="9">
        <v>10337</v>
      </c>
      <c r="M1524" s="9"/>
      <c r="O1524" s="11">
        <f t="shared" si="234"/>
        <v>77695.37</v>
      </c>
      <c r="P1524" s="11">
        <v>0</v>
      </c>
      <c r="Q1524" s="11">
        <f t="shared" si="235"/>
        <v>8725.521999999999</v>
      </c>
      <c r="S1524" s="11">
        <f t="shared" si="236"/>
        <v>77695.37</v>
      </c>
      <c r="T1524" s="11">
        <f t="shared" si="230"/>
        <v>77695.37</v>
      </c>
      <c r="U1524" s="11">
        <f t="shared" si="239"/>
        <v>-25780.276000000013</v>
      </c>
      <c r="V1524" s="11">
        <f t="shared" si="231"/>
        <v>67358.37</v>
      </c>
      <c r="W1524" s="12">
        <f t="shared" si="237"/>
        <v>0.86695474904103031</v>
      </c>
      <c r="X1524" s="11">
        <f t="shared" si="232"/>
        <v>10337</v>
      </c>
      <c r="Y1524" s="12">
        <f t="shared" si="238"/>
        <v>0.13304525095896963</v>
      </c>
      <c r="AA1524" s="12"/>
      <c r="AB1524" s="12"/>
    </row>
    <row r="1525" spans="1:31">
      <c r="A1525" s="1">
        <v>36222</v>
      </c>
      <c r="B1525" s="7" t="s">
        <v>77</v>
      </c>
      <c r="C1525" s="8" t="str">
        <f t="shared" si="233"/>
        <v>Wed</v>
      </c>
      <c r="E1525" s="10">
        <v>14</v>
      </c>
      <c r="F1525" s="9">
        <v>23247.625</v>
      </c>
      <c r="G1525" s="9">
        <v>21520.806999999997</v>
      </c>
      <c r="H1525" s="61">
        <v>12718.398999999999</v>
      </c>
      <c r="I1525" s="9">
        <v>2391.7779999999998</v>
      </c>
      <c r="J1525" s="9">
        <v>0</v>
      </c>
      <c r="K1525" s="9">
        <v>9343.726999999999</v>
      </c>
      <c r="L1525" s="9">
        <v>10341</v>
      </c>
      <c r="M1525" s="9"/>
      <c r="O1525" s="11">
        <f t="shared" si="234"/>
        <v>79563.335999999996</v>
      </c>
      <c r="P1525" s="11">
        <v>0</v>
      </c>
      <c r="Q1525" s="11">
        <f t="shared" si="235"/>
        <v>9343.726999999999</v>
      </c>
      <c r="S1525" s="11">
        <f t="shared" si="236"/>
        <v>79563.335999999996</v>
      </c>
      <c r="T1525" s="11">
        <f t="shared" si="230"/>
        <v>79563.335999999996</v>
      </c>
      <c r="U1525" s="11">
        <f t="shared" si="239"/>
        <v>1867.9660000000003</v>
      </c>
      <c r="V1525" s="11">
        <f t="shared" si="231"/>
        <v>69222.335999999996</v>
      </c>
      <c r="W1525" s="12">
        <f t="shared" si="237"/>
        <v>0.87002807423761119</v>
      </c>
      <c r="X1525" s="11">
        <f t="shared" si="232"/>
        <v>10341</v>
      </c>
      <c r="Y1525" s="12">
        <f t="shared" si="238"/>
        <v>0.12997192576238886</v>
      </c>
      <c r="AA1525" s="12"/>
      <c r="AB1525" s="12"/>
    </row>
    <row r="1526" spans="1:31">
      <c r="A1526" s="1">
        <v>36223</v>
      </c>
      <c r="B1526" s="7" t="s">
        <v>77</v>
      </c>
      <c r="C1526" s="8" t="str">
        <f t="shared" si="233"/>
        <v>Thur</v>
      </c>
      <c r="E1526" s="10">
        <v>27</v>
      </c>
      <c r="F1526" s="9">
        <v>37195.692000000003</v>
      </c>
      <c r="G1526" s="9">
        <v>23872.962</v>
      </c>
      <c r="H1526" s="61">
        <v>15578.304</v>
      </c>
      <c r="I1526" s="9">
        <v>3768.9780000000001</v>
      </c>
      <c r="J1526" s="9">
        <v>0</v>
      </c>
      <c r="K1526" s="9">
        <v>15684.18</v>
      </c>
      <c r="L1526" s="9">
        <v>13873</v>
      </c>
      <c r="M1526" s="9"/>
      <c r="O1526" s="11">
        <f t="shared" si="234"/>
        <v>109973.11600000001</v>
      </c>
      <c r="P1526" s="11">
        <v>0</v>
      </c>
      <c r="Q1526" s="11">
        <f t="shared" si="235"/>
        <v>15684.18</v>
      </c>
      <c r="S1526" s="11">
        <f t="shared" si="236"/>
        <v>109973.11600000001</v>
      </c>
      <c r="T1526" s="11">
        <f t="shared" si="230"/>
        <v>109973.11600000001</v>
      </c>
      <c r="U1526" s="11">
        <f t="shared" si="239"/>
        <v>30409.780000000013</v>
      </c>
      <c r="V1526" s="11">
        <f t="shared" si="231"/>
        <v>96100.116000000009</v>
      </c>
      <c r="W1526" s="12">
        <f t="shared" si="237"/>
        <v>0.87385098736312972</v>
      </c>
      <c r="X1526" s="11">
        <f t="shared" si="232"/>
        <v>13873</v>
      </c>
      <c r="Y1526" s="12">
        <f t="shared" si="238"/>
        <v>0.12614901263687026</v>
      </c>
      <c r="AA1526" s="12"/>
      <c r="AB1526" s="12"/>
    </row>
    <row r="1527" spans="1:31">
      <c r="A1527" s="1">
        <v>36224</v>
      </c>
      <c r="B1527" s="7" t="s">
        <v>77</v>
      </c>
      <c r="C1527" s="8" t="str">
        <f t="shared" si="233"/>
        <v>Fri</v>
      </c>
      <c r="E1527" s="10">
        <v>25</v>
      </c>
      <c r="F1527" s="9">
        <v>28240.284</v>
      </c>
      <c r="G1527" s="9">
        <v>21806.976000000002</v>
      </c>
      <c r="H1527" s="61">
        <v>13231.316000000001</v>
      </c>
      <c r="I1527" s="9">
        <v>3570.9340000000002</v>
      </c>
      <c r="J1527" s="9">
        <v>0</v>
      </c>
      <c r="K1527" s="9">
        <v>5035.9859999999999</v>
      </c>
      <c r="L1527" s="9">
        <v>20501</v>
      </c>
      <c r="M1527" s="9"/>
      <c r="O1527" s="11">
        <f t="shared" si="234"/>
        <v>92386.495999999999</v>
      </c>
      <c r="P1527" s="11">
        <v>0</v>
      </c>
      <c r="Q1527" s="11">
        <f t="shared" si="235"/>
        <v>5035.9859999999999</v>
      </c>
      <c r="S1527" s="11">
        <f t="shared" si="236"/>
        <v>92386.495999999999</v>
      </c>
      <c r="T1527" s="11">
        <f t="shared" si="230"/>
        <v>92386.495999999999</v>
      </c>
      <c r="U1527" s="11">
        <f t="shared" si="239"/>
        <v>-17586.62000000001</v>
      </c>
      <c r="V1527" s="11">
        <f t="shared" si="231"/>
        <v>71885.495999999999</v>
      </c>
      <c r="W1527" s="12">
        <f t="shared" si="237"/>
        <v>0.77809527487653607</v>
      </c>
      <c r="X1527" s="11">
        <f t="shared" si="232"/>
        <v>20501</v>
      </c>
      <c r="Y1527" s="12">
        <f t="shared" si="238"/>
        <v>0.22190472512346393</v>
      </c>
      <c r="AA1527" s="12"/>
      <c r="AB1527" s="12"/>
    </row>
    <row r="1528" spans="1:31">
      <c r="A1528" s="1">
        <v>36225</v>
      </c>
      <c r="B1528" s="7" t="s">
        <v>77</v>
      </c>
      <c r="C1528" s="8" t="str">
        <f t="shared" si="233"/>
        <v>Sat</v>
      </c>
      <c r="E1528" s="10">
        <v>17</v>
      </c>
      <c r="F1528" s="9">
        <v>21275.040000000001</v>
      </c>
      <c r="G1528" s="9">
        <v>19505.61</v>
      </c>
      <c r="H1528" s="61">
        <v>10484.657999999999</v>
      </c>
      <c r="I1528" s="9">
        <v>2422.7579999999998</v>
      </c>
      <c r="J1528" s="9">
        <v>0</v>
      </c>
      <c r="K1528" s="9">
        <v>4836.0929999999998</v>
      </c>
      <c r="L1528" s="9">
        <v>19034</v>
      </c>
      <c r="M1528" s="9"/>
      <c r="O1528" s="11">
        <f t="shared" si="234"/>
        <v>77558.159000000014</v>
      </c>
      <c r="P1528" s="11">
        <v>0</v>
      </c>
      <c r="Q1528" s="11">
        <f t="shared" si="235"/>
        <v>4836.0929999999998</v>
      </c>
      <c r="S1528" s="11">
        <f t="shared" si="236"/>
        <v>77558.159000000014</v>
      </c>
      <c r="T1528" s="11">
        <f t="shared" si="230"/>
        <v>77558.159000000014</v>
      </c>
      <c r="U1528" s="11">
        <f t="shared" si="239"/>
        <v>-14828.336999999985</v>
      </c>
      <c r="V1528" s="11">
        <f t="shared" si="231"/>
        <v>58524.159000000007</v>
      </c>
      <c r="W1528" s="12">
        <f t="shared" si="237"/>
        <v>0.75458416953914542</v>
      </c>
      <c r="X1528" s="11">
        <f t="shared" si="232"/>
        <v>19034</v>
      </c>
      <c r="Y1528" s="12">
        <f t="shared" si="238"/>
        <v>0.24541583046085449</v>
      </c>
      <c r="AA1528" s="12"/>
      <c r="AB1528" s="12"/>
    </row>
    <row r="1529" spans="1:31">
      <c r="A1529" s="1">
        <v>36226</v>
      </c>
      <c r="B1529" s="7" t="s">
        <v>77</v>
      </c>
      <c r="C1529" s="8" t="str">
        <f t="shared" si="233"/>
        <v>Sun</v>
      </c>
      <c r="E1529" s="10">
        <v>34</v>
      </c>
      <c r="F1529" s="9">
        <v>44708.195</v>
      </c>
      <c r="G1529" s="9">
        <v>24628.358999999997</v>
      </c>
      <c r="H1529" s="61">
        <v>15880.717999999999</v>
      </c>
      <c r="I1529" s="9">
        <v>5087.7539999999999</v>
      </c>
      <c r="J1529" s="9">
        <v>0</v>
      </c>
      <c r="K1529" s="9">
        <v>9491.2999999999993</v>
      </c>
      <c r="L1529" s="9">
        <v>23614</v>
      </c>
      <c r="M1529" s="9"/>
      <c r="O1529" s="11">
        <f t="shared" si="234"/>
        <v>123410.326</v>
      </c>
      <c r="P1529" s="11">
        <v>0</v>
      </c>
      <c r="Q1529" s="11">
        <f t="shared" si="235"/>
        <v>9491.2999999999993</v>
      </c>
      <c r="S1529" s="11">
        <f t="shared" si="236"/>
        <v>123410.326</v>
      </c>
      <c r="T1529" s="11">
        <f t="shared" si="230"/>
        <v>123410.326</v>
      </c>
      <c r="U1529" s="11">
        <f t="shared" si="239"/>
        <v>45852.166999999987</v>
      </c>
      <c r="V1529" s="11">
        <f t="shared" si="231"/>
        <v>99796.326000000001</v>
      </c>
      <c r="W1529" s="12">
        <f t="shared" si="237"/>
        <v>0.80865458535455126</v>
      </c>
      <c r="X1529" s="11">
        <f t="shared" si="232"/>
        <v>23614</v>
      </c>
      <c r="Y1529" s="12">
        <f t="shared" si="238"/>
        <v>0.19134541464544871</v>
      </c>
      <c r="AA1529" s="12"/>
      <c r="AB1529" s="12"/>
    </row>
    <row r="1530" spans="1:31">
      <c r="A1530" s="1">
        <v>36227</v>
      </c>
      <c r="B1530" s="7" t="s">
        <v>77</v>
      </c>
      <c r="C1530" s="8" t="str">
        <f t="shared" si="233"/>
        <v>Mon</v>
      </c>
      <c r="E1530" s="10">
        <v>33</v>
      </c>
      <c r="F1530" s="9">
        <v>45927.955999999998</v>
      </c>
      <c r="G1530" s="9">
        <v>25821.227999999999</v>
      </c>
      <c r="H1530" s="61">
        <v>17286.881999999998</v>
      </c>
      <c r="I1530" s="9">
        <v>5348.7719999999999</v>
      </c>
      <c r="J1530" s="9">
        <v>0</v>
      </c>
      <c r="K1530" s="9">
        <v>5874.5059999999994</v>
      </c>
      <c r="L1530" s="9">
        <v>23917</v>
      </c>
      <c r="M1530" s="9"/>
      <c r="O1530" s="11">
        <f t="shared" si="234"/>
        <v>124176.34399999998</v>
      </c>
      <c r="P1530" s="11">
        <v>0</v>
      </c>
      <c r="Q1530" s="11">
        <f t="shared" si="235"/>
        <v>5874.5059999999994</v>
      </c>
      <c r="S1530" s="11">
        <f t="shared" si="236"/>
        <v>124176.34399999998</v>
      </c>
      <c r="T1530" s="11">
        <f t="shared" si="230"/>
        <v>124176.34399999998</v>
      </c>
      <c r="U1530" s="11">
        <f t="shared" si="239"/>
        <v>766.01799999998184</v>
      </c>
      <c r="V1530" s="11">
        <f t="shared" si="231"/>
        <v>100259.34399999998</v>
      </c>
      <c r="W1530" s="12">
        <f t="shared" si="237"/>
        <v>0.80739487707900304</v>
      </c>
      <c r="X1530" s="11">
        <f t="shared" si="232"/>
        <v>23917</v>
      </c>
      <c r="Y1530" s="12">
        <f t="shared" si="238"/>
        <v>0.19260512292099696</v>
      </c>
      <c r="AA1530" s="12"/>
      <c r="AB1530" s="12"/>
    </row>
    <row r="1531" spans="1:31">
      <c r="A1531" s="1">
        <v>36228</v>
      </c>
      <c r="B1531" s="7" t="s">
        <v>77</v>
      </c>
      <c r="C1531" s="8" t="str">
        <f t="shared" si="233"/>
        <v>Tue</v>
      </c>
      <c r="E1531" s="10">
        <v>36</v>
      </c>
      <c r="F1531" s="9">
        <v>51408.743999999999</v>
      </c>
      <c r="G1531" s="9">
        <v>26895.275999999998</v>
      </c>
      <c r="H1531" s="61">
        <v>18469.421999999999</v>
      </c>
      <c r="I1531" s="9">
        <v>5848.3379999999997</v>
      </c>
      <c r="J1531" s="9">
        <v>0</v>
      </c>
      <c r="K1531" s="9">
        <v>6651.99</v>
      </c>
      <c r="L1531" s="9">
        <v>24737</v>
      </c>
      <c r="M1531" s="9"/>
      <c r="O1531" s="11">
        <f t="shared" si="234"/>
        <v>134010.76999999999</v>
      </c>
      <c r="P1531" s="11">
        <v>0</v>
      </c>
      <c r="Q1531" s="11">
        <f t="shared" si="235"/>
        <v>6651.99</v>
      </c>
      <c r="S1531" s="11">
        <f t="shared" si="236"/>
        <v>134010.76999999999</v>
      </c>
      <c r="T1531" s="11">
        <f t="shared" si="230"/>
        <v>134010.76999999999</v>
      </c>
      <c r="U1531" s="11">
        <f t="shared" si="239"/>
        <v>9834.4260000000068</v>
      </c>
      <c r="V1531" s="11">
        <f t="shared" si="231"/>
        <v>109273.76999999999</v>
      </c>
      <c r="W1531" s="12">
        <f t="shared" si="237"/>
        <v>0.81541035843611676</v>
      </c>
      <c r="X1531" s="11">
        <f t="shared" si="232"/>
        <v>24737</v>
      </c>
      <c r="Y1531" s="12">
        <f t="shared" si="238"/>
        <v>0.18458964156388327</v>
      </c>
      <c r="AA1531" s="12"/>
      <c r="AB1531" s="12"/>
    </row>
    <row r="1532" spans="1:31">
      <c r="A1532" s="1">
        <v>36229</v>
      </c>
      <c r="B1532" s="7" t="s">
        <v>77</v>
      </c>
      <c r="C1532" s="8" t="str">
        <f t="shared" si="233"/>
        <v>Wed</v>
      </c>
      <c r="E1532" s="10">
        <v>33</v>
      </c>
      <c r="F1532" s="9">
        <v>47697.974999999999</v>
      </c>
      <c r="G1532" s="9">
        <v>26324.19</v>
      </c>
      <c r="H1532" s="61">
        <v>17753.355</v>
      </c>
      <c r="I1532" s="9">
        <v>5566.23</v>
      </c>
      <c r="J1532" s="9">
        <v>0</v>
      </c>
      <c r="K1532" s="9">
        <v>6876.54</v>
      </c>
      <c r="L1532" s="9">
        <v>24150</v>
      </c>
      <c r="M1532" s="9"/>
      <c r="O1532" s="11">
        <f t="shared" si="234"/>
        <v>128368.28999999998</v>
      </c>
      <c r="P1532" s="11">
        <v>0</v>
      </c>
      <c r="Q1532" s="11">
        <f t="shared" si="235"/>
        <v>6876.54</v>
      </c>
      <c r="S1532" s="11">
        <f t="shared" si="236"/>
        <v>128368.28999999998</v>
      </c>
      <c r="T1532" s="11">
        <f t="shared" si="230"/>
        <v>128368.28999999998</v>
      </c>
      <c r="U1532" s="11">
        <f t="shared" si="239"/>
        <v>-5642.4800000000105</v>
      </c>
      <c r="V1532" s="11">
        <f t="shared" si="231"/>
        <v>104218.28999999998</v>
      </c>
      <c r="W1532" s="12">
        <f t="shared" si="237"/>
        <v>0.81186942663176398</v>
      </c>
      <c r="X1532" s="11">
        <f t="shared" si="232"/>
        <v>24150</v>
      </c>
      <c r="Y1532" s="12">
        <f t="shared" si="238"/>
        <v>0.18813057336823608</v>
      </c>
      <c r="AA1532" s="12"/>
      <c r="AB1532" s="12"/>
    </row>
    <row r="1533" spans="1:31">
      <c r="A1533" s="1">
        <v>36230</v>
      </c>
      <c r="B1533" s="7" t="s">
        <v>77</v>
      </c>
      <c r="C1533" s="8" t="str">
        <f t="shared" si="233"/>
        <v>Thur</v>
      </c>
      <c r="E1533" s="10">
        <v>28</v>
      </c>
      <c r="F1533" s="9">
        <v>39211.347999999998</v>
      </c>
      <c r="G1533" s="9">
        <v>24551.296000000002</v>
      </c>
      <c r="H1533" s="61">
        <v>15828.472</v>
      </c>
      <c r="I1533" s="9">
        <v>4716.0740000000005</v>
      </c>
      <c r="J1533" s="9">
        <v>0</v>
      </c>
      <c r="K1533" s="9">
        <v>5215.4960000000001</v>
      </c>
      <c r="L1533" s="9">
        <v>22481</v>
      </c>
      <c r="M1533" s="9"/>
      <c r="O1533" s="11">
        <f t="shared" si="234"/>
        <v>112003.686</v>
      </c>
      <c r="P1533" s="11">
        <v>0</v>
      </c>
      <c r="Q1533" s="11">
        <f t="shared" si="235"/>
        <v>5215.4960000000001</v>
      </c>
      <c r="S1533" s="11">
        <f t="shared" si="236"/>
        <v>112003.686</v>
      </c>
      <c r="T1533" s="11">
        <f t="shared" si="230"/>
        <v>112003.686</v>
      </c>
      <c r="U1533" s="11">
        <f t="shared" si="239"/>
        <v>-16364.603999999978</v>
      </c>
      <c r="V1533" s="11">
        <f t="shared" si="231"/>
        <v>89522.686000000002</v>
      </c>
      <c r="W1533" s="12">
        <f t="shared" si="237"/>
        <v>0.79928339144124239</v>
      </c>
      <c r="X1533" s="11">
        <f t="shared" si="232"/>
        <v>22481</v>
      </c>
      <c r="Y1533" s="12">
        <f t="shared" si="238"/>
        <v>0.20071660855875761</v>
      </c>
      <c r="AA1533" s="12"/>
      <c r="AB1533" s="12"/>
    </row>
    <row r="1534" spans="1:31">
      <c r="A1534" s="1">
        <v>36231</v>
      </c>
      <c r="B1534" s="7" t="s">
        <v>77</v>
      </c>
      <c r="C1534" s="8" t="str">
        <f t="shared" si="233"/>
        <v>Fri</v>
      </c>
      <c r="E1534" s="10">
        <v>25</v>
      </c>
      <c r="F1534" s="9">
        <v>33611.243999999999</v>
      </c>
      <c r="G1534" s="9">
        <v>22960.216999999997</v>
      </c>
      <c r="H1534" s="61">
        <v>14401.856</v>
      </c>
      <c r="I1534" s="9">
        <v>4117.9269999999997</v>
      </c>
      <c r="J1534" s="9">
        <v>0</v>
      </c>
      <c r="K1534" s="9">
        <v>4253.7739999999994</v>
      </c>
      <c r="L1534" s="9">
        <v>21561</v>
      </c>
      <c r="M1534" s="9"/>
      <c r="O1534" s="11">
        <f t="shared" si="234"/>
        <v>100906.018</v>
      </c>
      <c r="P1534" s="11">
        <v>0</v>
      </c>
      <c r="Q1534" s="11">
        <f t="shared" si="235"/>
        <v>4253.7739999999994</v>
      </c>
      <c r="S1534" s="11">
        <f t="shared" si="236"/>
        <v>100906.018</v>
      </c>
      <c r="T1534" s="11">
        <f t="shared" si="230"/>
        <v>100906.018</v>
      </c>
      <c r="U1534" s="11">
        <f t="shared" si="239"/>
        <v>-11097.668000000005</v>
      </c>
      <c r="V1534" s="11">
        <f t="shared" si="231"/>
        <v>79345.017999999996</v>
      </c>
      <c r="W1534" s="12">
        <f t="shared" si="237"/>
        <v>0.78632592557561831</v>
      </c>
      <c r="X1534" s="11">
        <f t="shared" si="232"/>
        <v>21561</v>
      </c>
      <c r="Y1534" s="12">
        <f t="shared" si="238"/>
        <v>0.21367407442438172</v>
      </c>
      <c r="AA1534" s="12"/>
      <c r="AB1534" s="12"/>
    </row>
    <row r="1535" spans="1:31">
      <c r="A1535" s="1">
        <v>36232</v>
      </c>
      <c r="B1535" s="7" t="s">
        <v>77</v>
      </c>
      <c r="C1535" s="8" t="str">
        <f t="shared" si="233"/>
        <v>Sat</v>
      </c>
      <c r="E1535" s="10">
        <v>25</v>
      </c>
      <c r="F1535" s="9">
        <v>25477.919999999998</v>
      </c>
      <c r="G1535" s="9">
        <v>20908.16</v>
      </c>
      <c r="H1535" s="61">
        <v>12067.12</v>
      </c>
      <c r="I1535" s="9">
        <v>3339.44</v>
      </c>
      <c r="J1535" s="9">
        <v>0</v>
      </c>
      <c r="K1535" s="9">
        <v>4336.8</v>
      </c>
      <c r="L1535" s="9">
        <v>20292</v>
      </c>
      <c r="M1535" s="9"/>
      <c r="O1535" s="11">
        <f t="shared" si="234"/>
        <v>86421.440000000002</v>
      </c>
      <c r="P1535" s="11">
        <v>0</v>
      </c>
      <c r="Q1535" s="11">
        <f t="shared" si="235"/>
        <v>4336.8</v>
      </c>
      <c r="S1535" s="11">
        <f t="shared" si="236"/>
        <v>86421.440000000002</v>
      </c>
      <c r="T1535" s="11">
        <f t="shared" si="230"/>
        <v>86421.440000000002</v>
      </c>
      <c r="U1535" s="11">
        <f t="shared" si="239"/>
        <v>-14484.577999999994</v>
      </c>
      <c r="V1535" s="11">
        <f t="shared" si="231"/>
        <v>66129.440000000002</v>
      </c>
      <c r="W1535" s="12">
        <f t="shared" si="237"/>
        <v>0.76519715478011008</v>
      </c>
      <c r="X1535" s="11">
        <f t="shared" si="232"/>
        <v>20292</v>
      </c>
      <c r="Y1535" s="12">
        <f t="shared" si="238"/>
        <v>0.23480284521988987</v>
      </c>
      <c r="AA1535" s="12"/>
      <c r="AB1535" s="12"/>
    </row>
    <row r="1536" spans="1:31">
      <c r="A1536" s="1">
        <v>36233</v>
      </c>
      <c r="B1536" s="7" t="s">
        <v>77</v>
      </c>
      <c r="C1536" s="8" t="str">
        <f t="shared" si="233"/>
        <v>Sun</v>
      </c>
      <c r="E1536" s="10">
        <v>28</v>
      </c>
      <c r="F1536" s="9">
        <v>40018.014000000003</v>
      </c>
      <c r="G1536" s="9">
        <v>23956.002</v>
      </c>
      <c r="H1536" s="61">
        <v>14785.272000000001</v>
      </c>
      <c r="I1536" s="9">
        <v>4724.9760000000006</v>
      </c>
      <c r="J1536" s="9">
        <v>0</v>
      </c>
      <c r="K1536" s="9">
        <v>4743.66</v>
      </c>
      <c r="L1536" s="9">
        <v>22789</v>
      </c>
      <c r="M1536" s="9"/>
      <c r="O1536" s="11">
        <f t="shared" si="234"/>
        <v>111016.924</v>
      </c>
      <c r="P1536" s="11">
        <v>0</v>
      </c>
      <c r="Q1536" s="11">
        <f t="shared" si="235"/>
        <v>4743.66</v>
      </c>
      <c r="S1536" s="11">
        <f t="shared" si="236"/>
        <v>111016.924</v>
      </c>
      <c r="T1536" s="11">
        <f t="shared" si="230"/>
        <v>111016.924</v>
      </c>
      <c r="U1536" s="11">
        <f t="shared" si="239"/>
        <v>24595.483999999997</v>
      </c>
      <c r="V1536" s="11">
        <f t="shared" si="231"/>
        <v>88227.923999999999</v>
      </c>
      <c r="W1536" s="12">
        <f t="shared" si="237"/>
        <v>0.79472499165983013</v>
      </c>
      <c r="X1536" s="11">
        <f t="shared" si="232"/>
        <v>22789</v>
      </c>
      <c r="Y1536" s="12">
        <f t="shared" si="238"/>
        <v>0.20527500834016982</v>
      </c>
      <c r="AA1536" s="12"/>
      <c r="AB1536" s="12"/>
    </row>
    <row r="1537" spans="1:28">
      <c r="A1537" s="1">
        <v>36234</v>
      </c>
      <c r="B1537" s="7" t="s">
        <v>77</v>
      </c>
      <c r="C1537" s="8" t="str">
        <f t="shared" si="233"/>
        <v>Mon</v>
      </c>
      <c r="E1537" s="10">
        <v>30</v>
      </c>
      <c r="F1537" s="9">
        <v>42927.527999999998</v>
      </c>
      <c r="G1537" s="9">
        <v>25324.085999999999</v>
      </c>
      <c r="H1537" s="61">
        <v>16409.742000000002</v>
      </c>
      <c r="I1537" s="9">
        <v>5099.6940000000004</v>
      </c>
      <c r="J1537" s="9">
        <v>0</v>
      </c>
      <c r="K1537" s="9">
        <v>4101.1379999999999</v>
      </c>
      <c r="L1537" s="9">
        <v>23326</v>
      </c>
      <c r="M1537" s="9"/>
      <c r="O1537" s="11">
        <f t="shared" si="234"/>
        <v>117188.18800000001</v>
      </c>
      <c r="P1537" s="11">
        <v>0</v>
      </c>
      <c r="Q1537" s="11">
        <f t="shared" si="235"/>
        <v>4101.1379999999999</v>
      </c>
      <c r="S1537" s="11">
        <f t="shared" si="236"/>
        <v>117188.18800000001</v>
      </c>
      <c r="T1537" s="11">
        <f t="shared" si="230"/>
        <v>117188.18800000001</v>
      </c>
      <c r="U1537" s="11">
        <f t="shared" si="239"/>
        <v>6171.2640000000101</v>
      </c>
      <c r="V1537" s="11">
        <f t="shared" si="231"/>
        <v>93862.188000000009</v>
      </c>
      <c r="W1537" s="12">
        <f t="shared" si="237"/>
        <v>0.80095263526047522</v>
      </c>
      <c r="X1537" s="11">
        <f t="shared" si="232"/>
        <v>23326</v>
      </c>
      <c r="Y1537" s="12">
        <f t="shared" si="238"/>
        <v>0.19904736473952475</v>
      </c>
      <c r="AA1537" s="12"/>
      <c r="AB1537" s="12"/>
    </row>
    <row r="1538" spans="1:28">
      <c r="A1538" s="1">
        <v>36235</v>
      </c>
      <c r="B1538" s="7" t="s">
        <v>77</v>
      </c>
      <c r="C1538" s="8" t="str">
        <f t="shared" si="233"/>
        <v>Tue</v>
      </c>
      <c r="E1538" s="10">
        <v>19</v>
      </c>
      <c r="F1538" s="9">
        <v>24536.456999999999</v>
      </c>
      <c r="G1538" s="9">
        <v>21292.720999999998</v>
      </c>
      <c r="H1538" s="61">
        <v>12788.284</v>
      </c>
      <c r="I1538" s="9">
        <v>3104.7779999999998</v>
      </c>
      <c r="J1538" s="9">
        <v>0</v>
      </c>
      <c r="K1538" s="9">
        <v>1559.6479999999999</v>
      </c>
      <c r="L1538" s="9">
        <v>14390</v>
      </c>
      <c r="M1538" s="9"/>
      <c r="O1538" s="11">
        <f t="shared" si="234"/>
        <v>77671.888000000006</v>
      </c>
      <c r="P1538" s="11">
        <v>0</v>
      </c>
      <c r="Q1538" s="11">
        <f t="shared" si="235"/>
        <v>1559.6479999999999</v>
      </c>
      <c r="S1538" s="11">
        <f t="shared" si="236"/>
        <v>77671.888000000006</v>
      </c>
      <c r="T1538" s="11">
        <f t="shared" si="230"/>
        <v>77671.888000000006</v>
      </c>
      <c r="U1538" s="11">
        <f t="shared" si="239"/>
        <v>-39516.300000000003</v>
      </c>
      <c r="V1538" s="11">
        <f t="shared" si="231"/>
        <v>63281.887999999999</v>
      </c>
      <c r="W1538" s="12">
        <f t="shared" si="237"/>
        <v>0.81473348504158927</v>
      </c>
      <c r="X1538" s="11">
        <f t="shared" si="232"/>
        <v>14390</v>
      </c>
      <c r="Y1538" s="12">
        <f t="shared" si="238"/>
        <v>0.18526651495841068</v>
      </c>
      <c r="AA1538" s="12"/>
      <c r="AB1538" s="12"/>
    </row>
    <row r="1539" spans="1:28">
      <c r="A1539" s="1">
        <v>36236</v>
      </c>
      <c r="B1539" s="7" t="s">
        <v>77</v>
      </c>
      <c r="C1539" s="8" t="str">
        <f t="shared" si="233"/>
        <v>Wed</v>
      </c>
      <c r="E1539" s="10">
        <v>3</v>
      </c>
      <c r="F1539" s="9">
        <v>10092.083999999999</v>
      </c>
      <c r="G1539" s="9">
        <v>17635.221999999998</v>
      </c>
      <c r="H1539" s="61">
        <v>9021.9</v>
      </c>
      <c r="I1539" s="9">
        <v>930.18899999999996</v>
      </c>
      <c r="J1539" s="9">
        <v>0</v>
      </c>
      <c r="K1539" s="9">
        <v>2162.145</v>
      </c>
      <c r="L1539" s="9">
        <v>7307</v>
      </c>
      <c r="M1539" s="9"/>
      <c r="O1539" s="11">
        <f t="shared" si="234"/>
        <v>47148.539999999994</v>
      </c>
      <c r="P1539" s="11">
        <v>0</v>
      </c>
      <c r="Q1539" s="11">
        <f t="shared" si="235"/>
        <v>2162.145</v>
      </c>
      <c r="S1539" s="11">
        <f t="shared" si="236"/>
        <v>47148.539999999994</v>
      </c>
      <c r="T1539" s="11">
        <f t="shared" ref="T1539:T1602" si="240">SUM(S1539,D1539)</f>
        <v>47148.539999999994</v>
      </c>
      <c r="U1539" s="11">
        <f t="shared" si="239"/>
        <v>-30523.348000000013</v>
      </c>
      <c r="V1539" s="11">
        <f t="shared" ref="V1539:V1602" si="241">SUM(F1539:K1539)-P1539</f>
        <v>39841.539999999994</v>
      </c>
      <c r="W1539" s="12">
        <f t="shared" si="237"/>
        <v>0.84502171223117406</v>
      </c>
      <c r="X1539" s="11">
        <f t="shared" ref="X1539:X1602" si="242">SUM(L1539:M1539)</f>
        <v>7307</v>
      </c>
      <c r="Y1539" s="12">
        <f t="shared" si="238"/>
        <v>0.15497828776882594</v>
      </c>
      <c r="AA1539" s="12"/>
      <c r="AB1539" s="12"/>
    </row>
    <row r="1540" spans="1:28">
      <c r="A1540" s="1">
        <v>36237</v>
      </c>
      <c r="B1540" s="7" t="s">
        <v>77</v>
      </c>
      <c r="C1540" s="8" t="str">
        <f t="shared" ref="C1540:C1603" si="243">IF(WEEKDAY(A1540)=1,"Sun",IF(WEEKDAY(A1540)=2,"Mon",IF(WEEKDAY(A1540)=3,"Tue",IF(WEEKDAY(A1540)=4,"Wed",IF(WEEKDAY(A1540)=5,"Thur",IF(WEEKDAY(A1540)=6,"Fri",IF(WEEKDAY(A1540)=7,"Sat")))))))</f>
        <v>Thur</v>
      </c>
      <c r="E1540" s="10">
        <v>7</v>
      </c>
      <c r="F1540" s="9">
        <v>13309.894999999999</v>
      </c>
      <c r="G1540" s="9">
        <v>18148.537</v>
      </c>
      <c r="H1540" s="61">
        <v>9938.6079999999984</v>
      </c>
      <c r="I1540" s="9">
        <v>1384.395</v>
      </c>
      <c r="J1540" s="9">
        <v>0</v>
      </c>
      <c r="K1540" s="9">
        <v>3630.5369999999998</v>
      </c>
      <c r="L1540" s="9">
        <v>8765</v>
      </c>
      <c r="M1540" s="9"/>
      <c r="O1540" s="11">
        <f t="shared" ref="O1540:O1603" si="244">SUM(F1540:M1540)</f>
        <v>55176.971999999994</v>
      </c>
      <c r="P1540" s="11">
        <v>0</v>
      </c>
      <c r="Q1540" s="11">
        <f t="shared" ref="Q1540:Q1603" si="245">K1540-P1540</f>
        <v>3630.5369999999998</v>
      </c>
      <c r="S1540" s="11">
        <f t="shared" ref="S1540:S1603" si="246">O1540-P1540</f>
        <v>55176.971999999994</v>
      </c>
      <c r="T1540" s="11">
        <f t="shared" si="240"/>
        <v>55176.971999999994</v>
      </c>
      <c r="U1540" s="11">
        <f t="shared" si="239"/>
        <v>8028.4320000000007</v>
      </c>
      <c r="V1540" s="11">
        <f t="shared" si="241"/>
        <v>46411.971999999994</v>
      </c>
      <c r="W1540" s="12">
        <f t="shared" ref="W1540:W1603" si="247">V1540/S1540</f>
        <v>0.84114749899650165</v>
      </c>
      <c r="X1540" s="11">
        <f t="shared" si="242"/>
        <v>8765</v>
      </c>
      <c r="Y1540" s="12">
        <f t="shared" ref="Y1540:Y1603" si="248">X1540/S1540</f>
        <v>0.15885250100349835</v>
      </c>
      <c r="AA1540" s="12"/>
      <c r="AB1540" s="12"/>
    </row>
    <row r="1541" spans="1:28">
      <c r="A1541" s="1">
        <v>36238</v>
      </c>
      <c r="B1541" s="7" t="s">
        <v>77</v>
      </c>
      <c r="C1541" s="8" t="str">
        <f t="shared" si="243"/>
        <v>Fri</v>
      </c>
      <c r="E1541" s="10">
        <v>20</v>
      </c>
      <c r="F1541" s="9">
        <v>21768.6</v>
      </c>
      <c r="G1541" s="9">
        <v>20004.599999999999</v>
      </c>
      <c r="H1541" s="61">
        <v>11937.45</v>
      </c>
      <c r="I1541" s="9">
        <v>2586.15</v>
      </c>
      <c r="J1541" s="9">
        <v>0</v>
      </c>
      <c r="K1541" s="9">
        <v>4285.05</v>
      </c>
      <c r="L1541" s="9">
        <v>12062</v>
      </c>
      <c r="M1541" s="9"/>
      <c r="O1541" s="11">
        <f t="shared" si="244"/>
        <v>72643.850000000006</v>
      </c>
      <c r="P1541" s="11">
        <v>0</v>
      </c>
      <c r="Q1541" s="11">
        <f t="shared" si="245"/>
        <v>4285.05</v>
      </c>
      <c r="S1541" s="11">
        <f t="shared" si="246"/>
        <v>72643.850000000006</v>
      </c>
      <c r="T1541" s="11">
        <f t="shared" si="240"/>
        <v>72643.850000000006</v>
      </c>
      <c r="U1541" s="11">
        <f t="shared" ref="U1541:U1604" si="249">S1541-S1540</f>
        <v>17466.878000000012</v>
      </c>
      <c r="V1541" s="11">
        <f t="shared" si="241"/>
        <v>60581.85</v>
      </c>
      <c r="W1541" s="12">
        <f t="shared" si="247"/>
        <v>0.83395703834529689</v>
      </c>
      <c r="X1541" s="11">
        <f t="shared" si="242"/>
        <v>12062</v>
      </c>
      <c r="Y1541" s="12">
        <f t="shared" si="248"/>
        <v>0.16604296165470303</v>
      </c>
      <c r="AA1541" s="12"/>
      <c r="AB1541" s="12"/>
    </row>
    <row r="1542" spans="1:28">
      <c r="A1542" s="1">
        <v>36239</v>
      </c>
      <c r="B1542" s="7" t="s">
        <v>77</v>
      </c>
      <c r="C1542" s="8" t="str">
        <f t="shared" si="243"/>
        <v>Sat</v>
      </c>
      <c r="E1542" s="10">
        <v>20</v>
      </c>
      <c r="F1542" s="9">
        <v>19035.506999999998</v>
      </c>
      <c r="G1542" s="9">
        <v>19140.206999999999</v>
      </c>
      <c r="H1542" s="61">
        <v>10801.898999999999</v>
      </c>
      <c r="I1542" s="9">
        <v>2334.81</v>
      </c>
      <c r="J1542" s="9">
        <v>0</v>
      </c>
      <c r="K1542" s="9">
        <v>4278.0419999999995</v>
      </c>
      <c r="L1542" s="9">
        <v>11698</v>
      </c>
      <c r="M1542" s="9"/>
      <c r="O1542" s="11">
        <f t="shared" si="244"/>
        <v>67288.464999999997</v>
      </c>
      <c r="P1542" s="11">
        <v>0</v>
      </c>
      <c r="Q1542" s="11">
        <f t="shared" si="245"/>
        <v>4278.0419999999995</v>
      </c>
      <c r="S1542" s="11">
        <f t="shared" si="246"/>
        <v>67288.464999999997</v>
      </c>
      <c r="T1542" s="11">
        <f t="shared" si="240"/>
        <v>67288.464999999997</v>
      </c>
      <c r="U1542" s="11">
        <f t="shared" si="249"/>
        <v>-5355.3850000000093</v>
      </c>
      <c r="V1542" s="11">
        <f t="shared" si="241"/>
        <v>55590.464999999989</v>
      </c>
      <c r="W1542" s="12">
        <f t="shared" si="247"/>
        <v>0.82615148079243583</v>
      </c>
      <c r="X1542" s="11">
        <f t="shared" si="242"/>
        <v>11698</v>
      </c>
      <c r="Y1542" s="12">
        <f t="shared" si="248"/>
        <v>0.17384851920756403</v>
      </c>
      <c r="AA1542" s="12"/>
      <c r="AB1542" s="12"/>
    </row>
    <row r="1543" spans="1:28">
      <c r="A1543" s="1">
        <v>36240</v>
      </c>
      <c r="B1543" s="7" t="s">
        <v>77</v>
      </c>
      <c r="C1543" s="8" t="str">
        <f t="shared" si="243"/>
        <v>Sun</v>
      </c>
      <c r="E1543" s="10">
        <v>19</v>
      </c>
      <c r="F1543" s="9">
        <v>27817.064000000002</v>
      </c>
      <c r="G1543" s="9">
        <v>20994.584000000003</v>
      </c>
      <c r="H1543" s="61">
        <v>12080.296</v>
      </c>
      <c r="I1543" s="9">
        <v>3213.1680000000001</v>
      </c>
      <c r="J1543" s="9">
        <v>0</v>
      </c>
      <c r="K1543" s="9">
        <v>3898.56</v>
      </c>
      <c r="L1543" s="9">
        <v>13560</v>
      </c>
      <c r="M1543" s="9"/>
      <c r="O1543" s="11">
        <f t="shared" si="244"/>
        <v>81563.672000000006</v>
      </c>
      <c r="P1543" s="11">
        <v>0</v>
      </c>
      <c r="Q1543" s="11">
        <f t="shared" si="245"/>
        <v>3898.56</v>
      </c>
      <c r="S1543" s="11">
        <f t="shared" si="246"/>
        <v>81563.672000000006</v>
      </c>
      <c r="T1543" s="11">
        <f t="shared" si="240"/>
        <v>81563.672000000006</v>
      </c>
      <c r="U1543" s="11">
        <f t="shared" si="249"/>
        <v>14275.207000000009</v>
      </c>
      <c r="V1543" s="11">
        <f t="shared" si="241"/>
        <v>68003.672000000006</v>
      </c>
      <c r="W1543" s="12">
        <f t="shared" si="247"/>
        <v>0.83374951534796027</v>
      </c>
      <c r="X1543" s="11">
        <f t="shared" si="242"/>
        <v>13560</v>
      </c>
      <c r="Y1543" s="12">
        <f t="shared" si="248"/>
        <v>0.16625048465203968</v>
      </c>
      <c r="AA1543" s="12"/>
      <c r="AB1543" s="12"/>
    </row>
    <row r="1544" spans="1:28">
      <c r="A1544" s="1">
        <v>36241</v>
      </c>
      <c r="B1544" s="7" t="s">
        <v>77</v>
      </c>
      <c r="C1544" s="8" t="str">
        <f t="shared" si="243"/>
        <v>Mon</v>
      </c>
      <c r="E1544" s="10">
        <v>23</v>
      </c>
      <c r="F1544" s="9">
        <v>32096.400000000001</v>
      </c>
      <c r="G1544" s="9">
        <v>22551.9</v>
      </c>
      <c r="H1544" s="61">
        <v>13957.65</v>
      </c>
      <c r="I1544" s="9">
        <v>3788.4</v>
      </c>
      <c r="J1544" s="9">
        <v>0</v>
      </c>
      <c r="K1544" s="9">
        <v>4542.3</v>
      </c>
      <c r="L1544" s="9">
        <v>14517</v>
      </c>
      <c r="M1544" s="9"/>
      <c r="O1544" s="11">
        <f t="shared" si="244"/>
        <v>91453.65</v>
      </c>
      <c r="P1544" s="11">
        <v>0</v>
      </c>
      <c r="Q1544" s="11">
        <f t="shared" si="245"/>
        <v>4542.3</v>
      </c>
      <c r="S1544" s="11">
        <f t="shared" si="246"/>
        <v>91453.65</v>
      </c>
      <c r="T1544" s="11">
        <f t="shared" si="240"/>
        <v>91453.65</v>
      </c>
      <c r="U1544" s="11">
        <f t="shared" si="249"/>
        <v>9889.9779999999882</v>
      </c>
      <c r="V1544" s="11">
        <f t="shared" si="241"/>
        <v>76936.649999999994</v>
      </c>
      <c r="W1544" s="12">
        <f t="shared" si="247"/>
        <v>0.84126385332898135</v>
      </c>
      <c r="X1544" s="11">
        <f t="shared" si="242"/>
        <v>14517</v>
      </c>
      <c r="Y1544" s="12">
        <f t="shared" si="248"/>
        <v>0.1587361466710186</v>
      </c>
      <c r="AA1544" s="12"/>
      <c r="AB1544" s="12"/>
    </row>
    <row r="1545" spans="1:28">
      <c r="A1545" s="1">
        <v>36242</v>
      </c>
      <c r="B1545" s="7" t="s">
        <v>77</v>
      </c>
      <c r="C1545" s="8" t="str">
        <f t="shared" si="243"/>
        <v>Tue</v>
      </c>
      <c r="E1545" s="10">
        <v>18</v>
      </c>
      <c r="F1545" s="9">
        <v>25704.639999999999</v>
      </c>
      <c r="G1545" s="9">
        <v>21224.32</v>
      </c>
      <c r="H1545" s="61">
        <v>12522.64</v>
      </c>
      <c r="I1545" s="9">
        <v>3141.84</v>
      </c>
      <c r="J1545" s="9">
        <v>0</v>
      </c>
      <c r="K1545" s="9">
        <v>4351.3599999999997</v>
      </c>
      <c r="L1545" s="9">
        <v>13009</v>
      </c>
      <c r="M1545" s="9"/>
      <c r="O1545" s="11">
        <f t="shared" si="244"/>
        <v>79953.8</v>
      </c>
      <c r="P1545" s="11">
        <v>0</v>
      </c>
      <c r="Q1545" s="11">
        <f t="shared" si="245"/>
        <v>4351.3599999999997</v>
      </c>
      <c r="S1545" s="11">
        <f t="shared" si="246"/>
        <v>79953.8</v>
      </c>
      <c r="T1545" s="11">
        <f t="shared" si="240"/>
        <v>79953.8</v>
      </c>
      <c r="U1545" s="11">
        <f t="shared" si="249"/>
        <v>-11499.849999999991</v>
      </c>
      <c r="V1545" s="11">
        <f t="shared" si="241"/>
        <v>66944.800000000003</v>
      </c>
      <c r="W1545" s="12">
        <f t="shared" si="247"/>
        <v>0.83729353701762765</v>
      </c>
      <c r="X1545" s="11">
        <f t="shared" si="242"/>
        <v>13009</v>
      </c>
      <c r="Y1545" s="12">
        <f t="shared" si="248"/>
        <v>0.16270646298237232</v>
      </c>
      <c r="AA1545" s="12"/>
      <c r="AB1545" s="12"/>
    </row>
    <row r="1546" spans="1:28">
      <c r="A1546" s="1">
        <v>36243</v>
      </c>
      <c r="B1546" s="7" t="s">
        <v>77</v>
      </c>
      <c r="C1546" s="8" t="str">
        <f t="shared" si="243"/>
        <v>Wed</v>
      </c>
      <c r="E1546" s="10">
        <v>10</v>
      </c>
      <c r="F1546" s="9">
        <v>17233.84</v>
      </c>
      <c r="G1546" s="9">
        <v>19138.080000000002</v>
      </c>
      <c r="H1546" s="61">
        <v>10764</v>
      </c>
      <c r="I1546" s="9">
        <v>2074.8000000000002</v>
      </c>
      <c r="J1546" s="9">
        <v>0</v>
      </c>
      <c r="K1546" s="9">
        <v>3911.44</v>
      </c>
      <c r="L1546" s="9">
        <v>10693</v>
      </c>
      <c r="M1546" s="9"/>
      <c r="O1546" s="11">
        <f t="shared" si="244"/>
        <v>63815.16</v>
      </c>
      <c r="P1546" s="11">
        <v>0</v>
      </c>
      <c r="Q1546" s="11">
        <f t="shared" si="245"/>
        <v>3911.44</v>
      </c>
      <c r="S1546" s="11">
        <f t="shared" si="246"/>
        <v>63815.16</v>
      </c>
      <c r="T1546" s="11">
        <f t="shared" si="240"/>
        <v>63815.16</v>
      </c>
      <c r="U1546" s="11">
        <f t="shared" si="249"/>
        <v>-16138.64</v>
      </c>
      <c r="V1546" s="11">
        <f t="shared" si="241"/>
        <v>53122.16</v>
      </c>
      <c r="W1546" s="12">
        <f t="shared" si="247"/>
        <v>0.83243793481047446</v>
      </c>
      <c r="X1546" s="11">
        <f t="shared" si="242"/>
        <v>10693</v>
      </c>
      <c r="Y1546" s="12">
        <f t="shared" si="248"/>
        <v>0.16756206518952549</v>
      </c>
      <c r="AA1546" s="12"/>
      <c r="AB1546" s="12"/>
    </row>
    <row r="1547" spans="1:28">
      <c r="A1547" s="1">
        <v>36244</v>
      </c>
      <c r="B1547" s="7" t="s">
        <v>77</v>
      </c>
      <c r="C1547" s="8" t="str">
        <f t="shared" si="243"/>
        <v>Thur</v>
      </c>
      <c r="E1547" s="10">
        <v>18</v>
      </c>
      <c r="F1547" s="9">
        <v>26477.398000000001</v>
      </c>
      <c r="G1547" s="9">
        <v>21231.708000000002</v>
      </c>
      <c r="H1547" s="61">
        <v>12929.606</v>
      </c>
      <c r="I1547" s="9">
        <v>3177.748</v>
      </c>
      <c r="J1547" s="9">
        <v>0</v>
      </c>
      <c r="K1547" s="9">
        <v>4104.5039999999999</v>
      </c>
      <c r="L1547" s="9">
        <v>13403</v>
      </c>
      <c r="M1547" s="9"/>
      <c r="O1547" s="11">
        <f t="shared" si="244"/>
        <v>81323.963999999993</v>
      </c>
      <c r="P1547" s="11">
        <v>0</v>
      </c>
      <c r="Q1547" s="11">
        <f t="shared" si="245"/>
        <v>4104.5039999999999</v>
      </c>
      <c r="S1547" s="11">
        <f t="shared" si="246"/>
        <v>81323.963999999993</v>
      </c>
      <c r="T1547" s="11">
        <f t="shared" si="240"/>
        <v>81323.963999999993</v>
      </c>
      <c r="U1547" s="11">
        <f t="shared" si="249"/>
        <v>17508.803999999989</v>
      </c>
      <c r="V1547" s="11">
        <f t="shared" si="241"/>
        <v>67920.963999999993</v>
      </c>
      <c r="W1547" s="12">
        <f t="shared" si="247"/>
        <v>0.83519003082535426</v>
      </c>
      <c r="X1547" s="11">
        <f t="shared" si="242"/>
        <v>13403</v>
      </c>
      <c r="Y1547" s="12">
        <f t="shared" si="248"/>
        <v>0.16480996917464574</v>
      </c>
      <c r="AA1547" s="12"/>
      <c r="AB1547" s="12"/>
    </row>
    <row r="1548" spans="1:28">
      <c r="A1548" s="1">
        <v>36245</v>
      </c>
      <c r="B1548" s="7" t="s">
        <v>77</v>
      </c>
      <c r="C1548" s="8" t="str">
        <f t="shared" si="243"/>
        <v>Fri</v>
      </c>
      <c r="E1548" s="10">
        <v>23</v>
      </c>
      <c r="F1548" s="9">
        <v>30996.966999999997</v>
      </c>
      <c r="G1548" s="9">
        <v>21669.151999999998</v>
      </c>
      <c r="H1548" s="61">
        <v>13215.527999999998</v>
      </c>
      <c r="I1548" s="9">
        <v>3467.7279999999996</v>
      </c>
      <c r="J1548" s="9">
        <v>0</v>
      </c>
      <c r="K1548" s="9">
        <v>4194.665</v>
      </c>
      <c r="L1548" s="9">
        <v>14408</v>
      </c>
      <c r="M1548" s="9"/>
      <c r="O1548" s="11">
        <f t="shared" si="244"/>
        <v>87952.04</v>
      </c>
      <c r="P1548" s="11">
        <v>0</v>
      </c>
      <c r="Q1548" s="11">
        <f t="shared" si="245"/>
        <v>4194.665</v>
      </c>
      <c r="S1548" s="11">
        <f t="shared" si="246"/>
        <v>87952.04</v>
      </c>
      <c r="T1548" s="11">
        <f t="shared" si="240"/>
        <v>87952.04</v>
      </c>
      <c r="U1548" s="11">
        <f t="shared" si="249"/>
        <v>6628.0760000000009</v>
      </c>
      <c r="V1548" s="11">
        <f t="shared" si="241"/>
        <v>73544.039999999994</v>
      </c>
      <c r="W1548" s="12">
        <f t="shared" si="247"/>
        <v>0.83618344725147931</v>
      </c>
      <c r="X1548" s="11">
        <f t="shared" si="242"/>
        <v>14408</v>
      </c>
      <c r="Y1548" s="12">
        <f t="shared" si="248"/>
        <v>0.16381655274852069</v>
      </c>
      <c r="AA1548" s="12"/>
      <c r="AB1548" s="12"/>
    </row>
    <row r="1549" spans="1:28">
      <c r="A1549" s="1">
        <v>36246</v>
      </c>
      <c r="B1549" s="7" t="s">
        <v>77</v>
      </c>
      <c r="C1549" s="8" t="str">
        <f t="shared" si="243"/>
        <v>Sat</v>
      </c>
      <c r="E1549" s="10">
        <v>23</v>
      </c>
      <c r="F1549" s="9">
        <v>30081.295999999998</v>
      </c>
      <c r="G1549" s="9">
        <v>21034.507999999998</v>
      </c>
      <c r="H1549" s="61">
        <v>11969.053999999998</v>
      </c>
      <c r="I1549" s="9">
        <v>3387.8789999999999</v>
      </c>
      <c r="J1549" s="9">
        <v>0</v>
      </c>
      <c r="K1549" s="9">
        <v>3560.0209999999997</v>
      </c>
      <c r="L1549" s="9">
        <v>14232</v>
      </c>
      <c r="M1549" s="9"/>
      <c r="O1549" s="11">
        <f t="shared" si="244"/>
        <v>84264.757999999987</v>
      </c>
      <c r="P1549" s="11">
        <v>0</v>
      </c>
      <c r="Q1549" s="11">
        <f t="shared" si="245"/>
        <v>3560.0209999999997</v>
      </c>
      <c r="S1549" s="11">
        <f t="shared" si="246"/>
        <v>84264.757999999987</v>
      </c>
      <c r="T1549" s="11">
        <f t="shared" si="240"/>
        <v>84264.757999999987</v>
      </c>
      <c r="U1549" s="11">
        <f t="shared" si="249"/>
        <v>-3687.2820000000065</v>
      </c>
      <c r="V1549" s="11">
        <f t="shared" si="241"/>
        <v>70032.757999999987</v>
      </c>
      <c r="W1549" s="12">
        <f t="shared" si="247"/>
        <v>0.83110376938363717</v>
      </c>
      <c r="X1549" s="11">
        <f t="shared" si="242"/>
        <v>14232</v>
      </c>
      <c r="Y1549" s="12">
        <f t="shared" si="248"/>
        <v>0.1688962306163628</v>
      </c>
      <c r="AA1549" s="12"/>
      <c r="AB1549" s="12"/>
    </row>
    <row r="1550" spans="1:28">
      <c r="A1550" s="1">
        <v>36247</v>
      </c>
      <c r="B1550" s="7" t="s">
        <v>77</v>
      </c>
      <c r="C1550" s="8" t="str">
        <f t="shared" si="243"/>
        <v>Sun</v>
      </c>
      <c r="E1550" s="10">
        <v>13</v>
      </c>
      <c r="F1550" s="9">
        <v>16439.939999999999</v>
      </c>
      <c r="G1550" s="9">
        <v>18702.364999999998</v>
      </c>
      <c r="H1550" s="61">
        <v>9865.8449999999993</v>
      </c>
      <c r="I1550" s="9">
        <v>1903.99</v>
      </c>
      <c r="J1550" s="9">
        <v>0</v>
      </c>
      <c r="K1550" s="9">
        <v>3422.3749999999995</v>
      </c>
      <c r="L1550" s="9">
        <v>10546</v>
      </c>
      <c r="M1550" s="9"/>
      <c r="O1550" s="11">
        <f t="shared" si="244"/>
        <v>60880.514999999992</v>
      </c>
      <c r="P1550" s="11">
        <v>0</v>
      </c>
      <c r="Q1550" s="11">
        <f t="shared" si="245"/>
        <v>3422.3749999999995</v>
      </c>
      <c r="S1550" s="11">
        <f t="shared" si="246"/>
        <v>60880.514999999992</v>
      </c>
      <c r="T1550" s="11">
        <f t="shared" si="240"/>
        <v>60880.514999999992</v>
      </c>
      <c r="U1550" s="11">
        <f t="shared" si="249"/>
        <v>-23384.242999999995</v>
      </c>
      <c r="V1550" s="11">
        <f t="shared" si="241"/>
        <v>50334.514999999992</v>
      </c>
      <c r="W1550" s="12">
        <f t="shared" si="247"/>
        <v>0.82677544695540106</v>
      </c>
      <c r="X1550" s="11">
        <f t="shared" si="242"/>
        <v>10546</v>
      </c>
      <c r="Y1550" s="12">
        <f t="shared" si="248"/>
        <v>0.17322455304459894</v>
      </c>
      <c r="AA1550" s="12"/>
      <c r="AB1550" s="12"/>
    </row>
    <row r="1551" spans="1:28">
      <c r="A1551" s="1">
        <v>36248</v>
      </c>
      <c r="B1551" s="7" t="s">
        <v>77</v>
      </c>
      <c r="C1551" s="8" t="str">
        <f t="shared" si="243"/>
        <v>Mon</v>
      </c>
      <c r="E1551" s="10">
        <v>7</v>
      </c>
      <c r="F1551" s="9">
        <v>12362.678999999998</v>
      </c>
      <c r="G1551" s="9">
        <v>18052.243999999999</v>
      </c>
      <c r="H1551" s="61">
        <v>9542.4069999999992</v>
      </c>
      <c r="I1551" s="9">
        <v>1385.1039999999998</v>
      </c>
      <c r="J1551" s="9">
        <v>0</v>
      </c>
      <c r="K1551" s="9">
        <v>3220.7839999999997</v>
      </c>
      <c r="L1551" s="9">
        <v>8522</v>
      </c>
      <c r="M1551" s="9"/>
      <c r="O1551" s="11">
        <f t="shared" si="244"/>
        <v>53085.217999999993</v>
      </c>
      <c r="P1551" s="11">
        <v>0</v>
      </c>
      <c r="Q1551" s="11">
        <f t="shared" si="245"/>
        <v>3220.7839999999997</v>
      </c>
      <c r="S1551" s="11">
        <f t="shared" si="246"/>
        <v>53085.217999999993</v>
      </c>
      <c r="T1551" s="11">
        <f t="shared" si="240"/>
        <v>53085.217999999993</v>
      </c>
      <c r="U1551" s="11">
        <f t="shared" si="249"/>
        <v>-7795.2969999999987</v>
      </c>
      <c r="V1551" s="11">
        <f t="shared" si="241"/>
        <v>44563.217999999993</v>
      </c>
      <c r="W1551" s="12">
        <f t="shared" si="247"/>
        <v>0.83946566820164514</v>
      </c>
      <c r="X1551" s="11">
        <f t="shared" si="242"/>
        <v>8522</v>
      </c>
      <c r="Y1551" s="12">
        <f t="shared" si="248"/>
        <v>0.16053433179835488</v>
      </c>
      <c r="AA1551" s="12"/>
      <c r="AB1551" s="12"/>
    </row>
    <row r="1552" spans="1:28">
      <c r="A1552" s="1">
        <v>36249</v>
      </c>
      <c r="B1552" s="7" t="s">
        <v>77</v>
      </c>
      <c r="C1552" s="8" t="str">
        <f t="shared" si="243"/>
        <v>Tue</v>
      </c>
      <c r="E1552" s="10">
        <v>11</v>
      </c>
      <c r="F1552" s="9">
        <v>14796.052000000001</v>
      </c>
      <c r="G1552" s="9">
        <v>18886.626</v>
      </c>
      <c r="H1552" s="61">
        <v>10479.922</v>
      </c>
      <c r="I1552" s="9">
        <v>1772.828</v>
      </c>
      <c r="J1552" s="9">
        <v>0</v>
      </c>
      <c r="K1552" s="9">
        <v>3171.4860000000003</v>
      </c>
      <c r="L1552" s="9">
        <v>9363</v>
      </c>
      <c r="M1552" s="9"/>
      <c r="O1552" s="11">
        <f t="shared" si="244"/>
        <v>58469.913999999997</v>
      </c>
      <c r="P1552" s="11">
        <v>0</v>
      </c>
      <c r="Q1552" s="11">
        <f t="shared" si="245"/>
        <v>3171.4860000000003</v>
      </c>
      <c r="S1552" s="11">
        <f t="shared" si="246"/>
        <v>58469.913999999997</v>
      </c>
      <c r="T1552" s="11">
        <f t="shared" si="240"/>
        <v>58469.913999999997</v>
      </c>
      <c r="U1552" s="11">
        <f t="shared" si="249"/>
        <v>5384.6960000000036</v>
      </c>
      <c r="V1552" s="11">
        <f t="shared" si="241"/>
        <v>49106.913999999997</v>
      </c>
      <c r="W1552" s="12">
        <f t="shared" si="247"/>
        <v>0.83986636272459714</v>
      </c>
      <c r="X1552" s="11">
        <f t="shared" si="242"/>
        <v>9363</v>
      </c>
      <c r="Y1552" s="12">
        <f t="shared" si="248"/>
        <v>0.16013363727540286</v>
      </c>
      <c r="AA1552" s="12"/>
      <c r="AB1552" s="12"/>
    </row>
    <row r="1553" spans="1:31">
      <c r="A1553" s="1">
        <v>36250</v>
      </c>
      <c r="B1553" s="7" t="s">
        <v>77</v>
      </c>
      <c r="C1553" s="8" t="str">
        <f t="shared" si="243"/>
        <v>Wed</v>
      </c>
      <c r="E1553" s="10">
        <v>4</v>
      </c>
      <c r="F1553" s="9">
        <v>12749.184000000001</v>
      </c>
      <c r="G1553" s="9">
        <v>17622.88</v>
      </c>
      <c r="H1553" s="61">
        <v>9498.648000000001</v>
      </c>
      <c r="I1553" s="9">
        <v>1103.538</v>
      </c>
      <c r="J1553" s="9">
        <v>0</v>
      </c>
      <c r="K1553" s="9">
        <v>3594.14</v>
      </c>
      <c r="L1553" s="9">
        <v>1251</v>
      </c>
      <c r="M1553" s="9"/>
      <c r="O1553" s="11">
        <f t="shared" si="244"/>
        <v>45819.39</v>
      </c>
      <c r="P1553" s="11">
        <v>0</v>
      </c>
      <c r="Q1553" s="11">
        <f t="shared" si="245"/>
        <v>3594.14</v>
      </c>
      <c r="S1553" s="11">
        <f t="shared" si="246"/>
        <v>45819.39</v>
      </c>
      <c r="T1553" s="11">
        <f t="shared" si="240"/>
        <v>45819.39</v>
      </c>
      <c r="U1553" s="11">
        <f t="shared" si="249"/>
        <v>-12650.523999999998</v>
      </c>
      <c r="V1553" s="11">
        <f t="shared" si="241"/>
        <v>44568.39</v>
      </c>
      <c r="W1553" s="12">
        <f t="shared" si="247"/>
        <v>0.97269714852161937</v>
      </c>
      <c r="X1553" s="11">
        <f t="shared" si="242"/>
        <v>1251</v>
      </c>
      <c r="Y1553" s="12">
        <f t="shared" si="248"/>
        <v>2.7302851478380661E-2</v>
      </c>
      <c r="AA1553" s="12"/>
      <c r="AB1553" s="12"/>
    </row>
    <row r="1554" spans="1:31">
      <c r="A1554" s="1">
        <v>36251</v>
      </c>
      <c r="B1554" s="7" t="s">
        <v>78</v>
      </c>
      <c r="C1554" s="8" t="str">
        <f t="shared" si="243"/>
        <v>Thur</v>
      </c>
      <c r="E1554" s="10">
        <v>2</v>
      </c>
      <c r="F1554" s="9">
        <v>12800.096000000001</v>
      </c>
      <c r="G1554" s="9">
        <v>16906.112000000001</v>
      </c>
      <c r="H1554" s="61">
        <v>8727.4359999999997</v>
      </c>
      <c r="I1554" s="9">
        <v>741.36400000000003</v>
      </c>
      <c r="J1554" s="9">
        <v>0</v>
      </c>
      <c r="K1554" s="9">
        <v>3512.0640000000003</v>
      </c>
      <c r="L1554" s="9">
        <v>0</v>
      </c>
      <c r="M1554" s="9"/>
      <c r="O1554" s="11">
        <f t="shared" si="244"/>
        <v>42687.072</v>
      </c>
      <c r="P1554" s="11">
        <v>0</v>
      </c>
      <c r="Q1554" s="11">
        <f t="shared" si="245"/>
        <v>3512.0640000000003</v>
      </c>
      <c r="S1554" s="11">
        <f t="shared" si="246"/>
        <v>42687.072</v>
      </c>
      <c r="T1554" s="11">
        <f t="shared" si="240"/>
        <v>42687.072</v>
      </c>
      <c r="U1554" s="11">
        <f t="shared" si="249"/>
        <v>-3132.3179999999993</v>
      </c>
      <c r="V1554" s="11">
        <f t="shared" si="241"/>
        <v>42687.072</v>
      </c>
      <c r="W1554" s="12">
        <f t="shared" si="247"/>
        <v>1</v>
      </c>
      <c r="X1554" s="11">
        <f t="shared" si="242"/>
        <v>0</v>
      </c>
      <c r="Y1554" s="12">
        <f t="shared" si="248"/>
        <v>0</v>
      </c>
      <c r="AA1554" s="9">
        <f>INTERCEPT(S1554:S1583,E1554:E1583)</f>
        <v>33960.676974576265</v>
      </c>
      <c r="AB1554" s="9">
        <f>SLOPE(S1554:S1583,E1554:E1583)</f>
        <v>1425.7136696933019</v>
      </c>
      <c r="AC1554" s="12">
        <f>RSQ($S$1554:$S$1583,$E$1554:$E$1583)</f>
        <v>0.66522390878623505</v>
      </c>
      <c r="AD1554" s="9">
        <f>AA1554+(55*AB1554)</f>
        <v>112374.92880770788</v>
      </c>
      <c r="AE1554" s="10">
        <f>SUM(E1554:E1583)</f>
        <v>252</v>
      </c>
    </row>
    <row r="1555" spans="1:31">
      <c r="A1555" s="1">
        <v>36252</v>
      </c>
      <c r="B1555" s="7" t="s">
        <v>78</v>
      </c>
      <c r="C1555" s="8" t="str">
        <f t="shared" si="243"/>
        <v>Fri</v>
      </c>
      <c r="E1555" s="10">
        <v>3</v>
      </c>
      <c r="F1555" s="9">
        <v>10379.096000000001</v>
      </c>
      <c r="G1555" s="9">
        <v>13820.144</v>
      </c>
      <c r="H1555" s="61">
        <v>6975.7080000000005</v>
      </c>
      <c r="I1555" s="9">
        <v>603.63600000000008</v>
      </c>
      <c r="J1555" s="9">
        <v>0</v>
      </c>
      <c r="K1555" s="9">
        <v>2714.748</v>
      </c>
      <c r="L1555" s="9">
        <v>0</v>
      </c>
      <c r="M1555" s="9"/>
      <c r="O1555" s="11">
        <f t="shared" si="244"/>
        <v>34493.332000000002</v>
      </c>
      <c r="P1555" s="11">
        <v>0</v>
      </c>
      <c r="Q1555" s="11">
        <f t="shared" si="245"/>
        <v>2714.748</v>
      </c>
      <c r="S1555" s="11">
        <f t="shared" si="246"/>
        <v>34493.332000000002</v>
      </c>
      <c r="T1555" s="11">
        <f t="shared" si="240"/>
        <v>34493.332000000002</v>
      </c>
      <c r="U1555" s="11">
        <f t="shared" si="249"/>
        <v>-8193.739999999998</v>
      </c>
      <c r="V1555" s="11">
        <f t="shared" si="241"/>
        <v>34493.332000000002</v>
      </c>
      <c r="W1555" s="12">
        <f t="shared" si="247"/>
        <v>1</v>
      </c>
      <c r="X1555" s="11">
        <f t="shared" si="242"/>
        <v>0</v>
      </c>
      <c r="Y1555" s="12">
        <f t="shared" si="248"/>
        <v>0</v>
      </c>
      <c r="AA1555" s="12"/>
      <c r="AB1555" s="12"/>
    </row>
    <row r="1556" spans="1:31">
      <c r="A1556" s="1">
        <v>36253</v>
      </c>
      <c r="B1556" s="7" t="s">
        <v>78</v>
      </c>
      <c r="C1556" s="8" t="str">
        <f t="shared" si="243"/>
        <v>Sat</v>
      </c>
      <c r="E1556" s="10">
        <v>4</v>
      </c>
      <c r="F1556" s="9">
        <v>7395.44</v>
      </c>
      <c r="G1556" s="9">
        <v>12149.28</v>
      </c>
      <c r="H1556" s="61">
        <v>5311.28</v>
      </c>
      <c r="I1556" s="9">
        <v>268.32</v>
      </c>
      <c r="J1556" s="9">
        <v>0</v>
      </c>
      <c r="K1556" s="9">
        <v>3107.52</v>
      </c>
      <c r="L1556" s="9">
        <v>0</v>
      </c>
      <c r="M1556" s="9"/>
      <c r="O1556" s="11">
        <f t="shared" si="244"/>
        <v>28231.84</v>
      </c>
      <c r="P1556" s="11">
        <v>0</v>
      </c>
      <c r="Q1556" s="11">
        <f t="shared" si="245"/>
        <v>3107.52</v>
      </c>
      <c r="S1556" s="11">
        <f t="shared" si="246"/>
        <v>28231.84</v>
      </c>
      <c r="T1556" s="11">
        <f t="shared" si="240"/>
        <v>28231.84</v>
      </c>
      <c r="U1556" s="11">
        <f t="shared" si="249"/>
        <v>-6261.492000000002</v>
      </c>
      <c r="V1556" s="11">
        <f t="shared" si="241"/>
        <v>28231.84</v>
      </c>
      <c r="W1556" s="12">
        <f t="shared" si="247"/>
        <v>1</v>
      </c>
      <c r="X1556" s="11">
        <f t="shared" si="242"/>
        <v>0</v>
      </c>
      <c r="Y1556" s="12">
        <f t="shared" si="248"/>
        <v>0</v>
      </c>
      <c r="AA1556" s="12"/>
      <c r="AB1556" s="12"/>
    </row>
    <row r="1557" spans="1:31">
      <c r="A1557" s="1">
        <v>36254</v>
      </c>
      <c r="B1557" s="7" t="s">
        <v>78</v>
      </c>
      <c r="C1557" s="8" t="str">
        <f t="shared" si="243"/>
        <v>Sun</v>
      </c>
      <c r="E1557" s="10">
        <v>0</v>
      </c>
      <c r="F1557" s="9">
        <v>8185.6680000000006</v>
      </c>
      <c r="G1557" s="9">
        <v>12716.538</v>
      </c>
      <c r="H1557" s="61">
        <v>6031.8180000000002</v>
      </c>
      <c r="I1557" s="9">
        <v>380.94600000000003</v>
      </c>
      <c r="J1557" s="9">
        <v>0</v>
      </c>
      <c r="K1557" s="9">
        <v>3286.308</v>
      </c>
      <c r="L1557" s="9">
        <v>0</v>
      </c>
      <c r="M1557" s="9"/>
      <c r="O1557" s="11">
        <f t="shared" si="244"/>
        <v>30601.278000000002</v>
      </c>
      <c r="P1557" s="11">
        <v>0</v>
      </c>
      <c r="Q1557" s="11">
        <f t="shared" si="245"/>
        <v>3286.308</v>
      </c>
      <c r="S1557" s="11">
        <f t="shared" si="246"/>
        <v>30601.278000000002</v>
      </c>
      <c r="T1557" s="11">
        <f t="shared" si="240"/>
        <v>30601.278000000002</v>
      </c>
      <c r="U1557" s="11">
        <f t="shared" si="249"/>
        <v>2369.4380000000019</v>
      </c>
      <c r="V1557" s="11">
        <f t="shared" si="241"/>
        <v>30601.278000000002</v>
      </c>
      <c r="W1557" s="12">
        <f t="shared" si="247"/>
        <v>1</v>
      </c>
      <c r="X1557" s="11">
        <f t="shared" si="242"/>
        <v>0</v>
      </c>
      <c r="Y1557" s="12">
        <f t="shared" si="248"/>
        <v>0</v>
      </c>
      <c r="AA1557" s="12"/>
      <c r="AB1557" s="12"/>
    </row>
    <row r="1558" spans="1:31">
      <c r="A1558" s="1">
        <v>36255</v>
      </c>
      <c r="B1558" s="7" t="s">
        <v>78</v>
      </c>
      <c r="C1558" s="8" t="str">
        <f t="shared" si="243"/>
        <v>Mon</v>
      </c>
      <c r="E1558" s="10">
        <v>17</v>
      </c>
      <c r="F1558" s="9">
        <v>23766.191999999999</v>
      </c>
      <c r="G1558" s="9">
        <v>17437.721999999998</v>
      </c>
      <c r="H1558" s="61">
        <v>11789.098</v>
      </c>
      <c r="I1558" s="9">
        <v>2369.6239999999998</v>
      </c>
      <c r="J1558" s="9">
        <v>0</v>
      </c>
      <c r="K1558" s="9">
        <v>3849.5459999999998</v>
      </c>
      <c r="L1558" s="9">
        <v>0</v>
      </c>
      <c r="M1558" s="9"/>
      <c r="O1558" s="11">
        <f t="shared" si="244"/>
        <v>59212.182000000001</v>
      </c>
      <c r="P1558" s="11">
        <v>0</v>
      </c>
      <c r="Q1558" s="11">
        <f t="shared" si="245"/>
        <v>3849.5459999999998</v>
      </c>
      <c r="S1558" s="11">
        <f t="shared" si="246"/>
        <v>59212.182000000001</v>
      </c>
      <c r="T1558" s="11">
        <f t="shared" si="240"/>
        <v>59212.182000000001</v>
      </c>
      <c r="U1558" s="11">
        <f t="shared" si="249"/>
        <v>28610.903999999999</v>
      </c>
      <c r="V1558" s="11">
        <f t="shared" si="241"/>
        <v>59212.182000000001</v>
      </c>
      <c r="W1558" s="12">
        <f t="shared" si="247"/>
        <v>1</v>
      </c>
      <c r="X1558" s="11">
        <f t="shared" si="242"/>
        <v>0</v>
      </c>
      <c r="Y1558" s="12">
        <f t="shared" si="248"/>
        <v>0</v>
      </c>
      <c r="AA1558" s="12"/>
      <c r="AB1558" s="12"/>
    </row>
    <row r="1559" spans="1:31">
      <c r="A1559" s="1">
        <v>36256</v>
      </c>
      <c r="B1559" s="7" t="s">
        <v>78</v>
      </c>
      <c r="C1559" s="8" t="str">
        <f t="shared" si="243"/>
        <v>Tue</v>
      </c>
      <c r="E1559" s="10">
        <v>6</v>
      </c>
      <c r="F1559" s="9">
        <v>15412.814999999999</v>
      </c>
      <c r="G1559" s="9">
        <v>15786.264999999999</v>
      </c>
      <c r="H1559" s="61">
        <v>9285.0339999999997</v>
      </c>
      <c r="I1559" s="9">
        <v>1668.788</v>
      </c>
      <c r="J1559" s="9">
        <v>0</v>
      </c>
      <c r="K1559" s="9">
        <v>3371.72</v>
      </c>
      <c r="L1559" s="9">
        <v>0</v>
      </c>
      <c r="M1559" s="9"/>
      <c r="O1559" s="11">
        <f t="shared" si="244"/>
        <v>45524.622000000003</v>
      </c>
      <c r="P1559" s="11">
        <v>0</v>
      </c>
      <c r="Q1559" s="11">
        <f t="shared" si="245"/>
        <v>3371.72</v>
      </c>
      <c r="S1559" s="11">
        <f t="shared" si="246"/>
        <v>45524.622000000003</v>
      </c>
      <c r="T1559" s="11">
        <f t="shared" si="240"/>
        <v>45524.622000000003</v>
      </c>
      <c r="U1559" s="11">
        <f t="shared" si="249"/>
        <v>-13687.559999999998</v>
      </c>
      <c r="V1559" s="11">
        <f t="shared" si="241"/>
        <v>45524.622000000003</v>
      </c>
      <c r="W1559" s="12">
        <f t="shared" si="247"/>
        <v>1</v>
      </c>
      <c r="X1559" s="11">
        <f t="shared" si="242"/>
        <v>0</v>
      </c>
      <c r="Y1559" s="12">
        <f t="shared" si="248"/>
        <v>0</v>
      </c>
      <c r="AA1559" s="12"/>
      <c r="AB1559" s="12"/>
    </row>
    <row r="1560" spans="1:31">
      <c r="A1560" s="1">
        <v>36257</v>
      </c>
      <c r="B1560" s="7" t="s">
        <v>78</v>
      </c>
      <c r="C1560" s="8" t="str">
        <f t="shared" si="243"/>
        <v>Wed</v>
      </c>
      <c r="E1560" s="10">
        <v>2</v>
      </c>
      <c r="F1560" s="9">
        <v>11171.422</v>
      </c>
      <c r="G1560" s="9">
        <v>14565.486000000001</v>
      </c>
      <c r="H1560" s="61">
        <v>8581.4380000000001</v>
      </c>
      <c r="I1560" s="9">
        <v>1107.7260000000001</v>
      </c>
      <c r="J1560" s="9">
        <v>0</v>
      </c>
      <c r="K1560" s="9">
        <v>3071.3740000000003</v>
      </c>
      <c r="L1560" s="9">
        <v>0</v>
      </c>
      <c r="M1560" s="9"/>
      <c r="O1560" s="11">
        <f t="shared" si="244"/>
        <v>38497.446000000011</v>
      </c>
      <c r="P1560" s="11">
        <v>0</v>
      </c>
      <c r="Q1560" s="11">
        <f t="shared" si="245"/>
        <v>3071.3740000000003</v>
      </c>
      <c r="S1560" s="11">
        <f t="shared" si="246"/>
        <v>38497.446000000011</v>
      </c>
      <c r="T1560" s="11">
        <f t="shared" si="240"/>
        <v>38497.446000000011</v>
      </c>
      <c r="U1560" s="11">
        <f t="shared" si="249"/>
        <v>-7027.1759999999922</v>
      </c>
      <c r="V1560" s="11">
        <f t="shared" si="241"/>
        <v>38497.446000000011</v>
      </c>
      <c r="W1560" s="12">
        <f t="shared" si="247"/>
        <v>1</v>
      </c>
      <c r="X1560" s="11">
        <f t="shared" si="242"/>
        <v>0</v>
      </c>
      <c r="Y1560" s="12">
        <f t="shared" si="248"/>
        <v>0</v>
      </c>
      <c r="AA1560" s="12"/>
      <c r="AB1560" s="12"/>
    </row>
    <row r="1561" spans="1:31">
      <c r="A1561" s="1">
        <v>36258</v>
      </c>
      <c r="B1561" s="7" t="s">
        <v>78</v>
      </c>
      <c r="C1561" s="8" t="str">
        <f t="shared" si="243"/>
        <v>Thur</v>
      </c>
      <c r="E1561" s="10">
        <v>0</v>
      </c>
      <c r="F1561" s="9">
        <v>8849.9880000000012</v>
      </c>
      <c r="G1561" s="9">
        <v>13759.728000000001</v>
      </c>
      <c r="H1561" s="61">
        <v>7399.902</v>
      </c>
      <c r="I1561" s="9">
        <v>707.91600000000005</v>
      </c>
      <c r="J1561" s="9">
        <v>0</v>
      </c>
      <c r="K1561" s="9">
        <v>2882.5260000000003</v>
      </c>
      <c r="L1561" s="9">
        <v>0</v>
      </c>
      <c r="M1561" s="9"/>
      <c r="O1561" s="11">
        <f t="shared" si="244"/>
        <v>33600.060000000005</v>
      </c>
      <c r="P1561" s="11">
        <v>0</v>
      </c>
      <c r="Q1561" s="11">
        <f t="shared" si="245"/>
        <v>2882.5260000000003</v>
      </c>
      <c r="S1561" s="11">
        <f t="shared" si="246"/>
        <v>33600.060000000005</v>
      </c>
      <c r="T1561" s="11">
        <f t="shared" si="240"/>
        <v>33600.060000000005</v>
      </c>
      <c r="U1561" s="11">
        <f t="shared" si="249"/>
        <v>-4897.3860000000059</v>
      </c>
      <c r="V1561" s="11">
        <f t="shared" si="241"/>
        <v>33600.060000000005</v>
      </c>
      <c r="W1561" s="12">
        <f t="shared" si="247"/>
        <v>1</v>
      </c>
      <c r="X1561" s="11">
        <f t="shared" si="242"/>
        <v>0</v>
      </c>
      <c r="Y1561" s="12">
        <f t="shared" si="248"/>
        <v>0</v>
      </c>
      <c r="AA1561" s="12"/>
      <c r="AB1561" s="12"/>
    </row>
    <row r="1562" spans="1:31">
      <c r="A1562" s="1">
        <v>36259</v>
      </c>
      <c r="B1562" s="7" t="s">
        <v>78</v>
      </c>
      <c r="C1562" s="8" t="str">
        <f t="shared" si="243"/>
        <v>Fri</v>
      </c>
      <c r="E1562" s="10">
        <v>0</v>
      </c>
      <c r="F1562" s="9">
        <v>9244.56</v>
      </c>
      <c r="G1562" s="9">
        <v>13640.64</v>
      </c>
      <c r="H1562" s="61">
        <v>7709.52</v>
      </c>
      <c r="I1562" s="9">
        <v>609.44000000000005</v>
      </c>
      <c r="J1562" s="9">
        <v>0</v>
      </c>
      <c r="K1562" s="9">
        <v>3075.28</v>
      </c>
      <c r="L1562" s="9">
        <v>0</v>
      </c>
      <c r="M1562" s="9"/>
      <c r="O1562" s="11">
        <f t="shared" si="244"/>
        <v>34279.439999999995</v>
      </c>
      <c r="P1562" s="11">
        <v>0</v>
      </c>
      <c r="Q1562" s="11">
        <f t="shared" si="245"/>
        <v>3075.28</v>
      </c>
      <c r="S1562" s="11">
        <f t="shared" si="246"/>
        <v>34279.439999999995</v>
      </c>
      <c r="T1562" s="11">
        <f t="shared" si="240"/>
        <v>34279.439999999995</v>
      </c>
      <c r="U1562" s="11">
        <f t="shared" si="249"/>
        <v>679.3799999999901</v>
      </c>
      <c r="V1562" s="11">
        <f t="shared" si="241"/>
        <v>34279.439999999995</v>
      </c>
      <c r="W1562" s="12">
        <f t="shared" si="247"/>
        <v>1</v>
      </c>
      <c r="X1562" s="11">
        <f t="shared" si="242"/>
        <v>0</v>
      </c>
      <c r="Y1562" s="12">
        <f t="shared" si="248"/>
        <v>0</v>
      </c>
      <c r="AA1562" s="12"/>
      <c r="AB1562" s="12"/>
    </row>
    <row r="1563" spans="1:31">
      <c r="A1563" s="1">
        <v>36260</v>
      </c>
      <c r="B1563" s="7" t="s">
        <v>78</v>
      </c>
      <c r="C1563" s="8" t="str">
        <f t="shared" si="243"/>
        <v>Sat</v>
      </c>
      <c r="E1563" s="10">
        <v>11</v>
      </c>
      <c r="F1563" s="9">
        <v>11078.928</v>
      </c>
      <c r="G1563" s="9">
        <v>14140.98</v>
      </c>
      <c r="H1563" s="61">
        <v>7844.616</v>
      </c>
      <c r="I1563" s="9">
        <v>1071.144</v>
      </c>
      <c r="J1563" s="9">
        <v>0</v>
      </c>
      <c r="K1563" s="9">
        <v>3550.6440000000002</v>
      </c>
      <c r="L1563" s="9">
        <v>0</v>
      </c>
      <c r="M1563" s="9"/>
      <c r="O1563" s="11">
        <f t="shared" si="244"/>
        <v>37686.311999999998</v>
      </c>
      <c r="P1563" s="11">
        <v>0</v>
      </c>
      <c r="Q1563" s="11">
        <f t="shared" si="245"/>
        <v>3550.6440000000002</v>
      </c>
      <c r="S1563" s="11">
        <f t="shared" si="246"/>
        <v>37686.311999999998</v>
      </c>
      <c r="T1563" s="11">
        <f t="shared" si="240"/>
        <v>37686.311999999998</v>
      </c>
      <c r="U1563" s="11">
        <f t="shared" si="249"/>
        <v>3406.872000000003</v>
      </c>
      <c r="V1563" s="11">
        <f t="shared" si="241"/>
        <v>37686.311999999998</v>
      </c>
      <c r="W1563" s="12">
        <f t="shared" si="247"/>
        <v>1</v>
      </c>
      <c r="X1563" s="11">
        <f t="shared" si="242"/>
        <v>0</v>
      </c>
      <c r="Y1563" s="12">
        <f t="shared" si="248"/>
        <v>0</v>
      </c>
      <c r="AA1563" s="12"/>
      <c r="AB1563" s="12"/>
    </row>
    <row r="1564" spans="1:31">
      <c r="A1564" s="1">
        <v>36261</v>
      </c>
      <c r="B1564" s="7" t="s">
        <v>78</v>
      </c>
      <c r="C1564" s="8" t="str">
        <f t="shared" si="243"/>
        <v>Sun</v>
      </c>
      <c r="E1564" s="10">
        <v>16</v>
      </c>
      <c r="F1564" s="9">
        <v>22731.884999999998</v>
      </c>
      <c r="G1564" s="9">
        <v>16537.125</v>
      </c>
      <c r="H1564" s="61">
        <v>10379.984999999999</v>
      </c>
      <c r="I1564" s="9">
        <v>2332.44</v>
      </c>
      <c r="J1564" s="9">
        <v>0</v>
      </c>
      <c r="K1564" s="9">
        <v>3739.01</v>
      </c>
      <c r="L1564" s="9">
        <v>0</v>
      </c>
      <c r="M1564" s="9"/>
      <c r="O1564" s="11">
        <f t="shared" si="244"/>
        <v>55720.445</v>
      </c>
      <c r="P1564" s="11">
        <v>0</v>
      </c>
      <c r="Q1564" s="11">
        <f t="shared" si="245"/>
        <v>3739.01</v>
      </c>
      <c r="S1564" s="11">
        <f t="shared" si="246"/>
        <v>55720.445</v>
      </c>
      <c r="T1564" s="11">
        <f t="shared" si="240"/>
        <v>55720.445</v>
      </c>
      <c r="U1564" s="11">
        <f t="shared" si="249"/>
        <v>18034.133000000002</v>
      </c>
      <c r="V1564" s="11">
        <f t="shared" si="241"/>
        <v>55720.445</v>
      </c>
      <c r="W1564" s="12">
        <f t="shared" si="247"/>
        <v>1</v>
      </c>
      <c r="X1564" s="11">
        <f t="shared" si="242"/>
        <v>0</v>
      </c>
      <c r="Y1564" s="12">
        <f t="shared" si="248"/>
        <v>0</v>
      </c>
      <c r="AA1564" s="12"/>
      <c r="AB1564" s="12"/>
    </row>
    <row r="1565" spans="1:31">
      <c r="A1565" s="1">
        <v>36262</v>
      </c>
      <c r="B1565" s="7" t="s">
        <v>78</v>
      </c>
      <c r="C1565" s="8" t="str">
        <f t="shared" si="243"/>
        <v>Mon</v>
      </c>
      <c r="E1565" s="10">
        <v>15</v>
      </c>
      <c r="F1565" s="9">
        <v>28643.68</v>
      </c>
      <c r="G1565" s="9">
        <v>18451.68</v>
      </c>
      <c r="H1565" s="61">
        <v>12207.52</v>
      </c>
      <c r="I1565" s="9">
        <v>2931.76</v>
      </c>
      <c r="J1565" s="9">
        <v>0</v>
      </c>
      <c r="K1565" s="9">
        <v>3786.64</v>
      </c>
      <c r="L1565" s="9">
        <v>0</v>
      </c>
      <c r="M1565" s="9"/>
      <c r="O1565" s="11">
        <f t="shared" si="244"/>
        <v>66021.280000000013</v>
      </c>
      <c r="P1565" s="11">
        <v>0</v>
      </c>
      <c r="Q1565" s="11">
        <f t="shared" si="245"/>
        <v>3786.64</v>
      </c>
      <c r="S1565" s="11">
        <f t="shared" si="246"/>
        <v>66021.280000000013</v>
      </c>
      <c r="T1565" s="11">
        <f t="shared" si="240"/>
        <v>66021.280000000013</v>
      </c>
      <c r="U1565" s="11">
        <f t="shared" si="249"/>
        <v>10300.835000000014</v>
      </c>
      <c r="V1565" s="11">
        <f t="shared" si="241"/>
        <v>66021.280000000013</v>
      </c>
      <c r="W1565" s="12">
        <f t="shared" si="247"/>
        <v>1</v>
      </c>
      <c r="X1565" s="11">
        <f t="shared" si="242"/>
        <v>0</v>
      </c>
      <c r="Y1565" s="12">
        <f t="shared" si="248"/>
        <v>0</v>
      </c>
      <c r="AA1565" s="12"/>
      <c r="AB1565" s="12"/>
    </row>
    <row r="1566" spans="1:31">
      <c r="A1566" s="1">
        <v>36263</v>
      </c>
      <c r="B1566" s="7" t="s">
        <v>78</v>
      </c>
      <c r="C1566" s="8" t="str">
        <f t="shared" si="243"/>
        <v>Tue</v>
      </c>
      <c r="E1566" s="10">
        <v>12</v>
      </c>
      <c r="F1566" s="9">
        <v>25005.759999999998</v>
      </c>
      <c r="G1566" s="9">
        <v>18052.32</v>
      </c>
      <c r="H1566" s="61">
        <v>11652.16</v>
      </c>
      <c r="I1566" s="9">
        <v>2758.08</v>
      </c>
      <c r="J1566" s="9">
        <v>0</v>
      </c>
      <c r="K1566" s="9">
        <v>3621.28</v>
      </c>
      <c r="L1566" s="9">
        <v>0</v>
      </c>
      <c r="M1566" s="9"/>
      <c r="O1566" s="11">
        <f t="shared" si="244"/>
        <v>61089.600000000006</v>
      </c>
      <c r="P1566" s="11">
        <v>0</v>
      </c>
      <c r="Q1566" s="11">
        <f t="shared" si="245"/>
        <v>3621.28</v>
      </c>
      <c r="S1566" s="11">
        <f t="shared" si="246"/>
        <v>61089.600000000006</v>
      </c>
      <c r="T1566" s="11">
        <f t="shared" si="240"/>
        <v>61089.600000000006</v>
      </c>
      <c r="U1566" s="11">
        <f t="shared" si="249"/>
        <v>-4931.6800000000076</v>
      </c>
      <c r="V1566" s="11">
        <f t="shared" si="241"/>
        <v>61089.600000000006</v>
      </c>
      <c r="W1566" s="12">
        <f t="shared" si="247"/>
        <v>1</v>
      </c>
      <c r="X1566" s="11">
        <f t="shared" si="242"/>
        <v>0</v>
      </c>
      <c r="Y1566" s="12">
        <f t="shared" si="248"/>
        <v>0</v>
      </c>
      <c r="AA1566" s="12"/>
      <c r="AB1566" s="12"/>
    </row>
    <row r="1567" spans="1:31">
      <c r="A1567" s="1">
        <v>36264</v>
      </c>
      <c r="B1567" s="7" t="s">
        <v>78</v>
      </c>
      <c r="C1567" s="8" t="str">
        <f t="shared" si="243"/>
        <v>Wed</v>
      </c>
      <c r="E1567" s="10">
        <v>8</v>
      </c>
      <c r="F1567" s="9">
        <v>17532.936000000002</v>
      </c>
      <c r="G1567" s="9">
        <v>16529.652000000002</v>
      </c>
      <c r="H1567" s="61">
        <v>10350.216</v>
      </c>
      <c r="I1567" s="9">
        <v>2015.9640000000002</v>
      </c>
      <c r="J1567" s="9">
        <v>0</v>
      </c>
      <c r="K1567" s="9">
        <v>2897.1</v>
      </c>
      <c r="L1567" s="9">
        <v>0</v>
      </c>
      <c r="M1567" s="9"/>
      <c r="O1567" s="11">
        <f t="shared" si="244"/>
        <v>49325.868000000002</v>
      </c>
      <c r="P1567" s="11">
        <v>0</v>
      </c>
      <c r="Q1567" s="11">
        <f t="shared" si="245"/>
        <v>2897.1</v>
      </c>
      <c r="S1567" s="11">
        <f t="shared" si="246"/>
        <v>49325.868000000002</v>
      </c>
      <c r="T1567" s="11">
        <f t="shared" si="240"/>
        <v>49325.868000000002</v>
      </c>
      <c r="U1567" s="11">
        <f t="shared" si="249"/>
        <v>-11763.732000000004</v>
      </c>
      <c r="V1567" s="11">
        <f t="shared" si="241"/>
        <v>49325.868000000002</v>
      </c>
      <c r="W1567" s="12">
        <f t="shared" si="247"/>
        <v>1</v>
      </c>
      <c r="X1567" s="11">
        <f t="shared" si="242"/>
        <v>0</v>
      </c>
      <c r="Y1567" s="12">
        <f t="shared" si="248"/>
        <v>0</v>
      </c>
      <c r="AA1567" s="12"/>
      <c r="AB1567" s="12"/>
    </row>
    <row r="1568" spans="1:31">
      <c r="A1568" s="1">
        <v>36265</v>
      </c>
      <c r="B1568" s="7" t="s">
        <v>78</v>
      </c>
      <c r="C1568" s="8" t="str">
        <f t="shared" si="243"/>
        <v>Thur</v>
      </c>
      <c r="E1568" s="10">
        <v>13</v>
      </c>
      <c r="F1568" s="9">
        <v>24604.03</v>
      </c>
      <c r="G1568" s="9">
        <v>17707.25</v>
      </c>
      <c r="H1568" s="61">
        <v>11318.164000000001</v>
      </c>
      <c r="I1568" s="9">
        <v>2669.788</v>
      </c>
      <c r="J1568" s="9">
        <v>0</v>
      </c>
      <c r="K1568" s="9">
        <v>3037.8920000000003</v>
      </c>
      <c r="L1568" s="9">
        <v>0</v>
      </c>
      <c r="M1568" s="9"/>
      <c r="O1568" s="11">
        <f t="shared" si="244"/>
        <v>59337.124000000003</v>
      </c>
      <c r="P1568" s="11">
        <v>0</v>
      </c>
      <c r="Q1568" s="11">
        <f t="shared" si="245"/>
        <v>3037.8920000000003</v>
      </c>
      <c r="S1568" s="11">
        <f t="shared" si="246"/>
        <v>59337.124000000003</v>
      </c>
      <c r="T1568" s="11">
        <f t="shared" si="240"/>
        <v>59337.124000000003</v>
      </c>
      <c r="U1568" s="11">
        <f t="shared" si="249"/>
        <v>10011.256000000001</v>
      </c>
      <c r="V1568" s="11">
        <f t="shared" si="241"/>
        <v>59337.124000000003</v>
      </c>
      <c r="W1568" s="12">
        <f t="shared" si="247"/>
        <v>1</v>
      </c>
      <c r="X1568" s="11">
        <f t="shared" si="242"/>
        <v>0</v>
      </c>
      <c r="Y1568" s="12">
        <f t="shared" si="248"/>
        <v>0</v>
      </c>
      <c r="AA1568" s="12"/>
      <c r="AB1568" s="12"/>
    </row>
    <row r="1569" spans="1:31">
      <c r="A1569" s="1">
        <v>36266</v>
      </c>
      <c r="B1569" s="7" t="s">
        <v>78</v>
      </c>
      <c r="C1569" s="8" t="str">
        <f t="shared" si="243"/>
        <v>Fri</v>
      </c>
      <c r="E1569" s="10">
        <v>7</v>
      </c>
      <c r="F1569" s="9">
        <v>16363.472000000002</v>
      </c>
      <c r="G1569" s="9">
        <v>15706.376</v>
      </c>
      <c r="H1569" s="61">
        <v>9834.4320000000007</v>
      </c>
      <c r="I1569" s="9">
        <v>1829.808</v>
      </c>
      <c r="J1569" s="9">
        <v>0</v>
      </c>
      <c r="K1569" s="9">
        <v>3424.864</v>
      </c>
      <c r="L1569" s="9">
        <v>0</v>
      </c>
      <c r="M1569" s="9"/>
      <c r="O1569" s="11">
        <f t="shared" si="244"/>
        <v>47158.951999999997</v>
      </c>
      <c r="P1569" s="11">
        <v>0</v>
      </c>
      <c r="Q1569" s="11">
        <f t="shared" si="245"/>
        <v>3424.864</v>
      </c>
      <c r="S1569" s="11">
        <f t="shared" si="246"/>
        <v>47158.951999999997</v>
      </c>
      <c r="T1569" s="11">
        <f t="shared" si="240"/>
        <v>47158.951999999997</v>
      </c>
      <c r="U1569" s="11">
        <f t="shared" si="249"/>
        <v>-12178.172000000006</v>
      </c>
      <c r="V1569" s="11">
        <f t="shared" si="241"/>
        <v>47158.951999999997</v>
      </c>
      <c r="W1569" s="12">
        <f t="shared" si="247"/>
        <v>1</v>
      </c>
      <c r="X1569" s="11">
        <f t="shared" si="242"/>
        <v>0</v>
      </c>
      <c r="Y1569" s="12">
        <f t="shared" si="248"/>
        <v>0</v>
      </c>
      <c r="AA1569" s="12"/>
      <c r="AB1569" s="12"/>
    </row>
    <row r="1570" spans="1:31">
      <c r="A1570" s="1">
        <v>36267</v>
      </c>
      <c r="B1570" s="7" t="s">
        <v>78</v>
      </c>
      <c r="C1570" s="8" t="str">
        <f t="shared" si="243"/>
        <v>Sat</v>
      </c>
      <c r="E1570" s="10">
        <v>11</v>
      </c>
      <c r="F1570" s="9">
        <v>17021.995999999999</v>
      </c>
      <c r="G1570" s="9">
        <v>15007.228999999999</v>
      </c>
      <c r="H1570" s="61">
        <v>8859.93</v>
      </c>
      <c r="I1570" s="9">
        <v>1743.6089999999999</v>
      </c>
      <c r="J1570" s="9">
        <v>0</v>
      </c>
      <c r="K1570" s="9">
        <v>3515.5949999999998</v>
      </c>
      <c r="L1570" s="9">
        <v>0</v>
      </c>
      <c r="M1570" s="9"/>
      <c r="O1570" s="11">
        <f t="shared" si="244"/>
        <v>46148.358999999997</v>
      </c>
      <c r="P1570" s="11">
        <v>0</v>
      </c>
      <c r="Q1570" s="11">
        <f t="shared" si="245"/>
        <v>3515.5949999999998</v>
      </c>
      <c r="S1570" s="11">
        <f t="shared" si="246"/>
        <v>46148.358999999997</v>
      </c>
      <c r="T1570" s="11">
        <f t="shared" si="240"/>
        <v>46148.358999999997</v>
      </c>
      <c r="U1570" s="11">
        <f t="shared" si="249"/>
        <v>-1010.5930000000008</v>
      </c>
      <c r="V1570" s="11">
        <f t="shared" si="241"/>
        <v>46148.358999999997</v>
      </c>
      <c r="W1570" s="12">
        <f t="shared" si="247"/>
        <v>1</v>
      </c>
      <c r="X1570" s="11">
        <f t="shared" si="242"/>
        <v>0</v>
      </c>
      <c r="Y1570" s="12">
        <f t="shared" si="248"/>
        <v>0</v>
      </c>
      <c r="AA1570" s="12"/>
      <c r="AB1570" s="12"/>
    </row>
    <row r="1571" spans="1:31">
      <c r="A1571" s="1">
        <v>36268</v>
      </c>
      <c r="B1571" s="7" t="s">
        <v>78</v>
      </c>
      <c r="C1571" s="8" t="str">
        <f t="shared" si="243"/>
        <v>Sun</v>
      </c>
      <c r="E1571" s="10">
        <v>15</v>
      </c>
      <c r="F1571" s="9">
        <v>21014.752</v>
      </c>
      <c r="G1571" s="9">
        <v>16399.628000000001</v>
      </c>
      <c r="H1571" s="61">
        <v>9997.1560000000009</v>
      </c>
      <c r="I1571" s="9">
        <v>2283.8920000000003</v>
      </c>
      <c r="J1571" s="9">
        <v>0</v>
      </c>
      <c r="K1571" s="9">
        <v>3220.172</v>
      </c>
      <c r="L1571" s="9">
        <v>0</v>
      </c>
      <c r="M1571" s="9"/>
      <c r="O1571" s="11">
        <f t="shared" si="244"/>
        <v>52915.600000000006</v>
      </c>
      <c r="P1571" s="11">
        <v>0</v>
      </c>
      <c r="Q1571" s="11">
        <f t="shared" si="245"/>
        <v>3220.172</v>
      </c>
      <c r="S1571" s="11">
        <f t="shared" si="246"/>
        <v>52915.600000000006</v>
      </c>
      <c r="T1571" s="11">
        <f t="shared" si="240"/>
        <v>52915.600000000006</v>
      </c>
      <c r="U1571" s="11">
        <f t="shared" si="249"/>
        <v>6767.2410000000091</v>
      </c>
      <c r="V1571" s="11">
        <f t="shared" si="241"/>
        <v>52915.600000000006</v>
      </c>
      <c r="W1571" s="12">
        <f t="shared" si="247"/>
        <v>1</v>
      </c>
      <c r="X1571" s="11">
        <f t="shared" si="242"/>
        <v>0</v>
      </c>
      <c r="Y1571" s="12">
        <f t="shared" si="248"/>
        <v>0</v>
      </c>
      <c r="AA1571" s="12"/>
      <c r="AB1571" s="12"/>
    </row>
    <row r="1572" spans="1:31">
      <c r="A1572" s="1">
        <v>36269</v>
      </c>
      <c r="B1572" s="7" t="s">
        <v>78</v>
      </c>
      <c r="C1572" s="8" t="str">
        <f t="shared" si="243"/>
        <v>Mon</v>
      </c>
      <c r="E1572" s="10">
        <v>10</v>
      </c>
      <c r="F1572" s="9">
        <v>18249</v>
      </c>
      <c r="G1572" s="9">
        <v>16863</v>
      </c>
      <c r="H1572" s="61">
        <v>10474.799999999999</v>
      </c>
      <c r="I1572" s="9">
        <v>2283.75</v>
      </c>
      <c r="J1572" s="9">
        <v>0</v>
      </c>
      <c r="K1572" s="9">
        <v>3615.15</v>
      </c>
      <c r="L1572" s="9">
        <v>0</v>
      </c>
      <c r="M1572" s="9"/>
      <c r="O1572" s="11">
        <f t="shared" si="244"/>
        <v>51485.700000000004</v>
      </c>
      <c r="P1572" s="11">
        <v>0</v>
      </c>
      <c r="Q1572" s="11">
        <f t="shared" si="245"/>
        <v>3615.15</v>
      </c>
      <c r="S1572" s="11">
        <f t="shared" si="246"/>
        <v>51485.700000000004</v>
      </c>
      <c r="T1572" s="11">
        <f t="shared" si="240"/>
        <v>51485.700000000004</v>
      </c>
      <c r="U1572" s="11">
        <f t="shared" si="249"/>
        <v>-1429.9000000000015</v>
      </c>
      <c r="V1572" s="11">
        <f t="shared" si="241"/>
        <v>51485.700000000004</v>
      </c>
      <c r="W1572" s="12">
        <f t="shared" si="247"/>
        <v>1</v>
      </c>
      <c r="X1572" s="11">
        <f t="shared" si="242"/>
        <v>0</v>
      </c>
      <c r="Y1572" s="12">
        <f t="shared" si="248"/>
        <v>0</v>
      </c>
      <c r="AA1572" s="12"/>
      <c r="AB1572" s="12"/>
    </row>
    <row r="1573" spans="1:31">
      <c r="A1573" s="1">
        <v>36270</v>
      </c>
      <c r="B1573" s="7" t="s">
        <v>78</v>
      </c>
      <c r="C1573" s="8" t="str">
        <f t="shared" si="243"/>
        <v>Tue</v>
      </c>
      <c r="E1573" s="10">
        <v>11</v>
      </c>
      <c r="F1573" s="9">
        <v>17944.494999999999</v>
      </c>
      <c r="G1573" s="9">
        <v>16677.439999999999</v>
      </c>
      <c r="H1573" s="61">
        <v>10465.6</v>
      </c>
      <c r="I1573" s="9">
        <v>2176.4650000000001</v>
      </c>
      <c r="J1573" s="9">
        <v>0</v>
      </c>
      <c r="K1573" s="9">
        <v>3120.69</v>
      </c>
      <c r="L1573" s="9">
        <v>0</v>
      </c>
      <c r="M1573" s="9"/>
      <c r="O1573" s="11">
        <f t="shared" si="244"/>
        <v>50384.69</v>
      </c>
      <c r="P1573" s="11">
        <v>0</v>
      </c>
      <c r="Q1573" s="11">
        <f t="shared" si="245"/>
        <v>3120.69</v>
      </c>
      <c r="S1573" s="11">
        <f t="shared" si="246"/>
        <v>50384.69</v>
      </c>
      <c r="T1573" s="11">
        <f t="shared" si="240"/>
        <v>50384.69</v>
      </c>
      <c r="U1573" s="11">
        <f t="shared" si="249"/>
        <v>-1101.010000000002</v>
      </c>
      <c r="V1573" s="11">
        <f t="shared" si="241"/>
        <v>50384.69</v>
      </c>
      <c r="W1573" s="12">
        <f t="shared" si="247"/>
        <v>1</v>
      </c>
      <c r="X1573" s="11">
        <f t="shared" si="242"/>
        <v>0</v>
      </c>
      <c r="Y1573" s="12">
        <f t="shared" si="248"/>
        <v>0</v>
      </c>
      <c r="AA1573" s="12"/>
      <c r="AB1573" s="12"/>
    </row>
    <row r="1574" spans="1:31">
      <c r="A1574" s="1">
        <v>36271</v>
      </c>
      <c r="B1574" s="7" t="s">
        <v>78</v>
      </c>
      <c r="C1574" s="8" t="str">
        <f t="shared" si="243"/>
        <v>Wed</v>
      </c>
      <c r="E1574" s="10">
        <v>13</v>
      </c>
      <c r="F1574" s="9">
        <v>21969.968000000001</v>
      </c>
      <c r="G1574" s="9">
        <v>17310.66</v>
      </c>
      <c r="H1574" s="61">
        <v>11017.596000000001</v>
      </c>
      <c r="I1574" s="9">
        <v>2530.06</v>
      </c>
      <c r="J1574" s="9">
        <v>0</v>
      </c>
      <c r="K1574" s="9">
        <v>3525.252</v>
      </c>
      <c r="L1574" s="9">
        <v>0</v>
      </c>
      <c r="M1574" s="9"/>
      <c r="O1574" s="11">
        <f t="shared" si="244"/>
        <v>56353.536</v>
      </c>
      <c r="P1574" s="11">
        <v>0</v>
      </c>
      <c r="Q1574" s="11">
        <f t="shared" si="245"/>
        <v>3525.252</v>
      </c>
      <c r="S1574" s="11">
        <f t="shared" si="246"/>
        <v>56353.536</v>
      </c>
      <c r="T1574" s="11">
        <f t="shared" si="240"/>
        <v>56353.536</v>
      </c>
      <c r="U1574" s="11">
        <f t="shared" si="249"/>
        <v>5968.8459999999977</v>
      </c>
      <c r="V1574" s="11">
        <f t="shared" si="241"/>
        <v>56353.536</v>
      </c>
      <c r="W1574" s="12">
        <f t="shared" si="247"/>
        <v>1</v>
      </c>
      <c r="X1574" s="11">
        <f t="shared" si="242"/>
        <v>0</v>
      </c>
      <c r="Y1574" s="12">
        <f t="shared" si="248"/>
        <v>0</v>
      </c>
      <c r="AA1574" s="12"/>
      <c r="AB1574" s="12"/>
    </row>
    <row r="1575" spans="1:31">
      <c r="A1575" s="1">
        <v>36272</v>
      </c>
      <c r="B1575" s="7" t="s">
        <v>78</v>
      </c>
      <c r="C1575" s="8" t="str">
        <f t="shared" si="243"/>
        <v>Thur</v>
      </c>
      <c r="E1575" s="10">
        <v>0</v>
      </c>
      <c r="F1575" s="9">
        <v>10498.702000000001</v>
      </c>
      <c r="G1575" s="9">
        <v>14267.44</v>
      </c>
      <c r="H1575" s="61">
        <v>7712.1580000000004</v>
      </c>
      <c r="I1575" s="9">
        <v>1084.702</v>
      </c>
      <c r="J1575" s="9">
        <v>0</v>
      </c>
      <c r="K1575" s="9">
        <v>3035.4920000000002</v>
      </c>
      <c r="L1575" s="9">
        <v>0</v>
      </c>
      <c r="M1575" s="9"/>
      <c r="O1575" s="11">
        <f t="shared" si="244"/>
        <v>36598.493999999999</v>
      </c>
      <c r="P1575" s="11">
        <v>0</v>
      </c>
      <c r="Q1575" s="11">
        <f t="shared" si="245"/>
        <v>3035.4920000000002</v>
      </c>
      <c r="S1575" s="11">
        <f t="shared" si="246"/>
        <v>36598.493999999999</v>
      </c>
      <c r="T1575" s="11">
        <f t="shared" si="240"/>
        <v>36598.493999999999</v>
      </c>
      <c r="U1575" s="11">
        <f t="shared" si="249"/>
        <v>-19755.042000000001</v>
      </c>
      <c r="V1575" s="11">
        <f t="shared" si="241"/>
        <v>36598.493999999999</v>
      </c>
      <c r="W1575" s="12">
        <f t="shared" si="247"/>
        <v>1</v>
      </c>
      <c r="X1575" s="11">
        <f t="shared" si="242"/>
        <v>0</v>
      </c>
      <c r="Y1575" s="12">
        <f t="shared" si="248"/>
        <v>0</v>
      </c>
      <c r="AA1575" s="12"/>
      <c r="AB1575" s="12"/>
    </row>
    <row r="1576" spans="1:31">
      <c r="A1576" s="1">
        <v>36273</v>
      </c>
      <c r="B1576" s="7" t="s">
        <v>78</v>
      </c>
      <c r="C1576" s="8" t="str">
        <f t="shared" si="243"/>
        <v>Fri</v>
      </c>
      <c r="E1576" s="10">
        <v>0</v>
      </c>
      <c r="F1576" s="9">
        <v>9647.2109999999993</v>
      </c>
      <c r="G1576" s="9">
        <v>13348.263999999999</v>
      </c>
      <c r="H1576" s="61">
        <v>7131.4489999999996</v>
      </c>
      <c r="I1576" s="9">
        <v>768.41699999999992</v>
      </c>
      <c r="J1576" s="9">
        <v>0</v>
      </c>
      <c r="K1576" s="9">
        <v>3184.627</v>
      </c>
      <c r="L1576" s="9">
        <v>0</v>
      </c>
      <c r="M1576" s="9"/>
      <c r="O1576" s="11">
        <f t="shared" si="244"/>
        <v>34079.968000000001</v>
      </c>
      <c r="P1576" s="11">
        <v>0</v>
      </c>
      <c r="Q1576" s="11">
        <f t="shared" si="245"/>
        <v>3184.627</v>
      </c>
      <c r="S1576" s="11">
        <f t="shared" si="246"/>
        <v>34079.968000000001</v>
      </c>
      <c r="T1576" s="11">
        <f t="shared" si="240"/>
        <v>34079.968000000001</v>
      </c>
      <c r="U1576" s="11">
        <f t="shared" si="249"/>
        <v>-2518.525999999998</v>
      </c>
      <c r="V1576" s="11">
        <f t="shared" si="241"/>
        <v>34079.968000000001</v>
      </c>
      <c r="W1576" s="12">
        <f t="shared" si="247"/>
        <v>1</v>
      </c>
      <c r="X1576" s="11">
        <f t="shared" si="242"/>
        <v>0</v>
      </c>
      <c r="Y1576" s="12">
        <f t="shared" si="248"/>
        <v>0</v>
      </c>
      <c r="AA1576" s="12"/>
      <c r="AB1576" s="12"/>
    </row>
    <row r="1577" spans="1:31">
      <c r="A1577" s="1">
        <v>36274</v>
      </c>
      <c r="B1577" s="7" t="s">
        <v>78</v>
      </c>
      <c r="C1577" s="8" t="str">
        <f t="shared" si="243"/>
        <v>Sat</v>
      </c>
      <c r="E1577" s="10">
        <v>15</v>
      </c>
      <c r="F1577" s="9">
        <v>14164.464000000002</v>
      </c>
      <c r="G1577" s="9">
        <v>14566.888000000001</v>
      </c>
      <c r="H1577" s="61">
        <v>8209.8799999999992</v>
      </c>
      <c r="I1577" s="9">
        <v>1495.64</v>
      </c>
      <c r="J1577" s="9">
        <v>0</v>
      </c>
      <c r="K1577" s="9">
        <v>2861.0840000000003</v>
      </c>
      <c r="L1577" s="9">
        <v>0</v>
      </c>
      <c r="M1577" s="9"/>
      <c r="O1577" s="11">
        <f t="shared" si="244"/>
        <v>41297.956000000006</v>
      </c>
      <c r="P1577" s="11">
        <v>0</v>
      </c>
      <c r="Q1577" s="11">
        <f t="shared" si="245"/>
        <v>2861.0840000000003</v>
      </c>
      <c r="S1577" s="11">
        <f t="shared" si="246"/>
        <v>41297.956000000006</v>
      </c>
      <c r="T1577" s="11">
        <f t="shared" si="240"/>
        <v>41297.956000000006</v>
      </c>
      <c r="U1577" s="11">
        <f t="shared" si="249"/>
        <v>7217.9880000000048</v>
      </c>
      <c r="V1577" s="11">
        <f t="shared" si="241"/>
        <v>41297.956000000006</v>
      </c>
      <c r="W1577" s="12">
        <f t="shared" si="247"/>
        <v>1</v>
      </c>
      <c r="X1577" s="11">
        <f t="shared" si="242"/>
        <v>0</v>
      </c>
      <c r="Y1577" s="12">
        <f t="shared" si="248"/>
        <v>0</v>
      </c>
      <c r="AA1577" s="12"/>
      <c r="AB1577" s="12"/>
    </row>
    <row r="1578" spans="1:31">
      <c r="A1578" s="1">
        <v>36275</v>
      </c>
      <c r="B1578" s="7" t="s">
        <v>78</v>
      </c>
      <c r="C1578" s="8" t="str">
        <f t="shared" si="243"/>
        <v>Sun</v>
      </c>
      <c r="E1578" s="10">
        <v>11</v>
      </c>
      <c r="F1578" s="9">
        <v>13356.42</v>
      </c>
      <c r="G1578" s="9">
        <v>14727.636</v>
      </c>
      <c r="H1578" s="61">
        <v>8162.6160000000009</v>
      </c>
      <c r="I1578" s="9">
        <v>1431.5840000000001</v>
      </c>
      <c r="J1578" s="9">
        <v>0</v>
      </c>
      <c r="K1578" s="9">
        <v>2156</v>
      </c>
      <c r="L1578" s="9">
        <v>0</v>
      </c>
      <c r="M1578" s="9"/>
      <c r="O1578" s="11">
        <f t="shared" si="244"/>
        <v>39834.256000000001</v>
      </c>
      <c r="P1578" s="11">
        <v>0</v>
      </c>
      <c r="Q1578" s="11">
        <f t="shared" si="245"/>
        <v>2156</v>
      </c>
      <c r="S1578" s="11">
        <f t="shared" si="246"/>
        <v>39834.256000000001</v>
      </c>
      <c r="T1578" s="11">
        <f t="shared" si="240"/>
        <v>39834.256000000001</v>
      </c>
      <c r="U1578" s="11">
        <f t="shared" si="249"/>
        <v>-1463.7000000000044</v>
      </c>
      <c r="V1578" s="11">
        <f t="shared" si="241"/>
        <v>39834.256000000001</v>
      </c>
      <c r="W1578" s="12">
        <f t="shared" si="247"/>
        <v>1</v>
      </c>
      <c r="X1578" s="11">
        <f t="shared" si="242"/>
        <v>0</v>
      </c>
      <c r="Y1578" s="12">
        <f t="shared" si="248"/>
        <v>0</v>
      </c>
      <c r="AA1578" s="12"/>
      <c r="AB1578" s="12"/>
    </row>
    <row r="1579" spans="1:31">
      <c r="A1579" s="1">
        <v>36276</v>
      </c>
      <c r="B1579" s="7" t="s">
        <v>78</v>
      </c>
      <c r="C1579" s="8" t="str">
        <f t="shared" si="243"/>
        <v>Mon</v>
      </c>
      <c r="E1579" s="10">
        <v>1</v>
      </c>
      <c r="F1579" s="9">
        <v>11410.498</v>
      </c>
      <c r="G1579" s="9">
        <v>14839.835999999999</v>
      </c>
      <c r="H1579" s="61">
        <v>8570.1440000000002</v>
      </c>
      <c r="I1579" s="9">
        <v>1301.74</v>
      </c>
      <c r="J1579" s="9">
        <v>0</v>
      </c>
      <c r="K1579" s="9">
        <v>3273.556</v>
      </c>
      <c r="L1579" s="9">
        <v>0</v>
      </c>
      <c r="M1579" s="9"/>
      <c r="O1579" s="11">
        <f t="shared" si="244"/>
        <v>39395.773999999998</v>
      </c>
      <c r="P1579" s="11">
        <v>0</v>
      </c>
      <c r="Q1579" s="11">
        <f t="shared" si="245"/>
        <v>3273.556</v>
      </c>
      <c r="S1579" s="11">
        <f t="shared" si="246"/>
        <v>39395.773999999998</v>
      </c>
      <c r="T1579" s="11">
        <f t="shared" si="240"/>
        <v>39395.773999999998</v>
      </c>
      <c r="U1579" s="11">
        <f t="shared" si="249"/>
        <v>-438.48200000000361</v>
      </c>
      <c r="V1579" s="11">
        <f t="shared" si="241"/>
        <v>39395.773999999998</v>
      </c>
      <c r="W1579" s="12">
        <f t="shared" si="247"/>
        <v>1</v>
      </c>
      <c r="X1579" s="11">
        <f t="shared" si="242"/>
        <v>0</v>
      </c>
      <c r="Y1579" s="12">
        <f t="shared" si="248"/>
        <v>0</v>
      </c>
      <c r="AA1579" s="12"/>
      <c r="AB1579" s="12"/>
    </row>
    <row r="1580" spans="1:31">
      <c r="A1580" s="1">
        <v>36277</v>
      </c>
      <c r="B1580" s="7" t="s">
        <v>78</v>
      </c>
      <c r="C1580" s="8" t="str">
        <f t="shared" si="243"/>
        <v>Tue</v>
      </c>
      <c r="E1580" s="10">
        <v>7</v>
      </c>
      <c r="F1580" s="9">
        <v>12718.652</v>
      </c>
      <c r="G1580" s="9">
        <v>14763.056</v>
      </c>
      <c r="H1580" s="61">
        <v>9040.3919999999998</v>
      </c>
      <c r="I1580" s="9">
        <v>1502.5640000000001</v>
      </c>
      <c r="J1580" s="9">
        <v>0</v>
      </c>
      <c r="K1580" s="9">
        <v>2888.424</v>
      </c>
      <c r="L1580" s="9">
        <v>0</v>
      </c>
      <c r="M1580" s="9"/>
      <c r="O1580" s="11">
        <f t="shared" si="244"/>
        <v>40913.087999999996</v>
      </c>
      <c r="P1580" s="11">
        <v>0</v>
      </c>
      <c r="Q1580" s="11">
        <f t="shared" si="245"/>
        <v>2888.424</v>
      </c>
      <c r="S1580" s="11">
        <f t="shared" si="246"/>
        <v>40913.087999999996</v>
      </c>
      <c r="T1580" s="11">
        <f t="shared" si="240"/>
        <v>40913.087999999996</v>
      </c>
      <c r="U1580" s="11">
        <f t="shared" si="249"/>
        <v>1517.3139999999985</v>
      </c>
      <c r="V1580" s="11">
        <f t="shared" si="241"/>
        <v>40913.087999999996</v>
      </c>
      <c r="W1580" s="12">
        <f t="shared" si="247"/>
        <v>1</v>
      </c>
      <c r="X1580" s="11">
        <f t="shared" si="242"/>
        <v>0</v>
      </c>
      <c r="Y1580" s="12">
        <f t="shared" si="248"/>
        <v>0</v>
      </c>
      <c r="AA1580" s="12"/>
      <c r="AB1580" s="12"/>
    </row>
    <row r="1581" spans="1:31">
      <c r="A1581" s="1">
        <v>36278</v>
      </c>
      <c r="B1581" s="7" t="s">
        <v>78</v>
      </c>
      <c r="C1581" s="8" t="str">
        <f t="shared" si="243"/>
        <v>Wed</v>
      </c>
      <c r="E1581" s="10">
        <v>13</v>
      </c>
      <c r="F1581" s="9">
        <v>19860.88</v>
      </c>
      <c r="G1581" s="9">
        <v>16574.48</v>
      </c>
      <c r="H1581" s="61">
        <v>10771.28</v>
      </c>
      <c r="I1581" s="9">
        <v>2317.12</v>
      </c>
      <c r="J1581" s="9">
        <v>0</v>
      </c>
      <c r="K1581" s="9">
        <v>3331.12</v>
      </c>
      <c r="L1581" s="9">
        <v>0</v>
      </c>
      <c r="M1581" s="9"/>
      <c r="O1581" s="11">
        <f t="shared" si="244"/>
        <v>52854.880000000005</v>
      </c>
      <c r="P1581" s="11">
        <v>0</v>
      </c>
      <c r="Q1581" s="11">
        <f t="shared" si="245"/>
        <v>3331.12</v>
      </c>
      <c r="S1581" s="11">
        <f t="shared" si="246"/>
        <v>52854.880000000005</v>
      </c>
      <c r="T1581" s="11">
        <f t="shared" si="240"/>
        <v>52854.880000000005</v>
      </c>
      <c r="U1581" s="11">
        <f t="shared" si="249"/>
        <v>11941.792000000009</v>
      </c>
      <c r="V1581" s="11">
        <f t="shared" si="241"/>
        <v>52854.880000000005</v>
      </c>
      <c r="W1581" s="12">
        <f t="shared" si="247"/>
        <v>1</v>
      </c>
      <c r="X1581" s="11">
        <f t="shared" si="242"/>
        <v>0</v>
      </c>
      <c r="Y1581" s="12">
        <f t="shared" si="248"/>
        <v>0</v>
      </c>
      <c r="AA1581" s="12"/>
      <c r="AB1581" s="12"/>
    </row>
    <row r="1582" spans="1:31">
      <c r="A1582" s="1">
        <v>36279</v>
      </c>
      <c r="B1582" s="7" t="s">
        <v>78</v>
      </c>
      <c r="C1582" s="8" t="str">
        <f t="shared" si="243"/>
        <v>Thur</v>
      </c>
      <c r="E1582" s="10">
        <v>15</v>
      </c>
      <c r="F1582" s="9">
        <v>24008.400000000001</v>
      </c>
      <c r="G1582" s="9">
        <v>17273.36</v>
      </c>
      <c r="H1582" s="61">
        <v>11342.24</v>
      </c>
      <c r="I1582" s="9">
        <v>2416.96</v>
      </c>
      <c r="J1582" s="9">
        <v>0</v>
      </c>
      <c r="K1582" s="9">
        <v>3271.84</v>
      </c>
      <c r="L1582" s="9">
        <v>0</v>
      </c>
      <c r="M1582" s="9"/>
      <c r="O1582" s="11">
        <f t="shared" si="244"/>
        <v>58312.800000000003</v>
      </c>
      <c r="P1582" s="11">
        <v>0</v>
      </c>
      <c r="Q1582" s="11">
        <f t="shared" si="245"/>
        <v>3271.84</v>
      </c>
      <c r="S1582" s="11">
        <f t="shared" si="246"/>
        <v>58312.800000000003</v>
      </c>
      <c r="T1582" s="11">
        <f t="shared" si="240"/>
        <v>58312.800000000003</v>
      </c>
      <c r="U1582" s="11">
        <f t="shared" si="249"/>
        <v>5457.9199999999983</v>
      </c>
      <c r="V1582" s="11">
        <f t="shared" si="241"/>
        <v>58312.800000000003</v>
      </c>
      <c r="W1582" s="12">
        <f t="shared" si="247"/>
        <v>1</v>
      </c>
      <c r="X1582" s="11">
        <f t="shared" si="242"/>
        <v>0</v>
      </c>
      <c r="Y1582" s="12">
        <f t="shared" si="248"/>
        <v>0</v>
      </c>
      <c r="AA1582" s="12"/>
      <c r="AB1582" s="12"/>
    </row>
    <row r="1583" spans="1:31">
      <c r="A1583" s="1">
        <v>36280</v>
      </c>
      <c r="B1583" s="7" t="s">
        <v>78</v>
      </c>
      <c r="C1583" s="8" t="str">
        <f t="shared" si="243"/>
        <v>Fri</v>
      </c>
      <c r="E1583" s="10">
        <v>14</v>
      </c>
      <c r="F1583" s="9">
        <v>21157.5</v>
      </c>
      <c r="G1583" s="9">
        <v>16466.099999999999</v>
      </c>
      <c r="H1583" s="61">
        <v>10749.9</v>
      </c>
      <c r="I1583" s="9">
        <v>2059.0500000000002</v>
      </c>
      <c r="J1583" s="9">
        <v>0</v>
      </c>
      <c r="K1583" s="9">
        <v>3625.65</v>
      </c>
      <c r="L1583" s="9">
        <v>0</v>
      </c>
      <c r="M1583" s="9"/>
      <c r="O1583" s="11">
        <f t="shared" si="244"/>
        <v>54058.200000000004</v>
      </c>
      <c r="P1583" s="11">
        <v>0</v>
      </c>
      <c r="Q1583" s="11">
        <f t="shared" si="245"/>
        <v>3625.65</v>
      </c>
      <c r="S1583" s="11">
        <f t="shared" si="246"/>
        <v>54058.200000000004</v>
      </c>
      <c r="T1583" s="11">
        <f t="shared" si="240"/>
        <v>54058.200000000004</v>
      </c>
      <c r="U1583" s="11">
        <f t="shared" si="249"/>
        <v>-4254.5999999999985</v>
      </c>
      <c r="V1583" s="11">
        <f t="shared" si="241"/>
        <v>54058.200000000004</v>
      </c>
      <c r="W1583" s="12">
        <f t="shared" si="247"/>
        <v>1</v>
      </c>
      <c r="X1583" s="11">
        <f t="shared" si="242"/>
        <v>0</v>
      </c>
      <c r="Y1583" s="12">
        <f t="shared" si="248"/>
        <v>0</v>
      </c>
      <c r="AA1583" s="12"/>
      <c r="AB1583" s="12"/>
    </row>
    <row r="1584" spans="1:31">
      <c r="A1584" s="1">
        <v>36281</v>
      </c>
      <c r="B1584" s="7" t="s">
        <v>79</v>
      </c>
      <c r="C1584" s="8" t="str">
        <f t="shared" si="243"/>
        <v>Sat</v>
      </c>
      <c r="E1584" s="10">
        <v>12</v>
      </c>
      <c r="F1584" s="9">
        <v>15809</v>
      </c>
      <c r="G1584" s="9">
        <v>14998</v>
      </c>
      <c r="H1584" s="61">
        <v>8658</v>
      </c>
      <c r="I1584" s="9">
        <v>1526</v>
      </c>
      <c r="J1584" s="9">
        <v>0</v>
      </c>
      <c r="K1584" s="9">
        <v>3372</v>
      </c>
      <c r="L1584" s="9">
        <v>0</v>
      </c>
      <c r="M1584" s="9"/>
      <c r="O1584" s="11">
        <f t="shared" si="244"/>
        <v>44363</v>
      </c>
      <c r="P1584" s="11">
        <v>0</v>
      </c>
      <c r="Q1584" s="11">
        <f t="shared" si="245"/>
        <v>3372</v>
      </c>
      <c r="S1584" s="11">
        <f t="shared" si="246"/>
        <v>44363</v>
      </c>
      <c r="T1584" s="11">
        <f t="shared" si="240"/>
        <v>44363</v>
      </c>
      <c r="U1584" s="11">
        <f t="shared" si="249"/>
        <v>-9695.2000000000044</v>
      </c>
      <c r="V1584" s="11">
        <f t="shared" si="241"/>
        <v>44363</v>
      </c>
      <c r="W1584" s="12">
        <f t="shared" si="247"/>
        <v>1</v>
      </c>
      <c r="X1584" s="11">
        <f t="shared" si="242"/>
        <v>0</v>
      </c>
      <c r="Y1584" s="12">
        <f t="shared" si="248"/>
        <v>0</v>
      </c>
      <c r="AA1584" s="9">
        <f>INTERCEPT(T1584:T1614,E1584:E1614)</f>
        <v>29897.346839799746</v>
      </c>
      <c r="AB1584" s="9">
        <f>SLOPE(T1584:T1614,E1584:E1614)</f>
        <v>1283.3415206508141</v>
      </c>
      <c r="AC1584" s="12">
        <f>RSQ(T1584:T1614,E1584:E1614)</f>
        <v>0.58915285131654682</v>
      </c>
      <c r="AD1584" s="9">
        <f>AA1584+(55*AB1584)</f>
        <v>100481.13047559453</v>
      </c>
      <c r="AE1584" s="10">
        <f>SUM(E1584:E1614)</f>
        <v>71</v>
      </c>
    </row>
    <row r="1585" spans="1:28">
      <c r="A1585" s="1">
        <v>36282</v>
      </c>
      <c r="B1585" s="7" t="s">
        <v>79</v>
      </c>
      <c r="C1585" s="8" t="str">
        <f t="shared" si="243"/>
        <v>Sun</v>
      </c>
      <c r="E1585" s="10">
        <v>11</v>
      </c>
      <c r="F1585" s="9">
        <v>16441</v>
      </c>
      <c r="G1585" s="9">
        <v>15479</v>
      </c>
      <c r="H1585" s="61">
        <v>9377</v>
      </c>
      <c r="I1585" s="9">
        <v>1820</v>
      </c>
      <c r="J1585" s="9">
        <v>0</v>
      </c>
      <c r="K1585" s="9">
        <v>3172</v>
      </c>
      <c r="L1585" s="9">
        <v>0</v>
      </c>
      <c r="M1585" s="9"/>
      <c r="O1585" s="11">
        <f t="shared" si="244"/>
        <v>46289</v>
      </c>
      <c r="P1585" s="11">
        <v>0</v>
      </c>
      <c r="Q1585" s="11">
        <f t="shared" si="245"/>
        <v>3172</v>
      </c>
      <c r="S1585" s="11">
        <f t="shared" si="246"/>
        <v>46289</v>
      </c>
      <c r="T1585" s="11">
        <f t="shared" si="240"/>
        <v>46289</v>
      </c>
      <c r="U1585" s="11">
        <f t="shared" si="249"/>
        <v>1926</v>
      </c>
      <c r="V1585" s="11">
        <f t="shared" si="241"/>
        <v>46289</v>
      </c>
      <c r="W1585" s="12">
        <f t="shared" si="247"/>
        <v>1</v>
      </c>
      <c r="X1585" s="11">
        <f t="shared" si="242"/>
        <v>0</v>
      </c>
      <c r="Y1585" s="12">
        <f t="shared" si="248"/>
        <v>0</v>
      </c>
      <c r="AA1585" s="12"/>
      <c r="AB1585" s="12"/>
    </row>
    <row r="1586" spans="1:28">
      <c r="A1586" s="1">
        <v>36283</v>
      </c>
      <c r="B1586" s="7" t="s">
        <v>79</v>
      </c>
      <c r="C1586" s="8" t="str">
        <f t="shared" si="243"/>
        <v>Mon</v>
      </c>
      <c r="E1586" s="10">
        <v>8</v>
      </c>
      <c r="F1586" s="9">
        <v>14153</v>
      </c>
      <c r="G1586" s="9">
        <v>15618</v>
      </c>
      <c r="H1586" s="61">
        <v>9839</v>
      </c>
      <c r="I1586" s="9">
        <v>1749</v>
      </c>
      <c r="J1586" s="9">
        <v>0</v>
      </c>
      <c r="K1586" s="9">
        <v>2723</v>
      </c>
      <c r="L1586" s="9">
        <v>0</v>
      </c>
      <c r="M1586" s="9"/>
      <c r="O1586" s="11">
        <f t="shared" si="244"/>
        <v>44082</v>
      </c>
      <c r="P1586" s="11">
        <v>0</v>
      </c>
      <c r="Q1586" s="11">
        <f t="shared" si="245"/>
        <v>2723</v>
      </c>
      <c r="S1586" s="11">
        <f t="shared" si="246"/>
        <v>44082</v>
      </c>
      <c r="T1586" s="11">
        <f t="shared" si="240"/>
        <v>44082</v>
      </c>
      <c r="U1586" s="11">
        <f t="shared" si="249"/>
        <v>-2207</v>
      </c>
      <c r="V1586" s="11">
        <f t="shared" si="241"/>
        <v>44082</v>
      </c>
      <c r="W1586" s="12">
        <f t="shared" si="247"/>
        <v>1</v>
      </c>
      <c r="X1586" s="11">
        <f t="shared" si="242"/>
        <v>0</v>
      </c>
      <c r="Y1586" s="12">
        <f t="shared" si="248"/>
        <v>0</v>
      </c>
      <c r="AA1586" s="12"/>
      <c r="AB1586" s="12"/>
    </row>
    <row r="1587" spans="1:28">
      <c r="A1587" s="1">
        <v>36284</v>
      </c>
      <c r="B1587" s="7" t="s">
        <v>79</v>
      </c>
      <c r="C1587" s="8" t="str">
        <f t="shared" si="243"/>
        <v>Tue</v>
      </c>
      <c r="E1587" s="10">
        <v>3</v>
      </c>
      <c r="F1587" s="9">
        <v>10560</v>
      </c>
      <c r="G1587" s="9">
        <v>14409</v>
      </c>
      <c r="H1587" s="61">
        <v>8540</v>
      </c>
      <c r="I1587" s="9">
        <v>1104</v>
      </c>
      <c r="J1587" s="9"/>
      <c r="K1587" s="9">
        <v>1223</v>
      </c>
      <c r="L1587" s="9">
        <v>0</v>
      </c>
      <c r="M1587" s="9"/>
      <c r="O1587" s="11">
        <f t="shared" si="244"/>
        <v>35836</v>
      </c>
      <c r="P1587" s="11">
        <v>0</v>
      </c>
      <c r="Q1587" s="11">
        <f t="shared" si="245"/>
        <v>1223</v>
      </c>
      <c r="S1587" s="11">
        <f t="shared" si="246"/>
        <v>35836</v>
      </c>
      <c r="T1587" s="11">
        <f t="shared" si="240"/>
        <v>35836</v>
      </c>
      <c r="U1587" s="11">
        <f t="shared" si="249"/>
        <v>-8246</v>
      </c>
      <c r="V1587" s="11">
        <f t="shared" si="241"/>
        <v>35836</v>
      </c>
      <c r="W1587" s="12">
        <f t="shared" si="247"/>
        <v>1</v>
      </c>
      <c r="X1587" s="11">
        <f t="shared" si="242"/>
        <v>0</v>
      </c>
      <c r="Y1587" s="12">
        <f t="shared" si="248"/>
        <v>0</v>
      </c>
      <c r="AA1587" s="12"/>
      <c r="AB1587" s="12"/>
    </row>
    <row r="1588" spans="1:28">
      <c r="A1588" s="1">
        <v>36285</v>
      </c>
      <c r="B1588" s="7" t="s">
        <v>79</v>
      </c>
      <c r="C1588" s="8" t="str">
        <f t="shared" si="243"/>
        <v>Wed</v>
      </c>
      <c r="E1588" s="10">
        <v>0</v>
      </c>
      <c r="F1588" s="9">
        <v>9764</v>
      </c>
      <c r="G1588" s="9">
        <v>14027</v>
      </c>
      <c r="H1588" s="61">
        <v>8048</v>
      </c>
      <c r="I1588" s="9">
        <v>859</v>
      </c>
      <c r="J1588" s="9"/>
      <c r="K1588" s="9">
        <v>1112</v>
      </c>
      <c r="L1588" s="9">
        <v>0</v>
      </c>
      <c r="M1588" s="9"/>
      <c r="O1588" s="11">
        <f t="shared" si="244"/>
        <v>33810</v>
      </c>
      <c r="P1588" s="11">
        <v>0</v>
      </c>
      <c r="Q1588" s="11">
        <f t="shared" si="245"/>
        <v>1112</v>
      </c>
      <c r="S1588" s="11">
        <f t="shared" si="246"/>
        <v>33810</v>
      </c>
      <c r="T1588" s="11">
        <f t="shared" si="240"/>
        <v>33810</v>
      </c>
      <c r="U1588" s="11">
        <f t="shared" si="249"/>
        <v>-2026</v>
      </c>
      <c r="V1588" s="11">
        <f t="shared" si="241"/>
        <v>33810</v>
      </c>
      <c r="W1588" s="12">
        <f t="shared" si="247"/>
        <v>1</v>
      </c>
      <c r="X1588" s="11">
        <f t="shared" si="242"/>
        <v>0</v>
      </c>
      <c r="Y1588" s="12">
        <f t="shared" si="248"/>
        <v>0</v>
      </c>
      <c r="AA1588" s="12"/>
      <c r="AB1588" s="12"/>
    </row>
    <row r="1589" spans="1:28">
      <c r="A1589" s="1">
        <v>36286</v>
      </c>
      <c r="B1589" s="7" t="s">
        <v>79</v>
      </c>
      <c r="C1589" s="8" t="str">
        <f t="shared" si="243"/>
        <v>Thur</v>
      </c>
      <c r="E1589" s="10">
        <v>0</v>
      </c>
      <c r="F1589" s="9">
        <v>9159</v>
      </c>
      <c r="G1589" s="9">
        <v>13544</v>
      </c>
      <c r="H1589" s="61">
        <v>7590</v>
      </c>
      <c r="I1589" s="9">
        <v>639</v>
      </c>
      <c r="J1589" s="9"/>
      <c r="K1589" s="9">
        <v>1326</v>
      </c>
      <c r="L1589" s="9">
        <v>0</v>
      </c>
      <c r="M1589" s="9"/>
      <c r="O1589" s="11">
        <f t="shared" si="244"/>
        <v>32258</v>
      </c>
      <c r="P1589" s="11">
        <v>0</v>
      </c>
      <c r="Q1589" s="11">
        <f t="shared" si="245"/>
        <v>1326</v>
      </c>
      <c r="S1589" s="11">
        <f t="shared" si="246"/>
        <v>32258</v>
      </c>
      <c r="T1589" s="11">
        <f t="shared" si="240"/>
        <v>32258</v>
      </c>
      <c r="U1589" s="11">
        <f t="shared" si="249"/>
        <v>-1552</v>
      </c>
      <c r="V1589" s="11">
        <f t="shared" si="241"/>
        <v>32258</v>
      </c>
      <c r="W1589" s="12">
        <f t="shared" si="247"/>
        <v>1</v>
      </c>
      <c r="X1589" s="11">
        <f t="shared" si="242"/>
        <v>0</v>
      </c>
      <c r="Y1589" s="12">
        <f t="shared" si="248"/>
        <v>0</v>
      </c>
      <c r="AA1589" s="12"/>
      <c r="AB1589" s="12"/>
    </row>
    <row r="1590" spans="1:28">
      <c r="A1590" s="1">
        <v>36287</v>
      </c>
      <c r="B1590" s="7" t="s">
        <v>79</v>
      </c>
      <c r="C1590" s="8" t="str">
        <f t="shared" si="243"/>
        <v>Fri</v>
      </c>
      <c r="E1590" s="10">
        <v>0</v>
      </c>
      <c r="F1590" s="9">
        <v>7458</v>
      </c>
      <c r="G1590" s="9">
        <v>12421</v>
      </c>
      <c r="H1590" s="61">
        <v>5687</v>
      </c>
      <c r="I1590" s="9">
        <v>150</v>
      </c>
      <c r="J1590" s="9"/>
      <c r="K1590" s="9">
        <v>2913</v>
      </c>
      <c r="L1590" s="9">
        <v>0</v>
      </c>
      <c r="M1590" s="9"/>
      <c r="O1590" s="11">
        <f t="shared" si="244"/>
        <v>28629</v>
      </c>
      <c r="P1590" s="11">
        <v>0</v>
      </c>
      <c r="Q1590" s="11">
        <f t="shared" si="245"/>
        <v>2913</v>
      </c>
      <c r="S1590" s="11">
        <f t="shared" si="246"/>
        <v>28629</v>
      </c>
      <c r="T1590" s="11">
        <f t="shared" si="240"/>
        <v>28629</v>
      </c>
      <c r="U1590" s="11">
        <f t="shared" si="249"/>
        <v>-3629</v>
      </c>
      <c r="V1590" s="11">
        <f t="shared" si="241"/>
        <v>28629</v>
      </c>
      <c r="W1590" s="12">
        <f t="shared" si="247"/>
        <v>1</v>
      </c>
      <c r="X1590" s="11">
        <f t="shared" si="242"/>
        <v>0</v>
      </c>
      <c r="Y1590" s="12">
        <f t="shared" si="248"/>
        <v>0</v>
      </c>
      <c r="AA1590" s="12"/>
      <c r="AB1590" s="12"/>
    </row>
    <row r="1591" spans="1:28">
      <c r="A1591" s="1">
        <v>36288</v>
      </c>
      <c r="B1591" s="7" t="s">
        <v>79</v>
      </c>
      <c r="C1591" s="8" t="str">
        <f t="shared" si="243"/>
        <v>Sat</v>
      </c>
      <c r="E1591" s="10">
        <v>0</v>
      </c>
      <c r="F1591" s="9">
        <v>6220</v>
      </c>
      <c r="G1591" s="9">
        <v>11740</v>
      </c>
      <c r="H1591" s="61">
        <v>4328</v>
      </c>
      <c r="I1591" s="9">
        <v>0</v>
      </c>
      <c r="J1591" s="9"/>
      <c r="K1591" s="9">
        <v>1997</v>
      </c>
      <c r="L1591" s="9">
        <v>0</v>
      </c>
      <c r="M1591" s="9"/>
      <c r="O1591" s="11">
        <f t="shared" si="244"/>
        <v>24285</v>
      </c>
      <c r="P1591" s="11">
        <v>0</v>
      </c>
      <c r="Q1591" s="11">
        <f t="shared" si="245"/>
        <v>1997</v>
      </c>
      <c r="S1591" s="11">
        <f t="shared" si="246"/>
        <v>24285</v>
      </c>
      <c r="T1591" s="11">
        <f t="shared" si="240"/>
        <v>24285</v>
      </c>
      <c r="U1591" s="11">
        <f t="shared" si="249"/>
        <v>-4344</v>
      </c>
      <c r="V1591" s="11">
        <f t="shared" si="241"/>
        <v>24285</v>
      </c>
      <c r="W1591" s="12">
        <f t="shared" si="247"/>
        <v>1</v>
      </c>
      <c r="X1591" s="11">
        <f t="shared" si="242"/>
        <v>0</v>
      </c>
      <c r="Y1591" s="12">
        <f t="shared" si="248"/>
        <v>0</v>
      </c>
      <c r="AA1591" s="12"/>
      <c r="AB1591" s="12"/>
    </row>
    <row r="1592" spans="1:28">
      <c r="A1592" s="1">
        <v>36289</v>
      </c>
      <c r="B1592" s="7" t="s">
        <v>79</v>
      </c>
      <c r="C1592" s="8" t="str">
        <f t="shared" si="243"/>
        <v>Sun</v>
      </c>
      <c r="E1592" s="10">
        <v>0</v>
      </c>
      <c r="F1592" s="9">
        <v>6673</v>
      </c>
      <c r="G1592" s="9">
        <v>12336</v>
      </c>
      <c r="H1592" s="61">
        <v>5323</v>
      </c>
      <c r="I1592" s="9">
        <v>74</v>
      </c>
      <c r="J1592" s="9"/>
      <c r="K1592" s="9">
        <v>2613</v>
      </c>
      <c r="L1592" s="9">
        <v>0</v>
      </c>
      <c r="M1592" s="9"/>
      <c r="O1592" s="11">
        <f t="shared" si="244"/>
        <v>27019</v>
      </c>
      <c r="P1592" s="11">
        <v>0</v>
      </c>
      <c r="Q1592" s="11">
        <f t="shared" si="245"/>
        <v>2613</v>
      </c>
      <c r="S1592" s="11">
        <f t="shared" si="246"/>
        <v>27019</v>
      </c>
      <c r="T1592" s="11">
        <f t="shared" si="240"/>
        <v>27019</v>
      </c>
      <c r="U1592" s="11">
        <f t="shared" si="249"/>
        <v>2734</v>
      </c>
      <c r="V1592" s="11">
        <f t="shared" si="241"/>
        <v>27019</v>
      </c>
      <c r="W1592" s="12">
        <f t="shared" si="247"/>
        <v>1</v>
      </c>
      <c r="X1592" s="11">
        <f t="shared" si="242"/>
        <v>0</v>
      </c>
      <c r="Y1592" s="12">
        <f t="shared" si="248"/>
        <v>0</v>
      </c>
      <c r="AA1592" s="12"/>
      <c r="AB1592" s="12"/>
    </row>
    <row r="1593" spans="1:28">
      <c r="A1593" s="1">
        <v>36290</v>
      </c>
      <c r="B1593" s="7" t="s">
        <v>79</v>
      </c>
      <c r="C1593" s="8" t="str">
        <f t="shared" si="243"/>
        <v>Mon</v>
      </c>
      <c r="E1593" s="10">
        <v>0</v>
      </c>
      <c r="F1593" s="9">
        <v>8031</v>
      </c>
      <c r="G1593" s="9">
        <v>13280</v>
      </c>
      <c r="H1593" s="61">
        <v>6698</v>
      </c>
      <c r="I1593" s="9">
        <v>151</v>
      </c>
      <c r="J1593" s="9"/>
      <c r="K1593" s="9">
        <v>4544</v>
      </c>
      <c r="L1593" s="9">
        <v>0</v>
      </c>
      <c r="M1593" s="9"/>
      <c r="O1593" s="11">
        <f t="shared" si="244"/>
        <v>32704</v>
      </c>
      <c r="P1593" s="11">
        <v>0</v>
      </c>
      <c r="Q1593" s="11">
        <f t="shared" si="245"/>
        <v>4544</v>
      </c>
      <c r="S1593" s="11">
        <f t="shared" si="246"/>
        <v>32704</v>
      </c>
      <c r="T1593" s="11">
        <f t="shared" si="240"/>
        <v>32704</v>
      </c>
      <c r="U1593" s="11">
        <f t="shared" si="249"/>
        <v>5685</v>
      </c>
      <c r="V1593" s="11">
        <f t="shared" si="241"/>
        <v>32704</v>
      </c>
      <c r="W1593" s="12">
        <f t="shared" si="247"/>
        <v>1</v>
      </c>
      <c r="X1593" s="11">
        <f t="shared" si="242"/>
        <v>0</v>
      </c>
      <c r="Y1593" s="12">
        <f t="shared" si="248"/>
        <v>0</v>
      </c>
      <c r="AA1593" s="12"/>
      <c r="AB1593" s="12"/>
    </row>
    <row r="1594" spans="1:28">
      <c r="A1594" s="1">
        <v>36291</v>
      </c>
      <c r="B1594" s="7" t="s">
        <v>79</v>
      </c>
      <c r="C1594" s="8" t="str">
        <f t="shared" si="243"/>
        <v>Tue</v>
      </c>
      <c r="E1594" s="10">
        <v>0</v>
      </c>
      <c r="F1594" s="9">
        <v>7948</v>
      </c>
      <c r="G1594" s="9">
        <v>13273</v>
      </c>
      <c r="H1594" s="61">
        <v>6581</v>
      </c>
      <c r="I1594" s="9">
        <v>107</v>
      </c>
      <c r="J1594" s="9"/>
      <c r="K1594" s="9">
        <v>7026</v>
      </c>
      <c r="L1594" s="9">
        <v>0</v>
      </c>
      <c r="M1594" s="9"/>
      <c r="O1594" s="11">
        <f t="shared" si="244"/>
        <v>34935</v>
      </c>
      <c r="P1594" s="11">
        <v>0</v>
      </c>
      <c r="Q1594" s="11">
        <f t="shared" si="245"/>
        <v>7026</v>
      </c>
      <c r="S1594" s="11">
        <f t="shared" si="246"/>
        <v>34935</v>
      </c>
      <c r="T1594" s="11">
        <f t="shared" si="240"/>
        <v>34935</v>
      </c>
      <c r="U1594" s="11">
        <f t="shared" si="249"/>
        <v>2231</v>
      </c>
      <c r="V1594" s="11">
        <f t="shared" si="241"/>
        <v>34935</v>
      </c>
      <c r="W1594" s="12">
        <f t="shared" si="247"/>
        <v>1</v>
      </c>
      <c r="X1594" s="11">
        <f t="shared" si="242"/>
        <v>0</v>
      </c>
      <c r="Y1594" s="12">
        <f t="shared" si="248"/>
        <v>0</v>
      </c>
      <c r="AA1594" s="12"/>
      <c r="AB1594" s="12"/>
    </row>
    <row r="1595" spans="1:28">
      <c r="A1595" s="1">
        <v>36292</v>
      </c>
      <c r="B1595" s="7" t="s">
        <v>79</v>
      </c>
      <c r="C1595" s="8" t="str">
        <f t="shared" si="243"/>
        <v>Wed</v>
      </c>
      <c r="E1595" s="10">
        <v>0</v>
      </c>
      <c r="F1595" s="9">
        <v>8420</v>
      </c>
      <c r="G1595" s="9">
        <v>13509</v>
      </c>
      <c r="H1595" s="61">
        <v>7556</v>
      </c>
      <c r="I1595" s="9">
        <v>458</v>
      </c>
      <c r="J1595" s="9"/>
      <c r="K1595" s="9">
        <v>2724</v>
      </c>
      <c r="L1595" s="9">
        <v>0</v>
      </c>
      <c r="M1595" s="9"/>
      <c r="O1595" s="11">
        <f t="shared" si="244"/>
        <v>32667</v>
      </c>
      <c r="P1595" s="11">
        <v>0</v>
      </c>
      <c r="Q1595" s="11">
        <f t="shared" si="245"/>
        <v>2724</v>
      </c>
      <c r="S1595" s="11">
        <f t="shared" si="246"/>
        <v>32667</v>
      </c>
      <c r="T1595" s="11">
        <f t="shared" si="240"/>
        <v>32667</v>
      </c>
      <c r="U1595" s="11">
        <f t="shared" si="249"/>
        <v>-2268</v>
      </c>
      <c r="V1595" s="11">
        <f t="shared" si="241"/>
        <v>32667</v>
      </c>
      <c r="W1595" s="12">
        <f t="shared" si="247"/>
        <v>1</v>
      </c>
      <c r="X1595" s="11">
        <f t="shared" si="242"/>
        <v>0</v>
      </c>
      <c r="Y1595" s="12">
        <f t="shared" si="248"/>
        <v>0</v>
      </c>
      <c r="AA1595" s="12"/>
      <c r="AB1595" s="12"/>
    </row>
    <row r="1596" spans="1:28">
      <c r="A1596" s="1">
        <v>36293</v>
      </c>
      <c r="B1596" s="7" t="s">
        <v>79</v>
      </c>
      <c r="C1596" s="8" t="str">
        <f t="shared" si="243"/>
        <v>Thur</v>
      </c>
      <c r="E1596" s="10">
        <v>3</v>
      </c>
      <c r="F1596" s="9">
        <v>9593</v>
      </c>
      <c r="G1596" s="9">
        <v>14096</v>
      </c>
      <c r="H1596" s="61">
        <v>8257</v>
      </c>
      <c r="I1596" s="9">
        <v>682</v>
      </c>
      <c r="J1596" s="9"/>
      <c r="K1596" s="9">
        <v>3236</v>
      </c>
      <c r="L1596" s="9">
        <v>0</v>
      </c>
      <c r="M1596" s="9"/>
      <c r="O1596" s="11">
        <f t="shared" si="244"/>
        <v>35864</v>
      </c>
      <c r="P1596" s="11">
        <v>0</v>
      </c>
      <c r="Q1596" s="11">
        <f t="shared" si="245"/>
        <v>3236</v>
      </c>
      <c r="S1596" s="11">
        <f t="shared" si="246"/>
        <v>35864</v>
      </c>
      <c r="T1596" s="11">
        <f t="shared" si="240"/>
        <v>35864</v>
      </c>
      <c r="U1596" s="11">
        <f t="shared" si="249"/>
        <v>3197</v>
      </c>
      <c r="V1596" s="11">
        <f t="shared" si="241"/>
        <v>35864</v>
      </c>
      <c r="W1596" s="12">
        <f t="shared" si="247"/>
        <v>1</v>
      </c>
      <c r="X1596" s="11">
        <f t="shared" si="242"/>
        <v>0</v>
      </c>
      <c r="Y1596" s="12">
        <f t="shared" si="248"/>
        <v>0</v>
      </c>
      <c r="AA1596" s="12"/>
      <c r="AB1596" s="12"/>
    </row>
    <row r="1597" spans="1:28">
      <c r="A1597" s="1">
        <v>36294</v>
      </c>
      <c r="B1597" s="7" t="s">
        <v>79</v>
      </c>
      <c r="C1597" s="8" t="str">
        <f t="shared" si="243"/>
        <v>Fri</v>
      </c>
      <c r="E1597" s="10">
        <v>11</v>
      </c>
      <c r="F1597" s="9">
        <v>13529</v>
      </c>
      <c r="G1597" s="9">
        <v>15063</v>
      </c>
      <c r="H1597" s="61">
        <v>9533</v>
      </c>
      <c r="I1597" s="9">
        <v>1408</v>
      </c>
      <c r="J1597" s="9"/>
      <c r="K1597" s="9">
        <v>2959</v>
      </c>
      <c r="L1597" s="9">
        <v>0</v>
      </c>
      <c r="M1597" s="9"/>
      <c r="O1597" s="11">
        <f t="shared" si="244"/>
        <v>42492</v>
      </c>
      <c r="P1597" s="11">
        <v>0</v>
      </c>
      <c r="Q1597" s="11">
        <f t="shared" si="245"/>
        <v>2959</v>
      </c>
      <c r="S1597" s="11">
        <f t="shared" si="246"/>
        <v>42492</v>
      </c>
      <c r="T1597" s="11">
        <f t="shared" si="240"/>
        <v>42492</v>
      </c>
      <c r="U1597" s="11">
        <f t="shared" si="249"/>
        <v>6628</v>
      </c>
      <c r="V1597" s="11">
        <f t="shared" si="241"/>
        <v>42492</v>
      </c>
      <c r="W1597" s="12">
        <f t="shared" si="247"/>
        <v>1</v>
      </c>
      <c r="X1597" s="11">
        <f t="shared" si="242"/>
        <v>0</v>
      </c>
      <c r="Y1597" s="12">
        <f t="shared" si="248"/>
        <v>0</v>
      </c>
      <c r="AA1597" s="12"/>
      <c r="AB1597" s="12"/>
    </row>
    <row r="1598" spans="1:28">
      <c r="A1598" s="1">
        <v>36295</v>
      </c>
      <c r="B1598" s="7" t="s">
        <v>79</v>
      </c>
      <c r="C1598" s="8" t="str">
        <f t="shared" si="243"/>
        <v>Sat</v>
      </c>
      <c r="E1598" s="10">
        <v>7</v>
      </c>
      <c r="F1598" s="9">
        <v>9285</v>
      </c>
      <c r="G1598" s="9">
        <v>13304</v>
      </c>
      <c r="H1598" s="61">
        <v>6641</v>
      </c>
      <c r="I1598" s="9">
        <v>461</v>
      </c>
      <c r="J1598" s="9"/>
      <c r="K1598" s="9">
        <v>2936</v>
      </c>
      <c r="L1598" s="9">
        <v>0</v>
      </c>
      <c r="M1598" s="9"/>
      <c r="O1598" s="11">
        <f t="shared" si="244"/>
        <v>32627</v>
      </c>
      <c r="P1598" s="11">
        <v>0</v>
      </c>
      <c r="Q1598" s="11">
        <f t="shared" si="245"/>
        <v>2936</v>
      </c>
      <c r="S1598" s="11">
        <f t="shared" si="246"/>
        <v>32627</v>
      </c>
      <c r="T1598" s="11">
        <f t="shared" si="240"/>
        <v>32627</v>
      </c>
      <c r="U1598" s="11">
        <f t="shared" si="249"/>
        <v>-9865</v>
      </c>
      <c r="V1598" s="11">
        <f t="shared" si="241"/>
        <v>32627</v>
      </c>
      <c r="W1598" s="12">
        <f t="shared" si="247"/>
        <v>1</v>
      </c>
      <c r="X1598" s="11">
        <f t="shared" si="242"/>
        <v>0</v>
      </c>
      <c r="Y1598" s="12">
        <f t="shared" si="248"/>
        <v>0</v>
      </c>
      <c r="AA1598" s="12"/>
      <c r="AB1598" s="12"/>
    </row>
    <row r="1599" spans="1:28">
      <c r="A1599" s="1">
        <v>36296</v>
      </c>
      <c r="B1599" s="7" t="s">
        <v>79</v>
      </c>
      <c r="C1599" s="8" t="str">
        <f t="shared" si="243"/>
        <v>Sun</v>
      </c>
      <c r="E1599" s="10">
        <v>5</v>
      </c>
      <c r="F1599" s="9">
        <v>9465</v>
      </c>
      <c r="G1599" s="9">
        <v>13643</v>
      </c>
      <c r="H1599" s="61">
        <v>7064</v>
      </c>
      <c r="I1599" s="9">
        <v>500</v>
      </c>
      <c r="J1599" s="9"/>
      <c r="K1599" s="9">
        <v>2872</v>
      </c>
      <c r="L1599" s="9">
        <v>0</v>
      </c>
      <c r="M1599" s="9"/>
      <c r="O1599" s="11">
        <f t="shared" si="244"/>
        <v>33544</v>
      </c>
      <c r="P1599" s="11">
        <v>0</v>
      </c>
      <c r="Q1599" s="11">
        <f t="shared" si="245"/>
        <v>2872</v>
      </c>
      <c r="S1599" s="11">
        <f t="shared" si="246"/>
        <v>33544</v>
      </c>
      <c r="T1599" s="11">
        <f t="shared" si="240"/>
        <v>33544</v>
      </c>
      <c r="U1599" s="11">
        <f t="shared" si="249"/>
        <v>917</v>
      </c>
      <c r="V1599" s="11">
        <f t="shared" si="241"/>
        <v>33544</v>
      </c>
      <c r="W1599" s="12">
        <f t="shared" si="247"/>
        <v>1</v>
      </c>
      <c r="X1599" s="11">
        <f t="shared" si="242"/>
        <v>0</v>
      </c>
      <c r="Y1599" s="12">
        <f t="shared" si="248"/>
        <v>0</v>
      </c>
      <c r="AA1599" s="12"/>
      <c r="AB1599" s="12"/>
    </row>
    <row r="1600" spans="1:28">
      <c r="A1600" s="1">
        <v>36297</v>
      </c>
      <c r="B1600" s="7" t="s">
        <v>79</v>
      </c>
      <c r="C1600" s="8" t="str">
        <f t="shared" si="243"/>
        <v>Mon</v>
      </c>
      <c r="E1600" s="10">
        <v>4</v>
      </c>
      <c r="F1600" s="9">
        <v>10367</v>
      </c>
      <c r="G1600" s="9">
        <v>14129</v>
      </c>
      <c r="H1600" s="61">
        <v>8429</v>
      </c>
      <c r="I1600" s="9">
        <v>804</v>
      </c>
      <c r="J1600" s="9"/>
      <c r="K1600" s="9">
        <v>2531</v>
      </c>
      <c r="L1600" s="9">
        <v>0</v>
      </c>
      <c r="M1600" s="9"/>
      <c r="O1600" s="11">
        <f t="shared" si="244"/>
        <v>36260</v>
      </c>
      <c r="P1600" s="11">
        <v>0</v>
      </c>
      <c r="Q1600" s="11">
        <f t="shared" si="245"/>
        <v>2531</v>
      </c>
      <c r="S1600" s="11">
        <f t="shared" si="246"/>
        <v>36260</v>
      </c>
      <c r="T1600" s="11">
        <f t="shared" si="240"/>
        <v>36260</v>
      </c>
      <c r="U1600" s="11">
        <f t="shared" si="249"/>
        <v>2716</v>
      </c>
      <c r="V1600" s="11">
        <f t="shared" si="241"/>
        <v>36260</v>
      </c>
      <c r="W1600" s="12">
        <f t="shared" si="247"/>
        <v>1</v>
      </c>
      <c r="X1600" s="11">
        <f t="shared" si="242"/>
        <v>0</v>
      </c>
      <c r="Y1600" s="12">
        <f t="shared" si="248"/>
        <v>0</v>
      </c>
      <c r="AA1600" s="12"/>
      <c r="AB1600" s="12"/>
    </row>
    <row r="1601" spans="1:28">
      <c r="A1601" s="1">
        <v>36298</v>
      </c>
      <c r="B1601" s="7" t="s">
        <v>79</v>
      </c>
      <c r="C1601" s="8" t="str">
        <f t="shared" si="243"/>
        <v>Tue</v>
      </c>
      <c r="E1601" s="10">
        <v>0</v>
      </c>
      <c r="F1601" s="9">
        <v>9627</v>
      </c>
      <c r="G1601" s="9">
        <v>13694</v>
      </c>
      <c r="H1601" s="61">
        <v>8058</v>
      </c>
      <c r="I1601" s="9">
        <v>670</v>
      </c>
      <c r="J1601" s="9"/>
      <c r="K1601" s="9">
        <v>3160</v>
      </c>
      <c r="L1601" s="9">
        <v>0</v>
      </c>
      <c r="M1601" s="9"/>
      <c r="O1601" s="11">
        <f t="shared" si="244"/>
        <v>35209</v>
      </c>
      <c r="P1601" s="11">
        <v>0</v>
      </c>
      <c r="Q1601" s="11">
        <f t="shared" si="245"/>
        <v>3160</v>
      </c>
      <c r="S1601" s="11">
        <f t="shared" si="246"/>
        <v>35209</v>
      </c>
      <c r="T1601" s="11">
        <f t="shared" si="240"/>
        <v>35209</v>
      </c>
      <c r="U1601" s="11">
        <f t="shared" si="249"/>
        <v>-1051</v>
      </c>
      <c r="V1601" s="11">
        <f t="shared" si="241"/>
        <v>35209</v>
      </c>
      <c r="W1601" s="12">
        <f t="shared" si="247"/>
        <v>1</v>
      </c>
      <c r="X1601" s="11">
        <f t="shared" si="242"/>
        <v>0</v>
      </c>
      <c r="Y1601" s="12">
        <f t="shared" si="248"/>
        <v>0</v>
      </c>
      <c r="AA1601" s="12"/>
      <c r="AB1601" s="12"/>
    </row>
    <row r="1602" spans="1:28">
      <c r="A1602" s="1">
        <v>36299</v>
      </c>
      <c r="B1602" s="7" t="s">
        <v>79</v>
      </c>
      <c r="C1602" s="8" t="str">
        <f t="shared" si="243"/>
        <v>Wed</v>
      </c>
      <c r="E1602" s="10">
        <v>0</v>
      </c>
      <c r="F1602" s="9">
        <v>9406</v>
      </c>
      <c r="G1602" s="9">
        <v>13788</v>
      </c>
      <c r="H1602" s="61">
        <v>7748</v>
      </c>
      <c r="I1602" s="9">
        <v>601</v>
      </c>
      <c r="J1602" s="9"/>
      <c r="K1602" s="9">
        <v>3682</v>
      </c>
      <c r="L1602" s="9">
        <v>0</v>
      </c>
      <c r="M1602" s="9"/>
      <c r="O1602" s="11">
        <f t="shared" si="244"/>
        <v>35225</v>
      </c>
      <c r="P1602" s="11">
        <v>339</v>
      </c>
      <c r="Q1602" s="11">
        <f t="shared" si="245"/>
        <v>3343</v>
      </c>
      <c r="S1602" s="11">
        <f t="shared" si="246"/>
        <v>34886</v>
      </c>
      <c r="T1602" s="11">
        <f t="shared" si="240"/>
        <v>34886</v>
      </c>
      <c r="U1602" s="11">
        <f t="shared" si="249"/>
        <v>-323</v>
      </c>
      <c r="V1602" s="11">
        <f t="shared" si="241"/>
        <v>34886</v>
      </c>
      <c r="W1602" s="12">
        <f t="shared" si="247"/>
        <v>1</v>
      </c>
      <c r="X1602" s="11">
        <f t="shared" si="242"/>
        <v>0</v>
      </c>
      <c r="Y1602" s="12">
        <f t="shared" si="248"/>
        <v>0</v>
      </c>
      <c r="AA1602" s="12"/>
      <c r="AB1602" s="12"/>
    </row>
    <row r="1603" spans="1:28">
      <c r="A1603" s="1">
        <v>36300</v>
      </c>
      <c r="B1603" s="7" t="s">
        <v>79</v>
      </c>
      <c r="C1603" s="8" t="str">
        <f t="shared" si="243"/>
        <v>Thur</v>
      </c>
      <c r="E1603" s="10">
        <v>2</v>
      </c>
      <c r="F1603" s="9">
        <v>9633</v>
      </c>
      <c r="G1603" s="9">
        <v>13898</v>
      </c>
      <c r="H1603" s="61">
        <v>8137</v>
      </c>
      <c r="I1603" s="9">
        <v>690</v>
      </c>
      <c r="J1603" s="9"/>
      <c r="K1603" s="9">
        <v>3475</v>
      </c>
      <c r="L1603" s="9">
        <v>0</v>
      </c>
      <c r="M1603" s="9"/>
      <c r="O1603" s="11">
        <f t="shared" si="244"/>
        <v>35833</v>
      </c>
      <c r="P1603" s="11">
        <v>383</v>
      </c>
      <c r="Q1603" s="11">
        <f t="shared" si="245"/>
        <v>3092</v>
      </c>
      <c r="S1603" s="11">
        <f t="shared" si="246"/>
        <v>35450</v>
      </c>
      <c r="T1603" s="11">
        <f t="shared" ref="T1603:T1666" si="250">SUM(S1603,D1603)</f>
        <v>35450</v>
      </c>
      <c r="U1603" s="11">
        <f t="shared" si="249"/>
        <v>564</v>
      </c>
      <c r="V1603" s="11">
        <f t="shared" ref="V1603:V1666" si="251">SUM(F1603:K1603)-P1603</f>
        <v>35450</v>
      </c>
      <c r="W1603" s="12">
        <f t="shared" si="247"/>
        <v>1</v>
      </c>
      <c r="X1603" s="11">
        <f t="shared" ref="X1603:X1666" si="252">SUM(L1603:M1603)</f>
        <v>0</v>
      </c>
      <c r="Y1603" s="12">
        <f t="shared" si="248"/>
        <v>0</v>
      </c>
      <c r="AA1603" s="12"/>
      <c r="AB1603" s="12"/>
    </row>
    <row r="1604" spans="1:28">
      <c r="A1604" s="1">
        <v>36301</v>
      </c>
      <c r="B1604" s="7" t="s">
        <v>79</v>
      </c>
      <c r="C1604" s="8" t="str">
        <f t="shared" ref="C1604:C1667" si="253">IF(WEEKDAY(A1604)=1,"Sun",IF(WEEKDAY(A1604)=2,"Mon",IF(WEEKDAY(A1604)=3,"Tue",IF(WEEKDAY(A1604)=4,"Wed",IF(WEEKDAY(A1604)=5,"Thur",IF(WEEKDAY(A1604)=6,"Fri",IF(WEEKDAY(A1604)=7,"Sat")))))))</f>
        <v>Fri</v>
      </c>
      <c r="E1604" s="10">
        <v>0</v>
      </c>
      <c r="F1604" s="9">
        <v>7851</v>
      </c>
      <c r="G1604" s="9">
        <v>12695</v>
      </c>
      <c r="H1604" s="61">
        <v>6366</v>
      </c>
      <c r="I1604" s="9">
        <v>292</v>
      </c>
      <c r="J1604" s="9"/>
      <c r="K1604" s="9">
        <v>4676</v>
      </c>
      <c r="L1604" s="9">
        <v>0</v>
      </c>
      <c r="M1604" s="9"/>
      <c r="O1604" s="11">
        <f t="shared" ref="O1604:O1667" si="254">SUM(F1604:M1604)</f>
        <v>31880</v>
      </c>
      <c r="P1604" s="11">
        <v>1911</v>
      </c>
      <c r="Q1604" s="11">
        <f t="shared" ref="Q1604:Q1667" si="255">K1604-P1604</f>
        <v>2765</v>
      </c>
      <c r="S1604" s="11">
        <f t="shared" ref="S1604:S1667" si="256">O1604-P1604</f>
        <v>29969</v>
      </c>
      <c r="T1604" s="11">
        <f t="shared" si="250"/>
        <v>29969</v>
      </c>
      <c r="U1604" s="11">
        <f t="shared" si="249"/>
        <v>-5481</v>
      </c>
      <c r="V1604" s="11">
        <f t="shared" si="251"/>
        <v>29969</v>
      </c>
      <c r="W1604" s="12">
        <f t="shared" ref="W1604:W1667" si="257">V1604/S1604</f>
        <v>1</v>
      </c>
      <c r="X1604" s="11">
        <f t="shared" si="252"/>
        <v>0</v>
      </c>
      <c r="Y1604" s="12">
        <f t="shared" ref="Y1604:Y1667" si="258">X1604/S1604</f>
        <v>0</v>
      </c>
      <c r="AA1604" s="12"/>
      <c r="AB1604" s="12"/>
    </row>
    <row r="1605" spans="1:28">
      <c r="A1605" s="1">
        <v>36302</v>
      </c>
      <c r="B1605" s="7" t="s">
        <v>79</v>
      </c>
      <c r="C1605" s="8" t="str">
        <f t="shared" si="253"/>
        <v>Sat</v>
      </c>
      <c r="E1605" s="10">
        <v>0</v>
      </c>
      <c r="F1605" s="9">
        <v>6046</v>
      </c>
      <c r="G1605" s="9">
        <v>11507</v>
      </c>
      <c r="H1605" s="61">
        <v>4008</v>
      </c>
      <c r="I1605" s="9">
        <v>18</v>
      </c>
      <c r="J1605" s="9"/>
      <c r="K1605" s="9">
        <v>7327</v>
      </c>
      <c r="L1605" s="9">
        <v>0</v>
      </c>
      <c r="M1605" s="9"/>
      <c r="O1605" s="11">
        <f t="shared" si="254"/>
        <v>28906</v>
      </c>
      <c r="P1605" s="11">
        <v>4594</v>
      </c>
      <c r="Q1605" s="11">
        <f t="shared" si="255"/>
        <v>2733</v>
      </c>
      <c r="S1605" s="11">
        <f t="shared" si="256"/>
        <v>24312</v>
      </c>
      <c r="T1605" s="11">
        <f t="shared" si="250"/>
        <v>24312</v>
      </c>
      <c r="U1605" s="11">
        <f t="shared" ref="U1605:U1668" si="259">S1605-S1604</f>
        <v>-5657</v>
      </c>
      <c r="V1605" s="11">
        <f t="shared" si="251"/>
        <v>24312</v>
      </c>
      <c r="W1605" s="12">
        <f t="shared" si="257"/>
        <v>1</v>
      </c>
      <c r="X1605" s="11">
        <f t="shared" si="252"/>
        <v>0</v>
      </c>
      <c r="Y1605" s="12">
        <f t="shared" si="258"/>
        <v>0</v>
      </c>
      <c r="AA1605" s="12"/>
      <c r="AB1605" s="12"/>
    </row>
    <row r="1606" spans="1:28">
      <c r="A1606" s="1">
        <v>36303</v>
      </c>
      <c r="B1606" s="7" t="s">
        <v>79</v>
      </c>
      <c r="C1606" s="8" t="str">
        <f t="shared" si="253"/>
        <v>Sun</v>
      </c>
      <c r="E1606" s="10">
        <v>0</v>
      </c>
      <c r="F1606" s="9">
        <v>6549</v>
      </c>
      <c r="G1606" s="9">
        <v>12028</v>
      </c>
      <c r="H1606" s="61">
        <v>4603</v>
      </c>
      <c r="I1606" s="9">
        <v>111</v>
      </c>
      <c r="J1606" s="9"/>
      <c r="K1606" s="9">
        <v>7174</v>
      </c>
      <c r="L1606" s="9">
        <v>0</v>
      </c>
      <c r="M1606" s="9"/>
      <c r="O1606" s="11">
        <f t="shared" si="254"/>
        <v>30465</v>
      </c>
      <c r="P1606" s="11">
        <v>4196</v>
      </c>
      <c r="Q1606" s="11">
        <f t="shared" si="255"/>
        <v>2978</v>
      </c>
      <c r="S1606" s="11">
        <f t="shared" si="256"/>
        <v>26269</v>
      </c>
      <c r="T1606" s="11">
        <f t="shared" si="250"/>
        <v>26269</v>
      </c>
      <c r="U1606" s="11">
        <f t="shared" si="259"/>
        <v>1957</v>
      </c>
      <c r="V1606" s="11">
        <f t="shared" si="251"/>
        <v>26269</v>
      </c>
      <c r="W1606" s="12">
        <f t="shared" si="257"/>
        <v>1</v>
      </c>
      <c r="X1606" s="11">
        <f t="shared" si="252"/>
        <v>0</v>
      </c>
      <c r="Y1606" s="12">
        <f t="shared" si="258"/>
        <v>0</v>
      </c>
      <c r="AA1606" s="12"/>
      <c r="AB1606" s="12"/>
    </row>
    <row r="1607" spans="1:28">
      <c r="A1607" s="1">
        <v>36304</v>
      </c>
      <c r="B1607" s="7" t="s">
        <v>79</v>
      </c>
      <c r="C1607" s="8" t="str">
        <f t="shared" si="253"/>
        <v>Mon</v>
      </c>
      <c r="E1607" s="10">
        <v>0</v>
      </c>
      <c r="F1607" s="9">
        <v>8875</v>
      </c>
      <c r="G1607" s="9">
        <v>13780</v>
      </c>
      <c r="H1607" s="61">
        <v>7531</v>
      </c>
      <c r="I1607" s="9">
        <v>518</v>
      </c>
      <c r="J1607" s="9"/>
      <c r="K1607" s="9">
        <v>10949</v>
      </c>
      <c r="L1607" s="9">
        <v>0</v>
      </c>
      <c r="M1607" s="9"/>
      <c r="O1607" s="11">
        <f t="shared" si="254"/>
        <v>41653</v>
      </c>
      <c r="P1607" s="11">
        <v>7847</v>
      </c>
      <c r="Q1607" s="11">
        <f t="shared" si="255"/>
        <v>3102</v>
      </c>
      <c r="S1607" s="11">
        <f t="shared" si="256"/>
        <v>33806</v>
      </c>
      <c r="T1607" s="11">
        <f t="shared" si="250"/>
        <v>33806</v>
      </c>
      <c r="U1607" s="11">
        <f t="shared" si="259"/>
        <v>7537</v>
      </c>
      <c r="V1607" s="11">
        <f t="shared" si="251"/>
        <v>33806</v>
      </c>
      <c r="W1607" s="12">
        <f t="shared" si="257"/>
        <v>1</v>
      </c>
      <c r="X1607" s="11">
        <f t="shared" si="252"/>
        <v>0</v>
      </c>
      <c r="Y1607" s="12">
        <f t="shared" si="258"/>
        <v>0</v>
      </c>
      <c r="AA1607" s="12"/>
      <c r="AB1607" s="12"/>
    </row>
    <row r="1608" spans="1:28">
      <c r="A1608" s="1">
        <v>36305</v>
      </c>
      <c r="B1608" s="7" t="s">
        <v>79</v>
      </c>
      <c r="C1608" s="8" t="str">
        <f t="shared" si="253"/>
        <v>Tue</v>
      </c>
      <c r="E1608" s="10">
        <v>3</v>
      </c>
      <c r="F1608" s="9">
        <v>9636</v>
      </c>
      <c r="G1608" s="9">
        <v>14011</v>
      </c>
      <c r="H1608" s="61">
        <v>7852</v>
      </c>
      <c r="I1608" s="9">
        <v>684</v>
      </c>
      <c r="J1608" s="9"/>
      <c r="K1608" s="9">
        <v>10326</v>
      </c>
      <c r="L1608" s="9">
        <v>0</v>
      </c>
      <c r="M1608" s="9"/>
      <c r="O1608" s="11">
        <f t="shared" si="254"/>
        <v>42509</v>
      </c>
      <c r="P1608" s="11">
        <v>7052</v>
      </c>
      <c r="Q1608" s="11">
        <f t="shared" si="255"/>
        <v>3274</v>
      </c>
      <c r="S1608" s="11">
        <f t="shared" si="256"/>
        <v>35457</v>
      </c>
      <c r="T1608" s="11">
        <f t="shared" si="250"/>
        <v>35457</v>
      </c>
      <c r="U1608" s="11">
        <f t="shared" si="259"/>
        <v>1651</v>
      </c>
      <c r="V1608" s="11">
        <f t="shared" si="251"/>
        <v>35457</v>
      </c>
      <c r="W1608" s="12">
        <f t="shared" si="257"/>
        <v>1</v>
      </c>
      <c r="X1608" s="11">
        <f t="shared" si="252"/>
        <v>0</v>
      </c>
      <c r="Y1608" s="12">
        <f t="shared" si="258"/>
        <v>0</v>
      </c>
      <c r="AA1608" s="12"/>
      <c r="AB1608" s="12"/>
    </row>
    <row r="1609" spans="1:28">
      <c r="A1609" s="1">
        <v>36306</v>
      </c>
      <c r="B1609" s="7" t="s">
        <v>79</v>
      </c>
      <c r="C1609" s="8" t="str">
        <f t="shared" si="253"/>
        <v>Wed</v>
      </c>
      <c r="E1609" s="10">
        <v>0</v>
      </c>
      <c r="F1609" s="9">
        <v>9140</v>
      </c>
      <c r="G1609" s="9">
        <v>13771</v>
      </c>
      <c r="H1609" s="61">
        <v>7621</v>
      </c>
      <c r="I1609" s="9">
        <v>564</v>
      </c>
      <c r="J1609" s="9"/>
      <c r="K1609" s="9">
        <v>7228</v>
      </c>
      <c r="L1609" s="9">
        <v>0</v>
      </c>
      <c r="M1609" s="9"/>
      <c r="O1609" s="11">
        <f t="shared" si="254"/>
        <v>38324</v>
      </c>
      <c r="P1609" s="11">
        <v>4071</v>
      </c>
      <c r="Q1609" s="11">
        <f t="shared" si="255"/>
        <v>3157</v>
      </c>
      <c r="S1609" s="11">
        <f t="shared" si="256"/>
        <v>34253</v>
      </c>
      <c r="T1609" s="11">
        <f t="shared" si="250"/>
        <v>34253</v>
      </c>
      <c r="U1609" s="11">
        <f t="shared" si="259"/>
        <v>-1204</v>
      </c>
      <c r="V1609" s="11">
        <f t="shared" si="251"/>
        <v>34253</v>
      </c>
      <c r="W1609" s="12">
        <f t="shared" si="257"/>
        <v>1</v>
      </c>
      <c r="X1609" s="11">
        <f t="shared" si="252"/>
        <v>0</v>
      </c>
      <c r="Y1609" s="12">
        <f t="shared" si="258"/>
        <v>0</v>
      </c>
      <c r="AA1609" s="12"/>
      <c r="AB1609" s="12"/>
    </row>
    <row r="1610" spans="1:28">
      <c r="A1610" s="1">
        <v>36307</v>
      </c>
      <c r="B1610" s="7" t="s">
        <v>79</v>
      </c>
      <c r="C1610" s="8" t="str">
        <f t="shared" si="253"/>
        <v>Thur</v>
      </c>
      <c r="E1610" s="10">
        <v>2</v>
      </c>
      <c r="F1610" s="9">
        <v>8818</v>
      </c>
      <c r="G1610" s="9">
        <v>13229</v>
      </c>
      <c r="H1610" s="61">
        <v>7264</v>
      </c>
      <c r="I1610" s="9">
        <v>505</v>
      </c>
      <c r="J1610" s="9"/>
      <c r="K1610" s="9">
        <v>13547</v>
      </c>
      <c r="L1610" s="9">
        <v>0</v>
      </c>
      <c r="M1610" s="9"/>
      <c r="O1610" s="11">
        <f t="shared" si="254"/>
        <v>43363</v>
      </c>
      <c r="P1610" s="11">
        <v>10608</v>
      </c>
      <c r="Q1610" s="11">
        <f t="shared" si="255"/>
        <v>2939</v>
      </c>
      <c r="S1610" s="11">
        <f t="shared" si="256"/>
        <v>32755</v>
      </c>
      <c r="T1610" s="11">
        <f t="shared" si="250"/>
        <v>32755</v>
      </c>
      <c r="U1610" s="11">
        <f t="shared" si="259"/>
        <v>-1498</v>
      </c>
      <c r="V1610" s="11">
        <f t="shared" si="251"/>
        <v>32755</v>
      </c>
      <c r="W1610" s="12">
        <f t="shared" si="257"/>
        <v>1</v>
      </c>
      <c r="X1610" s="11">
        <f t="shared" si="252"/>
        <v>0</v>
      </c>
      <c r="Y1610" s="12">
        <f t="shared" si="258"/>
        <v>0</v>
      </c>
      <c r="AA1610" s="12"/>
      <c r="AB1610" s="12"/>
    </row>
    <row r="1611" spans="1:28">
      <c r="A1611" s="1">
        <v>36308</v>
      </c>
      <c r="B1611" s="7" t="s">
        <v>79</v>
      </c>
      <c r="C1611" s="8" t="str">
        <f t="shared" si="253"/>
        <v>Fri</v>
      </c>
      <c r="E1611" s="10">
        <v>0</v>
      </c>
      <c r="F1611" s="9">
        <v>7294</v>
      </c>
      <c r="G1611" s="9">
        <v>12077</v>
      </c>
      <c r="H1611" s="61">
        <v>5501</v>
      </c>
      <c r="I1611" s="9">
        <v>90</v>
      </c>
      <c r="J1611" s="9"/>
      <c r="K1611" s="9">
        <v>17922</v>
      </c>
      <c r="L1611" s="9">
        <v>0</v>
      </c>
      <c r="M1611" s="9"/>
      <c r="O1611" s="11">
        <f t="shared" si="254"/>
        <v>42884</v>
      </c>
      <c r="P1611" s="11">
        <v>15081</v>
      </c>
      <c r="Q1611" s="11">
        <f t="shared" si="255"/>
        <v>2841</v>
      </c>
      <c r="S1611" s="11">
        <f t="shared" si="256"/>
        <v>27803</v>
      </c>
      <c r="T1611" s="11">
        <f t="shared" si="250"/>
        <v>27803</v>
      </c>
      <c r="U1611" s="11">
        <f t="shared" si="259"/>
        <v>-4952</v>
      </c>
      <c r="V1611" s="11">
        <f t="shared" si="251"/>
        <v>27803</v>
      </c>
      <c r="W1611" s="12">
        <f t="shared" si="257"/>
        <v>1</v>
      </c>
      <c r="X1611" s="11">
        <f t="shared" si="252"/>
        <v>0</v>
      </c>
      <c r="Y1611" s="12">
        <f t="shared" si="258"/>
        <v>0</v>
      </c>
      <c r="AA1611" s="12"/>
      <c r="AB1611" s="12"/>
    </row>
    <row r="1612" spans="1:28">
      <c r="A1612" s="1">
        <v>36309</v>
      </c>
      <c r="B1612" s="7" t="s">
        <v>79</v>
      </c>
      <c r="C1612" s="8" t="str">
        <f t="shared" si="253"/>
        <v>Sat</v>
      </c>
      <c r="E1612" s="10">
        <v>0</v>
      </c>
      <c r="F1612" s="9">
        <v>5503</v>
      </c>
      <c r="G1612" s="9">
        <v>10796</v>
      </c>
      <c r="H1612" s="61">
        <v>2916</v>
      </c>
      <c r="I1612" s="9">
        <v>17</v>
      </c>
      <c r="J1612" s="9"/>
      <c r="K1612" s="9">
        <v>20962</v>
      </c>
      <c r="L1612" s="9">
        <v>0</v>
      </c>
      <c r="M1612" s="9"/>
      <c r="O1612" s="11">
        <f t="shared" si="254"/>
        <v>40194</v>
      </c>
      <c r="P1612" s="11">
        <v>18048</v>
      </c>
      <c r="Q1612" s="11">
        <f t="shared" si="255"/>
        <v>2914</v>
      </c>
      <c r="S1612" s="11">
        <f t="shared" si="256"/>
        <v>22146</v>
      </c>
      <c r="T1612" s="11">
        <f t="shared" si="250"/>
        <v>22146</v>
      </c>
      <c r="U1612" s="11">
        <f t="shared" si="259"/>
        <v>-5657</v>
      </c>
      <c r="V1612" s="11">
        <f t="shared" si="251"/>
        <v>22146</v>
      </c>
      <c r="W1612" s="12">
        <f t="shared" si="257"/>
        <v>1</v>
      </c>
      <c r="X1612" s="11">
        <f t="shared" si="252"/>
        <v>0</v>
      </c>
      <c r="Y1612" s="12">
        <f t="shared" si="258"/>
        <v>0</v>
      </c>
      <c r="AA1612" s="12"/>
      <c r="AB1612" s="12"/>
    </row>
    <row r="1613" spans="1:28">
      <c r="A1613" s="1">
        <v>36310</v>
      </c>
      <c r="B1613" s="7" t="s">
        <v>79</v>
      </c>
      <c r="C1613" s="8" t="str">
        <f t="shared" si="253"/>
        <v>Sun</v>
      </c>
      <c r="E1613" s="10">
        <v>0</v>
      </c>
      <c r="F1613" s="9">
        <v>5491</v>
      </c>
      <c r="G1613" s="9">
        <v>10730</v>
      </c>
      <c r="H1613" s="61">
        <v>2598</v>
      </c>
      <c r="I1613" s="9">
        <v>15</v>
      </c>
      <c r="J1613" s="9"/>
      <c r="K1613" s="9">
        <v>17934</v>
      </c>
      <c r="L1613" s="9">
        <v>0</v>
      </c>
      <c r="M1613" s="9"/>
      <c r="O1613" s="11">
        <f t="shared" si="254"/>
        <v>36768</v>
      </c>
      <c r="P1613" s="11">
        <v>15177</v>
      </c>
      <c r="Q1613" s="11">
        <f t="shared" si="255"/>
        <v>2757</v>
      </c>
      <c r="S1613" s="11">
        <f t="shared" si="256"/>
        <v>21591</v>
      </c>
      <c r="T1613" s="11">
        <f t="shared" si="250"/>
        <v>21591</v>
      </c>
      <c r="U1613" s="11">
        <f t="shared" si="259"/>
        <v>-555</v>
      </c>
      <c r="V1613" s="11">
        <f t="shared" si="251"/>
        <v>21591</v>
      </c>
      <c r="W1613" s="12">
        <f t="shared" si="257"/>
        <v>1</v>
      </c>
      <c r="X1613" s="11">
        <f t="shared" si="252"/>
        <v>0</v>
      </c>
      <c r="Y1613" s="12">
        <f t="shared" si="258"/>
        <v>0</v>
      </c>
      <c r="AA1613" s="12"/>
      <c r="AB1613" s="12"/>
    </row>
    <row r="1614" spans="1:28">
      <c r="A1614" s="1">
        <v>36311</v>
      </c>
      <c r="B1614" s="7" t="s">
        <v>79</v>
      </c>
      <c r="C1614" s="8" t="str">
        <f t="shared" si="253"/>
        <v>Mon</v>
      </c>
      <c r="E1614" s="10">
        <v>0</v>
      </c>
      <c r="F1614" s="9">
        <v>7144</v>
      </c>
      <c r="G1614" s="9">
        <v>11757</v>
      </c>
      <c r="H1614" s="61">
        <v>4526</v>
      </c>
      <c r="I1614" s="9">
        <v>93</v>
      </c>
      <c r="J1614" s="9"/>
      <c r="K1614" s="9">
        <v>17065</v>
      </c>
      <c r="L1614" s="9">
        <v>0</v>
      </c>
      <c r="M1614" s="9"/>
      <c r="O1614" s="11">
        <f t="shared" si="254"/>
        <v>40585</v>
      </c>
      <c r="P1614" s="11">
        <v>14220</v>
      </c>
      <c r="Q1614" s="11">
        <f t="shared" si="255"/>
        <v>2845</v>
      </c>
      <c r="S1614" s="11">
        <f t="shared" si="256"/>
        <v>26365</v>
      </c>
      <c r="T1614" s="11">
        <f t="shared" si="250"/>
        <v>26365</v>
      </c>
      <c r="U1614" s="11">
        <f t="shared" si="259"/>
        <v>4774</v>
      </c>
      <c r="V1614" s="11">
        <f t="shared" si="251"/>
        <v>26365</v>
      </c>
      <c r="W1614" s="12">
        <f t="shared" si="257"/>
        <v>1</v>
      </c>
      <c r="X1614" s="11">
        <f t="shared" si="252"/>
        <v>0</v>
      </c>
      <c r="Y1614" s="12">
        <f t="shared" si="258"/>
        <v>0</v>
      </c>
      <c r="AA1614" s="12"/>
      <c r="AB1614" s="12"/>
    </row>
    <row r="1615" spans="1:28">
      <c r="A1615" s="1">
        <v>36312</v>
      </c>
      <c r="B1615" s="7" t="s">
        <v>80</v>
      </c>
      <c r="C1615" s="8" t="str">
        <f t="shared" si="253"/>
        <v>Tue</v>
      </c>
      <c r="E1615" s="10">
        <v>0</v>
      </c>
      <c r="F1615" s="9">
        <v>8050</v>
      </c>
      <c r="G1615" s="9">
        <v>13522</v>
      </c>
      <c r="H1615" s="61">
        <v>7139</v>
      </c>
      <c r="I1615" s="9">
        <v>321</v>
      </c>
      <c r="J1615" s="9">
        <v>0</v>
      </c>
      <c r="K1615" s="9">
        <v>16452</v>
      </c>
      <c r="L1615" s="9">
        <v>0</v>
      </c>
      <c r="M1615" s="9"/>
      <c r="O1615" s="11">
        <f t="shared" si="254"/>
        <v>45484</v>
      </c>
      <c r="P1615" s="11">
        <v>13780</v>
      </c>
      <c r="Q1615" s="11">
        <f t="shared" si="255"/>
        <v>2672</v>
      </c>
      <c r="S1615" s="11">
        <f t="shared" si="256"/>
        <v>31704</v>
      </c>
      <c r="T1615" s="11">
        <f t="shared" si="250"/>
        <v>31704</v>
      </c>
      <c r="U1615" s="11">
        <f t="shared" si="259"/>
        <v>5339</v>
      </c>
      <c r="V1615" s="11">
        <f t="shared" si="251"/>
        <v>31704</v>
      </c>
      <c r="W1615" s="12">
        <f t="shared" si="257"/>
        <v>1</v>
      </c>
      <c r="X1615" s="11">
        <f t="shared" si="252"/>
        <v>0</v>
      </c>
      <c r="Y1615" s="12">
        <f t="shared" si="258"/>
        <v>0</v>
      </c>
      <c r="AA1615" s="12"/>
      <c r="AB1615" s="12"/>
    </row>
    <row r="1616" spans="1:28">
      <c r="A1616" s="1">
        <v>36313</v>
      </c>
      <c r="B1616" s="7" t="s">
        <v>80</v>
      </c>
      <c r="C1616" s="8" t="str">
        <f t="shared" si="253"/>
        <v>Wed</v>
      </c>
      <c r="E1616" s="10">
        <v>0</v>
      </c>
      <c r="F1616" s="9">
        <v>8086</v>
      </c>
      <c r="G1616" s="9">
        <v>13476</v>
      </c>
      <c r="H1616" s="61">
        <v>7212</v>
      </c>
      <c r="I1616" s="9">
        <v>303</v>
      </c>
      <c r="J1616" s="9">
        <v>0</v>
      </c>
      <c r="K1616" s="9">
        <v>19722</v>
      </c>
      <c r="L1616" s="9">
        <v>0</v>
      </c>
      <c r="M1616" s="9"/>
      <c r="O1616" s="11">
        <f t="shared" si="254"/>
        <v>48799</v>
      </c>
      <c r="P1616" s="11">
        <v>16842</v>
      </c>
      <c r="Q1616" s="11">
        <f t="shared" si="255"/>
        <v>2880</v>
      </c>
      <c r="S1616" s="11">
        <f t="shared" si="256"/>
        <v>31957</v>
      </c>
      <c r="T1616" s="11">
        <f t="shared" si="250"/>
        <v>31957</v>
      </c>
      <c r="U1616" s="11">
        <f t="shared" si="259"/>
        <v>253</v>
      </c>
      <c r="V1616" s="11">
        <f t="shared" si="251"/>
        <v>31957</v>
      </c>
      <c r="W1616" s="12">
        <f t="shared" si="257"/>
        <v>1</v>
      </c>
      <c r="X1616" s="11">
        <f t="shared" si="252"/>
        <v>0</v>
      </c>
      <c r="Y1616" s="12">
        <f t="shared" si="258"/>
        <v>0</v>
      </c>
      <c r="AA1616" s="12"/>
      <c r="AB1616" s="12"/>
    </row>
    <row r="1617" spans="1:28">
      <c r="A1617" s="1">
        <v>36314</v>
      </c>
      <c r="B1617" s="7" t="s">
        <v>80</v>
      </c>
      <c r="C1617" s="8" t="str">
        <f t="shared" si="253"/>
        <v>Thur</v>
      </c>
      <c r="E1617" s="10">
        <v>0</v>
      </c>
      <c r="F1617" s="9">
        <v>8222</v>
      </c>
      <c r="G1617" s="9">
        <v>13543</v>
      </c>
      <c r="H1617" s="61">
        <v>7085</v>
      </c>
      <c r="I1617" s="9">
        <v>363</v>
      </c>
      <c r="J1617" s="9">
        <v>0</v>
      </c>
      <c r="K1617" s="9">
        <v>17581</v>
      </c>
      <c r="L1617" s="9">
        <v>0</v>
      </c>
      <c r="M1617" s="9"/>
      <c r="O1617" s="11">
        <f t="shared" si="254"/>
        <v>46794</v>
      </c>
      <c r="P1617" s="11">
        <v>14600</v>
      </c>
      <c r="Q1617" s="11">
        <f t="shared" si="255"/>
        <v>2981</v>
      </c>
      <c r="S1617" s="11">
        <f t="shared" si="256"/>
        <v>32194</v>
      </c>
      <c r="T1617" s="11">
        <f t="shared" si="250"/>
        <v>32194</v>
      </c>
      <c r="U1617" s="11">
        <f t="shared" si="259"/>
        <v>237</v>
      </c>
      <c r="V1617" s="11">
        <f t="shared" si="251"/>
        <v>32194</v>
      </c>
      <c r="W1617" s="12">
        <f t="shared" si="257"/>
        <v>1</v>
      </c>
      <c r="X1617" s="11">
        <f t="shared" si="252"/>
        <v>0</v>
      </c>
      <c r="Y1617" s="12">
        <f t="shared" si="258"/>
        <v>0</v>
      </c>
      <c r="AA1617" s="12"/>
      <c r="AB1617" s="12"/>
    </row>
    <row r="1618" spans="1:28">
      <c r="A1618" s="1">
        <v>36315</v>
      </c>
      <c r="B1618" s="7" t="s">
        <v>80</v>
      </c>
      <c r="C1618" s="8" t="str">
        <f t="shared" si="253"/>
        <v>Fri</v>
      </c>
      <c r="E1618" s="10">
        <v>0</v>
      </c>
      <c r="F1618" s="9">
        <v>6385</v>
      </c>
      <c r="G1618" s="9">
        <v>12023</v>
      </c>
      <c r="H1618" s="61">
        <v>3472</v>
      </c>
      <c r="I1618" s="9">
        <v>123</v>
      </c>
      <c r="J1618" s="9">
        <v>0</v>
      </c>
      <c r="K1618" s="9">
        <v>10075</v>
      </c>
      <c r="L1618" s="9">
        <v>4968</v>
      </c>
      <c r="M1618" s="9"/>
      <c r="O1618" s="11">
        <f t="shared" si="254"/>
        <v>37046</v>
      </c>
      <c r="P1618" s="11">
        <v>6819</v>
      </c>
      <c r="Q1618" s="11">
        <f t="shared" si="255"/>
        <v>3256</v>
      </c>
      <c r="S1618" s="11">
        <f t="shared" si="256"/>
        <v>30227</v>
      </c>
      <c r="T1618" s="11">
        <f t="shared" si="250"/>
        <v>30227</v>
      </c>
      <c r="U1618" s="11">
        <f t="shared" si="259"/>
        <v>-1967</v>
      </c>
      <c r="V1618" s="11">
        <f t="shared" si="251"/>
        <v>25259</v>
      </c>
      <c r="W1618" s="12">
        <f t="shared" si="257"/>
        <v>0.8356436298673372</v>
      </c>
      <c r="X1618" s="11">
        <f t="shared" si="252"/>
        <v>4968</v>
      </c>
      <c r="Y1618" s="12">
        <f t="shared" si="258"/>
        <v>0.16435637013266285</v>
      </c>
      <c r="AA1618" s="12"/>
      <c r="AB1618" s="12"/>
    </row>
    <row r="1619" spans="1:28">
      <c r="A1619" s="1">
        <v>36316</v>
      </c>
      <c r="B1619" s="7" t="s">
        <v>80</v>
      </c>
      <c r="C1619" s="8" t="str">
        <f t="shared" si="253"/>
        <v>Sat</v>
      </c>
      <c r="E1619" s="10">
        <v>0</v>
      </c>
      <c r="F1619" s="9">
        <v>5876</v>
      </c>
      <c r="G1619" s="9">
        <v>12021</v>
      </c>
      <c r="H1619" s="61">
        <v>4421</v>
      </c>
      <c r="I1619" s="9">
        <v>0</v>
      </c>
      <c r="J1619" s="9">
        <v>0</v>
      </c>
      <c r="K1619" s="9">
        <v>6247</v>
      </c>
      <c r="L1619" s="9">
        <v>0</v>
      </c>
      <c r="M1619" s="9"/>
      <c r="O1619" s="11">
        <f t="shared" si="254"/>
        <v>28565</v>
      </c>
      <c r="P1619" s="11">
        <v>3209</v>
      </c>
      <c r="Q1619" s="11">
        <f t="shared" si="255"/>
        <v>3038</v>
      </c>
      <c r="S1619" s="11">
        <f t="shared" si="256"/>
        <v>25356</v>
      </c>
      <c r="T1619" s="11">
        <f t="shared" si="250"/>
        <v>25356</v>
      </c>
      <c r="U1619" s="11">
        <f t="shared" si="259"/>
        <v>-4871</v>
      </c>
      <c r="V1619" s="11">
        <f t="shared" si="251"/>
        <v>25356</v>
      </c>
      <c r="W1619" s="12">
        <f t="shared" si="257"/>
        <v>1</v>
      </c>
      <c r="X1619" s="11">
        <f t="shared" si="252"/>
        <v>0</v>
      </c>
      <c r="Y1619" s="12">
        <f t="shared" si="258"/>
        <v>0</v>
      </c>
      <c r="AA1619" s="12"/>
      <c r="AB1619" s="12"/>
    </row>
    <row r="1620" spans="1:28">
      <c r="A1620" s="1">
        <v>36317</v>
      </c>
      <c r="B1620" s="7" t="s">
        <v>80</v>
      </c>
      <c r="C1620" s="8" t="str">
        <f t="shared" si="253"/>
        <v>Sun</v>
      </c>
      <c r="E1620" s="10">
        <v>0</v>
      </c>
      <c r="F1620" s="9">
        <v>6367</v>
      </c>
      <c r="G1620" s="9">
        <v>12371</v>
      </c>
      <c r="H1620" s="61">
        <v>5338</v>
      </c>
      <c r="I1620" s="9">
        <v>198</v>
      </c>
      <c r="J1620" s="9">
        <v>0</v>
      </c>
      <c r="K1620" s="9">
        <v>5691</v>
      </c>
      <c r="L1620" s="9">
        <v>0</v>
      </c>
      <c r="M1620" s="9"/>
      <c r="O1620" s="11">
        <f t="shared" si="254"/>
        <v>29965</v>
      </c>
      <c r="P1620" s="11">
        <v>2908</v>
      </c>
      <c r="Q1620" s="11">
        <f t="shared" si="255"/>
        <v>2783</v>
      </c>
      <c r="S1620" s="11">
        <f t="shared" si="256"/>
        <v>27057</v>
      </c>
      <c r="T1620" s="11">
        <f t="shared" si="250"/>
        <v>27057</v>
      </c>
      <c r="U1620" s="11">
        <f t="shared" si="259"/>
        <v>1701</v>
      </c>
      <c r="V1620" s="11">
        <f t="shared" si="251"/>
        <v>27057</v>
      </c>
      <c r="W1620" s="12">
        <f t="shared" si="257"/>
        <v>1</v>
      </c>
      <c r="X1620" s="11">
        <f t="shared" si="252"/>
        <v>0</v>
      </c>
      <c r="Y1620" s="12">
        <f t="shared" si="258"/>
        <v>0</v>
      </c>
      <c r="AA1620" s="12"/>
      <c r="AB1620" s="12"/>
    </row>
    <row r="1621" spans="1:28">
      <c r="A1621" s="1">
        <v>36318</v>
      </c>
      <c r="B1621" s="7" t="s">
        <v>80</v>
      </c>
      <c r="C1621" s="8" t="str">
        <f t="shared" si="253"/>
        <v>Mon</v>
      </c>
      <c r="E1621" s="10">
        <v>0</v>
      </c>
      <c r="F1621" s="9">
        <v>7500</v>
      </c>
      <c r="G1621" s="9">
        <v>12841</v>
      </c>
      <c r="H1621" s="61">
        <v>6558</v>
      </c>
      <c r="I1621" s="9">
        <v>295</v>
      </c>
      <c r="J1621" s="9">
        <v>0</v>
      </c>
      <c r="K1621" s="9">
        <v>43101</v>
      </c>
      <c r="L1621" s="9">
        <v>0</v>
      </c>
      <c r="M1621" s="9"/>
      <c r="O1621" s="11">
        <f t="shared" si="254"/>
        <v>70295</v>
      </c>
      <c r="P1621" s="11">
        <v>41314</v>
      </c>
      <c r="Q1621" s="11">
        <f t="shared" si="255"/>
        <v>1787</v>
      </c>
      <c r="S1621" s="11">
        <f t="shared" si="256"/>
        <v>28981</v>
      </c>
      <c r="T1621" s="11">
        <f t="shared" si="250"/>
        <v>28981</v>
      </c>
      <c r="U1621" s="11">
        <f t="shared" si="259"/>
        <v>1924</v>
      </c>
      <c r="V1621" s="11">
        <f t="shared" si="251"/>
        <v>28981</v>
      </c>
      <c r="W1621" s="12">
        <f t="shared" si="257"/>
        <v>1</v>
      </c>
      <c r="X1621" s="11">
        <f t="shared" si="252"/>
        <v>0</v>
      </c>
      <c r="Y1621" s="12">
        <f t="shared" si="258"/>
        <v>0</v>
      </c>
      <c r="AA1621" s="12"/>
      <c r="AB1621" s="12"/>
    </row>
    <row r="1622" spans="1:28">
      <c r="A1622" s="1">
        <v>36319</v>
      </c>
      <c r="B1622" s="7" t="s">
        <v>80</v>
      </c>
      <c r="C1622" s="8" t="str">
        <f t="shared" si="253"/>
        <v>Tue</v>
      </c>
      <c r="E1622" s="10">
        <v>0</v>
      </c>
      <c r="F1622" s="9">
        <v>7550</v>
      </c>
      <c r="G1622" s="9">
        <v>13683</v>
      </c>
      <c r="H1622" s="61">
        <v>6551</v>
      </c>
      <c r="I1622" s="9">
        <v>447</v>
      </c>
      <c r="J1622" s="9">
        <v>0</v>
      </c>
      <c r="K1622" s="9">
        <v>44263</v>
      </c>
      <c r="L1622" s="9">
        <v>0</v>
      </c>
      <c r="M1622" s="9"/>
      <c r="O1622" s="11">
        <f t="shared" si="254"/>
        <v>72494</v>
      </c>
      <c r="P1622" s="11">
        <v>40192</v>
      </c>
      <c r="Q1622" s="11">
        <f t="shared" si="255"/>
        <v>4071</v>
      </c>
      <c r="S1622" s="11">
        <f t="shared" si="256"/>
        <v>32302</v>
      </c>
      <c r="T1622" s="11">
        <f t="shared" si="250"/>
        <v>32302</v>
      </c>
      <c r="U1622" s="11">
        <f t="shared" si="259"/>
        <v>3321</v>
      </c>
      <c r="V1622" s="11">
        <f t="shared" si="251"/>
        <v>32302</v>
      </c>
      <c r="W1622" s="12">
        <f t="shared" si="257"/>
        <v>1</v>
      </c>
      <c r="X1622" s="11">
        <f t="shared" si="252"/>
        <v>0</v>
      </c>
      <c r="Y1622" s="12">
        <f t="shared" si="258"/>
        <v>0</v>
      </c>
      <c r="AA1622" s="12"/>
      <c r="AB1622" s="12"/>
    </row>
    <row r="1623" spans="1:28">
      <c r="A1623" s="1">
        <v>36320</v>
      </c>
      <c r="B1623" s="7" t="s">
        <v>80</v>
      </c>
      <c r="C1623" s="8" t="str">
        <f t="shared" si="253"/>
        <v>Wed</v>
      </c>
      <c r="E1623" s="10">
        <v>0</v>
      </c>
      <c r="F1623" s="9">
        <v>7553</v>
      </c>
      <c r="G1623" s="9">
        <v>13491</v>
      </c>
      <c r="H1623" s="61">
        <v>6530</v>
      </c>
      <c r="I1623" s="9">
        <v>396</v>
      </c>
      <c r="J1623" s="9">
        <v>0</v>
      </c>
      <c r="K1623" s="9">
        <v>44793</v>
      </c>
      <c r="L1623" s="9">
        <v>0</v>
      </c>
      <c r="M1623" s="9"/>
      <c r="O1623" s="11">
        <f t="shared" si="254"/>
        <v>72763</v>
      </c>
      <c r="P1623" s="11">
        <v>40747</v>
      </c>
      <c r="Q1623" s="11">
        <f t="shared" si="255"/>
        <v>4046</v>
      </c>
      <c r="S1623" s="11">
        <f t="shared" si="256"/>
        <v>32016</v>
      </c>
      <c r="T1623" s="11">
        <f t="shared" si="250"/>
        <v>32016</v>
      </c>
      <c r="U1623" s="11">
        <f t="shared" si="259"/>
        <v>-286</v>
      </c>
      <c r="V1623" s="11">
        <f t="shared" si="251"/>
        <v>32016</v>
      </c>
      <c r="W1623" s="12">
        <f t="shared" si="257"/>
        <v>1</v>
      </c>
      <c r="X1623" s="11">
        <f t="shared" si="252"/>
        <v>0</v>
      </c>
      <c r="Y1623" s="12">
        <f t="shared" si="258"/>
        <v>0</v>
      </c>
      <c r="AA1623" s="12"/>
      <c r="AB1623" s="12"/>
    </row>
    <row r="1624" spans="1:28">
      <c r="A1624" s="1">
        <v>36321</v>
      </c>
      <c r="B1624" s="7" t="s">
        <v>80</v>
      </c>
      <c r="C1624" s="8" t="str">
        <f t="shared" si="253"/>
        <v>Thur</v>
      </c>
      <c r="E1624" s="10">
        <v>0</v>
      </c>
      <c r="F1624" s="9">
        <v>7849</v>
      </c>
      <c r="G1624" s="9">
        <v>12985</v>
      </c>
      <c r="H1624" s="61">
        <v>6791</v>
      </c>
      <c r="I1624" s="9">
        <v>416</v>
      </c>
      <c r="J1624" s="9">
        <v>0</v>
      </c>
      <c r="K1624" s="9">
        <v>29097</v>
      </c>
      <c r="L1624" s="9">
        <v>0</v>
      </c>
      <c r="M1624" s="9"/>
      <c r="O1624" s="11">
        <f t="shared" si="254"/>
        <v>57138</v>
      </c>
      <c r="P1624" s="11">
        <v>25694</v>
      </c>
      <c r="Q1624" s="11">
        <f t="shared" si="255"/>
        <v>3403</v>
      </c>
      <c r="S1624" s="11">
        <f t="shared" si="256"/>
        <v>31444</v>
      </c>
      <c r="T1624" s="11">
        <f t="shared" si="250"/>
        <v>31444</v>
      </c>
      <c r="U1624" s="11">
        <f t="shared" si="259"/>
        <v>-572</v>
      </c>
      <c r="V1624" s="11">
        <f t="shared" si="251"/>
        <v>31444</v>
      </c>
      <c r="W1624" s="12">
        <f t="shared" si="257"/>
        <v>1</v>
      </c>
      <c r="X1624" s="11">
        <f t="shared" si="252"/>
        <v>0</v>
      </c>
      <c r="Y1624" s="12">
        <f t="shared" si="258"/>
        <v>0</v>
      </c>
      <c r="AA1624" s="12"/>
      <c r="AB1624" s="12"/>
    </row>
    <row r="1625" spans="1:28">
      <c r="A1625" s="1">
        <v>36322</v>
      </c>
      <c r="B1625" s="7" t="s">
        <v>80</v>
      </c>
      <c r="C1625" s="8" t="str">
        <f t="shared" si="253"/>
        <v>Fri</v>
      </c>
      <c r="E1625" s="10">
        <v>0</v>
      </c>
      <c r="F1625" s="9">
        <v>7075</v>
      </c>
      <c r="G1625" s="9">
        <v>12275</v>
      </c>
      <c r="H1625" s="61">
        <v>5830</v>
      </c>
      <c r="I1625" s="9">
        <v>255</v>
      </c>
      <c r="J1625" s="9">
        <v>0</v>
      </c>
      <c r="K1625" s="9">
        <v>24652</v>
      </c>
      <c r="L1625" s="9">
        <v>0</v>
      </c>
      <c r="M1625" s="9"/>
      <c r="O1625" s="11">
        <f t="shared" si="254"/>
        <v>50087</v>
      </c>
      <c r="P1625" s="11">
        <v>20832</v>
      </c>
      <c r="Q1625" s="11">
        <f t="shared" si="255"/>
        <v>3820</v>
      </c>
      <c r="S1625" s="11">
        <f t="shared" si="256"/>
        <v>29255</v>
      </c>
      <c r="T1625" s="11">
        <f t="shared" si="250"/>
        <v>29255</v>
      </c>
      <c r="U1625" s="11">
        <f t="shared" si="259"/>
        <v>-2189</v>
      </c>
      <c r="V1625" s="11">
        <f t="shared" si="251"/>
        <v>29255</v>
      </c>
      <c r="W1625" s="12">
        <f t="shared" si="257"/>
        <v>1</v>
      </c>
      <c r="X1625" s="11">
        <f t="shared" si="252"/>
        <v>0</v>
      </c>
      <c r="Y1625" s="12">
        <f t="shared" si="258"/>
        <v>0</v>
      </c>
      <c r="AA1625" s="12"/>
      <c r="AB1625" s="12"/>
    </row>
    <row r="1626" spans="1:28">
      <c r="A1626" s="1">
        <v>36323</v>
      </c>
      <c r="B1626" s="7" t="s">
        <v>80</v>
      </c>
      <c r="C1626" s="8" t="str">
        <f t="shared" si="253"/>
        <v>Sat</v>
      </c>
      <c r="E1626" s="10">
        <v>0</v>
      </c>
      <c r="F1626" s="9">
        <v>5431</v>
      </c>
      <c r="G1626" s="9">
        <v>10996</v>
      </c>
      <c r="H1626" s="61">
        <v>3238</v>
      </c>
      <c r="I1626" s="9">
        <v>88</v>
      </c>
      <c r="J1626" s="9">
        <v>0</v>
      </c>
      <c r="K1626" s="9">
        <v>2688</v>
      </c>
      <c r="L1626" s="9">
        <v>0</v>
      </c>
      <c r="M1626" s="9"/>
      <c r="O1626" s="11">
        <f t="shared" si="254"/>
        <v>22441</v>
      </c>
      <c r="P1626" s="11">
        <v>102</v>
      </c>
      <c r="Q1626" s="11">
        <f t="shared" si="255"/>
        <v>2586</v>
      </c>
      <c r="S1626" s="11">
        <f t="shared" si="256"/>
        <v>22339</v>
      </c>
      <c r="T1626" s="11">
        <f t="shared" si="250"/>
        <v>22339</v>
      </c>
      <c r="U1626" s="11">
        <f t="shared" si="259"/>
        <v>-6916</v>
      </c>
      <c r="V1626" s="11">
        <f t="shared" si="251"/>
        <v>22339</v>
      </c>
      <c r="W1626" s="12">
        <f t="shared" si="257"/>
        <v>1</v>
      </c>
      <c r="X1626" s="11">
        <f t="shared" si="252"/>
        <v>0</v>
      </c>
      <c r="Y1626" s="12">
        <f t="shared" si="258"/>
        <v>0</v>
      </c>
      <c r="AA1626" s="12"/>
      <c r="AB1626" s="12"/>
    </row>
    <row r="1627" spans="1:28">
      <c r="A1627" s="1">
        <v>36324</v>
      </c>
      <c r="B1627" s="7" t="s">
        <v>80</v>
      </c>
      <c r="C1627" s="8" t="str">
        <f t="shared" si="253"/>
        <v>Sun</v>
      </c>
      <c r="E1627" s="10">
        <v>0</v>
      </c>
      <c r="F1627" s="9">
        <v>5881</v>
      </c>
      <c r="G1627" s="9">
        <v>11615</v>
      </c>
      <c r="H1627" s="61">
        <v>4478</v>
      </c>
      <c r="I1627" s="9">
        <v>158</v>
      </c>
      <c r="J1627" s="9">
        <v>0</v>
      </c>
      <c r="K1627" s="9">
        <v>12584</v>
      </c>
      <c r="L1627" s="9">
        <v>0</v>
      </c>
      <c r="M1627" s="9"/>
      <c r="O1627" s="11">
        <f t="shared" si="254"/>
        <v>34716</v>
      </c>
      <c r="P1627" s="11">
        <v>9739</v>
      </c>
      <c r="Q1627" s="11">
        <f t="shared" si="255"/>
        <v>2845</v>
      </c>
      <c r="S1627" s="11">
        <f t="shared" si="256"/>
        <v>24977</v>
      </c>
      <c r="T1627" s="11">
        <f t="shared" si="250"/>
        <v>24977</v>
      </c>
      <c r="U1627" s="11">
        <f t="shared" si="259"/>
        <v>2638</v>
      </c>
      <c r="V1627" s="11">
        <f t="shared" si="251"/>
        <v>24977</v>
      </c>
      <c r="W1627" s="12">
        <f t="shared" si="257"/>
        <v>1</v>
      </c>
      <c r="X1627" s="11">
        <f t="shared" si="252"/>
        <v>0</v>
      </c>
      <c r="Y1627" s="12">
        <f t="shared" si="258"/>
        <v>0</v>
      </c>
      <c r="AA1627" s="12"/>
      <c r="AB1627" s="12"/>
    </row>
    <row r="1628" spans="1:28">
      <c r="A1628" s="1">
        <v>36325</v>
      </c>
      <c r="B1628" s="7" t="s">
        <v>80</v>
      </c>
      <c r="C1628" s="8" t="str">
        <f t="shared" si="253"/>
        <v>Mon</v>
      </c>
      <c r="E1628" s="10">
        <v>0</v>
      </c>
      <c r="F1628" s="9">
        <v>7598</v>
      </c>
      <c r="G1628" s="9">
        <v>12992</v>
      </c>
      <c r="H1628" s="61">
        <v>6605</v>
      </c>
      <c r="I1628" s="9">
        <v>398</v>
      </c>
      <c r="J1628" s="9">
        <v>0</v>
      </c>
      <c r="K1628" s="9">
        <v>32325</v>
      </c>
      <c r="L1628" s="9">
        <v>0</v>
      </c>
      <c r="M1628" s="9"/>
      <c r="O1628" s="11">
        <f t="shared" si="254"/>
        <v>59918</v>
      </c>
      <c r="P1628" s="11">
        <v>28310</v>
      </c>
      <c r="Q1628" s="11">
        <f t="shared" si="255"/>
        <v>4015</v>
      </c>
      <c r="S1628" s="11">
        <f t="shared" si="256"/>
        <v>31608</v>
      </c>
      <c r="T1628" s="11">
        <f t="shared" si="250"/>
        <v>31608</v>
      </c>
      <c r="U1628" s="11">
        <f t="shared" si="259"/>
        <v>6631</v>
      </c>
      <c r="V1628" s="11">
        <f t="shared" si="251"/>
        <v>31608</v>
      </c>
      <c r="W1628" s="12">
        <f t="shared" si="257"/>
        <v>1</v>
      </c>
      <c r="X1628" s="11">
        <f t="shared" si="252"/>
        <v>0</v>
      </c>
      <c r="Y1628" s="12">
        <f t="shared" si="258"/>
        <v>0</v>
      </c>
      <c r="AA1628" s="12"/>
      <c r="AB1628" s="12"/>
    </row>
    <row r="1629" spans="1:28">
      <c r="A1629" s="1">
        <v>36326</v>
      </c>
      <c r="B1629" s="7" t="s">
        <v>80</v>
      </c>
      <c r="C1629" s="8" t="str">
        <f t="shared" si="253"/>
        <v>Tue</v>
      </c>
      <c r="E1629" s="10">
        <v>0</v>
      </c>
      <c r="F1629" s="9">
        <v>8030</v>
      </c>
      <c r="G1629" s="9">
        <v>13293</v>
      </c>
      <c r="H1629" s="61">
        <v>7119</v>
      </c>
      <c r="I1629" s="9">
        <v>488</v>
      </c>
      <c r="J1629" s="9">
        <v>0</v>
      </c>
      <c r="K1629" s="9">
        <v>2769</v>
      </c>
      <c r="L1629" s="9">
        <v>0</v>
      </c>
      <c r="M1629" s="9"/>
      <c r="O1629" s="11">
        <f t="shared" si="254"/>
        <v>31699</v>
      </c>
      <c r="P1629" s="11">
        <v>0</v>
      </c>
      <c r="Q1629" s="11">
        <f t="shared" si="255"/>
        <v>2769</v>
      </c>
      <c r="S1629" s="11">
        <f t="shared" si="256"/>
        <v>31699</v>
      </c>
      <c r="T1629" s="11">
        <f t="shared" si="250"/>
        <v>31699</v>
      </c>
      <c r="U1629" s="11">
        <f t="shared" si="259"/>
        <v>91</v>
      </c>
      <c r="V1629" s="11">
        <f t="shared" si="251"/>
        <v>31699</v>
      </c>
      <c r="W1629" s="12">
        <f t="shared" si="257"/>
        <v>1</v>
      </c>
      <c r="X1629" s="11">
        <f t="shared" si="252"/>
        <v>0</v>
      </c>
      <c r="Y1629" s="12">
        <f t="shared" si="258"/>
        <v>0</v>
      </c>
      <c r="AA1629" s="12"/>
      <c r="AB1629" s="12"/>
    </row>
    <row r="1630" spans="1:28">
      <c r="A1630" s="1">
        <v>36327</v>
      </c>
      <c r="B1630" s="7" t="s">
        <v>80</v>
      </c>
      <c r="C1630" s="8" t="str">
        <f t="shared" si="253"/>
        <v>Wed</v>
      </c>
      <c r="E1630" s="10">
        <v>0</v>
      </c>
      <c r="F1630" s="9">
        <v>8002</v>
      </c>
      <c r="G1630" s="9">
        <v>13044</v>
      </c>
      <c r="H1630" s="61">
        <v>6909</v>
      </c>
      <c r="I1630" s="9">
        <v>475</v>
      </c>
      <c r="J1630" s="9">
        <v>0</v>
      </c>
      <c r="K1630" s="9">
        <v>2388</v>
      </c>
      <c r="L1630" s="9">
        <v>0</v>
      </c>
      <c r="M1630" s="9"/>
      <c r="O1630" s="11">
        <f t="shared" si="254"/>
        <v>30818</v>
      </c>
      <c r="P1630" s="11">
        <v>0</v>
      </c>
      <c r="Q1630" s="11">
        <f t="shared" si="255"/>
        <v>2388</v>
      </c>
      <c r="S1630" s="11">
        <f t="shared" si="256"/>
        <v>30818</v>
      </c>
      <c r="T1630" s="11">
        <f t="shared" si="250"/>
        <v>30818</v>
      </c>
      <c r="U1630" s="11">
        <f t="shared" si="259"/>
        <v>-881</v>
      </c>
      <c r="V1630" s="11">
        <f t="shared" si="251"/>
        <v>30818</v>
      </c>
      <c r="W1630" s="12">
        <f t="shared" si="257"/>
        <v>1</v>
      </c>
      <c r="X1630" s="11">
        <f t="shared" si="252"/>
        <v>0</v>
      </c>
      <c r="Y1630" s="12">
        <f t="shared" si="258"/>
        <v>0</v>
      </c>
      <c r="AA1630" s="12"/>
      <c r="AB1630" s="12"/>
    </row>
    <row r="1631" spans="1:28">
      <c r="A1631" s="1">
        <v>36328</v>
      </c>
      <c r="B1631" s="7" t="s">
        <v>80</v>
      </c>
      <c r="C1631" s="8" t="str">
        <f t="shared" si="253"/>
        <v>Thur</v>
      </c>
      <c r="E1631" s="10">
        <v>2</v>
      </c>
      <c r="F1631" s="9">
        <v>5574</v>
      </c>
      <c r="G1631" s="9">
        <v>13376</v>
      </c>
      <c r="H1631" s="61">
        <v>7644</v>
      </c>
      <c r="I1631" s="9">
        <v>664</v>
      </c>
      <c r="J1631" s="9">
        <v>0</v>
      </c>
      <c r="K1631" s="9">
        <v>4015</v>
      </c>
      <c r="L1631" s="9">
        <v>0</v>
      </c>
      <c r="M1631" s="9"/>
      <c r="O1631" s="11">
        <f t="shared" si="254"/>
        <v>31273</v>
      </c>
      <c r="P1631" s="11">
        <v>0</v>
      </c>
      <c r="Q1631" s="11">
        <f t="shared" si="255"/>
        <v>4015</v>
      </c>
      <c r="S1631" s="11">
        <f t="shared" si="256"/>
        <v>31273</v>
      </c>
      <c r="T1631" s="11">
        <f t="shared" si="250"/>
        <v>31273</v>
      </c>
      <c r="U1631" s="11">
        <f t="shared" si="259"/>
        <v>455</v>
      </c>
      <c r="V1631" s="11">
        <f t="shared" si="251"/>
        <v>31273</v>
      </c>
      <c r="W1631" s="12">
        <f t="shared" si="257"/>
        <v>1</v>
      </c>
      <c r="X1631" s="11">
        <f t="shared" si="252"/>
        <v>0</v>
      </c>
      <c r="Y1631" s="12">
        <f t="shared" si="258"/>
        <v>0</v>
      </c>
      <c r="AA1631" s="12"/>
      <c r="AB1631" s="12"/>
    </row>
    <row r="1632" spans="1:28">
      <c r="A1632" s="1">
        <v>36329</v>
      </c>
      <c r="B1632" s="7" t="s">
        <v>80</v>
      </c>
      <c r="C1632" s="8" t="str">
        <f t="shared" si="253"/>
        <v>Fri</v>
      </c>
      <c r="E1632" s="10">
        <v>3</v>
      </c>
      <c r="F1632" s="9">
        <v>7183</v>
      </c>
      <c r="G1632" s="9">
        <v>12114</v>
      </c>
      <c r="H1632" s="61">
        <v>5771</v>
      </c>
      <c r="I1632" s="9">
        <v>244</v>
      </c>
      <c r="J1632" s="9">
        <v>0</v>
      </c>
      <c r="K1632" s="9">
        <v>4712</v>
      </c>
      <c r="L1632" s="9">
        <v>0</v>
      </c>
      <c r="M1632" s="9"/>
      <c r="O1632" s="11">
        <f t="shared" si="254"/>
        <v>30024</v>
      </c>
      <c r="P1632" s="11">
        <v>0</v>
      </c>
      <c r="Q1632" s="11">
        <f t="shared" si="255"/>
        <v>4712</v>
      </c>
      <c r="S1632" s="11">
        <f t="shared" si="256"/>
        <v>30024</v>
      </c>
      <c r="T1632" s="11">
        <f t="shared" si="250"/>
        <v>30024</v>
      </c>
      <c r="U1632" s="11">
        <f t="shared" si="259"/>
        <v>-1249</v>
      </c>
      <c r="V1632" s="11">
        <f t="shared" si="251"/>
        <v>30024</v>
      </c>
      <c r="W1632" s="12">
        <f t="shared" si="257"/>
        <v>1</v>
      </c>
      <c r="X1632" s="11">
        <f t="shared" si="252"/>
        <v>0</v>
      </c>
      <c r="Y1632" s="12">
        <f t="shared" si="258"/>
        <v>0</v>
      </c>
      <c r="AA1632" s="12"/>
      <c r="AB1632" s="12"/>
    </row>
    <row r="1633" spans="1:28">
      <c r="A1633" s="1">
        <v>36330</v>
      </c>
      <c r="B1633" s="7" t="s">
        <v>80</v>
      </c>
      <c r="C1633" s="8" t="str">
        <f t="shared" si="253"/>
        <v>Sat</v>
      </c>
      <c r="E1633" s="10">
        <v>0</v>
      </c>
      <c r="F1633" s="9">
        <v>5572</v>
      </c>
      <c r="G1633" s="9">
        <v>11901</v>
      </c>
      <c r="H1633" s="61">
        <v>4411</v>
      </c>
      <c r="I1633" s="9">
        <v>91</v>
      </c>
      <c r="J1633" s="9">
        <v>0</v>
      </c>
      <c r="K1633" s="9">
        <v>2970</v>
      </c>
      <c r="L1633" s="9">
        <v>0</v>
      </c>
      <c r="M1633" s="9"/>
      <c r="O1633" s="11">
        <f t="shared" si="254"/>
        <v>24945</v>
      </c>
      <c r="P1633" s="11">
        <v>0</v>
      </c>
      <c r="Q1633" s="11">
        <f t="shared" si="255"/>
        <v>2970</v>
      </c>
      <c r="S1633" s="11">
        <f t="shared" si="256"/>
        <v>24945</v>
      </c>
      <c r="T1633" s="11">
        <f t="shared" si="250"/>
        <v>24945</v>
      </c>
      <c r="U1633" s="11">
        <f t="shared" si="259"/>
        <v>-5079</v>
      </c>
      <c r="V1633" s="11">
        <f t="shared" si="251"/>
        <v>24945</v>
      </c>
      <c r="W1633" s="12">
        <f t="shared" si="257"/>
        <v>1</v>
      </c>
      <c r="X1633" s="11">
        <f t="shared" si="252"/>
        <v>0</v>
      </c>
      <c r="Y1633" s="12">
        <f t="shared" si="258"/>
        <v>0</v>
      </c>
      <c r="AA1633" s="12"/>
      <c r="AB1633" s="12"/>
    </row>
    <row r="1634" spans="1:28">
      <c r="A1634" s="1">
        <v>36331</v>
      </c>
      <c r="B1634" s="7" t="s">
        <v>80</v>
      </c>
      <c r="C1634" s="8" t="str">
        <f t="shared" si="253"/>
        <v>Sun</v>
      </c>
      <c r="E1634" s="10">
        <v>4</v>
      </c>
      <c r="F1634" s="9">
        <v>6669</v>
      </c>
      <c r="G1634" s="9">
        <v>12211</v>
      </c>
      <c r="H1634" s="61">
        <v>5986</v>
      </c>
      <c r="I1634" s="9">
        <v>237</v>
      </c>
      <c r="J1634" s="9">
        <v>0</v>
      </c>
      <c r="K1634" s="9">
        <v>3239</v>
      </c>
      <c r="L1634" s="9">
        <v>0</v>
      </c>
      <c r="M1634" s="9"/>
      <c r="O1634" s="11">
        <f t="shared" si="254"/>
        <v>28342</v>
      </c>
      <c r="P1634" s="11">
        <v>96</v>
      </c>
      <c r="Q1634" s="11">
        <f t="shared" si="255"/>
        <v>3143</v>
      </c>
      <c r="S1634" s="11">
        <f t="shared" si="256"/>
        <v>28246</v>
      </c>
      <c r="T1634" s="11">
        <f t="shared" si="250"/>
        <v>28246</v>
      </c>
      <c r="U1634" s="11">
        <f t="shared" si="259"/>
        <v>3301</v>
      </c>
      <c r="V1634" s="11">
        <f t="shared" si="251"/>
        <v>28246</v>
      </c>
      <c r="W1634" s="12">
        <f t="shared" si="257"/>
        <v>1</v>
      </c>
      <c r="X1634" s="11">
        <f t="shared" si="252"/>
        <v>0</v>
      </c>
      <c r="Y1634" s="12">
        <f t="shared" si="258"/>
        <v>0</v>
      </c>
      <c r="AA1634" s="12"/>
      <c r="AB1634" s="12"/>
    </row>
    <row r="1635" spans="1:28">
      <c r="A1635" s="1">
        <v>36332</v>
      </c>
      <c r="B1635" s="7" t="s">
        <v>80</v>
      </c>
      <c r="C1635" s="8" t="str">
        <f t="shared" si="253"/>
        <v>Mon</v>
      </c>
      <c r="E1635" s="10">
        <v>1</v>
      </c>
      <c r="F1635" s="9">
        <v>8663</v>
      </c>
      <c r="G1635" s="9">
        <v>13710</v>
      </c>
      <c r="H1635" s="61">
        <v>7388</v>
      </c>
      <c r="I1635" s="9">
        <v>658</v>
      </c>
      <c r="J1635" s="9">
        <v>0</v>
      </c>
      <c r="K1635" s="9">
        <v>4080</v>
      </c>
      <c r="L1635" s="9">
        <v>0</v>
      </c>
      <c r="M1635" s="9"/>
      <c r="O1635" s="11">
        <f t="shared" si="254"/>
        <v>34499</v>
      </c>
      <c r="P1635" s="11">
        <v>146</v>
      </c>
      <c r="Q1635" s="11">
        <f t="shared" si="255"/>
        <v>3934</v>
      </c>
      <c r="S1635" s="11">
        <f t="shared" si="256"/>
        <v>34353</v>
      </c>
      <c r="T1635" s="11">
        <f t="shared" si="250"/>
        <v>34353</v>
      </c>
      <c r="U1635" s="11">
        <f t="shared" si="259"/>
        <v>6107</v>
      </c>
      <c r="V1635" s="11">
        <f t="shared" si="251"/>
        <v>34353</v>
      </c>
      <c r="W1635" s="12">
        <f t="shared" si="257"/>
        <v>1</v>
      </c>
      <c r="X1635" s="11">
        <f t="shared" si="252"/>
        <v>0</v>
      </c>
      <c r="Y1635" s="12">
        <f t="shared" si="258"/>
        <v>0</v>
      </c>
      <c r="AA1635" s="12"/>
      <c r="AB1635" s="12"/>
    </row>
    <row r="1636" spans="1:28">
      <c r="A1636" s="1">
        <v>36333</v>
      </c>
      <c r="B1636" s="7" t="s">
        <v>80</v>
      </c>
      <c r="C1636" s="8" t="str">
        <f t="shared" si="253"/>
        <v>Tue</v>
      </c>
      <c r="E1636" s="10">
        <v>0</v>
      </c>
      <c r="F1636" s="9">
        <v>8631</v>
      </c>
      <c r="G1636" s="9">
        <v>13821</v>
      </c>
      <c r="H1636" s="61">
        <v>7563</v>
      </c>
      <c r="I1636" s="9">
        <v>794</v>
      </c>
      <c r="J1636" s="9">
        <v>0</v>
      </c>
      <c r="K1636" s="9">
        <v>6098</v>
      </c>
      <c r="L1636" s="9">
        <v>0</v>
      </c>
      <c r="M1636" s="9"/>
      <c r="O1636" s="11">
        <f t="shared" si="254"/>
        <v>36907</v>
      </c>
      <c r="P1636" s="11">
        <v>3000</v>
      </c>
      <c r="Q1636" s="11">
        <f t="shared" si="255"/>
        <v>3098</v>
      </c>
      <c r="S1636" s="11">
        <f t="shared" si="256"/>
        <v>33907</v>
      </c>
      <c r="T1636" s="11">
        <f t="shared" si="250"/>
        <v>33907</v>
      </c>
      <c r="U1636" s="11">
        <f t="shared" si="259"/>
        <v>-446</v>
      </c>
      <c r="V1636" s="11">
        <f t="shared" si="251"/>
        <v>33907</v>
      </c>
      <c r="W1636" s="12">
        <f t="shared" si="257"/>
        <v>1</v>
      </c>
      <c r="X1636" s="11">
        <f t="shared" si="252"/>
        <v>0</v>
      </c>
      <c r="Y1636" s="12">
        <f t="shared" si="258"/>
        <v>0</v>
      </c>
      <c r="AA1636" s="12"/>
      <c r="AB1636" s="12"/>
    </row>
    <row r="1637" spans="1:28">
      <c r="A1637" s="1">
        <v>36334</v>
      </c>
      <c r="B1637" s="7" t="s">
        <v>80</v>
      </c>
      <c r="C1637" s="8" t="str">
        <f t="shared" si="253"/>
        <v>Wed</v>
      </c>
      <c r="E1637" s="10">
        <v>0</v>
      </c>
      <c r="F1637" s="9">
        <v>7840</v>
      </c>
      <c r="G1637" s="9">
        <v>13280</v>
      </c>
      <c r="H1637" s="61">
        <v>6942</v>
      </c>
      <c r="I1637" s="9">
        <v>615</v>
      </c>
      <c r="J1637" s="9">
        <v>0</v>
      </c>
      <c r="K1637" s="9">
        <v>27417</v>
      </c>
      <c r="L1637" s="9">
        <v>0</v>
      </c>
      <c r="M1637" s="9"/>
      <c r="O1637" s="11">
        <f t="shared" si="254"/>
        <v>56094</v>
      </c>
      <c r="P1637" s="11">
        <v>23788</v>
      </c>
      <c r="Q1637" s="11">
        <f t="shared" si="255"/>
        <v>3629</v>
      </c>
      <c r="S1637" s="11">
        <f t="shared" si="256"/>
        <v>32306</v>
      </c>
      <c r="T1637" s="11">
        <f t="shared" si="250"/>
        <v>32306</v>
      </c>
      <c r="U1637" s="11">
        <f t="shared" si="259"/>
        <v>-1601</v>
      </c>
      <c r="V1637" s="11">
        <f t="shared" si="251"/>
        <v>32306</v>
      </c>
      <c r="W1637" s="12">
        <f t="shared" si="257"/>
        <v>1</v>
      </c>
      <c r="X1637" s="11">
        <f t="shared" si="252"/>
        <v>0</v>
      </c>
      <c r="Y1637" s="12">
        <f t="shared" si="258"/>
        <v>0</v>
      </c>
      <c r="AA1637" s="12"/>
      <c r="AB1637" s="12"/>
    </row>
    <row r="1638" spans="1:28">
      <c r="A1638" s="1">
        <v>36335</v>
      </c>
      <c r="B1638" s="7" t="s">
        <v>80</v>
      </c>
      <c r="C1638" s="8" t="str">
        <f t="shared" si="253"/>
        <v>Thur</v>
      </c>
      <c r="E1638" s="10">
        <v>0</v>
      </c>
      <c r="F1638" s="9">
        <v>7992</v>
      </c>
      <c r="G1638" s="9">
        <v>13216</v>
      </c>
      <c r="H1638" s="61">
        <v>6778</v>
      </c>
      <c r="I1638" s="9">
        <v>362</v>
      </c>
      <c r="J1638" s="9">
        <v>0</v>
      </c>
      <c r="K1638" s="9">
        <v>21676</v>
      </c>
      <c r="L1638" s="9">
        <v>0</v>
      </c>
      <c r="M1638" s="9"/>
      <c r="O1638" s="11">
        <f t="shared" si="254"/>
        <v>50024</v>
      </c>
      <c r="P1638" s="11">
        <v>18356</v>
      </c>
      <c r="Q1638" s="11">
        <f t="shared" si="255"/>
        <v>3320</v>
      </c>
      <c r="S1638" s="11">
        <f t="shared" si="256"/>
        <v>31668</v>
      </c>
      <c r="T1638" s="11">
        <f t="shared" si="250"/>
        <v>31668</v>
      </c>
      <c r="U1638" s="11">
        <f t="shared" si="259"/>
        <v>-638</v>
      </c>
      <c r="V1638" s="11">
        <f t="shared" si="251"/>
        <v>31668</v>
      </c>
      <c r="W1638" s="12">
        <f t="shared" si="257"/>
        <v>1</v>
      </c>
      <c r="X1638" s="11">
        <f t="shared" si="252"/>
        <v>0</v>
      </c>
      <c r="Y1638" s="12">
        <f t="shared" si="258"/>
        <v>0</v>
      </c>
      <c r="AA1638" s="12"/>
      <c r="AB1638" s="12"/>
    </row>
    <row r="1639" spans="1:28">
      <c r="A1639" s="1">
        <v>36336</v>
      </c>
      <c r="B1639" s="7" t="s">
        <v>80</v>
      </c>
      <c r="C1639" s="8" t="str">
        <f t="shared" si="253"/>
        <v>Fri</v>
      </c>
      <c r="E1639" s="10">
        <v>0</v>
      </c>
      <c r="F1639" s="9">
        <v>7210</v>
      </c>
      <c r="G1639" s="9">
        <v>13042</v>
      </c>
      <c r="H1639" s="61">
        <v>5863</v>
      </c>
      <c r="I1639" s="9">
        <v>412</v>
      </c>
      <c r="J1639" s="9">
        <v>0</v>
      </c>
      <c r="K1639" s="9">
        <v>26913</v>
      </c>
      <c r="L1639" s="9">
        <v>0</v>
      </c>
      <c r="M1639" s="9"/>
      <c r="O1639" s="11">
        <f t="shared" si="254"/>
        <v>53440</v>
      </c>
      <c r="P1639" s="11">
        <v>23203</v>
      </c>
      <c r="Q1639" s="11">
        <f t="shared" si="255"/>
        <v>3710</v>
      </c>
      <c r="S1639" s="11">
        <f t="shared" si="256"/>
        <v>30237</v>
      </c>
      <c r="T1639" s="11">
        <f t="shared" si="250"/>
        <v>30237</v>
      </c>
      <c r="U1639" s="11">
        <f t="shared" si="259"/>
        <v>-1431</v>
      </c>
      <c r="V1639" s="11">
        <f t="shared" si="251"/>
        <v>30237</v>
      </c>
      <c r="W1639" s="12">
        <f t="shared" si="257"/>
        <v>1</v>
      </c>
      <c r="X1639" s="11">
        <f t="shared" si="252"/>
        <v>0</v>
      </c>
      <c r="Y1639" s="12">
        <f t="shared" si="258"/>
        <v>0</v>
      </c>
      <c r="AA1639" s="12"/>
      <c r="AB1639" s="12"/>
    </row>
    <row r="1640" spans="1:28">
      <c r="A1640" s="1">
        <v>36337</v>
      </c>
      <c r="B1640" s="7" t="s">
        <v>80</v>
      </c>
      <c r="C1640" s="8" t="str">
        <f t="shared" si="253"/>
        <v>Sat</v>
      </c>
      <c r="E1640" s="10">
        <v>0</v>
      </c>
      <c r="F1640" s="9">
        <v>5414</v>
      </c>
      <c r="G1640" s="9">
        <v>12063</v>
      </c>
      <c r="H1640" s="61">
        <v>3854</v>
      </c>
      <c r="I1640" s="9">
        <v>0</v>
      </c>
      <c r="J1640" s="9">
        <v>0</v>
      </c>
      <c r="K1640" s="9">
        <v>33048</v>
      </c>
      <c r="L1640" s="9">
        <v>0</v>
      </c>
      <c r="M1640" s="9"/>
      <c r="O1640" s="11">
        <f t="shared" si="254"/>
        <v>54379</v>
      </c>
      <c r="P1640" s="11">
        <v>29545</v>
      </c>
      <c r="Q1640" s="11">
        <f t="shared" si="255"/>
        <v>3503</v>
      </c>
      <c r="S1640" s="11">
        <f t="shared" si="256"/>
        <v>24834</v>
      </c>
      <c r="T1640" s="11">
        <f t="shared" si="250"/>
        <v>24834</v>
      </c>
      <c r="U1640" s="11">
        <f t="shared" si="259"/>
        <v>-5403</v>
      </c>
      <c r="V1640" s="11">
        <f t="shared" si="251"/>
        <v>24834</v>
      </c>
      <c r="W1640" s="12">
        <f t="shared" si="257"/>
        <v>1</v>
      </c>
      <c r="X1640" s="11">
        <f t="shared" si="252"/>
        <v>0</v>
      </c>
      <c r="Y1640" s="12">
        <f t="shared" si="258"/>
        <v>0</v>
      </c>
      <c r="AA1640" s="12"/>
      <c r="AB1640" s="12"/>
    </row>
    <row r="1641" spans="1:28">
      <c r="A1641" s="1">
        <v>36338</v>
      </c>
      <c r="B1641" s="7" t="s">
        <v>80</v>
      </c>
      <c r="C1641" s="8" t="str">
        <f t="shared" si="253"/>
        <v>Sun</v>
      </c>
      <c r="E1641" s="10">
        <v>0</v>
      </c>
      <c r="F1641" s="9">
        <v>5646</v>
      </c>
      <c r="G1641" s="9">
        <v>12874</v>
      </c>
      <c r="H1641" s="61">
        <v>4964</v>
      </c>
      <c r="I1641" s="9">
        <v>218</v>
      </c>
      <c r="J1641" s="9">
        <v>0</v>
      </c>
      <c r="K1641" s="9">
        <v>32717</v>
      </c>
      <c r="L1641" s="9">
        <v>0</v>
      </c>
      <c r="M1641" s="9"/>
      <c r="O1641" s="11">
        <f t="shared" si="254"/>
        <v>56419</v>
      </c>
      <c r="P1641" s="11">
        <v>28843</v>
      </c>
      <c r="Q1641" s="11">
        <f t="shared" si="255"/>
        <v>3874</v>
      </c>
      <c r="S1641" s="11">
        <f t="shared" si="256"/>
        <v>27576</v>
      </c>
      <c r="T1641" s="11">
        <f t="shared" si="250"/>
        <v>27576</v>
      </c>
      <c r="U1641" s="11">
        <f t="shared" si="259"/>
        <v>2742</v>
      </c>
      <c r="V1641" s="11">
        <f t="shared" si="251"/>
        <v>27576</v>
      </c>
      <c r="W1641" s="12">
        <f t="shared" si="257"/>
        <v>1</v>
      </c>
      <c r="X1641" s="11">
        <f t="shared" si="252"/>
        <v>0</v>
      </c>
      <c r="Y1641" s="12">
        <f t="shared" si="258"/>
        <v>0</v>
      </c>
      <c r="AA1641" s="12"/>
      <c r="AB1641" s="12"/>
    </row>
    <row r="1642" spans="1:28">
      <c r="A1642" s="1">
        <v>36339</v>
      </c>
      <c r="B1642" s="7" t="s">
        <v>80</v>
      </c>
      <c r="C1642" s="8" t="str">
        <f t="shared" si="253"/>
        <v>Mon</v>
      </c>
      <c r="E1642" s="10">
        <v>0</v>
      </c>
      <c r="F1642" s="9">
        <v>7717</v>
      </c>
      <c r="G1642" s="9">
        <v>14686</v>
      </c>
      <c r="H1642" s="61">
        <v>7026</v>
      </c>
      <c r="I1642" s="9">
        <v>633</v>
      </c>
      <c r="J1642" s="9">
        <v>0</v>
      </c>
      <c r="K1642" s="9">
        <v>32611</v>
      </c>
      <c r="L1642" s="9">
        <v>0</v>
      </c>
      <c r="M1642" s="9"/>
      <c r="O1642" s="11">
        <f t="shared" si="254"/>
        <v>62673</v>
      </c>
      <c r="P1642" s="11">
        <v>28980</v>
      </c>
      <c r="Q1642" s="11">
        <f t="shared" si="255"/>
        <v>3631</v>
      </c>
      <c r="S1642" s="11">
        <f t="shared" si="256"/>
        <v>33693</v>
      </c>
      <c r="T1642" s="11">
        <f t="shared" si="250"/>
        <v>33693</v>
      </c>
      <c r="U1642" s="11">
        <f t="shared" si="259"/>
        <v>6117</v>
      </c>
      <c r="V1642" s="11">
        <f t="shared" si="251"/>
        <v>33693</v>
      </c>
      <c r="W1642" s="12">
        <f t="shared" si="257"/>
        <v>1</v>
      </c>
      <c r="X1642" s="11">
        <f t="shared" si="252"/>
        <v>0</v>
      </c>
      <c r="Y1642" s="12">
        <f t="shared" si="258"/>
        <v>0</v>
      </c>
      <c r="AA1642" s="12"/>
      <c r="AB1642" s="12"/>
    </row>
    <row r="1643" spans="1:28">
      <c r="A1643" s="1">
        <v>36340</v>
      </c>
      <c r="B1643" s="7" t="s">
        <v>80</v>
      </c>
      <c r="C1643" s="8" t="str">
        <f t="shared" si="253"/>
        <v>Tue</v>
      </c>
      <c r="E1643" s="10">
        <v>0</v>
      </c>
      <c r="F1643" s="9">
        <v>7807</v>
      </c>
      <c r="G1643" s="9">
        <v>14718</v>
      </c>
      <c r="H1643" s="61">
        <v>7032</v>
      </c>
      <c r="I1643" s="9">
        <v>643</v>
      </c>
      <c r="J1643" s="9">
        <v>0</v>
      </c>
      <c r="K1643" s="9">
        <v>32456</v>
      </c>
      <c r="L1643" s="9">
        <v>0</v>
      </c>
      <c r="M1643" s="9"/>
      <c r="O1643" s="11">
        <f t="shared" si="254"/>
        <v>62656</v>
      </c>
      <c r="P1643" s="11">
        <v>29267</v>
      </c>
      <c r="Q1643" s="11">
        <f t="shared" si="255"/>
        <v>3189</v>
      </c>
      <c r="S1643" s="11">
        <f t="shared" si="256"/>
        <v>33389</v>
      </c>
      <c r="T1643" s="11">
        <f t="shared" si="250"/>
        <v>33389</v>
      </c>
      <c r="U1643" s="11">
        <f t="shared" si="259"/>
        <v>-304</v>
      </c>
      <c r="V1643" s="11">
        <f t="shared" si="251"/>
        <v>33389</v>
      </c>
      <c r="W1643" s="12">
        <f t="shared" si="257"/>
        <v>1</v>
      </c>
      <c r="X1643" s="11">
        <f t="shared" si="252"/>
        <v>0</v>
      </c>
      <c r="Y1643" s="12">
        <f t="shared" si="258"/>
        <v>0</v>
      </c>
      <c r="AA1643" s="12"/>
      <c r="AB1643" s="12"/>
    </row>
    <row r="1644" spans="1:28">
      <c r="A1644" s="1">
        <v>36341</v>
      </c>
      <c r="B1644" s="7" t="s">
        <v>80</v>
      </c>
      <c r="C1644" s="8" t="str">
        <f t="shared" si="253"/>
        <v>Wed</v>
      </c>
      <c r="E1644" s="10">
        <v>0</v>
      </c>
      <c r="F1644" s="9">
        <v>7910</v>
      </c>
      <c r="G1644" s="9">
        <v>14647</v>
      </c>
      <c r="H1644" s="61">
        <v>7075</v>
      </c>
      <c r="I1644" s="9">
        <v>691</v>
      </c>
      <c r="J1644" s="9">
        <v>0</v>
      </c>
      <c r="K1644" s="9">
        <v>14091</v>
      </c>
      <c r="L1644" s="9">
        <v>0</v>
      </c>
      <c r="M1644" s="9"/>
      <c r="O1644" s="11">
        <f t="shared" si="254"/>
        <v>44414</v>
      </c>
      <c r="P1644" s="11">
        <v>11177</v>
      </c>
      <c r="Q1644" s="11">
        <f t="shared" si="255"/>
        <v>2914</v>
      </c>
      <c r="S1644" s="11">
        <f t="shared" si="256"/>
        <v>33237</v>
      </c>
      <c r="T1644" s="11">
        <f t="shared" si="250"/>
        <v>33237</v>
      </c>
      <c r="U1644" s="11">
        <f t="shared" si="259"/>
        <v>-152</v>
      </c>
      <c r="V1644" s="11">
        <f t="shared" si="251"/>
        <v>33237</v>
      </c>
      <c r="W1644" s="12">
        <f t="shared" si="257"/>
        <v>1</v>
      </c>
      <c r="X1644" s="11">
        <f t="shared" si="252"/>
        <v>0</v>
      </c>
      <c r="Y1644" s="12">
        <f t="shared" si="258"/>
        <v>0</v>
      </c>
      <c r="AA1644" s="12"/>
      <c r="AB1644" s="12"/>
    </row>
    <row r="1645" spans="1:28">
      <c r="A1645" s="1">
        <v>36342</v>
      </c>
      <c r="B1645" s="7" t="s">
        <v>81</v>
      </c>
      <c r="C1645" s="8" t="str">
        <f t="shared" si="253"/>
        <v>Thur</v>
      </c>
      <c r="E1645" s="10">
        <v>0</v>
      </c>
      <c r="F1645" s="9">
        <v>7680</v>
      </c>
      <c r="G1645" s="9">
        <v>13602</v>
      </c>
      <c r="H1645" s="61">
        <v>6632</v>
      </c>
      <c r="I1645" s="9">
        <v>439</v>
      </c>
      <c r="J1645" s="9">
        <v>0</v>
      </c>
      <c r="K1645" s="9">
        <v>5502</v>
      </c>
      <c r="L1645" s="9">
        <v>0</v>
      </c>
      <c r="M1645" s="9"/>
      <c r="O1645" s="11">
        <f t="shared" si="254"/>
        <v>33855</v>
      </c>
      <c r="P1645" s="11">
        <v>3445</v>
      </c>
      <c r="Q1645" s="11">
        <f t="shared" si="255"/>
        <v>2057</v>
      </c>
      <c r="S1645" s="11">
        <f t="shared" si="256"/>
        <v>30410</v>
      </c>
      <c r="T1645" s="11">
        <f t="shared" si="250"/>
        <v>30410</v>
      </c>
      <c r="U1645" s="11">
        <f t="shared" si="259"/>
        <v>-2827</v>
      </c>
      <c r="V1645" s="11">
        <f t="shared" si="251"/>
        <v>30410</v>
      </c>
      <c r="W1645" s="12">
        <f t="shared" si="257"/>
        <v>1</v>
      </c>
      <c r="X1645" s="11">
        <f t="shared" si="252"/>
        <v>0</v>
      </c>
      <c r="Y1645" s="12">
        <f t="shared" si="258"/>
        <v>0</v>
      </c>
      <c r="AA1645" s="12"/>
      <c r="AB1645" s="12"/>
    </row>
    <row r="1646" spans="1:28">
      <c r="A1646" s="1">
        <v>36343</v>
      </c>
      <c r="B1646" s="7" t="s">
        <v>81</v>
      </c>
      <c r="C1646" s="8" t="str">
        <f t="shared" si="253"/>
        <v>Fri</v>
      </c>
      <c r="E1646" s="10">
        <v>0</v>
      </c>
      <c r="F1646" s="9">
        <v>6618</v>
      </c>
      <c r="G1646" s="9">
        <v>12257</v>
      </c>
      <c r="H1646" s="61">
        <v>4636</v>
      </c>
      <c r="I1646" s="9">
        <v>287</v>
      </c>
      <c r="J1646" s="9">
        <v>0</v>
      </c>
      <c r="K1646" s="9">
        <v>27504</v>
      </c>
      <c r="L1646" s="9">
        <v>0</v>
      </c>
      <c r="M1646" s="9"/>
      <c r="O1646" s="11">
        <f t="shared" si="254"/>
        <v>51302</v>
      </c>
      <c r="P1646" s="11">
        <v>23825</v>
      </c>
      <c r="Q1646" s="11">
        <f t="shared" si="255"/>
        <v>3679</v>
      </c>
      <c r="S1646" s="11">
        <f t="shared" si="256"/>
        <v>27477</v>
      </c>
      <c r="T1646" s="11">
        <f t="shared" si="250"/>
        <v>27477</v>
      </c>
      <c r="U1646" s="11">
        <f t="shared" si="259"/>
        <v>-2933</v>
      </c>
      <c r="V1646" s="11">
        <f t="shared" si="251"/>
        <v>27477</v>
      </c>
      <c r="W1646" s="12">
        <f t="shared" si="257"/>
        <v>1</v>
      </c>
      <c r="X1646" s="11">
        <f t="shared" si="252"/>
        <v>0</v>
      </c>
      <c r="Y1646" s="12">
        <f t="shared" si="258"/>
        <v>0</v>
      </c>
      <c r="AA1646" s="12"/>
      <c r="AB1646" s="12"/>
    </row>
    <row r="1647" spans="1:28">
      <c r="A1647" s="1">
        <v>36344</v>
      </c>
      <c r="B1647" s="7" t="s">
        <v>81</v>
      </c>
      <c r="C1647" s="8" t="str">
        <f t="shared" si="253"/>
        <v>Sat</v>
      </c>
      <c r="E1647" s="10">
        <v>0</v>
      </c>
      <c r="F1647" s="9">
        <v>4709</v>
      </c>
      <c r="G1647" s="9">
        <v>10845</v>
      </c>
      <c r="H1647" s="61">
        <v>2433</v>
      </c>
      <c r="I1647" s="9">
        <v>0</v>
      </c>
      <c r="J1647" s="9">
        <v>0</v>
      </c>
      <c r="K1647" s="9">
        <v>30774</v>
      </c>
      <c r="L1647" s="9">
        <v>0</v>
      </c>
      <c r="M1647" s="9"/>
      <c r="O1647" s="11">
        <f t="shared" si="254"/>
        <v>48761</v>
      </c>
      <c r="P1647" s="11">
        <v>27410</v>
      </c>
      <c r="Q1647" s="11">
        <f t="shared" si="255"/>
        <v>3364</v>
      </c>
      <c r="S1647" s="11">
        <f t="shared" si="256"/>
        <v>21351</v>
      </c>
      <c r="T1647" s="11">
        <f t="shared" si="250"/>
        <v>21351</v>
      </c>
      <c r="U1647" s="11">
        <f t="shared" si="259"/>
        <v>-6126</v>
      </c>
      <c r="V1647" s="11">
        <f t="shared" si="251"/>
        <v>21351</v>
      </c>
      <c r="W1647" s="12">
        <f t="shared" si="257"/>
        <v>1</v>
      </c>
      <c r="X1647" s="11">
        <f t="shared" si="252"/>
        <v>0</v>
      </c>
      <c r="Y1647" s="12">
        <f t="shared" si="258"/>
        <v>0</v>
      </c>
      <c r="AA1647" s="12"/>
      <c r="AB1647" s="12"/>
    </row>
    <row r="1648" spans="1:28">
      <c r="A1648" s="1">
        <v>36345</v>
      </c>
      <c r="B1648" s="7" t="s">
        <v>81</v>
      </c>
      <c r="C1648" s="8" t="str">
        <f t="shared" si="253"/>
        <v>Sun</v>
      </c>
      <c r="E1648" s="10">
        <v>0</v>
      </c>
      <c r="F1648" s="9">
        <v>4496</v>
      </c>
      <c r="G1648" s="9">
        <v>10222</v>
      </c>
      <c r="H1648" s="61">
        <v>1692</v>
      </c>
      <c r="I1648" s="9">
        <v>80</v>
      </c>
      <c r="J1648" s="9">
        <v>0</v>
      </c>
      <c r="K1648" s="9">
        <v>41926</v>
      </c>
      <c r="L1648" s="9">
        <v>0</v>
      </c>
      <c r="M1648" s="9"/>
      <c r="O1648" s="11">
        <f t="shared" si="254"/>
        <v>58416</v>
      </c>
      <c r="P1648" s="11">
        <v>36054</v>
      </c>
      <c r="Q1648" s="11">
        <f t="shared" si="255"/>
        <v>5872</v>
      </c>
      <c r="S1648" s="11">
        <f t="shared" si="256"/>
        <v>22362</v>
      </c>
      <c r="T1648" s="11">
        <f t="shared" si="250"/>
        <v>22362</v>
      </c>
      <c r="U1648" s="11">
        <f t="shared" si="259"/>
        <v>1011</v>
      </c>
      <c r="V1648" s="11">
        <f t="shared" si="251"/>
        <v>22362</v>
      </c>
      <c r="W1648" s="12">
        <f t="shared" si="257"/>
        <v>1</v>
      </c>
      <c r="X1648" s="11">
        <f t="shared" si="252"/>
        <v>0</v>
      </c>
      <c r="Y1648" s="12">
        <f t="shared" si="258"/>
        <v>0</v>
      </c>
      <c r="AA1648" s="12"/>
      <c r="AB1648" s="12"/>
    </row>
    <row r="1649" spans="1:28">
      <c r="A1649" s="1">
        <v>36346</v>
      </c>
      <c r="B1649" s="7" t="s">
        <v>81</v>
      </c>
      <c r="C1649" s="8" t="str">
        <f t="shared" si="253"/>
        <v>Mon</v>
      </c>
      <c r="E1649" s="10">
        <v>0</v>
      </c>
      <c r="F1649" s="9">
        <v>5668</v>
      </c>
      <c r="G1649" s="9">
        <v>10718</v>
      </c>
      <c r="H1649" s="61">
        <v>2851</v>
      </c>
      <c r="I1649" s="9">
        <v>81</v>
      </c>
      <c r="J1649" s="9">
        <v>0</v>
      </c>
      <c r="K1649" s="9">
        <v>48148</v>
      </c>
      <c r="L1649" s="9">
        <v>0</v>
      </c>
      <c r="M1649" s="9"/>
      <c r="O1649" s="11">
        <f t="shared" si="254"/>
        <v>67466</v>
      </c>
      <c r="P1649" s="11">
        <v>42428</v>
      </c>
      <c r="Q1649" s="11">
        <f t="shared" si="255"/>
        <v>5720</v>
      </c>
      <c r="S1649" s="11">
        <f t="shared" si="256"/>
        <v>25038</v>
      </c>
      <c r="T1649" s="11">
        <f t="shared" si="250"/>
        <v>25038</v>
      </c>
      <c r="U1649" s="11">
        <f t="shared" si="259"/>
        <v>2676</v>
      </c>
      <c r="V1649" s="11">
        <f t="shared" si="251"/>
        <v>25038</v>
      </c>
      <c r="W1649" s="12">
        <f t="shared" si="257"/>
        <v>1</v>
      </c>
      <c r="X1649" s="11">
        <f t="shared" si="252"/>
        <v>0</v>
      </c>
      <c r="Y1649" s="12">
        <f t="shared" si="258"/>
        <v>0</v>
      </c>
      <c r="AA1649" s="12"/>
      <c r="AB1649" s="12"/>
    </row>
    <row r="1650" spans="1:28">
      <c r="A1650" s="1">
        <v>36347</v>
      </c>
      <c r="B1650" s="7" t="s">
        <v>81</v>
      </c>
      <c r="C1650" s="8" t="str">
        <f t="shared" si="253"/>
        <v>Tue</v>
      </c>
      <c r="E1650" s="10">
        <v>0</v>
      </c>
      <c r="F1650" s="9">
        <v>7183</v>
      </c>
      <c r="G1650" s="9">
        <v>11752</v>
      </c>
      <c r="H1650" s="61">
        <v>4879</v>
      </c>
      <c r="I1650" s="9">
        <v>84</v>
      </c>
      <c r="J1650" s="9">
        <v>0</v>
      </c>
      <c r="K1650" s="9">
        <v>48325</v>
      </c>
      <c r="L1650" s="9">
        <v>0</v>
      </c>
      <c r="M1650" s="9"/>
      <c r="O1650" s="11">
        <f t="shared" si="254"/>
        <v>72223</v>
      </c>
      <c r="P1650" s="11">
        <v>42637</v>
      </c>
      <c r="Q1650" s="11">
        <f t="shared" si="255"/>
        <v>5688</v>
      </c>
      <c r="S1650" s="11">
        <f t="shared" si="256"/>
        <v>29586</v>
      </c>
      <c r="T1650" s="11">
        <f t="shared" si="250"/>
        <v>29586</v>
      </c>
      <c r="U1650" s="11">
        <f t="shared" si="259"/>
        <v>4548</v>
      </c>
      <c r="V1650" s="11">
        <f t="shared" si="251"/>
        <v>29586</v>
      </c>
      <c r="W1650" s="12">
        <f t="shared" si="257"/>
        <v>1</v>
      </c>
      <c r="X1650" s="11">
        <f t="shared" si="252"/>
        <v>0</v>
      </c>
      <c r="Y1650" s="12">
        <f t="shared" si="258"/>
        <v>0</v>
      </c>
      <c r="AA1650" s="12"/>
      <c r="AB1650" s="12"/>
    </row>
    <row r="1651" spans="1:28">
      <c r="A1651" s="1">
        <v>36348</v>
      </c>
      <c r="B1651" s="7" t="s">
        <v>81</v>
      </c>
      <c r="C1651" s="8" t="str">
        <f t="shared" si="253"/>
        <v>Wed</v>
      </c>
      <c r="E1651" s="10">
        <v>0</v>
      </c>
      <c r="F1651" s="9">
        <v>6597</v>
      </c>
      <c r="G1651" s="9">
        <v>12260</v>
      </c>
      <c r="H1651" s="61">
        <v>5484</v>
      </c>
      <c r="I1651" s="9">
        <v>111</v>
      </c>
      <c r="J1651" s="9">
        <v>0</v>
      </c>
      <c r="K1651" s="9">
        <v>47358</v>
      </c>
      <c r="L1651" s="9">
        <v>0</v>
      </c>
      <c r="M1651" s="9"/>
      <c r="O1651" s="11">
        <f t="shared" si="254"/>
        <v>71810</v>
      </c>
      <c r="P1651" s="11">
        <v>42776</v>
      </c>
      <c r="Q1651" s="11">
        <f t="shared" si="255"/>
        <v>4582</v>
      </c>
      <c r="S1651" s="11">
        <f t="shared" si="256"/>
        <v>29034</v>
      </c>
      <c r="T1651" s="11">
        <f t="shared" si="250"/>
        <v>29034</v>
      </c>
      <c r="U1651" s="11">
        <f t="shared" si="259"/>
        <v>-552</v>
      </c>
      <c r="V1651" s="11">
        <f t="shared" si="251"/>
        <v>29034</v>
      </c>
      <c r="W1651" s="12">
        <f t="shared" si="257"/>
        <v>1</v>
      </c>
      <c r="X1651" s="11">
        <f t="shared" si="252"/>
        <v>0</v>
      </c>
      <c r="Y1651" s="12">
        <f t="shared" si="258"/>
        <v>0</v>
      </c>
      <c r="AA1651" s="12"/>
      <c r="AB1651" s="12"/>
    </row>
    <row r="1652" spans="1:28">
      <c r="A1652" s="1">
        <v>36349</v>
      </c>
      <c r="B1652" s="7" t="s">
        <v>81</v>
      </c>
      <c r="C1652" s="8" t="str">
        <f t="shared" si="253"/>
        <v>Thur</v>
      </c>
      <c r="E1652" s="10">
        <v>0</v>
      </c>
      <c r="F1652" s="9">
        <v>6613</v>
      </c>
      <c r="G1652" s="9">
        <v>12229</v>
      </c>
      <c r="H1652" s="61">
        <v>5399</v>
      </c>
      <c r="I1652" s="9">
        <v>91</v>
      </c>
      <c r="J1652" s="9">
        <v>0</v>
      </c>
      <c r="K1652" s="9">
        <v>46923</v>
      </c>
      <c r="L1652" s="9">
        <v>0</v>
      </c>
      <c r="M1652" s="9"/>
      <c r="O1652" s="11">
        <f t="shared" si="254"/>
        <v>71255</v>
      </c>
      <c r="P1652" s="11">
        <v>42804</v>
      </c>
      <c r="Q1652" s="11">
        <f t="shared" si="255"/>
        <v>4119</v>
      </c>
      <c r="S1652" s="11">
        <f t="shared" si="256"/>
        <v>28451</v>
      </c>
      <c r="T1652" s="11">
        <f t="shared" si="250"/>
        <v>28451</v>
      </c>
      <c r="U1652" s="11">
        <f t="shared" si="259"/>
        <v>-583</v>
      </c>
      <c r="V1652" s="11">
        <f t="shared" si="251"/>
        <v>28451</v>
      </c>
      <c r="W1652" s="12">
        <f t="shared" si="257"/>
        <v>1</v>
      </c>
      <c r="X1652" s="11">
        <f t="shared" si="252"/>
        <v>0</v>
      </c>
      <c r="Y1652" s="12">
        <f t="shared" si="258"/>
        <v>0</v>
      </c>
      <c r="AA1652" s="12"/>
      <c r="AB1652" s="12"/>
    </row>
    <row r="1653" spans="1:28">
      <c r="A1653" s="1">
        <v>36350</v>
      </c>
      <c r="B1653" s="7" t="s">
        <v>81</v>
      </c>
      <c r="C1653" s="8" t="str">
        <f t="shared" si="253"/>
        <v>Fri</v>
      </c>
      <c r="E1653" s="10">
        <v>0</v>
      </c>
      <c r="F1653" s="9">
        <v>6061</v>
      </c>
      <c r="G1653" s="9">
        <v>11551</v>
      </c>
      <c r="H1653" s="61">
        <v>4528</v>
      </c>
      <c r="I1653" s="9">
        <v>85</v>
      </c>
      <c r="J1653" s="9">
        <v>0</v>
      </c>
      <c r="K1653" s="9">
        <v>47449</v>
      </c>
      <c r="L1653" s="9">
        <v>0</v>
      </c>
      <c r="M1653" s="9"/>
      <c r="O1653" s="11">
        <f t="shared" si="254"/>
        <v>69674</v>
      </c>
      <c r="P1653" s="11">
        <v>43087</v>
      </c>
      <c r="Q1653" s="11">
        <f t="shared" si="255"/>
        <v>4362</v>
      </c>
      <c r="S1653" s="11">
        <f t="shared" si="256"/>
        <v>26587</v>
      </c>
      <c r="T1653" s="11">
        <f t="shared" si="250"/>
        <v>26587</v>
      </c>
      <c r="U1653" s="11">
        <f t="shared" si="259"/>
        <v>-1864</v>
      </c>
      <c r="V1653" s="11">
        <f t="shared" si="251"/>
        <v>26587</v>
      </c>
      <c r="W1653" s="12">
        <f t="shared" si="257"/>
        <v>1</v>
      </c>
      <c r="X1653" s="11">
        <f t="shared" si="252"/>
        <v>0</v>
      </c>
      <c r="Y1653" s="12">
        <f t="shared" si="258"/>
        <v>0</v>
      </c>
      <c r="AA1653" s="12"/>
      <c r="AB1653" s="12"/>
    </row>
    <row r="1654" spans="1:28">
      <c r="A1654" s="1">
        <v>36351</v>
      </c>
      <c r="B1654" s="7" t="s">
        <v>81</v>
      </c>
      <c r="C1654" s="8" t="str">
        <f t="shared" si="253"/>
        <v>Sat</v>
      </c>
      <c r="E1654" s="10">
        <v>0</v>
      </c>
      <c r="F1654" s="9">
        <v>4860</v>
      </c>
      <c r="G1654" s="9">
        <v>10676</v>
      </c>
      <c r="H1654" s="61">
        <v>3052</v>
      </c>
      <c r="I1654" s="9">
        <v>82</v>
      </c>
      <c r="J1654" s="9">
        <v>0</v>
      </c>
      <c r="K1654" s="9">
        <v>43789</v>
      </c>
      <c r="L1654" s="9">
        <v>0</v>
      </c>
      <c r="M1654" s="9"/>
      <c r="O1654" s="11">
        <f t="shared" si="254"/>
        <v>62459</v>
      </c>
      <c r="P1654" s="11">
        <v>39711</v>
      </c>
      <c r="Q1654" s="11">
        <f t="shared" si="255"/>
        <v>4078</v>
      </c>
      <c r="S1654" s="11">
        <f t="shared" si="256"/>
        <v>22748</v>
      </c>
      <c r="T1654" s="11">
        <f t="shared" si="250"/>
        <v>22748</v>
      </c>
      <c r="U1654" s="11">
        <f t="shared" si="259"/>
        <v>-3839</v>
      </c>
      <c r="V1654" s="11">
        <f t="shared" si="251"/>
        <v>22748</v>
      </c>
      <c r="W1654" s="12">
        <f t="shared" si="257"/>
        <v>1</v>
      </c>
      <c r="X1654" s="11">
        <f t="shared" si="252"/>
        <v>0</v>
      </c>
      <c r="Y1654" s="12">
        <f t="shared" si="258"/>
        <v>0</v>
      </c>
      <c r="AA1654" s="12"/>
      <c r="AB1654" s="12"/>
    </row>
    <row r="1655" spans="1:28">
      <c r="A1655" s="1">
        <v>36352</v>
      </c>
      <c r="B1655" s="7" t="s">
        <v>81</v>
      </c>
      <c r="C1655" s="8" t="str">
        <f t="shared" si="253"/>
        <v>Sun</v>
      </c>
      <c r="E1655" s="10">
        <v>0</v>
      </c>
      <c r="F1655" s="9">
        <v>5591</v>
      </c>
      <c r="G1655" s="9">
        <v>11477</v>
      </c>
      <c r="H1655" s="61">
        <v>4548</v>
      </c>
      <c r="I1655" s="9">
        <v>156</v>
      </c>
      <c r="J1655" s="9">
        <v>0</v>
      </c>
      <c r="K1655" s="9">
        <v>10941</v>
      </c>
      <c r="L1655" s="9">
        <v>0</v>
      </c>
      <c r="M1655" s="9"/>
      <c r="O1655" s="11">
        <f t="shared" si="254"/>
        <v>32713</v>
      </c>
      <c r="P1655" s="11">
        <v>7738</v>
      </c>
      <c r="Q1655" s="11">
        <f t="shared" si="255"/>
        <v>3203</v>
      </c>
      <c r="S1655" s="11">
        <f t="shared" si="256"/>
        <v>24975</v>
      </c>
      <c r="T1655" s="11">
        <f t="shared" si="250"/>
        <v>24975</v>
      </c>
      <c r="U1655" s="11">
        <f t="shared" si="259"/>
        <v>2227</v>
      </c>
      <c r="V1655" s="11">
        <f t="shared" si="251"/>
        <v>24975</v>
      </c>
      <c r="W1655" s="12">
        <f t="shared" si="257"/>
        <v>1</v>
      </c>
      <c r="X1655" s="11">
        <f t="shared" si="252"/>
        <v>0</v>
      </c>
      <c r="Y1655" s="12">
        <f t="shared" si="258"/>
        <v>0</v>
      </c>
      <c r="AA1655" s="12"/>
      <c r="AB1655" s="12"/>
    </row>
    <row r="1656" spans="1:28">
      <c r="A1656" s="1">
        <v>36353</v>
      </c>
      <c r="B1656" s="7" t="s">
        <v>81</v>
      </c>
      <c r="C1656" s="8" t="str">
        <f t="shared" si="253"/>
        <v>Mon</v>
      </c>
      <c r="E1656" s="10">
        <v>1</v>
      </c>
      <c r="F1656" s="9">
        <v>8392</v>
      </c>
      <c r="G1656" s="9">
        <v>13463</v>
      </c>
      <c r="H1656" s="61">
        <v>7397</v>
      </c>
      <c r="I1656" s="9">
        <v>576</v>
      </c>
      <c r="J1656" s="9">
        <v>0</v>
      </c>
      <c r="K1656" s="9">
        <v>4938</v>
      </c>
      <c r="L1656" s="9">
        <v>0</v>
      </c>
      <c r="M1656" s="9"/>
      <c r="O1656" s="11">
        <f t="shared" si="254"/>
        <v>34766</v>
      </c>
      <c r="P1656" s="11">
        <v>1913</v>
      </c>
      <c r="Q1656" s="11">
        <f t="shared" si="255"/>
        <v>3025</v>
      </c>
      <c r="S1656" s="11">
        <f t="shared" si="256"/>
        <v>32853</v>
      </c>
      <c r="T1656" s="11">
        <f t="shared" si="250"/>
        <v>32853</v>
      </c>
      <c r="U1656" s="11">
        <f t="shared" si="259"/>
        <v>7878</v>
      </c>
      <c r="V1656" s="11">
        <f t="shared" si="251"/>
        <v>32853</v>
      </c>
      <c r="W1656" s="12">
        <f t="shared" si="257"/>
        <v>1</v>
      </c>
      <c r="X1656" s="11">
        <f t="shared" si="252"/>
        <v>0</v>
      </c>
      <c r="Y1656" s="12">
        <f t="shared" si="258"/>
        <v>0</v>
      </c>
      <c r="AA1656" s="12"/>
      <c r="AB1656" s="12"/>
    </row>
    <row r="1657" spans="1:28">
      <c r="A1657" s="1">
        <v>36354</v>
      </c>
      <c r="B1657" s="7" t="s">
        <v>81</v>
      </c>
      <c r="C1657" s="8" t="str">
        <f t="shared" si="253"/>
        <v>Tue</v>
      </c>
      <c r="E1657" s="10">
        <v>0</v>
      </c>
      <c r="F1657" s="9">
        <v>7936</v>
      </c>
      <c r="G1657" s="9">
        <v>13215</v>
      </c>
      <c r="H1657" s="61">
        <v>7111</v>
      </c>
      <c r="I1657" s="9">
        <v>477</v>
      </c>
      <c r="J1657" s="9">
        <v>0</v>
      </c>
      <c r="K1657" s="9">
        <v>18746</v>
      </c>
      <c r="L1657" s="9">
        <v>0</v>
      </c>
      <c r="M1657" s="9"/>
      <c r="O1657" s="11">
        <f t="shared" si="254"/>
        <v>47485</v>
      </c>
      <c r="P1657" s="11">
        <v>15164</v>
      </c>
      <c r="Q1657" s="11">
        <f t="shared" si="255"/>
        <v>3582</v>
      </c>
      <c r="S1657" s="11">
        <f t="shared" si="256"/>
        <v>32321</v>
      </c>
      <c r="T1657" s="11">
        <f t="shared" si="250"/>
        <v>32321</v>
      </c>
      <c r="U1657" s="11">
        <f t="shared" si="259"/>
        <v>-532</v>
      </c>
      <c r="V1657" s="11">
        <f t="shared" si="251"/>
        <v>32321</v>
      </c>
      <c r="W1657" s="12">
        <f t="shared" si="257"/>
        <v>1</v>
      </c>
      <c r="X1657" s="11">
        <f t="shared" si="252"/>
        <v>0</v>
      </c>
      <c r="Y1657" s="12">
        <f t="shared" si="258"/>
        <v>0</v>
      </c>
      <c r="AA1657" s="12"/>
      <c r="AB1657" s="12"/>
    </row>
    <row r="1658" spans="1:28">
      <c r="A1658" s="1">
        <v>36355</v>
      </c>
      <c r="B1658" s="7" t="s">
        <v>81</v>
      </c>
      <c r="C1658" s="8" t="str">
        <f t="shared" si="253"/>
        <v>Wed</v>
      </c>
      <c r="E1658" s="10">
        <v>0</v>
      </c>
      <c r="F1658" s="9">
        <v>7875</v>
      </c>
      <c r="G1658" s="9">
        <v>13339</v>
      </c>
      <c r="H1658" s="61">
        <v>7035</v>
      </c>
      <c r="I1658" s="9">
        <v>471</v>
      </c>
      <c r="J1658" s="9">
        <v>0</v>
      </c>
      <c r="K1658" s="9">
        <v>8662</v>
      </c>
      <c r="L1658" s="9">
        <v>0</v>
      </c>
      <c r="M1658" s="9"/>
      <c r="O1658" s="11">
        <f t="shared" si="254"/>
        <v>37382</v>
      </c>
      <c r="P1658" s="11">
        <v>5161</v>
      </c>
      <c r="Q1658" s="11">
        <f t="shared" si="255"/>
        <v>3501</v>
      </c>
      <c r="S1658" s="11">
        <f t="shared" si="256"/>
        <v>32221</v>
      </c>
      <c r="T1658" s="11">
        <f t="shared" si="250"/>
        <v>32221</v>
      </c>
      <c r="U1658" s="11">
        <f t="shared" si="259"/>
        <v>-100</v>
      </c>
      <c r="V1658" s="11">
        <f t="shared" si="251"/>
        <v>32221</v>
      </c>
      <c r="W1658" s="12">
        <f t="shared" si="257"/>
        <v>1</v>
      </c>
      <c r="X1658" s="11">
        <f t="shared" si="252"/>
        <v>0</v>
      </c>
      <c r="Y1658" s="12">
        <f t="shared" si="258"/>
        <v>0</v>
      </c>
      <c r="AA1658" s="12"/>
      <c r="AB1658" s="12"/>
    </row>
    <row r="1659" spans="1:28">
      <c r="A1659" s="1">
        <v>36356</v>
      </c>
      <c r="B1659" s="7" t="s">
        <v>81</v>
      </c>
      <c r="C1659" s="8" t="str">
        <f t="shared" si="253"/>
        <v>Thur</v>
      </c>
      <c r="E1659" s="10">
        <v>0</v>
      </c>
      <c r="F1659" s="9">
        <v>7521</v>
      </c>
      <c r="G1659" s="9">
        <v>13041</v>
      </c>
      <c r="H1659" s="61">
        <v>6534</v>
      </c>
      <c r="I1659" s="9">
        <v>877</v>
      </c>
      <c r="J1659" s="9">
        <v>0</v>
      </c>
      <c r="K1659" s="9">
        <v>34863</v>
      </c>
      <c r="L1659" s="9">
        <v>0</v>
      </c>
      <c r="M1659" s="9"/>
      <c r="O1659" s="11">
        <f t="shared" si="254"/>
        <v>62836</v>
      </c>
      <c r="P1659" s="11">
        <v>30728</v>
      </c>
      <c r="Q1659" s="11">
        <f t="shared" si="255"/>
        <v>4135</v>
      </c>
      <c r="S1659" s="11">
        <f t="shared" si="256"/>
        <v>32108</v>
      </c>
      <c r="T1659" s="11">
        <f t="shared" si="250"/>
        <v>32108</v>
      </c>
      <c r="U1659" s="11">
        <f t="shared" si="259"/>
        <v>-113</v>
      </c>
      <c r="V1659" s="11">
        <f t="shared" si="251"/>
        <v>32108</v>
      </c>
      <c r="W1659" s="12">
        <f t="shared" si="257"/>
        <v>1</v>
      </c>
      <c r="X1659" s="11">
        <f t="shared" si="252"/>
        <v>0</v>
      </c>
      <c r="Y1659" s="12">
        <f t="shared" si="258"/>
        <v>0</v>
      </c>
      <c r="AA1659" s="12"/>
      <c r="AB1659" s="12"/>
    </row>
    <row r="1660" spans="1:28">
      <c r="A1660" s="1">
        <v>36357</v>
      </c>
      <c r="B1660" s="7" t="s">
        <v>81</v>
      </c>
      <c r="C1660" s="8" t="str">
        <f t="shared" si="253"/>
        <v>Fri</v>
      </c>
      <c r="E1660" s="10">
        <v>0</v>
      </c>
      <c r="F1660" s="9">
        <v>6531</v>
      </c>
      <c r="G1660" s="9">
        <v>12019</v>
      </c>
      <c r="H1660" s="61">
        <v>5434</v>
      </c>
      <c r="I1660" s="9">
        <v>530</v>
      </c>
      <c r="J1660" s="9">
        <v>0</v>
      </c>
      <c r="K1660" s="9">
        <v>34056</v>
      </c>
      <c r="L1660" s="9">
        <v>0</v>
      </c>
      <c r="M1660" s="9"/>
      <c r="O1660" s="11">
        <f t="shared" si="254"/>
        <v>58570</v>
      </c>
      <c r="P1660" s="11">
        <v>30962</v>
      </c>
      <c r="Q1660" s="11">
        <f t="shared" si="255"/>
        <v>3094</v>
      </c>
      <c r="S1660" s="11">
        <f t="shared" si="256"/>
        <v>27608</v>
      </c>
      <c r="T1660" s="11">
        <f t="shared" si="250"/>
        <v>27608</v>
      </c>
      <c r="U1660" s="11">
        <f t="shared" si="259"/>
        <v>-4500</v>
      </c>
      <c r="V1660" s="11">
        <f t="shared" si="251"/>
        <v>27608</v>
      </c>
      <c r="W1660" s="12">
        <f t="shared" si="257"/>
        <v>1</v>
      </c>
      <c r="X1660" s="11">
        <f t="shared" si="252"/>
        <v>0</v>
      </c>
      <c r="Y1660" s="12">
        <f t="shared" si="258"/>
        <v>0</v>
      </c>
      <c r="AA1660" s="12"/>
      <c r="AB1660" s="12"/>
    </row>
    <row r="1661" spans="1:28">
      <c r="A1661" s="1">
        <v>36358</v>
      </c>
      <c r="B1661" s="7" t="s">
        <v>81</v>
      </c>
      <c r="C1661" s="8" t="str">
        <f t="shared" si="253"/>
        <v>Sat</v>
      </c>
      <c r="E1661" s="10">
        <v>0</v>
      </c>
      <c r="F1661" s="9">
        <v>4985</v>
      </c>
      <c r="G1661" s="9">
        <v>10953</v>
      </c>
      <c r="H1661" s="61">
        <v>3244</v>
      </c>
      <c r="I1661" s="9">
        <v>106</v>
      </c>
      <c r="J1661" s="9">
        <v>0</v>
      </c>
      <c r="K1661" s="9">
        <v>28007</v>
      </c>
      <c r="L1661" s="9">
        <v>0</v>
      </c>
      <c r="M1661" s="9"/>
      <c r="O1661" s="11">
        <f t="shared" si="254"/>
        <v>47295</v>
      </c>
      <c r="P1661" s="11">
        <v>25088</v>
      </c>
      <c r="Q1661" s="11">
        <f t="shared" si="255"/>
        <v>2919</v>
      </c>
      <c r="S1661" s="11">
        <f t="shared" si="256"/>
        <v>22207</v>
      </c>
      <c r="T1661" s="11">
        <f t="shared" si="250"/>
        <v>22207</v>
      </c>
      <c r="U1661" s="11">
        <f t="shared" si="259"/>
        <v>-5401</v>
      </c>
      <c r="V1661" s="11">
        <f t="shared" si="251"/>
        <v>22207</v>
      </c>
      <c r="W1661" s="12">
        <f t="shared" si="257"/>
        <v>1</v>
      </c>
      <c r="X1661" s="11">
        <f t="shared" si="252"/>
        <v>0</v>
      </c>
      <c r="Y1661" s="12">
        <f t="shared" si="258"/>
        <v>0</v>
      </c>
      <c r="AA1661" s="12"/>
      <c r="AB1661" s="12"/>
    </row>
    <row r="1662" spans="1:28">
      <c r="A1662" s="1">
        <v>36359</v>
      </c>
      <c r="B1662" s="7" t="s">
        <v>81</v>
      </c>
      <c r="C1662" s="8" t="str">
        <f t="shared" si="253"/>
        <v>Sun</v>
      </c>
      <c r="E1662" s="10">
        <v>0</v>
      </c>
      <c r="F1662" s="9">
        <v>5498</v>
      </c>
      <c r="G1662" s="9">
        <v>11505</v>
      </c>
      <c r="H1662" s="61">
        <v>4347</v>
      </c>
      <c r="I1662" s="9">
        <v>230</v>
      </c>
      <c r="J1662" s="9">
        <v>0</v>
      </c>
      <c r="K1662" s="9">
        <v>38151</v>
      </c>
      <c r="L1662" s="9">
        <v>0</v>
      </c>
      <c r="M1662" s="9"/>
      <c r="O1662" s="11">
        <f t="shared" si="254"/>
        <v>59731</v>
      </c>
      <c r="P1662" s="11">
        <v>32950</v>
      </c>
      <c r="Q1662" s="11">
        <f t="shared" si="255"/>
        <v>5201</v>
      </c>
      <c r="S1662" s="11">
        <f t="shared" si="256"/>
        <v>26781</v>
      </c>
      <c r="T1662" s="11">
        <f t="shared" si="250"/>
        <v>26781</v>
      </c>
      <c r="U1662" s="11">
        <f t="shared" si="259"/>
        <v>4574</v>
      </c>
      <c r="V1662" s="11">
        <f t="shared" si="251"/>
        <v>26781</v>
      </c>
      <c r="W1662" s="12">
        <f t="shared" si="257"/>
        <v>1</v>
      </c>
      <c r="X1662" s="11">
        <f t="shared" si="252"/>
        <v>0</v>
      </c>
      <c r="Y1662" s="12">
        <f t="shared" si="258"/>
        <v>0</v>
      </c>
      <c r="AA1662" s="12"/>
      <c r="AB1662" s="12"/>
    </row>
    <row r="1663" spans="1:28">
      <c r="A1663" s="1">
        <v>36360</v>
      </c>
      <c r="B1663" s="7" t="s">
        <v>81</v>
      </c>
      <c r="C1663" s="8" t="str">
        <f t="shared" si="253"/>
        <v>Mon</v>
      </c>
      <c r="E1663" s="10">
        <v>0</v>
      </c>
      <c r="F1663" s="9">
        <v>7279</v>
      </c>
      <c r="G1663" s="9">
        <v>12816</v>
      </c>
      <c r="H1663" s="61">
        <v>6552</v>
      </c>
      <c r="I1663" s="9">
        <v>644</v>
      </c>
      <c r="J1663" s="9">
        <v>0</v>
      </c>
      <c r="K1663" s="9">
        <v>47608</v>
      </c>
      <c r="L1663" s="9">
        <v>0</v>
      </c>
      <c r="M1663" s="9"/>
      <c r="O1663" s="11">
        <f t="shared" si="254"/>
        <v>74899</v>
      </c>
      <c r="P1663" s="11">
        <v>43030</v>
      </c>
      <c r="Q1663" s="11">
        <f t="shared" si="255"/>
        <v>4578</v>
      </c>
      <c r="S1663" s="11">
        <f t="shared" si="256"/>
        <v>31869</v>
      </c>
      <c r="T1663" s="11">
        <f t="shared" si="250"/>
        <v>31869</v>
      </c>
      <c r="U1663" s="11">
        <f t="shared" si="259"/>
        <v>5088</v>
      </c>
      <c r="V1663" s="11">
        <f t="shared" si="251"/>
        <v>31869</v>
      </c>
      <c r="W1663" s="12">
        <f t="shared" si="257"/>
        <v>1</v>
      </c>
      <c r="X1663" s="11">
        <f t="shared" si="252"/>
        <v>0</v>
      </c>
      <c r="Y1663" s="12">
        <f t="shared" si="258"/>
        <v>0</v>
      </c>
      <c r="AA1663" s="12"/>
      <c r="AB1663" s="12"/>
    </row>
    <row r="1664" spans="1:28">
      <c r="A1664" s="1">
        <v>36361</v>
      </c>
      <c r="B1664" s="7" t="s">
        <v>81</v>
      </c>
      <c r="C1664" s="8" t="str">
        <f t="shared" si="253"/>
        <v>Tue</v>
      </c>
      <c r="E1664" s="10">
        <v>0</v>
      </c>
      <c r="F1664" s="9">
        <v>7201</v>
      </c>
      <c r="G1664" s="9">
        <v>12907</v>
      </c>
      <c r="H1664" s="61">
        <v>6648</v>
      </c>
      <c r="I1664" s="9">
        <v>669</v>
      </c>
      <c r="J1664" s="9">
        <v>0</v>
      </c>
      <c r="K1664" s="9">
        <v>46689</v>
      </c>
      <c r="L1664" s="9">
        <v>0</v>
      </c>
      <c r="M1664" s="9"/>
      <c r="O1664" s="11">
        <f t="shared" si="254"/>
        <v>74114</v>
      </c>
      <c r="P1664" s="11">
        <v>42278</v>
      </c>
      <c r="Q1664" s="11">
        <f t="shared" si="255"/>
        <v>4411</v>
      </c>
      <c r="S1664" s="11">
        <f t="shared" si="256"/>
        <v>31836</v>
      </c>
      <c r="T1664" s="11">
        <f t="shared" si="250"/>
        <v>31836</v>
      </c>
      <c r="U1664" s="11">
        <f t="shared" si="259"/>
        <v>-33</v>
      </c>
      <c r="V1664" s="11">
        <f t="shared" si="251"/>
        <v>31836</v>
      </c>
      <c r="W1664" s="12">
        <f t="shared" si="257"/>
        <v>1</v>
      </c>
      <c r="X1664" s="11">
        <f t="shared" si="252"/>
        <v>0</v>
      </c>
      <c r="Y1664" s="12">
        <f t="shared" si="258"/>
        <v>0</v>
      </c>
      <c r="AA1664" s="12"/>
      <c r="AB1664" s="12"/>
    </row>
    <row r="1665" spans="1:28">
      <c r="A1665" s="1">
        <v>36362</v>
      </c>
      <c r="B1665" s="7" t="s">
        <v>81</v>
      </c>
      <c r="C1665" s="8" t="str">
        <f t="shared" si="253"/>
        <v>Wed</v>
      </c>
      <c r="E1665" s="10">
        <v>0</v>
      </c>
      <c r="F1665" s="9">
        <v>7295</v>
      </c>
      <c r="G1665" s="9">
        <v>12997</v>
      </c>
      <c r="H1665" s="61">
        <v>6822</v>
      </c>
      <c r="I1665" s="9">
        <v>724</v>
      </c>
      <c r="J1665" s="9">
        <v>0</v>
      </c>
      <c r="K1665" s="9">
        <v>43225</v>
      </c>
      <c r="L1665" s="9">
        <v>0</v>
      </c>
      <c r="M1665" s="9"/>
      <c r="O1665" s="11">
        <f t="shared" si="254"/>
        <v>71063</v>
      </c>
      <c r="P1665" s="11">
        <v>39540</v>
      </c>
      <c r="Q1665" s="11">
        <f t="shared" si="255"/>
        <v>3685</v>
      </c>
      <c r="S1665" s="11">
        <f t="shared" si="256"/>
        <v>31523</v>
      </c>
      <c r="T1665" s="11">
        <f t="shared" si="250"/>
        <v>31523</v>
      </c>
      <c r="U1665" s="11">
        <f t="shared" si="259"/>
        <v>-313</v>
      </c>
      <c r="V1665" s="11">
        <f t="shared" si="251"/>
        <v>31523</v>
      </c>
      <c r="W1665" s="12">
        <f t="shared" si="257"/>
        <v>1</v>
      </c>
      <c r="X1665" s="11">
        <f t="shared" si="252"/>
        <v>0</v>
      </c>
      <c r="Y1665" s="12">
        <f t="shared" si="258"/>
        <v>0</v>
      </c>
      <c r="AA1665" s="12"/>
      <c r="AB1665" s="12"/>
    </row>
    <row r="1666" spans="1:28">
      <c r="A1666" s="1">
        <v>36363</v>
      </c>
      <c r="B1666" s="7" t="s">
        <v>81</v>
      </c>
      <c r="C1666" s="8" t="str">
        <f t="shared" si="253"/>
        <v>Thur</v>
      </c>
      <c r="E1666" s="10">
        <v>0</v>
      </c>
      <c r="F1666" s="9">
        <v>7187</v>
      </c>
      <c r="G1666" s="9">
        <v>12836</v>
      </c>
      <c r="H1666" s="61">
        <v>6352</v>
      </c>
      <c r="I1666" s="9">
        <v>640</v>
      </c>
      <c r="J1666" s="9">
        <v>0</v>
      </c>
      <c r="K1666" s="9">
        <v>46172</v>
      </c>
      <c r="L1666" s="9">
        <v>0</v>
      </c>
      <c r="M1666" s="9"/>
      <c r="O1666" s="11">
        <f t="shared" si="254"/>
        <v>73187</v>
      </c>
      <c r="P1666" s="11">
        <v>42583</v>
      </c>
      <c r="Q1666" s="11">
        <f t="shared" si="255"/>
        <v>3589</v>
      </c>
      <c r="S1666" s="11">
        <f t="shared" si="256"/>
        <v>30604</v>
      </c>
      <c r="T1666" s="11">
        <f t="shared" si="250"/>
        <v>30604</v>
      </c>
      <c r="U1666" s="11">
        <f t="shared" si="259"/>
        <v>-919</v>
      </c>
      <c r="V1666" s="11">
        <f t="shared" si="251"/>
        <v>30604</v>
      </c>
      <c r="W1666" s="12">
        <f t="shared" si="257"/>
        <v>1</v>
      </c>
      <c r="X1666" s="11">
        <f t="shared" si="252"/>
        <v>0</v>
      </c>
      <c r="Y1666" s="12">
        <f t="shared" si="258"/>
        <v>0</v>
      </c>
      <c r="AA1666" s="12"/>
      <c r="AB1666" s="12"/>
    </row>
    <row r="1667" spans="1:28">
      <c r="A1667" s="1">
        <v>36364</v>
      </c>
      <c r="B1667" s="7" t="s">
        <v>81</v>
      </c>
      <c r="C1667" s="8" t="str">
        <f t="shared" si="253"/>
        <v>Fri</v>
      </c>
      <c r="E1667" s="10">
        <v>0</v>
      </c>
      <c r="F1667" s="9">
        <v>6311</v>
      </c>
      <c r="G1667" s="9">
        <v>11797</v>
      </c>
      <c r="H1667" s="61">
        <v>4906</v>
      </c>
      <c r="I1667" s="9">
        <v>318</v>
      </c>
      <c r="J1667" s="9">
        <v>0</v>
      </c>
      <c r="K1667" s="9">
        <v>46392</v>
      </c>
      <c r="L1667" s="9">
        <v>0</v>
      </c>
      <c r="M1667" s="9"/>
      <c r="O1667" s="11">
        <f t="shared" si="254"/>
        <v>69724</v>
      </c>
      <c r="P1667" s="11">
        <v>42452</v>
      </c>
      <c r="Q1667" s="11">
        <f t="shared" si="255"/>
        <v>3940</v>
      </c>
      <c r="S1667" s="11">
        <f t="shared" si="256"/>
        <v>27272</v>
      </c>
      <c r="T1667" s="11">
        <f t="shared" ref="T1667:T1730" si="260">SUM(S1667,D1667)</f>
        <v>27272</v>
      </c>
      <c r="U1667" s="11">
        <f t="shared" si="259"/>
        <v>-3332</v>
      </c>
      <c r="V1667" s="11">
        <f t="shared" ref="V1667:V1730" si="261">SUM(F1667:K1667)-P1667</f>
        <v>27272</v>
      </c>
      <c r="W1667" s="12">
        <f t="shared" si="257"/>
        <v>1</v>
      </c>
      <c r="X1667" s="11">
        <f t="shared" ref="X1667:X1730" si="262">SUM(L1667:M1667)</f>
        <v>0</v>
      </c>
      <c r="Y1667" s="12">
        <f t="shared" si="258"/>
        <v>0</v>
      </c>
      <c r="AA1667" s="12"/>
      <c r="AB1667" s="12"/>
    </row>
    <row r="1668" spans="1:28">
      <c r="A1668" s="1">
        <v>36365</v>
      </c>
      <c r="B1668" s="7" t="s">
        <v>81</v>
      </c>
      <c r="C1668" s="8" t="str">
        <f t="shared" ref="C1668:C1731" si="263">IF(WEEKDAY(A1668)=1,"Sun",IF(WEEKDAY(A1668)=2,"Mon",IF(WEEKDAY(A1668)=3,"Tue",IF(WEEKDAY(A1668)=4,"Wed",IF(WEEKDAY(A1668)=5,"Thur",IF(WEEKDAY(A1668)=6,"Fri",IF(WEEKDAY(A1668)=7,"Sat")))))))</f>
        <v>Sat</v>
      </c>
      <c r="E1668" s="10">
        <v>0</v>
      </c>
      <c r="F1668" s="9">
        <v>4843</v>
      </c>
      <c r="G1668" s="9">
        <v>10769</v>
      </c>
      <c r="H1668" s="61">
        <v>3511</v>
      </c>
      <c r="I1668" s="9">
        <v>84</v>
      </c>
      <c r="J1668" s="9">
        <v>0</v>
      </c>
      <c r="K1668" s="9">
        <v>24983</v>
      </c>
      <c r="L1668" s="9">
        <v>0</v>
      </c>
      <c r="M1668" s="9"/>
      <c r="O1668" s="11">
        <f t="shared" ref="O1668:O1731" si="264">SUM(F1668:M1668)</f>
        <v>44190</v>
      </c>
      <c r="P1668" s="11">
        <v>21863</v>
      </c>
      <c r="Q1668" s="11">
        <f t="shared" ref="Q1668:Q1731" si="265">K1668-P1668</f>
        <v>3120</v>
      </c>
      <c r="S1668" s="11">
        <f t="shared" ref="S1668:S1731" si="266">O1668-P1668</f>
        <v>22327</v>
      </c>
      <c r="T1668" s="11">
        <f t="shared" si="260"/>
        <v>22327</v>
      </c>
      <c r="U1668" s="11">
        <f t="shared" si="259"/>
        <v>-4945</v>
      </c>
      <c r="V1668" s="11">
        <f t="shared" si="261"/>
        <v>22327</v>
      </c>
      <c r="W1668" s="12">
        <f t="shared" ref="W1668:W1731" si="267">V1668/S1668</f>
        <v>1</v>
      </c>
      <c r="X1668" s="11">
        <f t="shared" si="262"/>
        <v>0</v>
      </c>
      <c r="Y1668" s="12">
        <f t="shared" ref="Y1668:Y1731" si="268">X1668/S1668</f>
        <v>0</v>
      </c>
      <c r="AA1668" s="12"/>
      <c r="AB1668" s="12"/>
    </row>
    <row r="1669" spans="1:28">
      <c r="A1669" s="1">
        <v>36366</v>
      </c>
      <c r="B1669" s="7" t="s">
        <v>81</v>
      </c>
      <c r="C1669" s="8" t="str">
        <f t="shared" si="263"/>
        <v>Sun</v>
      </c>
      <c r="E1669" s="10">
        <v>0</v>
      </c>
      <c r="F1669" s="9">
        <v>5251</v>
      </c>
      <c r="G1669" s="9">
        <v>11359</v>
      </c>
      <c r="H1669" s="61">
        <v>4197</v>
      </c>
      <c r="I1669" s="9">
        <v>212</v>
      </c>
      <c r="J1669" s="9">
        <v>0</v>
      </c>
      <c r="K1669" s="9">
        <v>35876</v>
      </c>
      <c r="L1669" s="9">
        <v>0</v>
      </c>
      <c r="M1669" s="9"/>
      <c r="O1669" s="11">
        <f t="shared" si="264"/>
        <v>56895</v>
      </c>
      <c r="P1669" s="11">
        <v>32819</v>
      </c>
      <c r="Q1669" s="11">
        <f t="shared" si="265"/>
        <v>3057</v>
      </c>
      <c r="S1669" s="11">
        <f t="shared" si="266"/>
        <v>24076</v>
      </c>
      <c r="T1669" s="11">
        <f t="shared" si="260"/>
        <v>24076</v>
      </c>
      <c r="U1669" s="11">
        <f t="shared" ref="U1669:U1732" si="269">S1669-S1668</f>
        <v>1749</v>
      </c>
      <c r="V1669" s="11">
        <f t="shared" si="261"/>
        <v>24076</v>
      </c>
      <c r="W1669" s="12">
        <f t="shared" si="267"/>
        <v>1</v>
      </c>
      <c r="X1669" s="11">
        <f t="shared" si="262"/>
        <v>0</v>
      </c>
      <c r="Y1669" s="12">
        <f t="shared" si="268"/>
        <v>0</v>
      </c>
      <c r="AA1669" s="12"/>
      <c r="AB1669" s="12"/>
    </row>
    <row r="1670" spans="1:28">
      <c r="A1670" s="1">
        <v>36367</v>
      </c>
      <c r="B1670" s="7" t="s">
        <v>81</v>
      </c>
      <c r="C1670" s="8" t="str">
        <f t="shared" si="263"/>
        <v>Mon</v>
      </c>
      <c r="E1670" s="10">
        <v>0</v>
      </c>
      <c r="F1670" s="9">
        <v>6819</v>
      </c>
      <c r="G1670" s="9">
        <v>12770</v>
      </c>
      <c r="H1670" s="61">
        <v>6381</v>
      </c>
      <c r="I1670" s="9">
        <v>627</v>
      </c>
      <c r="J1670" s="9">
        <v>0</v>
      </c>
      <c r="K1670" s="9">
        <v>46195</v>
      </c>
      <c r="L1670" s="9">
        <v>0</v>
      </c>
      <c r="M1670" s="9"/>
      <c r="O1670" s="11">
        <f t="shared" si="264"/>
        <v>72792</v>
      </c>
      <c r="P1670" s="11">
        <v>36907</v>
      </c>
      <c r="Q1670" s="11">
        <f t="shared" si="265"/>
        <v>9288</v>
      </c>
      <c r="S1670" s="11">
        <f t="shared" si="266"/>
        <v>35885</v>
      </c>
      <c r="T1670" s="11">
        <f t="shared" si="260"/>
        <v>35885</v>
      </c>
      <c r="U1670" s="11">
        <f t="shared" si="269"/>
        <v>11809</v>
      </c>
      <c r="V1670" s="11">
        <f t="shared" si="261"/>
        <v>35885</v>
      </c>
      <c r="W1670" s="12">
        <f t="shared" si="267"/>
        <v>1</v>
      </c>
      <c r="X1670" s="11">
        <f t="shared" si="262"/>
        <v>0</v>
      </c>
      <c r="Y1670" s="12">
        <f t="shared" si="268"/>
        <v>0</v>
      </c>
      <c r="AA1670" s="12"/>
      <c r="AB1670" s="12"/>
    </row>
    <row r="1671" spans="1:28">
      <c r="A1671" s="1">
        <v>36368</v>
      </c>
      <c r="B1671" s="7" t="s">
        <v>81</v>
      </c>
      <c r="C1671" s="8" t="str">
        <f t="shared" si="263"/>
        <v>Tue</v>
      </c>
      <c r="E1671" s="10">
        <v>0</v>
      </c>
      <c r="F1671" s="9">
        <v>6886</v>
      </c>
      <c r="G1671" s="9">
        <v>12680</v>
      </c>
      <c r="H1671" s="61">
        <v>6276</v>
      </c>
      <c r="I1671" s="9">
        <v>667</v>
      </c>
      <c r="J1671" s="9">
        <v>0</v>
      </c>
      <c r="K1671" s="9">
        <v>47449</v>
      </c>
      <c r="L1671" s="9">
        <v>0</v>
      </c>
      <c r="M1671" s="9"/>
      <c r="O1671" s="11">
        <f t="shared" si="264"/>
        <v>73958</v>
      </c>
      <c r="P1671" s="11">
        <v>42717</v>
      </c>
      <c r="Q1671" s="11">
        <f t="shared" si="265"/>
        <v>4732</v>
      </c>
      <c r="S1671" s="11">
        <f t="shared" si="266"/>
        <v>31241</v>
      </c>
      <c r="T1671" s="11">
        <f t="shared" si="260"/>
        <v>31241</v>
      </c>
      <c r="U1671" s="11">
        <f t="shared" si="269"/>
        <v>-4644</v>
      </c>
      <c r="V1671" s="11">
        <f t="shared" si="261"/>
        <v>31241</v>
      </c>
      <c r="W1671" s="12">
        <f t="shared" si="267"/>
        <v>1</v>
      </c>
      <c r="X1671" s="11">
        <f t="shared" si="262"/>
        <v>0</v>
      </c>
      <c r="Y1671" s="12">
        <f t="shared" si="268"/>
        <v>0</v>
      </c>
      <c r="AA1671" s="12"/>
      <c r="AB1671" s="12"/>
    </row>
    <row r="1672" spans="1:28">
      <c r="A1672" s="1">
        <v>36369</v>
      </c>
      <c r="B1672" s="7" t="s">
        <v>81</v>
      </c>
      <c r="C1672" s="8" t="str">
        <f t="shared" si="263"/>
        <v>Wed</v>
      </c>
      <c r="E1672" s="10">
        <v>0</v>
      </c>
      <c r="F1672" s="9">
        <v>7023</v>
      </c>
      <c r="G1672" s="9">
        <v>12658</v>
      </c>
      <c r="H1672" s="61">
        <v>6243</v>
      </c>
      <c r="I1672" s="9">
        <v>705</v>
      </c>
      <c r="J1672" s="9">
        <v>0</v>
      </c>
      <c r="K1672" s="9">
        <v>46270</v>
      </c>
      <c r="L1672" s="9">
        <v>0</v>
      </c>
      <c r="M1672" s="9"/>
      <c r="O1672" s="11">
        <f t="shared" si="264"/>
        <v>72899</v>
      </c>
      <c r="P1672" s="11">
        <v>41904</v>
      </c>
      <c r="Q1672" s="11">
        <f t="shared" si="265"/>
        <v>4366</v>
      </c>
      <c r="S1672" s="11">
        <f t="shared" si="266"/>
        <v>30995</v>
      </c>
      <c r="T1672" s="11">
        <f t="shared" si="260"/>
        <v>30995</v>
      </c>
      <c r="U1672" s="11">
        <f t="shared" si="269"/>
        <v>-246</v>
      </c>
      <c r="V1672" s="11">
        <f t="shared" si="261"/>
        <v>30995</v>
      </c>
      <c r="W1672" s="12">
        <f t="shared" si="267"/>
        <v>1</v>
      </c>
      <c r="X1672" s="11">
        <f t="shared" si="262"/>
        <v>0</v>
      </c>
      <c r="Y1672" s="12">
        <f t="shared" si="268"/>
        <v>0</v>
      </c>
      <c r="AA1672" s="12"/>
      <c r="AB1672" s="12"/>
    </row>
    <row r="1673" spans="1:28">
      <c r="A1673" s="1">
        <v>36370</v>
      </c>
      <c r="B1673" s="7" t="s">
        <v>81</v>
      </c>
      <c r="C1673" s="8" t="str">
        <f t="shared" si="263"/>
        <v>Thur</v>
      </c>
      <c r="E1673" s="10">
        <v>0</v>
      </c>
      <c r="F1673" s="9">
        <v>6733</v>
      </c>
      <c r="G1673" s="9">
        <v>13905</v>
      </c>
      <c r="H1673" s="61">
        <v>5451</v>
      </c>
      <c r="I1673" s="9">
        <v>266</v>
      </c>
      <c r="J1673" s="9">
        <v>0</v>
      </c>
      <c r="K1673" s="9">
        <v>46125</v>
      </c>
      <c r="L1673" s="9">
        <v>0</v>
      </c>
      <c r="M1673" s="9"/>
      <c r="O1673" s="11">
        <f t="shared" si="264"/>
        <v>72480</v>
      </c>
      <c r="P1673" s="11">
        <v>41507</v>
      </c>
      <c r="Q1673" s="11">
        <f t="shared" si="265"/>
        <v>4618</v>
      </c>
      <c r="S1673" s="11">
        <f t="shared" si="266"/>
        <v>30973</v>
      </c>
      <c r="T1673" s="11">
        <f t="shared" si="260"/>
        <v>30973</v>
      </c>
      <c r="U1673" s="11">
        <f t="shared" si="269"/>
        <v>-22</v>
      </c>
      <c r="V1673" s="11">
        <f t="shared" si="261"/>
        <v>30973</v>
      </c>
      <c r="W1673" s="12">
        <f t="shared" si="267"/>
        <v>1</v>
      </c>
      <c r="X1673" s="11">
        <f t="shared" si="262"/>
        <v>0</v>
      </c>
      <c r="Y1673" s="12">
        <f t="shared" si="268"/>
        <v>0</v>
      </c>
      <c r="AA1673" s="12"/>
      <c r="AB1673" s="12"/>
    </row>
    <row r="1674" spans="1:28">
      <c r="A1674" s="1">
        <v>36371</v>
      </c>
      <c r="B1674" s="7" t="s">
        <v>81</v>
      </c>
      <c r="C1674" s="8" t="str">
        <f t="shared" si="263"/>
        <v>Fri</v>
      </c>
      <c r="E1674" s="10">
        <v>0</v>
      </c>
      <c r="F1674" s="9">
        <v>5997</v>
      </c>
      <c r="G1674" s="9">
        <v>13023</v>
      </c>
      <c r="H1674" s="61">
        <v>4558</v>
      </c>
      <c r="I1674" s="9">
        <v>124</v>
      </c>
      <c r="J1674" s="9">
        <v>0</v>
      </c>
      <c r="K1674" s="9">
        <v>46033</v>
      </c>
      <c r="L1674" s="9">
        <v>0</v>
      </c>
      <c r="M1674" s="9"/>
      <c r="O1674" s="11">
        <f t="shared" si="264"/>
        <v>69735</v>
      </c>
      <c r="P1674" s="11">
        <v>41397</v>
      </c>
      <c r="Q1674" s="11">
        <f t="shared" si="265"/>
        <v>4636</v>
      </c>
      <c r="S1674" s="11">
        <f t="shared" si="266"/>
        <v>28338</v>
      </c>
      <c r="T1674" s="11">
        <f t="shared" si="260"/>
        <v>28338</v>
      </c>
      <c r="U1674" s="11">
        <f t="shared" si="269"/>
        <v>-2635</v>
      </c>
      <c r="V1674" s="11">
        <f t="shared" si="261"/>
        <v>28338</v>
      </c>
      <c r="W1674" s="12">
        <f t="shared" si="267"/>
        <v>1</v>
      </c>
      <c r="X1674" s="11">
        <f t="shared" si="262"/>
        <v>0</v>
      </c>
      <c r="Y1674" s="12">
        <f t="shared" si="268"/>
        <v>0</v>
      </c>
      <c r="AA1674" s="12"/>
      <c r="AB1674" s="12"/>
    </row>
    <row r="1675" spans="1:28">
      <c r="A1675" s="1">
        <v>36372</v>
      </c>
      <c r="B1675" s="7" t="s">
        <v>81</v>
      </c>
      <c r="C1675" s="8" t="str">
        <f t="shared" si="263"/>
        <v>Sat</v>
      </c>
      <c r="E1675" s="10">
        <v>0</v>
      </c>
      <c r="F1675" s="9">
        <v>4445</v>
      </c>
      <c r="G1675" s="9">
        <v>11381</v>
      </c>
      <c r="H1675" s="61">
        <v>2322</v>
      </c>
      <c r="I1675" s="9">
        <v>80</v>
      </c>
      <c r="J1675" s="9">
        <v>0</v>
      </c>
      <c r="K1675" s="9">
        <v>45538</v>
      </c>
      <c r="L1675" s="9">
        <v>0</v>
      </c>
      <c r="M1675" s="9"/>
      <c r="O1675" s="11">
        <f t="shared" si="264"/>
        <v>63766</v>
      </c>
      <c r="P1675" s="11">
        <v>40767</v>
      </c>
      <c r="Q1675" s="11">
        <f t="shared" si="265"/>
        <v>4771</v>
      </c>
      <c r="S1675" s="11">
        <f t="shared" si="266"/>
        <v>22999</v>
      </c>
      <c r="T1675" s="11">
        <f t="shared" si="260"/>
        <v>22999</v>
      </c>
      <c r="U1675" s="11">
        <f t="shared" si="269"/>
        <v>-5339</v>
      </c>
      <c r="V1675" s="11">
        <f t="shared" si="261"/>
        <v>22999</v>
      </c>
      <c r="W1675" s="12">
        <f t="shared" si="267"/>
        <v>1</v>
      </c>
      <c r="X1675" s="11">
        <f t="shared" si="262"/>
        <v>0</v>
      </c>
      <c r="Y1675" s="12">
        <f t="shared" si="268"/>
        <v>0</v>
      </c>
      <c r="AA1675" s="12"/>
      <c r="AB1675" s="12"/>
    </row>
    <row r="1676" spans="1:28">
      <c r="A1676" s="1">
        <v>36373</v>
      </c>
      <c r="B1676" s="7" t="s">
        <v>82</v>
      </c>
      <c r="C1676" s="8" t="str">
        <f t="shared" si="263"/>
        <v>Sun</v>
      </c>
      <c r="E1676" s="10">
        <v>0</v>
      </c>
      <c r="F1676" s="9">
        <v>4980</v>
      </c>
      <c r="G1676" s="9">
        <v>12336</v>
      </c>
      <c r="H1676" s="61">
        <v>3440</v>
      </c>
      <c r="I1676" s="9">
        <v>111</v>
      </c>
      <c r="J1676" s="9">
        <v>0</v>
      </c>
      <c r="K1676" s="9">
        <v>44319</v>
      </c>
      <c r="L1676" s="9">
        <v>0</v>
      </c>
      <c r="M1676" s="9"/>
      <c r="O1676" s="11">
        <f t="shared" si="264"/>
        <v>65186</v>
      </c>
      <c r="P1676" s="11">
        <v>39935</v>
      </c>
      <c r="Q1676" s="11">
        <f t="shared" si="265"/>
        <v>4384</v>
      </c>
      <c r="S1676" s="11">
        <f t="shared" si="266"/>
        <v>25251</v>
      </c>
      <c r="T1676" s="11">
        <f t="shared" si="260"/>
        <v>25251</v>
      </c>
      <c r="U1676" s="11">
        <f t="shared" si="269"/>
        <v>2252</v>
      </c>
      <c r="V1676" s="11">
        <f t="shared" si="261"/>
        <v>25251</v>
      </c>
      <c r="W1676" s="12">
        <f t="shared" si="267"/>
        <v>1</v>
      </c>
      <c r="X1676" s="11">
        <f t="shared" si="262"/>
        <v>0</v>
      </c>
      <c r="Y1676" s="12">
        <f t="shared" si="268"/>
        <v>0</v>
      </c>
      <c r="AA1676" s="12"/>
      <c r="AB1676" s="12"/>
    </row>
    <row r="1677" spans="1:28">
      <c r="A1677" s="1">
        <v>36374</v>
      </c>
      <c r="B1677" s="7" t="s">
        <v>82</v>
      </c>
      <c r="C1677" s="8" t="str">
        <f t="shared" si="263"/>
        <v>Mon</v>
      </c>
      <c r="E1677" s="10">
        <v>0</v>
      </c>
      <c r="F1677" s="9">
        <v>6720</v>
      </c>
      <c r="G1677" s="9">
        <v>14255</v>
      </c>
      <c r="H1677" s="61">
        <v>5542</v>
      </c>
      <c r="I1677" s="9">
        <v>152</v>
      </c>
      <c r="J1677" s="9">
        <v>0</v>
      </c>
      <c r="K1677" s="9">
        <v>36309</v>
      </c>
      <c r="L1677" s="9">
        <v>0</v>
      </c>
      <c r="M1677" s="9"/>
      <c r="O1677" s="11">
        <f t="shared" si="264"/>
        <v>62978</v>
      </c>
      <c r="P1677" s="11">
        <v>32554</v>
      </c>
      <c r="Q1677" s="11">
        <f t="shared" si="265"/>
        <v>3755</v>
      </c>
      <c r="S1677" s="11">
        <f t="shared" si="266"/>
        <v>30424</v>
      </c>
      <c r="T1677" s="11">
        <f t="shared" si="260"/>
        <v>30424</v>
      </c>
      <c r="U1677" s="11">
        <f t="shared" si="269"/>
        <v>5173</v>
      </c>
      <c r="V1677" s="11">
        <f t="shared" si="261"/>
        <v>30424</v>
      </c>
      <c r="W1677" s="12">
        <f t="shared" si="267"/>
        <v>1</v>
      </c>
      <c r="X1677" s="11">
        <f t="shared" si="262"/>
        <v>0</v>
      </c>
      <c r="Y1677" s="12">
        <f t="shared" si="268"/>
        <v>0</v>
      </c>
      <c r="AA1677" s="12"/>
      <c r="AB1677" s="12"/>
    </row>
    <row r="1678" spans="1:28">
      <c r="A1678" s="1">
        <v>36375</v>
      </c>
      <c r="B1678" s="7" t="s">
        <v>82</v>
      </c>
      <c r="C1678" s="8" t="str">
        <f t="shared" si="263"/>
        <v>Tue</v>
      </c>
      <c r="E1678" s="10">
        <v>0</v>
      </c>
      <c r="F1678" s="9">
        <v>6481</v>
      </c>
      <c r="G1678" s="9">
        <v>13868</v>
      </c>
      <c r="H1678" s="61">
        <v>5672</v>
      </c>
      <c r="I1678" s="9">
        <v>154</v>
      </c>
      <c r="J1678" s="9">
        <v>0</v>
      </c>
      <c r="K1678" s="9">
        <v>31899</v>
      </c>
      <c r="L1678" s="9">
        <v>0</v>
      </c>
      <c r="M1678" s="9"/>
      <c r="O1678" s="11">
        <f t="shared" si="264"/>
        <v>58074</v>
      </c>
      <c r="P1678" s="11">
        <v>28374</v>
      </c>
      <c r="Q1678" s="11">
        <f t="shared" si="265"/>
        <v>3525</v>
      </c>
      <c r="S1678" s="11">
        <f t="shared" si="266"/>
        <v>29700</v>
      </c>
      <c r="T1678" s="11">
        <f t="shared" si="260"/>
        <v>29700</v>
      </c>
      <c r="U1678" s="11">
        <f t="shared" si="269"/>
        <v>-724</v>
      </c>
      <c r="V1678" s="11">
        <f t="shared" si="261"/>
        <v>29700</v>
      </c>
      <c r="W1678" s="12">
        <f t="shared" si="267"/>
        <v>1</v>
      </c>
      <c r="X1678" s="11">
        <f t="shared" si="262"/>
        <v>0</v>
      </c>
      <c r="Y1678" s="12">
        <f t="shared" si="268"/>
        <v>0</v>
      </c>
      <c r="AA1678" s="12"/>
      <c r="AB1678" s="12"/>
    </row>
    <row r="1679" spans="1:28">
      <c r="A1679" s="1">
        <v>36376</v>
      </c>
      <c r="B1679" s="7" t="s">
        <v>82</v>
      </c>
      <c r="C1679" s="8" t="str">
        <f t="shared" si="263"/>
        <v>Wed</v>
      </c>
      <c r="E1679" s="10">
        <v>0</v>
      </c>
      <c r="F1679" s="9">
        <v>6799</v>
      </c>
      <c r="G1679" s="9">
        <v>14463</v>
      </c>
      <c r="H1679" s="61">
        <v>5997</v>
      </c>
      <c r="I1679" s="9">
        <v>164</v>
      </c>
      <c r="J1679" s="9">
        <v>0</v>
      </c>
      <c r="K1679" s="9">
        <v>32061</v>
      </c>
      <c r="L1679" s="9">
        <v>0</v>
      </c>
      <c r="M1679" s="9"/>
      <c r="O1679" s="11">
        <f t="shared" si="264"/>
        <v>59484</v>
      </c>
      <c r="P1679" s="11">
        <v>26856</v>
      </c>
      <c r="Q1679" s="11">
        <f t="shared" si="265"/>
        <v>5205</v>
      </c>
      <c r="S1679" s="11">
        <f t="shared" si="266"/>
        <v>32628</v>
      </c>
      <c r="T1679" s="11">
        <f t="shared" si="260"/>
        <v>32628</v>
      </c>
      <c r="U1679" s="11">
        <f t="shared" si="269"/>
        <v>2928</v>
      </c>
      <c r="V1679" s="11">
        <f t="shared" si="261"/>
        <v>32628</v>
      </c>
      <c r="W1679" s="12">
        <f t="shared" si="267"/>
        <v>1</v>
      </c>
      <c r="X1679" s="11">
        <f t="shared" si="262"/>
        <v>0</v>
      </c>
      <c r="Y1679" s="12">
        <f t="shared" si="268"/>
        <v>0</v>
      </c>
      <c r="AA1679" s="12"/>
      <c r="AB1679" s="12"/>
    </row>
    <row r="1680" spans="1:28">
      <c r="A1680" s="1">
        <v>36377</v>
      </c>
      <c r="B1680" s="7" t="s">
        <v>82</v>
      </c>
      <c r="C1680" s="8" t="str">
        <f t="shared" si="263"/>
        <v>Thur</v>
      </c>
      <c r="E1680" s="10">
        <v>0</v>
      </c>
      <c r="F1680" s="9">
        <v>6799</v>
      </c>
      <c r="G1680" s="9">
        <v>14104</v>
      </c>
      <c r="H1680" s="61">
        <v>5744</v>
      </c>
      <c r="I1680" s="9">
        <v>148</v>
      </c>
      <c r="J1680" s="9">
        <v>0</v>
      </c>
      <c r="K1680" s="9">
        <v>15074</v>
      </c>
      <c r="L1680" s="9">
        <v>0</v>
      </c>
      <c r="M1680" s="9"/>
      <c r="O1680" s="11">
        <f t="shared" si="264"/>
        <v>41869</v>
      </c>
      <c r="P1680" s="11">
        <v>11897</v>
      </c>
      <c r="Q1680" s="11">
        <f t="shared" si="265"/>
        <v>3177</v>
      </c>
      <c r="S1680" s="11">
        <f t="shared" si="266"/>
        <v>29972</v>
      </c>
      <c r="T1680" s="11">
        <f t="shared" si="260"/>
        <v>29972</v>
      </c>
      <c r="U1680" s="11">
        <f t="shared" si="269"/>
        <v>-2656</v>
      </c>
      <c r="V1680" s="11">
        <f t="shared" si="261"/>
        <v>29972</v>
      </c>
      <c r="W1680" s="12">
        <f t="shared" si="267"/>
        <v>1</v>
      </c>
      <c r="X1680" s="11">
        <f t="shared" si="262"/>
        <v>0</v>
      </c>
      <c r="Y1680" s="12">
        <f t="shared" si="268"/>
        <v>0</v>
      </c>
      <c r="AA1680" s="12"/>
      <c r="AB1680" s="12"/>
    </row>
    <row r="1681" spans="1:28">
      <c r="A1681" s="1">
        <v>36378</v>
      </c>
      <c r="B1681" s="7" t="s">
        <v>82</v>
      </c>
      <c r="C1681" s="8" t="str">
        <f t="shared" si="263"/>
        <v>Fri</v>
      </c>
      <c r="E1681" s="10">
        <v>0</v>
      </c>
      <c r="F1681" s="9">
        <v>6233</v>
      </c>
      <c r="G1681" s="9">
        <v>13424</v>
      </c>
      <c r="H1681" s="61">
        <v>4975</v>
      </c>
      <c r="I1681" s="9">
        <v>115</v>
      </c>
      <c r="J1681" s="9">
        <v>0</v>
      </c>
      <c r="K1681" s="9">
        <v>7755</v>
      </c>
      <c r="L1681" s="9">
        <v>0</v>
      </c>
      <c r="M1681" s="9"/>
      <c r="O1681" s="11">
        <f t="shared" si="264"/>
        <v>32502</v>
      </c>
      <c r="P1681" s="11">
        <v>5397</v>
      </c>
      <c r="Q1681" s="11">
        <f t="shared" si="265"/>
        <v>2358</v>
      </c>
      <c r="S1681" s="11">
        <f t="shared" si="266"/>
        <v>27105</v>
      </c>
      <c r="T1681" s="11">
        <f t="shared" si="260"/>
        <v>27105</v>
      </c>
      <c r="U1681" s="11">
        <f t="shared" si="269"/>
        <v>-2867</v>
      </c>
      <c r="V1681" s="11">
        <f t="shared" si="261"/>
        <v>27105</v>
      </c>
      <c r="W1681" s="12">
        <f t="shared" si="267"/>
        <v>1</v>
      </c>
      <c r="X1681" s="11">
        <f t="shared" si="262"/>
        <v>0</v>
      </c>
      <c r="Y1681" s="12">
        <f t="shared" si="268"/>
        <v>0</v>
      </c>
      <c r="AA1681" s="12"/>
      <c r="AB1681" s="12"/>
    </row>
    <row r="1682" spans="1:28">
      <c r="A1682" s="1">
        <v>36379</v>
      </c>
      <c r="B1682" s="7" t="s">
        <v>82</v>
      </c>
      <c r="C1682" s="8" t="str">
        <f t="shared" si="263"/>
        <v>Sat</v>
      </c>
      <c r="E1682" s="10">
        <v>0</v>
      </c>
      <c r="F1682" s="9">
        <v>4730</v>
      </c>
      <c r="G1682" s="9">
        <v>11933</v>
      </c>
      <c r="H1682" s="61">
        <v>2852</v>
      </c>
      <c r="I1682" s="9">
        <v>84</v>
      </c>
      <c r="J1682" s="9">
        <v>0</v>
      </c>
      <c r="K1682" s="9">
        <v>47328</v>
      </c>
      <c r="L1682" s="9">
        <v>0</v>
      </c>
      <c r="M1682" s="9"/>
      <c r="O1682" s="11">
        <f t="shared" si="264"/>
        <v>66927</v>
      </c>
      <c r="P1682" s="11">
        <v>43293</v>
      </c>
      <c r="Q1682" s="11">
        <f t="shared" si="265"/>
        <v>4035</v>
      </c>
      <c r="S1682" s="11">
        <f t="shared" si="266"/>
        <v>23634</v>
      </c>
      <c r="T1682" s="11">
        <f t="shared" si="260"/>
        <v>23634</v>
      </c>
      <c r="U1682" s="11">
        <f t="shared" si="269"/>
        <v>-3471</v>
      </c>
      <c r="V1682" s="11">
        <f t="shared" si="261"/>
        <v>23634</v>
      </c>
      <c r="W1682" s="12">
        <f t="shared" si="267"/>
        <v>1</v>
      </c>
      <c r="X1682" s="11">
        <f t="shared" si="262"/>
        <v>0</v>
      </c>
      <c r="Y1682" s="12">
        <f t="shared" si="268"/>
        <v>0</v>
      </c>
      <c r="AA1682" s="12"/>
      <c r="AB1682" s="12"/>
    </row>
    <row r="1683" spans="1:28">
      <c r="A1683" s="1">
        <v>36380</v>
      </c>
      <c r="B1683" s="7" t="s">
        <v>82</v>
      </c>
      <c r="C1683" s="8" t="str">
        <f t="shared" si="263"/>
        <v>Sun</v>
      </c>
      <c r="E1683" s="10">
        <v>0</v>
      </c>
      <c r="F1683" s="9">
        <v>5071</v>
      </c>
      <c r="G1683" s="9">
        <v>12480</v>
      </c>
      <c r="H1683" s="61">
        <v>3305</v>
      </c>
      <c r="I1683" s="9">
        <v>103</v>
      </c>
      <c r="J1683" s="9">
        <v>0</v>
      </c>
      <c r="K1683" s="9">
        <v>35206</v>
      </c>
      <c r="L1683" s="9">
        <v>0</v>
      </c>
      <c r="M1683" s="9"/>
      <c r="O1683" s="11">
        <f t="shared" si="264"/>
        <v>56165</v>
      </c>
      <c r="P1683" s="11">
        <v>31562</v>
      </c>
      <c r="Q1683" s="11">
        <f t="shared" si="265"/>
        <v>3644</v>
      </c>
      <c r="S1683" s="11">
        <f t="shared" si="266"/>
        <v>24603</v>
      </c>
      <c r="T1683" s="11">
        <f t="shared" si="260"/>
        <v>24603</v>
      </c>
      <c r="U1683" s="11">
        <f t="shared" si="269"/>
        <v>969</v>
      </c>
      <c r="V1683" s="11">
        <f t="shared" si="261"/>
        <v>24603</v>
      </c>
      <c r="W1683" s="12">
        <f t="shared" si="267"/>
        <v>1</v>
      </c>
      <c r="X1683" s="11">
        <f t="shared" si="262"/>
        <v>0</v>
      </c>
      <c r="Y1683" s="12">
        <f t="shared" si="268"/>
        <v>0</v>
      </c>
      <c r="AA1683" s="12"/>
      <c r="AB1683" s="12"/>
    </row>
    <row r="1684" spans="1:28">
      <c r="A1684" s="1">
        <v>36381</v>
      </c>
      <c r="B1684" s="7" t="s">
        <v>82</v>
      </c>
      <c r="C1684" s="8" t="str">
        <f t="shared" si="263"/>
        <v>Mon</v>
      </c>
      <c r="E1684" s="10">
        <v>0</v>
      </c>
      <c r="F1684" s="9">
        <v>6777</v>
      </c>
      <c r="G1684" s="9">
        <v>13972</v>
      </c>
      <c r="H1684" s="61">
        <v>5919</v>
      </c>
      <c r="I1684" s="9">
        <v>138</v>
      </c>
      <c r="J1684" s="9">
        <v>0</v>
      </c>
      <c r="K1684" s="9">
        <v>18398</v>
      </c>
      <c r="L1684" s="9">
        <v>0</v>
      </c>
      <c r="M1684" s="9"/>
      <c r="O1684" s="11">
        <f t="shared" si="264"/>
        <v>45204</v>
      </c>
      <c r="P1684" s="11">
        <v>14934</v>
      </c>
      <c r="Q1684" s="11">
        <f t="shared" si="265"/>
        <v>3464</v>
      </c>
      <c r="S1684" s="11">
        <f t="shared" si="266"/>
        <v>30270</v>
      </c>
      <c r="T1684" s="11">
        <f t="shared" si="260"/>
        <v>30270</v>
      </c>
      <c r="U1684" s="11">
        <f t="shared" si="269"/>
        <v>5667</v>
      </c>
      <c r="V1684" s="11">
        <f t="shared" si="261"/>
        <v>30270</v>
      </c>
      <c r="W1684" s="12">
        <f t="shared" si="267"/>
        <v>1</v>
      </c>
      <c r="X1684" s="11">
        <f t="shared" si="262"/>
        <v>0</v>
      </c>
      <c r="Y1684" s="12">
        <f t="shared" si="268"/>
        <v>0</v>
      </c>
      <c r="AA1684" s="12"/>
      <c r="AB1684" s="12"/>
    </row>
    <row r="1685" spans="1:28">
      <c r="A1685" s="1">
        <v>36382</v>
      </c>
      <c r="B1685" s="7" t="s">
        <v>82</v>
      </c>
      <c r="C1685" s="8" t="str">
        <f t="shared" si="263"/>
        <v>Tue</v>
      </c>
      <c r="E1685" s="10">
        <v>0</v>
      </c>
      <c r="F1685" s="9">
        <v>6942</v>
      </c>
      <c r="G1685" s="9">
        <v>14218</v>
      </c>
      <c r="H1685" s="61">
        <v>5879</v>
      </c>
      <c r="I1685" s="9">
        <v>163</v>
      </c>
      <c r="J1685" s="9">
        <v>0</v>
      </c>
      <c r="K1685" s="9">
        <v>4776</v>
      </c>
      <c r="L1685" s="9">
        <v>0</v>
      </c>
      <c r="M1685" s="9"/>
      <c r="O1685" s="11">
        <f t="shared" si="264"/>
        <v>31978</v>
      </c>
      <c r="P1685" s="11">
        <v>1738</v>
      </c>
      <c r="Q1685" s="11">
        <f t="shared" si="265"/>
        <v>3038</v>
      </c>
      <c r="S1685" s="11">
        <f t="shared" si="266"/>
        <v>30240</v>
      </c>
      <c r="T1685" s="11">
        <f t="shared" si="260"/>
        <v>30240</v>
      </c>
      <c r="U1685" s="11">
        <f t="shared" si="269"/>
        <v>-30</v>
      </c>
      <c r="V1685" s="11">
        <f t="shared" si="261"/>
        <v>30240</v>
      </c>
      <c r="W1685" s="12">
        <f t="shared" si="267"/>
        <v>1</v>
      </c>
      <c r="X1685" s="11">
        <f t="shared" si="262"/>
        <v>0</v>
      </c>
      <c r="Y1685" s="12">
        <f t="shared" si="268"/>
        <v>0</v>
      </c>
      <c r="AA1685" s="12"/>
      <c r="AB1685" s="12"/>
    </row>
    <row r="1686" spans="1:28">
      <c r="A1686" s="1">
        <v>36383</v>
      </c>
      <c r="B1686" s="7" t="s">
        <v>82</v>
      </c>
      <c r="C1686" s="8" t="str">
        <f t="shared" si="263"/>
        <v>Wed</v>
      </c>
      <c r="E1686" s="10">
        <v>0</v>
      </c>
      <c r="F1686" s="9">
        <v>6515</v>
      </c>
      <c r="G1686" s="9">
        <v>13652</v>
      </c>
      <c r="H1686" s="61">
        <v>5399</v>
      </c>
      <c r="I1686" s="9">
        <v>122</v>
      </c>
      <c r="J1686" s="9">
        <v>0</v>
      </c>
      <c r="K1686" s="9">
        <v>33409</v>
      </c>
      <c r="L1686" s="9">
        <v>0</v>
      </c>
      <c r="M1686" s="9"/>
      <c r="O1686" s="11">
        <f t="shared" si="264"/>
        <v>59097</v>
      </c>
      <c r="P1686" s="11">
        <v>29755</v>
      </c>
      <c r="Q1686" s="11">
        <f t="shared" si="265"/>
        <v>3654</v>
      </c>
      <c r="S1686" s="11">
        <f t="shared" si="266"/>
        <v>29342</v>
      </c>
      <c r="T1686" s="11">
        <f t="shared" si="260"/>
        <v>29342</v>
      </c>
      <c r="U1686" s="11">
        <f t="shared" si="269"/>
        <v>-898</v>
      </c>
      <c r="V1686" s="11">
        <f t="shared" si="261"/>
        <v>29342</v>
      </c>
      <c r="W1686" s="12">
        <f t="shared" si="267"/>
        <v>1</v>
      </c>
      <c r="X1686" s="11">
        <f t="shared" si="262"/>
        <v>0</v>
      </c>
      <c r="Y1686" s="12">
        <f t="shared" si="268"/>
        <v>0</v>
      </c>
      <c r="AA1686" s="12"/>
      <c r="AB1686" s="12"/>
    </row>
    <row r="1687" spans="1:28">
      <c r="A1687" s="1">
        <v>36384</v>
      </c>
      <c r="B1687" s="7" t="s">
        <v>82</v>
      </c>
      <c r="C1687" s="8" t="str">
        <f t="shared" si="263"/>
        <v>Thur</v>
      </c>
      <c r="E1687" s="10">
        <v>0</v>
      </c>
      <c r="F1687" s="9">
        <v>6721</v>
      </c>
      <c r="G1687" s="9">
        <v>13527</v>
      </c>
      <c r="H1687" s="61">
        <v>5648</v>
      </c>
      <c r="I1687" s="9">
        <v>262</v>
      </c>
      <c r="J1687" s="9">
        <v>0</v>
      </c>
      <c r="K1687" s="9">
        <v>39680</v>
      </c>
      <c r="L1687" s="9">
        <v>0</v>
      </c>
      <c r="M1687" s="9"/>
      <c r="O1687" s="11">
        <f t="shared" si="264"/>
        <v>65838</v>
      </c>
      <c r="P1687" s="11">
        <v>35787</v>
      </c>
      <c r="Q1687" s="11">
        <f t="shared" si="265"/>
        <v>3893</v>
      </c>
      <c r="S1687" s="11">
        <f t="shared" si="266"/>
        <v>30051</v>
      </c>
      <c r="T1687" s="11">
        <f t="shared" si="260"/>
        <v>30051</v>
      </c>
      <c r="U1687" s="11">
        <f t="shared" si="269"/>
        <v>709</v>
      </c>
      <c r="V1687" s="11">
        <f t="shared" si="261"/>
        <v>30051</v>
      </c>
      <c r="W1687" s="12">
        <f t="shared" si="267"/>
        <v>1</v>
      </c>
      <c r="X1687" s="11">
        <f t="shared" si="262"/>
        <v>0</v>
      </c>
      <c r="Y1687" s="12">
        <f t="shared" si="268"/>
        <v>0</v>
      </c>
      <c r="AA1687" s="12"/>
      <c r="AB1687" s="12"/>
    </row>
    <row r="1688" spans="1:28">
      <c r="A1688" s="1">
        <v>36385</v>
      </c>
      <c r="B1688" s="7" t="s">
        <v>82</v>
      </c>
      <c r="C1688" s="8" t="str">
        <f t="shared" si="263"/>
        <v>Fri</v>
      </c>
      <c r="E1688" s="10">
        <v>0</v>
      </c>
      <c r="F1688" s="9">
        <v>6101</v>
      </c>
      <c r="G1688" s="9">
        <v>12617</v>
      </c>
      <c r="H1688" s="61">
        <v>4658</v>
      </c>
      <c r="I1688" s="9">
        <v>118</v>
      </c>
      <c r="J1688" s="9">
        <v>0</v>
      </c>
      <c r="K1688" s="9">
        <v>46172</v>
      </c>
      <c r="L1688" s="9">
        <v>0</v>
      </c>
      <c r="M1688" s="9"/>
      <c r="O1688" s="11">
        <f t="shared" si="264"/>
        <v>69666</v>
      </c>
      <c r="P1688" s="11">
        <v>44181</v>
      </c>
      <c r="Q1688" s="11">
        <f t="shared" si="265"/>
        <v>1991</v>
      </c>
      <c r="S1688" s="11">
        <f t="shared" si="266"/>
        <v>25485</v>
      </c>
      <c r="T1688" s="11">
        <f t="shared" si="260"/>
        <v>25485</v>
      </c>
      <c r="U1688" s="11">
        <f t="shared" si="269"/>
        <v>-4566</v>
      </c>
      <c r="V1688" s="11">
        <f t="shared" si="261"/>
        <v>25485</v>
      </c>
      <c r="W1688" s="12">
        <f t="shared" si="267"/>
        <v>1</v>
      </c>
      <c r="X1688" s="11">
        <f t="shared" si="262"/>
        <v>0</v>
      </c>
      <c r="Y1688" s="12">
        <f t="shared" si="268"/>
        <v>0</v>
      </c>
      <c r="AA1688" s="12"/>
      <c r="AB1688" s="12"/>
    </row>
    <row r="1689" spans="1:28">
      <c r="A1689" s="1">
        <v>36386</v>
      </c>
      <c r="B1689" s="7" t="s">
        <v>82</v>
      </c>
      <c r="C1689" s="8" t="str">
        <f t="shared" si="263"/>
        <v>Sat</v>
      </c>
      <c r="E1689" s="10">
        <v>0</v>
      </c>
      <c r="F1689" s="9">
        <v>4862</v>
      </c>
      <c r="G1689" s="9">
        <v>11388</v>
      </c>
      <c r="H1689" s="61">
        <v>2823</v>
      </c>
      <c r="I1689" s="9">
        <v>86</v>
      </c>
      <c r="J1689" s="9">
        <v>0</v>
      </c>
      <c r="K1689" s="9">
        <v>34696</v>
      </c>
      <c r="L1689" s="9">
        <v>0</v>
      </c>
      <c r="M1689" s="9"/>
      <c r="O1689" s="11">
        <f t="shared" si="264"/>
        <v>53855</v>
      </c>
      <c r="P1689" s="11">
        <v>31838</v>
      </c>
      <c r="Q1689" s="11">
        <f t="shared" si="265"/>
        <v>2858</v>
      </c>
      <c r="S1689" s="11">
        <f t="shared" si="266"/>
        <v>22017</v>
      </c>
      <c r="T1689" s="11">
        <f t="shared" si="260"/>
        <v>22017</v>
      </c>
      <c r="U1689" s="11">
        <f t="shared" si="269"/>
        <v>-3468</v>
      </c>
      <c r="V1689" s="11">
        <f t="shared" si="261"/>
        <v>22017</v>
      </c>
      <c r="W1689" s="12">
        <f t="shared" si="267"/>
        <v>1</v>
      </c>
      <c r="X1689" s="11">
        <f t="shared" si="262"/>
        <v>0</v>
      </c>
      <c r="Y1689" s="12">
        <f t="shared" si="268"/>
        <v>0</v>
      </c>
      <c r="AA1689" s="12"/>
      <c r="AB1689" s="12"/>
    </row>
    <row r="1690" spans="1:28">
      <c r="A1690" s="1">
        <v>36387</v>
      </c>
      <c r="B1690" s="7" t="s">
        <v>82</v>
      </c>
      <c r="C1690" s="8" t="str">
        <f t="shared" si="263"/>
        <v>Sun</v>
      </c>
      <c r="E1690" s="10">
        <v>0</v>
      </c>
      <c r="F1690" s="9">
        <v>5303</v>
      </c>
      <c r="G1690" s="9">
        <v>11983</v>
      </c>
      <c r="H1690" s="61">
        <v>3778</v>
      </c>
      <c r="I1690" s="9">
        <v>129</v>
      </c>
      <c r="J1690" s="9">
        <v>0</v>
      </c>
      <c r="K1690" s="9">
        <v>25559</v>
      </c>
      <c r="L1690" s="9">
        <v>0</v>
      </c>
      <c r="M1690" s="9"/>
      <c r="O1690" s="11">
        <f t="shared" si="264"/>
        <v>46752</v>
      </c>
      <c r="P1690" s="11">
        <v>22520</v>
      </c>
      <c r="Q1690" s="11">
        <f t="shared" si="265"/>
        <v>3039</v>
      </c>
      <c r="S1690" s="11">
        <f t="shared" si="266"/>
        <v>24232</v>
      </c>
      <c r="T1690" s="11">
        <f t="shared" si="260"/>
        <v>24232</v>
      </c>
      <c r="U1690" s="11">
        <f t="shared" si="269"/>
        <v>2215</v>
      </c>
      <c r="V1690" s="11">
        <f t="shared" si="261"/>
        <v>24232</v>
      </c>
      <c r="W1690" s="12">
        <f t="shared" si="267"/>
        <v>1</v>
      </c>
      <c r="X1690" s="11">
        <f t="shared" si="262"/>
        <v>0</v>
      </c>
      <c r="Y1690" s="12">
        <f t="shared" si="268"/>
        <v>0</v>
      </c>
      <c r="AA1690" s="12"/>
      <c r="AB1690" s="12"/>
    </row>
    <row r="1691" spans="1:28">
      <c r="A1691" s="1">
        <v>36388</v>
      </c>
      <c r="B1691" s="7" t="s">
        <v>82</v>
      </c>
      <c r="C1691" s="8" t="str">
        <f t="shared" si="263"/>
        <v>Mon</v>
      </c>
      <c r="E1691" s="10">
        <v>0</v>
      </c>
      <c r="F1691" s="9">
        <v>7118</v>
      </c>
      <c r="G1691" s="9">
        <v>13780</v>
      </c>
      <c r="H1691" s="61">
        <v>6156</v>
      </c>
      <c r="I1691" s="9">
        <v>231</v>
      </c>
      <c r="J1691" s="9">
        <v>0</v>
      </c>
      <c r="K1691" s="9">
        <v>46097</v>
      </c>
      <c r="L1691" s="9">
        <v>0</v>
      </c>
      <c r="M1691" s="9"/>
      <c r="O1691" s="11">
        <f t="shared" si="264"/>
        <v>73382</v>
      </c>
      <c r="P1691" s="11">
        <v>43371</v>
      </c>
      <c r="Q1691" s="11">
        <f t="shared" si="265"/>
        <v>2726</v>
      </c>
      <c r="S1691" s="11">
        <f t="shared" si="266"/>
        <v>30011</v>
      </c>
      <c r="T1691" s="11">
        <f t="shared" si="260"/>
        <v>30011</v>
      </c>
      <c r="U1691" s="11">
        <f t="shared" si="269"/>
        <v>5779</v>
      </c>
      <c r="V1691" s="11">
        <f t="shared" si="261"/>
        <v>30011</v>
      </c>
      <c r="W1691" s="12">
        <f t="shared" si="267"/>
        <v>1</v>
      </c>
      <c r="X1691" s="11">
        <f t="shared" si="262"/>
        <v>0</v>
      </c>
      <c r="Y1691" s="12">
        <f t="shared" si="268"/>
        <v>0</v>
      </c>
      <c r="AA1691" s="12"/>
      <c r="AB1691" s="12"/>
    </row>
    <row r="1692" spans="1:28">
      <c r="A1692" s="1">
        <v>36389</v>
      </c>
      <c r="B1692" s="7" t="s">
        <v>82</v>
      </c>
      <c r="C1692" s="8" t="str">
        <f t="shared" si="263"/>
        <v>Tue</v>
      </c>
      <c r="E1692" s="10">
        <v>0</v>
      </c>
      <c r="F1692" s="9">
        <v>6976</v>
      </c>
      <c r="G1692" s="9">
        <v>13507</v>
      </c>
      <c r="H1692" s="61">
        <v>5967</v>
      </c>
      <c r="I1692" s="9">
        <v>222</v>
      </c>
      <c r="J1692" s="9">
        <v>0</v>
      </c>
      <c r="K1692" s="9">
        <v>45905</v>
      </c>
      <c r="L1692" s="9">
        <v>0</v>
      </c>
      <c r="M1692" s="9"/>
      <c r="O1692" s="11">
        <f t="shared" si="264"/>
        <v>72577</v>
      </c>
      <c r="P1692" s="11">
        <v>43246</v>
      </c>
      <c r="Q1692" s="11">
        <f t="shared" si="265"/>
        <v>2659</v>
      </c>
      <c r="S1692" s="11">
        <f t="shared" si="266"/>
        <v>29331</v>
      </c>
      <c r="T1692" s="11">
        <f t="shared" si="260"/>
        <v>29331</v>
      </c>
      <c r="U1692" s="11">
        <f t="shared" si="269"/>
        <v>-680</v>
      </c>
      <c r="V1692" s="11">
        <f t="shared" si="261"/>
        <v>29331</v>
      </c>
      <c r="W1692" s="12">
        <f t="shared" si="267"/>
        <v>1</v>
      </c>
      <c r="X1692" s="11">
        <f t="shared" si="262"/>
        <v>0</v>
      </c>
      <c r="Y1692" s="12">
        <f t="shared" si="268"/>
        <v>0</v>
      </c>
      <c r="AA1692" s="12"/>
      <c r="AB1692" s="12"/>
    </row>
    <row r="1693" spans="1:28">
      <c r="A1693" s="1">
        <v>36390</v>
      </c>
      <c r="B1693" s="7" t="s">
        <v>82</v>
      </c>
      <c r="C1693" s="8" t="str">
        <f t="shared" si="263"/>
        <v>Wed</v>
      </c>
      <c r="E1693" s="10">
        <v>0</v>
      </c>
      <c r="F1693" s="9">
        <v>7123</v>
      </c>
      <c r="G1693" s="9">
        <v>13617</v>
      </c>
      <c r="H1693" s="61">
        <v>6134</v>
      </c>
      <c r="I1693" s="9">
        <v>262</v>
      </c>
      <c r="J1693" s="9">
        <v>0</v>
      </c>
      <c r="K1693" s="9">
        <v>45748</v>
      </c>
      <c r="L1693" s="9">
        <v>0</v>
      </c>
      <c r="M1693" s="9"/>
      <c r="O1693" s="11">
        <f t="shared" si="264"/>
        <v>72884</v>
      </c>
      <c r="P1693" s="11">
        <v>42796</v>
      </c>
      <c r="Q1693" s="11">
        <f t="shared" si="265"/>
        <v>2952</v>
      </c>
      <c r="S1693" s="11">
        <f t="shared" si="266"/>
        <v>30088</v>
      </c>
      <c r="T1693" s="11">
        <f t="shared" si="260"/>
        <v>30088</v>
      </c>
      <c r="U1693" s="11">
        <f t="shared" si="269"/>
        <v>757</v>
      </c>
      <c r="V1693" s="11">
        <f t="shared" si="261"/>
        <v>30088</v>
      </c>
      <c r="W1693" s="12">
        <f t="shared" si="267"/>
        <v>1</v>
      </c>
      <c r="X1693" s="11">
        <f t="shared" si="262"/>
        <v>0</v>
      </c>
      <c r="Y1693" s="12">
        <f t="shared" si="268"/>
        <v>0</v>
      </c>
      <c r="AA1693" s="12"/>
      <c r="AB1693" s="12"/>
    </row>
    <row r="1694" spans="1:28">
      <c r="A1694" s="1">
        <v>36391</v>
      </c>
      <c r="B1694" s="7" t="s">
        <v>82</v>
      </c>
      <c r="C1694" s="8" t="str">
        <f t="shared" si="263"/>
        <v>Thur</v>
      </c>
      <c r="E1694" s="10">
        <v>0</v>
      </c>
      <c r="F1694" s="9">
        <v>6983</v>
      </c>
      <c r="G1694" s="9">
        <v>13575</v>
      </c>
      <c r="H1694" s="61">
        <v>6117</v>
      </c>
      <c r="I1694" s="9">
        <v>349</v>
      </c>
      <c r="J1694" s="9">
        <v>0</v>
      </c>
      <c r="K1694" s="9">
        <v>49026</v>
      </c>
      <c r="L1694" s="9">
        <v>0</v>
      </c>
      <c r="M1694" s="9"/>
      <c r="O1694" s="11">
        <f t="shared" si="264"/>
        <v>76050</v>
      </c>
      <c r="P1694" s="11">
        <v>45698</v>
      </c>
      <c r="Q1694" s="11">
        <f t="shared" si="265"/>
        <v>3328</v>
      </c>
      <c r="S1694" s="11">
        <f t="shared" si="266"/>
        <v>30352</v>
      </c>
      <c r="T1694" s="11">
        <f t="shared" si="260"/>
        <v>30352</v>
      </c>
      <c r="U1694" s="11">
        <f t="shared" si="269"/>
        <v>264</v>
      </c>
      <c r="V1694" s="11">
        <f t="shared" si="261"/>
        <v>30352</v>
      </c>
      <c r="W1694" s="12">
        <f t="shared" si="267"/>
        <v>1</v>
      </c>
      <c r="X1694" s="11">
        <f t="shared" si="262"/>
        <v>0</v>
      </c>
      <c r="Y1694" s="12">
        <f t="shared" si="268"/>
        <v>0</v>
      </c>
      <c r="AA1694" s="12"/>
      <c r="AB1694" s="12"/>
    </row>
    <row r="1695" spans="1:28">
      <c r="A1695" s="1">
        <v>36392</v>
      </c>
      <c r="B1695" s="7" t="s">
        <v>82</v>
      </c>
      <c r="C1695" s="8" t="str">
        <f t="shared" si="263"/>
        <v>Fri</v>
      </c>
      <c r="E1695" s="10">
        <v>0</v>
      </c>
      <c r="F1695" s="9">
        <v>6417</v>
      </c>
      <c r="G1695" s="9">
        <v>13146</v>
      </c>
      <c r="H1695" s="61">
        <v>5534</v>
      </c>
      <c r="I1695" s="9">
        <v>217</v>
      </c>
      <c r="J1695" s="9">
        <v>0</v>
      </c>
      <c r="K1695" s="9">
        <v>31065</v>
      </c>
      <c r="L1695" s="9">
        <v>0</v>
      </c>
      <c r="M1695" s="9"/>
      <c r="O1695" s="11">
        <f t="shared" si="264"/>
        <v>56379</v>
      </c>
      <c r="P1695" s="11">
        <v>27030</v>
      </c>
      <c r="Q1695" s="11">
        <f t="shared" si="265"/>
        <v>4035</v>
      </c>
      <c r="S1695" s="11">
        <f t="shared" si="266"/>
        <v>29349</v>
      </c>
      <c r="T1695" s="11">
        <f t="shared" si="260"/>
        <v>29349</v>
      </c>
      <c r="U1695" s="11">
        <f t="shared" si="269"/>
        <v>-1003</v>
      </c>
      <c r="V1695" s="11">
        <f t="shared" si="261"/>
        <v>29349</v>
      </c>
      <c r="W1695" s="12">
        <f t="shared" si="267"/>
        <v>1</v>
      </c>
      <c r="X1695" s="11">
        <f t="shared" si="262"/>
        <v>0</v>
      </c>
      <c r="Y1695" s="12">
        <f t="shared" si="268"/>
        <v>0</v>
      </c>
      <c r="AA1695" s="12"/>
      <c r="AB1695" s="12"/>
    </row>
    <row r="1696" spans="1:28">
      <c r="A1696" s="1">
        <v>36393</v>
      </c>
      <c r="B1696" s="7" t="s">
        <v>82</v>
      </c>
      <c r="C1696" s="8" t="str">
        <f t="shared" si="263"/>
        <v>Sat</v>
      </c>
      <c r="E1696" s="10">
        <v>0</v>
      </c>
      <c r="F1696" s="9">
        <v>5047</v>
      </c>
      <c r="G1696" s="9">
        <v>11930</v>
      </c>
      <c r="H1696" s="61">
        <v>3370</v>
      </c>
      <c r="I1696" s="9">
        <v>85</v>
      </c>
      <c r="J1696" s="9">
        <v>0</v>
      </c>
      <c r="K1696" s="9">
        <v>40495</v>
      </c>
      <c r="L1696" s="9">
        <v>0</v>
      </c>
      <c r="M1696" s="9"/>
      <c r="O1696" s="11">
        <f t="shared" si="264"/>
        <v>60927</v>
      </c>
      <c r="P1696" s="11">
        <v>37152</v>
      </c>
      <c r="Q1696" s="11">
        <f t="shared" si="265"/>
        <v>3343</v>
      </c>
      <c r="S1696" s="11">
        <f t="shared" si="266"/>
        <v>23775</v>
      </c>
      <c r="T1696" s="11">
        <f t="shared" si="260"/>
        <v>23775</v>
      </c>
      <c r="U1696" s="11">
        <f t="shared" si="269"/>
        <v>-5574</v>
      </c>
      <c r="V1696" s="11">
        <f t="shared" si="261"/>
        <v>23775</v>
      </c>
      <c r="W1696" s="12">
        <f t="shared" si="267"/>
        <v>1</v>
      </c>
      <c r="X1696" s="11">
        <f t="shared" si="262"/>
        <v>0</v>
      </c>
      <c r="Y1696" s="12">
        <f t="shared" si="268"/>
        <v>0</v>
      </c>
      <c r="AA1696" s="12"/>
      <c r="AB1696" s="12"/>
    </row>
    <row r="1697" spans="1:28">
      <c r="A1697" s="1">
        <v>36394</v>
      </c>
      <c r="B1697" s="7" t="s">
        <v>82</v>
      </c>
      <c r="C1697" s="8" t="str">
        <f t="shared" si="263"/>
        <v>Sun</v>
      </c>
      <c r="E1697" s="10">
        <v>0</v>
      </c>
      <c r="F1697" s="9">
        <v>5381</v>
      </c>
      <c r="G1697" s="9">
        <v>12283</v>
      </c>
      <c r="H1697" s="61">
        <v>4326</v>
      </c>
      <c r="I1697" s="9">
        <v>161</v>
      </c>
      <c r="J1697" s="9">
        <v>0</v>
      </c>
      <c r="K1697" s="9">
        <v>46526</v>
      </c>
      <c r="L1697" s="9">
        <v>0</v>
      </c>
      <c r="M1697" s="9"/>
      <c r="O1697" s="11">
        <f t="shared" si="264"/>
        <v>68677</v>
      </c>
      <c r="P1697" s="11">
        <v>42973</v>
      </c>
      <c r="Q1697" s="11">
        <f t="shared" si="265"/>
        <v>3553</v>
      </c>
      <c r="S1697" s="11">
        <f t="shared" si="266"/>
        <v>25704</v>
      </c>
      <c r="T1697" s="11">
        <f t="shared" si="260"/>
        <v>25704</v>
      </c>
      <c r="U1697" s="11">
        <f t="shared" si="269"/>
        <v>1929</v>
      </c>
      <c r="V1697" s="11">
        <f t="shared" si="261"/>
        <v>25704</v>
      </c>
      <c r="W1697" s="12">
        <f t="shared" si="267"/>
        <v>1</v>
      </c>
      <c r="X1697" s="11">
        <f t="shared" si="262"/>
        <v>0</v>
      </c>
      <c r="Y1697" s="12">
        <f t="shared" si="268"/>
        <v>0</v>
      </c>
      <c r="AA1697" s="12"/>
      <c r="AB1697" s="12"/>
    </row>
    <row r="1698" spans="1:28">
      <c r="A1698" s="1">
        <v>36395</v>
      </c>
      <c r="B1698" s="7" t="s">
        <v>82</v>
      </c>
      <c r="C1698" s="8" t="str">
        <f t="shared" si="263"/>
        <v>Mon</v>
      </c>
      <c r="E1698" s="10">
        <v>0</v>
      </c>
      <c r="F1698" s="9">
        <v>7370</v>
      </c>
      <c r="G1698" s="9">
        <v>13795</v>
      </c>
      <c r="H1698" s="61">
        <v>6452</v>
      </c>
      <c r="I1698" s="9">
        <v>352</v>
      </c>
      <c r="J1698" s="9">
        <v>0</v>
      </c>
      <c r="K1698" s="9">
        <v>47392</v>
      </c>
      <c r="L1698" s="9">
        <v>0</v>
      </c>
      <c r="M1698" s="9"/>
      <c r="O1698" s="11">
        <f t="shared" si="264"/>
        <v>75361</v>
      </c>
      <c r="P1698" s="11">
        <v>43802</v>
      </c>
      <c r="Q1698" s="11">
        <f t="shared" si="265"/>
        <v>3590</v>
      </c>
      <c r="S1698" s="11">
        <f t="shared" si="266"/>
        <v>31559</v>
      </c>
      <c r="T1698" s="11">
        <f t="shared" si="260"/>
        <v>31559</v>
      </c>
      <c r="U1698" s="11">
        <f t="shared" si="269"/>
        <v>5855</v>
      </c>
      <c r="V1698" s="11">
        <f t="shared" si="261"/>
        <v>31559</v>
      </c>
      <c r="W1698" s="12">
        <f t="shared" si="267"/>
        <v>1</v>
      </c>
      <c r="X1698" s="11">
        <f t="shared" si="262"/>
        <v>0</v>
      </c>
      <c r="Y1698" s="12">
        <f t="shared" si="268"/>
        <v>0</v>
      </c>
      <c r="AA1698" s="12"/>
      <c r="AB1698" s="12"/>
    </row>
    <row r="1699" spans="1:28">
      <c r="A1699" s="1">
        <v>36396</v>
      </c>
      <c r="B1699" s="7" t="s">
        <v>82</v>
      </c>
      <c r="C1699" s="8" t="str">
        <f t="shared" si="263"/>
        <v>Tue</v>
      </c>
      <c r="E1699" s="10">
        <v>0</v>
      </c>
      <c r="F1699" s="9">
        <v>7484</v>
      </c>
      <c r="G1699" s="9">
        <v>13460</v>
      </c>
      <c r="H1699" s="61">
        <v>6419</v>
      </c>
      <c r="I1699" s="9">
        <v>418</v>
      </c>
      <c r="J1699" s="9">
        <v>0</v>
      </c>
      <c r="K1699" s="9">
        <v>47812</v>
      </c>
      <c r="L1699" s="9">
        <v>0</v>
      </c>
      <c r="M1699" s="9"/>
      <c r="O1699" s="11">
        <f t="shared" si="264"/>
        <v>75593</v>
      </c>
      <c r="P1699" s="11">
        <v>44074</v>
      </c>
      <c r="Q1699" s="11">
        <f t="shared" si="265"/>
        <v>3738</v>
      </c>
      <c r="S1699" s="11">
        <f t="shared" si="266"/>
        <v>31519</v>
      </c>
      <c r="T1699" s="11">
        <f t="shared" si="260"/>
        <v>31519</v>
      </c>
      <c r="U1699" s="11">
        <f t="shared" si="269"/>
        <v>-40</v>
      </c>
      <c r="V1699" s="11">
        <f t="shared" si="261"/>
        <v>31519</v>
      </c>
      <c r="W1699" s="12">
        <f t="shared" si="267"/>
        <v>1</v>
      </c>
      <c r="X1699" s="11">
        <f t="shared" si="262"/>
        <v>0</v>
      </c>
      <c r="Y1699" s="12">
        <f t="shared" si="268"/>
        <v>0</v>
      </c>
      <c r="AA1699" s="12"/>
      <c r="AB1699" s="12"/>
    </row>
    <row r="1700" spans="1:28">
      <c r="A1700" s="1">
        <v>36397</v>
      </c>
      <c r="B1700" s="7" t="s">
        <v>82</v>
      </c>
      <c r="C1700" s="8" t="str">
        <f t="shared" si="263"/>
        <v>Wed</v>
      </c>
      <c r="E1700" s="10">
        <v>0</v>
      </c>
      <c r="F1700" s="9">
        <v>10723</v>
      </c>
      <c r="G1700" s="9">
        <v>11105</v>
      </c>
      <c r="H1700" s="61">
        <v>6197</v>
      </c>
      <c r="I1700" s="9">
        <v>0</v>
      </c>
      <c r="J1700" s="9">
        <v>0</v>
      </c>
      <c r="K1700" s="9">
        <v>39453</v>
      </c>
      <c r="L1700" s="9">
        <v>0</v>
      </c>
      <c r="M1700" s="9"/>
      <c r="O1700" s="11">
        <f t="shared" si="264"/>
        <v>67478</v>
      </c>
      <c r="P1700" s="11">
        <v>35805</v>
      </c>
      <c r="Q1700" s="11">
        <f t="shared" si="265"/>
        <v>3648</v>
      </c>
      <c r="S1700" s="11">
        <f t="shared" si="266"/>
        <v>31673</v>
      </c>
      <c r="T1700" s="11">
        <f t="shared" si="260"/>
        <v>31673</v>
      </c>
      <c r="U1700" s="11">
        <f t="shared" si="269"/>
        <v>154</v>
      </c>
      <c r="V1700" s="11">
        <f t="shared" si="261"/>
        <v>31673</v>
      </c>
      <c r="W1700" s="12">
        <f t="shared" si="267"/>
        <v>1</v>
      </c>
      <c r="X1700" s="11">
        <f t="shared" si="262"/>
        <v>0</v>
      </c>
      <c r="Y1700" s="12">
        <f t="shared" si="268"/>
        <v>0</v>
      </c>
      <c r="AA1700" s="12"/>
      <c r="AB1700" s="12"/>
    </row>
    <row r="1701" spans="1:28">
      <c r="A1701" s="1">
        <v>36398</v>
      </c>
      <c r="B1701" s="7" t="s">
        <v>82</v>
      </c>
      <c r="C1701" s="8" t="str">
        <f t="shared" si="263"/>
        <v>Thur</v>
      </c>
      <c r="E1701" s="10">
        <v>0</v>
      </c>
      <c r="F1701" s="9">
        <v>13470</v>
      </c>
      <c r="G1701" s="9">
        <v>10332</v>
      </c>
      <c r="H1701" s="61">
        <v>3814</v>
      </c>
      <c r="I1701" s="9">
        <v>264</v>
      </c>
      <c r="J1701" s="9">
        <v>0</v>
      </c>
      <c r="K1701" s="9">
        <v>39884</v>
      </c>
      <c r="L1701" s="9">
        <v>0</v>
      </c>
      <c r="M1701" s="9"/>
      <c r="O1701" s="11">
        <f t="shared" si="264"/>
        <v>67764</v>
      </c>
      <c r="P1701" s="11">
        <v>36341</v>
      </c>
      <c r="Q1701" s="11">
        <f t="shared" si="265"/>
        <v>3543</v>
      </c>
      <c r="S1701" s="11">
        <f t="shared" si="266"/>
        <v>31423</v>
      </c>
      <c r="T1701" s="11">
        <f t="shared" si="260"/>
        <v>31423</v>
      </c>
      <c r="U1701" s="11">
        <f t="shared" si="269"/>
        <v>-250</v>
      </c>
      <c r="V1701" s="11">
        <f t="shared" si="261"/>
        <v>31423</v>
      </c>
      <c r="W1701" s="12">
        <f t="shared" si="267"/>
        <v>1</v>
      </c>
      <c r="X1701" s="11">
        <f t="shared" si="262"/>
        <v>0</v>
      </c>
      <c r="Y1701" s="12">
        <f t="shared" si="268"/>
        <v>0</v>
      </c>
      <c r="AA1701" s="12"/>
      <c r="AB1701" s="12"/>
    </row>
    <row r="1702" spans="1:28">
      <c r="A1702" s="1">
        <v>36399</v>
      </c>
      <c r="B1702" s="7" t="s">
        <v>82</v>
      </c>
      <c r="C1702" s="8" t="str">
        <f t="shared" si="263"/>
        <v>Fri</v>
      </c>
      <c r="E1702" s="10">
        <v>0</v>
      </c>
      <c r="F1702" s="9">
        <v>8588</v>
      </c>
      <c r="G1702" s="9">
        <v>11121</v>
      </c>
      <c r="H1702" s="61">
        <v>5350</v>
      </c>
      <c r="I1702" s="9">
        <v>345</v>
      </c>
      <c r="J1702" s="9">
        <v>0</v>
      </c>
      <c r="K1702" s="9">
        <v>19195</v>
      </c>
      <c r="L1702" s="9">
        <v>0</v>
      </c>
      <c r="M1702" s="9"/>
      <c r="O1702" s="11">
        <f t="shared" si="264"/>
        <v>44599</v>
      </c>
      <c r="P1702" s="11">
        <v>15634</v>
      </c>
      <c r="Q1702" s="11">
        <f t="shared" si="265"/>
        <v>3561</v>
      </c>
      <c r="S1702" s="11">
        <f t="shared" si="266"/>
        <v>28965</v>
      </c>
      <c r="T1702" s="11">
        <f t="shared" si="260"/>
        <v>28965</v>
      </c>
      <c r="U1702" s="11">
        <f t="shared" si="269"/>
        <v>-2458</v>
      </c>
      <c r="V1702" s="11">
        <f t="shared" si="261"/>
        <v>28965</v>
      </c>
      <c r="W1702" s="12">
        <f t="shared" si="267"/>
        <v>1</v>
      </c>
      <c r="X1702" s="11">
        <f t="shared" si="262"/>
        <v>0</v>
      </c>
      <c r="Y1702" s="12">
        <f t="shared" si="268"/>
        <v>0</v>
      </c>
      <c r="AA1702" s="12"/>
      <c r="AB1702" s="12"/>
    </row>
    <row r="1703" spans="1:28">
      <c r="A1703" s="1">
        <v>36400</v>
      </c>
      <c r="B1703" s="7" t="s">
        <v>82</v>
      </c>
      <c r="C1703" s="8" t="str">
        <f t="shared" si="263"/>
        <v>Sat</v>
      </c>
      <c r="E1703" s="10">
        <v>0</v>
      </c>
      <c r="F1703" s="9">
        <v>5727</v>
      </c>
      <c r="G1703" s="9">
        <v>10752</v>
      </c>
      <c r="H1703" s="61">
        <v>4177</v>
      </c>
      <c r="I1703" s="9">
        <v>2</v>
      </c>
      <c r="J1703" s="9">
        <v>0</v>
      </c>
      <c r="K1703" s="9">
        <v>3068</v>
      </c>
      <c r="L1703" s="9">
        <v>0</v>
      </c>
      <c r="M1703" s="9"/>
      <c r="O1703" s="11">
        <f t="shared" si="264"/>
        <v>23726</v>
      </c>
      <c r="P1703" s="11">
        <v>0</v>
      </c>
      <c r="Q1703" s="11">
        <f t="shared" si="265"/>
        <v>3068</v>
      </c>
      <c r="S1703" s="11">
        <f t="shared" si="266"/>
        <v>23726</v>
      </c>
      <c r="T1703" s="11">
        <f t="shared" si="260"/>
        <v>23726</v>
      </c>
      <c r="U1703" s="11">
        <f t="shared" si="269"/>
        <v>-5239</v>
      </c>
      <c r="V1703" s="11">
        <f t="shared" si="261"/>
        <v>23726</v>
      </c>
      <c r="W1703" s="12">
        <f t="shared" si="267"/>
        <v>1</v>
      </c>
      <c r="X1703" s="11">
        <f t="shared" si="262"/>
        <v>0</v>
      </c>
      <c r="Y1703" s="12">
        <f t="shared" si="268"/>
        <v>0</v>
      </c>
      <c r="AA1703" s="12"/>
      <c r="AB1703" s="12"/>
    </row>
    <row r="1704" spans="1:28">
      <c r="A1704" s="1">
        <v>36401</v>
      </c>
      <c r="B1704" s="7" t="s">
        <v>82</v>
      </c>
      <c r="C1704" s="8" t="str">
        <f t="shared" si="263"/>
        <v>Sun</v>
      </c>
      <c r="E1704" s="10">
        <v>0</v>
      </c>
      <c r="F1704" s="9">
        <v>6363</v>
      </c>
      <c r="G1704" s="9">
        <v>11145</v>
      </c>
      <c r="H1704" s="61">
        <v>4955</v>
      </c>
      <c r="I1704" s="9">
        <v>0</v>
      </c>
      <c r="J1704" s="9">
        <v>0</v>
      </c>
      <c r="K1704" s="9">
        <v>21765</v>
      </c>
      <c r="L1704" s="9">
        <v>0</v>
      </c>
      <c r="M1704" s="9"/>
      <c r="O1704" s="11">
        <f t="shared" si="264"/>
        <v>44228</v>
      </c>
      <c r="P1704" s="11">
        <v>5119</v>
      </c>
      <c r="Q1704" s="11">
        <f t="shared" si="265"/>
        <v>16646</v>
      </c>
      <c r="S1704" s="11">
        <f t="shared" si="266"/>
        <v>39109</v>
      </c>
      <c r="T1704" s="11">
        <f t="shared" si="260"/>
        <v>39109</v>
      </c>
      <c r="U1704" s="11">
        <f t="shared" si="269"/>
        <v>15383</v>
      </c>
      <c r="V1704" s="11">
        <f t="shared" si="261"/>
        <v>39109</v>
      </c>
      <c r="W1704" s="12">
        <f t="shared" si="267"/>
        <v>1</v>
      </c>
      <c r="X1704" s="11">
        <f t="shared" si="262"/>
        <v>0</v>
      </c>
      <c r="Y1704" s="12">
        <f t="shared" si="268"/>
        <v>0</v>
      </c>
      <c r="AA1704" s="12"/>
      <c r="AB1704" s="12"/>
    </row>
    <row r="1705" spans="1:28">
      <c r="A1705" s="1">
        <v>36402</v>
      </c>
      <c r="B1705" s="7" t="s">
        <v>82</v>
      </c>
      <c r="C1705" s="8" t="str">
        <f t="shared" si="263"/>
        <v>Mon</v>
      </c>
      <c r="E1705" s="10">
        <v>0</v>
      </c>
      <c r="F1705" s="9">
        <v>9745</v>
      </c>
      <c r="G1705" s="9">
        <v>11678</v>
      </c>
      <c r="H1705" s="61">
        <v>7108</v>
      </c>
      <c r="I1705" s="9">
        <v>633</v>
      </c>
      <c r="J1705" s="9">
        <v>0</v>
      </c>
      <c r="K1705" s="9">
        <v>3029</v>
      </c>
      <c r="L1705" s="9">
        <v>0</v>
      </c>
      <c r="M1705" s="9"/>
      <c r="O1705" s="11">
        <f t="shared" si="264"/>
        <v>32193</v>
      </c>
      <c r="P1705" s="11">
        <v>0</v>
      </c>
      <c r="Q1705" s="11">
        <f t="shared" si="265"/>
        <v>3029</v>
      </c>
      <c r="S1705" s="11">
        <f t="shared" si="266"/>
        <v>32193</v>
      </c>
      <c r="T1705" s="11">
        <f t="shared" si="260"/>
        <v>32193</v>
      </c>
      <c r="U1705" s="11">
        <f t="shared" si="269"/>
        <v>-6916</v>
      </c>
      <c r="V1705" s="11">
        <f t="shared" si="261"/>
        <v>32193</v>
      </c>
      <c r="W1705" s="12">
        <f t="shared" si="267"/>
        <v>1</v>
      </c>
      <c r="X1705" s="11">
        <f t="shared" si="262"/>
        <v>0</v>
      </c>
      <c r="Y1705" s="12">
        <f t="shared" si="268"/>
        <v>0</v>
      </c>
      <c r="AA1705" s="12"/>
      <c r="AB1705" s="12"/>
    </row>
    <row r="1706" spans="1:28">
      <c r="A1706" s="1">
        <v>36403</v>
      </c>
      <c r="B1706" s="7" t="s">
        <v>82</v>
      </c>
      <c r="C1706" s="8" t="str">
        <f t="shared" si="263"/>
        <v>Tue</v>
      </c>
      <c r="E1706" s="10">
        <v>0</v>
      </c>
      <c r="F1706" s="9">
        <v>10927</v>
      </c>
      <c r="G1706" s="9">
        <v>12120</v>
      </c>
      <c r="H1706" s="61">
        <v>7492</v>
      </c>
      <c r="I1706" s="9">
        <v>854</v>
      </c>
      <c r="J1706" s="9">
        <v>0</v>
      </c>
      <c r="K1706" s="9">
        <v>6892</v>
      </c>
      <c r="L1706" s="9">
        <v>142</v>
      </c>
      <c r="M1706" s="9"/>
      <c r="O1706" s="11">
        <f t="shared" si="264"/>
        <v>38427</v>
      </c>
      <c r="P1706" s="11">
        <v>4035</v>
      </c>
      <c r="Q1706" s="11">
        <f t="shared" si="265"/>
        <v>2857</v>
      </c>
      <c r="S1706" s="11">
        <f t="shared" si="266"/>
        <v>34392</v>
      </c>
      <c r="T1706" s="11">
        <f t="shared" si="260"/>
        <v>34392</v>
      </c>
      <c r="U1706" s="11">
        <f t="shared" si="269"/>
        <v>2199</v>
      </c>
      <c r="V1706" s="11">
        <f t="shared" si="261"/>
        <v>34250</v>
      </c>
      <c r="W1706" s="12">
        <f t="shared" si="267"/>
        <v>0.99587113282158646</v>
      </c>
      <c r="X1706" s="11">
        <f t="shared" si="262"/>
        <v>142</v>
      </c>
      <c r="Y1706" s="12">
        <f t="shared" si="268"/>
        <v>4.1288671784135847E-3</v>
      </c>
      <c r="AA1706" s="12"/>
      <c r="AB1706" s="12"/>
    </row>
    <row r="1707" spans="1:28">
      <c r="A1707" s="1">
        <v>36404</v>
      </c>
      <c r="B1707" s="7" t="s">
        <v>83</v>
      </c>
      <c r="C1707" s="8" t="str">
        <f t="shared" si="263"/>
        <v>Wed</v>
      </c>
      <c r="E1707" s="8">
        <v>0</v>
      </c>
      <c r="F1707" s="9">
        <v>10364</v>
      </c>
      <c r="G1707" s="9">
        <v>11977</v>
      </c>
      <c r="H1707" s="61">
        <v>7061</v>
      </c>
      <c r="I1707" s="9">
        <v>594</v>
      </c>
      <c r="J1707" s="9">
        <v>0</v>
      </c>
      <c r="K1707" s="9">
        <v>6396</v>
      </c>
      <c r="L1707" s="9">
        <v>0</v>
      </c>
      <c r="M1707" s="9"/>
      <c r="O1707" s="11">
        <f t="shared" si="264"/>
        <v>36392</v>
      </c>
      <c r="P1707" s="17">
        <v>4095</v>
      </c>
      <c r="Q1707" s="11">
        <f t="shared" si="265"/>
        <v>2301</v>
      </c>
      <c r="S1707" s="11">
        <f t="shared" si="266"/>
        <v>32297</v>
      </c>
      <c r="T1707" s="11">
        <f t="shared" si="260"/>
        <v>32297</v>
      </c>
      <c r="U1707" s="11">
        <f t="shared" si="269"/>
        <v>-2095</v>
      </c>
      <c r="V1707" s="11">
        <f t="shared" si="261"/>
        <v>32297</v>
      </c>
      <c r="W1707" s="12">
        <f t="shared" si="267"/>
        <v>1</v>
      </c>
      <c r="X1707" s="11">
        <f t="shared" si="262"/>
        <v>0</v>
      </c>
      <c r="Y1707" s="12">
        <f t="shared" si="268"/>
        <v>0</v>
      </c>
      <c r="AA1707" s="12"/>
      <c r="AB1707" s="12"/>
    </row>
    <row r="1708" spans="1:28">
      <c r="A1708" s="1">
        <v>36405</v>
      </c>
      <c r="B1708" s="7" t="s">
        <v>83</v>
      </c>
      <c r="C1708" s="8" t="str">
        <f t="shared" si="263"/>
        <v>Thur</v>
      </c>
      <c r="E1708" s="8">
        <v>0</v>
      </c>
      <c r="F1708" s="9">
        <v>9813</v>
      </c>
      <c r="G1708" s="9">
        <v>12045</v>
      </c>
      <c r="H1708" s="61">
        <v>6664</v>
      </c>
      <c r="I1708" s="9">
        <v>237</v>
      </c>
      <c r="J1708" s="9">
        <v>0</v>
      </c>
      <c r="K1708" s="9">
        <v>30510</v>
      </c>
      <c r="L1708" s="9">
        <v>0</v>
      </c>
      <c r="M1708" s="9"/>
      <c r="O1708" s="11">
        <f t="shared" si="264"/>
        <v>59269</v>
      </c>
      <c r="P1708" s="17">
        <v>27366</v>
      </c>
      <c r="Q1708" s="11">
        <f t="shared" si="265"/>
        <v>3144</v>
      </c>
      <c r="S1708" s="11">
        <f t="shared" si="266"/>
        <v>31903</v>
      </c>
      <c r="T1708" s="11">
        <f t="shared" si="260"/>
        <v>31903</v>
      </c>
      <c r="U1708" s="11">
        <f t="shared" si="269"/>
        <v>-394</v>
      </c>
      <c r="V1708" s="11">
        <f t="shared" si="261"/>
        <v>31903</v>
      </c>
      <c r="W1708" s="12">
        <f t="shared" si="267"/>
        <v>1</v>
      </c>
      <c r="X1708" s="11">
        <f t="shared" si="262"/>
        <v>0</v>
      </c>
      <c r="Y1708" s="12">
        <f t="shared" si="268"/>
        <v>0</v>
      </c>
      <c r="AA1708" s="12"/>
      <c r="AB1708" s="12"/>
    </row>
    <row r="1709" spans="1:28">
      <c r="A1709" s="1">
        <v>36406</v>
      </c>
      <c r="B1709" s="7" t="s">
        <v>83</v>
      </c>
      <c r="C1709" s="8" t="str">
        <f t="shared" si="263"/>
        <v>Fri</v>
      </c>
      <c r="E1709" s="8">
        <v>0</v>
      </c>
      <c r="F1709" s="9">
        <v>8117</v>
      </c>
      <c r="G1709" s="9">
        <v>11556</v>
      </c>
      <c r="H1709" s="61">
        <v>5367</v>
      </c>
      <c r="I1709" s="9">
        <v>0</v>
      </c>
      <c r="J1709" s="9">
        <v>0</v>
      </c>
      <c r="K1709" s="9">
        <v>19355</v>
      </c>
      <c r="L1709" s="9">
        <v>0</v>
      </c>
      <c r="M1709" s="9"/>
      <c r="O1709" s="11">
        <f t="shared" si="264"/>
        <v>44395</v>
      </c>
      <c r="P1709" s="17">
        <v>16473</v>
      </c>
      <c r="Q1709" s="11">
        <f t="shared" si="265"/>
        <v>2882</v>
      </c>
      <c r="S1709" s="11">
        <f t="shared" si="266"/>
        <v>27922</v>
      </c>
      <c r="T1709" s="11">
        <f t="shared" si="260"/>
        <v>27922</v>
      </c>
      <c r="U1709" s="11">
        <f t="shared" si="269"/>
        <v>-3981</v>
      </c>
      <c r="V1709" s="11">
        <f t="shared" si="261"/>
        <v>27922</v>
      </c>
      <c r="W1709" s="12">
        <f t="shared" si="267"/>
        <v>1</v>
      </c>
      <c r="X1709" s="11">
        <f t="shared" si="262"/>
        <v>0</v>
      </c>
      <c r="Y1709" s="12">
        <f t="shared" si="268"/>
        <v>0</v>
      </c>
      <c r="AA1709" s="12"/>
      <c r="AB1709" s="12"/>
    </row>
    <row r="1710" spans="1:28">
      <c r="A1710" s="1">
        <v>36407</v>
      </c>
      <c r="B1710" s="7" t="s">
        <v>83</v>
      </c>
      <c r="C1710" s="8" t="str">
        <f t="shared" si="263"/>
        <v>Sat</v>
      </c>
      <c r="E1710" s="8">
        <v>0</v>
      </c>
      <c r="F1710" s="9">
        <v>5245</v>
      </c>
      <c r="G1710" s="9">
        <v>10731</v>
      </c>
      <c r="H1710" s="61">
        <v>3127</v>
      </c>
      <c r="I1710" s="9">
        <v>0</v>
      </c>
      <c r="J1710" s="9">
        <v>0</v>
      </c>
      <c r="K1710" s="9">
        <v>3135</v>
      </c>
      <c r="L1710" s="9">
        <v>0</v>
      </c>
      <c r="M1710" s="9"/>
      <c r="O1710" s="11">
        <f t="shared" si="264"/>
        <v>22238</v>
      </c>
      <c r="P1710" s="17">
        <v>8232</v>
      </c>
      <c r="Q1710" s="11">
        <f t="shared" si="265"/>
        <v>-5097</v>
      </c>
      <c r="S1710" s="11">
        <f t="shared" si="266"/>
        <v>14006</v>
      </c>
      <c r="T1710" s="11">
        <f t="shared" si="260"/>
        <v>14006</v>
      </c>
      <c r="U1710" s="11">
        <f t="shared" si="269"/>
        <v>-13916</v>
      </c>
      <c r="V1710" s="11">
        <f t="shared" si="261"/>
        <v>14006</v>
      </c>
      <c r="W1710" s="12">
        <f t="shared" si="267"/>
        <v>1</v>
      </c>
      <c r="X1710" s="11">
        <f t="shared" si="262"/>
        <v>0</v>
      </c>
      <c r="Y1710" s="12">
        <f t="shared" si="268"/>
        <v>0</v>
      </c>
      <c r="AA1710" s="12"/>
      <c r="AB1710" s="12"/>
    </row>
    <row r="1711" spans="1:28">
      <c r="A1711" s="1">
        <v>36408</v>
      </c>
      <c r="B1711" s="7" t="s">
        <v>83</v>
      </c>
      <c r="C1711" s="8" t="str">
        <f t="shared" si="263"/>
        <v>Sun</v>
      </c>
      <c r="E1711" s="8">
        <v>0</v>
      </c>
      <c r="F1711" s="9">
        <v>5052</v>
      </c>
      <c r="G1711" s="9">
        <v>10614</v>
      </c>
      <c r="H1711" s="61">
        <v>2824</v>
      </c>
      <c r="I1711" s="9">
        <v>0</v>
      </c>
      <c r="J1711" s="9">
        <v>0</v>
      </c>
      <c r="K1711" s="9">
        <v>4944</v>
      </c>
      <c r="L1711" s="9">
        <v>0</v>
      </c>
      <c r="M1711" s="9"/>
      <c r="O1711" s="11">
        <f t="shared" si="264"/>
        <v>23434</v>
      </c>
      <c r="P1711" s="17">
        <v>4970</v>
      </c>
      <c r="Q1711" s="11">
        <f t="shared" si="265"/>
        <v>-26</v>
      </c>
      <c r="S1711" s="11">
        <f t="shared" si="266"/>
        <v>18464</v>
      </c>
      <c r="T1711" s="11">
        <f t="shared" si="260"/>
        <v>18464</v>
      </c>
      <c r="U1711" s="11">
        <f t="shared" si="269"/>
        <v>4458</v>
      </c>
      <c r="V1711" s="11">
        <f t="shared" si="261"/>
        <v>18464</v>
      </c>
      <c r="W1711" s="12">
        <f t="shared" si="267"/>
        <v>1</v>
      </c>
      <c r="X1711" s="11">
        <f t="shared" si="262"/>
        <v>0</v>
      </c>
      <c r="Y1711" s="12">
        <f t="shared" si="268"/>
        <v>0</v>
      </c>
      <c r="AA1711" s="12"/>
      <c r="AB1711" s="12"/>
    </row>
    <row r="1712" spans="1:28">
      <c r="A1712" s="1">
        <v>36409</v>
      </c>
      <c r="B1712" s="7" t="s">
        <v>83</v>
      </c>
      <c r="C1712" s="8" t="str">
        <f t="shared" si="263"/>
        <v>Mon</v>
      </c>
      <c r="E1712" s="8">
        <v>0</v>
      </c>
      <c r="F1712" s="9">
        <v>7649</v>
      </c>
      <c r="G1712" s="9">
        <v>11370</v>
      </c>
      <c r="H1712" s="61">
        <v>4543</v>
      </c>
      <c r="I1712" s="9">
        <v>0</v>
      </c>
      <c r="J1712" s="9">
        <v>0</v>
      </c>
      <c r="K1712" s="9">
        <v>25391</v>
      </c>
      <c r="L1712" s="9">
        <v>0</v>
      </c>
      <c r="M1712" s="9"/>
      <c r="O1712" s="11">
        <f t="shared" si="264"/>
        <v>48953</v>
      </c>
      <c r="P1712" s="17">
        <v>22667</v>
      </c>
      <c r="Q1712" s="11">
        <f t="shared" si="265"/>
        <v>2724</v>
      </c>
      <c r="S1712" s="11">
        <f t="shared" si="266"/>
        <v>26286</v>
      </c>
      <c r="T1712" s="11">
        <f t="shared" si="260"/>
        <v>26286</v>
      </c>
      <c r="U1712" s="11">
        <f t="shared" si="269"/>
        <v>7822</v>
      </c>
      <c r="V1712" s="11">
        <f t="shared" si="261"/>
        <v>26286</v>
      </c>
      <c r="W1712" s="12">
        <f t="shared" si="267"/>
        <v>1</v>
      </c>
      <c r="X1712" s="11">
        <f t="shared" si="262"/>
        <v>0</v>
      </c>
      <c r="Y1712" s="12">
        <f t="shared" si="268"/>
        <v>0</v>
      </c>
      <c r="AA1712" s="12"/>
      <c r="AB1712" s="12"/>
    </row>
    <row r="1713" spans="1:28">
      <c r="A1713" s="1">
        <v>36410</v>
      </c>
      <c r="B1713" s="7" t="s">
        <v>83</v>
      </c>
      <c r="C1713" s="8" t="str">
        <f t="shared" si="263"/>
        <v>Tue</v>
      </c>
      <c r="E1713" s="8">
        <v>0</v>
      </c>
      <c r="F1713" s="9">
        <v>9291</v>
      </c>
      <c r="G1713" s="9">
        <v>12082</v>
      </c>
      <c r="H1713" s="61">
        <v>6874</v>
      </c>
      <c r="I1713" s="9">
        <v>0</v>
      </c>
      <c r="J1713" s="9">
        <v>0</v>
      </c>
      <c r="K1713" s="9">
        <v>46452</v>
      </c>
      <c r="L1713" s="9">
        <v>0</v>
      </c>
      <c r="M1713" s="9"/>
      <c r="O1713" s="11">
        <f t="shared" si="264"/>
        <v>74699</v>
      </c>
      <c r="P1713" s="17">
        <v>43574</v>
      </c>
      <c r="Q1713" s="11">
        <f t="shared" si="265"/>
        <v>2878</v>
      </c>
      <c r="S1713" s="11">
        <f t="shared" si="266"/>
        <v>31125</v>
      </c>
      <c r="T1713" s="11">
        <f t="shared" si="260"/>
        <v>31125</v>
      </c>
      <c r="U1713" s="11">
        <f t="shared" si="269"/>
        <v>4839</v>
      </c>
      <c r="V1713" s="11">
        <f t="shared" si="261"/>
        <v>31125</v>
      </c>
      <c r="W1713" s="12">
        <f t="shared" si="267"/>
        <v>1</v>
      </c>
      <c r="X1713" s="11">
        <f t="shared" si="262"/>
        <v>0</v>
      </c>
      <c r="Y1713" s="12">
        <f t="shared" si="268"/>
        <v>0</v>
      </c>
      <c r="AA1713" s="12"/>
      <c r="AB1713" s="12"/>
    </row>
    <row r="1714" spans="1:28">
      <c r="A1714" s="1">
        <v>36411</v>
      </c>
      <c r="B1714" s="7" t="s">
        <v>83</v>
      </c>
      <c r="C1714" s="8" t="str">
        <f t="shared" si="263"/>
        <v>Wed</v>
      </c>
      <c r="E1714" s="8">
        <v>0</v>
      </c>
      <c r="F1714" s="9">
        <v>9634</v>
      </c>
      <c r="G1714" s="9">
        <v>12019</v>
      </c>
      <c r="H1714" s="61">
        <v>6829</v>
      </c>
      <c r="I1714" s="9">
        <v>85</v>
      </c>
      <c r="J1714" s="9">
        <v>0</v>
      </c>
      <c r="K1714" s="9">
        <v>38895</v>
      </c>
      <c r="L1714" s="9">
        <v>0</v>
      </c>
      <c r="M1714" s="9"/>
      <c r="O1714" s="11">
        <f t="shared" si="264"/>
        <v>67462</v>
      </c>
      <c r="P1714" s="17">
        <v>35874</v>
      </c>
      <c r="Q1714" s="11">
        <f t="shared" si="265"/>
        <v>3021</v>
      </c>
      <c r="S1714" s="11">
        <f t="shared" si="266"/>
        <v>31588</v>
      </c>
      <c r="T1714" s="11">
        <f t="shared" si="260"/>
        <v>31588</v>
      </c>
      <c r="U1714" s="11">
        <f t="shared" si="269"/>
        <v>463</v>
      </c>
      <c r="V1714" s="11">
        <f t="shared" si="261"/>
        <v>31588</v>
      </c>
      <c r="W1714" s="12">
        <f t="shared" si="267"/>
        <v>1</v>
      </c>
      <c r="X1714" s="11">
        <f t="shared" si="262"/>
        <v>0</v>
      </c>
      <c r="Y1714" s="12">
        <f t="shared" si="268"/>
        <v>0</v>
      </c>
      <c r="AA1714" s="12"/>
      <c r="AB1714" s="12"/>
    </row>
    <row r="1715" spans="1:28">
      <c r="A1715" s="1">
        <v>36412</v>
      </c>
      <c r="B1715" s="7" t="s">
        <v>83</v>
      </c>
      <c r="C1715" s="8" t="str">
        <f t="shared" si="263"/>
        <v>Thur</v>
      </c>
      <c r="E1715" s="8">
        <v>0</v>
      </c>
      <c r="F1715" s="9">
        <v>9604</v>
      </c>
      <c r="G1715" s="9">
        <v>12016</v>
      </c>
      <c r="H1715" s="61">
        <v>6578</v>
      </c>
      <c r="I1715" s="9">
        <v>148</v>
      </c>
      <c r="J1715" s="9">
        <v>0</v>
      </c>
      <c r="K1715" s="9">
        <v>37759</v>
      </c>
      <c r="L1715" s="9">
        <v>0</v>
      </c>
      <c r="M1715" s="9"/>
      <c r="O1715" s="11">
        <f t="shared" si="264"/>
        <v>66105</v>
      </c>
      <c r="P1715" s="17">
        <v>35002</v>
      </c>
      <c r="Q1715" s="11">
        <f t="shared" si="265"/>
        <v>2757</v>
      </c>
      <c r="S1715" s="11">
        <f t="shared" si="266"/>
        <v>31103</v>
      </c>
      <c r="T1715" s="11">
        <f t="shared" si="260"/>
        <v>31103</v>
      </c>
      <c r="U1715" s="11">
        <f t="shared" si="269"/>
        <v>-485</v>
      </c>
      <c r="V1715" s="11">
        <f t="shared" si="261"/>
        <v>31103</v>
      </c>
      <c r="W1715" s="12">
        <f t="shared" si="267"/>
        <v>1</v>
      </c>
      <c r="X1715" s="11">
        <f t="shared" si="262"/>
        <v>0</v>
      </c>
      <c r="Y1715" s="12">
        <f t="shared" si="268"/>
        <v>0</v>
      </c>
      <c r="AA1715" s="12"/>
      <c r="AB1715" s="12"/>
    </row>
    <row r="1716" spans="1:28">
      <c r="A1716" s="1">
        <v>36413</v>
      </c>
      <c r="B1716" s="7" t="s">
        <v>83</v>
      </c>
      <c r="C1716" s="8" t="str">
        <f t="shared" si="263"/>
        <v>Fri</v>
      </c>
      <c r="E1716" s="8">
        <v>0</v>
      </c>
      <c r="F1716" s="9">
        <v>8481</v>
      </c>
      <c r="G1716" s="9">
        <v>11624</v>
      </c>
      <c r="H1716" s="61">
        <v>5808</v>
      </c>
      <c r="I1716" s="9">
        <v>130</v>
      </c>
      <c r="J1716" s="9">
        <v>0</v>
      </c>
      <c r="K1716" s="9">
        <v>11763</v>
      </c>
      <c r="L1716" s="9">
        <v>0</v>
      </c>
      <c r="M1716" s="9"/>
      <c r="O1716" s="11">
        <f t="shared" si="264"/>
        <v>37806</v>
      </c>
      <c r="P1716" s="17">
        <v>9224</v>
      </c>
      <c r="Q1716" s="11">
        <f t="shared" si="265"/>
        <v>2539</v>
      </c>
      <c r="S1716" s="11">
        <f t="shared" si="266"/>
        <v>28582</v>
      </c>
      <c r="T1716" s="11">
        <f t="shared" si="260"/>
        <v>28582</v>
      </c>
      <c r="U1716" s="11">
        <f t="shared" si="269"/>
        <v>-2521</v>
      </c>
      <c r="V1716" s="11">
        <f t="shared" si="261"/>
        <v>28582</v>
      </c>
      <c r="W1716" s="12">
        <f t="shared" si="267"/>
        <v>1</v>
      </c>
      <c r="X1716" s="11">
        <f t="shared" si="262"/>
        <v>0</v>
      </c>
      <c r="Y1716" s="12">
        <f t="shared" si="268"/>
        <v>0</v>
      </c>
      <c r="AA1716" s="12"/>
      <c r="AB1716" s="12"/>
    </row>
    <row r="1717" spans="1:28">
      <c r="A1717" s="1">
        <v>36414</v>
      </c>
      <c r="B1717" s="7" t="s">
        <v>83</v>
      </c>
      <c r="C1717" s="8" t="str">
        <f t="shared" si="263"/>
        <v>Sat</v>
      </c>
      <c r="E1717" s="8">
        <v>0</v>
      </c>
      <c r="F1717" s="9">
        <v>6087</v>
      </c>
      <c r="G1717" s="9">
        <v>11412</v>
      </c>
      <c r="H1717" s="61">
        <v>4254</v>
      </c>
      <c r="I1717" s="9">
        <v>0</v>
      </c>
      <c r="J1717" s="9">
        <v>0</v>
      </c>
      <c r="K1717" s="9">
        <v>2927</v>
      </c>
      <c r="L1717" s="9">
        <v>0</v>
      </c>
      <c r="M1717" s="9"/>
      <c r="O1717" s="11">
        <f t="shared" si="264"/>
        <v>24680</v>
      </c>
      <c r="P1717" s="17">
        <v>3252</v>
      </c>
      <c r="Q1717" s="11">
        <f t="shared" si="265"/>
        <v>-325</v>
      </c>
      <c r="S1717" s="11">
        <f t="shared" si="266"/>
        <v>21428</v>
      </c>
      <c r="T1717" s="11">
        <f t="shared" si="260"/>
        <v>21428</v>
      </c>
      <c r="U1717" s="11">
        <f t="shared" si="269"/>
        <v>-7154</v>
      </c>
      <c r="V1717" s="11">
        <f t="shared" si="261"/>
        <v>21428</v>
      </c>
      <c r="W1717" s="12">
        <f t="shared" si="267"/>
        <v>1</v>
      </c>
      <c r="X1717" s="11">
        <f t="shared" si="262"/>
        <v>0</v>
      </c>
      <c r="Y1717" s="12">
        <f t="shared" si="268"/>
        <v>0</v>
      </c>
      <c r="AA1717" s="12"/>
      <c r="AB1717" s="12"/>
    </row>
    <row r="1718" spans="1:28">
      <c r="A1718" s="1">
        <v>36415</v>
      </c>
      <c r="B1718" s="7" t="s">
        <v>83</v>
      </c>
      <c r="C1718" s="8" t="str">
        <f t="shared" si="263"/>
        <v>Sun</v>
      </c>
      <c r="E1718" s="8">
        <v>0</v>
      </c>
      <c r="F1718" s="9">
        <v>7356</v>
      </c>
      <c r="G1718" s="9">
        <v>11779</v>
      </c>
      <c r="H1718" s="61">
        <v>5322</v>
      </c>
      <c r="I1718" s="9">
        <v>98</v>
      </c>
      <c r="J1718" s="9">
        <v>0</v>
      </c>
      <c r="K1718" s="9">
        <v>5653</v>
      </c>
      <c r="L1718" s="9">
        <v>0</v>
      </c>
      <c r="M1718" s="9"/>
      <c r="O1718" s="11">
        <f t="shared" si="264"/>
        <v>30208</v>
      </c>
      <c r="P1718" s="17">
        <v>5457</v>
      </c>
      <c r="Q1718" s="11">
        <f t="shared" si="265"/>
        <v>196</v>
      </c>
      <c r="S1718" s="11">
        <f t="shared" si="266"/>
        <v>24751</v>
      </c>
      <c r="T1718" s="11">
        <f t="shared" si="260"/>
        <v>24751</v>
      </c>
      <c r="U1718" s="11">
        <f t="shared" si="269"/>
        <v>3323</v>
      </c>
      <c r="V1718" s="11">
        <f t="shared" si="261"/>
        <v>24751</v>
      </c>
      <c r="W1718" s="12">
        <f t="shared" si="267"/>
        <v>1</v>
      </c>
      <c r="X1718" s="11">
        <f t="shared" si="262"/>
        <v>0</v>
      </c>
      <c r="Y1718" s="12">
        <f t="shared" si="268"/>
        <v>0</v>
      </c>
      <c r="AA1718" s="12"/>
      <c r="AB1718" s="12"/>
    </row>
    <row r="1719" spans="1:28">
      <c r="A1719" s="1">
        <v>36416</v>
      </c>
      <c r="B1719" s="7" t="s">
        <v>83</v>
      </c>
      <c r="C1719" s="8" t="str">
        <f t="shared" si="263"/>
        <v>Mon</v>
      </c>
      <c r="E1719" s="8">
        <v>0</v>
      </c>
      <c r="F1719" s="9">
        <v>9609</v>
      </c>
      <c r="G1719" s="9">
        <v>12222</v>
      </c>
      <c r="H1719" s="61">
        <v>6969</v>
      </c>
      <c r="I1719" s="9">
        <v>247</v>
      </c>
      <c r="J1719" s="9">
        <v>0</v>
      </c>
      <c r="K1719" s="9">
        <v>30947</v>
      </c>
      <c r="L1719" s="9">
        <v>0</v>
      </c>
      <c r="M1719" s="9"/>
      <c r="O1719" s="11">
        <f t="shared" si="264"/>
        <v>59994</v>
      </c>
      <c r="P1719" s="17">
        <v>28612</v>
      </c>
      <c r="Q1719" s="11">
        <f t="shared" si="265"/>
        <v>2335</v>
      </c>
      <c r="S1719" s="11">
        <f t="shared" si="266"/>
        <v>31382</v>
      </c>
      <c r="T1719" s="11">
        <f t="shared" si="260"/>
        <v>31382</v>
      </c>
      <c r="U1719" s="11">
        <f t="shared" si="269"/>
        <v>6631</v>
      </c>
      <c r="V1719" s="11">
        <f t="shared" si="261"/>
        <v>31382</v>
      </c>
      <c r="W1719" s="12">
        <f t="shared" si="267"/>
        <v>1</v>
      </c>
      <c r="X1719" s="11">
        <f t="shared" si="262"/>
        <v>0</v>
      </c>
      <c r="Y1719" s="12">
        <f t="shared" si="268"/>
        <v>0</v>
      </c>
      <c r="AA1719" s="12"/>
      <c r="AB1719" s="12"/>
    </row>
    <row r="1720" spans="1:28">
      <c r="A1720" s="1">
        <v>36417</v>
      </c>
      <c r="B1720" s="7" t="s">
        <v>83</v>
      </c>
      <c r="C1720" s="8" t="str">
        <f t="shared" si="263"/>
        <v>Tue</v>
      </c>
      <c r="E1720" s="8">
        <v>0</v>
      </c>
      <c r="F1720" s="9">
        <v>9460</v>
      </c>
      <c r="G1720" s="9">
        <v>11875</v>
      </c>
      <c r="H1720" s="61">
        <v>6718</v>
      </c>
      <c r="I1720" s="9">
        <v>200</v>
      </c>
      <c r="J1720" s="9">
        <v>0</v>
      </c>
      <c r="K1720" s="9">
        <v>28452</v>
      </c>
      <c r="L1720" s="9">
        <v>0</v>
      </c>
      <c r="M1720" s="9"/>
      <c r="O1720" s="11">
        <f t="shared" si="264"/>
        <v>56705</v>
      </c>
      <c r="P1720" s="17">
        <v>27646</v>
      </c>
      <c r="Q1720" s="11">
        <f t="shared" si="265"/>
        <v>806</v>
      </c>
      <c r="S1720" s="11">
        <f t="shared" si="266"/>
        <v>29059</v>
      </c>
      <c r="T1720" s="11">
        <f t="shared" si="260"/>
        <v>29059</v>
      </c>
      <c r="U1720" s="11">
        <f t="shared" si="269"/>
        <v>-2323</v>
      </c>
      <c r="V1720" s="11">
        <f t="shared" si="261"/>
        <v>29059</v>
      </c>
      <c r="W1720" s="12">
        <f t="shared" si="267"/>
        <v>1</v>
      </c>
      <c r="X1720" s="11">
        <f t="shared" si="262"/>
        <v>0</v>
      </c>
      <c r="Y1720" s="12">
        <f t="shared" si="268"/>
        <v>0</v>
      </c>
      <c r="AA1720" s="12"/>
      <c r="AB1720" s="12"/>
    </row>
    <row r="1721" spans="1:28">
      <c r="A1721" s="1">
        <v>36418</v>
      </c>
      <c r="B1721" s="7" t="s">
        <v>83</v>
      </c>
      <c r="C1721" s="8" t="str">
        <f t="shared" si="263"/>
        <v>Wed</v>
      </c>
      <c r="E1721" s="8">
        <v>0</v>
      </c>
      <c r="F1721" s="9">
        <v>9252</v>
      </c>
      <c r="G1721" s="9">
        <v>11796</v>
      </c>
      <c r="H1721" s="61">
        <v>6254</v>
      </c>
      <c r="I1721" s="9">
        <v>111</v>
      </c>
      <c r="J1721" s="9">
        <v>0</v>
      </c>
      <c r="K1721" s="9">
        <v>43726</v>
      </c>
      <c r="L1721" s="9">
        <v>0</v>
      </c>
      <c r="M1721" s="9"/>
      <c r="O1721" s="11">
        <f t="shared" si="264"/>
        <v>71139</v>
      </c>
      <c r="P1721" s="17">
        <v>41965</v>
      </c>
      <c r="Q1721" s="11">
        <f t="shared" si="265"/>
        <v>1761</v>
      </c>
      <c r="S1721" s="11">
        <f t="shared" si="266"/>
        <v>29174</v>
      </c>
      <c r="T1721" s="11">
        <f t="shared" si="260"/>
        <v>29174</v>
      </c>
      <c r="U1721" s="11">
        <f t="shared" si="269"/>
        <v>115</v>
      </c>
      <c r="V1721" s="11">
        <f t="shared" si="261"/>
        <v>29174</v>
      </c>
      <c r="W1721" s="12">
        <f t="shared" si="267"/>
        <v>1</v>
      </c>
      <c r="X1721" s="11">
        <f t="shared" si="262"/>
        <v>0</v>
      </c>
      <c r="Y1721" s="12">
        <f t="shared" si="268"/>
        <v>0</v>
      </c>
      <c r="AA1721" s="12"/>
      <c r="AB1721" s="12"/>
    </row>
    <row r="1722" spans="1:28">
      <c r="A1722" s="1">
        <v>36419</v>
      </c>
      <c r="B1722" s="7" t="s">
        <v>83</v>
      </c>
      <c r="C1722" s="8" t="str">
        <f t="shared" si="263"/>
        <v>Thur</v>
      </c>
      <c r="E1722" s="8">
        <v>3</v>
      </c>
      <c r="F1722" s="9">
        <v>7780</v>
      </c>
      <c r="G1722" s="9">
        <v>11393</v>
      </c>
      <c r="H1722" s="61">
        <v>4799</v>
      </c>
      <c r="I1722" s="9">
        <v>0</v>
      </c>
      <c r="J1722" s="9">
        <v>0</v>
      </c>
      <c r="K1722" s="9">
        <v>5349</v>
      </c>
      <c r="L1722" s="9">
        <v>0</v>
      </c>
      <c r="M1722" s="9"/>
      <c r="O1722" s="11">
        <f t="shared" si="264"/>
        <v>29321</v>
      </c>
      <c r="P1722" s="17">
        <v>2531</v>
      </c>
      <c r="Q1722" s="11">
        <f t="shared" si="265"/>
        <v>2818</v>
      </c>
      <c r="S1722" s="11">
        <f t="shared" si="266"/>
        <v>26790</v>
      </c>
      <c r="T1722" s="11">
        <f t="shared" si="260"/>
        <v>26790</v>
      </c>
      <c r="U1722" s="11">
        <f t="shared" si="269"/>
        <v>-2384</v>
      </c>
      <c r="V1722" s="11">
        <f t="shared" si="261"/>
        <v>26790</v>
      </c>
      <c r="W1722" s="12">
        <f t="shared" si="267"/>
        <v>1</v>
      </c>
      <c r="X1722" s="11">
        <f t="shared" si="262"/>
        <v>0</v>
      </c>
      <c r="Y1722" s="12">
        <f t="shared" si="268"/>
        <v>0</v>
      </c>
      <c r="AA1722" s="12"/>
      <c r="AB1722" s="12"/>
    </row>
    <row r="1723" spans="1:28">
      <c r="A1723" s="1">
        <v>36420</v>
      </c>
      <c r="B1723" s="7" t="s">
        <v>83</v>
      </c>
      <c r="C1723" s="8" t="str">
        <f t="shared" si="263"/>
        <v>Fri</v>
      </c>
      <c r="E1723" s="8">
        <v>3</v>
      </c>
      <c r="F1723" s="9">
        <v>9735</v>
      </c>
      <c r="G1723" s="9">
        <v>12132</v>
      </c>
      <c r="H1723" s="61">
        <v>6366</v>
      </c>
      <c r="I1723" s="9">
        <v>90</v>
      </c>
      <c r="J1723" s="9">
        <v>0</v>
      </c>
      <c r="K1723" s="9">
        <v>3311</v>
      </c>
      <c r="L1723" s="9">
        <v>0</v>
      </c>
      <c r="M1723" s="9"/>
      <c r="O1723" s="11">
        <f t="shared" si="264"/>
        <v>31634</v>
      </c>
      <c r="P1723" s="17">
        <v>0</v>
      </c>
      <c r="Q1723" s="11">
        <f t="shared" si="265"/>
        <v>3311</v>
      </c>
      <c r="S1723" s="11">
        <f t="shared" si="266"/>
        <v>31634</v>
      </c>
      <c r="T1723" s="11">
        <f t="shared" si="260"/>
        <v>31634</v>
      </c>
      <c r="U1723" s="11">
        <f t="shared" si="269"/>
        <v>4844</v>
      </c>
      <c r="V1723" s="11">
        <f t="shared" si="261"/>
        <v>31634</v>
      </c>
      <c r="W1723" s="12">
        <f t="shared" si="267"/>
        <v>1</v>
      </c>
      <c r="X1723" s="11">
        <f t="shared" si="262"/>
        <v>0</v>
      </c>
      <c r="Y1723" s="12">
        <f t="shared" si="268"/>
        <v>0</v>
      </c>
      <c r="AA1723" s="12"/>
      <c r="AB1723" s="12"/>
    </row>
    <row r="1724" spans="1:28">
      <c r="A1724" s="1">
        <v>36421</v>
      </c>
      <c r="B1724" s="7" t="s">
        <v>83</v>
      </c>
      <c r="C1724" s="8" t="str">
        <f t="shared" si="263"/>
        <v>Sat</v>
      </c>
      <c r="E1724" s="8">
        <v>3</v>
      </c>
      <c r="F1724" s="9">
        <v>7723</v>
      </c>
      <c r="G1724" s="9">
        <v>11761</v>
      </c>
      <c r="H1724" s="61">
        <v>4943</v>
      </c>
      <c r="I1724" s="9">
        <v>0</v>
      </c>
      <c r="J1724" s="9">
        <v>0</v>
      </c>
      <c r="K1724" s="9">
        <v>3170</v>
      </c>
      <c r="L1724" s="9">
        <v>0</v>
      </c>
      <c r="M1724" s="9"/>
      <c r="O1724" s="11">
        <f t="shared" si="264"/>
        <v>27597</v>
      </c>
      <c r="P1724" s="17">
        <v>0</v>
      </c>
      <c r="Q1724" s="11">
        <f t="shared" si="265"/>
        <v>3170</v>
      </c>
      <c r="S1724" s="11">
        <f t="shared" si="266"/>
        <v>27597</v>
      </c>
      <c r="T1724" s="11">
        <f t="shared" si="260"/>
        <v>27597</v>
      </c>
      <c r="U1724" s="11">
        <f t="shared" si="269"/>
        <v>-4037</v>
      </c>
      <c r="V1724" s="11">
        <f t="shared" si="261"/>
        <v>27597</v>
      </c>
      <c r="W1724" s="12">
        <f t="shared" si="267"/>
        <v>1</v>
      </c>
      <c r="X1724" s="11">
        <f t="shared" si="262"/>
        <v>0</v>
      </c>
      <c r="Y1724" s="12">
        <f t="shared" si="268"/>
        <v>0</v>
      </c>
      <c r="AA1724" s="12"/>
      <c r="AB1724" s="12"/>
    </row>
    <row r="1725" spans="1:28">
      <c r="A1725" s="1">
        <v>36422</v>
      </c>
      <c r="B1725" s="7" t="s">
        <v>83</v>
      </c>
      <c r="C1725" s="8" t="str">
        <f t="shared" si="263"/>
        <v>Sun</v>
      </c>
      <c r="E1725" s="8">
        <v>1</v>
      </c>
      <c r="F1725" s="9">
        <v>8342</v>
      </c>
      <c r="G1725" s="9">
        <v>11972</v>
      </c>
      <c r="H1725" s="61">
        <v>5503</v>
      </c>
      <c r="I1725" s="9">
        <v>99</v>
      </c>
      <c r="J1725" s="9">
        <v>0</v>
      </c>
      <c r="K1725" s="9">
        <v>3420</v>
      </c>
      <c r="L1725" s="9">
        <v>0</v>
      </c>
      <c r="M1725" s="9"/>
      <c r="O1725" s="11">
        <f t="shared" si="264"/>
        <v>29336</v>
      </c>
      <c r="P1725" s="17">
        <v>2337</v>
      </c>
      <c r="Q1725" s="11">
        <f t="shared" si="265"/>
        <v>1083</v>
      </c>
      <c r="S1725" s="11">
        <f t="shared" si="266"/>
        <v>26999</v>
      </c>
      <c r="T1725" s="11">
        <f t="shared" si="260"/>
        <v>26999</v>
      </c>
      <c r="U1725" s="11">
        <f t="shared" si="269"/>
        <v>-598</v>
      </c>
      <c r="V1725" s="11">
        <f t="shared" si="261"/>
        <v>26999</v>
      </c>
      <c r="W1725" s="12">
        <f t="shared" si="267"/>
        <v>1</v>
      </c>
      <c r="X1725" s="11">
        <f t="shared" si="262"/>
        <v>0</v>
      </c>
      <c r="Y1725" s="12">
        <f t="shared" si="268"/>
        <v>0</v>
      </c>
      <c r="AA1725" s="12"/>
      <c r="AB1725" s="12"/>
    </row>
    <row r="1726" spans="1:28">
      <c r="A1726" s="1">
        <v>36423</v>
      </c>
      <c r="B1726" s="7" t="s">
        <v>83</v>
      </c>
      <c r="C1726" s="8" t="str">
        <f t="shared" si="263"/>
        <v>Mon</v>
      </c>
      <c r="E1726" s="8">
        <v>0</v>
      </c>
      <c r="F1726" s="9">
        <v>9217</v>
      </c>
      <c r="G1726" s="9">
        <v>12192</v>
      </c>
      <c r="H1726" s="61">
        <v>7185</v>
      </c>
      <c r="I1726" s="9">
        <v>405</v>
      </c>
      <c r="J1726" s="9">
        <v>0</v>
      </c>
      <c r="K1726" s="9">
        <v>20247</v>
      </c>
      <c r="L1726" s="9">
        <v>0</v>
      </c>
      <c r="M1726" s="9"/>
      <c r="O1726" s="11">
        <f t="shared" si="264"/>
        <v>49246</v>
      </c>
      <c r="P1726" s="17">
        <v>18190</v>
      </c>
      <c r="Q1726" s="11">
        <f t="shared" si="265"/>
        <v>2057</v>
      </c>
      <c r="S1726" s="11">
        <f t="shared" si="266"/>
        <v>31056</v>
      </c>
      <c r="T1726" s="11">
        <f t="shared" si="260"/>
        <v>31056</v>
      </c>
      <c r="U1726" s="11">
        <f t="shared" si="269"/>
        <v>4057</v>
      </c>
      <c r="V1726" s="11">
        <f t="shared" si="261"/>
        <v>31056</v>
      </c>
      <c r="W1726" s="12">
        <f t="shared" si="267"/>
        <v>1</v>
      </c>
      <c r="X1726" s="11">
        <f t="shared" si="262"/>
        <v>0</v>
      </c>
      <c r="Y1726" s="12">
        <f t="shared" si="268"/>
        <v>0</v>
      </c>
      <c r="AA1726" s="12"/>
      <c r="AB1726" s="12"/>
    </row>
    <row r="1727" spans="1:28">
      <c r="A1727" s="1">
        <v>36424</v>
      </c>
      <c r="B1727" s="7" t="s">
        <v>83</v>
      </c>
      <c r="C1727" s="8" t="str">
        <f t="shared" si="263"/>
        <v>Tue</v>
      </c>
      <c r="E1727" s="8">
        <v>6</v>
      </c>
      <c r="F1727" s="9">
        <v>11382</v>
      </c>
      <c r="G1727" s="9">
        <v>12449</v>
      </c>
      <c r="H1727" s="61">
        <v>8190</v>
      </c>
      <c r="I1727" s="9">
        <v>551</v>
      </c>
      <c r="J1727" s="9">
        <v>0</v>
      </c>
      <c r="K1727" s="9">
        <v>3106</v>
      </c>
      <c r="L1727" s="9">
        <v>0</v>
      </c>
      <c r="M1727" s="9"/>
      <c r="O1727" s="11">
        <f t="shared" si="264"/>
        <v>35678</v>
      </c>
      <c r="P1727" s="17">
        <v>2457</v>
      </c>
      <c r="Q1727" s="11">
        <f t="shared" si="265"/>
        <v>649</v>
      </c>
      <c r="S1727" s="11">
        <f t="shared" si="266"/>
        <v>33221</v>
      </c>
      <c r="T1727" s="11">
        <f t="shared" si="260"/>
        <v>33221</v>
      </c>
      <c r="U1727" s="11">
        <f t="shared" si="269"/>
        <v>2165</v>
      </c>
      <c r="V1727" s="11">
        <f t="shared" si="261"/>
        <v>33221</v>
      </c>
      <c r="W1727" s="12">
        <f t="shared" si="267"/>
        <v>1</v>
      </c>
      <c r="X1727" s="11">
        <f t="shared" si="262"/>
        <v>0</v>
      </c>
      <c r="Y1727" s="12">
        <f t="shared" si="268"/>
        <v>0</v>
      </c>
      <c r="AA1727" s="12"/>
      <c r="AB1727" s="12"/>
    </row>
    <row r="1728" spans="1:28">
      <c r="A1728" s="1">
        <v>36425</v>
      </c>
      <c r="B1728" s="7" t="s">
        <v>83</v>
      </c>
      <c r="C1728" s="8" t="str">
        <f t="shared" si="263"/>
        <v>Wed</v>
      </c>
      <c r="E1728" s="8">
        <v>12</v>
      </c>
      <c r="F1728" s="9">
        <v>17488</v>
      </c>
      <c r="G1728" s="9">
        <v>15535</v>
      </c>
      <c r="H1728" s="61">
        <v>10321</v>
      </c>
      <c r="I1728" s="9">
        <v>1334</v>
      </c>
      <c r="J1728" s="9">
        <v>0</v>
      </c>
      <c r="K1728" s="9">
        <v>3178</v>
      </c>
      <c r="L1728" s="9">
        <v>0</v>
      </c>
      <c r="M1728" s="9"/>
      <c r="O1728" s="11">
        <f t="shared" si="264"/>
        <v>47856</v>
      </c>
      <c r="P1728" s="17">
        <v>2399</v>
      </c>
      <c r="Q1728" s="11">
        <f t="shared" si="265"/>
        <v>779</v>
      </c>
      <c r="S1728" s="11">
        <f t="shared" si="266"/>
        <v>45457</v>
      </c>
      <c r="T1728" s="11">
        <f t="shared" si="260"/>
        <v>45457</v>
      </c>
      <c r="U1728" s="11">
        <f t="shared" si="269"/>
        <v>12236</v>
      </c>
      <c r="V1728" s="11">
        <f t="shared" si="261"/>
        <v>45457</v>
      </c>
      <c r="W1728" s="12">
        <f t="shared" si="267"/>
        <v>1</v>
      </c>
      <c r="X1728" s="11">
        <f t="shared" si="262"/>
        <v>0</v>
      </c>
      <c r="Y1728" s="12">
        <f t="shared" si="268"/>
        <v>0</v>
      </c>
      <c r="AA1728" s="12"/>
      <c r="AB1728" s="12"/>
    </row>
    <row r="1729" spans="1:31">
      <c r="A1729" s="1">
        <v>36426</v>
      </c>
      <c r="B1729" s="7" t="s">
        <v>83</v>
      </c>
      <c r="C1729" s="8" t="str">
        <f t="shared" si="263"/>
        <v>Thur</v>
      </c>
      <c r="E1729" s="8">
        <v>6</v>
      </c>
      <c r="F1729" s="9">
        <v>13263</v>
      </c>
      <c r="G1729" s="9">
        <v>13756</v>
      </c>
      <c r="H1729" s="61">
        <v>10259</v>
      </c>
      <c r="I1729" s="9">
        <v>144</v>
      </c>
      <c r="J1729" s="9">
        <v>0</v>
      </c>
      <c r="K1729" s="9">
        <v>9389</v>
      </c>
      <c r="L1729" s="9">
        <v>0</v>
      </c>
      <c r="M1729" s="9"/>
      <c r="O1729" s="11">
        <f t="shared" si="264"/>
        <v>46811</v>
      </c>
      <c r="P1729" s="17">
        <v>7085</v>
      </c>
      <c r="Q1729" s="11">
        <f t="shared" si="265"/>
        <v>2304</v>
      </c>
      <c r="S1729" s="11">
        <f t="shared" si="266"/>
        <v>39726</v>
      </c>
      <c r="T1729" s="11">
        <f t="shared" si="260"/>
        <v>39726</v>
      </c>
      <c r="U1729" s="11">
        <f t="shared" si="269"/>
        <v>-5731</v>
      </c>
      <c r="V1729" s="11">
        <f t="shared" si="261"/>
        <v>39726</v>
      </c>
      <c r="W1729" s="12">
        <f t="shared" si="267"/>
        <v>1</v>
      </c>
      <c r="X1729" s="11">
        <f t="shared" si="262"/>
        <v>0</v>
      </c>
      <c r="Y1729" s="12">
        <f t="shared" si="268"/>
        <v>0</v>
      </c>
      <c r="AA1729" s="12"/>
      <c r="AB1729" s="12"/>
    </row>
    <row r="1730" spans="1:31">
      <c r="A1730" s="1">
        <v>36427</v>
      </c>
      <c r="B1730" s="7" t="s">
        <v>83</v>
      </c>
      <c r="C1730" s="8" t="str">
        <f t="shared" si="263"/>
        <v>Fri</v>
      </c>
      <c r="E1730" s="8">
        <v>2</v>
      </c>
      <c r="F1730" s="9">
        <v>9261</v>
      </c>
      <c r="G1730" s="9">
        <v>12604</v>
      </c>
      <c r="H1730" s="61">
        <v>7132</v>
      </c>
      <c r="I1730" s="9">
        <v>0</v>
      </c>
      <c r="J1730" s="9">
        <v>0</v>
      </c>
      <c r="K1730" s="9">
        <v>3181</v>
      </c>
      <c r="L1730" s="9">
        <v>0</v>
      </c>
      <c r="M1730" s="9"/>
      <c r="O1730" s="11">
        <f t="shared" si="264"/>
        <v>32178</v>
      </c>
      <c r="P1730" s="17">
        <v>2185</v>
      </c>
      <c r="Q1730" s="11">
        <f t="shared" si="265"/>
        <v>996</v>
      </c>
      <c r="S1730" s="11">
        <f t="shared" si="266"/>
        <v>29993</v>
      </c>
      <c r="T1730" s="11">
        <f t="shared" si="260"/>
        <v>29993</v>
      </c>
      <c r="U1730" s="11">
        <f t="shared" si="269"/>
        <v>-9733</v>
      </c>
      <c r="V1730" s="11">
        <f t="shared" si="261"/>
        <v>29993</v>
      </c>
      <c r="W1730" s="12">
        <f t="shared" si="267"/>
        <v>1</v>
      </c>
      <c r="X1730" s="11">
        <f t="shared" si="262"/>
        <v>0</v>
      </c>
      <c r="Y1730" s="12">
        <f t="shared" si="268"/>
        <v>0</v>
      </c>
      <c r="AA1730" s="12"/>
      <c r="AB1730" s="12"/>
    </row>
    <row r="1731" spans="1:31">
      <c r="A1731" s="1">
        <v>36428</v>
      </c>
      <c r="B1731" s="7" t="s">
        <v>83</v>
      </c>
      <c r="C1731" s="8" t="str">
        <f t="shared" si="263"/>
        <v>Sat</v>
      </c>
      <c r="E1731" s="8">
        <v>0</v>
      </c>
      <c r="F1731" s="9">
        <v>6029</v>
      </c>
      <c r="G1731" s="9">
        <v>11784</v>
      </c>
      <c r="H1731" s="61">
        <v>4848</v>
      </c>
      <c r="I1731" s="9">
        <v>0</v>
      </c>
      <c r="J1731" s="9">
        <v>0</v>
      </c>
      <c r="K1731" s="9">
        <v>2967</v>
      </c>
      <c r="L1731" s="9">
        <v>0</v>
      </c>
      <c r="M1731" s="9"/>
      <c r="O1731" s="11">
        <f t="shared" si="264"/>
        <v>25628</v>
      </c>
      <c r="P1731" s="17">
        <v>2694</v>
      </c>
      <c r="Q1731" s="11">
        <f t="shared" si="265"/>
        <v>273</v>
      </c>
      <c r="S1731" s="11">
        <f t="shared" si="266"/>
        <v>22934</v>
      </c>
      <c r="T1731" s="11">
        <f t="shared" ref="T1731:T1794" si="270">SUM(S1731,D1731)</f>
        <v>22934</v>
      </c>
      <c r="U1731" s="11">
        <f t="shared" si="269"/>
        <v>-7059</v>
      </c>
      <c r="V1731" s="11">
        <f t="shared" ref="V1731:V1794" si="271">SUM(F1731:K1731)-P1731</f>
        <v>22934</v>
      </c>
      <c r="W1731" s="12">
        <f t="shared" si="267"/>
        <v>1</v>
      </c>
      <c r="X1731" s="11">
        <f t="shared" ref="X1731:X1794" si="272">SUM(L1731:M1731)</f>
        <v>0</v>
      </c>
      <c r="Y1731" s="12">
        <f t="shared" si="268"/>
        <v>0</v>
      </c>
      <c r="AA1731" s="12"/>
      <c r="AB1731" s="12"/>
    </row>
    <row r="1732" spans="1:31">
      <c r="A1732" s="1">
        <v>36429</v>
      </c>
      <c r="B1732" s="7" t="s">
        <v>83</v>
      </c>
      <c r="C1732" s="8" t="str">
        <f t="shared" ref="C1732:C1795" si="273">IF(WEEKDAY(A1732)=1,"Sun",IF(WEEKDAY(A1732)=2,"Mon",IF(WEEKDAY(A1732)=3,"Tue",IF(WEEKDAY(A1732)=4,"Wed",IF(WEEKDAY(A1732)=5,"Thur",IF(WEEKDAY(A1732)=6,"Fri",IF(WEEKDAY(A1732)=7,"Sat")))))))</f>
        <v>Sun</v>
      </c>
      <c r="E1732" s="8">
        <v>0</v>
      </c>
      <c r="F1732" s="9">
        <v>6365</v>
      </c>
      <c r="G1732" s="9">
        <v>11515</v>
      </c>
      <c r="H1732" s="61">
        <v>5099</v>
      </c>
      <c r="I1732" s="9">
        <v>0</v>
      </c>
      <c r="J1732" s="9">
        <v>0</v>
      </c>
      <c r="K1732" s="9">
        <v>5361</v>
      </c>
      <c r="L1732" s="9">
        <v>0</v>
      </c>
      <c r="M1732" s="9"/>
      <c r="O1732" s="11">
        <f t="shared" ref="O1732:O1795" si="274">SUM(F1732:M1732)</f>
        <v>28340</v>
      </c>
      <c r="P1732" s="17">
        <v>5282</v>
      </c>
      <c r="Q1732" s="11">
        <f t="shared" ref="Q1732:Q1795" si="275">K1732-P1732</f>
        <v>79</v>
      </c>
      <c r="S1732" s="11">
        <f t="shared" ref="S1732:S1795" si="276">O1732-P1732</f>
        <v>23058</v>
      </c>
      <c r="T1732" s="11">
        <f t="shared" si="270"/>
        <v>23058</v>
      </c>
      <c r="U1732" s="11">
        <f t="shared" si="269"/>
        <v>124</v>
      </c>
      <c r="V1732" s="11">
        <f t="shared" si="271"/>
        <v>23058</v>
      </c>
      <c r="W1732" s="12">
        <f t="shared" ref="W1732:W1795" si="277">V1732/S1732</f>
        <v>1</v>
      </c>
      <c r="X1732" s="11">
        <f t="shared" si="272"/>
        <v>0</v>
      </c>
      <c r="Y1732" s="12">
        <f t="shared" ref="Y1732:Y1795" si="278">X1732/S1732</f>
        <v>0</v>
      </c>
      <c r="AA1732" s="12"/>
      <c r="AB1732" s="12"/>
    </row>
    <row r="1733" spans="1:31">
      <c r="A1733" s="1">
        <v>36430</v>
      </c>
      <c r="B1733" s="7" t="s">
        <v>83</v>
      </c>
      <c r="C1733" s="8" t="str">
        <f t="shared" si="273"/>
        <v>Mon</v>
      </c>
      <c r="E1733" s="8">
        <v>0</v>
      </c>
      <c r="F1733" s="9">
        <v>9024</v>
      </c>
      <c r="G1733" s="9">
        <v>12372</v>
      </c>
      <c r="H1733" s="61">
        <v>6915</v>
      </c>
      <c r="I1733" s="9">
        <v>0</v>
      </c>
      <c r="J1733" s="9">
        <v>0</v>
      </c>
      <c r="K1733" s="9">
        <v>33091</v>
      </c>
      <c r="L1733" s="9">
        <v>0</v>
      </c>
      <c r="M1733" s="9"/>
      <c r="O1733" s="11">
        <f t="shared" si="274"/>
        <v>61402</v>
      </c>
      <c r="P1733" s="17">
        <v>30327</v>
      </c>
      <c r="Q1733" s="11">
        <f t="shared" si="275"/>
        <v>2764</v>
      </c>
      <c r="S1733" s="11">
        <f t="shared" si="276"/>
        <v>31075</v>
      </c>
      <c r="T1733" s="11">
        <f t="shared" si="270"/>
        <v>31075</v>
      </c>
      <c r="U1733" s="11">
        <f t="shared" ref="U1733:U1796" si="279">S1733-S1732</f>
        <v>8017</v>
      </c>
      <c r="V1733" s="11">
        <f t="shared" si="271"/>
        <v>31075</v>
      </c>
      <c r="W1733" s="12">
        <f t="shared" si="277"/>
        <v>1</v>
      </c>
      <c r="X1733" s="11">
        <f t="shared" si="272"/>
        <v>0</v>
      </c>
      <c r="Y1733" s="12">
        <f t="shared" si="278"/>
        <v>0</v>
      </c>
      <c r="AA1733" s="12"/>
      <c r="AB1733" s="12"/>
    </row>
    <row r="1734" spans="1:31">
      <c r="A1734" s="1">
        <v>36431</v>
      </c>
      <c r="B1734" s="7" t="s">
        <v>83</v>
      </c>
      <c r="C1734" s="8" t="str">
        <f t="shared" si="273"/>
        <v>Tue</v>
      </c>
      <c r="E1734" s="8">
        <v>0</v>
      </c>
      <c r="F1734" s="9">
        <v>9399</v>
      </c>
      <c r="G1734" s="9">
        <v>12234</v>
      </c>
      <c r="H1734" s="61">
        <v>7190</v>
      </c>
      <c r="I1734" s="9">
        <v>0</v>
      </c>
      <c r="J1734" s="9">
        <v>0</v>
      </c>
      <c r="K1734" s="9">
        <v>30330</v>
      </c>
      <c r="L1734" s="9">
        <v>0</v>
      </c>
      <c r="M1734" s="9"/>
      <c r="O1734" s="11">
        <f t="shared" si="274"/>
        <v>59153</v>
      </c>
      <c r="P1734" s="17">
        <v>27037</v>
      </c>
      <c r="Q1734" s="11">
        <f t="shared" si="275"/>
        <v>3293</v>
      </c>
      <c r="S1734" s="11">
        <f t="shared" si="276"/>
        <v>32116</v>
      </c>
      <c r="T1734" s="11">
        <f t="shared" si="270"/>
        <v>32116</v>
      </c>
      <c r="U1734" s="11">
        <f t="shared" si="279"/>
        <v>1041</v>
      </c>
      <c r="V1734" s="11">
        <f t="shared" si="271"/>
        <v>32116</v>
      </c>
      <c r="W1734" s="12">
        <f t="shared" si="277"/>
        <v>1</v>
      </c>
      <c r="X1734" s="11">
        <f t="shared" si="272"/>
        <v>0</v>
      </c>
      <c r="Y1734" s="12">
        <f t="shared" si="278"/>
        <v>0</v>
      </c>
      <c r="AA1734" s="12"/>
      <c r="AB1734" s="12"/>
    </row>
    <row r="1735" spans="1:31">
      <c r="A1735" s="1">
        <v>36432</v>
      </c>
      <c r="B1735" s="7" t="s">
        <v>83</v>
      </c>
      <c r="C1735" s="8" t="str">
        <f t="shared" si="273"/>
        <v>Wed</v>
      </c>
      <c r="E1735" s="8">
        <v>0</v>
      </c>
      <c r="F1735" s="9">
        <v>9501</v>
      </c>
      <c r="G1735" s="9">
        <v>12075</v>
      </c>
      <c r="H1735" s="61">
        <v>7176</v>
      </c>
      <c r="I1735" s="9">
        <v>0</v>
      </c>
      <c r="J1735" s="9">
        <v>0</v>
      </c>
      <c r="K1735" s="9">
        <v>27324</v>
      </c>
      <c r="L1735" s="9">
        <v>0</v>
      </c>
      <c r="M1735" s="9"/>
      <c r="O1735" s="11">
        <f t="shared" si="274"/>
        <v>56076</v>
      </c>
      <c r="P1735" s="17">
        <v>24079</v>
      </c>
      <c r="Q1735" s="11">
        <f t="shared" si="275"/>
        <v>3245</v>
      </c>
      <c r="S1735" s="11">
        <f t="shared" si="276"/>
        <v>31997</v>
      </c>
      <c r="T1735" s="11">
        <f t="shared" si="270"/>
        <v>31997</v>
      </c>
      <c r="U1735" s="11">
        <f t="shared" si="279"/>
        <v>-119</v>
      </c>
      <c r="V1735" s="11">
        <f t="shared" si="271"/>
        <v>31997</v>
      </c>
      <c r="W1735" s="12">
        <f t="shared" si="277"/>
        <v>1</v>
      </c>
      <c r="X1735" s="11">
        <f t="shared" si="272"/>
        <v>0</v>
      </c>
      <c r="Y1735" s="12">
        <f t="shared" si="278"/>
        <v>0</v>
      </c>
      <c r="AA1735" s="12"/>
      <c r="AB1735" s="12"/>
    </row>
    <row r="1736" spans="1:31">
      <c r="A1736" s="1">
        <v>36433</v>
      </c>
      <c r="B1736" s="7" t="s">
        <v>83</v>
      </c>
      <c r="C1736" s="8" t="str">
        <f t="shared" si="273"/>
        <v>Thur</v>
      </c>
      <c r="E1736" s="8">
        <v>7</v>
      </c>
      <c r="F1736" s="9">
        <v>12224</v>
      </c>
      <c r="G1736" s="9">
        <v>12500</v>
      </c>
      <c r="H1736" s="61">
        <v>8247</v>
      </c>
      <c r="I1736" s="9">
        <v>0</v>
      </c>
      <c r="J1736" s="9">
        <v>0</v>
      </c>
      <c r="K1736" s="9">
        <v>26122</v>
      </c>
      <c r="L1736" s="9">
        <v>0</v>
      </c>
      <c r="M1736" s="9"/>
      <c r="O1736" s="11">
        <f t="shared" si="274"/>
        <v>59093</v>
      </c>
      <c r="P1736" s="17">
        <v>23054</v>
      </c>
      <c r="Q1736" s="11">
        <f t="shared" si="275"/>
        <v>3068</v>
      </c>
      <c r="S1736" s="11">
        <f t="shared" si="276"/>
        <v>36039</v>
      </c>
      <c r="T1736" s="11">
        <f t="shared" si="270"/>
        <v>36039</v>
      </c>
      <c r="U1736" s="11">
        <f t="shared" si="279"/>
        <v>4042</v>
      </c>
      <c r="V1736" s="11">
        <f t="shared" si="271"/>
        <v>36039</v>
      </c>
      <c r="W1736" s="12">
        <f t="shared" si="277"/>
        <v>1</v>
      </c>
      <c r="X1736" s="11">
        <f t="shared" si="272"/>
        <v>0</v>
      </c>
      <c r="Y1736" s="12">
        <f t="shared" si="278"/>
        <v>0</v>
      </c>
      <c r="AA1736" s="12"/>
      <c r="AB1736" s="12"/>
    </row>
    <row r="1737" spans="1:31">
      <c r="A1737" s="1">
        <v>36434</v>
      </c>
      <c r="B1737" s="7" t="s">
        <v>84</v>
      </c>
      <c r="C1737" s="8" t="str">
        <f t="shared" si="273"/>
        <v>Fri</v>
      </c>
      <c r="E1737" s="10">
        <v>6</v>
      </c>
      <c r="F1737" s="9">
        <v>11415</v>
      </c>
      <c r="G1737" s="9">
        <v>12481</v>
      </c>
      <c r="H1737" s="61">
        <v>7888</v>
      </c>
      <c r="I1737" s="9">
        <v>0</v>
      </c>
      <c r="J1737" s="9">
        <v>0</v>
      </c>
      <c r="K1737" s="9">
        <v>3611</v>
      </c>
      <c r="L1737" s="9">
        <v>0</v>
      </c>
      <c r="M1737" s="9"/>
      <c r="O1737" s="11">
        <f t="shared" si="274"/>
        <v>35395</v>
      </c>
      <c r="P1737" s="17">
        <v>0</v>
      </c>
      <c r="Q1737" s="11">
        <f t="shared" si="275"/>
        <v>3611</v>
      </c>
      <c r="S1737" s="11">
        <f t="shared" si="276"/>
        <v>35395</v>
      </c>
      <c r="T1737" s="11">
        <f t="shared" si="270"/>
        <v>35395</v>
      </c>
      <c r="U1737" s="11">
        <f t="shared" si="279"/>
        <v>-644</v>
      </c>
      <c r="V1737" s="11">
        <f t="shared" si="271"/>
        <v>35395</v>
      </c>
      <c r="W1737" s="12">
        <f t="shared" si="277"/>
        <v>1</v>
      </c>
      <c r="X1737" s="11">
        <f t="shared" si="272"/>
        <v>0</v>
      </c>
      <c r="Y1737" s="12">
        <f t="shared" si="278"/>
        <v>0</v>
      </c>
      <c r="Z1737" s="9"/>
      <c r="AA1737" s="9">
        <f>INTERCEPT(T1737:T1767,E1737:E1767)</f>
        <v>27622.754100181479</v>
      </c>
      <c r="AB1737" s="9">
        <f>SLOPE($T$1584:$T$1614,$E$1584:$E$1614)</f>
        <v>1283.3415206508141</v>
      </c>
      <c r="AC1737" s="12">
        <f>RSQ($T$1584:$T$1614,$E$1584:$E$1614)</f>
        <v>0.58915285131654682</v>
      </c>
      <c r="AD1737" s="9">
        <f>AA1737+(55*AB1737)</f>
        <v>98206.537735976264</v>
      </c>
      <c r="AE1737" s="10">
        <f>SUM(E1737:E1767)</f>
        <v>274</v>
      </c>
    </row>
    <row r="1738" spans="1:31">
      <c r="A1738" s="1">
        <v>36435</v>
      </c>
      <c r="B1738" s="7" t="s">
        <v>84</v>
      </c>
      <c r="C1738" s="8" t="str">
        <f t="shared" si="273"/>
        <v>Sat</v>
      </c>
      <c r="E1738" s="10">
        <v>2</v>
      </c>
      <c r="F1738" s="9">
        <v>7934</v>
      </c>
      <c r="G1738" s="9">
        <v>12054</v>
      </c>
      <c r="H1738" s="61">
        <v>5460</v>
      </c>
      <c r="I1738" s="9">
        <v>0</v>
      </c>
      <c r="J1738" s="9">
        <v>0</v>
      </c>
      <c r="K1738" s="9">
        <v>3558</v>
      </c>
      <c r="L1738" s="9">
        <v>0</v>
      </c>
      <c r="M1738" s="9"/>
      <c r="O1738" s="11">
        <f t="shared" si="274"/>
        <v>29006</v>
      </c>
      <c r="P1738" s="17">
        <v>1713.77</v>
      </c>
      <c r="Q1738" s="11">
        <f t="shared" si="275"/>
        <v>1844.23</v>
      </c>
      <c r="S1738" s="11">
        <f t="shared" si="276"/>
        <v>27292.23</v>
      </c>
      <c r="T1738" s="11">
        <f t="shared" si="270"/>
        <v>27292.23</v>
      </c>
      <c r="U1738" s="11">
        <f t="shared" si="279"/>
        <v>-8102.77</v>
      </c>
      <c r="V1738" s="11">
        <f t="shared" si="271"/>
        <v>27292.23</v>
      </c>
      <c r="W1738" s="12">
        <f t="shared" si="277"/>
        <v>1</v>
      </c>
      <c r="X1738" s="11">
        <f t="shared" si="272"/>
        <v>0</v>
      </c>
      <c r="Y1738" s="12">
        <f t="shared" si="278"/>
        <v>0</v>
      </c>
      <c r="AA1738" s="12"/>
      <c r="AB1738" s="12"/>
    </row>
    <row r="1739" spans="1:31">
      <c r="A1739" s="1">
        <v>36436</v>
      </c>
      <c r="B1739" s="7" t="s">
        <v>84</v>
      </c>
      <c r="C1739" s="8" t="str">
        <f t="shared" si="273"/>
        <v>Sun</v>
      </c>
      <c r="E1739" s="10">
        <v>0</v>
      </c>
      <c r="F1739" s="9">
        <v>8262</v>
      </c>
      <c r="G1739" s="9">
        <v>12600</v>
      </c>
      <c r="H1739" s="61">
        <v>6172</v>
      </c>
      <c r="I1739" s="9">
        <v>0</v>
      </c>
      <c r="J1739" s="9">
        <v>0</v>
      </c>
      <c r="K1739" s="9">
        <v>11165</v>
      </c>
      <c r="L1739" s="9">
        <v>0</v>
      </c>
      <c r="M1739" s="9"/>
      <c r="O1739" s="11">
        <f t="shared" si="274"/>
        <v>38199</v>
      </c>
      <c r="P1739" s="17">
        <v>10354.392</v>
      </c>
      <c r="Q1739" s="11">
        <f t="shared" si="275"/>
        <v>810.60800000000017</v>
      </c>
      <c r="S1739" s="11">
        <f t="shared" si="276"/>
        <v>27844.608</v>
      </c>
      <c r="T1739" s="11">
        <f t="shared" si="270"/>
        <v>27844.608</v>
      </c>
      <c r="U1739" s="11">
        <f t="shared" si="279"/>
        <v>552.37800000000061</v>
      </c>
      <c r="V1739" s="11">
        <f t="shared" si="271"/>
        <v>27844.608</v>
      </c>
      <c r="W1739" s="12">
        <f t="shared" si="277"/>
        <v>1</v>
      </c>
      <c r="X1739" s="11">
        <f t="shared" si="272"/>
        <v>0</v>
      </c>
      <c r="Y1739" s="12">
        <f t="shared" si="278"/>
        <v>0</v>
      </c>
      <c r="AA1739" s="12"/>
      <c r="AB1739" s="12"/>
    </row>
    <row r="1740" spans="1:31">
      <c r="A1740" s="1">
        <v>36437</v>
      </c>
      <c r="B1740" s="7" t="s">
        <v>84</v>
      </c>
      <c r="C1740" s="8" t="str">
        <f t="shared" si="273"/>
        <v>Mon</v>
      </c>
      <c r="E1740" s="10">
        <v>0</v>
      </c>
      <c r="F1740" s="9">
        <v>11879</v>
      </c>
      <c r="G1740" s="9">
        <v>13646</v>
      </c>
      <c r="H1740" s="61">
        <v>8514</v>
      </c>
      <c r="I1740" s="9">
        <v>0</v>
      </c>
      <c r="J1740" s="9">
        <v>0</v>
      </c>
      <c r="K1740" s="9">
        <v>35396</v>
      </c>
      <c r="L1740" s="9">
        <v>0</v>
      </c>
      <c r="M1740" s="9"/>
      <c r="O1740" s="11">
        <f t="shared" si="274"/>
        <v>69435</v>
      </c>
      <c r="P1740" s="17">
        <v>32471.482</v>
      </c>
      <c r="Q1740" s="11">
        <f t="shared" si="275"/>
        <v>2924.518</v>
      </c>
      <c r="S1740" s="11">
        <f t="shared" si="276"/>
        <v>36963.517999999996</v>
      </c>
      <c r="T1740" s="11">
        <f t="shared" si="270"/>
        <v>36963.517999999996</v>
      </c>
      <c r="U1740" s="11">
        <f t="shared" si="279"/>
        <v>9118.9099999999962</v>
      </c>
      <c r="V1740" s="11">
        <f t="shared" si="271"/>
        <v>36963.517999999996</v>
      </c>
      <c r="W1740" s="12">
        <f t="shared" si="277"/>
        <v>1</v>
      </c>
      <c r="X1740" s="11">
        <f t="shared" si="272"/>
        <v>0</v>
      </c>
      <c r="Y1740" s="12">
        <f t="shared" si="278"/>
        <v>0</v>
      </c>
      <c r="AA1740" s="12"/>
      <c r="AB1740" s="12"/>
    </row>
    <row r="1741" spans="1:31">
      <c r="A1741" s="1">
        <v>36438</v>
      </c>
      <c r="B1741" s="7" t="s">
        <v>84</v>
      </c>
      <c r="C1741" s="8" t="str">
        <f t="shared" si="273"/>
        <v>Tue</v>
      </c>
      <c r="E1741" s="10">
        <v>13</v>
      </c>
      <c r="F1741" s="9">
        <v>19318</v>
      </c>
      <c r="G1741" s="9">
        <v>16139</v>
      </c>
      <c r="H1741" s="61">
        <v>10561</v>
      </c>
      <c r="I1741" s="9">
        <v>0</v>
      </c>
      <c r="J1741" s="9">
        <v>0</v>
      </c>
      <c r="K1741" s="9">
        <v>4516</v>
      </c>
      <c r="L1741" s="9">
        <v>0</v>
      </c>
      <c r="M1741" s="9"/>
      <c r="O1741" s="11">
        <f t="shared" si="274"/>
        <v>50534</v>
      </c>
      <c r="P1741" s="17">
        <v>1304.8320000000001</v>
      </c>
      <c r="Q1741" s="11">
        <f t="shared" si="275"/>
        <v>3211.1679999999997</v>
      </c>
      <c r="S1741" s="11">
        <f t="shared" si="276"/>
        <v>49229.167999999998</v>
      </c>
      <c r="T1741" s="11">
        <f t="shared" si="270"/>
        <v>49229.167999999998</v>
      </c>
      <c r="U1741" s="11">
        <f t="shared" si="279"/>
        <v>12265.650000000001</v>
      </c>
      <c r="V1741" s="11">
        <f t="shared" si="271"/>
        <v>49229.167999999998</v>
      </c>
      <c r="W1741" s="12">
        <f t="shared" si="277"/>
        <v>1</v>
      </c>
      <c r="X1741" s="11">
        <f t="shared" si="272"/>
        <v>0</v>
      </c>
      <c r="Y1741" s="12">
        <f t="shared" si="278"/>
        <v>0</v>
      </c>
      <c r="AA1741" s="12"/>
      <c r="AB1741" s="12"/>
    </row>
    <row r="1742" spans="1:31">
      <c r="A1742" s="1">
        <v>36439</v>
      </c>
      <c r="B1742" s="7" t="s">
        <v>84</v>
      </c>
      <c r="C1742" s="8" t="str">
        <f t="shared" si="273"/>
        <v>Wed</v>
      </c>
      <c r="E1742" s="10">
        <v>9</v>
      </c>
      <c r="F1742" s="9">
        <v>18066</v>
      </c>
      <c r="G1742" s="9">
        <v>15565</v>
      </c>
      <c r="H1742" s="61">
        <v>9768</v>
      </c>
      <c r="I1742" s="9">
        <v>0</v>
      </c>
      <c r="J1742" s="9">
        <v>0</v>
      </c>
      <c r="K1742" s="9">
        <v>4160</v>
      </c>
      <c r="L1742" s="9">
        <v>0</v>
      </c>
      <c r="M1742" s="9"/>
      <c r="O1742" s="11">
        <f t="shared" si="274"/>
        <v>47559</v>
      </c>
      <c r="P1742" s="17">
        <v>4272.9620000000004</v>
      </c>
      <c r="Q1742" s="11">
        <f t="shared" si="275"/>
        <v>-112.96200000000044</v>
      </c>
      <c r="S1742" s="11">
        <f t="shared" si="276"/>
        <v>43286.038</v>
      </c>
      <c r="T1742" s="11">
        <f t="shared" si="270"/>
        <v>43286.038</v>
      </c>
      <c r="U1742" s="11">
        <f t="shared" si="279"/>
        <v>-5943.1299999999974</v>
      </c>
      <c r="V1742" s="11">
        <f t="shared" si="271"/>
        <v>43286.038</v>
      </c>
      <c r="W1742" s="12">
        <f t="shared" si="277"/>
        <v>1</v>
      </c>
      <c r="X1742" s="11">
        <f t="shared" si="272"/>
        <v>0</v>
      </c>
      <c r="Y1742" s="12">
        <f t="shared" si="278"/>
        <v>0</v>
      </c>
      <c r="AA1742" s="12"/>
      <c r="AB1742" s="12"/>
    </row>
    <row r="1743" spans="1:31">
      <c r="A1743" s="1">
        <v>36440</v>
      </c>
      <c r="B1743" s="7" t="s">
        <v>84</v>
      </c>
      <c r="C1743" s="8" t="str">
        <f t="shared" si="273"/>
        <v>Thur</v>
      </c>
      <c r="E1743" s="10">
        <v>14</v>
      </c>
      <c r="F1743" s="9">
        <v>20688</v>
      </c>
      <c r="G1743" s="9">
        <v>14500</v>
      </c>
      <c r="H1743" s="61">
        <v>10510</v>
      </c>
      <c r="I1743" s="9">
        <v>0</v>
      </c>
      <c r="J1743" s="9">
        <v>0</v>
      </c>
      <c r="K1743" s="9">
        <v>3520</v>
      </c>
      <c r="L1743" s="9">
        <v>0</v>
      </c>
      <c r="M1743" s="9"/>
      <c r="O1743" s="11">
        <f t="shared" si="274"/>
        <v>49218</v>
      </c>
      <c r="P1743" s="17">
        <v>3578.7959999999998</v>
      </c>
      <c r="Q1743" s="11">
        <f t="shared" si="275"/>
        <v>-58.795999999999822</v>
      </c>
      <c r="S1743" s="11">
        <f t="shared" si="276"/>
        <v>45639.203999999998</v>
      </c>
      <c r="T1743" s="11">
        <f t="shared" si="270"/>
        <v>45639.203999999998</v>
      </c>
      <c r="U1743" s="11">
        <f t="shared" si="279"/>
        <v>2353.1659999999974</v>
      </c>
      <c r="V1743" s="11">
        <f t="shared" si="271"/>
        <v>45639.203999999998</v>
      </c>
      <c r="W1743" s="12">
        <f t="shared" si="277"/>
        <v>1</v>
      </c>
      <c r="X1743" s="11">
        <f t="shared" si="272"/>
        <v>0</v>
      </c>
      <c r="Y1743" s="12">
        <f t="shared" si="278"/>
        <v>0</v>
      </c>
      <c r="AA1743" s="12"/>
      <c r="AB1743" s="12"/>
    </row>
    <row r="1744" spans="1:31">
      <c r="A1744" s="1">
        <v>36441</v>
      </c>
      <c r="B1744" s="7" t="s">
        <v>84</v>
      </c>
      <c r="C1744" s="8" t="str">
        <f t="shared" si="273"/>
        <v>Fri</v>
      </c>
      <c r="E1744" s="10">
        <v>8</v>
      </c>
      <c r="F1744" s="9">
        <v>14963</v>
      </c>
      <c r="G1744" s="9">
        <v>13086</v>
      </c>
      <c r="H1744" s="61">
        <v>8454</v>
      </c>
      <c r="I1744" s="9">
        <v>0</v>
      </c>
      <c r="J1744" s="9">
        <v>0</v>
      </c>
      <c r="K1744" s="9">
        <v>3386</v>
      </c>
      <c r="L1744" s="9">
        <v>0</v>
      </c>
      <c r="M1744" s="9"/>
      <c r="O1744" s="11">
        <f t="shared" si="274"/>
        <v>39889</v>
      </c>
      <c r="P1744" s="17">
        <v>2575.692</v>
      </c>
      <c r="Q1744" s="11">
        <f t="shared" si="275"/>
        <v>810.30799999999999</v>
      </c>
      <c r="S1744" s="11">
        <f t="shared" si="276"/>
        <v>37313.307999999997</v>
      </c>
      <c r="T1744" s="11">
        <f t="shared" si="270"/>
        <v>37313.307999999997</v>
      </c>
      <c r="U1744" s="11">
        <f t="shared" si="279"/>
        <v>-8325.8960000000006</v>
      </c>
      <c r="V1744" s="11">
        <f t="shared" si="271"/>
        <v>37313.307999999997</v>
      </c>
      <c r="W1744" s="12">
        <f t="shared" si="277"/>
        <v>1</v>
      </c>
      <c r="X1744" s="11">
        <f t="shared" si="272"/>
        <v>0</v>
      </c>
      <c r="Y1744" s="12">
        <f t="shared" si="278"/>
        <v>0</v>
      </c>
      <c r="AA1744" s="12"/>
      <c r="AB1744" s="12"/>
    </row>
    <row r="1745" spans="1:28">
      <c r="A1745" s="1">
        <v>36442</v>
      </c>
      <c r="B1745" s="7" t="s">
        <v>84</v>
      </c>
      <c r="C1745" s="8" t="str">
        <f t="shared" si="273"/>
        <v>Sat</v>
      </c>
      <c r="E1745" s="10">
        <v>0</v>
      </c>
      <c r="F1745" s="9">
        <v>7782</v>
      </c>
      <c r="G1745" s="9">
        <v>11788</v>
      </c>
      <c r="H1745" s="61">
        <v>4719</v>
      </c>
      <c r="I1745" s="9">
        <v>0</v>
      </c>
      <c r="J1745" s="9">
        <v>0</v>
      </c>
      <c r="K1745" s="9">
        <v>3458</v>
      </c>
      <c r="L1745" s="9">
        <v>0</v>
      </c>
      <c r="M1745" s="9"/>
      <c r="O1745" s="11">
        <f t="shared" si="274"/>
        <v>27747</v>
      </c>
      <c r="P1745" s="17">
        <v>2573.1660000000002</v>
      </c>
      <c r="Q1745" s="11">
        <f t="shared" si="275"/>
        <v>884.83399999999983</v>
      </c>
      <c r="S1745" s="11">
        <f t="shared" si="276"/>
        <v>25173.833999999999</v>
      </c>
      <c r="T1745" s="11">
        <f t="shared" si="270"/>
        <v>25173.833999999999</v>
      </c>
      <c r="U1745" s="11">
        <f t="shared" si="279"/>
        <v>-12139.473999999998</v>
      </c>
      <c r="V1745" s="11">
        <f t="shared" si="271"/>
        <v>25173.833999999999</v>
      </c>
      <c r="W1745" s="12">
        <f t="shared" si="277"/>
        <v>1</v>
      </c>
      <c r="X1745" s="11">
        <f t="shared" si="272"/>
        <v>0</v>
      </c>
      <c r="Y1745" s="12">
        <f t="shared" si="278"/>
        <v>0</v>
      </c>
      <c r="AA1745" s="12"/>
      <c r="AB1745" s="12"/>
    </row>
    <row r="1746" spans="1:28">
      <c r="A1746" s="1">
        <v>36443</v>
      </c>
      <c r="B1746" s="7" t="s">
        <v>84</v>
      </c>
      <c r="C1746" s="8" t="str">
        <f t="shared" si="273"/>
        <v>Sun</v>
      </c>
      <c r="E1746" s="10">
        <v>0</v>
      </c>
      <c r="F1746" s="9">
        <v>8425</v>
      </c>
      <c r="G1746" s="9">
        <v>12072</v>
      </c>
      <c r="H1746" s="61">
        <v>5738</v>
      </c>
      <c r="I1746" s="9">
        <v>0</v>
      </c>
      <c r="J1746" s="9">
        <v>0</v>
      </c>
      <c r="K1746" s="9">
        <v>7163</v>
      </c>
      <c r="L1746" s="9">
        <v>0</v>
      </c>
      <c r="M1746" s="9"/>
      <c r="O1746" s="11">
        <f t="shared" si="274"/>
        <v>33398</v>
      </c>
      <c r="P1746" s="17">
        <v>6106.2120000000004</v>
      </c>
      <c r="Q1746" s="11">
        <f t="shared" si="275"/>
        <v>1056.7879999999996</v>
      </c>
      <c r="S1746" s="11">
        <f t="shared" si="276"/>
        <v>27291.788</v>
      </c>
      <c r="T1746" s="11">
        <f t="shared" si="270"/>
        <v>27291.788</v>
      </c>
      <c r="U1746" s="11">
        <f t="shared" si="279"/>
        <v>2117.9540000000015</v>
      </c>
      <c r="V1746" s="11">
        <f t="shared" si="271"/>
        <v>27291.788</v>
      </c>
      <c r="W1746" s="12">
        <f t="shared" si="277"/>
        <v>1</v>
      </c>
      <c r="X1746" s="11">
        <f t="shared" si="272"/>
        <v>0</v>
      </c>
      <c r="Y1746" s="12">
        <f t="shared" si="278"/>
        <v>0</v>
      </c>
      <c r="AA1746" s="12"/>
      <c r="AB1746" s="12"/>
    </row>
    <row r="1747" spans="1:28">
      <c r="A1747" s="1">
        <v>36444</v>
      </c>
      <c r="B1747" s="7" t="s">
        <v>84</v>
      </c>
      <c r="C1747" s="8" t="str">
        <f t="shared" si="273"/>
        <v>Mon</v>
      </c>
      <c r="E1747" s="10">
        <v>2</v>
      </c>
      <c r="F1747" s="9">
        <v>12795</v>
      </c>
      <c r="G1747" s="9">
        <v>13082</v>
      </c>
      <c r="H1747" s="61">
        <v>8608</v>
      </c>
      <c r="I1747" s="9">
        <v>0</v>
      </c>
      <c r="J1747" s="9">
        <v>0</v>
      </c>
      <c r="K1747" s="9">
        <v>26250</v>
      </c>
      <c r="L1747" s="9">
        <v>0</v>
      </c>
      <c r="M1747" s="9"/>
      <c r="O1747" s="11">
        <f t="shared" si="274"/>
        <v>60735</v>
      </c>
      <c r="P1747" s="17">
        <v>23036.088000000003</v>
      </c>
      <c r="Q1747" s="11">
        <f t="shared" si="275"/>
        <v>3213.9119999999966</v>
      </c>
      <c r="S1747" s="11">
        <f t="shared" si="276"/>
        <v>37698.911999999997</v>
      </c>
      <c r="T1747" s="11">
        <f t="shared" si="270"/>
        <v>37698.911999999997</v>
      </c>
      <c r="U1747" s="11">
        <f t="shared" si="279"/>
        <v>10407.123999999996</v>
      </c>
      <c r="V1747" s="11">
        <f t="shared" si="271"/>
        <v>37698.911999999997</v>
      </c>
      <c r="W1747" s="12">
        <f t="shared" si="277"/>
        <v>1</v>
      </c>
      <c r="X1747" s="11">
        <f t="shared" si="272"/>
        <v>0</v>
      </c>
      <c r="Y1747" s="12">
        <f t="shared" si="278"/>
        <v>0</v>
      </c>
      <c r="AA1747" s="12"/>
      <c r="AB1747" s="12"/>
    </row>
    <row r="1748" spans="1:28">
      <c r="A1748" s="1">
        <v>36445</v>
      </c>
      <c r="B1748" s="7" t="s">
        <v>84</v>
      </c>
      <c r="C1748" s="8" t="str">
        <f t="shared" si="273"/>
        <v>Tue</v>
      </c>
      <c r="E1748" s="10">
        <v>7</v>
      </c>
      <c r="F1748" s="9">
        <v>15400</v>
      </c>
      <c r="G1748" s="9">
        <v>13632</v>
      </c>
      <c r="H1748" s="61">
        <v>9114</v>
      </c>
      <c r="I1748" s="9">
        <v>0</v>
      </c>
      <c r="J1748" s="9">
        <v>0</v>
      </c>
      <c r="K1748" s="9">
        <v>26947</v>
      </c>
      <c r="L1748" s="9">
        <v>0</v>
      </c>
      <c r="M1748" s="9"/>
      <c r="O1748" s="11">
        <f t="shared" si="274"/>
        <v>65093</v>
      </c>
      <c r="P1748" s="17">
        <v>23599.590999999997</v>
      </c>
      <c r="Q1748" s="11">
        <f t="shared" si="275"/>
        <v>3347.4090000000033</v>
      </c>
      <c r="S1748" s="11">
        <f t="shared" si="276"/>
        <v>41493.409</v>
      </c>
      <c r="T1748" s="11">
        <f t="shared" si="270"/>
        <v>41493.409</v>
      </c>
      <c r="U1748" s="11">
        <f t="shared" si="279"/>
        <v>3794.497000000003</v>
      </c>
      <c r="V1748" s="11">
        <f t="shared" si="271"/>
        <v>41493.409</v>
      </c>
      <c r="W1748" s="12">
        <f t="shared" si="277"/>
        <v>1</v>
      </c>
      <c r="X1748" s="11">
        <f t="shared" si="272"/>
        <v>0</v>
      </c>
      <c r="Y1748" s="12">
        <f t="shared" si="278"/>
        <v>0</v>
      </c>
      <c r="AA1748" s="12"/>
      <c r="AB1748" s="12"/>
    </row>
    <row r="1749" spans="1:28">
      <c r="A1749" s="1">
        <v>36446</v>
      </c>
      <c r="B1749" s="7" t="s">
        <v>84</v>
      </c>
      <c r="C1749" s="8" t="str">
        <f t="shared" si="273"/>
        <v>Wed</v>
      </c>
      <c r="E1749" s="10">
        <v>2</v>
      </c>
      <c r="F1749" s="9">
        <v>13546</v>
      </c>
      <c r="G1749" s="9">
        <v>13217</v>
      </c>
      <c r="H1749" s="61">
        <v>8444</v>
      </c>
      <c r="I1749" s="9">
        <v>0</v>
      </c>
      <c r="J1749" s="9">
        <v>0</v>
      </c>
      <c r="K1749" s="9">
        <v>3228</v>
      </c>
      <c r="L1749" s="9">
        <v>0</v>
      </c>
      <c r="M1749" s="9"/>
      <c r="O1749" s="11">
        <f t="shared" si="274"/>
        <v>38435</v>
      </c>
      <c r="P1749" s="17">
        <v>2559.8560000000002</v>
      </c>
      <c r="Q1749" s="11">
        <f t="shared" si="275"/>
        <v>668.14399999999978</v>
      </c>
      <c r="S1749" s="11">
        <f t="shared" si="276"/>
        <v>35875.144</v>
      </c>
      <c r="T1749" s="11">
        <f t="shared" si="270"/>
        <v>35875.144</v>
      </c>
      <c r="U1749" s="11">
        <f t="shared" si="279"/>
        <v>-5618.2649999999994</v>
      </c>
      <c r="V1749" s="11">
        <f t="shared" si="271"/>
        <v>35875.144</v>
      </c>
      <c r="W1749" s="12">
        <f t="shared" si="277"/>
        <v>1</v>
      </c>
      <c r="X1749" s="11">
        <f t="shared" si="272"/>
        <v>0</v>
      </c>
      <c r="Y1749" s="12">
        <f t="shared" si="278"/>
        <v>0</v>
      </c>
      <c r="AA1749" s="12"/>
      <c r="AB1749" s="12"/>
    </row>
    <row r="1750" spans="1:28">
      <c r="A1750" s="1">
        <v>36447</v>
      </c>
      <c r="B1750" s="7" t="s">
        <v>84</v>
      </c>
      <c r="C1750" s="8" t="str">
        <f t="shared" si="273"/>
        <v>Thur</v>
      </c>
      <c r="E1750" s="10">
        <v>12</v>
      </c>
      <c r="F1750" s="9">
        <v>21073</v>
      </c>
      <c r="G1750" s="9">
        <v>14900</v>
      </c>
      <c r="H1750" s="61">
        <v>10823</v>
      </c>
      <c r="I1750" s="9">
        <v>0</v>
      </c>
      <c r="J1750" s="9">
        <v>0</v>
      </c>
      <c r="K1750" s="9">
        <v>3770</v>
      </c>
      <c r="L1750" s="9">
        <v>0</v>
      </c>
      <c r="M1750" s="9"/>
      <c r="O1750" s="11">
        <f t="shared" si="274"/>
        <v>50566</v>
      </c>
      <c r="P1750" s="17">
        <v>2391.4560000000001</v>
      </c>
      <c r="Q1750" s="11">
        <f t="shared" si="275"/>
        <v>1378.5439999999999</v>
      </c>
      <c r="S1750" s="11">
        <f t="shared" si="276"/>
        <v>48174.544000000002</v>
      </c>
      <c r="T1750" s="11">
        <f t="shared" si="270"/>
        <v>48174.544000000002</v>
      </c>
      <c r="U1750" s="11">
        <f t="shared" si="279"/>
        <v>12299.400000000001</v>
      </c>
      <c r="V1750" s="11">
        <f t="shared" si="271"/>
        <v>48174.544000000002</v>
      </c>
      <c r="W1750" s="12">
        <f t="shared" si="277"/>
        <v>1</v>
      </c>
      <c r="X1750" s="11">
        <f t="shared" si="272"/>
        <v>0</v>
      </c>
      <c r="Y1750" s="12">
        <f t="shared" si="278"/>
        <v>0</v>
      </c>
      <c r="AA1750" s="12"/>
      <c r="AB1750" s="12"/>
    </row>
    <row r="1751" spans="1:28">
      <c r="A1751" s="1">
        <v>36448</v>
      </c>
      <c r="B1751" s="7" t="s">
        <v>84</v>
      </c>
      <c r="C1751" s="8" t="str">
        <f t="shared" si="273"/>
        <v>Fri</v>
      </c>
      <c r="E1751" s="10">
        <v>10</v>
      </c>
      <c r="F1751" s="9">
        <v>17803</v>
      </c>
      <c r="G1751" s="9">
        <v>13796</v>
      </c>
      <c r="H1751" s="61">
        <v>9338</v>
      </c>
      <c r="I1751" s="9">
        <v>0</v>
      </c>
      <c r="J1751" s="9">
        <v>0</v>
      </c>
      <c r="K1751" s="9">
        <v>3712</v>
      </c>
      <c r="L1751" s="9">
        <v>0</v>
      </c>
      <c r="M1751" s="9"/>
      <c r="O1751" s="11">
        <f t="shared" si="274"/>
        <v>44649</v>
      </c>
      <c r="P1751" s="17">
        <v>2343.3209999999999</v>
      </c>
      <c r="Q1751" s="11">
        <f t="shared" si="275"/>
        <v>1368.6790000000001</v>
      </c>
      <c r="S1751" s="11">
        <f t="shared" si="276"/>
        <v>42305.679000000004</v>
      </c>
      <c r="T1751" s="11">
        <f t="shared" si="270"/>
        <v>42305.679000000004</v>
      </c>
      <c r="U1751" s="11">
        <f t="shared" si="279"/>
        <v>-5868.864999999998</v>
      </c>
      <c r="V1751" s="11">
        <f t="shared" si="271"/>
        <v>42305.679000000004</v>
      </c>
      <c r="W1751" s="12">
        <f t="shared" si="277"/>
        <v>1</v>
      </c>
      <c r="X1751" s="11">
        <f t="shared" si="272"/>
        <v>0</v>
      </c>
      <c r="Y1751" s="12">
        <f t="shared" si="278"/>
        <v>0</v>
      </c>
      <c r="AA1751" s="12"/>
      <c r="AB1751" s="12"/>
    </row>
    <row r="1752" spans="1:28">
      <c r="A1752" s="1">
        <v>36449</v>
      </c>
      <c r="B1752" s="7" t="s">
        <v>84</v>
      </c>
      <c r="C1752" s="8" t="str">
        <f t="shared" si="273"/>
        <v>Sat</v>
      </c>
      <c r="E1752" s="10">
        <v>1</v>
      </c>
      <c r="F1752" s="9">
        <v>8943</v>
      </c>
      <c r="G1752" s="9">
        <v>12071</v>
      </c>
      <c r="H1752" s="61">
        <v>5174</v>
      </c>
      <c r="I1752" s="9">
        <v>0</v>
      </c>
      <c r="J1752" s="9">
        <v>0</v>
      </c>
      <c r="K1752" s="9">
        <v>3371</v>
      </c>
      <c r="L1752" s="9">
        <v>0</v>
      </c>
      <c r="M1752" s="9"/>
      <c r="O1752" s="11">
        <f t="shared" si="274"/>
        <v>29559</v>
      </c>
      <c r="P1752" s="17">
        <v>2279.1729999999998</v>
      </c>
      <c r="Q1752" s="11">
        <f t="shared" si="275"/>
        <v>1091.8270000000002</v>
      </c>
      <c r="S1752" s="11">
        <f t="shared" si="276"/>
        <v>27279.827000000001</v>
      </c>
      <c r="T1752" s="11">
        <f t="shared" si="270"/>
        <v>27279.827000000001</v>
      </c>
      <c r="U1752" s="11">
        <f t="shared" si="279"/>
        <v>-15025.852000000003</v>
      </c>
      <c r="V1752" s="11">
        <f t="shared" si="271"/>
        <v>27279.827000000001</v>
      </c>
      <c r="W1752" s="12">
        <f t="shared" si="277"/>
        <v>1</v>
      </c>
      <c r="X1752" s="11">
        <f t="shared" si="272"/>
        <v>0</v>
      </c>
      <c r="Y1752" s="12">
        <f t="shared" si="278"/>
        <v>0</v>
      </c>
      <c r="AA1752" s="12"/>
      <c r="AB1752" s="12"/>
    </row>
    <row r="1753" spans="1:28">
      <c r="A1753" s="1">
        <v>36450</v>
      </c>
      <c r="B1753" s="7" t="s">
        <v>84</v>
      </c>
      <c r="C1753" s="8" t="str">
        <f t="shared" si="273"/>
        <v>Sun</v>
      </c>
      <c r="E1753" s="10">
        <v>2</v>
      </c>
      <c r="F1753" s="9">
        <v>10651</v>
      </c>
      <c r="G1753" s="9">
        <v>12377</v>
      </c>
      <c r="H1753" s="61">
        <v>6711</v>
      </c>
      <c r="I1753" s="9">
        <v>0</v>
      </c>
      <c r="J1753" s="9">
        <v>0</v>
      </c>
      <c r="K1753" s="9">
        <v>3414</v>
      </c>
      <c r="L1753" s="9">
        <v>0</v>
      </c>
      <c r="M1753" s="9"/>
      <c r="O1753" s="11">
        <f t="shared" si="274"/>
        <v>33153</v>
      </c>
      <c r="P1753" s="17">
        <v>2327.4</v>
      </c>
      <c r="Q1753" s="11">
        <f t="shared" si="275"/>
        <v>1086.5999999999999</v>
      </c>
      <c r="S1753" s="11">
        <f t="shared" si="276"/>
        <v>30825.599999999999</v>
      </c>
      <c r="T1753" s="11">
        <f t="shared" si="270"/>
        <v>30825.599999999999</v>
      </c>
      <c r="U1753" s="11">
        <f t="shared" si="279"/>
        <v>3545.7729999999974</v>
      </c>
      <c r="V1753" s="11">
        <f t="shared" si="271"/>
        <v>30825.599999999999</v>
      </c>
      <c r="W1753" s="12">
        <f t="shared" si="277"/>
        <v>1</v>
      </c>
      <c r="X1753" s="11">
        <f t="shared" si="272"/>
        <v>0</v>
      </c>
      <c r="Y1753" s="12">
        <f t="shared" si="278"/>
        <v>0</v>
      </c>
      <c r="AA1753" s="12"/>
      <c r="AB1753" s="12"/>
    </row>
    <row r="1754" spans="1:28">
      <c r="A1754" s="1">
        <v>36451</v>
      </c>
      <c r="B1754" s="7" t="s">
        <v>84</v>
      </c>
      <c r="C1754" s="8" t="str">
        <f t="shared" si="273"/>
        <v>Mon</v>
      </c>
      <c r="E1754" s="10">
        <v>11</v>
      </c>
      <c r="F1754" s="9">
        <v>21461</v>
      </c>
      <c r="G1754" s="9">
        <v>14920</v>
      </c>
      <c r="H1754" s="61">
        <v>10625</v>
      </c>
      <c r="I1754" s="9">
        <v>63</v>
      </c>
      <c r="J1754" s="9">
        <v>0</v>
      </c>
      <c r="K1754" s="9">
        <v>3591</v>
      </c>
      <c r="L1754" s="9">
        <v>0</v>
      </c>
      <c r="M1754" s="9"/>
      <c r="O1754" s="11">
        <f t="shared" si="274"/>
        <v>50660</v>
      </c>
      <c r="P1754" s="17">
        <v>671.97</v>
      </c>
      <c r="Q1754" s="11">
        <f t="shared" si="275"/>
        <v>2919.0299999999997</v>
      </c>
      <c r="S1754" s="11">
        <f t="shared" si="276"/>
        <v>49988.03</v>
      </c>
      <c r="T1754" s="11">
        <f t="shared" si="270"/>
        <v>49988.03</v>
      </c>
      <c r="U1754" s="11">
        <f t="shared" si="279"/>
        <v>19162.43</v>
      </c>
      <c r="V1754" s="11">
        <f t="shared" si="271"/>
        <v>49988.03</v>
      </c>
      <c r="W1754" s="12">
        <f t="shared" si="277"/>
        <v>1</v>
      </c>
      <c r="X1754" s="11">
        <f t="shared" si="272"/>
        <v>0</v>
      </c>
      <c r="Y1754" s="12">
        <f t="shared" si="278"/>
        <v>0</v>
      </c>
      <c r="AA1754" s="12"/>
      <c r="AB1754" s="12"/>
    </row>
    <row r="1755" spans="1:28">
      <c r="A1755" s="1">
        <v>36452</v>
      </c>
      <c r="B1755" s="7" t="s">
        <v>84</v>
      </c>
      <c r="C1755" s="8" t="str">
        <f t="shared" si="273"/>
        <v>Tue</v>
      </c>
      <c r="E1755" s="10">
        <v>9</v>
      </c>
      <c r="F1755" s="9">
        <v>19986</v>
      </c>
      <c r="G1755" s="9">
        <v>14329</v>
      </c>
      <c r="H1755" s="61">
        <v>9956</v>
      </c>
      <c r="I1755" s="9">
        <v>13</v>
      </c>
      <c r="J1755" s="9">
        <v>0</v>
      </c>
      <c r="K1755" s="9">
        <v>3492</v>
      </c>
      <c r="L1755" s="9">
        <v>0</v>
      </c>
      <c r="M1755" s="9"/>
      <c r="O1755" s="11">
        <f t="shared" si="274"/>
        <v>47776</v>
      </c>
      <c r="P1755" s="17">
        <v>1702.9649999999999</v>
      </c>
      <c r="Q1755" s="11">
        <f t="shared" si="275"/>
        <v>1789.0350000000001</v>
      </c>
      <c r="S1755" s="11">
        <f t="shared" si="276"/>
        <v>46073.035000000003</v>
      </c>
      <c r="T1755" s="11">
        <f t="shared" si="270"/>
        <v>46073.035000000003</v>
      </c>
      <c r="U1755" s="11">
        <f t="shared" si="279"/>
        <v>-3914.9949999999953</v>
      </c>
      <c r="V1755" s="11">
        <f t="shared" si="271"/>
        <v>46073.035000000003</v>
      </c>
      <c r="W1755" s="12">
        <f t="shared" si="277"/>
        <v>1</v>
      </c>
      <c r="X1755" s="11">
        <f t="shared" si="272"/>
        <v>0</v>
      </c>
      <c r="Y1755" s="12">
        <f t="shared" si="278"/>
        <v>0</v>
      </c>
      <c r="AA1755" s="12"/>
      <c r="AB1755" s="12"/>
    </row>
    <row r="1756" spans="1:28">
      <c r="A1756" s="1">
        <v>36453</v>
      </c>
      <c r="B1756" s="7" t="s">
        <v>84</v>
      </c>
      <c r="C1756" s="8" t="str">
        <f t="shared" si="273"/>
        <v>Wed</v>
      </c>
      <c r="E1756" s="10">
        <v>14</v>
      </c>
      <c r="F1756" s="9">
        <v>28126</v>
      </c>
      <c r="G1756" s="9">
        <v>16246</v>
      </c>
      <c r="H1756" s="61">
        <v>12163</v>
      </c>
      <c r="I1756" s="9">
        <v>0</v>
      </c>
      <c r="J1756" s="9">
        <v>0</v>
      </c>
      <c r="K1756" s="9">
        <v>3936</v>
      </c>
      <c r="L1756" s="9">
        <v>0</v>
      </c>
      <c r="M1756" s="9"/>
      <c r="O1756" s="11">
        <f t="shared" si="274"/>
        <v>60471</v>
      </c>
      <c r="P1756" s="17">
        <v>2342.038</v>
      </c>
      <c r="Q1756" s="11">
        <f t="shared" si="275"/>
        <v>1593.962</v>
      </c>
      <c r="S1756" s="11">
        <f t="shared" si="276"/>
        <v>58128.962</v>
      </c>
      <c r="T1756" s="11">
        <f t="shared" si="270"/>
        <v>58128.962</v>
      </c>
      <c r="U1756" s="11">
        <f t="shared" si="279"/>
        <v>12055.926999999996</v>
      </c>
      <c r="V1756" s="11">
        <f t="shared" si="271"/>
        <v>58128.962</v>
      </c>
      <c r="W1756" s="12">
        <f t="shared" si="277"/>
        <v>1</v>
      </c>
      <c r="X1756" s="11">
        <f t="shared" si="272"/>
        <v>0</v>
      </c>
      <c r="Y1756" s="12">
        <f t="shared" si="278"/>
        <v>0</v>
      </c>
      <c r="AA1756" s="12"/>
      <c r="AB1756" s="12"/>
    </row>
    <row r="1757" spans="1:28">
      <c r="A1757" s="1">
        <v>36454</v>
      </c>
      <c r="B1757" s="7" t="s">
        <v>84</v>
      </c>
      <c r="C1757" s="8" t="str">
        <f t="shared" si="273"/>
        <v>Thur</v>
      </c>
      <c r="E1757" s="10">
        <v>15</v>
      </c>
      <c r="F1757" s="9">
        <v>27223</v>
      </c>
      <c r="G1757" s="9">
        <v>16342</v>
      </c>
      <c r="H1757" s="61">
        <v>11808</v>
      </c>
      <c r="I1757" s="9">
        <v>0</v>
      </c>
      <c r="J1757" s="9">
        <v>0</v>
      </c>
      <c r="K1757" s="9">
        <v>4379</v>
      </c>
      <c r="L1757" s="9">
        <v>0</v>
      </c>
      <c r="M1757" s="9"/>
      <c r="O1757" s="11">
        <f t="shared" si="274"/>
        <v>59752</v>
      </c>
      <c r="P1757" s="17">
        <v>2335.0320000000002</v>
      </c>
      <c r="Q1757" s="11">
        <f t="shared" si="275"/>
        <v>2043.9679999999998</v>
      </c>
      <c r="S1757" s="11">
        <f t="shared" si="276"/>
        <v>57416.968000000001</v>
      </c>
      <c r="T1757" s="11">
        <f t="shared" si="270"/>
        <v>57416.968000000001</v>
      </c>
      <c r="U1757" s="11">
        <f t="shared" si="279"/>
        <v>-711.99399999999878</v>
      </c>
      <c r="V1757" s="11">
        <f t="shared" si="271"/>
        <v>57416.968000000001</v>
      </c>
      <c r="W1757" s="12">
        <f t="shared" si="277"/>
        <v>1</v>
      </c>
      <c r="X1757" s="11">
        <f t="shared" si="272"/>
        <v>0</v>
      </c>
      <c r="Y1757" s="12">
        <f t="shared" si="278"/>
        <v>0</v>
      </c>
      <c r="AA1757" s="12"/>
      <c r="AB1757" s="12"/>
    </row>
    <row r="1758" spans="1:28">
      <c r="A1758" s="1">
        <v>36455</v>
      </c>
      <c r="B1758" s="7" t="s">
        <v>84</v>
      </c>
      <c r="C1758" s="8" t="str">
        <f t="shared" si="273"/>
        <v>Fri</v>
      </c>
      <c r="E1758" s="10">
        <v>12</v>
      </c>
      <c r="F1758" s="9">
        <v>15660</v>
      </c>
      <c r="G1758" s="9">
        <v>13624</v>
      </c>
      <c r="H1758" s="61">
        <v>9756</v>
      </c>
      <c r="I1758" s="9">
        <v>180</v>
      </c>
      <c r="J1758" s="9">
        <v>0</v>
      </c>
      <c r="K1758" s="9">
        <v>11291</v>
      </c>
      <c r="L1758" s="9">
        <v>1136</v>
      </c>
      <c r="M1758" s="9"/>
      <c r="O1758" s="11">
        <f t="shared" si="274"/>
        <v>51647</v>
      </c>
      <c r="P1758" s="17">
        <v>2290.596</v>
      </c>
      <c r="Q1758" s="11">
        <f t="shared" si="275"/>
        <v>9000.4040000000005</v>
      </c>
      <c r="S1758" s="11">
        <f t="shared" si="276"/>
        <v>49356.404000000002</v>
      </c>
      <c r="T1758" s="11">
        <f t="shared" si="270"/>
        <v>49356.404000000002</v>
      </c>
      <c r="U1758" s="11">
        <f t="shared" si="279"/>
        <v>-8060.5639999999985</v>
      </c>
      <c r="V1758" s="11">
        <f t="shared" si="271"/>
        <v>48220.404000000002</v>
      </c>
      <c r="W1758" s="12">
        <f t="shared" si="277"/>
        <v>0.97698373649749681</v>
      </c>
      <c r="X1758" s="11">
        <f t="shared" si="272"/>
        <v>1136</v>
      </c>
      <c r="Y1758" s="12">
        <f t="shared" si="278"/>
        <v>2.3016263502503138E-2</v>
      </c>
      <c r="AA1758" s="12"/>
      <c r="AB1758" s="12"/>
    </row>
    <row r="1759" spans="1:28">
      <c r="A1759" s="1">
        <v>36456</v>
      </c>
      <c r="B1759" s="7" t="s">
        <v>84</v>
      </c>
      <c r="C1759" s="8" t="str">
        <f t="shared" si="273"/>
        <v>Sat</v>
      </c>
      <c r="E1759" s="10">
        <v>19</v>
      </c>
      <c r="F1759" s="9">
        <v>22152</v>
      </c>
      <c r="G1759" s="9">
        <v>12614</v>
      </c>
      <c r="H1759" s="61">
        <v>10288</v>
      </c>
      <c r="I1759" s="9">
        <v>456</v>
      </c>
      <c r="J1759" s="9">
        <v>0</v>
      </c>
      <c r="K1759" s="9">
        <v>16278</v>
      </c>
      <c r="L1759" s="9">
        <v>2578</v>
      </c>
      <c r="M1759" s="9"/>
      <c r="O1759" s="11">
        <f t="shared" si="274"/>
        <v>64366</v>
      </c>
      <c r="P1759" s="17">
        <v>2339.2350000000001</v>
      </c>
      <c r="Q1759" s="11">
        <f t="shared" si="275"/>
        <v>13938.764999999999</v>
      </c>
      <c r="S1759" s="11">
        <f t="shared" si="276"/>
        <v>62026.764999999999</v>
      </c>
      <c r="T1759" s="11">
        <f t="shared" si="270"/>
        <v>62026.764999999999</v>
      </c>
      <c r="U1759" s="11">
        <f t="shared" si="279"/>
        <v>12670.360999999997</v>
      </c>
      <c r="V1759" s="11">
        <f t="shared" si="271"/>
        <v>59448.764999999999</v>
      </c>
      <c r="W1759" s="12">
        <f t="shared" si="277"/>
        <v>0.95843729718936654</v>
      </c>
      <c r="X1759" s="11">
        <f t="shared" si="272"/>
        <v>2578</v>
      </c>
      <c r="Y1759" s="12">
        <f t="shared" si="278"/>
        <v>4.1562702810633442E-2</v>
      </c>
      <c r="AA1759" s="12"/>
      <c r="AB1759" s="12"/>
    </row>
    <row r="1760" spans="1:28">
      <c r="A1760" s="1">
        <v>36457</v>
      </c>
      <c r="B1760" s="7" t="s">
        <v>84</v>
      </c>
      <c r="C1760" s="8" t="str">
        <f t="shared" si="273"/>
        <v>Sun</v>
      </c>
      <c r="E1760" s="10">
        <v>22</v>
      </c>
      <c r="F1760" s="9">
        <v>26302</v>
      </c>
      <c r="G1760" s="9">
        <v>13447</v>
      </c>
      <c r="H1760" s="61">
        <v>11160</v>
      </c>
      <c r="I1760" s="9">
        <v>1041</v>
      </c>
      <c r="J1760" s="9">
        <v>0</v>
      </c>
      <c r="K1760" s="9">
        <v>18851</v>
      </c>
      <c r="L1760" s="9">
        <v>3268</v>
      </c>
      <c r="M1760" s="9"/>
      <c r="O1760" s="11">
        <f t="shared" si="274"/>
        <v>74069</v>
      </c>
      <c r="P1760" s="17">
        <v>2353.1880000000001</v>
      </c>
      <c r="Q1760" s="11">
        <f t="shared" si="275"/>
        <v>16497.811999999998</v>
      </c>
      <c r="S1760" s="11">
        <f t="shared" si="276"/>
        <v>71715.812000000005</v>
      </c>
      <c r="T1760" s="11">
        <f t="shared" si="270"/>
        <v>71715.812000000005</v>
      </c>
      <c r="U1760" s="11">
        <f t="shared" si="279"/>
        <v>9689.0470000000059</v>
      </c>
      <c r="V1760" s="11">
        <f t="shared" si="271"/>
        <v>68447.812000000005</v>
      </c>
      <c r="W1760" s="12">
        <f t="shared" si="277"/>
        <v>0.95443124871820462</v>
      </c>
      <c r="X1760" s="11">
        <f t="shared" si="272"/>
        <v>3268</v>
      </c>
      <c r="Y1760" s="12">
        <f t="shared" si="278"/>
        <v>4.5568751281795425E-2</v>
      </c>
      <c r="AA1760" s="12"/>
      <c r="AB1760" s="12"/>
    </row>
    <row r="1761" spans="1:31">
      <c r="A1761" s="1">
        <v>36458</v>
      </c>
      <c r="B1761" s="7" t="s">
        <v>84</v>
      </c>
      <c r="C1761" s="8" t="str">
        <f t="shared" si="273"/>
        <v>Mon</v>
      </c>
      <c r="E1761" s="10">
        <v>18</v>
      </c>
      <c r="F1761" s="9">
        <v>22858</v>
      </c>
      <c r="G1761" s="9">
        <v>13351</v>
      </c>
      <c r="H1761" s="61">
        <v>11131</v>
      </c>
      <c r="I1761" s="9">
        <v>701</v>
      </c>
      <c r="J1761" s="9">
        <v>0</v>
      </c>
      <c r="K1761" s="9">
        <v>20504</v>
      </c>
      <c r="L1761" s="9">
        <v>1715</v>
      </c>
      <c r="M1761" s="9"/>
      <c r="O1761" s="11">
        <f t="shared" si="274"/>
        <v>70260</v>
      </c>
      <c r="P1761" s="17">
        <v>2343.0940000000001</v>
      </c>
      <c r="Q1761" s="11">
        <f t="shared" si="275"/>
        <v>18160.905999999999</v>
      </c>
      <c r="S1761" s="11">
        <f t="shared" si="276"/>
        <v>67916.906000000003</v>
      </c>
      <c r="T1761" s="11">
        <f t="shared" si="270"/>
        <v>67916.906000000003</v>
      </c>
      <c r="U1761" s="11">
        <f t="shared" si="279"/>
        <v>-3798.9060000000027</v>
      </c>
      <c r="V1761" s="11">
        <f t="shared" si="271"/>
        <v>66201.906000000003</v>
      </c>
      <c r="W1761" s="12">
        <f t="shared" si="277"/>
        <v>0.97474855524190107</v>
      </c>
      <c r="X1761" s="11">
        <f t="shared" si="272"/>
        <v>1715</v>
      </c>
      <c r="Y1761" s="12">
        <f t="shared" si="278"/>
        <v>2.5251444758098963E-2</v>
      </c>
      <c r="AA1761" s="12"/>
      <c r="AB1761" s="12"/>
    </row>
    <row r="1762" spans="1:31">
      <c r="A1762" s="1">
        <v>36459</v>
      </c>
      <c r="B1762" s="7" t="s">
        <v>84</v>
      </c>
      <c r="C1762" s="8" t="str">
        <f t="shared" si="273"/>
        <v>Tue</v>
      </c>
      <c r="E1762" s="10">
        <v>14</v>
      </c>
      <c r="F1762" s="9">
        <v>17924</v>
      </c>
      <c r="G1762" s="9">
        <v>12964</v>
      </c>
      <c r="H1762" s="61">
        <v>10439</v>
      </c>
      <c r="I1762" s="9">
        <v>344</v>
      </c>
      <c r="J1762" s="9">
        <v>0</v>
      </c>
      <c r="K1762" s="9">
        <v>18291</v>
      </c>
      <c r="L1762" s="9">
        <v>912</v>
      </c>
      <c r="M1762" s="9"/>
      <c r="O1762" s="11">
        <f t="shared" si="274"/>
        <v>60874</v>
      </c>
      <c r="P1762" s="17">
        <v>2324.4749999999999</v>
      </c>
      <c r="Q1762" s="11">
        <f t="shared" si="275"/>
        <v>15966.525</v>
      </c>
      <c r="S1762" s="11">
        <f t="shared" si="276"/>
        <v>58549.525000000001</v>
      </c>
      <c r="T1762" s="11">
        <f t="shared" si="270"/>
        <v>58549.525000000001</v>
      </c>
      <c r="U1762" s="11">
        <f t="shared" si="279"/>
        <v>-9367.3810000000012</v>
      </c>
      <c r="V1762" s="11">
        <f t="shared" si="271"/>
        <v>57637.525000000001</v>
      </c>
      <c r="W1762" s="12">
        <f t="shared" si="277"/>
        <v>0.98442344323032505</v>
      </c>
      <c r="X1762" s="11">
        <f t="shared" si="272"/>
        <v>912</v>
      </c>
      <c r="Y1762" s="12">
        <f t="shared" si="278"/>
        <v>1.5576556769674904E-2</v>
      </c>
      <c r="AA1762" s="12"/>
      <c r="AB1762" s="12"/>
    </row>
    <row r="1763" spans="1:31">
      <c r="A1763" s="1">
        <v>36460</v>
      </c>
      <c r="B1763" s="7" t="s">
        <v>84</v>
      </c>
      <c r="C1763" s="8" t="str">
        <f t="shared" si="273"/>
        <v>Wed</v>
      </c>
      <c r="E1763" s="10">
        <v>15</v>
      </c>
      <c r="F1763" s="9">
        <v>19423</v>
      </c>
      <c r="G1763" s="9">
        <v>13087</v>
      </c>
      <c r="H1763" s="61">
        <v>10821</v>
      </c>
      <c r="I1763" s="9">
        <v>389</v>
      </c>
      <c r="J1763" s="9">
        <v>0</v>
      </c>
      <c r="K1763" s="9">
        <v>18582</v>
      </c>
      <c r="L1763" s="9">
        <v>1170</v>
      </c>
      <c r="M1763" s="9"/>
      <c r="O1763" s="11">
        <f t="shared" si="274"/>
        <v>63472</v>
      </c>
      <c r="P1763" s="17">
        <v>2328.5250000000001</v>
      </c>
      <c r="Q1763" s="11">
        <f t="shared" si="275"/>
        <v>16253.475</v>
      </c>
      <c r="S1763" s="11">
        <f t="shared" si="276"/>
        <v>61143.474999999999</v>
      </c>
      <c r="T1763" s="11">
        <f t="shared" si="270"/>
        <v>61143.474999999999</v>
      </c>
      <c r="U1763" s="11">
        <f t="shared" si="279"/>
        <v>2593.9499999999971</v>
      </c>
      <c r="V1763" s="11">
        <f t="shared" si="271"/>
        <v>59973.474999999999</v>
      </c>
      <c r="W1763" s="12">
        <f t="shared" si="277"/>
        <v>0.98086467934640609</v>
      </c>
      <c r="X1763" s="11">
        <f t="shared" si="272"/>
        <v>1170</v>
      </c>
      <c r="Y1763" s="12">
        <f t="shared" si="278"/>
        <v>1.9135320653593864E-2</v>
      </c>
      <c r="AA1763" s="12"/>
      <c r="AB1763" s="12"/>
    </row>
    <row r="1764" spans="1:31">
      <c r="A1764" s="1">
        <v>36461</v>
      </c>
      <c r="B1764" s="7" t="s">
        <v>84</v>
      </c>
      <c r="C1764" s="8" t="str">
        <f t="shared" si="273"/>
        <v>Thur</v>
      </c>
      <c r="E1764" s="10">
        <v>16</v>
      </c>
      <c r="F1764" s="9">
        <v>19511</v>
      </c>
      <c r="G1764" s="9">
        <v>13061</v>
      </c>
      <c r="H1764" s="61">
        <v>10728</v>
      </c>
      <c r="I1764" s="9">
        <v>345</v>
      </c>
      <c r="J1764" s="9">
        <v>0</v>
      </c>
      <c r="K1764" s="9">
        <v>19747</v>
      </c>
      <c r="L1764" s="9">
        <v>1282</v>
      </c>
      <c r="M1764" s="9"/>
      <c r="O1764" s="11">
        <f t="shared" si="274"/>
        <v>64674</v>
      </c>
      <c r="P1764" s="17">
        <v>2351.2660000000001</v>
      </c>
      <c r="Q1764" s="11">
        <f t="shared" si="275"/>
        <v>17395.734</v>
      </c>
      <c r="S1764" s="11">
        <f t="shared" si="276"/>
        <v>62322.733999999997</v>
      </c>
      <c r="T1764" s="11">
        <f t="shared" si="270"/>
        <v>62322.733999999997</v>
      </c>
      <c r="U1764" s="11">
        <f t="shared" si="279"/>
        <v>1179.2589999999982</v>
      </c>
      <c r="V1764" s="11">
        <f t="shared" si="271"/>
        <v>61040.733999999997</v>
      </c>
      <c r="W1764" s="12">
        <f t="shared" si="277"/>
        <v>0.97942965724193032</v>
      </c>
      <c r="X1764" s="11">
        <f t="shared" si="272"/>
        <v>1282</v>
      </c>
      <c r="Y1764" s="12">
        <f t="shared" si="278"/>
        <v>2.0570342758069633E-2</v>
      </c>
      <c r="AA1764" s="12"/>
      <c r="AB1764" s="12"/>
    </row>
    <row r="1765" spans="1:31">
      <c r="A1765" s="1">
        <v>36462</v>
      </c>
      <c r="B1765" s="7" t="s">
        <v>84</v>
      </c>
      <c r="C1765" s="8" t="str">
        <f t="shared" si="273"/>
        <v>Fri</v>
      </c>
      <c r="E1765" s="10">
        <v>12</v>
      </c>
      <c r="F1765" s="9">
        <v>14276</v>
      </c>
      <c r="G1765" s="9">
        <v>12325</v>
      </c>
      <c r="H1765" s="61">
        <v>9128</v>
      </c>
      <c r="I1765" s="9">
        <v>68</v>
      </c>
      <c r="J1765" s="9">
        <v>0</v>
      </c>
      <c r="K1765" s="9">
        <v>16169</v>
      </c>
      <c r="L1765" s="9">
        <v>532</v>
      </c>
      <c r="M1765" s="9"/>
      <c r="O1765" s="11">
        <f t="shared" si="274"/>
        <v>52498</v>
      </c>
      <c r="P1765" s="17">
        <v>2306.712</v>
      </c>
      <c r="Q1765" s="11">
        <f t="shared" si="275"/>
        <v>13862.288</v>
      </c>
      <c r="S1765" s="11">
        <f t="shared" si="276"/>
        <v>50191.288</v>
      </c>
      <c r="T1765" s="11">
        <f t="shared" si="270"/>
        <v>50191.288</v>
      </c>
      <c r="U1765" s="11">
        <f t="shared" si="279"/>
        <v>-12131.445999999996</v>
      </c>
      <c r="V1765" s="11">
        <f t="shared" si="271"/>
        <v>49659.288</v>
      </c>
      <c r="W1765" s="12">
        <f t="shared" si="277"/>
        <v>0.98940055094820445</v>
      </c>
      <c r="X1765" s="11">
        <f t="shared" si="272"/>
        <v>532</v>
      </c>
      <c r="Y1765" s="12">
        <f t="shared" si="278"/>
        <v>1.0599449051795603E-2</v>
      </c>
      <c r="AA1765" s="12"/>
      <c r="AB1765" s="12"/>
    </row>
    <row r="1766" spans="1:31">
      <c r="A1766" s="1">
        <v>36463</v>
      </c>
      <c r="B1766" s="7" t="s">
        <v>84</v>
      </c>
      <c r="C1766" s="8" t="str">
        <f t="shared" si="273"/>
        <v>Sat</v>
      </c>
      <c r="E1766" s="10">
        <v>7</v>
      </c>
      <c r="F1766" s="9">
        <v>9638</v>
      </c>
      <c r="G1766" s="9">
        <v>12073</v>
      </c>
      <c r="H1766" s="61">
        <v>7381</v>
      </c>
      <c r="I1766" s="9">
        <v>1</v>
      </c>
      <c r="J1766" s="9">
        <v>0</v>
      </c>
      <c r="K1766" s="9">
        <v>11662</v>
      </c>
      <c r="L1766" s="9">
        <v>217</v>
      </c>
      <c r="M1766" s="9"/>
      <c r="O1766" s="11">
        <f t="shared" si="274"/>
        <v>40972</v>
      </c>
      <c r="P1766" s="17">
        <v>2339.1</v>
      </c>
      <c r="Q1766" s="11">
        <f t="shared" si="275"/>
        <v>9322.9</v>
      </c>
      <c r="S1766" s="11">
        <f t="shared" si="276"/>
        <v>38632.9</v>
      </c>
      <c r="T1766" s="11">
        <f t="shared" si="270"/>
        <v>38632.9</v>
      </c>
      <c r="U1766" s="11">
        <f t="shared" si="279"/>
        <v>-11558.387999999999</v>
      </c>
      <c r="V1766" s="11">
        <f t="shared" si="271"/>
        <v>38415.9</v>
      </c>
      <c r="W1766" s="12">
        <f t="shared" si="277"/>
        <v>0.99438302586655414</v>
      </c>
      <c r="X1766" s="11">
        <f t="shared" si="272"/>
        <v>217</v>
      </c>
      <c r="Y1766" s="12">
        <f t="shared" si="278"/>
        <v>5.6169741334458449E-3</v>
      </c>
      <c r="AA1766" s="12"/>
      <c r="AB1766" s="12"/>
    </row>
    <row r="1767" spans="1:31">
      <c r="A1767" s="1">
        <v>36464</v>
      </c>
      <c r="B1767" s="7" t="s">
        <v>84</v>
      </c>
      <c r="C1767" s="8" t="str">
        <f t="shared" si="273"/>
        <v>Sun</v>
      </c>
      <c r="E1767" s="10">
        <v>2</v>
      </c>
      <c r="F1767" s="9">
        <v>8005</v>
      </c>
      <c r="G1767" s="9">
        <v>11443</v>
      </c>
      <c r="H1767" s="61">
        <v>6378</v>
      </c>
      <c r="I1767" s="9">
        <v>0</v>
      </c>
      <c r="J1767" s="9">
        <v>0</v>
      </c>
      <c r="K1767" s="9">
        <v>8961</v>
      </c>
      <c r="L1767" s="9">
        <v>80</v>
      </c>
      <c r="M1767" s="9"/>
      <c r="O1767" s="11">
        <f t="shared" si="274"/>
        <v>34867</v>
      </c>
      <c r="P1767" s="17">
        <v>2272.8200000000002</v>
      </c>
      <c r="Q1767" s="11">
        <f t="shared" si="275"/>
        <v>6688.18</v>
      </c>
      <c r="S1767" s="11">
        <f t="shared" si="276"/>
        <v>32594.18</v>
      </c>
      <c r="T1767" s="11">
        <f t="shared" si="270"/>
        <v>32594.18</v>
      </c>
      <c r="U1767" s="11">
        <f t="shared" si="279"/>
        <v>-6038.7200000000012</v>
      </c>
      <c r="V1767" s="11">
        <f t="shared" si="271"/>
        <v>32514.18</v>
      </c>
      <c r="W1767" s="12">
        <f t="shared" si="277"/>
        <v>0.99754557408715294</v>
      </c>
      <c r="X1767" s="11">
        <f t="shared" si="272"/>
        <v>80</v>
      </c>
      <c r="Y1767" s="12">
        <f t="shared" si="278"/>
        <v>2.4544259128470173E-3</v>
      </c>
      <c r="AA1767" s="12"/>
      <c r="AB1767" s="12"/>
    </row>
    <row r="1768" spans="1:31">
      <c r="A1768" s="1">
        <v>36465</v>
      </c>
      <c r="B1768" s="7" t="s">
        <v>85</v>
      </c>
      <c r="C1768" s="8" t="str">
        <f t="shared" si="273"/>
        <v>Mon</v>
      </c>
      <c r="E1768" s="10">
        <v>0</v>
      </c>
      <c r="F1768" s="9">
        <v>6773</v>
      </c>
      <c r="G1768" s="9">
        <v>11538</v>
      </c>
      <c r="H1768" s="61">
        <v>5940</v>
      </c>
      <c r="I1768" s="9">
        <v>0</v>
      </c>
      <c r="J1768" s="9">
        <v>0</v>
      </c>
      <c r="K1768" s="9">
        <v>7521</v>
      </c>
      <c r="L1768" s="9">
        <v>5236</v>
      </c>
      <c r="M1768" s="9"/>
      <c r="O1768" s="11">
        <f t="shared" si="274"/>
        <v>37008</v>
      </c>
      <c r="P1768" s="17">
        <v>2253</v>
      </c>
      <c r="Q1768" s="11">
        <f t="shared" si="275"/>
        <v>5268</v>
      </c>
      <c r="S1768" s="11">
        <f t="shared" si="276"/>
        <v>34755</v>
      </c>
      <c r="T1768" s="11">
        <f t="shared" si="270"/>
        <v>34755</v>
      </c>
      <c r="U1768" s="11">
        <f t="shared" si="279"/>
        <v>2160.8199999999997</v>
      </c>
      <c r="V1768" s="11">
        <f t="shared" si="271"/>
        <v>29519</v>
      </c>
      <c r="W1768" s="12">
        <f t="shared" si="277"/>
        <v>0.84934541792547835</v>
      </c>
      <c r="X1768" s="11">
        <f t="shared" si="272"/>
        <v>5236</v>
      </c>
      <c r="Y1768" s="12">
        <f t="shared" si="278"/>
        <v>0.15065458207452165</v>
      </c>
      <c r="AA1768" s="9">
        <f>INTERCEPT(T1768:T1797,E1768:E1797)</f>
        <v>27367.705765219049</v>
      </c>
      <c r="AB1768" s="9">
        <f>SLOPE(T1768:T1797,E1768:E1797)</f>
        <v>2610.8725583159485</v>
      </c>
      <c r="AC1768" s="12">
        <f>RSQ(T1768:T1797,E1768:E1797)</f>
        <v>0.89962955900594477</v>
      </c>
      <c r="AD1768" s="9">
        <f>AA1768+(AB1768*55)</f>
        <v>170965.69647259623</v>
      </c>
      <c r="AE1768" s="10">
        <f>SUM(E1768:E1797)</f>
        <v>378</v>
      </c>
    </row>
    <row r="1769" spans="1:31">
      <c r="A1769" s="1">
        <v>36466</v>
      </c>
      <c r="B1769" s="7" t="s">
        <v>85</v>
      </c>
      <c r="C1769" s="8" t="str">
        <f t="shared" si="273"/>
        <v>Tue</v>
      </c>
      <c r="E1769" s="10">
        <v>7</v>
      </c>
      <c r="F1769" s="9">
        <v>11207</v>
      </c>
      <c r="G1769" s="9">
        <v>12257</v>
      </c>
      <c r="H1769" s="61">
        <v>8559</v>
      </c>
      <c r="I1769" s="9">
        <v>207</v>
      </c>
      <c r="J1769" s="9">
        <v>0</v>
      </c>
      <c r="K1769" s="9">
        <v>11713</v>
      </c>
      <c r="L1769" s="9">
        <v>7022</v>
      </c>
      <c r="M1769" s="9"/>
      <c r="O1769" s="11">
        <f t="shared" si="274"/>
        <v>50965</v>
      </c>
      <c r="P1769" s="17">
        <v>2306</v>
      </c>
      <c r="Q1769" s="11">
        <f t="shared" si="275"/>
        <v>9407</v>
      </c>
      <c r="S1769" s="11">
        <f t="shared" si="276"/>
        <v>48659</v>
      </c>
      <c r="T1769" s="11">
        <f t="shared" si="270"/>
        <v>48659</v>
      </c>
      <c r="U1769" s="11">
        <f t="shared" si="279"/>
        <v>13904</v>
      </c>
      <c r="V1769" s="11">
        <f t="shared" si="271"/>
        <v>41637</v>
      </c>
      <c r="W1769" s="12">
        <f t="shared" si="277"/>
        <v>0.85568959493618857</v>
      </c>
      <c r="X1769" s="11">
        <f t="shared" si="272"/>
        <v>7022</v>
      </c>
      <c r="Y1769" s="12">
        <f t="shared" si="278"/>
        <v>0.14431040506381143</v>
      </c>
      <c r="AA1769" s="12"/>
      <c r="AB1769" s="12"/>
    </row>
    <row r="1770" spans="1:31">
      <c r="A1770" s="1">
        <v>36467</v>
      </c>
      <c r="B1770" s="7" t="s">
        <v>85</v>
      </c>
      <c r="C1770" s="8" t="str">
        <f t="shared" si="273"/>
        <v>Wed</v>
      </c>
      <c r="E1770" s="10">
        <v>24</v>
      </c>
      <c r="F1770" s="9">
        <v>27741</v>
      </c>
      <c r="G1770" s="9">
        <v>14624</v>
      </c>
      <c r="H1770" s="61">
        <v>12788</v>
      </c>
      <c r="I1770" s="9">
        <v>1508</v>
      </c>
      <c r="J1770" s="9">
        <v>0</v>
      </c>
      <c r="K1770" s="9">
        <v>21831</v>
      </c>
      <c r="L1770" s="9">
        <v>11450</v>
      </c>
      <c r="M1770" s="9"/>
      <c r="O1770" s="11">
        <f t="shared" si="274"/>
        <v>89942</v>
      </c>
      <c r="P1770" s="17">
        <v>2292</v>
      </c>
      <c r="Q1770" s="11">
        <f t="shared" si="275"/>
        <v>19539</v>
      </c>
      <c r="S1770" s="11">
        <f t="shared" si="276"/>
        <v>87650</v>
      </c>
      <c r="T1770" s="11">
        <f t="shared" si="270"/>
        <v>87650</v>
      </c>
      <c r="U1770" s="11">
        <f t="shared" si="279"/>
        <v>38991</v>
      </c>
      <c r="V1770" s="11">
        <f t="shared" si="271"/>
        <v>76200</v>
      </c>
      <c r="W1770" s="12">
        <f t="shared" si="277"/>
        <v>0.86936679977181974</v>
      </c>
      <c r="X1770" s="11">
        <f t="shared" si="272"/>
        <v>11450</v>
      </c>
      <c r="Y1770" s="12">
        <f t="shared" si="278"/>
        <v>0.13063320022818026</v>
      </c>
      <c r="AA1770" s="12"/>
      <c r="AB1770" s="12"/>
    </row>
    <row r="1771" spans="1:31">
      <c r="A1771" s="1">
        <v>36468</v>
      </c>
      <c r="B1771" s="7" t="s">
        <v>85</v>
      </c>
      <c r="C1771" s="8" t="str">
        <f t="shared" si="273"/>
        <v>Thur</v>
      </c>
      <c r="E1771" s="10">
        <v>21</v>
      </c>
      <c r="F1771" s="9">
        <v>22976</v>
      </c>
      <c r="G1771" s="9">
        <v>13924</v>
      </c>
      <c r="H1771" s="61">
        <v>11845</v>
      </c>
      <c r="I1771" s="9">
        <v>1165</v>
      </c>
      <c r="J1771" s="9">
        <v>0</v>
      </c>
      <c r="K1771" s="9">
        <v>21315</v>
      </c>
      <c r="L1771" s="9">
        <v>10531</v>
      </c>
      <c r="M1771" s="9"/>
      <c r="O1771" s="11">
        <f t="shared" si="274"/>
        <v>81756</v>
      </c>
      <c r="P1771" s="17">
        <v>2326</v>
      </c>
      <c r="Q1771" s="11">
        <f t="shared" si="275"/>
        <v>18989</v>
      </c>
      <c r="S1771" s="11">
        <f t="shared" si="276"/>
        <v>79430</v>
      </c>
      <c r="T1771" s="11">
        <f t="shared" si="270"/>
        <v>79430</v>
      </c>
      <c r="U1771" s="11">
        <f t="shared" si="279"/>
        <v>-8220</v>
      </c>
      <c r="V1771" s="11">
        <f t="shared" si="271"/>
        <v>68899</v>
      </c>
      <c r="W1771" s="12">
        <f t="shared" si="277"/>
        <v>0.86741785219690293</v>
      </c>
      <c r="X1771" s="11">
        <f t="shared" si="272"/>
        <v>10531</v>
      </c>
      <c r="Y1771" s="12">
        <f t="shared" si="278"/>
        <v>0.13258214780309707</v>
      </c>
      <c r="AA1771" s="12"/>
      <c r="AB1771" s="12"/>
    </row>
    <row r="1772" spans="1:31">
      <c r="A1772" s="1">
        <v>36469</v>
      </c>
      <c r="B1772" s="7" t="s">
        <v>85</v>
      </c>
      <c r="C1772" s="8" t="str">
        <f t="shared" si="273"/>
        <v>Fri</v>
      </c>
      <c r="E1772" s="10">
        <v>13</v>
      </c>
      <c r="F1772" s="9">
        <v>13255</v>
      </c>
      <c r="G1772" s="9">
        <v>12530</v>
      </c>
      <c r="H1772" s="61">
        <v>9252</v>
      </c>
      <c r="I1772" s="9">
        <v>76</v>
      </c>
      <c r="J1772" s="9">
        <v>0</v>
      </c>
      <c r="K1772" s="9">
        <v>16733</v>
      </c>
      <c r="L1772" s="9">
        <v>7698</v>
      </c>
      <c r="M1772" s="9"/>
      <c r="O1772" s="11">
        <f t="shared" si="274"/>
        <v>59544</v>
      </c>
      <c r="P1772" s="17">
        <v>2328</v>
      </c>
      <c r="Q1772" s="11">
        <f t="shared" si="275"/>
        <v>14405</v>
      </c>
      <c r="S1772" s="11">
        <f t="shared" si="276"/>
        <v>57216</v>
      </c>
      <c r="T1772" s="11">
        <f t="shared" si="270"/>
        <v>57216</v>
      </c>
      <c r="U1772" s="11">
        <f t="shared" si="279"/>
        <v>-22214</v>
      </c>
      <c r="V1772" s="11">
        <f t="shared" si="271"/>
        <v>49518</v>
      </c>
      <c r="W1772" s="12">
        <f t="shared" si="277"/>
        <v>0.86545721476510062</v>
      </c>
      <c r="X1772" s="11">
        <f t="shared" si="272"/>
        <v>7698</v>
      </c>
      <c r="Y1772" s="12">
        <f t="shared" si="278"/>
        <v>0.13454278523489932</v>
      </c>
      <c r="AA1772" s="12"/>
      <c r="AB1772" s="12"/>
    </row>
    <row r="1773" spans="1:31">
      <c r="A1773" s="1">
        <v>36470</v>
      </c>
      <c r="B1773" s="7" t="s">
        <v>85</v>
      </c>
      <c r="C1773" s="8" t="str">
        <f t="shared" si="273"/>
        <v>Sat</v>
      </c>
      <c r="E1773" s="10">
        <v>5</v>
      </c>
      <c r="F1773" s="9">
        <v>8814</v>
      </c>
      <c r="G1773" s="9">
        <v>11674</v>
      </c>
      <c r="H1773" s="61">
        <v>6368</v>
      </c>
      <c r="I1773" s="9">
        <v>21</v>
      </c>
      <c r="J1773" s="9">
        <v>0</v>
      </c>
      <c r="K1773" s="9">
        <v>9091</v>
      </c>
      <c r="L1773" s="9">
        <v>4400</v>
      </c>
      <c r="M1773" s="9"/>
      <c r="O1773" s="11">
        <f t="shared" si="274"/>
        <v>40368</v>
      </c>
      <c r="P1773" s="17">
        <v>2271</v>
      </c>
      <c r="Q1773" s="11">
        <f t="shared" si="275"/>
        <v>6820</v>
      </c>
      <c r="S1773" s="11">
        <f t="shared" si="276"/>
        <v>38097</v>
      </c>
      <c r="T1773" s="11">
        <f t="shared" si="270"/>
        <v>38097</v>
      </c>
      <c r="U1773" s="11">
        <f t="shared" si="279"/>
        <v>-19119</v>
      </c>
      <c r="V1773" s="11">
        <f t="shared" si="271"/>
        <v>33697</v>
      </c>
      <c r="W1773" s="12">
        <f t="shared" si="277"/>
        <v>0.88450534162794969</v>
      </c>
      <c r="X1773" s="11">
        <f t="shared" si="272"/>
        <v>4400</v>
      </c>
      <c r="Y1773" s="12">
        <f t="shared" si="278"/>
        <v>0.11549465837205029</v>
      </c>
      <c r="AA1773" s="12"/>
      <c r="AB1773" s="12"/>
    </row>
    <row r="1774" spans="1:31">
      <c r="A1774" s="1">
        <v>36471</v>
      </c>
      <c r="B1774" s="7" t="s">
        <v>85</v>
      </c>
      <c r="C1774" s="8" t="str">
        <f t="shared" si="273"/>
        <v>Sun</v>
      </c>
      <c r="E1774" s="10">
        <v>17</v>
      </c>
      <c r="F1774" s="9">
        <v>17548</v>
      </c>
      <c r="G1774" s="9">
        <v>13171</v>
      </c>
      <c r="H1774" s="61">
        <v>9726</v>
      </c>
      <c r="I1774" s="9">
        <v>477</v>
      </c>
      <c r="J1774" s="9">
        <v>0</v>
      </c>
      <c r="K1774" s="9">
        <v>15669</v>
      </c>
      <c r="L1774" s="9">
        <v>8522</v>
      </c>
      <c r="M1774" s="9"/>
      <c r="O1774" s="11">
        <f t="shared" si="274"/>
        <v>65113</v>
      </c>
      <c r="P1774" s="17">
        <v>2314</v>
      </c>
      <c r="Q1774" s="11">
        <f t="shared" si="275"/>
        <v>13355</v>
      </c>
      <c r="S1774" s="11">
        <f t="shared" si="276"/>
        <v>62799</v>
      </c>
      <c r="T1774" s="11">
        <f t="shared" si="270"/>
        <v>62799</v>
      </c>
      <c r="U1774" s="11">
        <f t="shared" si="279"/>
        <v>24702</v>
      </c>
      <c r="V1774" s="11">
        <f t="shared" si="271"/>
        <v>54277</v>
      </c>
      <c r="W1774" s="12">
        <f t="shared" si="277"/>
        <v>0.86429720218474815</v>
      </c>
      <c r="X1774" s="11">
        <f t="shared" si="272"/>
        <v>8522</v>
      </c>
      <c r="Y1774" s="12">
        <f t="shared" si="278"/>
        <v>0.13570279781525182</v>
      </c>
      <c r="AA1774" s="12"/>
      <c r="AB1774" s="12"/>
    </row>
    <row r="1775" spans="1:31">
      <c r="A1775" s="1">
        <v>36472</v>
      </c>
      <c r="B1775" s="7" t="s">
        <v>85</v>
      </c>
      <c r="C1775" s="8" t="str">
        <f t="shared" si="273"/>
        <v>Mon</v>
      </c>
      <c r="E1775" s="10">
        <v>18</v>
      </c>
      <c r="F1775" s="9">
        <v>18710</v>
      </c>
      <c r="G1775" s="9">
        <v>13648</v>
      </c>
      <c r="H1775" s="61">
        <v>11112</v>
      </c>
      <c r="I1775" s="9">
        <v>596</v>
      </c>
      <c r="J1775" s="9">
        <v>0</v>
      </c>
      <c r="K1775" s="9">
        <v>19160</v>
      </c>
      <c r="L1775" s="9">
        <v>9444</v>
      </c>
      <c r="M1775" s="9"/>
      <c r="O1775" s="11">
        <f t="shared" si="274"/>
        <v>72670</v>
      </c>
      <c r="P1775" s="17">
        <v>2314</v>
      </c>
      <c r="Q1775" s="11">
        <f t="shared" si="275"/>
        <v>16846</v>
      </c>
      <c r="S1775" s="11">
        <f t="shared" si="276"/>
        <v>70356</v>
      </c>
      <c r="T1775" s="11">
        <f t="shared" si="270"/>
        <v>70356</v>
      </c>
      <c r="U1775" s="11">
        <f t="shared" si="279"/>
        <v>7557</v>
      </c>
      <c r="V1775" s="11">
        <f t="shared" si="271"/>
        <v>60912</v>
      </c>
      <c r="W1775" s="12">
        <f t="shared" si="277"/>
        <v>0.86576837796349992</v>
      </c>
      <c r="X1775" s="11">
        <f t="shared" si="272"/>
        <v>9444</v>
      </c>
      <c r="Y1775" s="12">
        <f t="shared" si="278"/>
        <v>0.13423162203650008</v>
      </c>
      <c r="AA1775" s="12"/>
      <c r="AB1775" s="12"/>
    </row>
    <row r="1776" spans="1:31">
      <c r="A1776" s="1">
        <v>36473</v>
      </c>
      <c r="B1776" s="7" t="s">
        <v>85</v>
      </c>
      <c r="C1776" s="8" t="str">
        <f t="shared" si="273"/>
        <v>Tue</v>
      </c>
      <c r="E1776" s="10">
        <v>5</v>
      </c>
      <c r="F1776" s="9">
        <v>9879</v>
      </c>
      <c r="G1776" s="9">
        <v>11839</v>
      </c>
      <c r="H1776" s="61">
        <v>6338</v>
      </c>
      <c r="I1776" s="9">
        <v>118</v>
      </c>
      <c r="J1776" s="9">
        <v>0</v>
      </c>
      <c r="K1776" s="9">
        <v>14783</v>
      </c>
      <c r="L1776" s="9">
        <v>3991</v>
      </c>
      <c r="M1776" s="9"/>
      <c r="O1776" s="11">
        <f t="shared" si="274"/>
        <v>46948</v>
      </c>
      <c r="P1776" s="17">
        <v>2290</v>
      </c>
      <c r="Q1776" s="11">
        <f t="shared" si="275"/>
        <v>12493</v>
      </c>
      <c r="S1776" s="11">
        <f t="shared" si="276"/>
        <v>44658</v>
      </c>
      <c r="T1776" s="11">
        <f t="shared" si="270"/>
        <v>44658</v>
      </c>
      <c r="U1776" s="11">
        <f t="shared" si="279"/>
        <v>-25698</v>
      </c>
      <c r="V1776" s="11">
        <f t="shared" si="271"/>
        <v>40667</v>
      </c>
      <c r="W1776" s="12">
        <f t="shared" si="277"/>
        <v>0.91063191365488827</v>
      </c>
      <c r="X1776" s="11">
        <f t="shared" si="272"/>
        <v>3991</v>
      </c>
      <c r="Y1776" s="12">
        <f t="shared" si="278"/>
        <v>8.9368086345111744E-2</v>
      </c>
      <c r="AA1776" s="12"/>
      <c r="AB1776" s="12"/>
    </row>
    <row r="1777" spans="1:28">
      <c r="A1777" s="1">
        <v>36474</v>
      </c>
      <c r="B1777" s="7" t="s">
        <v>85</v>
      </c>
      <c r="C1777" s="8" t="str">
        <f t="shared" si="273"/>
        <v>Wed</v>
      </c>
      <c r="E1777" s="10">
        <v>1</v>
      </c>
      <c r="F1777" s="9">
        <v>8126</v>
      </c>
      <c r="G1777" s="9">
        <v>11396</v>
      </c>
      <c r="H1777" s="61">
        <v>4989</v>
      </c>
      <c r="I1777" s="9">
        <v>0</v>
      </c>
      <c r="J1777" s="9">
        <v>0</v>
      </c>
      <c r="K1777" s="9">
        <v>15403</v>
      </c>
      <c r="L1777" s="9">
        <v>3989</v>
      </c>
      <c r="M1777" s="9"/>
      <c r="O1777" s="11">
        <f t="shared" si="274"/>
        <v>43903</v>
      </c>
      <c r="P1777" s="17">
        <v>2232</v>
      </c>
      <c r="Q1777" s="11">
        <f t="shared" si="275"/>
        <v>13171</v>
      </c>
      <c r="S1777" s="11">
        <f t="shared" si="276"/>
        <v>41671</v>
      </c>
      <c r="T1777" s="11">
        <f t="shared" si="270"/>
        <v>41671</v>
      </c>
      <c r="U1777" s="11">
        <f t="shared" si="279"/>
        <v>-2987</v>
      </c>
      <c r="V1777" s="11">
        <f t="shared" si="271"/>
        <v>37682</v>
      </c>
      <c r="W1777" s="12">
        <f t="shared" si="277"/>
        <v>0.9042739555086271</v>
      </c>
      <c r="X1777" s="11">
        <f t="shared" si="272"/>
        <v>3989</v>
      </c>
      <c r="Y1777" s="12">
        <f t="shared" si="278"/>
        <v>9.5726044491372897E-2</v>
      </c>
      <c r="AA1777" s="12"/>
      <c r="AB1777" s="12"/>
    </row>
    <row r="1778" spans="1:28">
      <c r="A1778" s="1">
        <v>36475</v>
      </c>
      <c r="B1778" s="7" t="s">
        <v>85</v>
      </c>
      <c r="C1778" s="8" t="str">
        <f t="shared" si="273"/>
        <v>Thur</v>
      </c>
      <c r="E1778" s="10">
        <v>12</v>
      </c>
      <c r="F1778" s="9">
        <v>18595</v>
      </c>
      <c r="G1778" s="9">
        <v>12608</v>
      </c>
      <c r="H1778" s="61">
        <v>9634</v>
      </c>
      <c r="I1778" s="9">
        <v>130</v>
      </c>
      <c r="J1778" s="9">
        <v>0</v>
      </c>
      <c r="K1778" s="9">
        <v>15679</v>
      </c>
      <c r="L1778" s="9">
        <v>6695</v>
      </c>
      <c r="M1778" s="9"/>
      <c r="O1778" s="11">
        <f t="shared" si="274"/>
        <v>63341</v>
      </c>
      <c r="P1778" s="17">
        <v>2337</v>
      </c>
      <c r="Q1778" s="11">
        <f t="shared" si="275"/>
        <v>13342</v>
      </c>
      <c r="S1778" s="11">
        <f t="shared" si="276"/>
        <v>61004</v>
      </c>
      <c r="T1778" s="11">
        <f t="shared" si="270"/>
        <v>61004</v>
      </c>
      <c r="U1778" s="11">
        <f t="shared" si="279"/>
        <v>19333</v>
      </c>
      <c r="V1778" s="11">
        <f t="shared" si="271"/>
        <v>54309</v>
      </c>
      <c r="W1778" s="12">
        <f t="shared" si="277"/>
        <v>0.89025309815749787</v>
      </c>
      <c r="X1778" s="11">
        <f t="shared" si="272"/>
        <v>6695</v>
      </c>
      <c r="Y1778" s="12">
        <f t="shared" si="278"/>
        <v>0.10974690184250213</v>
      </c>
      <c r="AA1778" s="12"/>
      <c r="AB1778" s="12"/>
    </row>
    <row r="1779" spans="1:28">
      <c r="A1779" s="1">
        <v>36476</v>
      </c>
      <c r="B1779" s="7" t="s">
        <v>85</v>
      </c>
      <c r="C1779" s="8" t="str">
        <f t="shared" si="273"/>
        <v>Fri</v>
      </c>
      <c r="E1779" s="10">
        <v>18</v>
      </c>
      <c r="F1779" s="9">
        <v>27032</v>
      </c>
      <c r="G1779" s="9">
        <v>13041</v>
      </c>
      <c r="H1779" s="61">
        <v>10453</v>
      </c>
      <c r="I1779" s="9">
        <v>171</v>
      </c>
      <c r="J1779" s="9">
        <v>0</v>
      </c>
      <c r="K1779" s="9">
        <v>12763</v>
      </c>
      <c r="L1779" s="9">
        <v>7457</v>
      </c>
      <c r="M1779" s="9"/>
      <c r="O1779" s="11">
        <f t="shared" si="274"/>
        <v>70917</v>
      </c>
      <c r="P1779" s="17">
        <v>2331</v>
      </c>
      <c r="Q1779" s="11">
        <f t="shared" si="275"/>
        <v>10432</v>
      </c>
      <c r="S1779" s="11">
        <f t="shared" si="276"/>
        <v>68586</v>
      </c>
      <c r="T1779" s="11">
        <f t="shared" si="270"/>
        <v>68586</v>
      </c>
      <c r="U1779" s="11">
        <f t="shared" si="279"/>
        <v>7582</v>
      </c>
      <c r="V1779" s="11">
        <f t="shared" si="271"/>
        <v>61129</v>
      </c>
      <c r="W1779" s="12">
        <f t="shared" si="277"/>
        <v>0.89127518735602018</v>
      </c>
      <c r="X1779" s="11">
        <f t="shared" si="272"/>
        <v>7457</v>
      </c>
      <c r="Y1779" s="12">
        <f t="shared" si="278"/>
        <v>0.10872481264397982</v>
      </c>
      <c r="AA1779" s="12"/>
      <c r="AB1779" s="12"/>
    </row>
    <row r="1780" spans="1:28">
      <c r="A1780" s="1">
        <v>36477</v>
      </c>
      <c r="B1780" s="7" t="s">
        <v>85</v>
      </c>
      <c r="C1780" s="8" t="str">
        <f t="shared" si="273"/>
        <v>Sat</v>
      </c>
      <c r="E1780" s="10">
        <v>11</v>
      </c>
      <c r="F1780" s="9">
        <v>17960</v>
      </c>
      <c r="G1780" s="9">
        <v>12171</v>
      </c>
      <c r="H1780" s="61">
        <v>7533</v>
      </c>
      <c r="I1780" s="9">
        <v>0</v>
      </c>
      <c r="J1780" s="9">
        <v>0</v>
      </c>
      <c r="K1780" s="9">
        <v>7148</v>
      </c>
      <c r="L1780" s="9">
        <v>4300</v>
      </c>
      <c r="M1780" s="9"/>
      <c r="O1780" s="11">
        <f t="shared" si="274"/>
        <v>49112</v>
      </c>
      <c r="P1780" s="17">
        <v>2259</v>
      </c>
      <c r="Q1780" s="11">
        <f t="shared" si="275"/>
        <v>4889</v>
      </c>
      <c r="S1780" s="11">
        <f t="shared" si="276"/>
        <v>46853</v>
      </c>
      <c r="T1780" s="11">
        <f t="shared" si="270"/>
        <v>46853</v>
      </c>
      <c r="U1780" s="11">
        <f t="shared" si="279"/>
        <v>-21733</v>
      </c>
      <c r="V1780" s="11">
        <f t="shared" si="271"/>
        <v>42553</v>
      </c>
      <c r="W1780" s="12">
        <f t="shared" si="277"/>
        <v>0.90822359293961963</v>
      </c>
      <c r="X1780" s="11">
        <f t="shared" si="272"/>
        <v>4300</v>
      </c>
      <c r="Y1780" s="12">
        <f t="shared" si="278"/>
        <v>9.1776407060380344E-2</v>
      </c>
      <c r="AA1780" s="12"/>
      <c r="AB1780" s="12"/>
    </row>
    <row r="1781" spans="1:28">
      <c r="A1781" s="1">
        <v>36478</v>
      </c>
      <c r="B1781" s="7" t="s">
        <v>85</v>
      </c>
      <c r="C1781" s="8" t="str">
        <f t="shared" si="273"/>
        <v>Sun</v>
      </c>
      <c r="E1781" s="10">
        <v>6</v>
      </c>
      <c r="F1781" s="9">
        <v>17610</v>
      </c>
      <c r="G1781" s="9">
        <v>12435</v>
      </c>
      <c r="H1781" s="61">
        <v>7689</v>
      </c>
      <c r="I1781" s="9">
        <v>240</v>
      </c>
      <c r="J1781" s="9">
        <v>0</v>
      </c>
      <c r="K1781" s="9">
        <v>15448</v>
      </c>
      <c r="L1781" s="9">
        <v>4270</v>
      </c>
      <c r="M1781" s="9"/>
      <c r="O1781" s="11">
        <f t="shared" si="274"/>
        <v>57692</v>
      </c>
      <c r="P1781" s="17">
        <v>7966</v>
      </c>
      <c r="Q1781" s="11">
        <f t="shared" si="275"/>
        <v>7482</v>
      </c>
      <c r="S1781" s="11">
        <f t="shared" si="276"/>
        <v>49726</v>
      </c>
      <c r="T1781" s="11">
        <f t="shared" si="270"/>
        <v>49726</v>
      </c>
      <c r="U1781" s="11">
        <f t="shared" si="279"/>
        <v>2873</v>
      </c>
      <c r="V1781" s="11">
        <f t="shared" si="271"/>
        <v>45456</v>
      </c>
      <c r="W1781" s="12">
        <f t="shared" si="277"/>
        <v>0.91412942927241281</v>
      </c>
      <c r="X1781" s="11">
        <f t="shared" si="272"/>
        <v>4270</v>
      </c>
      <c r="Y1781" s="12">
        <f t="shared" si="278"/>
        <v>8.5870570727587178E-2</v>
      </c>
      <c r="AA1781" s="12"/>
      <c r="AB1781" s="12"/>
    </row>
    <row r="1782" spans="1:28">
      <c r="A1782" s="1">
        <v>36479</v>
      </c>
      <c r="B1782" s="7" t="s">
        <v>85</v>
      </c>
      <c r="C1782" s="8" t="str">
        <f t="shared" si="273"/>
        <v>Mon</v>
      </c>
      <c r="E1782" s="10">
        <v>21</v>
      </c>
      <c r="F1782" s="9">
        <v>30170</v>
      </c>
      <c r="G1782" s="9">
        <v>14198</v>
      </c>
      <c r="H1782" s="61">
        <v>11935</v>
      </c>
      <c r="I1782" s="9">
        <v>819</v>
      </c>
      <c r="J1782" s="9">
        <v>0</v>
      </c>
      <c r="K1782" s="9">
        <v>52720</v>
      </c>
      <c r="L1782" s="9">
        <v>8787</v>
      </c>
      <c r="M1782" s="9"/>
      <c r="O1782" s="11">
        <f t="shared" si="274"/>
        <v>118629</v>
      </c>
      <c r="P1782" s="17">
        <v>38123</v>
      </c>
      <c r="Q1782" s="11">
        <f t="shared" si="275"/>
        <v>14597</v>
      </c>
      <c r="S1782" s="11">
        <f t="shared" si="276"/>
        <v>80506</v>
      </c>
      <c r="T1782" s="11">
        <f t="shared" si="270"/>
        <v>80506</v>
      </c>
      <c r="U1782" s="11">
        <f t="shared" si="279"/>
        <v>30780</v>
      </c>
      <c r="V1782" s="11">
        <f t="shared" si="271"/>
        <v>71719</v>
      </c>
      <c r="W1782" s="12">
        <f t="shared" si="277"/>
        <v>0.89085285568777484</v>
      </c>
      <c r="X1782" s="11">
        <f t="shared" si="272"/>
        <v>8787</v>
      </c>
      <c r="Y1782" s="12">
        <f t="shared" si="278"/>
        <v>0.10914714431222518</v>
      </c>
      <c r="AA1782" s="12"/>
      <c r="AB1782" s="12"/>
    </row>
    <row r="1783" spans="1:28">
      <c r="A1783" s="1">
        <v>36480</v>
      </c>
      <c r="B1783" s="7" t="s">
        <v>85</v>
      </c>
      <c r="C1783" s="8" t="str">
        <f t="shared" si="273"/>
        <v>Tue</v>
      </c>
      <c r="E1783" s="10">
        <v>23</v>
      </c>
      <c r="F1783" s="9">
        <v>36373</v>
      </c>
      <c r="G1783" s="9">
        <v>16305</v>
      </c>
      <c r="H1783" s="61">
        <v>14419</v>
      </c>
      <c r="I1783" s="9">
        <v>2353</v>
      </c>
      <c r="J1783" s="9">
        <v>0</v>
      </c>
      <c r="K1783" s="9">
        <v>40132</v>
      </c>
      <c r="L1783" s="9">
        <v>13265</v>
      </c>
      <c r="M1783" s="9"/>
      <c r="O1783" s="11">
        <f t="shared" si="274"/>
        <v>122847</v>
      </c>
      <c r="P1783" s="17">
        <v>30416</v>
      </c>
      <c r="Q1783" s="11">
        <f t="shared" si="275"/>
        <v>9716</v>
      </c>
      <c r="S1783" s="11">
        <f t="shared" si="276"/>
        <v>92431</v>
      </c>
      <c r="T1783" s="11">
        <f t="shared" si="270"/>
        <v>92431</v>
      </c>
      <c r="U1783" s="11">
        <f t="shared" si="279"/>
        <v>11925</v>
      </c>
      <c r="V1783" s="11">
        <f t="shared" si="271"/>
        <v>79166</v>
      </c>
      <c r="W1783" s="12">
        <f t="shared" si="277"/>
        <v>0.85648754205840028</v>
      </c>
      <c r="X1783" s="11">
        <f t="shared" si="272"/>
        <v>13265</v>
      </c>
      <c r="Y1783" s="12">
        <f t="shared" si="278"/>
        <v>0.14351245794159967</v>
      </c>
      <c r="AA1783" s="12"/>
      <c r="AB1783" s="12"/>
    </row>
    <row r="1784" spans="1:28">
      <c r="A1784" s="1">
        <v>36481</v>
      </c>
      <c r="B1784" s="7" t="s">
        <v>85</v>
      </c>
      <c r="C1784" s="8" t="str">
        <f t="shared" si="273"/>
        <v>Wed</v>
      </c>
      <c r="E1784" s="10">
        <v>27</v>
      </c>
      <c r="F1784" s="9">
        <v>39119</v>
      </c>
      <c r="G1784" s="9">
        <v>17482</v>
      </c>
      <c r="H1784" s="61">
        <v>14996</v>
      </c>
      <c r="I1784" s="9">
        <v>2813</v>
      </c>
      <c r="J1784" s="9">
        <v>0</v>
      </c>
      <c r="K1784" s="9">
        <v>39853</v>
      </c>
      <c r="L1784" s="9">
        <v>14139</v>
      </c>
      <c r="M1784" s="9"/>
      <c r="O1784" s="11">
        <f t="shared" si="274"/>
        <v>128402</v>
      </c>
      <c r="P1784" s="17">
        <v>30479</v>
      </c>
      <c r="Q1784" s="11">
        <f t="shared" si="275"/>
        <v>9374</v>
      </c>
      <c r="S1784" s="11">
        <f t="shared" si="276"/>
        <v>97923</v>
      </c>
      <c r="T1784" s="11">
        <f t="shared" si="270"/>
        <v>97923</v>
      </c>
      <c r="U1784" s="11">
        <f t="shared" si="279"/>
        <v>5492</v>
      </c>
      <c r="V1784" s="11">
        <f t="shared" si="271"/>
        <v>83784</v>
      </c>
      <c r="W1784" s="12">
        <f t="shared" si="277"/>
        <v>0.85561104132839072</v>
      </c>
      <c r="X1784" s="11">
        <f t="shared" si="272"/>
        <v>14139</v>
      </c>
      <c r="Y1784" s="12">
        <f t="shared" si="278"/>
        <v>0.14438895867160934</v>
      </c>
      <c r="AA1784" s="12"/>
      <c r="AB1784" s="12"/>
    </row>
    <row r="1785" spans="1:28">
      <c r="A1785" s="1">
        <v>36482</v>
      </c>
      <c r="B1785" s="7" t="s">
        <v>85</v>
      </c>
      <c r="C1785" s="8" t="str">
        <f t="shared" si="273"/>
        <v>Thur</v>
      </c>
      <c r="E1785" s="10">
        <v>22</v>
      </c>
      <c r="F1785" s="9">
        <v>34006</v>
      </c>
      <c r="G1785" s="9">
        <v>16481</v>
      </c>
      <c r="H1785" s="61">
        <v>14200</v>
      </c>
      <c r="I1785" s="9">
        <v>2264</v>
      </c>
      <c r="J1785" s="9">
        <v>0</v>
      </c>
      <c r="K1785" s="9">
        <v>26286</v>
      </c>
      <c r="L1785" s="9">
        <v>12946</v>
      </c>
      <c r="M1785" s="9"/>
      <c r="O1785" s="11">
        <f t="shared" si="274"/>
        <v>106183</v>
      </c>
      <c r="P1785" s="17">
        <v>21546</v>
      </c>
      <c r="Q1785" s="11">
        <f t="shared" si="275"/>
        <v>4740</v>
      </c>
      <c r="S1785" s="11">
        <f t="shared" si="276"/>
        <v>84637</v>
      </c>
      <c r="T1785" s="11">
        <f t="shared" si="270"/>
        <v>84637</v>
      </c>
      <c r="U1785" s="11">
        <f t="shared" si="279"/>
        <v>-13286</v>
      </c>
      <c r="V1785" s="11">
        <f t="shared" si="271"/>
        <v>71691</v>
      </c>
      <c r="W1785" s="12">
        <f t="shared" si="277"/>
        <v>0.84704089228115365</v>
      </c>
      <c r="X1785" s="11">
        <f t="shared" si="272"/>
        <v>12946</v>
      </c>
      <c r="Y1785" s="12">
        <f t="shared" si="278"/>
        <v>0.15295910771884635</v>
      </c>
      <c r="AA1785" s="12"/>
      <c r="AB1785" s="12"/>
    </row>
    <row r="1786" spans="1:28">
      <c r="A1786" s="1">
        <v>36483</v>
      </c>
      <c r="B1786" s="7" t="s">
        <v>85</v>
      </c>
      <c r="C1786" s="8" t="str">
        <f t="shared" si="273"/>
        <v>Fri</v>
      </c>
      <c r="E1786" s="10">
        <v>10</v>
      </c>
      <c r="F1786" s="9">
        <v>20348</v>
      </c>
      <c r="G1786" s="9">
        <v>13180</v>
      </c>
      <c r="H1786" s="61">
        <v>9889</v>
      </c>
      <c r="I1786" s="9">
        <v>209</v>
      </c>
      <c r="J1786" s="9">
        <v>0</v>
      </c>
      <c r="K1786" s="9">
        <v>4136</v>
      </c>
      <c r="L1786" s="9">
        <v>8268</v>
      </c>
      <c r="M1786" s="9"/>
      <c r="O1786" s="11">
        <f t="shared" si="274"/>
        <v>56030</v>
      </c>
      <c r="P1786" s="17">
        <v>617</v>
      </c>
      <c r="Q1786" s="11">
        <f t="shared" si="275"/>
        <v>3519</v>
      </c>
      <c r="S1786" s="11">
        <f t="shared" si="276"/>
        <v>55413</v>
      </c>
      <c r="T1786" s="11">
        <f t="shared" si="270"/>
        <v>55413</v>
      </c>
      <c r="U1786" s="11">
        <f t="shared" si="279"/>
        <v>-29224</v>
      </c>
      <c r="V1786" s="11">
        <f t="shared" si="271"/>
        <v>47145</v>
      </c>
      <c r="W1786" s="12">
        <f t="shared" si="277"/>
        <v>0.85079313518488442</v>
      </c>
      <c r="X1786" s="11">
        <f t="shared" si="272"/>
        <v>8268</v>
      </c>
      <c r="Y1786" s="12">
        <f t="shared" si="278"/>
        <v>0.14920686481511558</v>
      </c>
      <c r="AA1786" s="12"/>
      <c r="AB1786" s="12"/>
    </row>
    <row r="1787" spans="1:28">
      <c r="A1787" s="1">
        <v>36484</v>
      </c>
      <c r="B1787" s="7" t="s">
        <v>85</v>
      </c>
      <c r="C1787" s="8" t="str">
        <f t="shared" si="273"/>
        <v>Sat</v>
      </c>
      <c r="E1787" s="10">
        <v>7</v>
      </c>
      <c r="F1787" s="9">
        <v>14314</v>
      </c>
      <c r="G1787" s="9">
        <v>12226</v>
      </c>
      <c r="H1787" s="61">
        <v>6805</v>
      </c>
      <c r="I1787" s="9">
        <v>0</v>
      </c>
      <c r="J1787" s="9">
        <v>0</v>
      </c>
      <c r="K1787" s="9">
        <v>3863</v>
      </c>
      <c r="L1787" s="9">
        <v>5913</v>
      </c>
      <c r="M1787" s="9"/>
      <c r="O1787" s="11">
        <f t="shared" si="274"/>
        <v>43121</v>
      </c>
      <c r="P1787" s="17">
        <v>0</v>
      </c>
      <c r="Q1787" s="11">
        <f t="shared" si="275"/>
        <v>3863</v>
      </c>
      <c r="S1787" s="11">
        <f t="shared" si="276"/>
        <v>43121</v>
      </c>
      <c r="T1787" s="11">
        <f t="shared" si="270"/>
        <v>43121</v>
      </c>
      <c r="U1787" s="11">
        <f t="shared" si="279"/>
        <v>-12292</v>
      </c>
      <c r="V1787" s="11">
        <f t="shared" si="271"/>
        <v>37208</v>
      </c>
      <c r="W1787" s="12">
        <f t="shared" si="277"/>
        <v>0.86287423761044502</v>
      </c>
      <c r="X1787" s="11">
        <f t="shared" si="272"/>
        <v>5913</v>
      </c>
      <c r="Y1787" s="12">
        <f t="shared" si="278"/>
        <v>0.13712576238955498</v>
      </c>
      <c r="AA1787" s="12"/>
      <c r="AB1787" s="12"/>
    </row>
    <row r="1788" spans="1:28">
      <c r="A1788" s="1">
        <v>36485</v>
      </c>
      <c r="B1788" s="7" t="s">
        <v>85</v>
      </c>
      <c r="C1788" s="8" t="str">
        <f t="shared" si="273"/>
        <v>Sun</v>
      </c>
      <c r="E1788" s="10">
        <v>6</v>
      </c>
      <c r="F1788" s="9">
        <v>13956</v>
      </c>
      <c r="G1788" s="9">
        <v>12233</v>
      </c>
      <c r="H1788" s="61">
        <v>6816</v>
      </c>
      <c r="I1788" s="9">
        <v>21</v>
      </c>
      <c r="J1788" s="9">
        <v>0</v>
      </c>
      <c r="K1788" s="9">
        <v>3850</v>
      </c>
      <c r="L1788" s="9">
        <v>5720</v>
      </c>
      <c r="M1788" s="9"/>
      <c r="O1788" s="11">
        <f t="shared" si="274"/>
        <v>42596</v>
      </c>
      <c r="P1788" s="17">
        <v>3010</v>
      </c>
      <c r="Q1788" s="11">
        <f t="shared" si="275"/>
        <v>840</v>
      </c>
      <c r="S1788" s="11">
        <f t="shared" si="276"/>
        <v>39586</v>
      </c>
      <c r="T1788" s="11">
        <f t="shared" si="270"/>
        <v>39586</v>
      </c>
      <c r="U1788" s="11">
        <f t="shared" si="279"/>
        <v>-3535</v>
      </c>
      <c r="V1788" s="11">
        <f t="shared" si="271"/>
        <v>33866</v>
      </c>
      <c r="W1788" s="12">
        <f t="shared" si="277"/>
        <v>0.85550447127772444</v>
      </c>
      <c r="X1788" s="11">
        <f t="shared" si="272"/>
        <v>5720</v>
      </c>
      <c r="Y1788" s="12">
        <f t="shared" si="278"/>
        <v>0.14449552872227556</v>
      </c>
      <c r="AA1788" s="12"/>
      <c r="AB1788" s="12"/>
    </row>
    <row r="1789" spans="1:28">
      <c r="A1789" s="1">
        <v>36486</v>
      </c>
      <c r="B1789" s="7" t="s">
        <v>85</v>
      </c>
      <c r="C1789" s="8" t="str">
        <f t="shared" si="273"/>
        <v>Mon</v>
      </c>
      <c r="E1789" s="10">
        <v>3</v>
      </c>
      <c r="F1789" s="9">
        <v>14341</v>
      </c>
      <c r="G1789" s="9">
        <v>12386</v>
      </c>
      <c r="H1789" s="61">
        <v>7448</v>
      </c>
      <c r="I1789" s="9">
        <v>0</v>
      </c>
      <c r="J1789" s="9">
        <v>0</v>
      </c>
      <c r="K1789" s="9">
        <v>3829</v>
      </c>
      <c r="L1789" s="9">
        <v>5732</v>
      </c>
      <c r="M1789" s="9"/>
      <c r="O1789" s="11">
        <f t="shared" si="274"/>
        <v>43736</v>
      </c>
      <c r="P1789" s="17">
        <v>2364</v>
      </c>
      <c r="Q1789" s="11">
        <f t="shared" si="275"/>
        <v>1465</v>
      </c>
      <c r="S1789" s="11">
        <f t="shared" si="276"/>
        <v>41372</v>
      </c>
      <c r="T1789" s="11">
        <f t="shared" si="270"/>
        <v>41372</v>
      </c>
      <c r="U1789" s="11">
        <f t="shared" si="279"/>
        <v>1786</v>
      </c>
      <c r="V1789" s="11">
        <f t="shared" si="271"/>
        <v>35640</v>
      </c>
      <c r="W1789" s="12">
        <f t="shared" si="277"/>
        <v>0.86145218988687999</v>
      </c>
      <c r="X1789" s="11">
        <f t="shared" si="272"/>
        <v>5732</v>
      </c>
      <c r="Y1789" s="12">
        <f t="shared" si="278"/>
        <v>0.13854781011311998</v>
      </c>
      <c r="AA1789" s="12"/>
      <c r="AB1789" s="12"/>
    </row>
    <row r="1790" spans="1:28">
      <c r="A1790" s="1">
        <v>36487</v>
      </c>
      <c r="B1790" s="7" t="s">
        <v>85</v>
      </c>
      <c r="C1790" s="8" t="str">
        <f t="shared" si="273"/>
        <v>Tue</v>
      </c>
      <c r="E1790" s="10">
        <v>7</v>
      </c>
      <c r="F1790" s="9">
        <v>16967</v>
      </c>
      <c r="G1790" s="9">
        <v>12730</v>
      </c>
      <c r="H1790" s="61">
        <v>8602</v>
      </c>
      <c r="I1790" s="9">
        <v>0</v>
      </c>
      <c r="J1790" s="9">
        <v>0</v>
      </c>
      <c r="K1790" s="9">
        <v>3566</v>
      </c>
      <c r="L1790" s="9">
        <v>6543</v>
      </c>
      <c r="M1790" s="9"/>
      <c r="O1790" s="11">
        <f t="shared" si="274"/>
        <v>48408</v>
      </c>
      <c r="P1790" s="17">
        <v>1469</v>
      </c>
      <c r="Q1790" s="11">
        <f t="shared" si="275"/>
        <v>2097</v>
      </c>
      <c r="S1790" s="11">
        <f t="shared" si="276"/>
        <v>46939</v>
      </c>
      <c r="T1790" s="11">
        <f t="shared" si="270"/>
        <v>46939</v>
      </c>
      <c r="U1790" s="11">
        <f t="shared" si="279"/>
        <v>5567</v>
      </c>
      <c r="V1790" s="11">
        <f t="shared" si="271"/>
        <v>40396</v>
      </c>
      <c r="W1790" s="12">
        <f t="shared" si="277"/>
        <v>0.86060631883934469</v>
      </c>
      <c r="X1790" s="11">
        <f t="shared" si="272"/>
        <v>6543</v>
      </c>
      <c r="Y1790" s="12">
        <f t="shared" si="278"/>
        <v>0.13939368116065531</v>
      </c>
      <c r="AA1790" s="12"/>
      <c r="AB1790" s="12"/>
    </row>
    <row r="1791" spans="1:28">
      <c r="A1791" s="1">
        <v>36488</v>
      </c>
      <c r="B1791" s="7" t="s">
        <v>85</v>
      </c>
      <c r="C1791" s="8" t="str">
        <f t="shared" si="273"/>
        <v>Wed</v>
      </c>
      <c r="E1791" s="10">
        <v>6</v>
      </c>
      <c r="F1791" s="9">
        <v>14462</v>
      </c>
      <c r="G1791" s="9">
        <v>11979</v>
      </c>
      <c r="H1791" s="61">
        <v>6445</v>
      </c>
      <c r="I1791" s="9">
        <v>0</v>
      </c>
      <c r="J1791" s="9">
        <v>0</v>
      </c>
      <c r="K1791" s="9">
        <v>3781</v>
      </c>
      <c r="L1791" s="9">
        <v>5779</v>
      </c>
      <c r="M1791" s="9"/>
      <c r="O1791" s="11">
        <f t="shared" si="274"/>
        <v>42446</v>
      </c>
      <c r="P1791" s="17">
        <v>3183</v>
      </c>
      <c r="Q1791" s="11">
        <f t="shared" si="275"/>
        <v>598</v>
      </c>
      <c r="S1791" s="11">
        <f t="shared" si="276"/>
        <v>39263</v>
      </c>
      <c r="T1791" s="11">
        <f t="shared" si="270"/>
        <v>39263</v>
      </c>
      <c r="U1791" s="11">
        <f t="shared" si="279"/>
        <v>-7676</v>
      </c>
      <c r="V1791" s="11">
        <f t="shared" si="271"/>
        <v>33484</v>
      </c>
      <c r="W1791" s="12">
        <f t="shared" si="277"/>
        <v>0.85281308101775211</v>
      </c>
      <c r="X1791" s="11">
        <f t="shared" si="272"/>
        <v>5779</v>
      </c>
      <c r="Y1791" s="12">
        <f t="shared" si="278"/>
        <v>0.14718691898224792</v>
      </c>
      <c r="AA1791" s="12"/>
      <c r="AB1791" s="12"/>
    </row>
    <row r="1792" spans="1:28">
      <c r="A1792" s="1">
        <v>36489</v>
      </c>
      <c r="B1792" s="7" t="s">
        <v>85</v>
      </c>
      <c r="C1792" s="8" t="str">
        <f t="shared" si="273"/>
        <v>Thur</v>
      </c>
      <c r="E1792" s="10">
        <v>3</v>
      </c>
      <c r="F1792" s="9">
        <v>10185</v>
      </c>
      <c r="G1792" s="9">
        <v>11158</v>
      </c>
      <c r="H1792" s="61">
        <v>3504</v>
      </c>
      <c r="I1792" s="9">
        <v>0</v>
      </c>
      <c r="J1792" s="9">
        <v>0</v>
      </c>
      <c r="K1792" s="9">
        <v>3300</v>
      </c>
      <c r="L1792" s="9">
        <v>4503</v>
      </c>
      <c r="M1792" s="9"/>
      <c r="O1792" s="11">
        <f t="shared" si="274"/>
        <v>32650</v>
      </c>
      <c r="P1792" s="17">
        <v>3235</v>
      </c>
      <c r="Q1792" s="11">
        <f t="shared" si="275"/>
        <v>65</v>
      </c>
      <c r="S1792" s="11">
        <f t="shared" si="276"/>
        <v>29415</v>
      </c>
      <c r="T1792" s="11">
        <f t="shared" si="270"/>
        <v>29415</v>
      </c>
      <c r="U1792" s="11">
        <f t="shared" si="279"/>
        <v>-9848</v>
      </c>
      <c r="V1792" s="11">
        <f t="shared" si="271"/>
        <v>24912</v>
      </c>
      <c r="W1792" s="12">
        <f t="shared" si="277"/>
        <v>0.84691483936766954</v>
      </c>
      <c r="X1792" s="11">
        <f t="shared" si="272"/>
        <v>4503</v>
      </c>
      <c r="Y1792" s="12">
        <f t="shared" si="278"/>
        <v>0.15308516063233044</v>
      </c>
      <c r="AA1792" s="12"/>
      <c r="AB1792" s="12"/>
    </row>
    <row r="1793" spans="1:31">
      <c r="A1793" s="1">
        <v>36490</v>
      </c>
      <c r="B1793" s="7" t="s">
        <v>85</v>
      </c>
      <c r="C1793" s="8" t="str">
        <f t="shared" si="273"/>
        <v>Fri</v>
      </c>
      <c r="E1793" s="10">
        <v>3</v>
      </c>
      <c r="F1793" s="9">
        <v>11680</v>
      </c>
      <c r="G1793" s="9">
        <v>11255</v>
      </c>
      <c r="H1793" s="61">
        <v>4041</v>
      </c>
      <c r="I1793" s="9">
        <v>0</v>
      </c>
      <c r="J1793" s="9">
        <v>0</v>
      </c>
      <c r="K1793" s="9">
        <v>2943</v>
      </c>
      <c r="L1793" s="9">
        <v>4858</v>
      </c>
      <c r="M1793" s="9"/>
      <c r="O1793" s="11">
        <f t="shared" si="274"/>
        <v>34777</v>
      </c>
      <c r="P1793" s="17">
        <v>3070</v>
      </c>
      <c r="Q1793" s="11">
        <f t="shared" si="275"/>
        <v>-127</v>
      </c>
      <c r="S1793" s="11">
        <f t="shared" si="276"/>
        <v>31707</v>
      </c>
      <c r="T1793" s="11">
        <f t="shared" si="270"/>
        <v>31707</v>
      </c>
      <c r="U1793" s="11">
        <f t="shared" si="279"/>
        <v>2292</v>
      </c>
      <c r="V1793" s="11">
        <f t="shared" si="271"/>
        <v>26849</v>
      </c>
      <c r="W1793" s="12">
        <f t="shared" si="277"/>
        <v>0.84678462169237079</v>
      </c>
      <c r="X1793" s="11">
        <f t="shared" si="272"/>
        <v>4858</v>
      </c>
      <c r="Y1793" s="12">
        <f t="shared" si="278"/>
        <v>0.15321537830762924</v>
      </c>
      <c r="AA1793" s="12"/>
      <c r="AB1793" s="12"/>
    </row>
    <row r="1794" spans="1:31">
      <c r="A1794" s="1">
        <v>36491</v>
      </c>
      <c r="B1794" s="7" t="s">
        <v>85</v>
      </c>
      <c r="C1794" s="8" t="str">
        <f t="shared" si="273"/>
        <v>Sat</v>
      </c>
      <c r="E1794" s="10">
        <v>14</v>
      </c>
      <c r="F1794" s="9">
        <v>19561</v>
      </c>
      <c r="G1794" s="9">
        <v>12247</v>
      </c>
      <c r="H1794" s="61">
        <v>7836</v>
      </c>
      <c r="I1794" s="9">
        <v>138</v>
      </c>
      <c r="J1794" s="9">
        <v>0</v>
      </c>
      <c r="K1794" s="9">
        <v>3896</v>
      </c>
      <c r="L1794" s="9">
        <v>7618</v>
      </c>
      <c r="M1794" s="9"/>
      <c r="O1794" s="11">
        <f t="shared" si="274"/>
        <v>51296</v>
      </c>
      <c r="P1794" s="17">
        <v>2988</v>
      </c>
      <c r="Q1794" s="11">
        <f t="shared" si="275"/>
        <v>908</v>
      </c>
      <c r="S1794" s="11">
        <f t="shared" si="276"/>
        <v>48308</v>
      </c>
      <c r="T1794" s="11">
        <f t="shared" si="270"/>
        <v>48308</v>
      </c>
      <c r="U1794" s="11">
        <f t="shared" si="279"/>
        <v>16601</v>
      </c>
      <c r="V1794" s="11">
        <f t="shared" si="271"/>
        <v>40690</v>
      </c>
      <c r="W1794" s="12">
        <f t="shared" si="277"/>
        <v>0.84230355220667386</v>
      </c>
      <c r="X1794" s="11">
        <f t="shared" si="272"/>
        <v>7618</v>
      </c>
      <c r="Y1794" s="12">
        <f t="shared" si="278"/>
        <v>0.15769644779332614</v>
      </c>
      <c r="AA1794" s="12"/>
      <c r="AB1794" s="12"/>
    </row>
    <row r="1795" spans="1:31">
      <c r="A1795" s="1">
        <v>36492</v>
      </c>
      <c r="B1795" s="7" t="s">
        <v>85</v>
      </c>
      <c r="C1795" s="8" t="str">
        <f t="shared" si="273"/>
        <v>Sun</v>
      </c>
      <c r="E1795" s="10">
        <v>18</v>
      </c>
      <c r="F1795" s="9">
        <v>27337</v>
      </c>
      <c r="G1795" s="9">
        <v>13882</v>
      </c>
      <c r="H1795" s="61">
        <v>10737</v>
      </c>
      <c r="I1795" s="9">
        <v>813</v>
      </c>
      <c r="J1795" s="9">
        <v>0</v>
      </c>
      <c r="K1795" s="9">
        <v>4786</v>
      </c>
      <c r="L1795" s="9">
        <v>10219</v>
      </c>
      <c r="M1795" s="9"/>
      <c r="O1795" s="11">
        <f t="shared" si="274"/>
        <v>67774</v>
      </c>
      <c r="P1795" s="17">
        <v>1861</v>
      </c>
      <c r="Q1795" s="11">
        <f t="shared" si="275"/>
        <v>2925</v>
      </c>
      <c r="S1795" s="11">
        <f t="shared" si="276"/>
        <v>65913</v>
      </c>
      <c r="T1795" s="11">
        <f t="shared" ref="T1795:T1858" si="280">SUM(S1795,D1795)</f>
        <v>65913</v>
      </c>
      <c r="U1795" s="11">
        <f t="shared" si="279"/>
        <v>17605</v>
      </c>
      <c r="V1795" s="11">
        <f t="shared" ref="V1795:V1858" si="281">SUM(F1795:K1795)-P1795</f>
        <v>55694</v>
      </c>
      <c r="W1795" s="12">
        <f t="shared" si="277"/>
        <v>0.84496229878779605</v>
      </c>
      <c r="X1795" s="11">
        <f t="shared" ref="X1795:X1858" si="282">SUM(L1795:M1795)</f>
        <v>10219</v>
      </c>
      <c r="Y1795" s="12">
        <f t="shared" si="278"/>
        <v>0.15503770121220398</v>
      </c>
      <c r="AA1795" s="12"/>
      <c r="AB1795" s="12"/>
    </row>
    <row r="1796" spans="1:31">
      <c r="A1796" s="1">
        <v>36493</v>
      </c>
      <c r="B1796" s="7" t="s">
        <v>85</v>
      </c>
      <c r="C1796" s="8" t="str">
        <f t="shared" ref="C1796:C1859" si="283">IF(WEEKDAY(A1796)=1,"Sun",IF(WEEKDAY(A1796)=2,"Mon",IF(WEEKDAY(A1796)=3,"Tue",IF(WEEKDAY(A1796)=4,"Wed",IF(WEEKDAY(A1796)=5,"Thur",IF(WEEKDAY(A1796)=6,"Fri",IF(WEEKDAY(A1796)=7,"Sat")))))))</f>
        <v>Mon</v>
      </c>
      <c r="E1796" s="10">
        <v>18</v>
      </c>
      <c r="F1796" s="9">
        <v>35575</v>
      </c>
      <c r="G1796" s="9">
        <v>17448</v>
      </c>
      <c r="H1796" s="61">
        <v>15104</v>
      </c>
      <c r="I1796" s="9">
        <v>2577</v>
      </c>
      <c r="J1796" s="9">
        <v>0</v>
      </c>
      <c r="K1796" s="9">
        <v>37530</v>
      </c>
      <c r="L1796" s="9">
        <v>18245</v>
      </c>
      <c r="M1796" s="9"/>
      <c r="O1796" s="11">
        <f t="shared" ref="O1796:O1859" si="284">SUM(F1796:M1796)</f>
        <v>126479</v>
      </c>
      <c r="P1796" s="17">
        <v>31653</v>
      </c>
      <c r="Q1796" s="11">
        <f t="shared" ref="Q1796:Q1859" si="285">K1796-P1796</f>
        <v>5877</v>
      </c>
      <c r="S1796" s="11">
        <f t="shared" ref="S1796:S1859" si="286">O1796-P1796</f>
        <v>94826</v>
      </c>
      <c r="T1796" s="11">
        <f t="shared" si="280"/>
        <v>94826</v>
      </c>
      <c r="U1796" s="11">
        <f t="shared" si="279"/>
        <v>28913</v>
      </c>
      <c r="V1796" s="11">
        <f t="shared" si="281"/>
        <v>76581</v>
      </c>
      <c r="W1796" s="12">
        <f t="shared" ref="W1796:W1859" si="287">V1796/S1796</f>
        <v>0.80759496340666059</v>
      </c>
      <c r="X1796" s="11">
        <f t="shared" si="282"/>
        <v>18245</v>
      </c>
      <c r="Y1796" s="12">
        <f t="shared" ref="Y1796:Y1859" si="288">X1796/S1796</f>
        <v>0.19240503659333938</v>
      </c>
      <c r="AA1796" s="12"/>
      <c r="AB1796" s="12"/>
    </row>
    <row r="1797" spans="1:31">
      <c r="A1797" s="1">
        <v>36494</v>
      </c>
      <c r="B1797" s="7" t="s">
        <v>85</v>
      </c>
      <c r="C1797" s="8" t="str">
        <f t="shared" si="283"/>
        <v>Tue</v>
      </c>
      <c r="E1797" s="10">
        <v>32</v>
      </c>
      <c r="F1797" s="9">
        <v>50768</v>
      </c>
      <c r="G1797" s="9">
        <v>22397</v>
      </c>
      <c r="H1797" s="61">
        <v>19406</v>
      </c>
      <c r="I1797" s="9">
        <v>4710</v>
      </c>
      <c r="J1797" s="9">
        <v>0</v>
      </c>
      <c r="K1797" s="9">
        <v>56114</v>
      </c>
      <c r="L1797" s="9">
        <v>22373</v>
      </c>
      <c r="M1797" s="9"/>
      <c r="O1797" s="11">
        <f t="shared" si="284"/>
        <v>175768</v>
      </c>
      <c r="P1797" s="17">
        <v>50647</v>
      </c>
      <c r="Q1797" s="11">
        <f t="shared" si="285"/>
        <v>5467</v>
      </c>
      <c r="S1797" s="11">
        <f t="shared" si="286"/>
        <v>125121</v>
      </c>
      <c r="T1797" s="11">
        <f t="shared" si="280"/>
        <v>125121</v>
      </c>
      <c r="U1797" s="11">
        <f t="shared" ref="U1797:U1860" si="289">S1797-S1796</f>
        <v>30295</v>
      </c>
      <c r="V1797" s="11">
        <f t="shared" si="281"/>
        <v>102748</v>
      </c>
      <c r="W1797" s="12">
        <f t="shared" si="287"/>
        <v>0.82118908896188492</v>
      </c>
      <c r="X1797" s="11">
        <f t="shared" si="282"/>
        <v>22373</v>
      </c>
      <c r="Y1797" s="12">
        <f t="shared" si="288"/>
        <v>0.17881091103811511</v>
      </c>
      <c r="AA1797" s="12"/>
      <c r="AB1797" s="12"/>
    </row>
    <row r="1798" spans="1:31">
      <c r="A1798" s="1">
        <v>36495</v>
      </c>
      <c r="B1798" s="7" t="s">
        <v>86</v>
      </c>
      <c r="C1798" s="8" t="str">
        <f t="shared" si="283"/>
        <v>Wed</v>
      </c>
      <c r="E1798" s="10">
        <v>35</v>
      </c>
      <c r="F1798" s="9">
        <v>53414</v>
      </c>
      <c r="G1798" s="9">
        <v>23525</v>
      </c>
      <c r="H1798" s="61">
        <v>20275</v>
      </c>
      <c r="I1798" s="9">
        <v>5086</v>
      </c>
      <c r="J1798" s="9">
        <v>0</v>
      </c>
      <c r="K1798" s="9">
        <v>47458</v>
      </c>
      <c r="L1798" s="9">
        <v>24154</v>
      </c>
      <c r="M1798" s="9"/>
      <c r="O1798" s="11">
        <f t="shared" si="284"/>
        <v>173912</v>
      </c>
      <c r="P1798" s="17">
        <v>42231</v>
      </c>
      <c r="Q1798" s="11">
        <f t="shared" si="285"/>
        <v>5227</v>
      </c>
      <c r="S1798" s="11">
        <f t="shared" si="286"/>
        <v>131681</v>
      </c>
      <c r="T1798" s="11">
        <f t="shared" si="280"/>
        <v>131681</v>
      </c>
      <c r="U1798" s="11">
        <f t="shared" si="289"/>
        <v>6560</v>
      </c>
      <c r="V1798" s="11">
        <f t="shared" si="281"/>
        <v>107527</v>
      </c>
      <c r="W1798" s="12">
        <f t="shared" si="287"/>
        <v>0.81657186686006333</v>
      </c>
      <c r="X1798" s="11">
        <f t="shared" si="282"/>
        <v>24154</v>
      </c>
      <c r="Y1798" s="12">
        <f t="shared" si="288"/>
        <v>0.18342813313993667</v>
      </c>
      <c r="AA1798" s="9">
        <f>INTERCEPT(T1798:T1828,E1798:E1828)</f>
        <v>31538.637576602574</v>
      </c>
      <c r="AB1798" s="9">
        <f>SLOPE(T1798:T1828,E1798:E1828)</f>
        <v>2606.7234363347493</v>
      </c>
      <c r="AC1798" s="12">
        <f>RSQ(T1798:T1828,E1798:E1828)</f>
        <v>0.85540327854384868</v>
      </c>
      <c r="AD1798" s="9">
        <f>AA1798+(AB1798*55)</f>
        <v>174908.42657501379</v>
      </c>
      <c r="AE1798" s="10">
        <f>SUM(E1798:E1828)</f>
        <v>697</v>
      </c>
    </row>
    <row r="1799" spans="1:31">
      <c r="A1799" s="1">
        <v>36496</v>
      </c>
      <c r="B1799" s="7" t="s">
        <v>86</v>
      </c>
      <c r="C1799" s="8" t="str">
        <f t="shared" si="283"/>
        <v>Thur</v>
      </c>
      <c r="E1799" s="10">
        <v>25</v>
      </c>
      <c r="F1799" s="9">
        <v>38722</v>
      </c>
      <c r="G1799" s="9">
        <v>19500</v>
      </c>
      <c r="H1799" s="61">
        <v>16742</v>
      </c>
      <c r="I1799" s="9">
        <v>3633</v>
      </c>
      <c r="J1799" s="9">
        <v>0</v>
      </c>
      <c r="K1799" s="9">
        <v>22245</v>
      </c>
      <c r="L1799" s="9">
        <v>20808</v>
      </c>
      <c r="M1799" s="9"/>
      <c r="O1799" s="11">
        <f t="shared" si="284"/>
        <v>121650</v>
      </c>
      <c r="P1799" s="17">
        <v>18555</v>
      </c>
      <c r="Q1799" s="11">
        <f t="shared" si="285"/>
        <v>3690</v>
      </c>
      <c r="S1799" s="11">
        <f t="shared" si="286"/>
        <v>103095</v>
      </c>
      <c r="T1799" s="11">
        <f t="shared" si="280"/>
        <v>103095</v>
      </c>
      <c r="U1799" s="11">
        <f t="shared" si="289"/>
        <v>-28586</v>
      </c>
      <c r="V1799" s="11">
        <f t="shared" si="281"/>
        <v>82287</v>
      </c>
      <c r="W1799" s="12">
        <f t="shared" si="287"/>
        <v>0.79816673941510252</v>
      </c>
      <c r="X1799" s="11">
        <f t="shared" si="282"/>
        <v>20808</v>
      </c>
      <c r="Y1799" s="12">
        <f t="shared" si="288"/>
        <v>0.20183326058489742</v>
      </c>
      <c r="AA1799" s="12"/>
      <c r="AB1799" s="12"/>
    </row>
    <row r="1800" spans="1:31">
      <c r="A1800" s="1">
        <v>36497</v>
      </c>
      <c r="B1800" s="7" t="s">
        <v>86</v>
      </c>
      <c r="C1800" s="8" t="str">
        <f t="shared" si="283"/>
        <v>Fri</v>
      </c>
      <c r="E1800" s="10">
        <v>16</v>
      </c>
      <c r="F1800" s="9">
        <v>22807</v>
      </c>
      <c r="G1800" s="9">
        <v>14875</v>
      </c>
      <c r="H1800" s="61">
        <v>12696</v>
      </c>
      <c r="I1800" s="9">
        <v>1613</v>
      </c>
      <c r="J1800" s="9">
        <v>0</v>
      </c>
      <c r="K1800" s="9">
        <v>3553</v>
      </c>
      <c r="L1800" s="9">
        <v>13955</v>
      </c>
      <c r="M1800" s="9"/>
      <c r="O1800" s="11">
        <f t="shared" si="284"/>
        <v>69499</v>
      </c>
      <c r="P1800" s="17">
        <v>0</v>
      </c>
      <c r="Q1800" s="11">
        <f t="shared" si="285"/>
        <v>3553</v>
      </c>
      <c r="S1800" s="11">
        <f t="shared" si="286"/>
        <v>69499</v>
      </c>
      <c r="T1800" s="11">
        <f t="shared" si="280"/>
        <v>69499</v>
      </c>
      <c r="U1800" s="11">
        <f t="shared" si="289"/>
        <v>-33596</v>
      </c>
      <c r="V1800" s="11">
        <f t="shared" si="281"/>
        <v>55544</v>
      </c>
      <c r="W1800" s="12">
        <f t="shared" si="287"/>
        <v>0.79920574396753907</v>
      </c>
      <c r="X1800" s="11">
        <f t="shared" si="282"/>
        <v>13955</v>
      </c>
      <c r="Y1800" s="12">
        <f t="shared" si="288"/>
        <v>0.2007942560324609</v>
      </c>
      <c r="AA1800" s="12"/>
      <c r="AB1800" s="12"/>
    </row>
    <row r="1801" spans="1:31">
      <c r="A1801" s="1">
        <v>36498</v>
      </c>
      <c r="B1801" s="7" t="s">
        <v>86</v>
      </c>
      <c r="C1801" s="8" t="str">
        <f t="shared" si="283"/>
        <v>Sat</v>
      </c>
      <c r="E1801" s="10">
        <v>10</v>
      </c>
      <c r="F1801" s="9">
        <v>12204</v>
      </c>
      <c r="G1801" s="9">
        <v>13181</v>
      </c>
      <c r="H1801" s="61">
        <v>9559</v>
      </c>
      <c r="I1801" s="9">
        <v>145</v>
      </c>
      <c r="J1801" s="9">
        <v>0</v>
      </c>
      <c r="K1801" s="9">
        <v>2782</v>
      </c>
      <c r="L1801" s="9">
        <v>10901</v>
      </c>
      <c r="M1801" s="9"/>
      <c r="O1801" s="11">
        <f t="shared" si="284"/>
        <v>48772</v>
      </c>
      <c r="P1801" s="17">
        <v>0</v>
      </c>
      <c r="Q1801" s="11">
        <f t="shared" si="285"/>
        <v>2782</v>
      </c>
      <c r="S1801" s="11">
        <f t="shared" si="286"/>
        <v>48772</v>
      </c>
      <c r="T1801" s="11">
        <f t="shared" si="280"/>
        <v>48772</v>
      </c>
      <c r="U1801" s="11">
        <f t="shared" si="289"/>
        <v>-20727</v>
      </c>
      <c r="V1801" s="11">
        <f t="shared" si="281"/>
        <v>37871</v>
      </c>
      <c r="W1801" s="12">
        <f t="shared" si="287"/>
        <v>0.77649060936602965</v>
      </c>
      <c r="X1801" s="11">
        <f t="shared" si="282"/>
        <v>10901</v>
      </c>
      <c r="Y1801" s="12">
        <f t="shared" si="288"/>
        <v>0.22350939063397032</v>
      </c>
      <c r="AA1801" s="12"/>
      <c r="AB1801" s="12"/>
    </row>
    <row r="1802" spans="1:31">
      <c r="A1802" s="1">
        <v>36499</v>
      </c>
      <c r="B1802" s="7" t="s">
        <v>86</v>
      </c>
      <c r="C1802" s="8" t="str">
        <f t="shared" si="283"/>
        <v>Sun</v>
      </c>
      <c r="E1802" s="10">
        <v>6</v>
      </c>
      <c r="F1802" s="9">
        <v>9324</v>
      </c>
      <c r="G1802" s="9">
        <v>12873</v>
      </c>
      <c r="H1802" s="61">
        <v>8819</v>
      </c>
      <c r="I1802" s="9">
        <v>2</v>
      </c>
      <c r="J1802" s="9">
        <v>0</v>
      </c>
      <c r="K1802" s="9">
        <v>3302</v>
      </c>
      <c r="L1802" s="9">
        <v>9880</v>
      </c>
      <c r="M1802" s="9"/>
      <c r="O1802" s="11">
        <f t="shared" si="284"/>
        <v>44200</v>
      </c>
      <c r="P1802" s="17">
        <v>2217</v>
      </c>
      <c r="Q1802" s="11">
        <f t="shared" si="285"/>
        <v>1085</v>
      </c>
      <c r="S1802" s="11">
        <f t="shared" si="286"/>
        <v>41983</v>
      </c>
      <c r="T1802" s="11">
        <f t="shared" si="280"/>
        <v>41983</v>
      </c>
      <c r="U1802" s="11">
        <f t="shared" si="289"/>
        <v>-6789</v>
      </c>
      <c r="V1802" s="11">
        <f t="shared" si="281"/>
        <v>32103</v>
      </c>
      <c r="W1802" s="12">
        <f t="shared" si="287"/>
        <v>0.7646666507872234</v>
      </c>
      <c r="X1802" s="11">
        <f t="shared" si="282"/>
        <v>9880</v>
      </c>
      <c r="Y1802" s="12">
        <f t="shared" si="288"/>
        <v>0.2353333492127766</v>
      </c>
      <c r="AA1802" s="12"/>
      <c r="AB1802" s="12"/>
    </row>
    <row r="1803" spans="1:31">
      <c r="A1803" s="1">
        <v>36500</v>
      </c>
      <c r="B1803" s="7" t="s">
        <v>86</v>
      </c>
      <c r="C1803" s="8" t="str">
        <f t="shared" si="283"/>
        <v>Mon</v>
      </c>
      <c r="E1803" s="10">
        <v>13</v>
      </c>
      <c r="F1803" s="9">
        <v>22845</v>
      </c>
      <c r="G1803" s="9">
        <v>15303</v>
      </c>
      <c r="H1803" s="61">
        <v>13210</v>
      </c>
      <c r="I1803" s="9">
        <v>1254</v>
      </c>
      <c r="J1803" s="9">
        <v>0</v>
      </c>
      <c r="K1803" s="9">
        <v>9212</v>
      </c>
      <c r="L1803" s="9">
        <v>12747</v>
      </c>
      <c r="M1803" s="9"/>
      <c r="O1803" s="11">
        <f t="shared" si="284"/>
        <v>74571</v>
      </c>
      <c r="P1803" s="17">
        <v>7869</v>
      </c>
      <c r="Q1803" s="11">
        <f t="shared" si="285"/>
        <v>1343</v>
      </c>
      <c r="S1803" s="11">
        <f t="shared" si="286"/>
        <v>66702</v>
      </c>
      <c r="T1803" s="11">
        <f t="shared" si="280"/>
        <v>66702</v>
      </c>
      <c r="U1803" s="11">
        <f t="shared" si="289"/>
        <v>24719</v>
      </c>
      <c r="V1803" s="11">
        <f t="shared" si="281"/>
        <v>53955</v>
      </c>
      <c r="W1803" s="12">
        <f t="shared" si="287"/>
        <v>0.80889628496896648</v>
      </c>
      <c r="X1803" s="11">
        <f t="shared" si="282"/>
        <v>12747</v>
      </c>
      <c r="Y1803" s="12">
        <f t="shared" si="288"/>
        <v>0.19110371503103354</v>
      </c>
      <c r="AA1803" s="12"/>
      <c r="AB1803" s="12"/>
    </row>
    <row r="1804" spans="1:31">
      <c r="A1804" s="1">
        <v>36501</v>
      </c>
      <c r="B1804" s="7" t="s">
        <v>86</v>
      </c>
      <c r="C1804" s="8" t="str">
        <f t="shared" si="283"/>
        <v>Tue</v>
      </c>
      <c r="E1804" s="10">
        <v>24</v>
      </c>
      <c r="F1804" s="9">
        <v>37942</v>
      </c>
      <c r="G1804" s="9">
        <v>18586</v>
      </c>
      <c r="H1804" s="61">
        <v>16447</v>
      </c>
      <c r="I1804" s="9">
        <v>3281</v>
      </c>
      <c r="J1804" s="9">
        <v>0</v>
      </c>
      <c r="K1804" s="9">
        <v>43070</v>
      </c>
      <c r="L1804" s="9">
        <v>16476</v>
      </c>
      <c r="M1804" s="9"/>
      <c r="O1804" s="11">
        <f t="shared" si="284"/>
        <v>135802</v>
      </c>
      <c r="P1804" s="17">
        <v>39382</v>
      </c>
      <c r="Q1804" s="11">
        <f t="shared" si="285"/>
        <v>3688</v>
      </c>
      <c r="S1804" s="11">
        <f t="shared" si="286"/>
        <v>96420</v>
      </c>
      <c r="T1804" s="11">
        <f t="shared" si="280"/>
        <v>96420</v>
      </c>
      <c r="U1804" s="11">
        <f t="shared" si="289"/>
        <v>29718</v>
      </c>
      <c r="V1804" s="11">
        <f t="shared" si="281"/>
        <v>79944</v>
      </c>
      <c r="W1804" s="12">
        <f t="shared" si="287"/>
        <v>0.8291225886745488</v>
      </c>
      <c r="X1804" s="11">
        <f t="shared" si="282"/>
        <v>16476</v>
      </c>
      <c r="Y1804" s="12">
        <f t="shared" si="288"/>
        <v>0.17087741132545115</v>
      </c>
      <c r="AA1804" s="12"/>
      <c r="AB1804" s="12"/>
    </row>
    <row r="1805" spans="1:31">
      <c r="A1805" s="1">
        <v>36502</v>
      </c>
      <c r="B1805" s="7" t="s">
        <v>86</v>
      </c>
      <c r="C1805" s="8" t="str">
        <f t="shared" si="283"/>
        <v>Wed</v>
      </c>
      <c r="E1805" s="10">
        <v>22</v>
      </c>
      <c r="F1805" s="9">
        <v>36046</v>
      </c>
      <c r="G1805" s="9">
        <v>18236</v>
      </c>
      <c r="H1805" s="61">
        <v>15912</v>
      </c>
      <c r="I1805" s="9">
        <v>3076</v>
      </c>
      <c r="J1805" s="9">
        <v>0</v>
      </c>
      <c r="K1805" s="9">
        <v>9796</v>
      </c>
      <c r="L1805" s="9">
        <v>16112</v>
      </c>
      <c r="M1805" s="9"/>
      <c r="O1805" s="11">
        <f t="shared" si="284"/>
        <v>99178</v>
      </c>
      <c r="P1805" s="17">
        <v>7389</v>
      </c>
      <c r="Q1805" s="11">
        <f t="shared" si="285"/>
        <v>2407</v>
      </c>
      <c r="S1805" s="11">
        <f t="shared" si="286"/>
        <v>91789</v>
      </c>
      <c r="T1805" s="11">
        <f t="shared" si="280"/>
        <v>91789</v>
      </c>
      <c r="U1805" s="11">
        <f t="shared" si="289"/>
        <v>-4631</v>
      </c>
      <c r="V1805" s="11">
        <f t="shared" si="281"/>
        <v>75677</v>
      </c>
      <c r="W1805" s="12">
        <f t="shared" si="287"/>
        <v>0.82446698406127095</v>
      </c>
      <c r="X1805" s="11">
        <f t="shared" si="282"/>
        <v>16112</v>
      </c>
      <c r="Y1805" s="12">
        <f t="shared" si="288"/>
        <v>0.17553301593872905</v>
      </c>
      <c r="AA1805" s="12"/>
      <c r="AB1805" s="12"/>
    </row>
    <row r="1806" spans="1:31">
      <c r="A1806" s="1">
        <v>36503</v>
      </c>
      <c r="B1806" s="7" t="s">
        <v>86</v>
      </c>
      <c r="C1806" s="8" t="str">
        <f t="shared" si="283"/>
        <v>Thur</v>
      </c>
      <c r="E1806" s="10">
        <v>17</v>
      </c>
      <c r="F1806" s="9">
        <v>24225</v>
      </c>
      <c r="G1806" s="9">
        <v>15349</v>
      </c>
      <c r="H1806" s="61">
        <v>13217</v>
      </c>
      <c r="I1806" s="9">
        <v>1776</v>
      </c>
      <c r="J1806" s="9">
        <v>0</v>
      </c>
      <c r="K1806" s="9">
        <v>3808</v>
      </c>
      <c r="L1806" s="9">
        <v>13914</v>
      </c>
      <c r="M1806" s="9"/>
      <c r="O1806" s="11">
        <f t="shared" si="284"/>
        <v>72289</v>
      </c>
      <c r="P1806" s="17">
        <v>0</v>
      </c>
      <c r="Q1806" s="11">
        <f t="shared" si="285"/>
        <v>3808</v>
      </c>
      <c r="S1806" s="11">
        <f t="shared" si="286"/>
        <v>72289</v>
      </c>
      <c r="T1806" s="11">
        <f t="shared" si="280"/>
        <v>72289</v>
      </c>
      <c r="U1806" s="11">
        <f t="shared" si="289"/>
        <v>-19500</v>
      </c>
      <c r="V1806" s="11">
        <f t="shared" si="281"/>
        <v>58375</v>
      </c>
      <c r="W1806" s="12">
        <f t="shared" si="287"/>
        <v>0.80752258296559642</v>
      </c>
      <c r="X1806" s="11">
        <f t="shared" si="282"/>
        <v>13914</v>
      </c>
      <c r="Y1806" s="12">
        <f t="shared" si="288"/>
        <v>0.19247741703440358</v>
      </c>
      <c r="AA1806" s="12"/>
      <c r="AB1806" s="12"/>
    </row>
    <row r="1807" spans="1:31">
      <c r="A1807" s="1">
        <v>36504</v>
      </c>
      <c r="B1807" s="7" t="s">
        <v>86</v>
      </c>
      <c r="C1807" s="8" t="str">
        <f t="shared" si="283"/>
        <v>Fri</v>
      </c>
      <c r="E1807" s="10">
        <v>16</v>
      </c>
      <c r="F1807" s="9">
        <v>25047</v>
      </c>
      <c r="G1807" s="9">
        <v>14968</v>
      </c>
      <c r="H1807" s="61">
        <v>12915</v>
      </c>
      <c r="I1807" s="9">
        <v>1578</v>
      </c>
      <c r="J1807" s="9">
        <v>0</v>
      </c>
      <c r="K1807" s="9">
        <v>2217</v>
      </c>
      <c r="L1807" s="9">
        <v>13499</v>
      </c>
      <c r="M1807" s="9"/>
      <c r="O1807" s="11">
        <f t="shared" si="284"/>
        <v>70224</v>
      </c>
      <c r="P1807" s="17">
        <v>0</v>
      </c>
      <c r="Q1807" s="11">
        <f t="shared" si="285"/>
        <v>2217</v>
      </c>
      <c r="S1807" s="11">
        <f t="shared" si="286"/>
        <v>70224</v>
      </c>
      <c r="T1807" s="11">
        <f t="shared" si="280"/>
        <v>70224</v>
      </c>
      <c r="U1807" s="11">
        <f t="shared" si="289"/>
        <v>-2065</v>
      </c>
      <c r="V1807" s="11">
        <f t="shared" si="281"/>
        <v>56725</v>
      </c>
      <c r="W1807" s="12">
        <f t="shared" si="287"/>
        <v>0.80777227158806109</v>
      </c>
      <c r="X1807" s="11">
        <f t="shared" si="282"/>
        <v>13499</v>
      </c>
      <c r="Y1807" s="12">
        <f t="shared" si="288"/>
        <v>0.19222772841193894</v>
      </c>
      <c r="AA1807" s="12"/>
      <c r="AB1807" s="12"/>
    </row>
    <row r="1808" spans="1:31">
      <c r="A1808" s="1">
        <v>36505</v>
      </c>
      <c r="B1808" s="7" t="s">
        <v>86</v>
      </c>
      <c r="C1808" s="8" t="str">
        <f t="shared" si="283"/>
        <v>Sat</v>
      </c>
      <c r="E1808" s="10">
        <v>25</v>
      </c>
      <c r="F1808" s="9">
        <v>34336</v>
      </c>
      <c r="G1808" s="9">
        <v>16365</v>
      </c>
      <c r="H1808" s="61">
        <v>14248</v>
      </c>
      <c r="I1808" s="9">
        <v>2688</v>
      </c>
      <c r="J1808" s="9">
        <v>0</v>
      </c>
      <c r="K1808" s="9">
        <v>2214</v>
      </c>
      <c r="L1808" s="9">
        <v>15689</v>
      </c>
      <c r="M1808" s="9"/>
      <c r="O1808" s="11">
        <f t="shared" si="284"/>
        <v>85540</v>
      </c>
      <c r="P1808" s="17">
        <v>0</v>
      </c>
      <c r="Q1808" s="11">
        <f t="shared" si="285"/>
        <v>2214</v>
      </c>
      <c r="S1808" s="11">
        <f t="shared" si="286"/>
        <v>85540</v>
      </c>
      <c r="T1808" s="11">
        <f t="shared" si="280"/>
        <v>85540</v>
      </c>
      <c r="U1808" s="11">
        <f t="shared" si="289"/>
        <v>15316</v>
      </c>
      <c r="V1808" s="11">
        <f t="shared" si="281"/>
        <v>69851</v>
      </c>
      <c r="W1808" s="12">
        <f t="shared" si="287"/>
        <v>0.81658873041851765</v>
      </c>
      <c r="X1808" s="11">
        <f t="shared" si="282"/>
        <v>15689</v>
      </c>
      <c r="Y1808" s="12">
        <f t="shared" si="288"/>
        <v>0.18341126958148235</v>
      </c>
      <c r="AA1808" s="12"/>
      <c r="AB1808" s="12"/>
    </row>
    <row r="1809" spans="1:28">
      <c r="A1809" s="1">
        <v>36506</v>
      </c>
      <c r="B1809" s="7" t="s">
        <v>86</v>
      </c>
      <c r="C1809" s="8" t="str">
        <f t="shared" si="283"/>
        <v>Sun</v>
      </c>
      <c r="E1809" s="10">
        <v>17</v>
      </c>
      <c r="F1809" s="9">
        <v>29582</v>
      </c>
      <c r="G1809" s="9">
        <v>15735</v>
      </c>
      <c r="H1809" s="61">
        <v>13409</v>
      </c>
      <c r="I1809" s="9">
        <v>2310</v>
      </c>
      <c r="J1809" s="9">
        <v>0</v>
      </c>
      <c r="K1809" s="9">
        <v>3868</v>
      </c>
      <c r="L1809" s="9">
        <v>14868</v>
      </c>
      <c r="M1809" s="9"/>
      <c r="O1809" s="11">
        <f t="shared" si="284"/>
        <v>79772</v>
      </c>
      <c r="P1809" s="17">
        <v>0</v>
      </c>
      <c r="Q1809" s="11">
        <f t="shared" si="285"/>
        <v>3868</v>
      </c>
      <c r="S1809" s="11">
        <f t="shared" si="286"/>
        <v>79772</v>
      </c>
      <c r="T1809" s="11">
        <f t="shared" si="280"/>
        <v>79772</v>
      </c>
      <c r="U1809" s="11">
        <f t="shared" si="289"/>
        <v>-5768</v>
      </c>
      <c r="V1809" s="11">
        <f t="shared" si="281"/>
        <v>64904</v>
      </c>
      <c r="W1809" s="12">
        <f t="shared" si="287"/>
        <v>0.81361881361881361</v>
      </c>
      <c r="X1809" s="11">
        <f t="shared" si="282"/>
        <v>14868</v>
      </c>
      <c r="Y1809" s="12">
        <f t="shared" si="288"/>
        <v>0.18638118638118639</v>
      </c>
      <c r="AA1809" s="12"/>
      <c r="AB1809" s="12"/>
    </row>
    <row r="1810" spans="1:28">
      <c r="A1810" s="1">
        <v>36507</v>
      </c>
      <c r="B1810" s="7" t="s">
        <v>86</v>
      </c>
      <c r="C1810" s="8" t="str">
        <f t="shared" si="283"/>
        <v>Mon</v>
      </c>
      <c r="E1810" s="10">
        <v>14</v>
      </c>
      <c r="F1810" s="9">
        <v>24855</v>
      </c>
      <c r="G1810" s="9">
        <v>15224</v>
      </c>
      <c r="H1810" s="61">
        <v>12958</v>
      </c>
      <c r="I1810" s="9">
        <v>1669</v>
      </c>
      <c r="J1810" s="9">
        <v>0</v>
      </c>
      <c r="K1810" s="9">
        <v>3977</v>
      </c>
      <c r="L1810" s="9">
        <v>13719</v>
      </c>
      <c r="M1810" s="9"/>
      <c r="O1810" s="11">
        <f t="shared" si="284"/>
        <v>72402</v>
      </c>
      <c r="P1810" s="17">
        <v>0</v>
      </c>
      <c r="Q1810" s="11">
        <f t="shared" si="285"/>
        <v>3977</v>
      </c>
      <c r="S1810" s="11">
        <f t="shared" si="286"/>
        <v>72402</v>
      </c>
      <c r="T1810" s="11">
        <f t="shared" si="280"/>
        <v>72402</v>
      </c>
      <c r="U1810" s="11">
        <f t="shared" si="289"/>
        <v>-7370</v>
      </c>
      <c r="V1810" s="11">
        <f t="shared" si="281"/>
        <v>58683</v>
      </c>
      <c r="W1810" s="12">
        <f t="shared" si="287"/>
        <v>0.81051628408055021</v>
      </c>
      <c r="X1810" s="11">
        <f t="shared" si="282"/>
        <v>13719</v>
      </c>
      <c r="Y1810" s="12">
        <f t="shared" si="288"/>
        <v>0.18948371591944974</v>
      </c>
      <c r="AA1810" s="12"/>
      <c r="AB1810" s="12"/>
    </row>
    <row r="1811" spans="1:28">
      <c r="A1811" s="1">
        <v>36508</v>
      </c>
      <c r="B1811" s="7" t="s">
        <v>86</v>
      </c>
      <c r="C1811" s="8" t="str">
        <f t="shared" si="283"/>
        <v>Tue</v>
      </c>
      <c r="E1811" s="10">
        <v>18</v>
      </c>
      <c r="F1811" s="9">
        <v>28085</v>
      </c>
      <c r="G1811" s="9">
        <v>15974</v>
      </c>
      <c r="H1811" s="61">
        <v>13735</v>
      </c>
      <c r="I1811" s="9">
        <v>2132</v>
      </c>
      <c r="J1811" s="9">
        <v>0</v>
      </c>
      <c r="K1811" s="9">
        <v>4164</v>
      </c>
      <c r="L1811" s="9">
        <v>14262</v>
      </c>
      <c r="M1811" s="9"/>
      <c r="O1811" s="11">
        <f t="shared" si="284"/>
        <v>78352</v>
      </c>
      <c r="P1811" s="17">
        <v>0</v>
      </c>
      <c r="Q1811" s="11">
        <f t="shared" si="285"/>
        <v>4164</v>
      </c>
      <c r="S1811" s="11">
        <f t="shared" si="286"/>
        <v>78352</v>
      </c>
      <c r="T1811" s="11">
        <f t="shared" si="280"/>
        <v>78352</v>
      </c>
      <c r="U1811" s="11">
        <f t="shared" si="289"/>
        <v>5950</v>
      </c>
      <c r="V1811" s="11">
        <f t="shared" si="281"/>
        <v>64090</v>
      </c>
      <c r="W1811" s="12">
        <f t="shared" si="287"/>
        <v>0.8179752909944864</v>
      </c>
      <c r="X1811" s="11">
        <f t="shared" si="282"/>
        <v>14262</v>
      </c>
      <c r="Y1811" s="12">
        <f t="shared" si="288"/>
        <v>0.18202470900551357</v>
      </c>
      <c r="AA1811" s="12"/>
      <c r="AB1811" s="12"/>
    </row>
    <row r="1812" spans="1:28">
      <c r="A1812" s="1">
        <v>36509</v>
      </c>
      <c r="B1812" s="7" t="s">
        <v>86</v>
      </c>
      <c r="C1812" s="8" t="str">
        <f t="shared" si="283"/>
        <v>Wed</v>
      </c>
      <c r="E1812" s="10">
        <v>17</v>
      </c>
      <c r="F1812" s="9">
        <v>31784</v>
      </c>
      <c r="G1812" s="9">
        <v>17141</v>
      </c>
      <c r="H1812" s="61">
        <v>15815</v>
      </c>
      <c r="I1812" s="9">
        <v>2618</v>
      </c>
      <c r="J1812" s="9">
        <v>0</v>
      </c>
      <c r="K1812" s="9">
        <v>4081</v>
      </c>
      <c r="L1812" s="9">
        <v>15129</v>
      </c>
      <c r="M1812" s="9"/>
      <c r="O1812" s="11">
        <f t="shared" si="284"/>
        <v>86568</v>
      </c>
      <c r="P1812" s="17">
        <v>0</v>
      </c>
      <c r="Q1812" s="11">
        <f t="shared" si="285"/>
        <v>4081</v>
      </c>
      <c r="S1812" s="11">
        <f t="shared" si="286"/>
        <v>86568</v>
      </c>
      <c r="T1812" s="11">
        <f t="shared" si="280"/>
        <v>86568</v>
      </c>
      <c r="U1812" s="11">
        <f t="shared" si="289"/>
        <v>8216</v>
      </c>
      <c r="V1812" s="11">
        <f t="shared" si="281"/>
        <v>71439</v>
      </c>
      <c r="W1812" s="12">
        <f t="shared" si="287"/>
        <v>0.8252356528971444</v>
      </c>
      <c r="X1812" s="11">
        <f t="shared" si="282"/>
        <v>15129</v>
      </c>
      <c r="Y1812" s="12">
        <f t="shared" si="288"/>
        <v>0.17476434710285557</v>
      </c>
      <c r="AA1812" s="12"/>
      <c r="AB1812" s="12"/>
    </row>
    <row r="1813" spans="1:28">
      <c r="A1813" s="1">
        <v>36510</v>
      </c>
      <c r="B1813" s="7" t="s">
        <v>86</v>
      </c>
      <c r="C1813" s="8" t="str">
        <f t="shared" si="283"/>
        <v>Thur</v>
      </c>
      <c r="E1813" s="10">
        <v>23</v>
      </c>
      <c r="F1813" s="9">
        <v>39492</v>
      </c>
      <c r="G1813" s="9">
        <v>19098</v>
      </c>
      <c r="H1813" s="61">
        <v>12098</v>
      </c>
      <c r="I1813" s="9">
        <v>3360</v>
      </c>
      <c r="J1813" s="9">
        <v>0</v>
      </c>
      <c r="K1813" s="9">
        <v>4199</v>
      </c>
      <c r="L1813" s="9">
        <v>16564</v>
      </c>
      <c r="M1813" s="9"/>
      <c r="O1813" s="11">
        <f t="shared" si="284"/>
        <v>94811</v>
      </c>
      <c r="P1813" s="17">
        <v>0</v>
      </c>
      <c r="Q1813" s="11">
        <f t="shared" si="285"/>
        <v>4199</v>
      </c>
      <c r="S1813" s="11">
        <f t="shared" si="286"/>
        <v>94811</v>
      </c>
      <c r="T1813" s="11">
        <f t="shared" si="280"/>
        <v>94811</v>
      </c>
      <c r="U1813" s="11">
        <f t="shared" si="289"/>
        <v>8243</v>
      </c>
      <c r="V1813" s="11">
        <f t="shared" si="281"/>
        <v>78247</v>
      </c>
      <c r="W1813" s="12">
        <f t="shared" si="287"/>
        <v>0.82529453333473968</v>
      </c>
      <c r="X1813" s="11">
        <f t="shared" si="282"/>
        <v>16564</v>
      </c>
      <c r="Y1813" s="12">
        <f t="shared" si="288"/>
        <v>0.17470546666526035</v>
      </c>
      <c r="AA1813" s="12"/>
      <c r="AB1813" s="12"/>
    </row>
    <row r="1814" spans="1:28">
      <c r="A1814" s="1">
        <v>36511</v>
      </c>
      <c r="B1814" s="7" t="s">
        <v>86</v>
      </c>
      <c r="C1814" s="8" t="str">
        <f t="shared" si="283"/>
        <v>Fri</v>
      </c>
      <c r="E1814" s="10">
        <v>24</v>
      </c>
      <c r="F1814" s="9">
        <v>34171</v>
      </c>
      <c r="G1814" s="9">
        <v>17634</v>
      </c>
      <c r="H1814" s="61">
        <v>15050</v>
      </c>
      <c r="I1814" s="9">
        <v>2730</v>
      </c>
      <c r="J1814" s="9">
        <v>0</v>
      </c>
      <c r="K1814" s="9">
        <v>3855</v>
      </c>
      <c r="L1814" s="9">
        <v>15487</v>
      </c>
      <c r="M1814" s="9"/>
      <c r="O1814" s="11">
        <f t="shared" si="284"/>
        <v>88927</v>
      </c>
      <c r="P1814" s="17">
        <v>0</v>
      </c>
      <c r="Q1814" s="11">
        <f t="shared" si="285"/>
        <v>3855</v>
      </c>
      <c r="S1814" s="11">
        <f t="shared" si="286"/>
        <v>88927</v>
      </c>
      <c r="T1814" s="11">
        <f t="shared" si="280"/>
        <v>88927</v>
      </c>
      <c r="U1814" s="11">
        <f t="shared" si="289"/>
        <v>-5884</v>
      </c>
      <c r="V1814" s="11">
        <f t="shared" si="281"/>
        <v>73440</v>
      </c>
      <c r="W1814" s="12">
        <f t="shared" si="287"/>
        <v>0.8258459185624164</v>
      </c>
      <c r="X1814" s="11">
        <f t="shared" si="282"/>
        <v>15487</v>
      </c>
      <c r="Y1814" s="12">
        <f t="shared" si="288"/>
        <v>0.17415408143758362</v>
      </c>
      <c r="AA1814" s="12"/>
      <c r="AB1814" s="12"/>
    </row>
    <row r="1815" spans="1:28">
      <c r="A1815" s="1">
        <v>36512</v>
      </c>
      <c r="B1815" s="7" t="s">
        <v>86</v>
      </c>
      <c r="C1815" s="8" t="str">
        <f t="shared" si="283"/>
        <v>Sat</v>
      </c>
      <c r="E1815" s="10">
        <v>23</v>
      </c>
      <c r="F1815" s="9">
        <v>26184</v>
      </c>
      <c r="G1815" s="9">
        <v>15496</v>
      </c>
      <c r="H1815" s="61">
        <v>12822</v>
      </c>
      <c r="I1815" s="9">
        <v>1789</v>
      </c>
      <c r="J1815" s="9">
        <v>0</v>
      </c>
      <c r="K1815" s="9">
        <v>3043</v>
      </c>
      <c r="L1815" s="9">
        <v>14090</v>
      </c>
      <c r="M1815" s="9"/>
      <c r="O1815" s="11">
        <f t="shared" si="284"/>
        <v>73424</v>
      </c>
      <c r="P1815" s="17">
        <v>52</v>
      </c>
      <c r="Q1815" s="11">
        <f t="shared" si="285"/>
        <v>2991</v>
      </c>
      <c r="S1815" s="11">
        <f t="shared" si="286"/>
        <v>73372</v>
      </c>
      <c r="T1815" s="11">
        <f t="shared" si="280"/>
        <v>73372</v>
      </c>
      <c r="U1815" s="11">
        <f t="shared" si="289"/>
        <v>-15555</v>
      </c>
      <c r="V1815" s="11">
        <f t="shared" si="281"/>
        <v>59282</v>
      </c>
      <c r="W1815" s="12">
        <f t="shared" si="287"/>
        <v>0.80796489123916482</v>
      </c>
      <c r="X1815" s="11">
        <f t="shared" si="282"/>
        <v>14090</v>
      </c>
      <c r="Y1815" s="12">
        <f t="shared" si="288"/>
        <v>0.19203510876083518</v>
      </c>
      <c r="AA1815" s="12"/>
      <c r="AB1815" s="12"/>
    </row>
    <row r="1816" spans="1:28">
      <c r="A1816" s="1">
        <v>36513</v>
      </c>
      <c r="B1816" s="7" t="s">
        <v>86</v>
      </c>
      <c r="C1816" s="8" t="str">
        <f t="shared" si="283"/>
        <v>Sun</v>
      </c>
      <c r="E1816" s="10">
        <v>23</v>
      </c>
      <c r="F1816" s="9">
        <v>31963</v>
      </c>
      <c r="G1816" s="9">
        <v>16747</v>
      </c>
      <c r="H1816" s="61">
        <v>14239</v>
      </c>
      <c r="I1816" s="9">
        <v>2531</v>
      </c>
      <c r="J1816" s="9">
        <v>0</v>
      </c>
      <c r="K1816" s="9">
        <v>4072</v>
      </c>
      <c r="L1816" s="9">
        <v>15361</v>
      </c>
      <c r="M1816" s="9"/>
      <c r="O1816" s="11">
        <f t="shared" si="284"/>
        <v>84913</v>
      </c>
      <c r="P1816" s="17">
        <v>5900</v>
      </c>
      <c r="Q1816" s="11">
        <f t="shared" si="285"/>
        <v>-1828</v>
      </c>
      <c r="S1816" s="11">
        <f t="shared" si="286"/>
        <v>79013</v>
      </c>
      <c r="T1816" s="11">
        <f t="shared" si="280"/>
        <v>79013</v>
      </c>
      <c r="U1816" s="11">
        <f t="shared" si="289"/>
        <v>5641</v>
      </c>
      <c r="V1816" s="11">
        <f t="shared" si="281"/>
        <v>63652</v>
      </c>
      <c r="W1816" s="12">
        <f t="shared" si="287"/>
        <v>0.80558895371647699</v>
      </c>
      <c r="X1816" s="11">
        <f t="shared" si="282"/>
        <v>15361</v>
      </c>
      <c r="Y1816" s="12">
        <f t="shared" si="288"/>
        <v>0.19441104628352296</v>
      </c>
      <c r="AA1816" s="12"/>
      <c r="AB1816" s="12"/>
    </row>
    <row r="1817" spans="1:28">
      <c r="A1817" s="1">
        <v>36514</v>
      </c>
      <c r="B1817" s="7" t="s">
        <v>86</v>
      </c>
      <c r="C1817" s="8" t="str">
        <f t="shared" si="283"/>
        <v>Mon</v>
      </c>
      <c r="E1817" s="10">
        <v>17</v>
      </c>
      <c r="F1817" s="9">
        <v>31612</v>
      </c>
      <c r="G1817" s="9">
        <v>17324</v>
      </c>
      <c r="H1817" s="61">
        <v>14699</v>
      </c>
      <c r="I1817" s="9">
        <v>2576</v>
      </c>
      <c r="J1817" s="9">
        <v>0</v>
      </c>
      <c r="K1817" s="9">
        <v>4107</v>
      </c>
      <c r="L1817" s="9">
        <v>15164</v>
      </c>
      <c r="M1817" s="9"/>
      <c r="O1817" s="11">
        <f t="shared" si="284"/>
        <v>85482</v>
      </c>
      <c r="P1817" s="17">
        <v>1784</v>
      </c>
      <c r="Q1817" s="11">
        <f t="shared" si="285"/>
        <v>2323</v>
      </c>
      <c r="S1817" s="11">
        <f t="shared" si="286"/>
        <v>83698</v>
      </c>
      <c r="T1817" s="11">
        <f t="shared" si="280"/>
        <v>83698</v>
      </c>
      <c r="U1817" s="11">
        <f t="shared" si="289"/>
        <v>4685</v>
      </c>
      <c r="V1817" s="11">
        <f t="shared" si="281"/>
        <v>68534</v>
      </c>
      <c r="W1817" s="12">
        <f t="shared" si="287"/>
        <v>0.81882482257640565</v>
      </c>
      <c r="X1817" s="11">
        <f t="shared" si="282"/>
        <v>15164</v>
      </c>
      <c r="Y1817" s="12">
        <f t="shared" si="288"/>
        <v>0.18117517742359435</v>
      </c>
      <c r="AA1817" s="12"/>
      <c r="AB1817" s="12"/>
    </row>
    <row r="1818" spans="1:28">
      <c r="A1818" s="1">
        <v>36515</v>
      </c>
      <c r="B1818" s="7" t="s">
        <v>86</v>
      </c>
      <c r="C1818" s="8" t="str">
        <f t="shared" si="283"/>
        <v>Tue</v>
      </c>
      <c r="E1818" s="10">
        <v>21</v>
      </c>
      <c r="F1818" s="9">
        <v>39276</v>
      </c>
      <c r="G1818" s="9">
        <v>21120</v>
      </c>
      <c r="H1818" s="61">
        <v>16414</v>
      </c>
      <c r="I1818" s="9">
        <v>3095</v>
      </c>
      <c r="J1818" s="9">
        <v>0</v>
      </c>
      <c r="K1818" s="9">
        <v>6271</v>
      </c>
      <c r="L1818" s="9">
        <v>14192</v>
      </c>
      <c r="M1818" s="9"/>
      <c r="O1818" s="11">
        <f t="shared" si="284"/>
        <v>100368</v>
      </c>
      <c r="P1818" s="17">
        <v>4164</v>
      </c>
      <c r="Q1818" s="11">
        <f t="shared" si="285"/>
        <v>2107</v>
      </c>
      <c r="S1818" s="11">
        <f t="shared" si="286"/>
        <v>96204</v>
      </c>
      <c r="T1818" s="11">
        <f t="shared" si="280"/>
        <v>96204</v>
      </c>
      <c r="U1818" s="11">
        <f t="shared" si="289"/>
        <v>12506</v>
      </c>
      <c r="V1818" s="11">
        <f t="shared" si="281"/>
        <v>82012</v>
      </c>
      <c r="W1818" s="12">
        <f t="shared" si="287"/>
        <v>0.85248014635566094</v>
      </c>
      <c r="X1818" s="11">
        <f t="shared" si="282"/>
        <v>14192</v>
      </c>
      <c r="Y1818" s="12">
        <f t="shared" si="288"/>
        <v>0.14751985364433912</v>
      </c>
      <c r="AA1818" s="12"/>
      <c r="AB1818" s="12"/>
    </row>
    <row r="1819" spans="1:28">
      <c r="A1819" s="1">
        <v>36516</v>
      </c>
      <c r="B1819" s="7" t="s">
        <v>86</v>
      </c>
      <c r="C1819" s="8" t="str">
        <f t="shared" si="283"/>
        <v>Wed</v>
      </c>
      <c r="E1819" s="10">
        <v>34</v>
      </c>
      <c r="F1819" s="9">
        <v>49969</v>
      </c>
      <c r="G1819" s="9">
        <v>23571</v>
      </c>
      <c r="H1819" s="61">
        <v>18360</v>
      </c>
      <c r="I1819" s="9">
        <v>4265</v>
      </c>
      <c r="J1819" s="9">
        <v>0</v>
      </c>
      <c r="K1819" s="9">
        <v>5627</v>
      </c>
      <c r="L1819" s="9">
        <v>20419</v>
      </c>
      <c r="M1819" s="9"/>
      <c r="O1819" s="11">
        <f t="shared" si="284"/>
        <v>122211</v>
      </c>
      <c r="P1819" s="17">
        <v>1702</v>
      </c>
      <c r="Q1819" s="11">
        <f t="shared" si="285"/>
        <v>3925</v>
      </c>
      <c r="S1819" s="11">
        <f t="shared" si="286"/>
        <v>120509</v>
      </c>
      <c r="T1819" s="11">
        <f t="shared" si="280"/>
        <v>120509</v>
      </c>
      <c r="U1819" s="11">
        <f t="shared" si="289"/>
        <v>24305</v>
      </c>
      <c r="V1819" s="11">
        <f t="shared" si="281"/>
        <v>100090</v>
      </c>
      <c r="W1819" s="12">
        <f t="shared" si="287"/>
        <v>0.83056037308416797</v>
      </c>
      <c r="X1819" s="11">
        <f t="shared" si="282"/>
        <v>20419</v>
      </c>
      <c r="Y1819" s="12">
        <f t="shared" si="288"/>
        <v>0.169439626915832</v>
      </c>
      <c r="AA1819" s="12"/>
      <c r="AB1819" s="12"/>
    </row>
    <row r="1820" spans="1:28">
      <c r="A1820" s="1">
        <v>36517</v>
      </c>
      <c r="B1820" s="7" t="s">
        <v>86</v>
      </c>
      <c r="C1820" s="8" t="str">
        <f t="shared" si="283"/>
        <v>Thur</v>
      </c>
      <c r="E1820" s="10">
        <v>31</v>
      </c>
      <c r="F1820" s="9">
        <v>45412</v>
      </c>
      <c r="G1820" s="9">
        <v>21552</v>
      </c>
      <c r="H1820" s="61">
        <v>16221</v>
      </c>
      <c r="I1820" s="9">
        <v>3562</v>
      </c>
      <c r="J1820" s="9">
        <v>0</v>
      </c>
      <c r="K1820" s="9">
        <v>4391</v>
      </c>
      <c r="L1820" s="9">
        <v>19637</v>
      </c>
      <c r="M1820" s="9"/>
      <c r="O1820" s="11">
        <f t="shared" si="284"/>
        <v>110775</v>
      </c>
      <c r="P1820" s="17">
        <v>5688</v>
      </c>
      <c r="Q1820" s="11">
        <f t="shared" si="285"/>
        <v>-1297</v>
      </c>
      <c r="S1820" s="11">
        <f t="shared" si="286"/>
        <v>105087</v>
      </c>
      <c r="T1820" s="11">
        <f t="shared" si="280"/>
        <v>105087</v>
      </c>
      <c r="U1820" s="11">
        <f t="shared" si="289"/>
        <v>-15422</v>
      </c>
      <c r="V1820" s="11">
        <f t="shared" si="281"/>
        <v>85450</v>
      </c>
      <c r="W1820" s="12">
        <f t="shared" si="287"/>
        <v>0.81313578273240272</v>
      </c>
      <c r="X1820" s="11">
        <f t="shared" si="282"/>
        <v>19637</v>
      </c>
      <c r="Y1820" s="12">
        <f t="shared" si="288"/>
        <v>0.18686421726759733</v>
      </c>
      <c r="AA1820" s="12"/>
      <c r="AB1820" s="12"/>
    </row>
    <row r="1821" spans="1:28">
      <c r="A1821" s="1">
        <v>36518</v>
      </c>
      <c r="B1821" s="7" t="s">
        <v>86</v>
      </c>
      <c r="C1821" s="8" t="str">
        <f t="shared" si="283"/>
        <v>Fri</v>
      </c>
      <c r="E1821" s="10">
        <v>39</v>
      </c>
      <c r="F1821" s="9">
        <v>58066</v>
      </c>
      <c r="G1821" s="9">
        <v>24339</v>
      </c>
      <c r="H1821" s="61">
        <v>19106</v>
      </c>
      <c r="I1821" s="9">
        <v>4913</v>
      </c>
      <c r="J1821" s="9">
        <v>0</v>
      </c>
      <c r="K1821" s="9">
        <v>4112</v>
      </c>
      <c r="L1821" s="9">
        <v>22501</v>
      </c>
      <c r="M1821" s="9"/>
      <c r="O1821" s="11">
        <f t="shared" si="284"/>
        <v>133037</v>
      </c>
      <c r="P1821" s="17">
        <v>4869</v>
      </c>
      <c r="Q1821" s="11">
        <f t="shared" si="285"/>
        <v>-757</v>
      </c>
      <c r="S1821" s="11">
        <f t="shared" si="286"/>
        <v>128168</v>
      </c>
      <c r="T1821" s="11">
        <f t="shared" si="280"/>
        <v>128168</v>
      </c>
      <c r="U1821" s="11">
        <f t="shared" si="289"/>
        <v>23081</v>
      </c>
      <c r="V1821" s="11">
        <f t="shared" si="281"/>
        <v>105667</v>
      </c>
      <c r="W1821" s="12">
        <f t="shared" si="287"/>
        <v>0.82444135821733977</v>
      </c>
      <c r="X1821" s="11">
        <f t="shared" si="282"/>
        <v>22501</v>
      </c>
      <c r="Y1821" s="12">
        <f t="shared" si="288"/>
        <v>0.17555864178266026</v>
      </c>
      <c r="AA1821" s="12"/>
      <c r="AB1821" s="12"/>
    </row>
    <row r="1822" spans="1:28">
      <c r="A1822" s="1">
        <v>36519</v>
      </c>
      <c r="B1822" s="7" t="s">
        <v>86</v>
      </c>
      <c r="C1822" s="8" t="str">
        <f t="shared" si="283"/>
        <v>Sat</v>
      </c>
      <c r="E1822" s="10">
        <v>40</v>
      </c>
      <c r="F1822" s="9">
        <v>55242</v>
      </c>
      <c r="G1822" s="9">
        <v>23854</v>
      </c>
      <c r="H1822" s="61">
        <v>18659</v>
      </c>
      <c r="I1822" s="9">
        <v>4798</v>
      </c>
      <c r="J1822" s="9">
        <v>0</v>
      </c>
      <c r="K1822" s="9">
        <v>3888</v>
      </c>
      <c r="L1822" s="9">
        <v>21799</v>
      </c>
      <c r="M1822" s="9"/>
      <c r="O1822" s="11">
        <f t="shared" si="284"/>
        <v>128240</v>
      </c>
      <c r="P1822" s="17">
        <v>2266</v>
      </c>
      <c r="Q1822" s="11">
        <f t="shared" si="285"/>
        <v>1622</v>
      </c>
      <c r="S1822" s="11">
        <f t="shared" si="286"/>
        <v>125974</v>
      </c>
      <c r="T1822" s="11">
        <f t="shared" si="280"/>
        <v>125974</v>
      </c>
      <c r="U1822" s="11">
        <f t="shared" si="289"/>
        <v>-2194</v>
      </c>
      <c r="V1822" s="11">
        <f t="shared" si="281"/>
        <v>104175</v>
      </c>
      <c r="W1822" s="12">
        <f t="shared" si="287"/>
        <v>0.82695635607347551</v>
      </c>
      <c r="X1822" s="11">
        <f t="shared" si="282"/>
        <v>21799</v>
      </c>
      <c r="Y1822" s="12">
        <f t="shared" si="288"/>
        <v>0.17304364392652452</v>
      </c>
      <c r="AA1822" s="12"/>
      <c r="AB1822" s="12"/>
    </row>
    <row r="1823" spans="1:28">
      <c r="A1823" s="1">
        <v>36520</v>
      </c>
      <c r="B1823" s="7" t="s">
        <v>86</v>
      </c>
      <c r="C1823" s="8" t="str">
        <f t="shared" si="283"/>
        <v>Sun</v>
      </c>
      <c r="E1823" s="10">
        <v>23</v>
      </c>
      <c r="F1823" s="9">
        <v>44053</v>
      </c>
      <c r="G1823" s="9">
        <v>21390</v>
      </c>
      <c r="H1823" s="61">
        <v>16409</v>
      </c>
      <c r="I1823" s="9">
        <v>3521</v>
      </c>
      <c r="J1823" s="9">
        <v>0</v>
      </c>
      <c r="K1823" s="9">
        <v>4555</v>
      </c>
      <c r="L1823" s="9">
        <v>19494</v>
      </c>
      <c r="M1823" s="9"/>
      <c r="O1823" s="11">
        <f t="shared" si="284"/>
        <v>109422</v>
      </c>
      <c r="P1823" s="17">
        <v>21</v>
      </c>
      <c r="Q1823" s="11">
        <f t="shared" si="285"/>
        <v>4534</v>
      </c>
      <c r="S1823" s="11">
        <f t="shared" si="286"/>
        <v>109401</v>
      </c>
      <c r="T1823" s="11">
        <f t="shared" si="280"/>
        <v>109401</v>
      </c>
      <c r="U1823" s="11">
        <f t="shared" si="289"/>
        <v>-16573</v>
      </c>
      <c r="V1823" s="11">
        <f t="shared" si="281"/>
        <v>89907</v>
      </c>
      <c r="W1823" s="12">
        <f t="shared" si="287"/>
        <v>0.8218115008089506</v>
      </c>
      <c r="X1823" s="11">
        <f t="shared" si="282"/>
        <v>19494</v>
      </c>
      <c r="Y1823" s="12">
        <f t="shared" si="288"/>
        <v>0.17818849919104945</v>
      </c>
      <c r="AA1823" s="12"/>
      <c r="AB1823" s="12"/>
    </row>
    <row r="1824" spans="1:28">
      <c r="A1824" s="1">
        <v>36521</v>
      </c>
      <c r="B1824" s="7" t="s">
        <v>86</v>
      </c>
      <c r="C1824" s="8" t="str">
        <f t="shared" si="283"/>
        <v>Mon</v>
      </c>
      <c r="E1824" s="10">
        <v>24</v>
      </c>
      <c r="F1824" s="9">
        <v>45754</v>
      </c>
      <c r="G1824" s="9">
        <v>22221</v>
      </c>
      <c r="H1824" s="61">
        <v>17821</v>
      </c>
      <c r="I1824" s="9">
        <v>3775</v>
      </c>
      <c r="J1824" s="9">
        <v>0</v>
      </c>
      <c r="K1824" s="9">
        <v>4759</v>
      </c>
      <c r="L1824" s="9">
        <v>19765</v>
      </c>
      <c r="M1824" s="9"/>
      <c r="O1824" s="11">
        <f t="shared" si="284"/>
        <v>114095</v>
      </c>
      <c r="P1824" s="17">
        <v>52</v>
      </c>
      <c r="Q1824" s="11">
        <f t="shared" si="285"/>
        <v>4707</v>
      </c>
      <c r="S1824" s="11">
        <f t="shared" si="286"/>
        <v>114043</v>
      </c>
      <c r="T1824" s="11">
        <f t="shared" si="280"/>
        <v>114043</v>
      </c>
      <c r="U1824" s="11">
        <f t="shared" si="289"/>
        <v>4642</v>
      </c>
      <c r="V1824" s="11">
        <f t="shared" si="281"/>
        <v>94278</v>
      </c>
      <c r="W1824" s="12">
        <f t="shared" si="287"/>
        <v>0.82668817902019409</v>
      </c>
      <c r="X1824" s="11">
        <f t="shared" si="282"/>
        <v>19765</v>
      </c>
      <c r="Y1824" s="12">
        <f t="shared" si="288"/>
        <v>0.17331182097980585</v>
      </c>
      <c r="AA1824" s="12"/>
      <c r="AB1824" s="12"/>
    </row>
    <row r="1825" spans="1:31">
      <c r="A1825" s="1">
        <v>36522</v>
      </c>
      <c r="B1825" s="7" t="s">
        <v>86</v>
      </c>
      <c r="C1825" s="8" t="str">
        <f t="shared" si="283"/>
        <v>Tue</v>
      </c>
      <c r="E1825" s="10">
        <v>34</v>
      </c>
      <c r="F1825" s="9">
        <v>52206</v>
      </c>
      <c r="G1825" s="9">
        <v>24214</v>
      </c>
      <c r="H1825" s="61">
        <v>19403</v>
      </c>
      <c r="I1825" s="9">
        <v>4482</v>
      </c>
      <c r="J1825" s="9">
        <v>0</v>
      </c>
      <c r="K1825" s="9">
        <v>4871</v>
      </c>
      <c r="L1825" s="9">
        <v>21173</v>
      </c>
      <c r="M1825" s="9"/>
      <c r="O1825" s="11">
        <f t="shared" si="284"/>
        <v>126349</v>
      </c>
      <c r="P1825" s="17">
        <v>31</v>
      </c>
      <c r="Q1825" s="11">
        <f t="shared" si="285"/>
        <v>4840</v>
      </c>
      <c r="S1825" s="11">
        <f t="shared" si="286"/>
        <v>126318</v>
      </c>
      <c r="T1825" s="11">
        <f t="shared" si="280"/>
        <v>126318</v>
      </c>
      <c r="U1825" s="11">
        <f t="shared" si="289"/>
        <v>12275</v>
      </c>
      <c r="V1825" s="11">
        <f t="shared" si="281"/>
        <v>105145</v>
      </c>
      <c r="W1825" s="12">
        <f t="shared" si="287"/>
        <v>0.83238334995804242</v>
      </c>
      <c r="X1825" s="11">
        <f t="shared" si="282"/>
        <v>21173</v>
      </c>
      <c r="Y1825" s="12">
        <f t="shared" si="288"/>
        <v>0.16761665004195761</v>
      </c>
      <c r="AA1825" s="12"/>
      <c r="AB1825" s="12"/>
    </row>
    <row r="1826" spans="1:31">
      <c r="A1826" s="1">
        <v>36523</v>
      </c>
      <c r="B1826" s="7" t="s">
        <v>86</v>
      </c>
      <c r="C1826" s="8" t="str">
        <f t="shared" si="283"/>
        <v>Wed</v>
      </c>
      <c r="E1826" s="10">
        <v>29</v>
      </c>
      <c r="F1826" s="9">
        <v>44451</v>
      </c>
      <c r="G1826" s="9">
        <v>22416</v>
      </c>
      <c r="H1826" s="61">
        <v>16957</v>
      </c>
      <c r="I1826" s="9">
        <v>3769</v>
      </c>
      <c r="J1826" s="9">
        <v>0</v>
      </c>
      <c r="K1826" s="9">
        <v>3032</v>
      </c>
      <c r="L1826" s="9">
        <v>19790</v>
      </c>
      <c r="M1826" s="9"/>
      <c r="O1826" s="11">
        <f t="shared" si="284"/>
        <v>110415</v>
      </c>
      <c r="P1826" s="17">
        <v>2234</v>
      </c>
      <c r="Q1826" s="11">
        <f t="shared" si="285"/>
        <v>798</v>
      </c>
      <c r="S1826" s="11">
        <f t="shared" si="286"/>
        <v>108181</v>
      </c>
      <c r="T1826" s="11">
        <f t="shared" si="280"/>
        <v>108181</v>
      </c>
      <c r="U1826" s="11">
        <f t="shared" si="289"/>
        <v>-18137</v>
      </c>
      <c r="V1826" s="11">
        <f t="shared" si="281"/>
        <v>88391</v>
      </c>
      <c r="W1826" s="12">
        <f t="shared" si="287"/>
        <v>0.81706584335511778</v>
      </c>
      <c r="X1826" s="11">
        <f t="shared" si="282"/>
        <v>19790</v>
      </c>
      <c r="Y1826" s="12">
        <f t="shared" si="288"/>
        <v>0.18293415664488219</v>
      </c>
      <c r="AA1826" s="12"/>
      <c r="AB1826" s="12"/>
    </row>
    <row r="1827" spans="1:31">
      <c r="A1827" s="1">
        <v>36524</v>
      </c>
      <c r="B1827" s="7" t="s">
        <v>86</v>
      </c>
      <c r="C1827" s="8" t="str">
        <f t="shared" si="283"/>
        <v>Thur</v>
      </c>
      <c r="E1827" s="10">
        <v>17</v>
      </c>
      <c r="F1827" s="9">
        <v>24320</v>
      </c>
      <c r="G1827" s="9">
        <v>18321</v>
      </c>
      <c r="H1827" s="61">
        <v>11502</v>
      </c>
      <c r="I1827" s="9">
        <v>782</v>
      </c>
      <c r="J1827" s="9">
        <v>0</v>
      </c>
      <c r="K1827" s="9">
        <v>2311</v>
      </c>
      <c r="L1827" s="9">
        <v>15680</v>
      </c>
      <c r="M1827" s="9"/>
      <c r="O1827" s="11">
        <f t="shared" si="284"/>
        <v>72916</v>
      </c>
      <c r="P1827" s="17">
        <v>289</v>
      </c>
      <c r="Q1827" s="11">
        <f t="shared" si="285"/>
        <v>2022</v>
      </c>
      <c r="S1827" s="11">
        <f t="shared" si="286"/>
        <v>72627</v>
      </c>
      <c r="T1827" s="11">
        <f t="shared" si="280"/>
        <v>72627</v>
      </c>
      <c r="U1827" s="11">
        <f t="shared" si="289"/>
        <v>-35554</v>
      </c>
      <c r="V1827" s="11">
        <f t="shared" si="281"/>
        <v>56947</v>
      </c>
      <c r="W1827" s="12">
        <f t="shared" si="287"/>
        <v>0.78410233108898897</v>
      </c>
      <c r="X1827" s="11">
        <f t="shared" si="282"/>
        <v>15680</v>
      </c>
      <c r="Y1827" s="12">
        <f t="shared" si="288"/>
        <v>0.21589766891101106</v>
      </c>
      <c r="AA1827" s="12"/>
      <c r="AB1827" s="12"/>
    </row>
    <row r="1828" spans="1:31">
      <c r="A1828" s="1">
        <v>36525</v>
      </c>
      <c r="B1828" s="7" t="s">
        <v>86</v>
      </c>
      <c r="C1828" s="8" t="str">
        <f t="shared" si="283"/>
        <v>Fri</v>
      </c>
      <c r="E1828" s="10">
        <v>20</v>
      </c>
      <c r="F1828" s="9">
        <v>24840</v>
      </c>
      <c r="G1828" s="9">
        <v>18470</v>
      </c>
      <c r="H1828" s="61">
        <v>11549</v>
      </c>
      <c r="I1828" s="9">
        <v>889</v>
      </c>
      <c r="J1828" s="9">
        <v>0</v>
      </c>
      <c r="K1828" s="9">
        <v>3672</v>
      </c>
      <c r="L1828" s="9">
        <v>15987</v>
      </c>
      <c r="M1828" s="9"/>
      <c r="O1828" s="11">
        <f t="shared" si="284"/>
        <v>75407</v>
      </c>
      <c r="P1828" s="17">
        <v>2244</v>
      </c>
      <c r="Q1828" s="11">
        <f t="shared" si="285"/>
        <v>1428</v>
      </c>
      <c r="S1828" s="11">
        <f t="shared" si="286"/>
        <v>73163</v>
      </c>
      <c r="T1828" s="11">
        <f t="shared" si="280"/>
        <v>73163</v>
      </c>
      <c r="U1828" s="11">
        <f t="shared" si="289"/>
        <v>536</v>
      </c>
      <c r="V1828" s="11">
        <f t="shared" si="281"/>
        <v>57176</v>
      </c>
      <c r="W1828" s="12">
        <f t="shared" si="287"/>
        <v>0.78148791055588207</v>
      </c>
      <c r="X1828" s="11">
        <f t="shared" si="282"/>
        <v>15987</v>
      </c>
      <c r="Y1828" s="12">
        <f t="shared" si="288"/>
        <v>0.21851208944411793</v>
      </c>
      <c r="AA1828" s="12"/>
      <c r="AB1828" s="12"/>
    </row>
    <row r="1829" spans="1:31">
      <c r="A1829" s="1">
        <v>36526</v>
      </c>
      <c r="B1829" s="7" t="s">
        <v>75</v>
      </c>
      <c r="C1829" s="8" t="str">
        <f t="shared" si="283"/>
        <v>Sat</v>
      </c>
      <c r="E1829" s="10">
        <v>18</v>
      </c>
      <c r="F1829" s="9">
        <v>20582</v>
      </c>
      <c r="G1829" s="9">
        <v>18012</v>
      </c>
      <c r="H1829" s="61">
        <v>10385</v>
      </c>
      <c r="I1829" s="9">
        <v>383</v>
      </c>
      <c r="J1829" s="9">
        <v>0</v>
      </c>
      <c r="K1829" s="9">
        <v>4314</v>
      </c>
      <c r="L1829" s="9">
        <v>15367</v>
      </c>
      <c r="M1829" s="9"/>
      <c r="O1829" s="11">
        <f t="shared" si="284"/>
        <v>69043</v>
      </c>
      <c r="P1829" s="11">
        <v>291</v>
      </c>
      <c r="Q1829" s="11">
        <f t="shared" si="285"/>
        <v>4023</v>
      </c>
      <c r="S1829" s="11">
        <f t="shared" si="286"/>
        <v>68752</v>
      </c>
      <c r="T1829" s="11">
        <f t="shared" si="280"/>
        <v>68752</v>
      </c>
      <c r="U1829" s="11">
        <f t="shared" si="289"/>
        <v>-4411</v>
      </c>
      <c r="V1829" s="11">
        <f t="shared" si="281"/>
        <v>53385</v>
      </c>
      <c r="W1829" s="12">
        <f t="shared" si="287"/>
        <v>0.77648650221084481</v>
      </c>
      <c r="X1829" s="11">
        <f t="shared" si="282"/>
        <v>15367</v>
      </c>
      <c r="Y1829" s="12">
        <f t="shared" si="288"/>
        <v>0.22351349778915522</v>
      </c>
      <c r="AA1829" s="9">
        <f>INTERCEPT(T1829:T1859,E1829:E1859)</f>
        <v>34607.938056517844</v>
      </c>
      <c r="AB1829" s="9">
        <f>SLOPE(T1829:T1859,E1829:E1859)</f>
        <v>2796.614102270451</v>
      </c>
      <c r="AC1829" s="12">
        <f>RSQ(T1829:T1859,E1829:E1859)</f>
        <v>0.9550588931892271</v>
      </c>
      <c r="AD1829" s="9">
        <f>AA1829+(AB1829*55)</f>
        <v>188421.71368139266</v>
      </c>
      <c r="AE1829" s="10">
        <f>SUM(E1829:E1859)</f>
        <v>902</v>
      </c>
    </row>
    <row r="1830" spans="1:31">
      <c r="A1830" s="1">
        <v>36527</v>
      </c>
      <c r="B1830" s="7" t="s">
        <v>75</v>
      </c>
      <c r="C1830" s="8" t="str">
        <f t="shared" si="283"/>
        <v>Sun</v>
      </c>
      <c r="E1830" s="10">
        <v>7</v>
      </c>
      <c r="F1830" s="9">
        <v>9175</v>
      </c>
      <c r="G1830" s="9">
        <v>16861</v>
      </c>
      <c r="H1830" s="61">
        <v>6490</v>
      </c>
      <c r="I1830" s="9">
        <v>9</v>
      </c>
      <c r="J1830" s="9">
        <v>0</v>
      </c>
      <c r="K1830" s="9">
        <v>3537</v>
      </c>
      <c r="L1830" s="9">
        <v>12260</v>
      </c>
      <c r="M1830" s="9"/>
      <c r="O1830" s="11">
        <f t="shared" si="284"/>
        <v>48332</v>
      </c>
      <c r="P1830" s="11">
        <v>289</v>
      </c>
      <c r="Q1830" s="11">
        <f t="shared" si="285"/>
        <v>3248</v>
      </c>
      <c r="S1830" s="11">
        <f t="shared" si="286"/>
        <v>48043</v>
      </c>
      <c r="T1830" s="11">
        <f t="shared" si="280"/>
        <v>48043</v>
      </c>
      <c r="U1830" s="11">
        <f t="shared" si="289"/>
        <v>-20709</v>
      </c>
      <c r="V1830" s="11">
        <f t="shared" si="281"/>
        <v>35783</v>
      </c>
      <c r="W1830" s="12">
        <f t="shared" si="287"/>
        <v>0.74481193930437317</v>
      </c>
      <c r="X1830" s="11">
        <f t="shared" si="282"/>
        <v>12260</v>
      </c>
      <c r="Y1830" s="12">
        <f t="shared" si="288"/>
        <v>0.25518806069562683</v>
      </c>
      <c r="AA1830" s="12"/>
      <c r="AB1830" s="12"/>
    </row>
    <row r="1831" spans="1:31">
      <c r="A1831" s="1">
        <v>36528</v>
      </c>
      <c r="B1831" s="7" t="s">
        <v>75</v>
      </c>
      <c r="C1831" s="8" t="str">
        <f t="shared" si="283"/>
        <v>Mon</v>
      </c>
      <c r="E1831" s="10">
        <v>1</v>
      </c>
      <c r="F1831" s="9">
        <v>6990</v>
      </c>
      <c r="G1831" s="9">
        <v>16780</v>
      </c>
      <c r="H1831" s="61">
        <v>5968</v>
      </c>
      <c r="I1831" s="9">
        <v>0</v>
      </c>
      <c r="J1831" s="9">
        <v>0</v>
      </c>
      <c r="K1831" s="9">
        <v>3470</v>
      </c>
      <c r="L1831" s="9">
        <v>11085</v>
      </c>
      <c r="M1831" s="9"/>
      <c r="O1831" s="11">
        <f t="shared" si="284"/>
        <v>44293</v>
      </c>
      <c r="P1831" s="11">
        <v>290</v>
      </c>
      <c r="Q1831" s="11">
        <f t="shared" si="285"/>
        <v>3180</v>
      </c>
      <c r="S1831" s="11">
        <f t="shared" si="286"/>
        <v>44003</v>
      </c>
      <c r="T1831" s="11">
        <f t="shared" si="280"/>
        <v>44003</v>
      </c>
      <c r="U1831" s="11">
        <f t="shared" si="289"/>
        <v>-4040</v>
      </c>
      <c r="V1831" s="11">
        <f t="shared" si="281"/>
        <v>32918</v>
      </c>
      <c r="W1831" s="12">
        <f t="shared" si="287"/>
        <v>0.74808535781651253</v>
      </c>
      <c r="X1831" s="11">
        <f t="shared" si="282"/>
        <v>11085</v>
      </c>
      <c r="Y1831" s="12">
        <f t="shared" si="288"/>
        <v>0.25191464218348747</v>
      </c>
      <c r="AA1831" s="12"/>
      <c r="AB1831" s="12"/>
    </row>
    <row r="1832" spans="1:31">
      <c r="A1832" s="1">
        <v>36529</v>
      </c>
      <c r="B1832" s="7" t="s">
        <v>75</v>
      </c>
      <c r="C1832" s="8" t="str">
        <f t="shared" si="283"/>
        <v>Tue</v>
      </c>
      <c r="E1832" s="10">
        <v>7</v>
      </c>
      <c r="F1832" s="9">
        <v>15363</v>
      </c>
      <c r="G1832" s="9">
        <v>18377</v>
      </c>
      <c r="H1832" s="61">
        <v>10410</v>
      </c>
      <c r="I1832" s="9">
        <v>660</v>
      </c>
      <c r="J1832" s="9">
        <v>0</v>
      </c>
      <c r="K1832" s="9">
        <v>3769</v>
      </c>
      <c r="L1832" s="9">
        <v>13237</v>
      </c>
      <c r="M1832" s="9"/>
      <c r="O1832" s="11">
        <f t="shared" si="284"/>
        <v>61816</v>
      </c>
      <c r="P1832" s="11">
        <v>290</v>
      </c>
      <c r="Q1832" s="11">
        <f t="shared" si="285"/>
        <v>3479</v>
      </c>
      <c r="S1832" s="11">
        <f t="shared" si="286"/>
        <v>61526</v>
      </c>
      <c r="T1832" s="11">
        <f t="shared" si="280"/>
        <v>61526</v>
      </c>
      <c r="U1832" s="11">
        <f t="shared" si="289"/>
        <v>17523</v>
      </c>
      <c r="V1832" s="11">
        <f t="shared" si="281"/>
        <v>48289</v>
      </c>
      <c r="W1832" s="12">
        <f t="shared" si="287"/>
        <v>0.78485518317459291</v>
      </c>
      <c r="X1832" s="11">
        <f t="shared" si="282"/>
        <v>13237</v>
      </c>
      <c r="Y1832" s="12">
        <f t="shared" si="288"/>
        <v>0.21514481682540715</v>
      </c>
      <c r="AA1832" s="12"/>
      <c r="AB1832" s="12"/>
    </row>
    <row r="1833" spans="1:31">
      <c r="A1833" s="1">
        <v>36530</v>
      </c>
      <c r="B1833" s="7" t="s">
        <v>75</v>
      </c>
      <c r="C1833" s="8" t="str">
        <f t="shared" si="283"/>
        <v>Wed</v>
      </c>
      <c r="E1833" s="10">
        <v>29</v>
      </c>
      <c r="F1833" s="9">
        <v>42525</v>
      </c>
      <c r="G1833" s="9">
        <v>22746</v>
      </c>
      <c r="H1833" s="61">
        <v>17635</v>
      </c>
      <c r="I1833" s="9">
        <v>3484</v>
      </c>
      <c r="J1833" s="9">
        <v>0</v>
      </c>
      <c r="K1833" s="9">
        <v>34752</v>
      </c>
      <c r="L1833" s="9">
        <v>18968</v>
      </c>
      <c r="M1833" s="9"/>
      <c r="O1833" s="11">
        <f t="shared" si="284"/>
        <v>140110</v>
      </c>
      <c r="P1833" s="11">
        <v>29024</v>
      </c>
      <c r="Q1833" s="11">
        <f t="shared" si="285"/>
        <v>5728</v>
      </c>
      <c r="S1833" s="11">
        <f t="shared" si="286"/>
        <v>111086</v>
      </c>
      <c r="T1833" s="11">
        <f t="shared" si="280"/>
        <v>111086</v>
      </c>
      <c r="U1833" s="11">
        <f t="shared" si="289"/>
        <v>49560</v>
      </c>
      <c r="V1833" s="11">
        <f t="shared" si="281"/>
        <v>92118</v>
      </c>
      <c r="W1833" s="12">
        <f t="shared" si="287"/>
        <v>0.82924941036674293</v>
      </c>
      <c r="X1833" s="11">
        <f t="shared" si="282"/>
        <v>18968</v>
      </c>
      <c r="Y1833" s="12">
        <f t="shared" si="288"/>
        <v>0.17075058963325712</v>
      </c>
      <c r="AA1833" s="12"/>
      <c r="AB1833" s="12"/>
    </row>
    <row r="1834" spans="1:31">
      <c r="A1834" s="1">
        <v>36531</v>
      </c>
      <c r="B1834" s="7" t="s">
        <v>75</v>
      </c>
      <c r="C1834" s="8" t="str">
        <f t="shared" si="283"/>
        <v>Thur</v>
      </c>
      <c r="E1834" s="10">
        <v>23</v>
      </c>
      <c r="F1834" s="9">
        <v>36383</v>
      </c>
      <c r="G1834" s="9">
        <v>20962</v>
      </c>
      <c r="H1834" s="61">
        <v>15413</v>
      </c>
      <c r="I1834" s="9">
        <v>2799</v>
      </c>
      <c r="J1834" s="9">
        <v>0</v>
      </c>
      <c r="K1834" s="9">
        <v>28602</v>
      </c>
      <c r="L1834" s="9">
        <v>18010</v>
      </c>
      <c r="M1834" s="9"/>
      <c r="O1834" s="11">
        <f t="shared" si="284"/>
        <v>122169</v>
      </c>
      <c r="P1834" s="11">
        <v>24647</v>
      </c>
      <c r="Q1834" s="11">
        <f t="shared" si="285"/>
        <v>3955</v>
      </c>
      <c r="S1834" s="11">
        <f t="shared" si="286"/>
        <v>97522</v>
      </c>
      <c r="T1834" s="11">
        <f t="shared" si="280"/>
        <v>97522</v>
      </c>
      <c r="U1834" s="11">
        <f t="shared" si="289"/>
        <v>-13564</v>
      </c>
      <c r="V1834" s="11">
        <f t="shared" si="281"/>
        <v>79512</v>
      </c>
      <c r="W1834" s="12">
        <f t="shared" si="287"/>
        <v>0.81532372182686985</v>
      </c>
      <c r="X1834" s="11">
        <f t="shared" si="282"/>
        <v>18010</v>
      </c>
      <c r="Y1834" s="12">
        <f t="shared" si="288"/>
        <v>0.18467627817313018</v>
      </c>
      <c r="AA1834" s="12"/>
      <c r="AB1834" s="12"/>
    </row>
    <row r="1835" spans="1:31">
      <c r="A1835" s="1">
        <v>36532</v>
      </c>
      <c r="B1835" s="7" t="s">
        <v>75</v>
      </c>
      <c r="C1835" s="8" t="str">
        <f t="shared" si="283"/>
        <v>Fri</v>
      </c>
      <c r="E1835" s="10">
        <v>24</v>
      </c>
      <c r="F1835" s="9">
        <v>36904</v>
      </c>
      <c r="G1835" s="9">
        <v>20805</v>
      </c>
      <c r="H1835" s="61">
        <v>15379</v>
      </c>
      <c r="I1835" s="9">
        <v>2789</v>
      </c>
      <c r="J1835" s="9">
        <v>0</v>
      </c>
      <c r="K1835" s="9">
        <v>4453</v>
      </c>
      <c r="L1835" s="9">
        <v>17949</v>
      </c>
      <c r="M1835" s="9"/>
      <c r="O1835" s="11">
        <f t="shared" si="284"/>
        <v>98279</v>
      </c>
      <c r="P1835" s="11">
        <v>84</v>
      </c>
      <c r="Q1835" s="11">
        <f t="shared" si="285"/>
        <v>4369</v>
      </c>
      <c r="S1835" s="11">
        <f t="shared" si="286"/>
        <v>98195</v>
      </c>
      <c r="T1835" s="11">
        <f t="shared" si="280"/>
        <v>98195</v>
      </c>
      <c r="U1835" s="11">
        <f t="shared" si="289"/>
        <v>673</v>
      </c>
      <c r="V1835" s="11">
        <f t="shared" si="281"/>
        <v>80246</v>
      </c>
      <c r="W1835" s="12">
        <f t="shared" si="287"/>
        <v>0.8172106522735374</v>
      </c>
      <c r="X1835" s="11">
        <f t="shared" si="282"/>
        <v>17949</v>
      </c>
      <c r="Y1835" s="12">
        <f t="shared" si="288"/>
        <v>0.18278934772646266</v>
      </c>
      <c r="AA1835" s="12"/>
      <c r="AB1835" s="12"/>
    </row>
    <row r="1836" spans="1:31">
      <c r="A1836" s="1">
        <v>36533</v>
      </c>
      <c r="B1836" s="7" t="s">
        <v>75</v>
      </c>
      <c r="C1836" s="8" t="str">
        <f t="shared" si="283"/>
        <v>Sat</v>
      </c>
      <c r="E1836" s="10">
        <v>24</v>
      </c>
      <c r="F1836" s="9">
        <v>31288</v>
      </c>
      <c r="G1836" s="9">
        <v>19129</v>
      </c>
      <c r="H1836" s="61">
        <v>13524</v>
      </c>
      <c r="I1836" s="9">
        <v>2045</v>
      </c>
      <c r="J1836" s="9">
        <v>0</v>
      </c>
      <c r="K1836" s="9">
        <v>4874</v>
      </c>
      <c r="L1836" s="9">
        <v>17235</v>
      </c>
      <c r="M1836" s="9"/>
      <c r="O1836" s="11">
        <f t="shared" si="284"/>
        <v>88095</v>
      </c>
      <c r="P1836" s="11">
        <v>354</v>
      </c>
      <c r="Q1836" s="11">
        <f t="shared" si="285"/>
        <v>4520</v>
      </c>
      <c r="S1836" s="11">
        <f t="shared" si="286"/>
        <v>87741</v>
      </c>
      <c r="T1836" s="11">
        <f t="shared" si="280"/>
        <v>87741</v>
      </c>
      <c r="U1836" s="11">
        <f t="shared" si="289"/>
        <v>-10454</v>
      </c>
      <c r="V1836" s="11">
        <f t="shared" si="281"/>
        <v>70506</v>
      </c>
      <c r="W1836" s="12">
        <f t="shared" si="287"/>
        <v>0.80356959688173146</v>
      </c>
      <c r="X1836" s="11">
        <f t="shared" si="282"/>
        <v>17235</v>
      </c>
      <c r="Y1836" s="12">
        <f t="shared" si="288"/>
        <v>0.19643040311826854</v>
      </c>
      <c r="AA1836" s="12"/>
      <c r="AB1836" s="12"/>
    </row>
    <row r="1837" spans="1:31">
      <c r="A1837" s="1">
        <v>36534</v>
      </c>
      <c r="B1837" s="7" t="s">
        <v>75</v>
      </c>
      <c r="C1837" s="8" t="str">
        <f t="shared" si="283"/>
        <v>Sun</v>
      </c>
      <c r="E1837" s="10">
        <v>21</v>
      </c>
      <c r="F1837" s="9">
        <v>30421</v>
      </c>
      <c r="G1837" s="9">
        <v>19301</v>
      </c>
      <c r="H1837" s="61">
        <v>13580</v>
      </c>
      <c r="I1837" s="9">
        <v>2072</v>
      </c>
      <c r="J1837" s="9">
        <v>0</v>
      </c>
      <c r="K1837" s="9">
        <v>4666</v>
      </c>
      <c r="L1837" s="9">
        <v>16917</v>
      </c>
      <c r="M1837" s="9"/>
      <c r="O1837" s="11">
        <f t="shared" si="284"/>
        <v>86957</v>
      </c>
      <c r="P1837" s="11">
        <v>368</v>
      </c>
      <c r="Q1837" s="11">
        <f t="shared" si="285"/>
        <v>4298</v>
      </c>
      <c r="S1837" s="11">
        <f t="shared" si="286"/>
        <v>86589</v>
      </c>
      <c r="T1837" s="11">
        <f t="shared" si="280"/>
        <v>86589</v>
      </c>
      <c r="U1837" s="11">
        <f t="shared" si="289"/>
        <v>-1152</v>
      </c>
      <c r="V1837" s="11">
        <f t="shared" si="281"/>
        <v>69672</v>
      </c>
      <c r="W1837" s="12">
        <f t="shared" si="287"/>
        <v>0.80462876346880086</v>
      </c>
      <c r="X1837" s="11">
        <f t="shared" si="282"/>
        <v>16917</v>
      </c>
      <c r="Y1837" s="12">
        <f t="shared" si="288"/>
        <v>0.19537123653119912</v>
      </c>
      <c r="AA1837" s="12"/>
      <c r="AB1837" s="12"/>
    </row>
    <row r="1838" spans="1:31">
      <c r="A1838" s="1">
        <v>36535</v>
      </c>
      <c r="B1838" s="7" t="s">
        <v>75</v>
      </c>
      <c r="C1838" s="8" t="str">
        <f t="shared" si="283"/>
        <v>Mon</v>
      </c>
      <c r="E1838" s="10">
        <v>13</v>
      </c>
      <c r="F1838" s="9">
        <v>23191</v>
      </c>
      <c r="G1838" s="9">
        <v>18926</v>
      </c>
      <c r="H1838" s="61">
        <v>12500</v>
      </c>
      <c r="I1838" s="9">
        <v>1025</v>
      </c>
      <c r="J1838" s="9">
        <v>0</v>
      </c>
      <c r="K1838" s="9">
        <v>15091</v>
      </c>
      <c r="L1838" s="9">
        <v>15460</v>
      </c>
      <c r="M1838" s="9"/>
      <c r="O1838" s="11">
        <f t="shared" si="284"/>
        <v>86193</v>
      </c>
      <c r="P1838" s="11">
        <v>9624</v>
      </c>
      <c r="Q1838" s="11">
        <f t="shared" si="285"/>
        <v>5467</v>
      </c>
      <c r="S1838" s="11">
        <f t="shared" si="286"/>
        <v>76569</v>
      </c>
      <c r="T1838" s="11">
        <f t="shared" si="280"/>
        <v>76569</v>
      </c>
      <c r="U1838" s="11">
        <f t="shared" si="289"/>
        <v>-10020</v>
      </c>
      <c r="V1838" s="11">
        <f t="shared" si="281"/>
        <v>61109</v>
      </c>
      <c r="W1838" s="12">
        <f t="shared" si="287"/>
        <v>0.79809061108281421</v>
      </c>
      <c r="X1838" s="11">
        <f t="shared" si="282"/>
        <v>15460</v>
      </c>
      <c r="Y1838" s="12">
        <f t="shared" si="288"/>
        <v>0.20190938891718579</v>
      </c>
      <c r="AA1838" s="12"/>
      <c r="AB1838" s="12"/>
    </row>
    <row r="1839" spans="1:31">
      <c r="A1839" s="1">
        <v>36536</v>
      </c>
      <c r="B1839" s="7" t="s">
        <v>75</v>
      </c>
      <c r="C1839" s="8" t="str">
        <f t="shared" si="283"/>
        <v>Tue</v>
      </c>
      <c r="E1839" s="10">
        <v>17</v>
      </c>
      <c r="F1839" s="9">
        <v>29666</v>
      </c>
      <c r="G1839" s="9">
        <v>20245</v>
      </c>
      <c r="H1839" s="61">
        <v>14341</v>
      </c>
      <c r="I1839" s="9">
        <v>1968</v>
      </c>
      <c r="J1839" s="9">
        <v>0</v>
      </c>
      <c r="K1839" s="9">
        <v>45375</v>
      </c>
      <c r="L1839" s="9">
        <v>16447</v>
      </c>
      <c r="M1839" s="9"/>
      <c r="O1839" s="11">
        <f t="shared" si="284"/>
        <v>128042</v>
      </c>
      <c r="P1839" s="11">
        <v>40976</v>
      </c>
      <c r="Q1839" s="11">
        <f t="shared" si="285"/>
        <v>4399</v>
      </c>
      <c r="S1839" s="11">
        <f t="shared" si="286"/>
        <v>87066</v>
      </c>
      <c r="T1839" s="11">
        <f t="shared" si="280"/>
        <v>87066</v>
      </c>
      <c r="U1839" s="11">
        <f t="shared" si="289"/>
        <v>10497</v>
      </c>
      <c r="V1839" s="11">
        <f t="shared" si="281"/>
        <v>70619</v>
      </c>
      <c r="W1839" s="12">
        <f t="shared" si="287"/>
        <v>0.8110973284634645</v>
      </c>
      <c r="X1839" s="11">
        <f t="shared" si="282"/>
        <v>16447</v>
      </c>
      <c r="Y1839" s="12">
        <f t="shared" si="288"/>
        <v>0.1889026715365355</v>
      </c>
      <c r="AA1839" s="12"/>
      <c r="AB1839" s="12"/>
    </row>
    <row r="1840" spans="1:31">
      <c r="A1840" s="1">
        <v>36537</v>
      </c>
      <c r="B1840" s="7" t="s">
        <v>75</v>
      </c>
      <c r="C1840" s="8" t="str">
        <f t="shared" si="283"/>
        <v>Wed</v>
      </c>
      <c r="E1840" s="10">
        <v>20</v>
      </c>
      <c r="F1840" s="9">
        <v>29713</v>
      </c>
      <c r="G1840" s="9">
        <v>19896</v>
      </c>
      <c r="H1840" s="61">
        <v>14219</v>
      </c>
      <c r="I1840" s="9">
        <v>2109</v>
      </c>
      <c r="J1840" s="9">
        <v>0</v>
      </c>
      <c r="K1840" s="9">
        <v>17096</v>
      </c>
      <c r="L1840" s="9">
        <v>16845</v>
      </c>
      <c r="M1840" s="9"/>
      <c r="O1840" s="11">
        <f t="shared" si="284"/>
        <v>99878</v>
      </c>
      <c r="P1840" s="11">
        <v>15055</v>
      </c>
      <c r="Q1840" s="11">
        <f t="shared" si="285"/>
        <v>2041</v>
      </c>
      <c r="S1840" s="11">
        <f t="shared" si="286"/>
        <v>84823</v>
      </c>
      <c r="T1840" s="11">
        <f t="shared" si="280"/>
        <v>84823</v>
      </c>
      <c r="U1840" s="11">
        <f t="shared" si="289"/>
        <v>-2243</v>
      </c>
      <c r="V1840" s="11">
        <f t="shared" si="281"/>
        <v>67978</v>
      </c>
      <c r="W1840" s="12">
        <f t="shared" si="287"/>
        <v>0.80140999493062026</v>
      </c>
      <c r="X1840" s="11">
        <f t="shared" si="282"/>
        <v>16845</v>
      </c>
      <c r="Y1840" s="12">
        <f t="shared" si="288"/>
        <v>0.19859000506937977</v>
      </c>
      <c r="AA1840" s="12"/>
      <c r="AB1840" s="12"/>
    </row>
    <row r="1841" spans="1:28">
      <c r="A1841" s="1">
        <v>36538</v>
      </c>
      <c r="B1841" s="7" t="s">
        <v>75</v>
      </c>
      <c r="C1841" s="8" t="str">
        <f t="shared" si="283"/>
        <v>Thur</v>
      </c>
      <c r="E1841" s="10">
        <v>21</v>
      </c>
      <c r="F1841" s="9">
        <v>37297</v>
      </c>
      <c r="G1841" s="9">
        <v>21948</v>
      </c>
      <c r="H1841" s="61">
        <v>16245</v>
      </c>
      <c r="I1841" s="9">
        <v>2858</v>
      </c>
      <c r="J1841" s="9">
        <v>0</v>
      </c>
      <c r="K1841" s="9">
        <v>16972</v>
      </c>
      <c r="L1841" s="9">
        <v>17964</v>
      </c>
      <c r="M1841" s="9"/>
      <c r="O1841" s="11">
        <f t="shared" si="284"/>
        <v>113284</v>
      </c>
      <c r="P1841" s="11">
        <v>10479</v>
      </c>
      <c r="Q1841" s="11">
        <f t="shared" si="285"/>
        <v>6493</v>
      </c>
      <c r="S1841" s="11">
        <f t="shared" si="286"/>
        <v>102805</v>
      </c>
      <c r="T1841" s="11">
        <f t="shared" si="280"/>
        <v>102805</v>
      </c>
      <c r="U1841" s="11">
        <f t="shared" si="289"/>
        <v>17982</v>
      </c>
      <c r="V1841" s="11">
        <f t="shared" si="281"/>
        <v>84841</v>
      </c>
      <c r="W1841" s="12">
        <f t="shared" si="287"/>
        <v>0.82526141724624291</v>
      </c>
      <c r="X1841" s="11">
        <f t="shared" si="282"/>
        <v>17964</v>
      </c>
      <c r="Y1841" s="12">
        <f t="shared" si="288"/>
        <v>0.17473858275375712</v>
      </c>
      <c r="AA1841" s="12"/>
      <c r="AB1841" s="12"/>
    </row>
    <row r="1842" spans="1:28">
      <c r="A1842" s="1">
        <v>36539</v>
      </c>
      <c r="B1842" s="7" t="s">
        <v>75</v>
      </c>
      <c r="C1842" s="8" t="str">
        <f t="shared" si="283"/>
        <v>Fri</v>
      </c>
      <c r="E1842" s="10">
        <v>40</v>
      </c>
      <c r="F1842" s="9">
        <v>58740</v>
      </c>
      <c r="G1842" s="9">
        <v>26388</v>
      </c>
      <c r="H1842" s="61">
        <v>20836</v>
      </c>
      <c r="I1842" s="9">
        <v>5332</v>
      </c>
      <c r="J1842" s="9">
        <v>0</v>
      </c>
      <c r="K1842" s="9">
        <v>50193</v>
      </c>
      <c r="L1842" s="9">
        <v>22669</v>
      </c>
      <c r="M1842" s="9"/>
      <c r="O1842" s="11">
        <f t="shared" si="284"/>
        <v>184158</v>
      </c>
      <c r="P1842" s="11">
        <v>43691</v>
      </c>
      <c r="Q1842" s="11">
        <f t="shared" si="285"/>
        <v>6502</v>
      </c>
      <c r="S1842" s="11">
        <f t="shared" si="286"/>
        <v>140467</v>
      </c>
      <c r="T1842" s="11">
        <f t="shared" si="280"/>
        <v>140467</v>
      </c>
      <c r="U1842" s="11">
        <f t="shared" si="289"/>
        <v>37662</v>
      </c>
      <c r="V1842" s="11">
        <f t="shared" si="281"/>
        <v>117798</v>
      </c>
      <c r="W1842" s="12">
        <f t="shared" si="287"/>
        <v>0.83861689934290617</v>
      </c>
      <c r="X1842" s="11">
        <f t="shared" si="282"/>
        <v>22669</v>
      </c>
      <c r="Y1842" s="12">
        <f t="shared" si="288"/>
        <v>0.16138310065709383</v>
      </c>
      <c r="AA1842" s="12"/>
      <c r="AB1842" s="12"/>
    </row>
    <row r="1843" spans="1:28">
      <c r="A1843" s="1">
        <v>36540</v>
      </c>
      <c r="B1843" s="7" t="s">
        <v>75</v>
      </c>
      <c r="C1843" s="8" t="str">
        <f t="shared" si="283"/>
        <v>Sat</v>
      </c>
      <c r="E1843" s="10">
        <v>32</v>
      </c>
      <c r="F1843" s="9">
        <v>45224</v>
      </c>
      <c r="G1843" s="9">
        <v>22683</v>
      </c>
      <c r="H1843" s="61">
        <v>16777</v>
      </c>
      <c r="I1843" s="9">
        <v>3965</v>
      </c>
      <c r="J1843" s="9">
        <v>0</v>
      </c>
      <c r="K1843" s="9">
        <v>30795</v>
      </c>
      <c r="L1843" s="9">
        <v>20318</v>
      </c>
      <c r="M1843" s="9"/>
      <c r="O1843" s="11">
        <f t="shared" si="284"/>
        <v>139762</v>
      </c>
      <c r="P1843" s="11">
        <v>26863</v>
      </c>
      <c r="Q1843" s="11">
        <f t="shared" si="285"/>
        <v>3932</v>
      </c>
      <c r="S1843" s="11">
        <f t="shared" si="286"/>
        <v>112899</v>
      </c>
      <c r="T1843" s="11">
        <f t="shared" si="280"/>
        <v>112899</v>
      </c>
      <c r="U1843" s="11">
        <f t="shared" si="289"/>
        <v>-27568</v>
      </c>
      <c r="V1843" s="11">
        <f t="shared" si="281"/>
        <v>92581</v>
      </c>
      <c r="W1843" s="12">
        <f t="shared" si="287"/>
        <v>0.82003383555213072</v>
      </c>
      <c r="X1843" s="11">
        <f t="shared" si="282"/>
        <v>20318</v>
      </c>
      <c r="Y1843" s="12">
        <f t="shared" si="288"/>
        <v>0.17996616444786934</v>
      </c>
      <c r="AA1843" s="12"/>
      <c r="AB1843" s="12"/>
    </row>
    <row r="1844" spans="1:28">
      <c r="A1844" s="1">
        <v>36541</v>
      </c>
      <c r="B1844" s="7" t="s">
        <v>75</v>
      </c>
      <c r="C1844" s="8" t="str">
        <f t="shared" si="283"/>
        <v>Sun</v>
      </c>
      <c r="E1844" s="10">
        <v>23</v>
      </c>
      <c r="F1844" s="9">
        <v>39389</v>
      </c>
      <c r="G1844" s="9">
        <v>21993</v>
      </c>
      <c r="H1844" s="61">
        <v>15998</v>
      </c>
      <c r="I1844" s="9">
        <v>3199</v>
      </c>
      <c r="J1844" s="9">
        <v>0</v>
      </c>
      <c r="K1844" s="9">
        <v>5609</v>
      </c>
      <c r="L1844" s="9">
        <v>18654</v>
      </c>
      <c r="M1844" s="9"/>
      <c r="O1844" s="11">
        <f t="shared" si="284"/>
        <v>104842</v>
      </c>
      <c r="P1844" s="11">
        <v>321</v>
      </c>
      <c r="Q1844" s="11">
        <f t="shared" si="285"/>
        <v>5288</v>
      </c>
      <c r="S1844" s="11">
        <f t="shared" si="286"/>
        <v>104521</v>
      </c>
      <c r="T1844" s="11">
        <f t="shared" si="280"/>
        <v>104521</v>
      </c>
      <c r="U1844" s="11">
        <f t="shared" si="289"/>
        <v>-8378</v>
      </c>
      <c r="V1844" s="11">
        <f t="shared" si="281"/>
        <v>85867</v>
      </c>
      <c r="W1844" s="12">
        <f t="shared" si="287"/>
        <v>0.82152868801484868</v>
      </c>
      <c r="X1844" s="11">
        <f t="shared" si="282"/>
        <v>18654</v>
      </c>
      <c r="Y1844" s="12">
        <f t="shared" si="288"/>
        <v>0.17847131198515132</v>
      </c>
      <c r="AA1844" s="12"/>
      <c r="AB1844" s="12"/>
    </row>
    <row r="1845" spans="1:28">
      <c r="A1845" s="1">
        <v>36542</v>
      </c>
      <c r="B1845" s="7" t="s">
        <v>75</v>
      </c>
      <c r="C1845" s="8" t="str">
        <f t="shared" si="283"/>
        <v>Mon</v>
      </c>
      <c r="E1845" s="10">
        <v>40</v>
      </c>
      <c r="F1845" s="9">
        <v>60184</v>
      </c>
      <c r="G1845" s="9">
        <v>27842</v>
      </c>
      <c r="H1845" s="61">
        <v>22041</v>
      </c>
      <c r="I1845" s="9">
        <v>5798</v>
      </c>
      <c r="J1845" s="9">
        <v>0</v>
      </c>
      <c r="K1845" s="9">
        <v>9780</v>
      </c>
      <c r="L1845" s="9">
        <v>26485</v>
      </c>
      <c r="M1845" s="9"/>
      <c r="O1845" s="11">
        <f t="shared" si="284"/>
        <v>152130</v>
      </c>
      <c r="P1845" s="11">
        <v>0</v>
      </c>
      <c r="Q1845" s="11">
        <f t="shared" si="285"/>
        <v>9780</v>
      </c>
      <c r="S1845" s="11">
        <f t="shared" si="286"/>
        <v>152130</v>
      </c>
      <c r="T1845" s="11">
        <f t="shared" si="280"/>
        <v>152130</v>
      </c>
      <c r="U1845" s="11">
        <f t="shared" si="289"/>
        <v>47609</v>
      </c>
      <c r="V1845" s="11">
        <f t="shared" si="281"/>
        <v>125645</v>
      </c>
      <c r="W1845" s="12">
        <f t="shared" si="287"/>
        <v>0.82590547558009597</v>
      </c>
      <c r="X1845" s="11">
        <f t="shared" si="282"/>
        <v>26485</v>
      </c>
      <c r="Y1845" s="12">
        <f t="shared" si="288"/>
        <v>0.17409452441990403</v>
      </c>
      <c r="AA1845" s="12"/>
      <c r="AB1845" s="12"/>
    </row>
    <row r="1846" spans="1:28">
      <c r="A1846" s="1">
        <v>36543</v>
      </c>
      <c r="B1846" s="7" t="s">
        <v>75</v>
      </c>
      <c r="C1846" s="8" t="str">
        <f t="shared" si="283"/>
        <v>Tue</v>
      </c>
      <c r="D1846" s="9">
        <v>10000</v>
      </c>
      <c r="E1846" s="10">
        <v>42</v>
      </c>
      <c r="F1846" s="9">
        <v>60931</v>
      </c>
      <c r="G1846" s="9">
        <v>26527</v>
      </c>
      <c r="H1846" s="61">
        <v>21908</v>
      </c>
      <c r="I1846" s="9">
        <v>5758</v>
      </c>
      <c r="J1846" s="9">
        <v>0</v>
      </c>
      <c r="K1846" s="9">
        <v>6837</v>
      </c>
      <c r="L1846" s="9">
        <v>26463</v>
      </c>
      <c r="M1846" s="9"/>
      <c r="O1846" s="11">
        <f t="shared" si="284"/>
        <v>148424</v>
      </c>
      <c r="P1846" s="11">
        <v>0</v>
      </c>
      <c r="Q1846" s="11">
        <f t="shared" si="285"/>
        <v>6837</v>
      </c>
      <c r="S1846" s="11">
        <f t="shared" si="286"/>
        <v>148424</v>
      </c>
      <c r="T1846" s="11">
        <f t="shared" si="280"/>
        <v>158424</v>
      </c>
      <c r="U1846" s="11">
        <f t="shared" si="289"/>
        <v>-3706</v>
      </c>
      <c r="V1846" s="11">
        <f t="shared" si="281"/>
        <v>121961</v>
      </c>
      <c r="W1846" s="12">
        <f t="shared" si="287"/>
        <v>0.8217067320648952</v>
      </c>
      <c r="X1846" s="11">
        <f t="shared" si="282"/>
        <v>26463</v>
      </c>
      <c r="Y1846" s="12">
        <f t="shared" si="288"/>
        <v>0.17829326793510483</v>
      </c>
      <c r="AA1846" s="12"/>
      <c r="AB1846" s="12"/>
    </row>
    <row r="1847" spans="1:28">
      <c r="A1847" s="1">
        <v>36544</v>
      </c>
      <c r="B1847" s="7" t="s">
        <v>75</v>
      </c>
      <c r="C1847" s="8" t="str">
        <f t="shared" si="283"/>
        <v>Wed</v>
      </c>
      <c r="D1847" s="9">
        <v>10000</v>
      </c>
      <c r="E1847" s="10">
        <v>32</v>
      </c>
      <c r="F1847" s="9">
        <v>46870</v>
      </c>
      <c r="G1847" s="9">
        <v>23268</v>
      </c>
      <c r="H1847" s="61">
        <v>18257</v>
      </c>
      <c r="I1847" s="9">
        <v>4435</v>
      </c>
      <c r="J1847" s="9">
        <v>0</v>
      </c>
      <c r="K1847" s="9">
        <v>2504</v>
      </c>
      <c r="L1847" s="9">
        <v>23509</v>
      </c>
      <c r="M1847" s="9"/>
      <c r="O1847" s="11">
        <f t="shared" si="284"/>
        <v>118843</v>
      </c>
      <c r="P1847" s="11">
        <v>0</v>
      </c>
      <c r="Q1847" s="11">
        <f t="shared" si="285"/>
        <v>2504</v>
      </c>
      <c r="S1847" s="11">
        <f t="shared" si="286"/>
        <v>118843</v>
      </c>
      <c r="T1847" s="11">
        <f t="shared" si="280"/>
        <v>128843</v>
      </c>
      <c r="U1847" s="11">
        <f t="shared" si="289"/>
        <v>-29581</v>
      </c>
      <c r="V1847" s="11">
        <f t="shared" si="281"/>
        <v>95334</v>
      </c>
      <c r="W1847" s="12">
        <f t="shared" si="287"/>
        <v>0.80218439453733081</v>
      </c>
      <c r="X1847" s="11">
        <f t="shared" si="282"/>
        <v>23509</v>
      </c>
      <c r="Y1847" s="12">
        <f t="shared" si="288"/>
        <v>0.19781560546266924</v>
      </c>
      <c r="AA1847" s="12"/>
      <c r="AB1847" s="12"/>
    </row>
    <row r="1848" spans="1:28">
      <c r="A1848" s="1">
        <v>36545</v>
      </c>
      <c r="B1848" s="7" t="s">
        <v>75</v>
      </c>
      <c r="C1848" s="8" t="str">
        <f t="shared" si="283"/>
        <v>Thur</v>
      </c>
      <c r="D1848" s="9">
        <v>10000</v>
      </c>
      <c r="E1848" s="10">
        <v>34</v>
      </c>
      <c r="F1848" s="9">
        <v>54385</v>
      </c>
      <c r="G1848" s="9">
        <v>24723</v>
      </c>
      <c r="H1848" s="61">
        <v>19556</v>
      </c>
      <c r="I1848" s="9">
        <v>5057</v>
      </c>
      <c r="J1848" s="9">
        <v>0</v>
      </c>
      <c r="K1848" s="9">
        <v>3663</v>
      </c>
      <c r="L1848" s="9">
        <v>24754</v>
      </c>
      <c r="M1848" s="9"/>
      <c r="O1848" s="11">
        <f t="shared" si="284"/>
        <v>132138</v>
      </c>
      <c r="P1848" s="11">
        <v>310</v>
      </c>
      <c r="Q1848" s="11">
        <f t="shared" si="285"/>
        <v>3353</v>
      </c>
      <c r="S1848" s="11">
        <f t="shared" si="286"/>
        <v>131828</v>
      </c>
      <c r="T1848" s="11">
        <f t="shared" si="280"/>
        <v>141828</v>
      </c>
      <c r="U1848" s="11">
        <f t="shared" si="289"/>
        <v>12985</v>
      </c>
      <c r="V1848" s="11">
        <f t="shared" si="281"/>
        <v>107074</v>
      </c>
      <c r="W1848" s="12">
        <f t="shared" si="287"/>
        <v>0.81222502048123313</v>
      </c>
      <c r="X1848" s="11">
        <f t="shared" si="282"/>
        <v>24754</v>
      </c>
      <c r="Y1848" s="12">
        <f t="shared" si="288"/>
        <v>0.18777497951876687</v>
      </c>
      <c r="AA1848" s="12"/>
      <c r="AB1848" s="12"/>
    </row>
    <row r="1849" spans="1:28">
      <c r="A1849" s="1">
        <v>36546</v>
      </c>
      <c r="B1849" s="7" t="s">
        <v>75</v>
      </c>
      <c r="C1849" s="8" t="str">
        <f t="shared" si="283"/>
        <v>Fri</v>
      </c>
      <c r="D1849" s="9">
        <v>10000</v>
      </c>
      <c r="E1849" s="10">
        <v>45</v>
      </c>
      <c r="F1849" s="9">
        <v>62101</v>
      </c>
      <c r="G1849" s="9">
        <v>26378</v>
      </c>
      <c r="H1849" s="61">
        <v>21207</v>
      </c>
      <c r="I1849" s="9">
        <v>5882</v>
      </c>
      <c r="J1849" s="9">
        <v>0</v>
      </c>
      <c r="K1849" s="9">
        <v>5352</v>
      </c>
      <c r="L1849" s="9">
        <v>26895</v>
      </c>
      <c r="M1849" s="9"/>
      <c r="O1849" s="11">
        <f t="shared" si="284"/>
        <v>147815</v>
      </c>
      <c r="P1849" s="11">
        <v>200</v>
      </c>
      <c r="Q1849" s="11">
        <f t="shared" si="285"/>
        <v>5152</v>
      </c>
      <c r="S1849" s="11">
        <f t="shared" si="286"/>
        <v>147615</v>
      </c>
      <c r="T1849" s="11">
        <f t="shared" si="280"/>
        <v>157615</v>
      </c>
      <c r="U1849" s="11">
        <f t="shared" si="289"/>
        <v>15787</v>
      </c>
      <c r="V1849" s="11">
        <f t="shared" si="281"/>
        <v>120720</v>
      </c>
      <c r="W1849" s="12">
        <f t="shared" si="287"/>
        <v>0.81780306879382181</v>
      </c>
      <c r="X1849" s="11">
        <f t="shared" si="282"/>
        <v>26895</v>
      </c>
      <c r="Y1849" s="12">
        <f t="shared" si="288"/>
        <v>0.18219693120617825</v>
      </c>
      <c r="AA1849" s="12"/>
      <c r="AB1849" s="12"/>
    </row>
    <row r="1850" spans="1:28">
      <c r="A1850" s="1">
        <v>36547</v>
      </c>
      <c r="B1850" s="7" t="s">
        <v>75</v>
      </c>
      <c r="C1850" s="8" t="str">
        <f t="shared" si="283"/>
        <v>Sat</v>
      </c>
      <c r="D1850" s="9">
        <v>10000</v>
      </c>
      <c r="E1850" s="10">
        <v>40</v>
      </c>
      <c r="F1850" s="9">
        <v>57795</v>
      </c>
      <c r="G1850" s="9">
        <v>25669</v>
      </c>
      <c r="H1850" s="61">
        <v>18842</v>
      </c>
      <c r="I1850" s="9">
        <v>5427</v>
      </c>
      <c r="J1850" s="9">
        <v>0</v>
      </c>
      <c r="K1850" s="9">
        <v>4141</v>
      </c>
      <c r="L1850" s="9">
        <v>25689</v>
      </c>
      <c r="M1850" s="9"/>
      <c r="O1850" s="11">
        <f t="shared" si="284"/>
        <v>137563</v>
      </c>
      <c r="P1850" s="11">
        <v>413</v>
      </c>
      <c r="Q1850" s="11">
        <f t="shared" si="285"/>
        <v>3728</v>
      </c>
      <c r="S1850" s="11">
        <f t="shared" si="286"/>
        <v>137150</v>
      </c>
      <c r="T1850" s="11">
        <f t="shared" si="280"/>
        <v>147150</v>
      </c>
      <c r="U1850" s="11">
        <f t="shared" si="289"/>
        <v>-10465</v>
      </c>
      <c r="V1850" s="11">
        <f t="shared" si="281"/>
        <v>111461</v>
      </c>
      <c r="W1850" s="12">
        <f t="shared" si="287"/>
        <v>0.81269413051403572</v>
      </c>
      <c r="X1850" s="11">
        <f t="shared" si="282"/>
        <v>25689</v>
      </c>
      <c r="Y1850" s="12">
        <f t="shared" si="288"/>
        <v>0.18730586948596428</v>
      </c>
      <c r="AA1850" s="12"/>
      <c r="AB1850" s="12"/>
    </row>
    <row r="1851" spans="1:28">
      <c r="A1851" s="1">
        <v>36548</v>
      </c>
      <c r="B1851" s="7" t="s">
        <v>75</v>
      </c>
      <c r="C1851" s="8" t="str">
        <f t="shared" si="283"/>
        <v>Sun</v>
      </c>
      <c r="D1851" s="9">
        <v>10000</v>
      </c>
      <c r="E1851" s="10">
        <v>37</v>
      </c>
      <c r="F1851" s="9">
        <v>55105</v>
      </c>
      <c r="G1851" s="9">
        <v>24748</v>
      </c>
      <c r="H1851" s="61">
        <v>18567</v>
      </c>
      <c r="I1851" s="9">
        <v>5222</v>
      </c>
      <c r="J1851" s="9">
        <v>0</v>
      </c>
      <c r="K1851" s="9">
        <v>2983</v>
      </c>
      <c r="L1851" s="9">
        <v>25267</v>
      </c>
      <c r="M1851" s="9"/>
      <c r="O1851" s="11">
        <f t="shared" si="284"/>
        <v>131892</v>
      </c>
      <c r="P1851" s="11">
        <v>460</v>
      </c>
      <c r="Q1851" s="11">
        <f t="shared" si="285"/>
        <v>2523</v>
      </c>
      <c r="S1851" s="11">
        <f t="shared" si="286"/>
        <v>131432</v>
      </c>
      <c r="T1851" s="11">
        <f t="shared" si="280"/>
        <v>141432</v>
      </c>
      <c r="U1851" s="11">
        <f t="shared" si="289"/>
        <v>-5718</v>
      </c>
      <c r="V1851" s="11">
        <f t="shared" si="281"/>
        <v>106165</v>
      </c>
      <c r="W1851" s="12">
        <f t="shared" si="287"/>
        <v>0.80775610201473003</v>
      </c>
      <c r="X1851" s="11">
        <f t="shared" si="282"/>
        <v>25267</v>
      </c>
      <c r="Y1851" s="12">
        <f t="shared" si="288"/>
        <v>0.19224389798526995</v>
      </c>
      <c r="AA1851" s="12"/>
      <c r="AB1851" s="12"/>
    </row>
    <row r="1852" spans="1:28">
      <c r="A1852" s="1">
        <v>36549</v>
      </c>
      <c r="B1852" s="7" t="s">
        <v>75</v>
      </c>
      <c r="C1852" s="8" t="str">
        <f t="shared" si="283"/>
        <v>Mon</v>
      </c>
      <c r="D1852" s="9">
        <v>10000</v>
      </c>
      <c r="E1852" s="10">
        <v>32</v>
      </c>
      <c r="F1852" s="9">
        <v>52124</v>
      </c>
      <c r="G1852" s="9">
        <v>24602</v>
      </c>
      <c r="H1852" s="61">
        <v>19007</v>
      </c>
      <c r="I1852" s="9">
        <v>5008</v>
      </c>
      <c r="J1852" s="9">
        <v>0</v>
      </c>
      <c r="K1852" s="9">
        <v>3155</v>
      </c>
      <c r="L1852" s="9">
        <v>24636</v>
      </c>
      <c r="M1852" s="9"/>
      <c r="O1852" s="11">
        <f t="shared" si="284"/>
        <v>128532</v>
      </c>
      <c r="P1852" s="11">
        <v>472</v>
      </c>
      <c r="Q1852" s="11">
        <f t="shared" si="285"/>
        <v>2683</v>
      </c>
      <c r="S1852" s="11">
        <f t="shared" si="286"/>
        <v>128060</v>
      </c>
      <c r="T1852" s="11">
        <f t="shared" si="280"/>
        <v>138060</v>
      </c>
      <c r="U1852" s="11">
        <f t="shared" si="289"/>
        <v>-3372</v>
      </c>
      <c r="V1852" s="11">
        <f t="shared" si="281"/>
        <v>103424</v>
      </c>
      <c r="W1852" s="12">
        <f t="shared" si="287"/>
        <v>0.80762142745588006</v>
      </c>
      <c r="X1852" s="11">
        <f t="shared" si="282"/>
        <v>24636</v>
      </c>
      <c r="Y1852" s="12">
        <f t="shared" si="288"/>
        <v>0.19237857254411994</v>
      </c>
      <c r="AA1852" s="12"/>
      <c r="AB1852" s="12"/>
    </row>
    <row r="1853" spans="1:28">
      <c r="A1853" s="1">
        <v>36550</v>
      </c>
      <c r="B1853" s="7" t="s">
        <v>75</v>
      </c>
      <c r="C1853" s="8" t="str">
        <f t="shared" si="283"/>
        <v>Tue</v>
      </c>
      <c r="D1853" s="9">
        <v>10000</v>
      </c>
      <c r="E1853" s="10">
        <v>38</v>
      </c>
      <c r="F1853" s="9">
        <v>58378</v>
      </c>
      <c r="G1853" s="9">
        <v>25009</v>
      </c>
      <c r="H1853" s="61">
        <v>18863</v>
      </c>
      <c r="I1853" s="9">
        <v>5361</v>
      </c>
      <c r="J1853" s="9">
        <v>0</v>
      </c>
      <c r="K1853" s="9">
        <v>4256</v>
      </c>
      <c r="L1853" s="9">
        <v>25823</v>
      </c>
      <c r="M1853" s="9"/>
      <c r="O1853" s="11">
        <f t="shared" si="284"/>
        <v>137690</v>
      </c>
      <c r="P1853" s="11">
        <v>473</v>
      </c>
      <c r="Q1853" s="11">
        <f t="shared" si="285"/>
        <v>3783</v>
      </c>
      <c r="S1853" s="11">
        <f t="shared" si="286"/>
        <v>137217</v>
      </c>
      <c r="T1853" s="11">
        <f t="shared" si="280"/>
        <v>147217</v>
      </c>
      <c r="U1853" s="11">
        <f t="shared" si="289"/>
        <v>9157</v>
      </c>
      <c r="V1853" s="11">
        <f t="shared" si="281"/>
        <v>111394</v>
      </c>
      <c r="W1853" s="12">
        <f t="shared" si="287"/>
        <v>0.81180903240852076</v>
      </c>
      <c r="X1853" s="11">
        <f t="shared" si="282"/>
        <v>25823</v>
      </c>
      <c r="Y1853" s="12">
        <f t="shared" si="288"/>
        <v>0.18819096759147919</v>
      </c>
      <c r="AA1853" s="12"/>
      <c r="AB1853" s="12"/>
    </row>
    <row r="1854" spans="1:28">
      <c r="A1854" s="1">
        <v>36551</v>
      </c>
      <c r="B1854" s="7" t="s">
        <v>75</v>
      </c>
      <c r="C1854" s="8" t="str">
        <f t="shared" si="283"/>
        <v>Wed</v>
      </c>
      <c r="D1854" s="9">
        <v>10000</v>
      </c>
      <c r="E1854" s="10">
        <v>41</v>
      </c>
      <c r="F1854" s="9">
        <v>59868</v>
      </c>
      <c r="G1854" s="9">
        <v>25846</v>
      </c>
      <c r="H1854" s="61">
        <v>20220</v>
      </c>
      <c r="I1854" s="9">
        <v>5601</v>
      </c>
      <c r="J1854" s="9">
        <v>0</v>
      </c>
      <c r="K1854" s="9">
        <v>5829</v>
      </c>
      <c r="L1854" s="9">
        <v>26244</v>
      </c>
      <c r="M1854" s="9"/>
      <c r="O1854" s="11">
        <f t="shared" si="284"/>
        <v>143608</v>
      </c>
      <c r="P1854" s="11">
        <v>458</v>
      </c>
      <c r="Q1854" s="11">
        <f t="shared" si="285"/>
        <v>5371</v>
      </c>
      <c r="S1854" s="11">
        <f t="shared" si="286"/>
        <v>143150</v>
      </c>
      <c r="T1854" s="11">
        <f t="shared" si="280"/>
        <v>153150</v>
      </c>
      <c r="U1854" s="11">
        <f t="shared" si="289"/>
        <v>5933</v>
      </c>
      <c r="V1854" s="11">
        <f t="shared" si="281"/>
        <v>116906</v>
      </c>
      <c r="W1854" s="12">
        <f t="shared" si="287"/>
        <v>0.81666783094655959</v>
      </c>
      <c r="X1854" s="11">
        <f t="shared" si="282"/>
        <v>26244</v>
      </c>
      <c r="Y1854" s="12">
        <f t="shared" si="288"/>
        <v>0.18333216905344044</v>
      </c>
      <c r="AA1854" s="12"/>
      <c r="AB1854" s="12"/>
    </row>
    <row r="1855" spans="1:28">
      <c r="A1855" s="1">
        <v>36552</v>
      </c>
      <c r="B1855" s="7" t="s">
        <v>75</v>
      </c>
      <c r="C1855" s="8" t="str">
        <f t="shared" si="283"/>
        <v>Thur</v>
      </c>
      <c r="D1855" s="9">
        <v>10000</v>
      </c>
      <c r="E1855" s="10">
        <v>49</v>
      </c>
      <c r="F1855" s="9">
        <v>66109</v>
      </c>
      <c r="G1855" s="9">
        <v>27748</v>
      </c>
      <c r="H1855" s="61">
        <v>22012</v>
      </c>
      <c r="I1855" s="9">
        <v>6314</v>
      </c>
      <c r="J1855" s="9">
        <v>0</v>
      </c>
      <c r="K1855" s="9">
        <v>8375</v>
      </c>
      <c r="L1855" s="9">
        <v>27781</v>
      </c>
      <c r="M1855" s="9"/>
      <c r="O1855" s="11">
        <f t="shared" si="284"/>
        <v>158339</v>
      </c>
      <c r="P1855" s="11">
        <v>99</v>
      </c>
      <c r="Q1855" s="11">
        <f t="shared" si="285"/>
        <v>8276</v>
      </c>
      <c r="S1855" s="11">
        <f t="shared" si="286"/>
        <v>158240</v>
      </c>
      <c r="T1855" s="11">
        <f t="shared" si="280"/>
        <v>168240</v>
      </c>
      <c r="U1855" s="11">
        <f t="shared" si="289"/>
        <v>15090</v>
      </c>
      <c r="V1855" s="11">
        <f t="shared" si="281"/>
        <v>130459</v>
      </c>
      <c r="W1855" s="12">
        <f t="shared" si="287"/>
        <v>0.82443756319514661</v>
      </c>
      <c r="X1855" s="11">
        <f t="shared" si="282"/>
        <v>27781</v>
      </c>
      <c r="Y1855" s="12">
        <f t="shared" si="288"/>
        <v>0.17556243680485339</v>
      </c>
      <c r="AA1855" s="12"/>
      <c r="AB1855" s="12"/>
    </row>
    <row r="1856" spans="1:28">
      <c r="A1856" s="1">
        <v>36553</v>
      </c>
      <c r="B1856" s="7" t="s">
        <v>75</v>
      </c>
      <c r="C1856" s="8" t="str">
        <f t="shared" si="283"/>
        <v>Fri</v>
      </c>
      <c r="D1856" s="9">
        <v>10000</v>
      </c>
      <c r="E1856" s="10">
        <v>44</v>
      </c>
      <c r="F1856" s="9">
        <v>62223</v>
      </c>
      <c r="G1856" s="9">
        <v>26735</v>
      </c>
      <c r="H1856" s="61">
        <v>21201</v>
      </c>
      <c r="I1856" s="9">
        <v>5931</v>
      </c>
      <c r="J1856" s="9">
        <v>0</v>
      </c>
      <c r="K1856" s="9">
        <v>5527</v>
      </c>
      <c r="L1856" s="9">
        <v>26454</v>
      </c>
      <c r="M1856" s="9"/>
      <c r="O1856" s="11">
        <f t="shared" si="284"/>
        <v>148071</v>
      </c>
      <c r="P1856" s="11">
        <v>216</v>
      </c>
      <c r="Q1856" s="11">
        <f t="shared" si="285"/>
        <v>5311</v>
      </c>
      <c r="S1856" s="11">
        <f t="shared" si="286"/>
        <v>147855</v>
      </c>
      <c r="T1856" s="11">
        <f t="shared" si="280"/>
        <v>157855</v>
      </c>
      <c r="U1856" s="11">
        <f t="shared" si="289"/>
        <v>-10385</v>
      </c>
      <c r="V1856" s="11">
        <f t="shared" si="281"/>
        <v>121401</v>
      </c>
      <c r="W1856" s="12">
        <f t="shared" si="287"/>
        <v>0.82108146494876733</v>
      </c>
      <c r="X1856" s="11">
        <f t="shared" si="282"/>
        <v>26454</v>
      </c>
      <c r="Y1856" s="12">
        <f t="shared" si="288"/>
        <v>0.17891853505123262</v>
      </c>
      <c r="AA1856" s="12"/>
      <c r="AB1856" s="12"/>
    </row>
    <row r="1857" spans="1:31">
      <c r="A1857" s="1">
        <v>36554</v>
      </c>
      <c r="B1857" s="7" t="s">
        <v>75</v>
      </c>
      <c r="C1857" s="8" t="str">
        <f t="shared" si="283"/>
        <v>Sat</v>
      </c>
      <c r="D1857" s="9">
        <v>10000</v>
      </c>
      <c r="E1857" s="10">
        <v>37</v>
      </c>
      <c r="F1857" s="9">
        <v>51586</v>
      </c>
      <c r="G1857" s="9">
        <v>23892</v>
      </c>
      <c r="H1857" s="61">
        <v>18056</v>
      </c>
      <c r="I1857" s="9">
        <v>4845</v>
      </c>
      <c r="J1857" s="9">
        <v>0</v>
      </c>
      <c r="K1857" s="9">
        <v>3063</v>
      </c>
      <c r="L1857" s="9">
        <v>24423</v>
      </c>
      <c r="M1857" s="9"/>
      <c r="O1857" s="11">
        <f t="shared" si="284"/>
        <v>125865</v>
      </c>
      <c r="P1857" s="11">
        <v>442</v>
      </c>
      <c r="Q1857" s="11">
        <f t="shared" si="285"/>
        <v>2621</v>
      </c>
      <c r="S1857" s="11">
        <f t="shared" si="286"/>
        <v>125423</v>
      </c>
      <c r="T1857" s="11">
        <f t="shared" si="280"/>
        <v>135423</v>
      </c>
      <c r="U1857" s="11">
        <f t="shared" si="289"/>
        <v>-22432</v>
      </c>
      <c r="V1857" s="11">
        <f t="shared" si="281"/>
        <v>101000</v>
      </c>
      <c r="W1857" s="12">
        <f t="shared" si="287"/>
        <v>0.80527494957065293</v>
      </c>
      <c r="X1857" s="11">
        <f t="shared" si="282"/>
        <v>24423</v>
      </c>
      <c r="Y1857" s="12">
        <f t="shared" si="288"/>
        <v>0.1947250504293471</v>
      </c>
      <c r="AA1857" s="12"/>
      <c r="AB1857" s="12"/>
    </row>
    <row r="1858" spans="1:31">
      <c r="A1858" s="1">
        <v>36555</v>
      </c>
      <c r="B1858" s="7" t="s">
        <v>75</v>
      </c>
      <c r="C1858" s="8" t="str">
        <f t="shared" si="283"/>
        <v>Sun</v>
      </c>
      <c r="D1858" s="9">
        <v>10000</v>
      </c>
      <c r="E1858" s="10">
        <v>35</v>
      </c>
      <c r="F1858" s="9">
        <v>44601</v>
      </c>
      <c r="G1858" s="9">
        <v>23336</v>
      </c>
      <c r="H1858" s="61">
        <v>17188</v>
      </c>
      <c r="I1858" s="9">
        <v>4289</v>
      </c>
      <c r="J1858" s="9">
        <v>0</v>
      </c>
      <c r="K1858" s="9">
        <v>2326</v>
      </c>
      <c r="L1858" s="9">
        <v>23237</v>
      </c>
      <c r="M1858" s="9"/>
      <c r="O1858" s="11">
        <f t="shared" si="284"/>
        <v>114977</v>
      </c>
      <c r="P1858" s="11">
        <v>454</v>
      </c>
      <c r="Q1858" s="11">
        <f t="shared" si="285"/>
        <v>1872</v>
      </c>
      <c r="S1858" s="11">
        <f t="shared" si="286"/>
        <v>114523</v>
      </c>
      <c r="T1858" s="11">
        <f t="shared" si="280"/>
        <v>124523</v>
      </c>
      <c r="U1858" s="11">
        <f t="shared" si="289"/>
        <v>-10900</v>
      </c>
      <c r="V1858" s="11">
        <f t="shared" si="281"/>
        <v>91286</v>
      </c>
      <c r="W1858" s="12">
        <f t="shared" si="287"/>
        <v>0.79709752626110042</v>
      </c>
      <c r="X1858" s="11">
        <f t="shared" si="282"/>
        <v>23237</v>
      </c>
      <c r="Y1858" s="12">
        <f t="shared" si="288"/>
        <v>0.20290247373889961</v>
      </c>
      <c r="AA1858" s="12"/>
      <c r="AB1858" s="12"/>
    </row>
    <row r="1859" spans="1:31">
      <c r="A1859" s="1">
        <v>36556</v>
      </c>
      <c r="B1859" s="7" t="s">
        <v>75</v>
      </c>
      <c r="C1859" s="8" t="str">
        <f t="shared" si="283"/>
        <v>Mon</v>
      </c>
      <c r="E1859" s="10">
        <v>36</v>
      </c>
      <c r="F1859" s="9">
        <v>51992</v>
      </c>
      <c r="G1859" s="9">
        <v>24964</v>
      </c>
      <c r="H1859" s="61">
        <v>19133</v>
      </c>
      <c r="I1859" s="9">
        <v>4788</v>
      </c>
      <c r="J1859" s="9">
        <v>0</v>
      </c>
      <c r="K1859" s="9">
        <v>5513</v>
      </c>
      <c r="L1859" s="9">
        <v>24525</v>
      </c>
      <c r="M1859" s="9"/>
      <c r="O1859" s="11">
        <f t="shared" si="284"/>
        <v>130915</v>
      </c>
      <c r="P1859" s="11">
        <v>20</v>
      </c>
      <c r="Q1859" s="11">
        <f t="shared" si="285"/>
        <v>5493</v>
      </c>
      <c r="S1859" s="11">
        <f t="shared" si="286"/>
        <v>130895</v>
      </c>
      <c r="T1859" s="11">
        <f t="shared" ref="T1859:T1922" si="290">SUM(S1859,D1859)</f>
        <v>130895</v>
      </c>
      <c r="U1859" s="11">
        <f t="shared" si="289"/>
        <v>16372</v>
      </c>
      <c r="V1859" s="11">
        <f t="shared" ref="V1859:V1922" si="291">SUM(F1859:K1859)-P1859</f>
        <v>106370</v>
      </c>
      <c r="W1859" s="12">
        <f t="shared" si="287"/>
        <v>0.81263608235608698</v>
      </c>
      <c r="X1859" s="11">
        <f t="shared" ref="X1859:X1922" si="292">SUM(L1859:M1859)</f>
        <v>24525</v>
      </c>
      <c r="Y1859" s="12">
        <f t="shared" si="288"/>
        <v>0.18736391764391305</v>
      </c>
      <c r="AA1859" s="12"/>
      <c r="AB1859" s="12"/>
    </row>
    <row r="1860" spans="1:31">
      <c r="A1860" s="1">
        <v>36557</v>
      </c>
      <c r="B1860" s="7" t="s">
        <v>76</v>
      </c>
      <c r="C1860" s="8" t="str">
        <f t="shared" ref="C1860:C1923" si="293">IF(WEEKDAY(A1860)=1,"Sun",IF(WEEKDAY(A1860)=2,"Mon",IF(WEEKDAY(A1860)=3,"Tue",IF(WEEKDAY(A1860)=4,"Wed",IF(WEEKDAY(A1860)=5,"Thur",IF(WEEKDAY(A1860)=6,"Fri",IF(WEEKDAY(A1860)=7,"Sat")))))))</f>
        <v>Tue</v>
      </c>
      <c r="E1860" s="10">
        <v>35</v>
      </c>
      <c r="F1860" s="9">
        <v>56222</v>
      </c>
      <c r="G1860" s="9">
        <v>26744</v>
      </c>
      <c r="H1860" s="61">
        <v>21005</v>
      </c>
      <c r="I1860" s="9">
        <v>5202</v>
      </c>
      <c r="J1860" s="9">
        <v>0</v>
      </c>
      <c r="K1860" s="9">
        <v>5870</v>
      </c>
      <c r="L1860" s="9">
        <v>25414</v>
      </c>
      <c r="M1860" s="9"/>
      <c r="O1860" s="11">
        <f t="shared" ref="O1860:O1923" si="294">SUM(F1860:M1860)</f>
        <v>140457</v>
      </c>
      <c r="P1860" s="11">
        <v>8</v>
      </c>
      <c r="Q1860" s="11">
        <f t="shared" ref="Q1860:Q1923" si="295">K1860-P1860</f>
        <v>5862</v>
      </c>
      <c r="S1860" s="11">
        <f t="shared" ref="S1860:S1923" si="296">O1860-P1860</f>
        <v>140449</v>
      </c>
      <c r="T1860" s="11">
        <f t="shared" si="290"/>
        <v>140449</v>
      </c>
      <c r="U1860" s="11">
        <f t="shared" si="289"/>
        <v>9554</v>
      </c>
      <c r="V1860" s="11">
        <f t="shared" si="291"/>
        <v>115035</v>
      </c>
      <c r="W1860" s="12">
        <f t="shared" ref="W1860:W1923" si="297">V1860/S1860</f>
        <v>0.81905175544147701</v>
      </c>
      <c r="X1860" s="11">
        <f t="shared" si="292"/>
        <v>25414</v>
      </c>
      <c r="Y1860" s="12">
        <f t="shared" ref="Y1860:Y1923" si="298">X1860/S1860</f>
        <v>0.18094824455852301</v>
      </c>
      <c r="AA1860" s="9">
        <f>INTERCEPT(T1860:T1887,E1860:E1887)</f>
        <v>30037.250276613879</v>
      </c>
      <c r="AB1860" s="9">
        <f>SLOPE(T1860:T1887,E1860:E1887)</f>
        <v>2925.4088625274348</v>
      </c>
      <c r="AC1860" s="12">
        <f>RSQ(T1860:T1887,E1860:E1887)</f>
        <v>0.91611104924585829</v>
      </c>
      <c r="AD1860" s="9">
        <f>AA1860+(AB1860*55)</f>
        <v>190934.73771562282</v>
      </c>
      <c r="AE1860" s="10">
        <f>SUM(E1860:E1887)</f>
        <v>631</v>
      </c>
    </row>
    <row r="1861" spans="1:31">
      <c r="A1861" s="1">
        <v>36558</v>
      </c>
      <c r="B1861" s="7" t="s">
        <v>76</v>
      </c>
      <c r="C1861" s="8" t="str">
        <f t="shared" si="293"/>
        <v>Wed</v>
      </c>
      <c r="E1861" s="10">
        <v>35</v>
      </c>
      <c r="F1861" s="9">
        <v>55675</v>
      </c>
      <c r="G1861" s="9">
        <v>26786</v>
      </c>
      <c r="H1861" s="61">
        <v>21215</v>
      </c>
      <c r="I1861" s="9">
        <v>5255</v>
      </c>
      <c r="J1861" s="9">
        <v>0</v>
      </c>
      <c r="K1861" s="9">
        <v>5325</v>
      </c>
      <c r="L1861" s="9">
        <v>25322</v>
      </c>
      <c r="M1861" s="9"/>
      <c r="O1861" s="11">
        <f t="shared" si="294"/>
        <v>139578</v>
      </c>
      <c r="P1861" s="11">
        <v>221</v>
      </c>
      <c r="Q1861" s="11">
        <f t="shared" si="295"/>
        <v>5104</v>
      </c>
      <c r="S1861" s="11">
        <f t="shared" si="296"/>
        <v>139357</v>
      </c>
      <c r="T1861" s="11">
        <f t="shared" si="290"/>
        <v>139357</v>
      </c>
      <c r="U1861" s="11">
        <f t="shared" ref="U1861:U1924" si="299">S1861-S1860</f>
        <v>-1092</v>
      </c>
      <c r="V1861" s="11">
        <f t="shared" si="291"/>
        <v>114035</v>
      </c>
      <c r="W1861" s="12">
        <f t="shared" si="297"/>
        <v>0.81829402182882816</v>
      </c>
      <c r="X1861" s="11">
        <f t="shared" si="292"/>
        <v>25322</v>
      </c>
      <c r="Y1861" s="12">
        <f t="shared" si="298"/>
        <v>0.18170597817117187</v>
      </c>
      <c r="AA1861" s="12"/>
      <c r="AB1861" s="12"/>
    </row>
    <row r="1862" spans="1:31">
      <c r="A1862" s="1">
        <v>36559</v>
      </c>
      <c r="B1862" s="7" t="s">
        <v>76</v>
      </c>
      <c r="C1862" s="8" t="str">
        <f t="shared" si="293"/>
        <v>Thur</v>
      </c>
      <c r="E1862" s="10">
        <v>28</v>
      </c>
      <c r="F1862" s="9">
        <v>45436</v>
      </c>
      <c r="G1862" s="9">
        <v>24270</v>
      </c>
      <c r="H1862" s="61">
        <v>18607</v>
      </c>
      <c r="I1862" s="9">
        <v>4170</v>
      </c>
      <c r="J1862" s="9">
        <v>0</v>
      </c>
      <c r="K1862" s="9">
        <v>5179</v>
      </c>
      <c r="L1862" s="9">
        <v>23435</v>
      </c>
      <c r="M1862" s="9"/>
      <c r="O1862" s="11">
        <f t="shared" si="294"/>
        <v>121097</v>
      </c>
      <c r="P1862" s="11">
        <v>183</v>
      </c>
      <c r="Q1862" s="11">
        <f t="shared" si="295"/>
        <v>4996</v>
      </c>
      <c r="S1862" s="11">
        <f t="shared" si="296"/>
        <v>120914</v>
      </c>
      <c r="T1862" s="11">
        <f t="shared" si="290"/>
        <v>120914</v>
      </c>
      <c r="U1862" s="11">
        <f t="shared" si="299"/>
        <v>-18443</v>
      </c>
      <c r="V1862" s="11">
        <f t="shared" si="291"/>
        <v>97479</v>
      </c>
      <c r="W1862" s="12">
        <f t="shared" si="297"/>
        <v>0.80618456092760149</v>
      </c>
      <c r="X1862" s="11">
        <f t="shared" si="292"/>
        <v>23435</v>
      </c>
      <c r="Y1862" s="12">
        <f t="shared" si="298"/>
        <v>0.19381543907239857</v>
      </c>
      <c r="AA1862" s="12"/>
      <c r="AB1862" s="12"/>
    </row>
    <row r="1863" spans="1:31">
      <c r="A1863" s="1">
        <v>36560</v>
      </c>
      <c r="B1863" s="7" t="s">
        <v>76</v>
      </c>
      <c r="C1863" s="8" t="str">
        <f t="shared" si="293"/>
        <v>Fri</v>
      </c>
      <c r="E1863" s="10">
        <v>28</v>
      </c>
      <c r="F1863" s="9">
        <v>43962</v>
      </c>
      <c r="G1863" s="9">
        <v>23278</v>
      </c>
      <c r="H1863" s="61">
        <v>17920</v>
      </c>
      <c r="I1863" s="9">
        <v>3960</v>
      </c>
      <c r="J1863" s="9">
        <v>0</v>
      </c>
      <c r="K1863" s="9">
        <v>4828</v>
      </c>
      <c r="L1863" s="9">
        <v>23110</v>
      </c>
      <c r="M1863" s="9"/>
      <c r="O1863" s="11">
        <f t="shared" si="294"/>
        <v>117058</v>
      </c>
      <c r="P1863" s="11">
        <v>148</v>
      </c>
      <c r="Q1863" s="11">
        <f t="shared" si="295"/>
        <v>4680</v>
      </c>
      <c r="S1863" s="11">
        <f t="shared" si="296"/>
        <v>116910</v>
      </c>
      <c r="T1863" s="11">
        <f t="shared" si="290"/>
        <v>116910</v>
      </c>
      <c r="U1863" s="11">
        <f t="shared" si="299"/>
        <v>-4004</v>
      </c>
      <c r="V1863" s="11">
        <f t="shared" si="291"/>
        <v>93800</v>
      </c>
      <c r="W1863" s="12">
        <f t="shared" si="297"/>
        <v>0.80232657599863144</v>
      </c>
      <c r="X1863" s="11">
        <f t="shared" si="292"/>
        <v>23110</v>
      </c>
      <c r="Y1863" s="12">
        <f t="shared" si="298"/>
        <v>0.19767342400136859</v>
      </c>
      <c r="AA1863" s="12"/>
      <c r="AB1863" s="12"/>
    </row>
    <row r="1864" spans="1:31">
      <c r="A1864" s="1">
        <v>36561</v>
      </c>
      <c r="B1864" s="7" t="s">
        <v>76</v>
      </c>
      <c r="C1864" s="8" t="str">
        <f t="shared" si="293"/>
        <v>Sat</v>
      </c>
      <c r="E1864" s="10">
        <v>28</v>
      </c>
      <c r="F1864" s="9">
        <v>43064</v>
      </c>
      <c r="G1864" s="9">
        <v>22464</v>
      </c>
      <c r="H1864" s="61">
        <v>16877</v>
      </c>
      <c r="I1864" s="9">
        <v>3776</v>
      </c>
      <c r="J1864" s="9">
        <v>0</v>
      </c>
      <c r="K1864" s="9">
        <v>4763</v>
      </c>
      <c r="L1864" s="9">
        <v>23023</v>
      </c>
      <c r="M1864" s="9"/>
      <c r="O1864" s="11">
        <f t="shared" si="294"/>
        <v>113967</v>
      </c>
      <c r="P1864" s="11">
        <v>9</v>
      </c>
      <c r="Q1864" s="11">
        <f t="shared" si="295"/>
        <v>4754</v>
      </c>
      <c r="S1864" s="11">
        <f t="shared" si="296"/>
        <v>113958</v>
      </c>
      <c r="T1864" s="11">
        <f t="shared" si="290"/>
        <v>113958</v>
      </c>
      <c r="U1864" s="11">
        <f t="shared" si="299"/>
        <v>-2952</v>
      </c>
      <c r="V1864" s="11">
        <f t="shared" si="291"/>
        <v>90935</v>
      </c>
      <c r="W1864" s="12">
        <f t="shared" si="297"/>
        <v>0.79796942733287701</v>
      </c>
      <c r="X1864" s="11">
        <f t="shared" si="292"/>
        <v>23023</v>
      </c>
      <c r="Y1864" s="12">
        <f t="shared" si="298"/>
        <v>0.20203057266712299</v>
      </c>
      <c r="AA1864" s="12"/>
      <c r="AB1864" s="12"/>
    </row>
    <row r="1865" spans="1:31">
      <c r="A1865" s="1">
        <v>36562</v>
      </c>
      <c r="B1865" s="7" t="s">
        <v>76</v>
      </c>
      <c r="C1865" s="8" t="str">
        <f t="shared" si="293"/>
        <v>Sun</v>
      </c>
      <c r="E1865" s="10">
        <v>28</v>
      </c>
      <c r="F1865" s="9">
        <v>41601</v>
      </c>
      <c r="G1865" s="9">
        <v>22500</v>
      </c>
      <c r="H1865" s="61">
        <v>16754</v>
      </c>
      <c r="I1865" s="9">
        <v>3660</v>
      </c>
      <c r="J1865" s="9">
        <v>0</v>
      </c>
      <c r="K1865" s="9">
        <v>5037</v>
      </c>
      <c r="L1865" s="9">
        <v>22798</v>
      </c>
      <c r="M1865" s="9"/>
      <c r="O1865" s="11">
        <f t="shared" si="294"/>
        <v>112350</v>
      </c>
      <c r="P1865" s="11">
        <v>265</v>
      </c>
      <c r="Q1865" s="11">
        <f t="shared" si="295"/>
        <v>4772</v>
      </c>
      <c r="S1865" s="11">
        <f t="shared" si="296"/>
        <v>112085</v>
      </c>
      <c r="T1865" s="11">
        <f t="shared" si="290"/>
        <v>112085</v>
      </c>
      <c r="U1865" s="11">
        <f t="shared" si="299"/>
        <v>-1873</v>
      </c>
      <c r="V1865" s="11">
        <f t="shared" si="291"/>
        <v>89287</v>
      </c>
      <c r="W1865" s="12">
        <f t="shared" si="297"/>
        <v>0.79660079404023731</v>
      </c>
      <c r="X1865" s="11">
        <f t="shared" si="292"/>
        <v>22798</v>
      </c>
      <c r="Y1865" s="12">
        <f t="shared" si="298"/>
        <v>0.20339920595976269</v>
      </c>
      <c r="AA1865" s="12"/>
      <c r="AB1865" s="12"/>
    </row>
    <row r="1866" spans="1:31">
      <c r="A1866" s="1">
        <v>36563</v>
      </c>
      <c r="B1866" s="7" t="s">
        <v>76</v>
      </c>
      <c r="C1866" s="8" t="str">
        <f t="shared" si="293"/>
        <v>Mon</v>
      </c>
      <c r="E1866" s="10">
        <v>24</v>
      </c>
      <c r="F1866" s="9">
        <v>37319</v>
      </c>
      <c r="G1866" s="9">
        <v>22327</v>
      </c>
      <c r="H1866" s="61">
        <v>16686</v>
      </c>
      <c r="I1866" s="9">
        <v>3237</v>
      </c>
      <c r="J1866" s="9">
        <v>0</v>
      </c>
      <c r="K1866" s="9">
        <v>4901</v>
      </c>
      <c r="L1866" s="9">
        <v>21879</v>
      </c>
      <c r="M1866" s="9"/>
      <c r="O1866" s="11">
        <f t="shared" si="294"/>
        <v>106349</v>
      </c>
      <c r="P1866" s="11">
        <v>328</v>
      </c>
      <c r="Q1866" s="11">
        <f t="shared" si="295"/>
        <v>4573</v>
      </c>
      <c r="S1866" s="11">
        <f t="shared" si="296"/>
        <v>106021</v>
      </c>
      <c r="T1866" s="11">
        <f t="shared" si="290"/>
        <v>106021</v>
      </c>
      <c r="U1866" s="11">
        <f t="shared" si="299"/>
        <v>-6064</v>
      </c>
      <c r="V1866" s="11">
        <f t="shared" si="291"/>
        <v>84142</v>
      </c>
      <c r="W1866" s="12">
        <f t="shared" si="297"/>
        <v>0.79363522321049607</v>
      </c>
      <c r="X1866" s="11">
        <f t="shared" si="292"/>
        <v>21879</v>
      </c>
      <c r="Y1866" s="12">
        <f t="shared" si="298"/>
        <v>0.20636477678950396</v>
      </c>
      <c r="AA1866" s="12"/>
      <c r="AB1866" s="12"/>
    </row>
    <row r="1867" spans="1:31">
      <c r="A1867" s="1">
        <v>36564</v>
      </c>
      <c r="B1867" s="7" t="s">
        <v>76</v>
      </c>
      <c r="C1867" s="8" t="str">
        <f t="shared" si="293"/>
        <v>Tue</v>
      </c>
      <c r="E1867" s="10">
        <v>34</v>
      </c>
      <c r="F1867" s="9">
        <v>48590</v>
      </c>
      <c r="G1867" s="9">
        <v>24992</v>
      </c>
      <c r="H1867" s="61">
        <v>19358</v>
      </c>
      <c r="I1867" s="9">
        <v>4483</v>
      </c>
      <c r="J1867" s="9">
        <v>0</v>
      </c>
      <c r="K1867" s="9">
        <v>5892</v>
      </c>
      <c r="L1867" s="9">
        <v>22402</v>
      </c>
      <c r="M1867" s="9"/>
      <c r="O1867" s="11">
        <f t="shared" si="294"/>
        <v>125717</v>
      </c>
      <c r="P1867" s="11">
        <v>306</v>
      </c>
      <c r="Q1867" s="11">
        <f t="shared" si="295"/>
        <v>5586</v>
      </c>
      <c r="S1867" s="11">
        <f t="shared" si="296"/>
        <v>125411</v>
      </c>
      <c r="T1867" s="11">
        <f t="shared" si="290"/>
        <v>125411</v>
      </c>
      <c r="U1867" s="11">
        <f t="shared" si="299"/>
        <v>19390</v>
      </c>
      <c r="V1867" s="11">
        <f t="shared" si="291"/>
        <v>103009</v>
      </c>
      <c r="W1867" s="12">
        <f t="shared" si="297"/>
        <v>0.82137133106346338</v>
      </c>
      <c r="X1867" s="11">
        <f t="shared" si="292"/>
        <v>22402</v>
      </c>
      <c r="Y1867" s="12">
        <f t="shared" si="298"/>
        <v>0.17862866893653667</v>
      </c>
      <c r="AA1867" s="12"/>
      <c r="AB1867" s="12"/>
    </row>
    <row r="1868" spans="1:31">
      <c r="A1868" s="1">
        <v>36565</v>
      </c>
      <c r="B1868" s="7" t="s">
        <v>76</v>
      </c>
      <c r="C1868" s="8" t="str">
        <f t="shared" si="293"/>
        <v>Wed</v>
      </c>
      <c r="E1868" s="10">
        <v>26</v>
      </c>
      <c r="F1868" s="9">
        <v>36087</v>
      </c>
      <c r="G1868" s="9">
        <v>21893</v>
      </c>
      <c r="H1868" s="61">
        <v>16213</v>
      </c>
      <c r="I1868" s="9">
        <v>2987</v>
      </c>
      <c r="J1868" s="9">
        <v>0</v>
      </c>
      <c r="K1868" s="9">
        <v>14155</v>
      </c>
      <c r="L1868" s="9">
        <v>20191</v>
      </c>
      <c r="M1868" s="9"/>
      <c r="O1868" s="11">
        <f t="shared" si="294"/>
        <v>111526</v>
      </c>
      <c r="P1868" s="11">
        <v>9588</v>
      </c>
      <c r="Q1868" s="11">
        <f t="shared" si="295"/>
        <v>4567</v>
      </c>
      <c r="S1868" s="11">
        <f t="shared" si="296"/>
        <v>101938</v>
      </c>
      <c r="T1868" s="11">
        <f t="shared" si="290"/>
        <v>101938</v>
      </c>
      <c r="U1868" s="11">
        <f t="shared" si="299"/>
        <v>-23473</v>
      </c>
      <c r="V1868" s="11">
        <f t="shared" si="291"/>
        <v>81747</v>
      </c>
      <c r="W1868" s="12">
        <f t="shared" si="297"/>
        <v>0.80192862328081771</v>
      </c>
      <c r="X1868" s="11">
        <f t="shared" si="292"/>
        <v>20191</v>
      </c>
      <c r="Y1868" s="12">
        <f t="shared" si="298"/>
        <v>0.19807137671918223</v>
      </c>
      <c r="AA1868" s="12"/>
      <c r="AB1868" s="12"/>
    </row>
    <row r="1869" spans="1:31">
      <c r="A1869" s="1">
        <v>36566</v>
      </c>
      <c r="B1869" s="7" t="s">
        <v>76</v>
      </c>
      <c r="C1869" s="8" t="str">
        <f t="shared" si="293"/>
        <v>Thur</v>
      </c>
      <c r="E1869" s="10">
        <v>16</v>
      </c>
      <c r="F1869" s="9">
        <v>24333</v>
      </c>
      <c r="G1869" s="9">
        <v>19499</v>
      </c>
      <c r="H1869" s="61">
        <v>13271</v>
      </c>
      <c r="I1869" s="9">
        <v>1265</v>
      </c>
      <c r="J1869" s="9">
        <v>0</v>
      </c>
      <c r="K1869" s="9">
        <v>5483</v>
      </c>
      <c r="L1869" s="9">
        <v>18194</v>
      </c>
      <c r="M1869" s="9"/>
      <c r="O1869" s="11">
        <f t="shared" si="294"/>
        <v>82045</v>
      </c>
      <c r="P1869" s="11">
        <v>1606</v>
      </c>
      <c r="Q1869" s="11">
        <f t="shared" si="295"/>
        <v>3877</v>
      </c>
      <c r="S1869" s="11">
        <f t="shared" si="296"/>
        <v>80439</v>
      </c>
      <c r="T1869" s="11">
        <f t="shared" si="290"/>
        <v>80439</v>
      </c>
      <c r="U1869" s="11">
        <f t="shared" si="299"/>
        <v>-21499</v>
      </c>
      <c r="V1869" s="11">
        <f t="shared" si="291"/>
        <v>62245</v>
      </c>
      <c r="W1869" s="12">
        <f t="shared" si="297"/>
        <v>0.77381618369199023</v>
      </c>
      <c r="X1869" s="11">
        <f t="shared" si="292"/>
        <v>18194</v>
      </c>
      <c r="Y1869" s="12">
        <f t="shared" si="298"/>
        <v>0.22618381630800979</v>
      </c>
      <c r="AA1869" s="12"/>
      <c r="AB1869" s="12"/>
    </row>
    <row r="1870" spans="1:31">
      <c r="A1870" s="1">
        <v>36567</v>
      </c>
      <c r="B1870" s="7" t="s">
        <v>76</v>
      </c>
      <c r="C1870" s="8" t="str">
        <f t="shared" si="293"/>
        <v>Fri</v>
      </c>
      <c r="E1870" s="10">
        <v>15</v>
      </c>
      <c r="F1870" s="9">
        <v>24228</v>
      </c>
      <c r="G1870" s="9">
        <v>19267</v>
      </c>
      <c r="H1870" s="61">
        <v>12701</v>
      </c>
      <c r="I1870" s="9">
        <v>1162</v>
      </c>
      <c r="J1870" s="9">
        <v>0</v>
      </c>
      <c r="K1870" s="9">
        <v>4129</v>
      </c>
      <c r="L1870" s="9">
        <v>17742</v>
      </c>
      <c r="M1870" s="9"/>
      <c r="O1870" s="11">
        <f t="shared" si="294"/>
        <v>79229</v>
      </c>
      <c r="P1870" s="11">
        <v>0</v>
      </c>
      <c r="Q1870" s="11">
        <f t="shared" si="295"/>
        <v>4129</v>
      </c>
      <c r="S1870" s="11">
        <f t="shared" si="296"/>
        <v>79229</v>
      </c>
      <c r="T1870" s="11">
        <f t="shared" si="290"/>
        <v>79229</v>
      </c>
      <c r="U1870" s="11">
        <f t="shared" si="299"/>
        <v>-1210</v>
      </c>
      <c r="V1870" s="11">
        <f t="shared" si="291"/>
        <v>61487</v>
      </c>
      <c r="W1870" s="12">
        <f t="shared" si="297"/>
        <v>0.77606684421108429</v>
      </c>
      <c r="X1870" s="11">
        <f t="shared" si="292"/>
        <v>17742</v>
      </c>
      <c r="Y1870" s="12">
        <f t="shared" si="298"/>
        <v>0.22393315578891568</v>
      </c>
      <c r="AA1870" s="12"/>
      <c r="AB1870" s="12"/>
    </row>
    <row r="1871" spans="1:31">
      <c r="A1871" s="1">
        <v>36568</v>
      </c>
      <c r="B1871" s="7" t="s">
        <v>76</v>
      </c>
      <c r="C1871" s="8" t="str">
        <f t="shared" si="293"/>
        <v>Sat</v>
      </c>
      <c r="E1871" s="10">
        <v>36</v>
      </c>
      <c r="F1871" s="9">
        <v>52810</v>
      </c>
      <c r="G1871" s="9">
        <v>25392</v>
      </c>
      <c r="H1871" s="61">
        <v>18897</v>
      </c>
      <c r="I1871" s="9">
        <v>4741</v>
      </c>
      <c r="J1871" s="9">
        <v>0</v>
      </c>
      <c r="K1871" s="9">
        <v>5259</v>
      </c>
      <c r="L1871" s="9">
        <v>22954</v>
      </c>
      <c r="M1871" s="9"/>
      <c r="O1871" s="11">
        <f t="shared" si="294"/>
        <v>130053</v>
      </c>
      <c r="P1871" s="11">
        <v>0</v>
      </c>
      <c r="Q1871" s="11">
        <f t="shared" si="295"/>
        <v>5259</v>
      </c>
      <c r="S1871" s="11">
        <f t="shared" si="296"/>
        <v>130053</v>
      </c>
      <c r="T1871" s="11">
        <f t="shared" si="290"/>
        <v>130053</v>
      </c>
      <c r="U1871" s="11">
        <f t="shared" si="299"/>
        <v>50824</v>
      </c>
      <c r="V1871" s="11">
        <f t="shared" si="291"/>
        <v>107099</v>
      </c>
      <c r="W1871" s="12">
        <f t="shared" si="297"/>
        <v>0.82350272581178441</v>
      </c>
      <c r="X1871" s="11">
        <f t="shared" si="292"/>
        <v>22954</v>
      </c>
      <c r="Y1871" s="12">
        <f t="shared" si="298"/>
        <v>0.17649727418821556</v>
      </c>
      <c r="AA1871" s="12"/>
      <c r="AB1871" s="12"/>
    </row>
    <row r="1872" spans="1:31">
      <c r="A1872" s="1">
        <v>36569</v>
      </c>
      <c r="B1872" s="7" t="s">
        <v>76</v>
      </c>
      <c r="C1872" s="8" t="str">
        <f t="shared" si="293"/>
        <v>Sun</v>
      </c>
      <c r="E1872" s="10">
        <v>28</v>
      </c>
      <c r="F1872" s="9">
        <v>46100</v>
      </c>
      <c r="G1872" s="9">
        <v>26389</v>
      </c>
      <c r="H1872" s="61">
        <v>17416</v>
      </c>
      <c r="I1872" s="9">
        <v>4146</v>
      </c>
      <c r="J1872" s="9">
        <v>0</v>
      </c>
      <c r="K1872" s="9">
        <v>5039</v>
      </c>
      <c r="L1872" s="9">
        <v>21863</v>
      </c>
      <c r="M1872" s="9"/>
      <c r="O1872" s="11">
        <f t="shared" si="294"/>
        <v>120953</v>
      </c>
      <c r="P1872" s="11">
        <v>36</v>
      </c>
      <c r="Q1872" s="11">
        <f t="shared" si="295"/>
        <v>5003</v>
      </c>
      <c r="S1872" s="11">
        <f t="shared" si="296"/>
        <v>120917</v>
      </c>
      <c r="T1872" s="11">
        <f t="shared" si="290"/>
        <v>120917</v>
      </c>
      <c r="U1872" s="11">
        <f t="shared" si="299"/>
        <v>-9136</v>
      </c>
      <c r="V1872" s="11">
        <f t="shared" si="291"/>
        <v>99054</v>
      </c>
      <c r="W1872" s="12">
        <f t="shared" si="297"/>
        <v>0.81919002290827592</v>
      </c>
      <c r="X1872" s="11">
        <f t="shared" si="292"/>
        <v>21863</v>
      </c>
      <c r="Y1872" s="12">
        <f t="shared" si="298"/>
        <v>0.18080997709172408</v>
      </c>
      <c r="AA1872" s="12"/>
      <c r="AB1872" s="12"/>
    </row>
    <row r="1873" spans="1:28">
      <c r="A1873" s="1">
        <v>36570</v>
      </c>
      <c r="B1873" s="7" t="s">
        <v>76</v>
      </c>
      <c r="C1873" s="8" t="str">
        <f t="shared" si="293"/>
        <v>Mon</v>
      </c>
      <c r="E1873" s="10">
        <v>15</v>
      </c>
      <c r="F1873" s="9">
        <v>27549</v>
      </c>
      <c r="G1873" s="9">
        <v>22188</v>
      </c>
      <c r="H1873" s="61">
        <v>13828</v>
      </c>
      <c r="I1873" s="9">
        <v>1918</v>
      </c>
      <c r="J1873" s="9">
        <v>0</v>
      </c>
      <c r="K1873" s="9">
        <v>4038</v>
      </c>
      <c r="L1873" s="9">
        <v>18032</v>
      </c>
      <c r="M1873" s="9"/>
      <c r="O1873" s="11">
        <f t="shared" si="294"/>
        <v>87553</v>
      </c>
      <c r="P1873" s="11">
        <v>0</v>
      </c>
      <c r="Q1873" s="11">
        <f t="shared" si="295"/>
        <v>4038</v>
      </c>
      <c r="S1873" s="11">
        <f t="shared" si="296"/>
        <v>87553</v>
      </c>
      <c r="T1873" s="11">
        <f t="shared" si="290"/>
        <v>87553</v>
      </c>
      <c r="U1873" s="11">
        <f t="shared" si="299"/>
        <v>-33364</v>
      </c>
      <c r="V1873" s="11">
        <f t="shared" si="291"/>
        <v>69521</v>
      </c>
      <c r="W1873" s="12">
        <f t="shared" si="297"/>
        <v>0.79404475003712038</v>
      </c>
      <c r="X1873" s="11">
        <f t="shared" si="292"/>
        <v>18032</v>
      </c>
      <c r="Y1873" s="12">
        <f t="shared" si="298"/>
        <v>0.20595524996287962</v>
      </c>
      <c r="AA1873" s="12"/>
      <c r="AB1873" s="12"/>
    </row>
    <row r="1874" spans="1:28">
      <c r="A1874" s="1">
        <v>36571</v>
      </c>
      <c r="B1874" s="7" t="s">
        <v>76</v>
      </c>
      <c r="C1874" s="8" t="str">
        <f t="shared" si="293"/>
        <v>Tue</v>
      </c>
      <c r="E1874" s="10">
        <v>24</v>
      </c>
      <c r="F1874" s="9">
        <v>34342</v>
      </c>
      <c r="G1874" s="9">
        <v>21637</v>
      </c>
      <c r="H1874" s="61">
        <v>15844</v>
      </c>
      <c r="I1874" s="9">
        <v>2835</v>
      </c>
      <c r="J1874" s="9">
        <v>0</v>
      </c>
      <c r="K1874" s="9">
        <v>17553</v>
      </c>
      <c r="L1874" s="9">
        <v>19067</v>
      </c>
      <c r="M1874" s="9"/>
      <c r="O1874" s="11">
        <f t="shared" si="294"/>
        <v>111278</v>
      </c>
      <c r="P1874" s="11">
        <v>13031</v>
      </c>
      <c r="Q1874" s="11">
        <f t="shared" si="295"/>
        <v>4522</v>
      </c>
      <c r="S1874" s="11">
        <f t="shared" si="296"/>
        <v>98247</v>
      </c>
      <c r="T1874" s="11">
        <f t="shared" si="290"/>
        <v>98247</v>
      </c>
      <c r="U1874" s="11">
        <f t="shared" si="299"/>
        <v>10694</v>
      </c>
      <c r="V1874" s="11">
        <f t="shared" si="291"/>
        <v>79180</v>
      </c>
      <c r="W1874" s="12">
        <f t="shared" si="297"/>
        <v>0.80592791637403682</v>
      </c>
      <c r="X1874" s="11">
        <f t="shared" si="292"/>
        <v>19067</v>
      </c>
      <c r="Y1874" s="12">
        <f t="shared" si="298"/>
        <v>0.19407208362596312</v>
      </c>
      <c r="AA1874" s="12"/>
      <c r="AB1874" s="12"/>
    </row>
    <row r="1875" spans="1:28">
      <c r="A1875" s="1">
        <v>36572</v>
      </c>
      <c r="B1875" s="7" t="s">
        <v>76</v>
      </c>
      <c r="C1875" s="8" t="str">
        <f t="shared" si="293"/>
        <v>Wed</v>
      </c>
      <c r="E1875" s="10">
        <v>15</v>
      </c>
      <c r="F1875" s="9">
        <v>26168</v>
      </c>
      <c r="G1875" s="9">
        <v>19937</v>
      </c>
      <c r="H1875" s="61">
        <v>13794</v>
      </c>
      <c r="I1875" s="9">
        <v>1392</v>
      </c>
      <c r="J1875" s="9">
        <v>0</v>
      </c>
      <c r="K1875" s="9">
        <v>15734</v>
      </c>
      <c r="L1875" s="9">
        <v>18007</v>
      </c>
      <c r="M1875" s="9"/>
      <c r="O1875" s="11">
        <f t="shared" si="294"/>
        <v>95032</v>
      </c>
      <c r="P1875" s="11">
        <v>11979</v>
      </c>
      <c r="Q1875" s="11">
        <f t="shared" si="295"/>
        <v>3755</v>
      </c>
      <c r="S1875" s="11">
        <f t="shared" si="296"/>
        <v>83053</v>
      </c>
      <c r="T1875" s="11">
        <f t="shared" si="290"/>
        <v>83053</v>
      </c>
      <c r="U1875" s="11">
        <f t="shared" si="299"/>
        <v>-15194</v>
      </c>
      <c r="V1875" s="11">
        <f t="shared" si="291"/>
        <v>65046</v>
      </c>
      <c r="W1875" s="12">
        <f t="shared" si="297"/>
        <v>0.78318663985647718</v>
      </c>
      <c r="X1875" s="11">
        <f t="shared" si="292"/>
        <v>18007</v>
      </c>
      <c r="Y1875" s="12">
        <f t="shared" si="298"/>
        <v>0.21681336014352282</v>
      </c>
      <c r="AA1875" s="12"/>
      <c r="AB1875" s="12"/>
    </row>
    <row r="1876" spans="1:28">
      <c r="A1876" s="1">
        <v>36573</v>
      </c>
      <c r="B1876" s="7" t="s">
        <v>76</v>
      </c>
      <c r="C1876" s="8" t="str">
        <f t="shared" si="293"/>
        <v>Thur</v>
      </c>
      <c r="E1876" s="10">
        <v>28</v>
      </c>
      <c r="F1876" s="9">
        <v>40924</v>
      </c>
      <c r="G1876" s="9">
        <v>22559</v>
      </c>
      <c r="H1876" s="61">
        <v>17584</v>
      </c>
      <c r="I1876" s="9">
        <v>3443</v>
      </c>
      <c r="J1876" s="9">
        <v>0</v>
      </c>
      <c r="K1876" s="9">
        <v>34490</v>
      </c>
      <c r="L1876" s="9">
        <v>20214</v>
      </c>
      <c r="M1876" s="9"/>
      <c r="O1876" s="11">
        <f t="shared" si="294"/>
        <v>139214</v>
      </c>
      <c r="P1876" s="11">
        <v>30835</v>
      </c>
      <c r="Q1876" s="11">
        <f t="shared" si="295"/>
        <v>3655</v>
      </c>
      <c r="S1876" s="11">
        <f t="shared" si="296"/>
        <v>108379</v>
      </c>
      <c r="T1876" s="11">
        <f t="shared" si="290"/>
        <v>108379</v>
      </c>
      <c r="U1876" s="11">
        <f t="shared" si="299"/>
        <v>25326</v>
      </c>
      <c r="V1876" s="11">
        <f t="shared" si="291"/>
        <v>88165</v>
      </c>
      <c r="W1876" s="12">
        <f t="shared" si="297"/>
        <v>0.81348785281281433</v>
      </c>
      <c r="X1876" s="11">
        <f t="shared" si="292"/>
        <v>20214</v>
      </c>
      <c r="Y1876" s="12">
        <f t="shared" si="298"/>
        <v>0.1865121471871857</v>
      </c>
      <c r="AA1876" s="12"/>
      <c r="AB1876" s="12"/>
    </row>
    <row r="1877" spans="1:28">
      <c r="A1877" s="1">
        <v>36574</v>
      </c>
      <c r="B1877" s="7" t="s">
        <v>76</v>
      </c>
      <c r="C1877" s="8" t="str">
        <f t="shared" si="293"/>
        <v>Fri</v>
      </c>
      <c r="E1877" s="10">
        <v>20</v>
      </c>
      <c r="F1877" s="9">
        <v>34441</v>
      </c>
      <c r="G1877" s="9">
        <v>20883</v>
      </c>
      <c r="H1877" s="61">
        <v>15223</v>
      </c>
      <c r="I1877" s="9">
        <v>2427</v>
      </c>
      <c r="J1877" s="9">
        <v>0</v>
      </c>
      <c r="K1877" s="9">
        <v>23543</v>
      </c>
      <c r="L1877" s="9">
        <v>19151</v>
      </c>
      <c r="M1877" s="9"/>
      <c r="O1877" s="11">
        <f t="shared" si="294"/>
        <v>115668</v>
      </c>
      <c r="P1877" s="11">
        <v>20662</v>
      </c>
      <c r="Q1877" s="11">
        <f t="shared" si="295"/>
        <v>2881</v>
      </c>
      <c r="S1877" s="11">
        <f t="shared" si="296"/>
        <v>95006</v>
      </c>
      <c r="T1877" s="11">
        <f t="shared" si="290"/>
        <v>95006</v>
      </c>
      <c r="U1877" s="11">
        <f t="shared" si="299"/>
        <v>-13373</v>
      </c>
      <c r="V1877" s="11">
        <f t="shared" si="291"/>
        <v>75855</v>
      </c>
      <c r="W1877" s="12">
        <f t="shared" si="297"/>
        <v>0.79842325747847509</v>
      </c>
      <c r="X1877" s="11">
        <f t="shared" si="292"/>
        <v>19151</v>
      </c>
      <c r="Y1877" s="12">
        <f t="shared" si="298"/>
        <v>0.20157674252152497</v>
      </c>
      <c r="AA1877" s="12"/>
      <c r="AB1877" s="12"/>
    </row>
    <row r="1878" spans="1:28">
      <c r="A1878" s="1">
        <v>36575</v>
      </c>
      <c r="B1878" s="7" t="s">
        <v>76</v>
      </c>
      <c r="C1878" s="8" t="str">
        <f t="shared" si="293"/>
        <v>Sat</v>
      </c>
      <c r="E1878" s="10">
        <v>17</v>
      </c>
      <c r="F1878" s="9">
        <v>22677</v>
      </c>
      <c r="G1878" s="9">
        <v>18675</v>
      </c>
      <c r="H1878" s="61">
        <v>10803</v>
      </c>
      <c r="I1878" s="9">
        <v>1044</v>
      </c>
      <c r="J1878" s="9">
        <v>0</v>
      </c>
      <c r="K1878" s="9">
        <v>2592</v>
      </c>
      <c r="L1878" s="9">
        <v>17374</v>
      </c>
      <c r="M1878" s="9"/>
      <c r="O1878" s="11">
        <f t="shared" si="294"/>
        <v>73165</v>
      </c>
      <c r="P1878" s="11">
        <v>0</v>
      </c>
      <c r="Q1878" s="11">
        <f t="shared" si="295"/>
        <v>2592</v>
      </c>
      <c r="S1878" s="11">
        <f t="shared" si="296"/>
        <v>73165</v>
      </c>
      <c r="T1878" s="11">
        <f t="shared" si="290"/>
        <v>73165</v>
      </c>
      <c r="U1878" s="11">
        <f t="shared" si="299"/>
        <v>-21841</v>
      </c>
      <c r="V1878" s="11">
        <f t="shared" si="291"/>
        <v>55791</v>
      </c>
      <c r="W1878" s="12">
        <f t="shared" si="297"/>
        <v>0.76253673204401007</v>
      </c>
      <c r="X1878" s="11">
        <f t="shared" si="292"/>
        <v>17374</v>
      </c>
      <c r="Y1878" s="12">
        <f t="shared" si="298"/>
        <v>0.23746326795598988</v>
      </c>
      <c r="AA1878" s="12"/>
      <c r="AB1878" s="12"/>
    </row>
    <row r="1879" spans="1:28">
      <c r="A1879" s="1">
        <v>36576</v>
      </c>
      <c r="B1879" s="7" t="s">
        <v>76</v>
      </c>
      <c r="C1879" s="8" t="str">
        <f t="shared" si="293"/>
        <v>Sun</v>
      </c>
      <c r="E1879" s="10">
        <v>27</v>
      </c>
      <c r="F1879" s="9">
        <v>34061</v>
      </c>
      <c r="G1879" s="9">
        <v>20621</v>
      </c>
      <c r="H1879" s="61">
        <v>14367</v>
      </c>
      <c r="I1879" s="9">
        <v>2245</v>
      </c>
      <c r="J1879" s="9">
        <v>0</v>
      </c>
      <c r="K1879" s="9">
        <v>14983</v>
      </c>
      <c r="L1879" s="9">
        <v>19832</v>
      </c>
      <c r="M1879" s="9"/>
      <c r="O1879" s="11">
        <f t="shared" si="294"/>
        <v>106109</v>
      </c>
      <c r="P1879" s="11">
        <v>11917</v>
      </c>
      <c r="Q1879" s="11">
        <f t="shared" si="295"/>
        <v>3066</v>
      </c>
      <c r="S1879" s="11">
        <f t="shared" si="296"/>
        <v>94192</v>
      </c>
      <c r="T1879" s="11">
        <f t="shared" si="290"/>
        <v>94192</v>
      </c>
      <c r="U1879" s="11">
        <f t="shared" si="299"/>
        <v>21027</v>
      </c>
      <c r="V1879" s="11">
        <f t="shared" si="291"/>
        <v>74360</v>
      </c>
      <c r="W1879" s="12">
        <f t="shared" si="297"/>
        <v>0.78945133344657725</v>
      </c>
      <c r="X1879" s="11">
        <f t="shared" si="292"/>
        <v>19832</v>
      </c>
      <c r="Y1879" s="12">
        <f t="shared" si="298"/>
        <v>0.2105486665534228</v>
      </c>
      <c r="AA1879" s="12"/>
      <c r="AB1879" s="12"/>
    </row>
    <row r="1880" spans="1:28">
      <c r="A1880" s="1">
        <v>36577</v>
      </c>
      <c r="B1880" s="7" t="s">
        <v>76</v>
      </c>
      <c r="C1880" s="8" t="str">
        <f t="shared" si="293"/>
        <v>Mon</v>
      </c>
      <c r="E1880" s="10">
        <v>28</v>
      </c>
      <c r="F1880" s="9">
        <v>37747</v>
      </c>
      <c r="G1880" s="9">
        <v>21997</v>
      </c>
      <c r="H1880" s="61">
        <v>16284</v>
      </c>
      <c r="I1880" s="9">
        <v>3246</v>
      </c>
      <c r="J1880" s="9">
        <v>0</v>
      </c>
      <c r="K1880" s="9">
        <v>34611</v>
      </c>
      <c r="L1880" s="9">
        <v>20350</v>
      </c>
      <c r="M1880" s="9"/>
      <c r="O1880" s="11">
        <f t="shared" si="294"/>
        <v>134235</v>
      </c>
      <c r="P1880" s="11">
        <v>29426</v>
      </c>
      <c r="Q1880" s="11">
        <f t="shared" si="295"/>
        <v>5185</v>
      </c>
      <c r="S1880" s="11">
        <f t="shared" si="296"/>
        <v>104809</v>
      </c>
      <c r="T1880" s="11">
        <f t="shared" si="290"/>
        <v>104809</v>
      </c>
      <c r="U1880" s="11">
        <f t="shared" si="299"/>
        <v>10617</v>
      </c>
      <c r="V1880" s="11">
        <f t="shared" si="291"/>
        <v>84459</v>
      </c>
      <c r="W1880" s="12">
        <f t="shared" si="297"/>
        <v>0.80583728496598572</v>
      </c>
      <c r="X1880" s="11">
        <f t="shared" si="292"/>
        <v>20350</v>
      </c>
      <c r="Y1880" s="12">
        <f t="shared" si="298"/>
        <v>0.19416271503401425</v>
      </c>
      <c r="AA1880" s="12"/>
      <c r="AB1880" s="12"/>
    </row>
    <row r="1881" spans="1:28">
      <c r="A1881" s="1">
        <v>36578</v>
      </c>
      <c r="B1881" s="7" t="s">
        <v>76</v>
      </c>
      <c r="C1881" s="8" t="str">
        <f t="shared" si="293"/>
        <v>Tue</v>
      </c>
      <c r="E1881" s="10">
        <v>25</v>
      </c>
      <c r="F1881" s="9">
        <v>31631</v>
      </c>
      <c r="G1881" s="9">
        <v>20840</v>
      </c>
      <c r="H1881" s="61">
        <v>15582</v>
      </c>
      <c r="I1881" s="9">
        <v>2496</v>
      </c>
      <c r="J1881" s="9">
        <v>0</v>
      </c>
      <c r="K1881" s="9">
        <v>15118</v>
      </c>
      <c r="L1881" s="9">
        <v>19371</v>
      </c>
      <c r="M1881" s="9"/>
      <c r="O1881" s="11">
        <f t="shared" si="294"/>
        <v>105038</v>
      </c>
      <c r="P1881" s="11">
        <v>11342</v>
      </c>
      <c r="Q1881" s="11">
        <f t="shared" si="295"/>
        <v>3776</v>
      </c>
      <c r="S1881" s="11">
        <f t="shared" si="296"/>
        <v>93696</v>
      </c>
      <c r="T1881" s="11">
        <f t="shared" si="290"/>
        <v>93696</v>
      </c>
      <c r="U1881" s="11">
        <f t="shared" si="299"/>
        <v>-11113</v>
      </c>
      <c r="V1881" s="11">
        <f t="shared" si="291"/>
        <v>74325</v>
      </c>
      <c r="W1881" s="12">
        <f t="shared" si="297"/>
        <v>0.79325691598360659</v>
      </c>
      <c r="X1881" s="11">
        <f t="shared" si="292"/>
        <v>19371</v>
      </c>
      <c r="Y1881" s="12">
        <f t="shared" si="298"/>
        <v>0.20674308401639344</v>
      </c>
      <c r="AA1881" s="12"/>
      <c r="AB1881" s="12"/>
    </row>
    <row r="1882" spans="1:28">
      <c r="A1882" s="1">
        <v>36579</v>
      </c>
      <c r="B1882" s="7" t="s">
        <v>76</v>
      </c>
      <c r="C1882" s="8" t="str">
        <f t="shared" si="293"/>
        <v>Wed</v>
      </c>
      <c r="E1882" s="10">
        <v>16</v>
      </c>
      <c r="F1882" s="9">
        <v>20701</v>
      </c>
      <c r="G1882" s="9">
        <v>18771</v>
      </c>
      <c r="H1882" s="61">
        <v>12482</v>
      </c>
      <c r="I1882" s="9">
        <v>788</v>
      </c>
      <c r="J1882" s="9">
        <v>0</v>
      </c>
      <c r="K1882" s="9">
        <v>3866</v>
      </c>
      <c r="L1882" s="9">
        <v>17440</v>
      </c>
      <c r="M1882" s="9"/>
      <c r="O1882" s="11">
        <f t="shared" si="294"/>
        <v>74048</v>
      </c>
      <c r="P1882" s="11">
        <v>20</v>
      </c>
      <c r="Q1882" s="11">
        <f t="shared" si="295"/>
        <v>3846</v>
      </c>
      <c r="S1882" s="11">
        <f t="shared" si="296"/>
        <v>74028</v>
      </c>
      <c r="T1882" s="11">
        <f t="shared" si="290"/>
        <v>74028</v>
      </c>
      <c r="U1882" s="11">
        <f t="shared" si="299"/>
        <v>-19668</v>
      </c>
      <c r="V1882" s="11">
        <f t="shared" si="291"/>
        <v>56588</v>
      </c>
      <c r="W1882" s="12">
        <f t="shared" si="297"/>
        <v>0.76441346517533904</v>
      </c>
      <c r="X1882" s="11">
        <f t="shared" si="292"/>
        <v>17440</v>
      </c>
      <c r="Y1882" s="12">
        <f t="shared" si="298"/>
        <v>0.23558653482466094</v>
      </c>
      <c r="AA1882" s="12"/>
      <c r="AB1882" s="12"/>
    </row>
    <row r="1883" spans="1:28">
      <c r="A1883" s="1">
        <v>36580</v>
      </c>
      <c r="B1883" s="7" t="s">
        <v>76</v>
      </c>
      <c r="C1883" s="8" t="str">
        <f t="shared" si="293"/>
        <v>Thur</v>
      </c>
      <c r="E1883" s="10">
        <v>8</v>
      </c>
      <c r="F1883" s="9">
        <v>11113</v>
      </c>
      <c r="G1883" s="9">
        <v>17518</v>
      </c>
      <c r="H1883" s="61">
        <v>7817</v>
      </c>
      <c r="I1883" s="9">
        <v>104</v>
      </c>
      <c r="J1883" s="9">
        <v>0</v>
      </c>
      <c r="K1883" s="9">
        <v>3387</v>
      </c>
      <c r="L1883" s="9">
        <v>14573</v>
      </c>
      <c r="M1883" s="9"/>
      <c r="O1883" s="11">
        <f t="shared" si="294"/>
        <v>54512</v>
      </c>
      <c r="P1883" s="11">
        <v>0</v>
      </c>
      <c r="Q1883" s="11">
        <f t="shared" si="295"/>
        <v>3387</v>
      </c>
      <c r="S1883" s="11">
        <f t="shared" si="296"/>
        <v>54512</v>
      </c>
      <c r="T1883" s="11">
        <f t="shared" si="290"/>
        <v>54512</v>
      </c>
      <c r="U1883" s="11">
        <f t="shared" si="299"/>
        <v>-19516</v>
      </c>
      <c r="V1883" s="11">
        <f t="shared" si="291"/>
        <v>39939</v>
      </c>
      <c r="W1883" s="12">
        <f t="shared" si="297"/>
        <v>0.73266436747872032</v>
      </c>
      <c r="X1883" s="11">
        <f t="shared" si="292"/>
        <v>14573</v>
      </c>
      <c r="Y1883" s="12">
        <f t="shared" si="298"/>
        <v>0.26733563252127973</v>
      </c>
      <c r="AA1883" s="12"/>
      <c r="AB1883" s="12"/>
    </row>
    <row r="1884" spans="1:28">
      <c r="A1884" s="1">
        <v>36581</v>
      </c>
      <c r="B1884" s="7" t="s">
        <v>76</v>
      </c>
      <c r="C1884" s="8" t="str">
        <f t="shared" si="293"/>
        <v>Fri</v>
      </c>
      <c r="E1884" s="10">
        <v>4</v>
      </c>
      <c r="F1884" s="9">
        <v>7755</v>
      </c>
      <c r="G1884" s="9">
        <v>16300</v>
      </c>
      <c r="H1884" s="61">
        <v>3449</v>
      </c>
      <c r="I1884" s="9">
        <v>0</v>
      </c>
      <c r="J1884" s="9">
        <v>0</v>
      </c>
      <c r="K1884" s="9">
        <v>3368</v>
      </c>
      <c r="L1884" s="9">
        <v>11776</v>
      </c>
      <c r="M1884" s="9"/>
      <c r="O1884" s="11">
        <f t="shared" si="294"/>
        <v>42648</v>
      </c>
      <c r="P1884" s="11">
        <v>0</v>
      </c>
      <c r="Q1884" s="11">
        <f t="shared" si="295"/>
        <v>3368</v>
      </c>
      <c r="S1884" s="11">
        <f t="shared" si="296"/>
        <v>42648</v>
      </c>
      <c r="T1884" s="11">
        <f t="shared" si="290"/>
        <v>42648</v>
      </c>
      <c r="U1884" s="11">
        <f t="shared" si="299"/>
        <v>-11864</v>
      </c>
      <c r="V1884" s="11">
        <f t="shared" si="291"/>
        <v>30872</v>
      </c>
      <c r="W1884" s="12">
        <f t="shared" si="297"/>
        <v>0.7238791971487526</v>
      </c>
      <c r="X1884" s="11">
        <f t="shared" si="292"/>
        <v>11776</v>
      </c>
      <c r="Y1884" s="12">
        <f t="shared" si="298"/>
        <v>0.2761208028512474</v>
      </c>
      <c r="AA1884" s="12"/>
      <c r="AB1884" s="12"/>
    </row>
    <row r="1885" spans="1:28">
      <c r="A1885" s="1">
        <v>36582</v>
      </c>
      <c r="B1885" s="7" t="s">
        <v>76</v>
      </c>
      <c r="C1885" s="8" t="str">
        <f t="shared" si="293"/>
        <v>Sat</v>
      </c>
      <c r="E1885" s="10">
        <v>18</v>
      </c>
      <c r="F1885" s="9">
        <v>16194</v>
      </c>
      <c r="G1885" s="9">
        <v>17832</v>
      </c>
      <c r="H1885" s="61">
        <v>9961</v>
      </c>
      <c r="I1885" s="9">
        <v>53</v>
      </c>
      <c r="J1885" s="9">
        <v>0</v>
      </c>
      <c r="K1885" s="9">
        <v>3683</v>
      </c>
      <c r="L1885" s="9">
        <v>17222</v>
      </c>
      <c r="M1885" s="9"/>
      <c r="O1885" s="11">
        <f t="shared" si="294"/>
        <v>64945</v>
      </c>
      <c r="P1885" s="11">
        <v>0</v>
      </c>
      <c r="Q1885" s="11">
        <f t="shared" si="295"/>
        <v>3683</v>
      </c>
      <c r="S1885" s="11">
        <f t="shared" si="296"/>
        <v>64945</v>
      </c>
      <c r="T1885" s="11">
        <f t="shared" si="290"/>
        <v>64945</v>
      </c>
      <c r="U1885" s="11">
        <f t="shared" si="299"/>
        <v>22297</v>
      </c>
      <c r="V1885" s="11">
        <f t="shared" si="291"/>
        <v>47723</v>
      </c>
      <c r="W1885" s="12">
        <f t="shared" si="297"/>
        <v>0.73482177226884282</v>
      </c>
      <c r="X1885" s="11">
        <f t="shared" si="292"/>
        <v>17222</v>
      </c>
      <c r="Y1885" s="12">
        <f t="shared" si="298"/>
        <v>0.26517822773115712</v>
      </c>
      <c r="AA1885" s="12"/>
      <c r="AB1885" s="12"/>
    </row>
    <row r="1886" spans="1:28">
      <c r="A1886" s="1">
        <v>36583</v>
      </c>
      <c r="B1886" s="7" t="s">
        <v>76</v>
      </c>
      <c r="C1886" s="8" t="str">
        <f t="shared" si="293"/>
        <v>Sun</v>
      </c>
      <c r="E1886" s="10">
        <v>9</v>
      </c>
      <c r="F1886" s="9">
        <v>10138</v>
      </c>
      <c r="G1886" s="9">
        <v>16791</v>
      </c>
      <c r="H1886" s="61">
        <v>5262</v>
      </c>
      <c r="I1886" s="9">
        <v>149</v>
      </c>
      <c r="J1886" s="9">
        <v>0</v>
      </c>
      <c r="K1886" s="9">
        <v>3309</v>
      </c>
      <c r="L1886" s="9">
        <v>13976</v>
      </c>
      <c r="M1886" s="9"/>
      <c r="O1886" s="11">
        <f t="shared" si="294"/>
        <v>49625</v>
      </c>
      <c r="P1886" s="11">
        <v>0</v>
      </c>
      <c r="Q1886" s="11">
        <f t="shared" si="295"/>
        <v>3309</v>
      </c>
      <c r="S1886" s="11">
        <f t="shared" si="296"/>
        <v>49625</v>
      </c>
      <c r="T1886" s="11">
        <f t="shared" si="290"/>
        <v>49625</v>
      </c>
      <c r="U1886" s="11">
        <f t="shared" si="299"/>
        <v>-15320</v>
      </c>
      <c r="V1886" s="11">
        <f t="shared" si="291"/>
        <v>35649</v>
      </c>
      <c r="W1886" s="12">
        <f t="shared" si="297"/>
        <v>0.71836775818639798</v>
      </c>
      <c r="X1886" s="11">
        <f t="shared" si="292"/>
        <v>13976</v>
      </c>
      <c r="Y1886" s="12">
        <f t="shared" si="298"/>
        <v>0.28163224181360202</v>
      </c>
      <c r="AA1886" s="12"/>
      <c r="AB1886" s="12"/>
    </row>
    <row r="1887" spans="1:28">
      <c r="A1887" s="1">
        <v>36584</v>
      </c>
      <c r="B1887" s="7" t="s">
        <v>76</v>
      </c>
      <c r="C1887" s="8" t="str">
        <f t="shared" si="293"/>
        <v>Mon</v>
      </c>
      <c r="E1887" s="10">
        <v>16</v>
      </c>
      <c r="F1887" s="9">
        <v>21679</v>
      </c>
      <c r="G1887" s="9">
        <v>18771</v>
      </c>
      <c r="H1887" s="61">
        <v>12838</v>
      </c>
      <c r="I1887" s="9">
        <v>998</v>
      </c>
      <c r="J1887" s="9">
        <v>0</v>
      </c>
      <c r="K1887" s="9">
        <v>3298</v>
      </c>
      <c r="L1887" s="9">
        <v>17853</v>
      </c>
      <c r="M1887" s="9"/>
      <c r="O1887" s="11">
        <f t="shared" si="294"/>
        <v>75437</v>
      </c>
      <c r="P1887" s="11">
        <v>0</v>
      </c>
      <c r="Q1887" s="11">
        <f t="shared" si="295"/>
        <v>3298</v>
      </c>
      <c r="S1887" s="11">
        <f t="shared" si="296"/>
        <v>75437</v>
      </c>
      <c r="T1887" s="11">
        <f t="shared" si="290"/>
        <v>75437</v>
      </c>
      <c r="U1887" s="11">
        <f t="shared" si="299"/>
        <v>25812</v>
      </c>
      <c r="V1887" s="11">
        <f t="shared" si="291"/>
        <v>57584</v>
      </c>
      <c r="W1887" s="12">
        <f t="shared" si="297"/>
        <v>0.76333894508000055</v>
      </c>
      <c r="X1887" s="11">
        <f t="shared" si="292"/>
        <v>17853</v>
      </c>
      <c r="Y1887" s="12">
        <f t="shared" si="298"/>
        <v>0.23666105491999948</v>
      </c>
      <c r="AA1887" s="12"/>
      <c r="AB1887" s="12"/>
    </row>
    <row r="1888" spans="1:28">
      <c r="A1888" s="1">
        <v>36585</v>
      </c>
      <c r="B1888" s="7" t="s">
        <v>77</v>
      </c>
      <c r="C1888" s="8" t="str">
        <f t="shared" si="293"/>
        <v>Tue</v>
      </c>
      <c r="E1888" s="10">
        <v>18</v>
      </c>
      <c r="F1888" s="9">
        <v>21910</v>
      </c>
      <c r="G1888" s="9">
        <v>18814</v>
      </c>
      <c r="H1888" s="61">
        <v>12904</v>
      </c>
      <c r="I1888" s="9">
        <v>1088</v>
      </c>
      <c r="J1888" s="9">
        <v>0</v>
      </c>
      <c r="K1888" s="9">
        <v>2559</v>
      </c>
      <c r="L1888" s="9">
        <v>17812</v>
      </c>
      <c r="M1888" s="9"/>
      <c r="O1888" s="11">
        <f t="shared" si="294"/>
        <v>75087</v>
      </c>
      <c r="P1888" s="11">
        <v>0</v>
      </c>
      <c r="Q1888" s="11">
        <f t="shared" si="295"/>
        <v>2559</v>
      </c>
      <c r="S1888" s="11">
        <f t="shared" si="296"/>
        <v>75087</v>
      </c>
      <c r="T1888" s="11">
        <f t="shared" si="290"/>
        <v>75087</v>
      </c>
      <c r="U1888" s="11">
        <f t="shared" si="299"/>
        <v>-350</v>
      </c>
      <c r="V1888" s="11">
        <f t="shared" si="291"/>
        <v>57275</v>
      </c>
      <c r="W1888" s="12">
        <f t="shared" si="297"/>
        <v>0.76278183973257685</v>
      </c>
      <c r="X1888" s="11">
        <f t="shared" si="292"/>
        <v>17812</v>
      </c>
      <c r="Y1888" s="12">
        <f t="shared" si="298"/>
        <v>0.23721816026742312</v>
      </c>
      <c r="AA1888" s="12"/>
      <c r="AB1888" s="12"/>
    </row>
    <row r="1889" spans="1:31">
      <c r="A1889" s="1">
        <v>36586</v>
      </c>
      <c r="B1889" s="7" t="s">
        <v>77</v>
      </c>
      <c r="C1889" s="8" t="str">
        <f t="shared" si="293"/>
        <v>Wed</v>
      </c>
      <c r="E1889" s="10">
        <v>8</v>
      </c>
      <c r="F1889" s="9">
        <v>12870</v>
      </c>
      <c r="G1889" s="9">
        <v>17513</v>
      </c>
      <c r="H1889" s="61">
        <v>8643</v>
      </c>
      <c r="I1889" s="9">
        <v>194</v>
      </c>
      <c r="J1889" s="9">
        <v>0</v>
      </c>
      <c r="K1889" s="9">
        <v>3458</v>
      </c>
      <c r="L1889" s="9">
        <v>15522</v>
      </c>
      <c r="M1889" s="9"/>
      <c r="O1889" s="11">
        <f t="shared" si="294"/>
        <v>58200</v>
      </c>
      <c r="P1889" s="11">
        <v>0</v>
      </c>
      <c r="Q1889" s="11">
        <f t="shared" si="295"/>
        <v>3458</v>
      </c>
      <c r="S1889" s="11">
        <f t="shared" si="296"/>
        <v>58200</v>
      </c>
      <c r="T1889" s="11">
        <f t="shared" si="290"/>
        <v>58200</v>
      </c>
      <c r="U1889" s="11">
        <f t="shared" si="299"/>
        <v>-16887</v>
      </c>
      <c r="V1889" s="11">
        <f t="shared" si="291"/>
        <v>42678</v>
      </c>
      <c r="W1889" s="12">
        <f t="shared" si="297"/>
        <v>0.73329896907216496</v>
      </c>
      <c r="X1889" s="11">
        <f t="shared" si="292"/>
        <v>15522</v>
      </c>
      <c r="Y1889" s="12">
        <f t="shared" si="298"/>
        <v>0.26670103092783504</v>
      </c>
      <c r="AA1889" s="9">
        <f>INTERCEPT(T1889:T1919,E1889:E1919)</f>
        <v>33237.040641975313</v>
      </c>
      <c r="AB1889" s="9">
        <f>SLOPE(T1889:T1919,E1889:E1919)</f>
        <v>2397.265563786008</v>
      </c>
      <c r="AC1889" s="12">
        <f>RSQ(T1889:T1919,E1889:E1919)</f>
        <v>0.88594132342405241</v>
      </c>
      <c r="AD1889" s="9">
        <f>AA1889+(AB1889*55)</f>
        <v>165086.64665020577</v>
      </c>
      <c r="AE1889" s="10">
        <f>SUM(E1889:E1919)</f>
        <v>417</v>
      </c>
    </row>
    <row r="1890" spans="1:31">
      <c r="A1890" s="1">
        <v>36587</v>
      </c>
      <c r="B1890" s="7" t="s">
        <v>77</v>
      </c>
      <c r="C1890" s="8" t="str">
        <f t="shared" si="293"/>
        <v>Thur</v>
      </c>
      <c r="E1890" s="10">
        <v>19</v>
      </c>
      <c r="F1890" s="9">
        <v>24436</v>
      </c>
      <c r="G1890" s="9">
        <v>19210</v>
      </c>
      <c r="H1890" s="61">
        <v>13452</v>
      </c>
      <c r="I1890" s="9">
        <v>1316</v>
      </c>
      <c r="J1890" s="9">
        <v>0</v>
      </c>
      <c r="K1890" s="9">
        <v>3929</v>
      </c>
      <c r="L1890" s="9">
        <v>18188</v>
      </c>
      <c r="M1890" s="9"/>
      <c r="O1890" s="11">
        <f t="shared" si="294"/>
        <v>80531</v>
      </c>
      <c r="P1890" s="11">
        <v>0</v>
      </c>
      <c r="Q1890" s="11">
        <f t="shared" si="295"/>
        <v>3929</v>
      </c>
      <c r="S1890" s="11">
        <f t="shared" si="296"/>
        <v>80531</v>
      </c>
      <c r="T1890" s="11">
        <f t="shared" si="290"/>
        <v>80531</v>
      </c>
      <c r="U1890" s="11">
        <f t="shared" si="299"/>
        <v>22331</v>
      </c>
      <c r="V1890" s="11">
        <f t="shared" si="291"/>
        <v>62343</v>
      </c>
      <c r="W1890" s="12">
        <f t="shared" si="297"/>
        <v>0.77414908544535643</v>
      </c>
      <c r="X1890" s="11">
        <f t="shared" si="292"/>
        <v>18188</v>
      </c>
      <c r="Y1890" s="12">
        <f t="shared" si="298"/>
        <v>0.22585091455464357</v>
      </c>
      <c r="AA1890" s="12"/>
      <c r="AB1890" s="12"/>
    </row>
    <row r="1891" spans="1:31">
      <c r="A1891" s="1">
        <v>36588</v>
      </c>
      <c r="B1891" s="7" t="s">
        <v>77</v>
      </c>
      <c r="C1891" s="8" t="str">
        <f t="shared" si="293"/>
        <v>Fri</v>
      </c>
      <c r="E1891" s="10">
        <v>22</v>
      </c>
      <c r="F1891" s="9">
        <v>27050</v>
      </c>
      <c r="G1891" s="9">
        <v>19052</v>
      </c>
      <c r="H1891" s="61">
        <v>13516</v>
      </c>
      <c r="I1891" s="9">
        <v>1546</v>
      </c>
      <c r="J1891" s="9">
        <v>0</v>
      </c>
      <c r="K1891" s="9">
        <v>3748</v>
      </c>
      <c r="L1891" s="9">
        <v>18587</v>
      </c>
      <c r="M1891" s="9"/>
      <c r="O1891" s="11">
        <f t="shared" si="294"/>
        <v>83499</v>
      </c>
      <c r="P1891" s="11">
        <v>0</v>
      </c>
      <c r="Q1891" s="11">
        <f t="shared" si="295"/>
        <v>3748</v>
      </c>
      <c r="S1891" s="11">
        <f t="shared" si="296"/>
        <v>83499</v>
      </c>
      <c r="T1891" s="11">
        <f t="shared" si="290"/>
        <v>83499</v>
      </c>
      <c r="U1891" s="11">
        <f t="shared" si="299"/>
        <v>2968</v>
      </c>
      <c r="V1891" s="11">
        <f t="shared" si="291"/>
        <v>64912</v>
      </c>
      <c r="W1891" s="12">
        <f t="shared" si="297"/>
        <v>0.77739853171894269</v>
      </c>
      <c r="X1891" s="11">
        <f t="shared" si="292"/>
        <v>18587</v>
      </c>
      <c r="Y1891" s="12">
        <f t="shared" si="298"/>
        <v>0.22260146828105726</v>
      </c>
      <c r="AA1891" s="12"/>
      <c r="AB1891" s="12"/>
    </row>
    <row r="1892" spans="1:31">
      <c r="A1892" s="1">
        <v>36589</v>
      </c>
      <c r="B1892" s="7" t="s">
        <v>77</v>
      </c>
      <c r="C1892" s="8" t="str">
        <f t="shared" si="293"/>
        <v>Sat</v>
      </c>
      <c r="E1892" s="10">
        <v>19</v>
      </c>
      <c r="F1892" s="9">
        <v>19976</v>
      </c>
      <c r="G1892" s="9">
        <v>18133</v>
      </c>
      <c r="H1892" s="61">
        <v>10788</v>
      </c>
      <c r="I1892" s="9">
        <v>717</v>
      </c>
      <c r="J1892" s="9">
        <v>0</v>
      </c>
      <c r="K1892" s="9">
        <v>3699</v>
      </c>
      <c r="L1892" s="9">
        <v>17519</v>
      </c>
      <c r="M1892" s="9"/>
      <c r="O1892" s="11">
        <f t="shared" si="294"/>
        <v>70832</v>
      </c>
      <c r="P1892" s="11">
        <v>0</v>
      </c>
      <c r="Q1892" s="11">
        <f t="shared" si="295"/>
        <v>3699</v>
      </c>
      <c r="S1892" s="11">
        <f t="shared" si="296"/>
        <v>70832</v>
      </c>
      <c r="T1892" s="11">
        <f t="shared" si="290"/>
        <v>70832</v>
      </c>
      <c r="U1892" s="11">
        <f t="shared" si="299"/>
        <v>-12667</v>
      </c>
      <c r="V1892" s="11">
        <f t="shared" si="291"/>
        <v>53313</v>
      </c>
      <c r="W1892" s="12">
        <f t="shared" si="297"/>
        <v>0.75266828552066867</v>
      </c>
      <c r="X1892" s="11">
        <f t="shared" si="292"/>
        <v>17519</v>
      </c>
      <c r="Y1892" s="12">
        <f t="shared" si="298"/>
        <v>0.24733171447933139</v>
      </c>
      <c r="AA1892" s="12"/>
      <c r="AB1892" s="12"/>
    </row>
    <row r="1893" spans="1:31">
      <c r="A1893" s="1">
        <v>36590</v>
      </c>
      <c r="B1893" s="7" t="s">
        <v>77</v>
      </c>
      <c r="C1893" s="8" t="str">
        <f t="shared" si="293"/>
        <v>Sun</v>
      </c>
      <c r="E1893" s="10">
        <v>10</v>
      </c>
      <c r="F1893" s="9">
        <v>13929</v>
      </c>
      <c r="G1893" s="9">
        <v>17404</v>
      </c>
      <c r="H1893" s="61">
        <v>7791</v>
      </c>
      <c r="I1893" s="9">
        <v>419</v>
      </c>
      <c r="J1893" s="9">
        <v>0</v>
      </c>
      <c r="K1893" s="9">
        <v>3566</v>
      </c>
      <c r="L1893" s="9">
        <v>15598</v>
      </c>
      <c r="M1893" s="9"/>
      <c r="O1893" s="11">
        <f t="shared" si="294"/>
        <v>58707</v>
      </c>
      <c r="P1893" s="11">
        <v>0</v>
      </c>
      <c r="Q1893" s="11">
        <f t="shared" si="295"/>
        <v>3566</v>
      </c>
      <c r="S1893" s="11">
        <f t="shared" si="296"/>
        <v>58707</v>
      </c>
      <c r="T1893" s="11">
        <f t="shared" si="290"/>
        <v>58707</v>
      </c>
      <c r="U1893" s="11">
        <f t="shared" si="299"/>
        <v>-12125</v>
      </c>
      <c r="V1893" s="11">
        <f t="shared" si="291"/>
        <v>43109</v>
      </c>
      <c r="W1893" s="12">
        <f t="shared" si="297"/>
        <v>0.73430766348135657</v>
      </c>
      <c r="X1893" s="11">
        <f t="shared" si="292"/>
        <v>15598</v>
      </c>
      <c r="Y1893" s="12">
        <f t="shared" si="298"/>
        <v>0.26569233651864343</v>
      </c>
      <c r="AA1893" s="12"/>
      <c r="AB1893" s="12"/>
    </row>
    <row r="1894" spans="1:31">
      <c r="A1894" s="1">
        <v>36591</v>
      </c>
      <c r="B1894" s="7" t="s">
        <v>77</v>
      </c>
      <c r="C1894" s="8" t="str">
        <f t="shared" si="293"/>
        <v>Mon</v>
      </c>
      <c r="E1894" s="10">
        <v>15</v>
      </c>
      <c r="F1894" s="9">
        <v>19046</v>
      </c>
      <c r="G1894" s="9">
        <v>18316</v>
      </c>
      <c r="H1894" s="61">
        <v>12018</v>
      </c>
      <c r="I1894" s="9">
        <v>587</v>
      </c>
      <c r="J1894" s="9">
        <v>0</v>
      </c>
      <c r="K1894" s="9">
        <v>3580</v>
      </c>
      <c r="L1894" s="9">
        <v>11672</v>
      </c>
      <c r="M1894" s="9"/>
      <c r="O1894" s="11">
        <f t="shared" si="294"/>
        <v>65219</v>
      </c>
      <c r="P1894" s="11">
        <v>0</v>
      </c>
      <c r="Q1894" s="11">
        <f t="shared" si="295"/>
        <v>3580</v>
      </c>
      <c r="S1894" s="11">
        <f t="shared" si="296"/>
        <v>65219</v>
      </c>
      <c r="T1894" s="11">
        <f t="shared" si="290"/>
        <v>65219</v>
      </c>
      <c r="U1894" s="11">
        <f t="shared" si="299"/>
        <v>6512</v>
      </c>
      <c r="V1894" s="11">
        <f t="shared" si="291"/>
        <v>53547</v>
      </c>
      <c r="W1894" s="12">
        <f t="shared" si="297"/>
        <v>0.82103374783422012</v>
      </c>
      <c r="X1894" s="11">
        <f t="shared" si="292"/>
        <v>11672</v>
      </c>
      <c r="Y1894" s="12">
        <f t="shared" si="298"/>
        <v>0.17896625216577991</v>
      </c>
      <c r="AA1894" s="12"/>
      <c r="AB1894" s="12"/>
    </row>
    <row r="1895" spans="1:31">
      <c r="A1895" s="1">
        <v>36592</v>
      </c>
      <c r="B1895" s="7" t="s">
        <v>77</v>
      </c>
      <c r="C1895" s="8" t="str">
        <f t="shared" si="293"/>
        <v>Tue</v>
      </c>
      <c r="E1895" s="10">
        <v>7</v>
      </c>
      <c r="F1895" s="9">
        <v>11445</v>
      </c>
      <c r="G1895" s="9">
        <v>17244</v>
      </c>
      <c r="H1895" s="61">
        <v>8659</v>
      </c>
      <c r="I1895" s="9">
        <v>12</v>
      </c>
      <c r="J1895" s="9">
        <v>0</v>
      </c>
      <c r="K1895" s="9">
        <v>3246</v>
      </c>
      <c r="L1895" s="9">
        <v>8603</v>
      </c>
      <c r="M1895" s="9"/>
      <c r="O1895" s="11">
        <f t="shared" si="294"/>
        <v>49209</v>
      </c>
      <c r="P1895" s="11">
        <v>0</v>
      </c>
      <c r="Q1895" s="11">
        <f t="shared" si="295"/>
        <v>3246</v>
      </c>
      <c r="S1895" s="11">
        <f t="shared" si="296"/>
        <v>49209</v>
      </c>
      <c r="T1895" s="11">
        <f t="shared" si="290"/>
        <v>49209</v>
      </c>
      <c r="U1895" s="11">
        <f t="shared" si="299"/>
        <v>-16010</v>
      </c>
      <c r="V1895" s="11">
        <f t="shared" si="291"/>
        <v>40606</v>
      </c>
      <c r="W1895" s="12">
        <f t="shared" si="297"/>
        <v>0.8251742567416529</v>
      </c>
      <c r="X1895" s="11">
        <f t="shared" si="292"/>
        <v>8603</v>
      </c>
      <c r="Y1895" s="12">
        <f t="shared" si="298"/>
        <v>0.17482574325834704</v>
      </c>
      <c r="AA1895" s="12"/>
      <c r="AB1895" s="12"/>
    </row>
    <row r="1896" spans="1:31">
      <c r="A1896" s="1">
        <v>36593</v>
      </c>
      <c r="B1896" s="7" t="s">
        <v>77</v>
      </c>
      <c r="C1896" s="8" t="str">
        <f t="shared" si="293"/>
        <v>Wed</v>
      </c>
      <c r="E1896" s="10">
        <v>0</v>
      </c>
      <c r="F1896" s="9">
        <v>8278</v>
      </c>
      <c r="G1896" s="9">
        <v>16416</v>
      </c>
      <c r="H1896" s="61">
        <v>5078</v>
      </c>
      <c r="I1896" s="9">
        <v>0</v>
      </c>
      <c r="J1896" s="9">
        <v>0</v>
      </c>
      <c r="K1896" s="9">
        <v>3006</v>
      </c>
      <c r="L1896" s="9">
        <v>5806</v>
      </c>
      <c r="M1896" s="9"/>
      <c r="O1896" s="11">
        <f t="shared" si="294"/>
        <v>38584</v>
      </c>
      <c r="P1896" s="11">
        <v>0</v>
      </c>
      <c r="Q1896" s="11">
        <f t="shared" si="295"/>
        <v>3006</v>
      </c>
      <c r="S1896" s="11">
        <f t="shared" si="296"/>
        <v>38584</v>
      </c>
      <c r="T1896" s="11">
        <f t="shared" si="290"/>
        <v>38584</v>
      </c>
      <c r="U1896" s="11">
        <f t="shared" si="299"/>
        <v>-10625</v>
      </c>
      <c r="V1896" s="11">
        <f t="shared" si="291"/>
        <v>32778</v>
      </c>
      <c r="W1896" s="12">
        <f t="shared" si="297"/>
        <v>0.84952311839104289</v>
      </c>
      <c r="X1896" s="11">
        <f t="shared" si="292"/>
        <v>5806</v>
      </c>
      <c r="Y1896" s="12">
        <f t="shared" si="298"/>
        <v>0.15047688160895709</v>
      </c>
      <c r="AA1896" s="12"/>
      <c r="AB1896" s="12"/>
    </row>
    <row r="1897" spans="1:31">
      <c r="A1897" s="1">
        <v>36594</v>
      </c>
      <c r="B1897" s="7" t="s">
        <v>77</v>
      </c>
      <c r="C1897" s="8" t="str">
        <f t="shared" si="293"/>
        <v>Thur</v>
      </c>
      <c r="E1897" s="10">
        <v>0</v>
      </c>
      <c r="F1897" s="9">
        <v>8167</v>
      </c>
      <c r="G1897" s="9">
        <v>16171</v>
      </c>
      <c r="H1897" s="61">
        <v>4540</v>
      </c>
      <c r="I1897" s="9">
        <v>0</v>
      </c>
      <c r="J1897" s="9">
        <v>0</v>
      </c>
      <c r="K1897" s="9">
        <v>2683</v>
      </c>
      <c r="L1897" s="9">
        <v>5339</v>
      </c>
      <c r="M1897" s="9"/>
      <c r="O1897" s="11">
        <f t="shared" si="294"/>
        <v>36900</v>
      </c>
      <c r="P1897" s="11">
        <v>0</v>
      </c>
      <c r="Q1897" s="11">
        <f t="shared" si="295"/>
        <v>2683</v>
      </c>
      <c r="S1897" s="11">
        <f t="shared" si="296"/>
        <v>36900</v>
      </c>
      <c r="T1897" s="11">
        <f t="shared" si="290"/>
        <v>36900</v>
      </c>
      <c r="U1897" s="11">
        <f t="shared" si="299"/>
        <v>-1684</v>
      </c>
      <c r="V1897" s="11">
        <f t="shared" si="291"/>
        <v>31561</v>
      </c>
      <c r="W1897" s="12">
        <f t="shared" si="297"/>
        <v>0.85531165311653112</v>
      </c>
      <c r="X1897" s="11">
        <f t="shared" si="292"/>
        <v>5339</v>
      </c>
      <c r="Y1897" s="12">
        <f t="shared" si="298"/>
        <v>0.14468834688346882</v>
      </c>
      <c r="AA1897" s="12"/>
      <c r="AB1897" s="12"/>
    </row>
    <row r="1898" spans="1:31">
      <c r="A1898" s="1">
        <v>36595</v>
      </c>
      <c r="B1898" s="7" t="s">
        <v>77</v>
      </c>
      <c r="C1898" s="8" t="str">
        <f t="shared" si="293"/>
        <v>Fri</v>
      </c>
      <c r="E1898" s="10">
        <v>4</v>
      </c>
      <c r="F1898" s="9">
        <v>8308</v>
      </c>
      <c r="G1898" s="9">
        <v>16151</v>
      </c>
      <c r="H1898" s="61">
        <v>4622</v>
      </c>
      <c r="I1898" s="9">
        <v>0</v>
      </c>
      <c r="J1898" s="9">
        <v>0</v>
      </c>
      <c r="K1898" s="9">
        <v>2735</v>
      </c>
      <c r="L1898" s="9">
        <v>5531</v>
      </c>
      <c r="M1898" s="9"/>
      <c r="O1898" s="11">
        <f t="shared" si="294"/>
        <v>37347</v>
      </c>
      <c r="P1898" s="11">
        <v>0</v>
      </c>
      <c r="Q1898" s="11">
        <f t="shared" si="295"/>
        <v>2735</v>
      </c>
      <c r="S1898" s="11">
        <f t="shared" si="296"/>
        <v>37347</v>
      </c>
      <c r="T1898" s="11">
        <f t="shared" si="290"/>
        <v>37347</v>
      </c>
      <c r="U1898" s="11">
        <f t="shared" si="299"/>
        <v>447</v>
      </c>
      <c r="V1898" s="11">
        <f t="shared" si="291"/>
        <v>31816</v>
      </c>
      <c r="W1898" s="12">
        <f t="shared" si="297"/>
        <v>0.85190242857525367</v>
      </c>
      <c r="X1898" s="11">
        <f t="shared" si="292"/>
        <v>5531</v>
      </c>
      <c r="Y1898" s="12">
        <f t="shared" si="298"/>
        <v>0.1480975714247463</v>
      </c>
      <c r="AA1898" s="12"/>
      <c r="AB1898" s="12"/>
    </row>
    <row r="1899" spans="1:31">
      <c r="A1899" s="1">
        <v>36596</v>
      </c>
      <c r="B1899" s="7" t="s">
        <v>77</v>
      </c>
      <c r="C1899" s="8" t="str">
        <f t="shared" si="293"/>
        <v>Sat</v>
      </c>
      <c r="E1899" s="10">
        <v>1</v>
      </c>
      <c r="F1899" s="9">
        <v>7346</v>
      </c>
      <c r="G1899" s="9">
        <v>15537</v>
      </c>
      <c r="H1899" s="61">
        <v>2765</v>
      </c>
      <c r="I1899" s="9">
        <v>0</v>
      </c>
      <c r="J1899" s="9">
        <v>0</v>
      </c>
      <c r="K1899" s="9">
        <v>2626</v>
      </c>
      <c r="L1899" s="9">
        <v>4532</v>
      </c>
      <c r="M1899" s="9"/>
      <c r="O1899" s="11">
        <f t="shared" si="294"/>
        <v>32806</v>
      </c>
      <c r="P1899" s="11">
        <v>0</v>
      </c>
      <c r="Q1899" s="11">
        <f t="shared" si="295"/>
        <v>2626</v>
      </c>
      <c r="S1899" s="11">
        <f t="shared" si="296"/>
        <v>32806</v>
      </c>
      <c r="T1899" s="11">
        <f t="shared" si="290"/>
        <v>32806</v>
      </c>
      <c r="U1899" s="11">
        <f t="shared" si="299"/>
        <v>-4541</v>
      </c>
      <c r="V1899" s="11">
        <f t="shared" si="291"/>
        <v>28274</v>
      </c>
      <c r="W1899" s="12">
        <f t="shared" si="297"/>
        <v>0.8618545388038773</v>
      </c>
      <c r="X1899" s="11">
        <f t="shared" si="292"/>
        <v>4532</v>
      </c>
      <c r="Y1899" s="12">
        <f t="shared" si="298"/>
        <v>0.13814546119612267</v>
      </c>
      <c r="AA1899" s="12"/>
      <c r="AB1899" s="12"/>
    </row>
    <row r="1900" spans="1:31">
      <c r="A1900" s="1">
        <v>36597</v>
      </c>
      <c r="B1900" s="7" t="s">
        <v>77</v>
      </c>
      <c r="C1900" s="8" t="str">
        <f t="shared" si="293"/>
        <v>Sun</v>
      </c>
      <c r="E1900" s="10">
        <v>22</v>
      </c>
      <c r="F1900" s="9">
        <v>26670</v>
      </c>
      <c r="G1900" s="9">
        <v>19159</v>
      </c>
      <c r="H1900" s="61">
        <v>12685</v>
      </c>
      <c r="I1900" s="9">
        <v>1513</v>
      </c>
      <c r="J1900" s="9">
        <v>0</v>
      </c>
      <c r="K1900" s="9">
        <v>17720</v>
      </c>
      <c r="L1900" s="9">
        <v>12779</v>
      </c>
      <c r="M1900" s="9"/>
      <c r="O1900" s="11">
        <f t="shared" si="294"/>
        <v>90526</v>
      </c>
      <c r="P1900" s="11">
        <v>13939</v>
      </c>
      <c r="Q1900" s="11">
        <f t="shared" si="295"/>
        <v>3781</v>
      </c>
      <c r="S1900" s="11">
        <f t="shared" si="296"/>
        <v>76587</v>
      </c>
      <c r="T1900" s="11">
        <f t="shared" si="290"/>
        <v>76587</v>
      </c>
      <c r="U1900" s="11">
        <f t="shared" si="299"/>
        <v>43781</v>
      </c>
      <c r="V1900" s="11">
        <f t="shared" si="291"/>
        <v>63808</v>
      </c>
      <c r="W1900" s="12">
        <f t="shared" si="297"/>
        <v>0.83314400616292583</v>
      </c>
      <c r="X1900" s="11">
        <f t="shared" si="292"/>
        <v>12779</v>
      </c>
      <c r="Y1900" s="12">
        <f t="shared" si="298"/>
        <v>0.16685599383707417</v>
      </c>
      <c r="AA1900" s="12"/>
      <c r="AB1900" s="12"/>
    </row>
    <row r="1901" spans="1:31">
      <c r="A1901" s="1">
        <v>36598</v>
      </c>
      <c r="B1901" s="7" t="s">
        <v>77</v>
      </c>
      <c r="C1901" s="8" t="str">
        <f t="shared" si="293"/>
        <v>Mon</v>
      </c>
      <c r="E1901" s="10">
        <v>25</v>
      </c>
      <c r="F1901" s="9">
        <v>33175</v>
      </c>
      <c r="G1901" s="9">
        <v>20312</v>
      </c>
      <c r="H1901" s="61">
        <v>15430</v>
      </c>
      <c r="I1901" s="9">
        <v>2610</v>
      </c>
      <c r="J1901" s="9">
        <v>0</v>
      </c>
      <c r="K1901" s="9">
        <v>47102</v>
      </c>
      <c r="L1901" s="9">
        <v>15031</v>
      </c>
      <c r="M1901" s="9"/>
      <c r="O1901" s="11">
        <f t="shared" si="294"/>
        <v>133660</v>
      </c>
      <c r="P1901" s="11">
        <v>41794</v>
      </c>
      <c r="Q1901" s="11">
        <f t="shared" si="295"/>
        <v>5308</v>
      </c>
      <c r="S1901" s="11">
        <f t="shared" si="296"/>
        <v>91866</v>
      </c>
      <c r="T1901" s="11">
        <f t="shared" si="290"/>
        <v>91866</v>
      </c>
      <c r="U1901" s="11">
        <f t="shared" si="299"/>
        <v>15279</v>
      </c>
      <c r="V1901" s="11">
        <f t="shared" si="291"/>
        <v>76835</v>
      </c>
      <c r="W1901" s="12">
        <f t="shared" si="297"/>
        <v>0.83638125095247429</v>
      </c>
      <c r="X1901" s="11">
        <f t="shared" si="292"/>
        <v>15031</v>
      </c>
      <c r="Y1901" s="12">
        <f t="shared" si="298"/>
        <v>0.16361874904752574</v>
      </c>
      <c r="AA1901" s="12"/>
      <c r="AB1901" s="12"/>
    </row>
    <row r="1902" spans="1:31">
      <c r="A1902" s="1">
        <v>36599</v>
      </c>
      <c r="B1902" s="7" t="s">
        <v>77</v>
      </c>
      <c r="C1902" s="8" t="str">
        <f t="shared" si="293"/>
        <v>Tue</v>
      </c>
      <c r="E1902" s="10">
        <v>15</v>
      </c>
      <c r="F1902" s="9">
        <v>22182</v>
      </c>
      <c r="G1902" s="9">
        <v>18634</v>
      </c>
      <c r="H1902" s="61">
        <v>12677</v>
      </c>
      <c r="I1902" s="9">
        <v>829</v>
      </c>
      <c r="J1902" s="9">
        <v>0</v>
      </c>
      <c r="K1902" s="9">
        <v>19350</v>
      </c>
      <c r="L1902" s="9">
        <v>12402</v>
      </c>
      <c r="M1902" s="9"/>
      <c r="O1902" s="11">
        <f t="shared" si="294"/>
        <v>86074</v>
      </c>
      <c r="P1902" s="11">
        <v>15170</v>
      </c>
      <c r="Q1902" s="11">
        <f t="shared" si="295"/>
        <v>4180</v>
      </c>
      <c r="S1902" s="11">
        <f t="shared" si="296"/>
        <v>70904</v>
      </c>
      <c r="T1902" s="11">
        <f t="shared" si="290"/>
        <v>70904</v>
      </c>
      <c r="U1902" s="11">
        <f t="shared" si="299"/>
        <v>-20962</v>
      </c>
      <c r="V1902" s="11">
        <f t="shared" si="291"/>
        <v>58502</v>
      </c>
      <c r="W1902" s="12">
        <f t="shared" si="297"/>
        <v>0.82508744217533569</v>
      </c>
      <c r="X1902" s="11">
        <f t="shared" si="292"/>
        <v>12402</v>
      </c>
      <c r="Y1902" s="12">
        <f t="shared" si="298"/>
        <v>0.17491255782466433</v>
      </c>
      <c r="AA1902" s="12"/>
      <c r="AB1902" s="12"/>
    </row>
    <row r="1903" spans="1:31">
      <c r="A1903" s="1">
        <v>36600</v>
      </c>
      <c r="B1903" s="7" t="s">
        <v>77</v>
      </c>
      <c r="C1903" s="8" t="str">
        <f t="shared" si="293"/>
        <v>Wed</v>
      </c>
      <c r="E1903" s="10">
        <v>7</v>
      </c>
      <c r="F1903" s="9">
        <v>11885</v>
      </c>
      <c r="G1903" s="9">
        <v>17355</v>
      </c>
      <c r="H1903" s="61">
        <v>9218</v>
      </c>
      <c r="I1903" s="9">
        <v>8</v>
      </c>
      <c r="J1903" s="9">
        <v>0</v>
      </c>
      <c r="K1903" s="9">
        <v>19671</v>
      </c>
      <c r="L1903" s="9">
        <v>9263</v>
      </c>
      <c r="M1903" s="9"/>
      <c r="O1903" s="11">
        <f t="shared" si="294"/>
        <v>67400</v>
      </c>
      <c r="P1903" s="11">
        <v>16076</v>
      </c>
      <c r="Q1903" s="11">
        <f t="shared" si="295"/>
        <v>3595</v>
      </c>
      <c r="S1903" s="11">
        <f t="shared" si="296"/>
        <v>51324</v>
      </c>
      <c r="T1903" s="11">
        <f t="shared" si="290"/>
        <v>51324</v>
      </c>
      <c r="U1903" s="11">
        <f t="shared" si="299"/>
        <v>-19580</v>
      </c>
      <c r="V1903" s="11">
        <f t="shared" si="291"/>
        <v>42061</v>
      </c>
      <c r="W1903" s="12">
        <f t="shared" si="297"/>
        <v>0.81951913334892057</v>
      </c>
      <c r="X1903" s="11">
        <f t="shared" si="292"/>
        <v>9263</v>
      </c>
      <c r="Y1903" s="12">
        <f t="shared" si="298"/>
        <v>0.18048086665107943</v>
      </c>
      <c r="AA1903" s="12"/>
      <c r="AB1903" s="12"/>
    </row>
    <row r="1904" spans="1:31">
      <c r="A1904" s="1">
        <v>36601</v>
      </c>
      <c r="B1904" s="7" t="s">
        <v>77</v>
      </c>
      <c r="C1904" s="8" t="str">
        <f t="shared" si="293"/>
        <v>Thur</v>
      </c>
      <c r="E1904" s="10">
        <v>4</v>
      </c>
      <c r="F1904" s="9">
        <v>9656</v>
      </c>
      <c r="G1904" s="9">
        <v>16733</v>
      </c>
      <c r="H1904" s="61">
        <v>6799</v>
      </c>
      <c r="I1904" s="9">
        <v>0</v>
      </c>
      <c r="J1904" s="9">
        <v>0</v>
      </c>
      <c r="K1904" s="9">
        <v>19715</v>
      </c>
      <c r="L1904" s="9">
        <v>7171</v>
      </c>
      <c r="M1904" s="9"/>
      <c r="O1904" s="11">
        <f t="shared" si="294"/>
        <v>60074</v>
      </c>
      <c r="P1904" s="11">
        <v>15853</v>
      </c>
      <c r="Q1904" s="11">
        <f t="shared" si="295"/>
        <v>3862</v>
      </c>
      <c r="S1904" s="11">
        <f t="shared" si="296"/>
        <v>44221</v>
      </c>
      <c r="T1904" s="11">
        <f t="shared" si="290"/>
        <v>44221</v>
      </c>
      <c r="U1904" s="11">
        <f t="shared" si="299"/>
        <v>-7103</v>
      </c>
      <c r="V1904" s="11">
        <f t="shared" si="291"/>
        <v>37050</v>
      </c>
      <c r="W1904" s="12">
        <f t="shared" si="297"/>
        <v>0.83783722665701821</v>
      </c>
      <c r="X1904" s="11">
        <f t="shared" si="292"/>
        <v>7171</v>
      </c>
      <c r="Y1904" s="12">
        <f t="shared" si="298"/>
        <v>0.16216277334298185</v>
      </c>
      <c r="AA1904" s="12"/>
      <c r="AB1904" s="12"/>
    </row>
    <row r="1905" spans="1:31">
      <c r="A1905" s="1">
        <v>36602</v>
      </c>
      <c r="B1905" s="7" t="s">
        <v>77</v>
      </c>
      <c r="C1905" s="8" t="str">
        <f t="shared" si="293"/>
        <v>Fri</v>
      </c>
      <c r="E1905" s="10">
        <v>22</v>
      </c>
      <c r="F1905" s="9">
        <v>30546</v>
      </c>
      <c r="G1905" s="9">
        <v>19662</v>
      </c>
      <c r="H1905" s="61">
        <v>14508</v>
      </c>
      <c r="I1905" s="9">
        <v>1907</v>
      </c>
      <c r="J1905" s="9">
        <v>0</v>
      </c>
      <c r="K1905" s="9">
        <v>32011</v>
      </c>
      <c r="L1905" s="9">
        <v>14535</v>
      </c>
      <c r="M1905" s="9"/>
      <c r="O1905" s="11">
        <f t="shared" si="294"/>
        <v>113169</v>
      </c>
      <c r="P1905" s="11">
        <v>27589</v>
      </c>
      <c r="Q1905" s="11">
        <f t="shared" si="295"/>
        <v>4422</v>
      </c>
      <c r="S1905" s="11">
        <f t="shared" si="296"/>
        <v>85580</v>
      </c>
      <c r="T1905" s="11">
        <f t="shared" si="290"/>
        <v>85580</v>
      </c>
      <c r="U1905" s="11">
        <f t="shared" si="299"/>
        <v>41359</v>
      </c>
      <c r="V1905" s="11">
        <f t="shared" si="291"/>
        <v>71045</v>
      </c>
      <c r="W1905" s="12">
        <f t="shared" si="297"/>
        <v>0.83015891563449407</v>
      </c>
      <c r="X1905" s="11">
        <f t="shared" si="292"/>
        <v>14535</v>
      </c>
      <c r="Y1905" s="12">
        <f t="shared" si="298"/>
        <v>0.16984108436550596</v>
      </c>
      <c r="AA1905" s="12"/>
      <c r="AB1905" s="12"/>
    </row>
    <row r="1906" spans="1:31">
      <c r="A1906" s="1">
        <v>36603</v>
      </c>
      <c r="B1906" s="7" t="s">
        <v>77</v>
      </c>
      <c r="C1906" s="8" t="str">
        <f t="shared" si="293"/>
        <v>Sat</v>
      </c>
      <c r="E1906" s="10">
        <v>29</v>
      </c>
      <c r="F1906" s="9">
        <v>35843</v>
      </c>
      <c r="G1906" s="9">
        <v>19928</v>
      </c>
      <c r="H1906" s="61">
        <v>14494</v>
      </c>
      <c r="I1906" s="9">
        <v>2684</v>
      </c>
      <c r="J1906" s="9">
        <v>0</v>
      </c>
      <c r="K1906" s="9">
        <v>42007</v>
      </c>
      <c r="L1906" s="9">
        <v>15762</v>
      </c>
      <c r="M1906" s="9"/>
      <c r="O1906" s="11">
        <f t="shared" si="294"/>
        <v>130718</v>
      </c>
      <c r="P1906" s="11">
        <v>37925</v>
      </c>
      <c r="Q1906" s="11">
        <f t="shared" si="295"/>
        <v>4082</v>
      </c>
      <c r="S1906" s="11">
        <f t="shared" si="296"/>
        <v>92793</v>
      </c>
      <c r="T1906" s="11">
        <f t="shared" si="290"/>
        <v>92793</v>
      </c>
      <c r="U1906" s="11">
        <f t="shared" si="299"/>
        <v>7213</v>
      </c>
      <c r="V1906" s="11">
        <f t="shared" si="291"/>
        <v>77031</v>
      </c>
      <c r="W1906" s="12">
        <f t="shared" si="297"/>
        <v>0.83013804920629786</v>
      </c>
      <c r="X1906" s="11">
        <f t="shared" si="292"/>
        <v>15762</v>
      </c>
      <c r="Y1906" s="12">
        <f t="shared" si="298"/>
        <v>0.16986195079370212</v>
      </c>
      <c r="AA1906" s="12"/>
      <c r="AB1906" s="12"/>
    </row>
    <row r="1907" spans="1:31">
      <c r="A1907" s="1">
        <v>36604</v>
      </c>
      <c r="B1907" s="7" t="s">
        <v>77</v>
      </c>
      <c r="C1907" s="8" t="str">
        <f t="shared" si="293"/>
        <v>Sun</v>
      </c>
      <c r="E1907" s="10">
        <v>22</v>
      </c>
      <c r="F1907" s="9">
        <v>32501</v>
      </c>
      <c r="G1907" s="9">
        <v>19359</v>
      </c>
      <c r="H1907" s="61">
        <v>13698</v>
      </c>
      <c r="I1907" s="9">
        <v>2318</v>
      </c>
      <c r="J1907" s="9">
        <v>0</v>
      </c>
      <c r="K1907" s="9">
        <v>33513</v>
      </c>
      <c r="L1907" s="9">
        <v>14999</v>
      </c>
      <c r="M1907" s="9"/>
      <c r="O1907" s="11">
        <f t="shared" si="294"/>
        <v>116388</v>
      </c>
      <c r="P1907" s="11">
        <v>28446</v>
      </c>
      <c r="Q1907" s="11">
        <f t="shared" si="295"/>
        <v>5067</v>
      </c>
      <c r="S1907" s="11">
        <f t="shared" si="296"/>
        <v>87942</v>
      </c>
      <c r="T1907" s="11">
        <f t="shared" si="290"/>
        <v>87942</v>
      </c>
      <c r="U1907" s="11">
        <f t="shared" si="299"/>
        <v>-4851</v>
      </c>
      <c r="V1907" s="11">
        <f t="shared" si="291"/>
        <v>72943</v>
      </c>
      <c r="W1907" s="12">
        <f t="shared" si="297"/>
        <v>0.82944440654067453</v>
      </c>
      <c r="X1907" s="11">
        <f t="shared" si="292"/>
        <v>14999</v>
      </c>
      <c r="Y1907" s="12">
        <f t="shared" si="298"/>
        <v>0.17055559345932547</v>
      </c>
      <c r="AA1907" s="12"/>
      <c r="AB1907" s="12"/>
    </row>
    <row r="1908" spans="1:31">
      <c r="A1908" s="1">
        <v>36605</v>
      </c>
      <c r="B1908" s="7" t="s">
        <v>77</v>
      </c>
      <c r="C1908" s="8" t="str">
        <f t="shared" si="293"/>
        <v>Mon</v>
      </c>
      <c r="E1908" s="10">
        <v>20</v>
      </c>
      <c r="F1908" s="9">
        <v>35401</v>
      </c>
      <c r="G1908" s="9">
        <v>20595</v>
      </c>
      <c r="H1908" s="61">
        <v>15715</v>
      </c>
      <c r="I1908" s="9">
        <v>2882</v>
      </c>
      <c r="J1908" s="9">
        <v>0</v>
      </c>
      <c r="K1908" s="9">
        <v>39837</v>
      </c>
      <c r="L1908" s="9">
        <v>15589</v>
      </c>
      <c r="M1908" s="9"/>
      <c r="O1908" s="11">
        <f t="shared" si="294"/>
        <v>130019</v>
      </c>
      <c r="P1908" s="11">
        <v>34629</v>
      </c>
      <c r="Q1908" s="11">
        <f t="shared" si="295"/>
        <v>5208</v>
      </c>
      <c r="S1908" s="11">
        <f t="shared" si="296"/>
        <v>95390</v>
      </c>
      <c r="T1908" s="11">
        <f t="shared" si="290"/>
        <v>95390</v>
      </c>
      <c r="U1908" s="11">
        <f t="shared" si="299"/>
        <v>7448</v>
      </c>
      <c r="V1908" s="11">
        <f t="shared" si="291"/>
        <v>79801</v>
      </c>
      <c r="W1908" s="12">
        <f t="shared" si="297"/>
        <v>0.83657616102316801</v>
      </c>
      <c r="X1908" s="11">
        <f t="shared" si="292"/>
        <v>15589</v>
      </c>
      <c r="Y1908" s="12">
        <f t="shared" si="298"/>
        <v>0.16342383897683196</v>
      </c>
      <c r="AA1908" s="12"/>
      <c r="AB1908" s="12"/>
    </row>
    <row r="1909" spans="1:31">
      <c r="A1909" s="1">
        <v>36606</v>
      </c>
      <c r="B1909" s="7" t="s">
        <v>77</v>
      </c>
      <c r="C1909" s="8" t="str">
        <f t="shared" si="293"/>
        <v>Tue</v>
      </c>
      <c r="E1909" s="10">
        <v>21</v>
      </c>
      <c r="F1909" s="9">
        <v>38807</v>
      </c>
      <c r="G1909" s="9">
        <v>21586</v>
      </c>
      <c r="H1909" s="61">
        <v>16541</v>
      </c>
      <c r="I1909" s="9">
        <v>3293</v>
      </c>
      <c r="J1909" s="9">
        <v>0</v>
      </c>
      <c r="K1909" s="9">
        <v>40154</v>
      </c>
      <c r="L1909" s="9">
        <v>16416</v>
      </c>
      <c r="M1909" s="9"/>
      <c r="O1909" s="11">
        <f t="shared" si="294"/>
        <v>136797</v>
      </c>
      <c r="P1909" s="11">
        <v>34722</v>
      </c>
      <c r="Q1909" s="11">
        <f t="shared" si="295"/>
        <v>5432</v>
      </c>
      <c r="S1909" s="11">
        <f t="shared" si="296"/>
        <v>102075</v>
      </c>
      <c r="T1909" s="11">
        <f t="shared" si="290"/>
        <v>102075</v>
      </c>
      <c r="U1909" s="11">
        <f t="shared" si="299"/>
        <v>6685</v>
      </c>
      <c r="V1909" s="11">
        <f t="shared" si="291"/>
        <v>85659</v>
      </c>
      <c r="W1909" s="12">
        <f t="shared" si="297"/>
        <v>0.83917707567964728</v>
      </c>
      <c r="X1909" s="11">
        <f t="shared" si="292"/>
        <v>16416</v>
      </c>
      <c r="Y1909" s="12">
        <f t="shared" si="298"/>
        <v>0.16082292432035269</v>
      </c>
      <c r="AA1909" s="12"/>
      <c r="AB1909" s="12"/>
    </row>
    <row r="1910" spans="1:31">
      <c r="A1910" s="1">
        <v>36607</v>
      </c>
      <c r="B1910" s="7" t="s">
        <v>77</v>
      </c>
      <c r="C1910" s="8" t="str">
        <f t="shared" si="293"/>
        <v>Wed</v>
      </c>
      <c r="E1910" s="10">
        <v>21</v>
      </c>
      <c r="F1910" s="9">
        <v>35722</v>
      </c>
      <c r="G1910" s="9">
        <v>20979</v>
      </c>
      <c r="H1910" s="61">
        <v>15911</v>
      </c>
      <c r="I1910" s="9">
        <v>2865</v>
      </c>
      <c r="J1910" s="9">
        <v>0</v>
      </c>
      <c r="K1910" s="9">
        <v>39223</v>
      </c>
      <c r="L1910" s="9">
        <v>16124</v>
      </c>
      <c r="M1910" s="9"/>
      <c r="O1910" s="11">
        <f t="shared" si="294"/>
        <v>130824</v>
      </c>
      <c r="P1910" s="11">
        <v>34513</v>
      </c>
      <c r="Q1910" s="11">
        <f t="shared" si="295"/>
        <v>4710</v>
      </c>
      <c r="S1910" s="11">
        <f t="shared" si="296"/>
        <v>96311</v>
      </c>
      <c r="T1910" s="11">
        <f t="shared" si="290"/>
        <v>96311</v>
      </c>
      <c r="U1910" s="11">
        <f t="shared" si="299"/>
        <v>-5764</v>
      </c>
      <c r="V1910" s="11">
        <f t="shared" si="291"/>
        <v>80187</v>
      </c>
      <c r="W1910" s="12">
        <f t="shared" si="297"/>
        <v>0.83258402467007919</v>
      </c>
      <c r="X1910" s="11">
        <f t="shared" si="292"/>
        <v>16124</v>
      </c>
      <c r="Y1910" s="12">
        <f t="shared" si="298"/>
        <v>0.16741597532992078</v>
      </c>
      <c r="AA1910" s="12"/>
      <c r="AB1910" s="12"/>
    </row>
    <row r="1911" spans="1:31">
      <c r="A1911" s="1">
        <v>36608</v>
      </c>
      <c r="B1911" s="7" t="s">
        <v>77</v>
      </c>
      <c r="C1911" s="8" t="str">
        <f t="shared" si="293"/>
        <v>Thur</v>
      </c>
      <c r="E1911" s="10">
        <v>15</v>
      </c>
      <c r="F1911" s="9">
        <v>20307</v>
      </c>
      <c r="G1911" s="9">
        <v>18275</v>
      </c>
      <c r="H1911" s="61">
        <v>12165</v>
      </c>
      <c r="I1911" s="9">
        <v>444</v>
      </c>
      <c r="J1911" s="9">
        <v>0</v>
      </c>
      <c r="K1911" s="9">
        <v>31347</v>
      </c>
      <c r="L1911" s="9">
        <v>12135</v>
      </c>
      <c r="M1911" s="9"/>
      <c r="O1911" s="11">
        <f t="shared" si="294"/>
        <v>94673</v>
      </c>
      <c r="P1911" s="11">
        <v>27271</v>
      </c>
      <c r="Q1911" s="11">
        <f t="shared" si="295"/>
        <v>4076</v>
      </c>
      <c r="S1911" s="11">
        <f t="shared" si="296"/>
        <v>67402</v>
      </c>
      <c r="T1911" s="11">
        <f t="shared" si="290"/>
        <v>67402</v>
      </c>
      <c r="U1911" s="11">
        <f t="shared" si="299"/>
        <v>-28909</v>
      </c>
      <c r="V1911" s="11">
        <f t="shared" si="291"/>
        <v>55267</v>
      </c>
      <c r="W1911" s="12">
        <f t="shared" si="297"/>
        <v>0.81996083202278869</v>
      </c>
      <c r="X1911" s="11">
        <f t="shared" si="292"/>
        <v>12135</v>
      </c>
      <c r="Y1911" s="12">
        <f t="shared" si="298"/>
        <v>0.18003916797721137</v>
      </c>
      <c r="AA1911" s="12"/>
      <c r="AB1911" s="12"/>
    </row>
    <row r="1912" spans="1:31">
      <c r="A1912" s="1">
        <v>36609</v>
      </c>
      <c r="B1912" s="7" t="s">
        <v>77</v>
      </c>
      <c r="C1912" s="8" t="str">
        <f t="shared" si="293"/>
        <v>Fri</v>
      </c>
      <c r="E1912" s="10">
        <v>10</v>
      </c>
      <c r="F1912" s="9">
        <v>11430</v>
      </c>
      <c r="G1912" s="9">
        <v>17114</v>
      </c>
      <c r="H1912" s="61">
        <v>8336</v>
      </c>
      <c r="I1912" s="9">
        <v>0</v>
      </c>
      <c r="J1912" s="9">
        <v>0</v>
      </c>
      <c r="K1912" s="9">
        <v>27801</v>
      </c>
      <c r="L1912" s="9">
        <v>8994</v>
      </c>
      <c r="M1912" s="9"/>
      <c r="O1912" s="11">
        <f t="shared" si="294"/>
        <v>73675</v>
      </c>
      <c r="P1912" s="11">
        <v>23051</v>
      </c>
      <c r="Q1912" s="11">
        <f t="shared" si="295"/>
        <v>4750</v>
      </c>
      <c r="S1912" s="11">
        <f t="shared" si="296"/>
        <v>50624</v>
      </c>
      <c r="T1912" s="11">
        <f t="shared" si="290"/>
        <v>50624</v>
      </c>
      <c r="U1912" s="11">
        <f t="shared" si="299"/>
        <v>-16778</v>
      </c>
      <c r="V1912" s="11">
        <f t="shared" si="291"/>
        <v>41630</v>
      </c>
      <c r="W1912" s="12">
        <f t="shared" si="297"/>
        <v>0.82233723135271808</v>
      </c>
      <c r="X1912" s="11">
        <f t="shared" si="292"/>
        <v>8994</v>
      </c>
      <c r="Y1912" s="12">
        <f t="shared" si="298"/>
        <v>0.17766276864728192</v>
      </c>
      <c r="AA1912" s="12"/>
      <c r="AB1912" s="12"/>
    </row>
    <row r="1913" spans="1:31">
      <c r="A1913" s="1">
        <v>36610</v>
      </c>
      <c r="B1913" s="7" t="s">
        <v>77</v>
      </c>
      <c r="C1913" s="8" t="str">
        <f t="shared" si="293"/>
        <v>Sat</v>
      </c>
      <c r="E1913" s="10">
        <v>1</v>
      </c>
      <c r="F1913" s="9">
        <v>7376</v>
      </c>
      <c r="G1913" s="9">
        <v>15718</v>
      </c>
      <c r="H1913" s="61">
        <v>2657</v>
      </c>
      <c r="I1913" s="9">
        <v>0</v>
      </c>
      <c r="J1913" s="9">
        <v>0</v>
      </c>
      <c r="K1913" s="9">
        <v>3104</v>
      </c>
      <c r="L1913" s="9">
        <v>4850</v>
      </c>
      <c r="M1913" s="9"/>
      <c r="O1913" s="11">
        <f t="shared" si="294"/>
        <v>33705</v>
      </c>
      <c r="P1913" s="11">
        <v>0</v>
      </c>
      <c r="Q1913" s="11">
        <f t="shared" si="295"/>
        <v>3104</v>
      </c>
      <c r="S1913" s="11">
        <f t="shared" si="296"/>
        <v>33705</v>
      </c>
      <c r="T1913" s="11">
        <f t="shared" si="290"/>
        <v>33705</v>
      </c>
      <c r="U1913" s="11">
        <f t="shared" si="299"/>
        <v>-16919</v>
      </c>
      <c r="V1913" s="11">
        <f t="shared" si="291"/>
        <v>28855</v>
      </c>
      <c r="W1913" s="12">
        <f t="shared" si="297"/>
        <v>0.85610443554368787</v>
      </c>
      <c r="X1913" s="11">
        <f t="shared" si="292"/>
        <v>4850</v>
      </c>
      <c r="Y1913" s="12">
        <f t="shared" si="298"/>
        <v>0.14389556445631213</v>
      </c>
      <c r="AA1913" s="12"/>
      <c r="AB1913" s="12"/>
    </row>
    <row r="1914" spans="1:31">
      <c r="A1914" s="1">
        <v>36611</v>
      </c>
      <c r="B1914" s="7" t="s">
        <v>77</v>
      </c>
      <c r="C1914" s="8" t="str">
        <f t="shared" si="293"/>
        <v>Sun</v>
      </c>
      <c r="E1914" s="10">
        <v>8</v>
      </c>
      <c r="F1914" s="9">
        <v>10796</v>
      </c>
      <c r="G1914" s="9">
        <v>16701</v>
      </c>
      <c r="H1914" s="61">
        <v>6404</v>
      </c>
      <c r="I1914" s="9">
        <v>84</v>
      </c>
      <c r="J1914" s="9">
        <v>0</v>
      </c>
      <c r="K1914" s="9">
        <v>8253</v>
      </c>
      <c r="L1914" s="9">
        <v>7239</v>
      </c>
      <c r="M1914" s="9"/>
      <c r="O1914" s="11">
        <f t="shared" si="294"/>
        <v>49477</v>
      </c>
      <c r="P1914" s="11">
        <v>4734</v>
      </c>
      <c r="Q1914" s="11">
        <f t="shared" si="295"/>
        <v>3519</v>
      </c>
      <c r="S1914" s="11">
        <f t="shared" si="296"/>
        <v>44743</v>
      </c>
      <c r="T1914" s="11">
        <f t="shared" si="290"/>
        <v>44743</v>
      </c>
      <c r="U1914" s="11">
        <f t="shared" si="299"/>
        <v>11038</v>
      </c>
      <c r="V1914" s="11">
        <f t="shared" si="291"/>
        <v>37504</v>
      </c>
      <c r="W1914" s="12">
        <f t="shared" si="297"/>
        <v>0.83820932883356059</v>
      </c>
      <c r="X1914" s="11">
        <f t="shared" si="292"/>
        <v>7239</v>
      </c>
      <c r="Y1914" s="12">
        <f t="shared" si="298"/>
        <v>0.16179067116643944</v>
      </c>
      <c r="AA1914" s="12"/>
      <c r="AB1914" s="12"/>
    </row>
    <row r="1915" spans="1:31">
      <c r="A1915" s="1">
        <v>36612</v>
      </c>
      <c r="B1915" s="7" t="s">
        <v>77</v>
      </c>
      <c r="C1915" s="8" t="str">
        <f t="shared" si="293"/>
        <v>Mon</v>
      </c>
      <c r="E1915" s="10">
        <v>8</v>
      </c>
      <c r="F1915" s="9">
        <v>12529</v>
      </c>
      <c r="G1915" s="9">
        <v>17274</v>
      </c>
      <c r="H1915" s="61">
        <v>9281</v>
      </c>
      <c r="I1915" s="9">
        <v>130</v>
      </c>
      <c r="J1915" s="9">
        <v>0</v>
      </c>
      <c r="K1915" s="9">
        <v>33071</v>
      </c>
      <c r="L1915" s="9">
        <v>9052</v>
      </c>
      <c r="M1915" s="9"/>
      <c r="O1915" s="11">
        <f t="shared" si="294"/>
        <v>81337</v>
      </c>
      <c r="P1915" s="11">
        <v>29166</v>
      </c>
      <c r="Q1915" s="11">
        <f t="shared" si="295"/>
        <v>3905</v>
      </c>
      <c r="S1915" s="11">
        <f t="shared" si="296"/>
        <v>52171</v>
      </c>
      <c r="T1915" s="11">
        <f t="shared" si="290"/>
        <v>52171</v>
      </c>
      <c r="U1915" s="11">
        <f t="shared" si="299"/>
        <v>7428</v>
      </c>
      <c r="V1915" s="11">
        <f t="shared" si="291"/>
        <v>43119</v>
      </c>
      <c r="W1915" s="12">
        <f t="shared" si="297"/>
        <v>0.82649364589522911</v>
      </c>
      <c r="X1915" s="11">
        <f t="shared" si="292"/>
        <v>9052</v>
      </c>
      <c r="Y1915" s="12">
        <f t="shared" si="298"/>
        <v>0.17350635410477086</v>
      </c>
      <c r="AA1915" s="12"/>
      <c r="AB1915" s="12"/>
    </row>
    <row r="1916" spans="1:31">
      <c r="A1916" s="1">
        <v>36613</v>
      </c>
      <c r="B1916" s="7" t="s">
        <v>77</v>
      </c>
      <c r="C1916" s="8" t="str">
        <f t="shared" si="293"/>
        <v>Tue</v>
      </c>
      <c r="E1916" s="10">
        <v>15</v>
      </c>
      <c r="F1916" s="9">
        <v>24292</v>
      </c>
      <c r="G1916" s="9">
        <v>18651</v>
      </c>
      <c r="H1916" s="61">
        <v>13028</v>
      </c>
      <c r="I1916" s="9">
        <v>1016</v>
      </c>
      <c r="J1916" s="9">
        <v>0</v>
      </c>
      <c r="K1916" s="9">
        <v>33483</v>
      </c>
      <c r="L1916" s="9">
        <v>16062</v>
      </c>
      <c r="M1916" s="9"/>
      <c r="O1916" s="11">
        <f t="shared" si="294"/>
        <v>106532</v>
      </c>
      <c r="P1916" s="11">
        <v>27767</v>
      </c>
      <c r="Q1916" s="11">
        <f t="shared" si="295"/>
        <v>5716</v>
      </c>
      <c r="S1916" s="11">
        <f t="shared" si="296"/>
        <v>78765</v>
      </c>
      <c r="T1916" s="11">
        <f t="shared" si="290"/>
        <v>78765</v>
      </c>
      <c r="U1916" s="11">
        <f t="shared" si="299"/>
        <v>26594</v>
      </c>
      <c r="V1916" s="11">
        <f t="shared" si="291"/>
        <v>62703</v>
      </c>
      <c r="W1916" s="12">
        <f t="shared" si="297"/>
        <v>0.7960769377261474</v>
      </c>
      <c r="X1916" s="11">
        <f t="shared" si="292"/>
        <v>16062</v>
      </c>
      <c r="Y1916" s="12">
        <f t="shared" si="298"/>
        <v>0.2039230622738526</v>
      </c>
      <c r="AA1916" s="12"/>
      <c r="AB1916" s="12"/>
    </row>
    <row r="1917" spans="1:31">
      <c r="A1917" s="1">
        <v>36614</v>
      </c>
      <c r="B1917" s="7" t="s">
        <v>77</v>
      </c>
      <c r="C1917" s="8" t="str">
        <f t="shared" si="293"/>
        <v>Wed</v>
      </c>
      <c r="E1917" s="10">
        <v>15</v>
      </c>
      <c r="F1917" s="9">
        <v>20616</v>
      </c>
      <c r="G1917" s="9">
        <v>18184</v>
      </c>
      <c r="H1917" s="61">
        <v>12142</v>
      </c>
      <c r="I1917" s="9">
        <v>599</v>
      </c>
      <c r="J1917" s="9">
        <v>0</v>
      </c>
      <c r="K1917" s="9">
        <v>28937</v>
      </c>
      <c r="L1917" s="9">
        <v>11933</v>
      </c>
      <c r="M1917" s="9"/>
      <c r="O1917" s="11">
        <f t="shared" si="294"/>
        <v>92411</v>
      </c>
      <c r="P1917" s="11">
        <v>24628</v>
      </c>
      <c r="Q1917" s="11">
        <f t="shared" si="295"/>
        <v>4309</v>
      </c>
      <c r="S1917" s="11">
        <f t="shared" si="296"/>
        <v>67783</v>
      </c>
      <c r="T1917" s="11">
        <f t="shared" si="290"/>
        <v>67783</v>
      </c>
      <c r="U1917" s="11">
        <f t="shared" si="299"/>
        <v>-10982</v>
      </c>
      <c r="V1917" s="11">
        <f t="shared" si="291"/>
        <v>55850</v>
      </c>
      <c r="W1917" s="12">
        <f t="shared" si="297"/>
        <v>0.82395290854639069</v>
      </c>
      <c r="X1917" s="11">
        <f t="shared" si="292"/>
        <v>11933</v>
      </c>
      <c r="Y1917" s="12">
        <f t="shared" si="298"/>
        <v>0.17604709145360931</v>
      </c>
      <c r="AA1917" s="12"/>
      <c r="AB1917" s="12"/>
    </row>
    <row r="1918" spans="1:31">
      <c r="A1918" s="1">
        <v>36615</v>
      </c>
      <c r="B1918" s="7" t="s">
        <v>77</v>
      </c>
      <c r="C1918" s="8" t="str">
        <f t="shared" si="293"/>
        <v>Thur</v>
      </c>
      <c r="E1918" s="10">
        <v>15</v>
      </c>
      <c r="F1918" s="9">
        <v>18790</v>
      </c>
      <c r="G1918" s="9">
        <v>18082</v>
      </c>
      <c r="H1918" s="61">
        <v>11882</v>
      </c>
      <c r="I1918" s="9">
        <v>543</v>
      </c>
      <c r="J1918" s="9">
        <v>0</v>
      </c>
      <c r="K1918" s="9">
        <v>19916</v>
      </c>
      <c r="L1918" s="9">
        <v>11387</v>
      </c>
      <c r="M1918" s="9"/>
      <c r="O1918" s="11">
        <f t="shared" si="294"/>
        <v>80600</v>
      </c>
      <c r="P1918" s="11">
        <v>15748</v>
      </c>
      <c r="Q1918" s="11">
        <f t="shared" si="295"/>
        <v>4168</v>
      </c>
      <c r="S1918" s="11">
        <f t="shared" si="296"/>
        <v>64852</v>
      </c>
      <c r="T1918" s="11">
        <f t="shared" si="290"/>
        <v>64852</v>
      </c>
      <c r="U1918" s="11">
        <f t="shared" si="299"/>
        <v>-2931</v>
      </c>
      <c r="V1918" s="11">
        <f t="shared" si="291"/>
        <v>53465</v>
      </c>
      <c r="W1918" s="12">
        <f t="shared" si="297"/>
        <v>0.82441559242583118</v>
      </c>
      <c r="X1918" s="11">
        <f t="shared" si="292"/>
        <v>11387</v>
      </c>
      <c r="Y1918" s="12">
        <f t="shared" si="298"/>
        <v>0.17558440757416888</v>
      </c>
      <c r="AA1918" s="12"/>
      <c r="AB1918" s="12"/>
    </row>
    <row r="1919" spans="1:31">
      <c r="A1919" s="1">
        <v>36616</v>
      </c>
      <c r="B1919" s="7" t="s">
        <v>77</v>
      </c>
      <c r="C1919" s="8" t="str">
        <f t="shared" si="293"/>
        <v>Fri</v>
      </c>
      <c r="E1919" s="10">
        <v>17</v>
      </c>
      <c r="F1919" s="9">
        <v>18333</v>
      </c>
      <c r="G1919" s="9">
        <v>17794</v>
      </c>
      <c r="H1919" s="61">
        <v>11290</v>
      </c>
      <c r="I1919" s="9">
        <v>261</v>
      </c>
      <c r="J1919" s="9">
        <v>0</v>
      </c>
      <c r="K1919" s="9">
        <v>17049</v>
      </c>
      <c r="L1919" s="9">
        <v>11251</v>
      </c>
      <c r="M1919" s="9"/>
      <c r="O1919" s="11">
        <f t="shared" si="294"/>
        <v>75978</v>
      </c>
      <c r="P1919" s="11">
        <v>12842</v>
      </c>
      <c r="Q1919" s="11">
        <f t="shared" si="295"/>
        <v>4207</v>
      </c>
      <c r="S1919" s="11">
        <f t="shared" si="296"/>
        <v>63136</v>
      </c>
      <c r="T1919" s="11">
        <f t="shared" si="290"/>
        <v>63136</v>
      </c>
      <c r="U1919" s="11">
        <f t="shared" si="299"/>
        <v>-1716</v>
      </c>
      <c r="V1919" s="11">
        <f t="shared" si="291"/>
        <v>51885</v>
      </c>
      <c r="W1919" s="12">
        <f t="shared" si="297"/>
        <v>0.82179738976178407</v>
      </c>
      <c r="X1919" s="11">
        <f t="shared" si="292"/>
        <v>11251</v>
      </c>
      <c r="Y1919" s="12">
        <f t="shared" si="298"/>
        <v>0.1782026102382159</v>
      </c>
      <c r="AA1919" s="12"/>
      <c r="AB1919" s="12"/>
    </row>
    <row r="1920" spans="1:31">
      <c r="A1920" s="1">
        <v>36617</v>
      </c>
      <c r="B1920" s="7" t="s">
        <v>78</v>
      </c>
      <c r="C1920" s="8" t="str">
        <f t="shared" si="293"/>
        <v>Sat</v>
      </c>
      <c r="E1920" s="10">
        <v>7</v>
      </c>
      <c r="F1920" s="9">
        <v>9204</v>
      </c>
      <c r="G1920" s="9">
        <v>16628</v>
      </c>
      <c r="H1920" s="61">
        <v>5355</v>
      </c>
      <c r="I1920" s="9">
        <v>0</v>
      </c>
      <c r="J1920" s="9">
        <v>0</v>
      </c>
      <c r="K1920" s="9">
        <v>3570</v>
      </c>
      <c r="L1920" s="9">
        <v>6585</v>
      </c>
      <c r="M1920" s="9"/>
      <c r="O1920" s="11">
        <f t="shared" si="294"/>
        <v>41342</v>
      </c>
      <c r="P1920" s="11">
        <v>0</v>
      </c>
      <c r="Q1920" s="11">
        <f t="shared" si="295"/>
        <v>3570</v>
      </c>
      <c r="S1920" s="11">
        <f t="shared" si="296"/>
        <v>41342</v>
      </c>
      <c r="T1920" s="11">
        <f t="shared" si="290"/>
        <v>41342</v>
      </c>
      <c r="U1920" s="11">
        <f t="shared" si="299"/>
        <v>-21794</v>
      </c>
      <c r="V1920" s="11">
        <f t="shared" si="291"/>
        <v>34757</v>
      </c>
      <c r="W1920" s="12">
        <f t="shared" si="297"/>
        <v>0.84071888152484153</v>
      </c>
      <c r="X1920" s="11">
        <f t="shared" si="292"/>
        <v>6585</v>
      </c>
      <c r="Y1920" s="12">
        <f t="shared" si="298"/>
        <v>0.15928111847515844</v>
      </c>
      <c r="AA1920" s="9">
        <f>INTERCEPT(S1920:S1949,E1920:E1949)</f>
        <v>33740.344425104944</v>
      </c>
      <c r="AB1920" s="9">
        <f>SLOPE(S1920:S1949,E1920:E1949)</f>
        <v>1987.9511620763797</v>
      </c>
      <c r="AC1920" s="12">
        <f>RSQ(S1920:S1949,E1920:E1949)</f>
        <v>0.79690566529338003</v>
      </c>
      <c r="AD1920" s="9">
        <f>AA1920+(55*AB1920)</f>
        <v>143077.65833930584</v>
      </c>
      <c r="AE1920" s="10">
        <f>SUM(E1920:E1949)</f>
        <v>273</v>
      </c>
    </row>
    <row r="1921" spans="1:28">
      <c r="A1921" s="1">
        <v>36618</v>
      </c>
      <c r="B1921" s="7" t="s">
        <v>78</v>
      </c>
      <c r="C1921" s="8" t="str">
        <f t="shared" si="293"/>
        <v>Sun</v>
      </c>
      <c r="E1921" s="10">
        <v>5</v>
      </c>
      <c r="F1921" s="9">
        <v>9121</v>
      </c>
      <c r="G1921" s="9">
        <v>16270</v>
      </c>
      <c r="H1921" s="61">
        <v>5630</v>
      </c>
      <c r="I1921" s="9">
        <v>0</v>
      </c>
      <c r="J1921" s="9">
        <v>0</v>
      </c>
      <c r="K1921" s="9">
        <v>8683</v>
      </c>
      <c r="L1921" s="9">
        <v>6801</v>
      </c>
      <c r="M1921" s="9"/>
      <c r="O1921" s="11">
        <f t="shared" si="294"/>
        <v>46505</v>
      </c>
      <c r="P1921" s="11">
        <v>5345</v>
      </c>
      <c r="Q1921" s="11">
        <f t="shared" si="295"/>
        <v>3338</v>
      </c>
      <c r="S1921" s="11">
        <f t="shared" si="296"/>
        <v>41160</v>
      </c>
      <c r="T1921" s="11">
        <f t="shared" si="290"/>
        <v>41160</v>
      </c>
      <c r="U1921" s="11">
        <f t="shared" si="299"/>
        <v>-182</v>
      </c>
      <c r="V1921" s="11">
        <f t="shared" si="291"/>
        <v>34359</v>
      </c>
      <c r="W1921" s="12">
        <f t="shared" si="297"/>
        <v>0.83476676384839654</v>
      </c>
      <c r="X1921" s="11">
        <f t="shared" si="292"/>
        <v>6801</v>
      </c>
      <c r="Y1921" s="12">
        <f t="shared" si="298"/>
        <v>0.16523323615160349</v>
      </c>
      <c r="AA1921" s="12"/>
      <c r="AB1921" s="12"/>
    </row>
    <row r="1922" spans="1:28">
      <c r="A1922" s="1">
        <v>36619</v>
      </c>
      <c r="B1922" s="7" t="s">
        <v>78</v>
      </c>
      <c r="C1922" s="8" t="str">
        <f t="shared" si="293"/>
        <v>Mon</v>
      </c>
      <c r="E1922" s="10">
        <v>0</v>
      </c>
      <c r="F1922" s="9">
        <v>10173</v>
      </c>
      <c r="G1922" s="9">
        <v>16196</v>
      </c>
      <c r="H1922" s="61">
        <v>7229</v>
      </c>
      <c r="I1922" s="9">
        <v>0</v>
      </c>
      <c r="J1922" s="9">
        <v>0</v>
      </c>
      <c r="K1922" s="9">
        <v>38113</v>
      </c>
      <c r="L1922" s="9">
        <v>610</v>
      </c>
      <c r="M1922" s="9"/>
      <c r="O1922" s="11">
        <f t="shared" si="294"/>
        <v>72321</v>
      </c>
      <c r="P1922" s="11">
        <v>32698</v>
      </c>
      <c r="Q1922" s="11">
        <f t="shared" si="295"/>
        <v>5415</v>
      </c>
      <c r="S1922" s="11">
        <f t="shared" si="296"/>
        <v>39623</v>
      </c>
      <c r="T1922" s="11">
        <f t="shared" si="290"/>
        <v>39623</v>
      </c>
      <c r="U1922" s="11">
        <f t="shared" si="299"/>
        <v>-1537</v>
      </c>
      <c r="V1922" s="11">
        <f t="shared" si="291"/>
        <v>39013</v>
      </c>
      <c r="W1922" s="12">
        <f t="shared" si="297"/>
        <v>0.9846049011937511</v>
      </c>
      <c r="X1922" s="11">
        <f t="shared" si="292"/>
        <v>610</v>
      </c>
      <c r="Y1922" s="12">
        <f t="shared" si="298"/>
        <v>1.5395098806248895E-2</v>
      </c>
      <c r="AA1922" s="12"/>
      <c r="AB1922" s="12"/>
    </row>
    <row r="1923" spans="1:28">
      <c r="A1923" s="1">
        <v>36620</v>
      </c>
      <c r="B1923" s="7" t="s">
        <v>78</v>
      </c>
      <c r="C1923" s="8" t="str">
        <f t="shared" si="293"/>
        <v>Tue</v>
      </c>
      <c r="E1923" s="10">
        <v>10</v>
      </c>
      <c r="F1923" s="9">
        <v>25605</v>
      </c>
      <c r="G1923" s="9">
        <v>18153</v>
      </c>
      <c r="H1923" s="61">
        <v>12785</v>
      </c>
      <c r="I1923" s="9">
        <v>1027</v>
      </c>
      <c r="J1923" s="9">
        <v>0</v>
      </c>
      <c r="K1923" s="9">
        <v>39748</v>
      </c>
      <c r="L1923" s="9">
        <v>584</v>
      </c>
      <c r="M1923" s="9"/>
      <c r="O1923" s="11">
        <f t="shared" si="294"/>
        <v>97902</v>
      </c>
      <c r="P1923" s="11">
        <v>33970</v>
      </c>
      <c r="Q1923" s="11">
        <f t="shared" si="295"/>
        <v>5778</v>
      </c>
      <c r="S1923" s="11">
        <f t="shared" si="296"/>
        <v>63932</v>
      </c>
      <c r="T1923" s="11">
        <f t="shared" ref="T1923:T1986" si="300">SUM(S1923,D1923)</f>
        <v>63932</v>
      </c>
      <c r="U1923" s="11">
        <f t="shared" si="299"/>
        <v>24309</v>
      </c>
      <c r="V1923" s="11">
        <f t="shared" ref="V1923:V1986" si="301">SUM(F1923:K1923)-P1923</f>
        <v>63348</v>
      </c>
      <c r="W1923" s="12">
        <f t="shared" si="297"/>
        <v>0.99086529437527371</v>
      </c>
      <c r="X1923" s="11">
        <f t="shared" ref="X1923:X1986" si="302">SUM(L1923:M1923)</f>
        <v>584</v>
      </c>
      <c r="Y1923" s="12">
        <f t="shared" si="298"/>
        <v>9.1347056247262724E-3</v>
      </c>
      <c r="AA1923" s="12"/>
      <c r="AB1923" s="12"/>
    </row>
    <row r="1924" spans="1:28">
      <c r="A1924" s="1">
        <v>36621</v>
      </c>
      <c r="B1924" s="7" t="s">
        <v>78</v>
      </c>
      <c r="C1924" s="8" t="str">
        <f t="shared" ref="C1924:C1987" si="303">IF(WEEKDAY(A1924)=1,"Sun",IF(WEEKDAY(A1924)=2,"Mon",IF(WEEKDAY(A1924)=3,"Tue",IF(WEEKDAY(A1924)=4,"Wed",IF(WEEKDAY(A1924)=5,"Thur",IF(WEEKDAY(A1924)=6,"Fri",IF(WEEKDAY(A1924)=7,"Sat")))))))</f>
        <v>Wed</v>
      </c>
      <c r="E1924" s="10">
        <v>15</v>
      </c>
      <c r="F1924" s="9">
        <v>30304</v>
      </c>
      <c r="G1924" s="9">
        <v>18569</v>
      </c>
      <c r="H1924" s="61">
        <v>13770</v>
      </c>
      <c r="I1924" s="9">
        <v>1553</v>
      </c>
      <c r="J1924" s="9">
        <v>0</v>
      </c>
      <c r="K1924" s="9">
        <v>29714</v>
      </c>
      <c r="L1924" s="9">
        <v>119</v>
      </c>
      <c r="M1924" s="9"/>
      <c r="O1924" s="11">
        <f t="shared" ref="O1924:O1987" si="304">SUM(F1924:M1924)</f>
        <v>94029</v>
      </c>
      <c r="P1924" s="11">
        <v>25965</v>
      </c>
      <c r="Q1924" s="11">
        <f t="shared" ref="Q1924:Q1987" si="305">K1924-P1924</f>
        <v>3749</v>
      </c>
      <c r="S1924" s="11">
        <f t="shared" ref="S1924:S1980" si="306">O1924-P1924</f>
        <v>68064</v>
      </c>
      <c r="T1924" s="11">
        <f t="shared" si="300"/>
        <v>68064</v>
      </c>
      <c r="U1924" s="11">
        <f t="shared" si="299"/>
        <v>4132</v>
      </c>
      <c r="V1924" s="11">
        <f t="shared" si="301"/>
        <v>67945</v>
      </c>
      <c r="W1924" s="12">
        <f t="shared" ref="W1924:W1980" si="307">V1924/S1924</f>
        <v>0.99825164551010814</v>
      </c>
      <c r="X1924" s="11">
        <f t="shared" si="302"/>
        <v>119</v>
      </c>
      <c r="Y1924" s="12">
        <f t="shared" ref="Y1924:Y1980" si="308">X1924/S1924</f>
        <v>1.7483544898918666E-3</v>
      </c>
      <c r="AA1924" s="12"/>
      <c r="AB1924" s="12"/>
    </row>
    <row r="1925" spans="1:28">
      <c r="A1925" s="1">
        <v>36622</v>
      </c>
      <c r="B1925" s="7" t="s">
        <v>78</v>
      </c>
      <c r="C1925" s="8" t="str">
        <f t="shared" si="303"/>
        <v>Thur</v>
      </c>
      <c r="E1925" s="10">
        <v>1</v>
      </c>
      <c r="F1925" s="9">
        <v>12823</v>
      </c>
      <c r="G1925" s="9">
        <v>16978</v>
      </c>
      <c r="H1925" s="61">
        <v>8540</v>
      </c>
      <c r="I1925" s="9">
        <v>29</v>
      </c>
      <c r="J1925" s="9">
        <v>0</v>
      </c>
      <c r="K1925" s="9">
        <v>28258</v>
      </c>
      <c r="L1925" s="9">
        <v>0</v>
      </c>
      <c r="M1925" s="9"/>
      <c r="O1925" s="11">
        <f t="shared" si="304"/>
        <v>66628</v>
      </c>
      <c r="P1925" s="11">
        <v>24573</v>
      </c>
      <c r="Q1925" s="11">
        <f t="shared" si="305"/>
        <v>3685</v>
      </c>
      <c r="S1925" s="11">
        <f t="shared" si="306"/>
        <v>42055</v>
      </c>
      <c r="T1925" s="11">
        <f t="shared" si="300"/>
        <v>42055</v>
      </c>
      <c r="U1925" s="11">
        <f t="shared" ref="U1925:U1988" si="309">S1925-S1924</f>
        <v>-26009</v>
      </c>
      <c r="V1925" s="11">
        <f t="shared" si="301"/>
        <v>42055</v>
      </c>
      <c r="W1925" s="12">
        <f t="shared" si="307"/>
        <v>1</v>
      </c>
      <c r="X1925" s="11">
        <f t="shared" si="302"/>
        <v>0</v>
      </c>
      <c r="Y1925" s="12">
        <f t="shared" si="308"/>
        <v>0</v>
      </c>
      <c r="AA1925" s="12"/>
      <c r="AB1925" s="12"/>
    </row>
    <row r="1926" spans="1:28">
      <c r="A1926" s="1">
        <v>36623</v>
      </c>
      <c r="B1926" s="7" t="s">
        <v>78</v>
      </c>
      <c r="C1926" s="8" t="str">
        <f t="shared" si="303"/>
        <v>Fri</v>
      </c>
      <c r="E1926" s="10">
        <v>0</v>
      </c>
      <c r="F1926" s="9">
        <v>9684</v>
      </c>
      <c r="G1926" s="9">
        <v>16849</v>
      </c>
      <c r="H1926" s="61">
        <v>6350</v>
      </c>
      <c r="I1926" s="9">
        <v>0</v>
      </c>
      <c r="J1926" s="9">
        <v>0</v>
      </c>
      <c r="K1926" s="9">
        <v>18622</v>
      </c>
      <c r="L1926" s="9">
        <v>0</v>
      </c>
      <c r="M1926" s="9"/>
      <c r="O1926" s="11">
        <f t="shared" si="304"/>
        <v>51505</v>
      </c>
      <c r="P1926" s="11">
        <v>15349</v>
      </c>
      <c r="Q1926" s="11">
        <f t="shared" si="305"/>
        <v>3273</v>
      </c>
      <c r="S1926" s="11">
        <f t="shared" si="306"/>
        <v>36156</v>
      </c>
      <c r="T1926" s="11">
        <f t="shared" si="300"/>
        <v>36156</v>
      </c>
      <c r="U1926" s="11">
        <f t="shared" si="309"/>
        <v>-5899</v>
      </c>
      <c r="V1926" s="11">
        <f t="shared" si="301"/>
        <v>36156</v>
      </c>
      <c r="W1926" s="12">
        <f t="shared" si="307"/>
        <v>1</v>
      </c>
      <c r="X1926" s="11">
        <f t="shared" si="302"/>
        <v>0</v>
      </c>
      <c r="Y1926" s="12">
        <f t="shared" si="308"/>
        <v>0</v>
      </c>
      <c r="AA1926" s="12"/>
      <c r="AB1926" s="12"/>
    </row>
    <row r="1927" spans="1:28">
      <c r="A1927" s="1">
        <v>36624</v>
      </c>
      <c r="B1927" s="7" t="s">
        <v>78</v>
      </c>
      <c r="C1927" s="8" t="str">
        <f t="shared" si="303"/>
        <v>Sat</v>
      </c>
      <c r="E1927" s="10">
        <v>10</v>
      </c>
      <c r="F1927" s="9">
        <v>19939</v>
      </c>
      <c r="G1927" s="9">
        <v>17945</v>
      </c>
      <c r="H1927" s="61">
        <v>9807</v>
      </c>
      <c r="I1927" s="9">
        <v>649</v>
      </c>
      <c r="J1927" s="9">
        <v>0</v>
      </c>
      <c r="K1927" s="9">
        <v>26506</v>
      </c>
      <c r="L1927" s="9">
        <v>0</v>
      </c>
      <c r="M1927" s="9"/>
      <c r="O1927" s="11">
        <f t="shared" si="304"/>
        <v>74846</v>
      </c>
      <c r="P1927" s="11">
        <v>21644</v>
      </c>
      <c r="Q1927" s="11">
        <f t="shared" si="305"/>
        <v>4862</v>
      </c>
      <c r="S1927" s="11">
        <f t="shared" si="306"/>
        <v>53202</v>
      </c>
      <c r="T1927" s="11">
        <f t="shared" si="300"/>
        <v>53202</v>
      </c>
      <c r="U1927" s="11">
        <f t="shared" si="309"/>
        <v>17046</v>
      </c>
      <c r="V1927" s="11">
        <f t="shared" si="301"/>
        <v>53202</v>
      </c>
      <c r="W1927" s="12">
        <f t="shared" si="307"/>
        <v>1</v>
      </c>
      <c r="X1927" s="11">
        <f t="shared" si="302"/>
        <v>0</v>
      </c>
      <c r="Y1927" s="12">
        <f t="shared" si="308"/>
        <v>0</v>
      </c>
      <c r="AA1927" s="12"/>
      <c r="AB1927" s="12"/>
    </row>
    <row r="1928" spans="1:28">
      <c r="A1928" s="1">
        <v>36625</v>
      </c>
      <c r="B1928" s="7" t="s">
        <v>78</v>
      </c>
      <c r="C1928" s="8" t="str">
        <f t="shared" si="303"/>
        <v>Sun</v>
      </c>
      <c r="E1928" s="10">
        <v>17</v>
      </c>
      <c r="F1928" s="9">
        <v>30397</v>
      </c>
      <c r="G1928" s="9">
        <v>19328</v>
      </c>
      <c r="H1928" s="61">
        <v>12792</v>
      </c>
      <c r="I1928" s="9">
        <v>1568</v>
      </c>
      <c r="J1928" s="9">
        <v>0</v>
      </c>
      <c r="K1928" s="9">
        <v>25579</v>
      </c>
      <c r="L1928" s="9">
        <v>0</v>
      </c>
      <c r="M1928" s="9"/>
      <c r="O1928" s="11">
        <f t="shared" si="304"/>
        <v>89664</v>
      </c>
      <c r="P1928" s="11">
        <v>21606</v>
      </c>
      <c r="Q1928" s="11">
        <f t="shared" si="305"/>
        <v>3973</v>
      </c>
      <c r="S1928" s="11">
        <f t="shared" si="306"/>
        <v>68058</v>
      </c>
      <c r="T1928" s="11">
        <f t="shared" si="300"/>
        <v>68058</v>
      </c>
      <c r="U1928" s="11">
        <f t="shared" si="309"/>
        <v>14856</v>
      </c>
      <c r="V1928" s="11">
        <f t="shared" si="301"/>
        <v>68058</v>
      </c>
      <c r="W1928" s="12">
        <f t="shared" si="307"/>
        <v>1</v>
      </c>
      <c r="X1928" s="11">
        <f t="shared" si="302"/>
        <v>0</v>
      </c>
      <c r="Y1928" s="12">
        <f t="shared" si="308"/>
        <v>0</v>
      </c>
      <c r="AA1928" s="12"/>
      <c r="AB1928" s="12"/>
    </row>
    <row r="1929" spans="1:28">
      <c r="A1929" s="1">
        <v>36626</v>
      </c>
      <c r="B1929" s="7" t="s">
        <v>78</v>
      </c>
      <c r="C1929" s="8" t="str">
        <f t="shared" si="303"/>
        <v>Mon</v>
      </c>
      <c r="E1929" s="10">
        <v>7</v>
      </c>
      <c r="F1929" s="9">
        <v>16777</v>
      </c>
      <c r="G1929" s="9">
        <v>18145</v>
      </c>
      <c r="H1929" s="61">
        <v>10535</v>
      </c>
      <c r="I1929" s="9">
        <v>254</v>
      </c>
      <c r="J1929" s="9">
        <v>0</v>
      </c>
      <c r="K1929" s="9">
        <v>29258</v>
      </c>
      <c r="L1929" s="9">
        <v>0</v>
      </c>
      <c r="M1929" s="9"/>
      <c r="O1929" s="11">
        <f t="shared" si="304"/>
        <v>74969</v>
      </c>
      <c r="P1929" s="11">
        <v>25888</v>
      </c>
      <c r="Q1929" s="11">
        <f t="shared" si="305"/>
        <v>3370</v>
      </c>
      <c r="S1929" s="11">
        <f t="shared" si="306"/>
        <v>49081</v>
      </c>
      <c r="T1929" s="11">
        <f t="shared" si="300"/>
        <v>49081</v>
      </c>
      <c r="U1929" s="11">
        <f t="shared" si="309"/>
        <v>-18977</v>
      </c>
      <c r="V1929" s="11">
        <f t="shared" si="301"/>
        <v>49081</v>
      </c>
      <c r="W1929" s="12">
        <f t="shared" si="307"/>
        <v>1</v>
      </c>
      <c r="X1929" s="11">
        <f t="shared" si="302"/>
        <v>0</v>
      </c>
      <c r="Y1929" s="12">
        <f t="shared" si="308"/>
        <v>0</v>
      </c>
      <c r="AA1929" s="12"/>
      <c r="AB1929" s="12"/>
    </row>
    <row r="1930" spans="1:28">
      <c r="A1930" s="1">
        <v>36627</v>
      </c>
      <c r="B1930" s="7" t="s">
        <v>78</v>
      </c>
      <c r="C1930" s="8" t="str">
        <f t="shared" si="303"/>
        <v>Tue</v>
      </c>
      <c r="E1930" s="10">
        <v>0</v>
      </c>
      <c r="F1930" s="9">
        <v>12155</v>
      </c>
      <c r="G1930" s="9">
        <v>17422</v>
      </c>
      <c r="H1930" s="61">
        <v>8372</v>
      </c>
      <c r="I1930" s="9">
        <v>2</v>
      </c>
      <c r="J1930" s="9">
        <v>0</v>
      </c>
      <c r="K1930" s="9">
        <v>21078</v>
      </c>
      <c r="L1930" s="9">
        <v>0</v>
      </c>
      <c r="M1930" s="9"/>
      <c r="O1930" s="11">
        <f t="shared" si="304"/>
        <v>59029</v>
      </c>
      <c r="P1930" s="11">
        <v>18617</v>
      </c>
      <c r="Q1930" s="11">
        <f t="shared" si="305"/>
        <v>2461</v>
      </c>
      <c r="S1930" s="11">
        <f t="shared" si="306"/>
        <v>40412</v>
      </c>
      <c r="T1930" s="11">
        <f t="shared" si="300"/>
        <v>40412</v>
      </c>
      <c r="U1930" s="11">
        <f t="shared" si="309"/>
        <v>-8669</v>
      </c>
      <c r="V1930" s="11">
        <f t="shared" si="301"/>
        <v>40412</v>
      </c>
      <c r="W1930" s="12">
        <f t="shared" si="307"/>
        <v>1</v>
      </c>
      <c r="X1930" s="11">
        <f t="shared" si="302"/>
        <v>0</v>
      </c>
      <c r="Y1930" s="12">
        <f t="shared" si="308"/>
        <v>0</v>
      </c>
      <c r="AA1930" s="12"/>
      <c r="AB1930" s="12"/>
    </row>
    <row r="1931" spans="1:28">
      <c r="A1931" s="1">
        <v>36628</v>
      </c>
      <c r="B1931" s="7" t="s">
        <v>78</v>
      </c>
      <c r="C1931" s="8" t="str">
        <f t="shared" si="303"/>
        <v>Wed</v>
      </c>
      <c r="E1931" s="10">
        <v>12</v>
      </c>
      <c r="F1931" s="9">
        <v>23626</v>
      </c>
      <c r="G1931" s="9">
        <v>18927</v>
      </c>
      <c r="H1931" s="61">
        <v>12159</v>
      </c>
      <c r="I1931" s="9">
        <v>824</v>
      </c>
      <c r="J1931" s="9">
        <v>0</v>
      </c>
      <c r="K1931" s="9">
        <v>24730</v>
      </c>
      <c r="L1931" s="9">
        <v>0</v>
      </c>
      <c r="M1931" s="9"/>
      <c r="O1931" s="11">
        <f t="shared" si="304"/>
        <v>80266</v>
      </c>
      <c r="P1931" s="11">
        <v>21115</v>
      </c>
      <c r="Q1931" s="11">
        <f t="shared" si="305"/>
        <v>3615</v>
      </c>
      <c r="S1931" s="11">
        <f t="shared" si="306"/>
        <v>59151</v>
      </c>
      <c r="T1931" s="11">
        <f t="shared" si="300"/>
        <v>59151</v>
      </c>
      <c r="U1931" s="11">
        <f t="shared" si="309"/>
        <v>18739</v>
      </c>
      <c r="V1931" s="11">
        <f t="shared" si="301"/>
        <v>59151</v>
      </c>
      <c r="W1931" s="12">
        <f t="shared" si="307"/>
        <v>1</v>
      </c>
      <c r="X1931" s="11">
        <f t="shared" si="302"/>
        <v>0</v>
      </c>
      <c r="Y1931" s="12">
        <f t="shared" si="308"/>
        <v>0</v>
      </c>
      <c r="AA1931" s="12"/>
      <c r="AB1931" s="12"/>
    </row>
    <row r="1932" spans="1:28">
      <c r="A1932" s="1">
        <v>36629</v>
      </c>
      <c r="B1932" s="7" t="s">
        <v>78</v>
      </c>
      <c r="C1932" s="8" t="str">
        <f t="shared" si="303"/>
        <v>Thur</v>
      </c>
      <c r="E1932" s="10">
        <v>18</v>
      </c>
      <c r="F1932" s="9">
        <v>34460</v>
      </c>
      <c r="G1932" s="9">
        <v>20175</v>
      </c>
      <c r="H1932" s="61">
        <v>14096</v>
      </c>
      <c r="I1932" s="9">
        <v>2320</v>
      </c>
      <c r="J1932" s="9">
        <v>0</v>
      </c>
      <c r="K1932" s="9">
        <v>33234</v>
      </c>
      <c r="L1932" s="9">
        <v>0</v>
      </c>
      <c r="M1932" s="9"/>
      <c r="O1932" s="11">
        <f t="shared" si="304"/>
        <v>104285</v>
      </c>
      <c r="P1932" s="11">
        <v>29093</v>
      </c>
      <c r="Q1932" s="11">
        <f t="shared" si="305"/>
        <v>4141</v>
      </c>
      <c r="S1932" s="11">
        <f t="shared" si="306"/>
        <v>75192</v>
      </c>
      <c r="T1932" s="11">
        <f t="shared" si="300"/>
        <v>75192</v>
      </c>
      <c r="U1932" s="11">
        <f t="shared" si="309"/>
        <v>16041</v>
      </c>
      <c r="V1932" s="11">
        <f t="shared" si="301"/>
        <v>75192</v>
      </c>
      <c r="W1932" s="12">
        <f t="shared" si="307"/>
        <v>1</v>
      </c>
      <c r="X1932" s="11">
        <f t="shared" si="302"/>
        <v>0</v>
      </c>
      <c r="Y1932" s="12">
        <f t="shared" si="308"/>
        <v>0</v>
      </c>
      <c r="AA1932" s="12"/>
      <c r="AB1932" s="12"/>
    </row>
    <row r="1933" spans="1:28">
      <c r="A1933" s="1">
        <v>36630</v>
      </c>
      <c r="B1933" s="7" t="s">
        <v>78</v>
      </c>
      <c r="C1933" s="8" t="str">
        <f t="shared" si="303"/>
        <v>Fri</v>
      </c>
      <c r="E1933" s="10">
        <v>11</v>
      </c>
      <c r="F1933" s="9">
        <v>23633</v>
      </c>
      <c r="G1933" s="9">
        <v>18350</v>
      </c>
      <c r="H1933" s="61">
        <v>11416</v>
      </c>
      <c r="I1933" s="9">
        <v>509</v>
      </c>
      <c r="J1933" s="9">
        <v>0</v>
      </c>
      <c r="K1933" s="9">
        <v>18300</v>
      </c>
      <c r="L1933" s="9">
        <v>0</v>
      </c>
      <c r="M1933" s="9"/>
      <c r="O1933" s="11">
        <f t="shared" si="304"/>
        <v>72208</v>
      </c>
      <c r="P1933" s="11">
        <v>14745</v>
      </c>
      <c r="Q1933" s="11">
        <f t="shared" si="305"/>
        <v>3555</v>
      </c>
      <c r="S1933" s="11">
        <f t="shared" si="306"/>
        <v>57463</v>
      </c>
      <c r="T1933" s="11">
        <f t="shared" si="300"/>
        <v>57463</v>
      </c>
      <c r="U1933" s="11">
        <f t="shared" si="309"/>
        <v>-17729</v>
      </c>
      <c r="V1933" s="11">
        <f t="shared" si="301"/>
        <v>57463</v>
      </c>
      <c r="W1933" s="12">
        <f t="shared" si="307"/>
        <v>1</v>
      </c>
      <c r="X1933" s="11">
        <f t="shared" si="302"/>
        <v>0</v>
      </c>
      <c r="Y1933" s="12">
        <f t="shared" si="308"/>
        <v>0</v>
      </c>
      <c r="AA1933" s="12"/>
      <c r="AB1933" s="12"/>
    </row>
    <row r="1934" spans="1:28">
      <c r="A1934" s="1">
        <v>36631</v>
      </c>
      <c r="B1934" s="7" t="s">
        <v>78</v>
      </c>
      <c r="C1934" s="8" t="str">
        <f t="shared" si="303"/>
        <v>Sat</v>
      </c>
      <c r="E1934" s="10">
        <v>5</v>
      </c>
      <c r="F1934" s="9">
        <v>13133</v>
      </c>
      <c r="G1934" s="9">
        <v>17066</v>
      </c>
      <c r="H1934" s="61">
        <v>7580</v>
      </c>
      <c r="I1934" s="9">
        <v>14</v>
      </c>
      <c r="J1934" s="9">
        <v>0</v>
      </c>
      <c r="K1934" s="9">
        <v>3135</v>
      </c>
      <c r="L1934" s="9">
        <v>0</v>
      </c>
      <c r="M1934" s="9"/>
      <c r="O1934" s="11">
        <f t="shared" si="304"/>
        <v>40928</v>
      </c>
      <c r="P1934" s="11">
        <v>0</v>
      </c>
      <c r="Q1934" s="11">
        <f t="shared" si="305"/>
        <v>3135</v>
      </c>
      <c r="S1934" s="11">
        <f t="shared" si="306"/>
        <v>40928</v>
      </c>
      <c r="T1934" s="11">
        <f t="shared" si="300"/>
        <v>40928</v>
      </c>
      <c r="U1934" s="11">
        <f t="shared" si="309"/>
        <v>-16535</v>
      </c>
      <c r="V1934" s="11">
        <f t="shared" si="301"/>
        <v>40928</v>
      </c>
      <c r="W1934" s="12">
        <f t="shared" si="307"/>
        <v>1</v>
      </c>
      <c r="X1934" s="11">
        <f t="shared" si="302"/>
        <v>0</v>
      </c>
      <c r="Y1934" s="12">
        <f t="shared" si="308"/>
        <v>0</v>
      </c>
      <c r="AA1934" s="12"/>
      <c r="AB1934" s="12"/>
    </row>
    <row r="1935" spans="1:28">
      <c r="A1935" s="1">
        <v>36632</v>
      </c>
      <c r="B1935" s="7" t="s">
        <v>78</v>
      </c>
      <c r="C1935" s="8" t="str">
        <f t="shared" si="303"/>
        <v>Sun</v>
      </c>
      <c r="E1935" s="10">
        <v>0</v>
      </c>
      <c r="F1935" s="9">
        <v>9011</v>
      </c>
      <c r="G1935" s="9">
        <v>16378</v>
      </c>
      <c r="H1935" s="61">
        <v>5007</v>
      </c>
      <c r="I1935" s="9">
        <v>0</v>
      </c>
      <c r="J1935" s="9">
        <v>0</v>
      </c>
      <c r="K1935" s="9">
        <v>12319</v>
      </c>
      <c r="L1935" s="9">
        <v>0</v>
      </c>
      <c r="M1935" s="9"/>
      <c r="O1935" s="11">
        <f t="shared" si="304"/>
        <v>42715</v>
      </c>
      <c r="P1935" s="11">
        <v>9177</v>
      </c>
      <c r="Q1935" s="11">
        <f t="shared" si="305"/>
        <v>3142</v>
      </c>
      <c r="S1935" s="11">
        <f t="shared" si="306"/>
        <v>33538</v>
      </c>
      <c r="T1935" s="11">
        <f t="shared" si="300"/>
        <v>33538</v>
      </c>
      <c r="U1935" s="11">
        <f t="shared" si="309"/>
        <v>-7390</v>
      </c>
      <c r="V1935" s="11">
        <f t="shared" si="301"/>
        <v>33538</v>
      </c>
      <c r="W1935" s="12">
        <f t="shared" si="307"/>
        <v>1</v>
      </c>
      <c r="X1935" s="11">
        <f t="shared" si="302"/>
        <v>0</v>
      </c>
      <c r="Y1935" s="12">
        <f t="shared" si="308"/>
        <v>0</v>
      </c>
      <c r="AA1935" s="12"/>
      <c r="AB1935" s="12"/>
    </row>
    <row r="1936" spans="1:28">
      <c r="A1936" s="1">
        <v>36633</v>
      </c>
      <c r="B1936" s="7" t="s">
        <v>78</v>
      </c>
      <c r="C1936" s="8" t="str">
        <f t="shared" si="303"/>
        <v>Mon</v>
      </c>
      <c r="E1936" s="10">
        <v>6</v>
      </c>
      <c r="F1936" s="9">
        <v>14661</v>
      </c>
      <c r="G1936" s="9">
        <v>17421</v>
      </c>
      <c r="H1936" s="61">
        <v>9870</v>
      </c>
      <c r="I1936" s="9">
        <v>182</v>
      </c>
      <c r="J1936" s="9">
        <v>0</v>
      </c>
      <c r="K1936" s="9">
        <v>36045</v>
      </c>
      <c r="L1936" s="9">
        <v>0</v>
      </c>
      <c r="M1936" s="9"/>
      <c r="O1936" s="11">
        <f t="shared" si="304"/>
        <v>78179</v>
      </c>
      <c r="P1936" s="11">
        <v>32258</v>
      </c>
      <c r="Q1936" s="11">
        <f t="shared" si="305"/>
        <v>3787</v>
      </c>
      <c r="S1936" s="11">
        <f t="shared" si="306"/>
        <v>45921</v>
      </c>
      <c r="T1936" s="11">
        <f t="shared" si="300"/>
        <v>45921</v>
      </c>
      <c r="U1936" s="11">
        <f t="shared" si="309"/>
        <v>12383</v>
      </c>
      <c r="V1936" s="11">
        <f t="shared" si="301"/>
        <v>45921</v>
      </c>
      <c r="W1936" s="12">
        <f t="shared" si="307"/>
        <v>1</v>
      </c>
      <c r="X1936" s="11">
        <f t="shared" si="302"/>
        <v>0</v>
      </c>
      <c r="Y1936" s="12">
        <f t="shared" si="308"/>
        <v>0</v>
      </c>
      <c r="AA1936" s="12"/>
      <c r="AB1936" s="12"/>
    </row>
    <row r="1937" spans="1:31">
      <c r="A1937" s="1">
        <v>36634</v>
      </c>
      <c r="B1937" s="7" t="s">
        <v>78</v>
      </c>
      <c r="C1937" s="8" t="str">
        <f t="shared" si="303"/>
        <v>Tue</v>
      </c>
      <c r="E1937" s="10">
        <v>17</v>
      </c>
      <c r="F1937" s="9">
        <v>35587</v>
      </c>
      <c r="G1937" s="9">
        <v>19579</v>
      </c>
      <c r="H1937" s="61">
        <v>14361</v>
      </c>
      <c r="I1937" s="9">
        <v>2310</v>
      </c>
      <c r="J1937" s="9">
        <v>0</v>
      </c>
      <c r="K1937" s="9">
        <v>39946</v>
      </c>
      <c r="L1937" s="9">
        <v>0</v>
      </c>
      <c r="M1937" s="9"/>
      <c r="O1937" s="11">
        <f t="shared" si="304"/>
        <v>111783</v>
      </c>
      <c r="P1937" s="11">
        <v>33210</v>
      </c>
      <c r="Q1937" s="11">
        <f t="shared" si="305"/>
        <v>6736</v>
      </c>
      <c r="S1937" s="11">
        <f t="shared" si="306"/>
        <v>78573</v>
      </c>
      <c r="T1937" s="11">
        <f t="shared" si="300"/>
        <v>78573</v>
      </c>
      <c r="U1937" s="11">
        <f t="shared" si="309"/>
        <v>32652</v>
      </c>
      <c r="V1937" s="11">
        <f t="shared" si="301"/>
        <v>78573</v>
      </c>
      <c r="W1937" s="12">
        <f t="shared" si="307"/>
        <v>1</v>
      </c>
      <c r="X1937" s="11">
        <f t="shared" si="302"/>
        <v>0</v>
      </c>
      <c r="Y1937" s="12">
        <f t="shared" si="308"/>
        <v>0</v>
      </c>
      <c r="AA1937" s="12"/>
      <c r="AB1937" s="12"/>
    </row>
    <row r="1938" spans="1:31">
      <c r="A1938" s="1">
        <v>36635</v>
      </c>
      <c r="B1938" s="7" t="s">
        <v>78</v>
      </c>
      <c r="C1938" s="8" t="str">
        <f t="shared" si="303"/>
        <v>Wed</v>
      </c>
      <c r="E1938" s="10">
        <v>13</v>
      </c>
      <c r="F1938" s="9">
        <v>22324</v>
      </c>
      <c r="G1938" s="9">
        <v>18279</v>
      </c>
      <c r="H1938" s="61">
        <v>11753</v>
      </c>
      <c r="I1938" s="9">
        <v>712</v>
      </c>
      <c r="J1938" s="9">
        <v>0</v>
      </c>
      <c r="K1938" s="9">
        <v>40105</v>
      </c>
      <c r="L1938" s="9">
        <v>0</v>
      </c>
      <c r="M1938" s="9"/>
      <c r="O1938" s="11">
        <f t="shared" si="304"/>
        <v>93173</v>
      </c>
      <c r="P1938" s="11">
        <v>34856</v>
      </c>
      <c r="Q1938" s="11">
        <f t="shared" si="305"/>
        <v>5249</v>
      </c>
      <c r="S1938" s="11">
        <f t="shared" si="306"/>
        <v>58317</v>
      </c>
      <c r="T1938" s="11">
        <f t="shared" si="300"/>
        <v>58317</v>
      </c>
      <c r="U1938" s="11">
        <f t="shared" si="309"/>
        <v>-20256</v>
      </c>
      <c r="V1938" s="11">
        <f t="shared" si="301"/>
        <v>58317</v>
      </c>
      <c r="W1938" s="12">
        <f t="shared" si="307"/>
        <v>1</v>
      </c>
      <c r="X1938" s="11">
        <f t="shared" si="302"/>
        <v>0</v>
      </c>
      <c r="Y1938" s="12">
        <f t="shared" si="308"/>
        <v>0</v>
      </c>
      <c r="AA1938" s="12"/>
      <c r="AB1938" s="12"/>
    </row>
    <row r="1939" spans="1:31">
      <c r="A1939" s="1">
        <v>36636</v>
      </c>
      <c r="B1939" s="7" t="s">
        <v>78</v>
      </c>
      <c r="C1939" s="8" t="str">
        <f t="shared" si="303"/>
        <v>Thur</v>
      </c>
      <c r="E1939" s="10">
        <v>4</v>
      </c>
      <c r="F1939" s="9">
        <v>12039</v>
      </c>
      <c r="G1939" s="9">
        <v>17706</v>
      </c>
      <c r="H1939" s="61">
        <v>8037</v>
      </c>
      <c r="I1939" s="9">
        <v>6</v>
      </c>
      <c r="J1939" s="9">
        <v>0</v>
      </c>
      <c r="K1939" s="9">
        <v>38513</v>
      </c>
      <c r="L1939" s="9">
        <v>0</v>
      </c>
      <c r="M1939" s="9"/>
      <c r="O1939" s="11">
        <f t="shared" si="304"/>
        <v>76301</v>
      </c>
      <c r="P1939" s="11">
        <v>32880</v>
      </c>
      <c r="Q1939" s="11">
        <f t="shared" si="305"/>
        <v>5633</v>
      </c>
      <c r="S1939" s="11">
        <f t="shared" si="306"/>
        <v>43421</v>
      </c>
      <c r="T1939" s="11">
        <f t="shared" si="300"/>
        <v>43421</v>
      </c>
      <c r="U1939" s="11">
        <f t="shared" si="309"/>
        <v>-14896</v>
      </c>
      <c r="V1939" s="11">
        <f t="shared" si="301"/>
        <v>43421</v>
      </c>
      <c r="W1939" s="12">
        <f t="shared" si="307"/>
        <v>1</v>
      </c>
      <c r="X1939" s="11">
        <f t="shared" si="302"/>
        <v>0</v>
      </c>
      <c r="Y1939" s="12">
        <f t="shared" si="308"/>
        <v>0</v>
      </c>
      <c r="AA1939" s="12"/>
      <c r="AB1939" s="12"/>
    </row>
    <row r="1940" spans="1:31">
      <c r="A1940" s="1">
        <v>36637</v>
      </c>
      <c r="B1940" s="7" t="s">
        <v>78</v>
      </c>
      <c r="C1940" s="8" t="str">
        <f t="shared" si="303"/>
        <v>Fri</v>
      </c>
      <c r="E1940" s="10">
        <v>5</v>
      </c>
      <c r="F1940" s="9">
        <v>12310</v>
      </c>
      <c r="G1940" s="9">
        <v>17338</v>
      </c>
      <c r="H1940" s="61">
        <v>7113</v>
      </c>
      <c r="I1940" s="9">
        <v>0</v>
      </c>
      <c r="J1940" s="9">
        <v>0</v>
      </c>
      <c r="K1940" s="9">
        <v>3574</v>
      </c>
      <c r="L1940" s="9">
        <v>0</v>
      </c>
      <c r="M1940" s="9"/>
      <c r="O1940" s="11">
        <f t="shared" si="304"/>
        <v>40335</v>
      </c>
      <c r="P1940" s="11">
        <v>295</v>
      </c>
      <c r="Q1940" s="11">
        <f t="shared" si="305"/>
        <v>3279</v>
      </c>
      <c r="S1940" s="11">
        <f t="shared" si="306"/>
        <v>40040</v>
      </c>
      <c r="T1940" s="11">
        <f t="shared" si="300"/>
        <v>40040</v>
      </c>
      <c r="U1940" s="11">
        <f t="shared" si="309"/>
        <v>-3381</v>
      </c>
      <c r="V1940" s="11">
        <f t="shared" si="301"/>
        <v>40040</v>
      </c>
      <c r="W1940" s="12">
        <f t="shared" si="307"/>
        <v>1</v>
      </c>
      <c r="X1940" s="11">
        <f t="shared" si="302"/>
        <v>0</v>
      </c>
      <c r="Y1940" s="12">
        <f t="shared" si="308"/>
        <v>0</v>
      </c>
      <c r="AA1940" s="12"/>
      <c r="AB1940" s="12"/>
    </row>
    <row r="1941" spans="1:31">
      <c r="A1941" s="1">
        <v>36638</v>
      </c>
      <c r="B1941" s="7" t="s">
        <v>78</v>
      </c>
      <c r="C1941" s="8" t="str">
        <f t="shared" si="303"/>
        <v>Sat</v>
      </c>
      <c r="E1941" s="10">
        <v>12</v>
      </c>
      <c r="F1941" s="9">
        <v>14939</v>
      </c>
      <c r="G1941" s="9">
        <v>17191</v>
      </c>
      <c r="H1941" s="61">
        <v>7445</v>
      </c>
      <c r="I1941" s="9">
        <v>0</v>
      </c>
      <c r="J1941" s="9">
        <v>0</v>
      </c>
      <c r="K1941" s="9">
        <v>3314</v>
      </c>
      <c r="L1941" s="9">
        <v>0</v>
      </c>
      <c r="M1941" s="9"/>
      <c r="O1941" s="11">
        <f t="shared" si="304"/>
        <v>42889</v>
      </c>
      <c r="P1941" s="11">
        <v>0</v>
      </c>
      <c r="Q1941" s="11">
        <f t="shared" si="305"/>
        <v>3314</v>
      </c>
      <c r="S1941" s="11">
        <f t="shared" si="306"/>
        <v>42889</v>
      </c>
      <c r="T1941" s="11">
        <f t="shared" si="300"/>
        <v>42889</v>
      </c>
      <c r="U1941" s="11">
        <f t="shared" si="309"/>
        <v>2849</v>
      </c>
      <c r="V1941" s="11">
        <f t="shared" si="301"/>
        <v>42889</v>
      </c>
      <c r="W1941" s="12">
        <f t="shared" si="307"/>
        <v>1</v>
      </c>
      <c r="X1941" s="11">
        <f t="shared" si="302"/>
        <v>0</v>
      </c>
      <c r="Y1941" s="12">
        <f t="shared" si="308"/>
        <v>0</v>
      </c>
      <c r="AA1941" s="12"/>
      <c r="AB1941" s="12"/>
    </row>
    <row r="1942" spans="1:31">
      <c r="A1942" s="1">
        <v>36639</v>
      </c>
      <c r="B1942" s="7" t="s">
        <v>78</v>
      </c>
      <c r="C1942" s="8" t="str">
        <f t="shared" si="303"/>
        <v>Sun</v>
      </c>
      <c r="E1942" s="10">
        <v>11</v>
      </c>
      <c r="F1942" s="9">
        <v>15138</v>
      </c>
      <c r="G1942" s="9">
        <v>17283</v>
      </c>
      <c r="H1942" s="61">
        <v>7575</v>
      </c>
      <c r="I1942" s="9">
        <v>20</v>
      </c>
      <c r="J1942" s="9">
        <v>0</v>
      </c>
      <c r="K1942" s="9">
        <v>13504</v>
      </c>
      <c r="L1942" s="9">
        <v>0</v>
      </c>
      <c r="M1942" s="9"/>
      <c r="O1942" s="11">
        <f t="shared" si="304"/>
        <v>53520</v>
      </c>
      <c r="P1942" s="11">
        <v>10310</v>
      </c>
      <c r="Q1942" s="11">
        <f t="shared" si="305"/>
        <v>3194</v>
      </c>
      <c r="S1942" s="11">
        <f t="shared" si="306"/>
        <v>43210</v>
      </c>
      <c r="T1942" s="11">
        <f t="shared" si="300"/>
        <v>43210</v>
      </c>
      <c r="U1942" s="11">
        <f t="shared" si="309"/>
        <v>321</v>
      </c>
      <c r="V1942" s="11">
        <f t="shared" si="301"/>
        <v>43210</v>
      </c>
      <c r="W1942" s="12">
        <f t="shared" si="307"/>
        <v>1</v>
      </c>
      <c r="X1942" s="11">
        <f t="shared" si="302"/>
        <v>0</v>
      </c>
      <c r="Y1942" s="12">
        <f t="shared" si="308"/>
        <v>0</v>
      </c>
      <c r="AA1942" s="12"/>
      <c r="AB1942" s="12"/>
    </row>
    <row r="1943" spans="1:31">
      <c r="A1943" s="1">
        <v>36640</v>
      </c>
      <c r="B1943" s="7" t="s">
        <v>78</v>
      </c>
      <c r="C1943" s="8" t="str">
        <f t="shared" si="303"/>
        <v>Mon</v>
      </c>
      <c r="E1943" s="10">
        <v>9</v>
      </c>
      <c r="F1943" s="9">
        <v>17150</v>
      </c>
      <c r="G1943" s="9">
        <v>18140</v>
      </c>
      <c r="H1943" s="61">
        <v>9524</v>
      </c>
      <c r="I1943" s="9">
        <v>0</v>
      </c>
      <c r="J1943" s="9">
        <v>0</v>
      </c>
      <c r="K1943" s="9">
        <v>9607</v>
      </c>
      <c r="L1943" s="9">
        <v>0</v>
      </c>
      <c r="M1943" s="9"/>
      <c r="O1943" s="11">
        <f t="shared" si="304"/>
        <v>54421</v>
      </c>
      <c r="P1943" s="11">
        <v>5973</v>
      </c>
      <c r="Q1943" s="11">
        <f t="shared" si="305"/>
        <v>3634</v>
      </c>
      <c r="S1943" s="11">
        <f t="shared" si="306"/>
        <v>48448</v>
      </c>
      <c r="T1943" s="11">
        <f t="shared" si="300"/>
        <v>48448</v>
      </c>
      <c r="U1943" s="11">
        <f t="shared" si="309"/>
        <v>5238</v>
      </c>
      <c r="V1943" s="11">
        <f t="shared" si="301"/>
        <v>48448</v>
      </c>
      <c r="W1943" s="12">
        <f t="shared" si="307"/>
        <v>1</v>
      </c>
      <c r="X1943" s="11">
        <f t="shared" si="302"/>
        <v>0</v>
      </c>
      <c r="Y1943" s="12">
        <f t="shared" si="308"/>
        <v>0</v>
      </c>
      <c r="AA1943" s="12"/>
      <c r="AB1943" s="12"/>
    </row>
    <row r="1944" spans="1:31">
      <c r="A1944" s="1">
        <v>36641</v>
      </c>
      <c r="B1944" s="7" t="s">
        <v>78</v>
      </c>
      <c r="C1944" s="8" t="str">
        <f t="shared" si="303"/>
        <v>Tue</v>
      </c>
      <c r="E1944" s="10">
        <v>19</v>
      </c>
      <c r="F1944" s="9">
        <v>28889</v>
      </c>
      <c r="G1944" s="9">
        <v>20689</v>
      </c>
      <c r="H1944" s="61">
        <v>13012</v>
      </c>
      <c r="I1944" s="9">
        <v>283</v>
      </c>
      <c r="J1944" s="9">
        <v>0</v>
      </c>
      <c r="K1944" s="9">
        <v>20706</v>
      </c>
      <c r="L1944" s="9">
        <v>7011</v>
      </c>
      <c r="M1944" s="9"/>
      <c r="O1944" s="11">
        <f t="shared" si="304"/>
        <v>90590</v>
      </c>
      <c r="P1944" s="11">
        <v>16487</v>
      </c>
      <c r="Q1944" s="11">
        <f t="shared" si="305"/>
        <v>4219</v>
      </c>
      <c r="S1944" s="11">
        <f t="shared" si="306"/>
        <v>74103</v>
      </c>
      <c r="T1944" s="11">
        <f t="shared" si="300"/>
        <v>74103</v>
      </c>
      <c r="U1944" s="11">
        <f t="shared" si="309"/>
        <v>25655</v>
      </c>
      <c r="V1944" s="11">
        <f t="shared" si="301"/>
        <v>67092</v>
      </c>
      <c r="W1944" s="12">
        <f t="shared" si="307"/>
        <v>0.90538844581191047</v>
      </c>
      <c r="X1944" s="11">
        <f t="shared" si="302"/>
        <v>7011</v>
      </c>
      <c r="Y1944" s="12">
        <f t="shared" si="308"/>
        <v>9.4611554188089544E-2</v>
      </c>
      <c r="AA1944" s="12"/>
      <c r="AB1944" s="12"/>
    </row>
    <row r="1945" spans="1:31">
      <c r="A1945" s="1">
        <v>36642</v>
      </c>
      <c r="B1945" s="7" t="s">
        <v>78</v>
      </c>
      <c r="C1945" s="8" t="str">
        <f t="shared" si="303"/>
        <v>Wed</v>
      </c>
      <c r="E1945" s="10">
        <v>16</v>
      </c>
      <c r="F1945" s="9">
        <v>21796</v>
      </c>
      <c r="G1945" s="9">
        <v>19819</v>
      </c>
      <c r="H1945" s="61">
        <v>11511</v>
      </c>
      <c r="I1945" s="9">
        <v>212</v>
      </c>
      <c r="J1945" s="9">
        <v>0</v>
      </c>
      <c r="K1945" s="9">
        <v>11920</v>
      </c>
      <c r="L1945" s="9">
        <v>6629</v>
      </c>
      <c r="M1945" s="9"/>
      <c r="O1945" s="11">
        <f t="shared" si="304"/>
        <v>71887</v>
      </c>
      <c r="P1945" s="11">
        <v>8265</v>
      </c>
      <c r="Q1945" s="11">
        <f t="shared" si="305"/>
        <v>3655</v>
      </c>
      <c r="S1945" s="11">
        <f t="shared" si="306"/>
        <v>63622</v>
      </c>
      <c r="T1945" s="11">
        <f t="shared" si="300"/>
        <v>63622</v>
      </c>
      <c r="U1945" s="11">
        <f t="shared" si="309"/>
        <v>-10481</v>
      </c>
      <c r="V1945" s="11">
        <f t="shared" si="301"/>
        <v>56993</v>
      </c>
      <c r="W1945" s="12">
        <f t="shared" si="307"/>
        <v>0.8958064820345164</v>
      </c>
      <c r="X1945" s="11">
        <f t="shared" si="302"/>
        <v>6629</v>
      </c>
      <c r="Y1945" s="12">
        <f t="shared" si="308"/>
        <v>0.10419351796548364</v>
      </c>
      <c r="AA1945" s="12"/>
      <c r="AB1945" s="12"/>
    </row>
    <row r="1946" spans="1:31">
      <c r="A1946" s="1">
        <v>36643</v>
      </c>
      <c r="B1946" s="7" t="s">
        <v>78</v>
      </c>
      <c r="C1946" s="8" t="str">
        <f t="shared" si="303"/>
        <v>Thur</v>
      </c>
      <c r="E1946" s="10">
        <v>15</v>
      </c>
      <c r="F1946" s="9">
        <v>22946</v>
      </c>
      <c r="G1946" s="9">
        <v>20035</v>
      </c>
      <c r="H1946" s="61">
        <v>11712</v>
      </c>
      <c r="I1946" s="9">
        <v>168</v>
      </c>
      <c r="J1946" s="9">
        <v>0</v>
      </c>
      <c r="K1946" s="9">
        <v>15558</v>
      </c>
      <c r="L1946" s="9">
        <v>6896</v>
      </c>
      <c r="M1946" s="9"/>
      <c r="O1946" s="11">
        <f t="shared" si="304"/>
        <v>77315</v>
      </c>
      <c r="P1946" s="11">
        <v>11887</v>
      </c>
      <c r="Q1946" s="11">
        <f t="shared" si="305"/>
        <v>3671</v>
      </c>
      <c r="S1946" s="11">
        <f t="shared" si="306"/>
        <v>65428</v>
      </c>
      <c r="T1946" s="11">
        <f t="shared" si="300"/>
        <v>65428</v>
      </c>
      <c r="U1946" s="11">
        <f t="shared" si="309"/>
        <v>1806</v>
      </c>
      <c r="V1946" s="11">
        <f t="shared" si="301"/>
        <v>58532</v>
      </c>
      <c r="W1946" s="12">
        <f t="shared" si="307"/>
        <v>0.89460169957816227</v>
      </c>
      <c r="X1946" s="11">
        <f t="shared" si="302"/>
        <v>6896</v>
      </c>
      <c r="Y1946" s="12">
        <f t="shared" si="308"/>
        <v>0.10539830042183775</v>
      </c>
      <c r="AA1946" s="12"/>
      <c r="AB1946" s="12"/>
    </row>
    <row r="1947" spans="1:31">
      <c r="A1947" s="1">
        <v>36644</v>
      </c>
      <c r="B1947" s="7" t="s">
        <v>78</v>
      </c>
      <c r="C1947" s="8" t="str">
        <f t="shared" si="303"/>
        <v>Fri</v>
      </c>
      <c r="E1947" s="10">
        <v>13</v>
      </c>
      <c r="F1947" s="9">
        <v>19148</v>
      </c>
      <c r="G1947" s="9">
        <v>19123</v>
      </c>
      <c r="H1947" s="61">
        <v>10279</v>
      </c>
      <c r="I1947" s="9">
        <v>3</v>
      </c>
      <c r="J1947" s="9">
        <v>0</v>
      </c>
      <c r="K1947" s="9">
        <v>3475</v>
      </c>
      <c r="L1947" s="9">
        <v>6038</v>
      </c>
      <c r="M1947" s="9"/>
      <c r="O1947" s="11">
        <f t="shared" si="304"/>
        <v>58066</v>
      </c>
      <c r="P1947" s="11">
        <v>0</v>
      </c>
      <c r="Q1947" s="11">
        <f t="shared" si="305"/>
        <v>3475</v>
      </c>
      <c r="S1947" s="11">
        <f t="shared" si="306"/>
        <v>58066</v>
      </c>
      <c r="T1947" s="11">
        <f t="shared" si="300"/>
        <v>58066</v>
      </c>
      <c r="U1947" s="11">
        <f t="shared" si="309"/>
        <v>-7362</v>
      </c>
      <c r="V1947" s="11">
        <f t="shared" si="301"/>
        <v>52028</v>
      </c>
      <c r="W1947" s="12">
        <f t="shared" si="307"/>
        <v>0.89601487961974302</v>
      </c>
      <c r="X1947" s="11">
        <f t="shared" si="302"/>
        <v>6038</v>
      </c>
      <c r="Y1947" s="12">
        <f t="shared" si="308"/>
        <v>0.10398512038025695</v>
      </c>
      <c r="AA1947" s="12"/>
      <c r="AB1947" s="12"/>
    </row>
    <row r="1948" spans="1:31">
      <c r="A1948" s="1">
        <v>36645</v>
      </c>
      <c r="B1948" s="7" t="s">
        <v>78</v>
      </c>
      <c r="C1948" s="8" t="str">
        <f t="shared" si="303"/>
        <v>Sat</v>
      </c>
      <c r="E1948" s="10">
        <v>9</v>
      </c>
      <c r="F1948" s="9">
        <v>11735</v>
      </c>
      <c r="G1948" s="9">
        <v>17233</v>
      </c>
      <c r="H1948" s="61">
        <v>6652</v>
      </c>
      <c r="I1948" s="9">
        <v>0</v>
      </c>
      <c r="J1948" s="9">
        <v>0</v>
      </c>
      <c r="K1948" s="9">
        <v>3407</v>
      </c>
      <c r="L1948" s="9">
        <v>3868</v>
      </c>
      <c r="M1948" s="9"/>
      <c r="O1948" s="11">
        <f t="shared" si="304"/>
        <v>42895</v>
      </c>
      <c r="P1948" s="11">
        <v>0</v>
      </c>
      <c r="Q1948" s="11">
        <f t="shared" si="305"/>
        <v>3407</v>
      </c>
      <c r="S1948" s="11">
        <f t="shared" si="306"/>
        <v>42895</v>
      </c>
      <c r="T1948" s="11">
        <f t="shared" si="300"/>
        <v>42895</v>
      </c>
      <c r="U1948" s="11">
        <f t="shared" si="309"/>
        <v>-15171</v>
      </c>
      <c r="V1948" s="11">
        <f t="shared" si="301"/>
        <v>39027</v>
      </c>
      <c r="W1948" s="12">
        <f t="shared" si="307"/>
        <v>0.90982632008392583</v>
      </c>
      <c r="X1948" s="11">
        <f t="shared" si="302"/>
        <v>3868</v>
      </c>
      <c r="Y1948" s="12">
        <f t="shared" si="308"/>
        <v>9.017367991607414E-2</v>
      </c>
      <c r="AA1948" s="12"/>
      <c r="AB1948" s="12"/>
    </row>
    <row r="1949" spans="1:31">
      <c r="A1949" s="1">
        <v>36646</v>
      </c>
      <c r="B1949" s="7" t="s">
        <v>78</v>
      </c>
      <c r="C1949" s="8" t="str">
        <f t="shared" si="303"/>
        <v>Sun</v>
      </c>
      <c r="E1949" s="10">
        <v>6</v>
      </c>
      <c r="F1949" s="9">
        <v>11071</v>
      </c>
      <c r="G1949" s="9">
        <v>17093</v>
      </c>
      <c r="H1949" s="61">
        <v>6385</v>
      </c>
      <c r="I1949" s="9">
        <v>0</v>
      </c>
      <c r="J1949" s="9">
        <v>0</v>
      </c>
      <c r="K1949" s="9">
        <v>3359</v>
      </c>
      <c r="L1949" s="9">
        <v>2723</v>
      </c>
      <c r="M1949" s="9"/>
      <c r="O1949" s="11">
        <f t="shared" si="304"/>
        <v>40631</v>
      </c>
      <c r="P1949" s="11">
        <v>0</v>
      </c>
      <c r="Q1949" s="11">
        <f t="shared" si="305"/>
        <v>3359</v>
      </c>
      <c r="S1949" s="11">
        <f t="shared" si="306"/>
        <v>40631</v>
      </c>
      <c r="T1949" s="11">
        <f t="shared" si="300"/>
        <v>40631</v>
      </c>
      <c r="U1949" s="11">
        <f t="shared" si="309"/>
        <v>-2264</v>
      </c>
      <c r="V1949" s="11">
        <f t="shared" si="301"/>
        <v>37908</v>
      </c>
      <c r="W1949" s="12">
        <f t="shared" si="307"/>
        <v>0.93298220570500356</v>
      </c>
      <c r="X1949" s="11">
        <f t="shared" si="302"/>
        <v>2723</v>
      </c>
      <c r="Y1949" s="12">
        <f t="shared" si="308"/>
        <v>6.7017794294996436E-2</v>
      </c>
      <c r="AA1949" s="12"/>
      <c r="AB1949" s="12"/>
    </row>
    <row r="1950" spans="1:31">
      <c r="A1950" s="1">
        <v>36647</v>
      </c>
      <c r="B1950" s="7" t="s">
        <v>79</v>
      </c>
      <c r="C1950" s="8" t="str">
        <f t="shared" si="303"/>
        <v>Mon</v>
      </c>
      <c r="E1950" s="18">
        <v>0</v>
      </c>
      <c r="F1950" s="9">
        <v>10079</v>
      </c>
      <c r="G1950" s="9">
        <v>17112</v>
      </c>
      <c r="H1950" s="61">
        <v>6740</v>
      </c>
      <c r="I1950" s="9">
        <v>0</v>
      </c>
      <c r="J1950" s="9">
        <v>0</v>
      </c>
      <c r="K1950" s="9">
        <v>13257</v>
      </c>
      <c r="L1950" s="9">
        <v>0</v>
      </c>
      <c r="M1950" s="9"/>
      <c r="O1950" s="11">
        <f t="shared" si="304"/>
        <v>47188</v>
      </c>
      <c r="P1950" s="11">
        <v>10942</v>
      </c>
      <c r="Q1950" s="11">
        <f t="shared" si="305"/>
        <v>2315</v>
      </c>
      <c r="S1950" s="11">
        <f t="shared" si="306"/>
        <v>36246</v>
      </c>
      <c r="T1950" s="11">
        <f t="shared" si="300"/>
        <v>36246</v>
      </c>
      <c r="U1950" s="11">
        <f t="shared" si="309"/>
        <v>-4385</v>
      </c>
      <c r="V1950" s="11">
        <f t="shared" si="301"/>
        <v>36246</v>
      </c>
      <c r="W1950" s="12">
        <f t="shared" si="307"/>
        <v>1</v>
      </c>
      <c r="X1950" s="11">
        <f t="shared" si="302"/>
        <v>0</v>
      </c>
      <c r="Y1950" s="12">
        <f t="shared" si="308"/>
        <v>0</v>
      </c>
      <c r="AA1950" s="9">
        <f>INTERCEPT(S1950:S1980,E1950:E1980)</f>
        <v>31562.070119290078</v>
      </c>
      <c r="AB1950" s="9">
        <f>SLOPE(S1950:S1980,E1950:E1980)</f>
        <v>647.84405004364282</v>
      </c>
      <c r="AC1950" s="12">
        <f>RSQ(S1950:S1980,E1950:E1980)</f>
        <v>0.19301451528047636</v>
      </c>
      <c r="AD1950" s="9">
        <f>AA1950+(55*AB1950)</f>
        <v>67193.49287169044</v>
      </c>
      <c r="AE1950" s="10">
        <f>SUM(E1950:E1980)</f>
        <v>46</v>
      </c>
    </row>
    <row r="1951" spans="1:31">
      <c r="A1951" s="1">
        <v>36648</v>
      </c>
      <c r="B1951" s="7" t="s">
        <v>79</v>
      </c>
      <c r="C1951" s="8" t="str">
        <f t="shared" si="303"/>
        <v>Tue</v>
      </c>
      <c r="E1951" s="19">
        <v>3</v>
      </c>
      <c r="F1951" s="9">
        <v>10860</v>
      </c>
      <c r="G1951" s="9">
        <v>17160</v>
      </c>
      <c r="H1951" s="61">
        <v>7289</v>
      </c>
      <c r="I1951" s="9">
        <v>0</v>
      </c>
      <c r="J1951" s="9">
        <v>0</v>
      </c>
      <c r="K1951" s="9">
        <v>27235</v>
      </c>
      <c r="L1951" s="9">
        <v>0</v>
      </c>
      <c r="M1951" s="9"/>
      <c r="O1951" s="11">
        <f t="shared" si="304"/>
        <v>62544</v>
      </c>
      <c r="P1951" s="11">
        <v>23885</v>
      </c>
      <c r="Q1951" s="11">
        <f t="shared" si="305"/>
        <v>3350</v>
      </c>
      <c r="S1951" s="11">
        <f t="shared" si="306"/>
        <v>38659</v>
      </c>
      <c r="T1951" s="11">
        <f t="shared" si="300"/>
        <v>38659</v>
      </c>
      <c r="U1951" s="11">
        <f t="shared" si="309"/>
        <v>2413</v>
      </c>
      <c r="V1951" s="11">
        <f t="shared" si="301"/>
        <v>38659</v>
      </c>
      <c r="W1951" s="12">
        <f t="shared" si="307"/>
        <v>1</v>
      </c>
      <c r="X1951" s="11">
        <f t="shared" si="302"/>
        <v>0</v>
      </c>
      <c r="Y1951" s="12">
        <f t="shared" si="308"/>
        <v>0</v>
      </c>
      <c r="Z1951" s="9"/>
      <c r="AA1951" s="12"/>
      <c r="AB1951" s="12"/>
    </row>
    <row r="1952" spans="1:31">
      <c r="A1952" s="1">
        <v>36649</v>
      </c>
      <c r="B1952" s="7" t="s">
        <v>79</v>
      </c>
      <c r="C1952" s="8" t="str">
        <f t="shared" si="303"/>
        <v>Wed</v>
      </c>
      <c r="E1952" s="18">
        <v>5</v>
      </c>
      <c r="F1952" s="9">
        <v>10550</v>
      </c>
      <c r="G1952" s="9">
        <v>16970</v>
      </c>
      <c r="H1952" s="61">
        <v>7008</v>
      </c>
      <c r="I1952" s="9">
        <v>0</v>
      </c>
      <c r="J1952" s="9">
        <v>0</v>
      </c>
      <c r="K1952" s="9">
        <v>29470</v>
      </c>
      <c r="L1952" s="9">
        <v>0</v>
      </c>
      <c r="M1952" s="9"/>
      <c r="O1952" s="11">
        <f t="shared" si="304"/>
        <v>63998</v>
      </c>
      <c r="P1952" s="11">
        <v>26106</v>
      </c>
      <c r="Q1952" s="11">
        <f t="shared" si="305"/>
        <v>3364</v>
      </c>
      <c r="S1952" s="11">
        <f t="shared" si="306"/>
        <v>37892</v>
      </c>
      <c r="T1952" s="11">
        <f t="shared" si="300"/>
        <v>37892</v>
      </c>
      <c r="U1952" s="11">
        <f t="shared" si="309"/>
        <v>-767</v>
      </c>
      <c r="V1952" s="11">
        <f t="shared" si="301"/>
        <v>37892</v>
      </c>
      <c r="W1952" s="12">
        <f t="shared" si="307"/>
        <v>1</v>
      </c>
      <c r="X1952" s="11">
        <f t="shared" si="302"/>
        <v>0</v>
      </c>
      <c r="Y1952" s="12">
        <f t="shared" si="308"/>
        <v>0</v>
      </c>
      <c r="AA1952" s="12"/>
      <c r="AB1952" s="12"/>
    </row>
    <row r="1953" spans="1:28">
      <c r="A1953" s="1">
        <v>36650</v>
      </c>
      <c r="B1953" s="7" t="s">
        <v>79</v>
      </c>
      <c r="C1953" s="8" t="str">
        <f t="shared" si="303"/>
        <v>Thur</v>
      </c>
      <c r="E1953" s="18">
        <v>0</v>
      </c>
      <c r="F1953" s="9">
        <v>9499</v>
      </c>
      <c r="G1953" s="9">
        <v>16322</v>
      </c>
      <c r="H1953" s="61">
        <v>5827</v>
      </c>
      <c r="I1953" s="9">
        <v>0</v>
      </c>
      <c r="J1953" s="9">
        <v>0</v>
      </c>
      <c r="K1953" s="9">
        <v>24564</v>
      </c>
      <c r="L1953" s="9">
        <v>0</v>
      </c>
      <c r="M1953" s="9"/>
      <c r="O1953" s="11">
        <f t="shared" si="304"/>
        <v>56212</v>
      </c>
      <c r="P1953" s="11">
        <v>24200</v>
      </c>
      <c r="Q1953" s="11">
        <f t="shared" si="305"/>
        <v>364</v>
      </c>
      <c r="S1953" s="11">
        <f t="shared" si="306"/>
        <v>32012</v>
      </c>
      <c r="T1953" s="11">
        <f t="shared" si="300"/>
        <v>32012</v>
      </c>
      <c r="U1953" s="11">
        <f t="shared" si="309"/>
        <v>-5880</v>
      </c>
      <c r="V1953" s="11">
        <f t="shared" si="301"/>
        <v>32012</v>
      </c>
      <c r="W1953" s="12">
        <f t="shared" si="307"/>
        <v>1</v>
      </c>
      <c r="X1953" s="11">
        <f t="shared" si="302"/>
        <v>0</v>
      </c>
      <c r="Y1953" s="12">
        <f t="shared" si="308"/>
        <v>0</v>
      </c>
      <c r="AA1953" s="12"/>
      <c r="AB1953" s="12"/>
    </row>
    <row r="1954" spans="1:28">
      <c r="A1954" s="1">
        <v>36651</v>
      </c>
      <c r="B1954" s="7" t="s">
        <v>79</v>
      </c>
      <c r="C1954" s="8" t="str">
        <f t="shared" si="303"/>
        <v>Fri</v>
      </c>
      <c r="E1954" s="18">
        <v>0</v>
      </c>
      <c r="F1954" s="9">
        <v>8658</v>
      </c>
      <c r="G1954" s="9">
        <v>16455</v>
      </c>
      <c r="H1954" s="61">
        <v>4696</v>
      </c>
      <c r="I1954" s="9">
        <v>0</v>
      </c>
      <c r="J1954" s="9">
        <v>0</v>
      </c>
      <c r="K1954" s="9">
        <v>25513</v>
      </c>
      <c r="L1954" s="9">
        <v>0</v>
      </c>
      <c r="M1954" s="9"/>
      <c r="O1954" s="11">
        <f t="shared" si="304"/>
        <v>55322</v>
      </c>
      <c r="P1954" s="11">
        <v>22192</v>
      </c>
      <c r="Q1954" s="11">
        <f t="shared" si="305"/>
        <v>3321</v>
      </c>
      <c r="S1954" s="11">
        <f t="shared" si="306"/>
        <v>33130</v>
      </c>
      <c r="T1954" s="11">
        <f t="shared" si="300"/>
        <v>33130</v>
      </c>
      <c r="U1954" s="11">
        <f t="shared" si="309"/>
        <v>1118</v>
      </c>
      <c r="V1954" s="11">
        <f t="shared" si="301"/>
        <v>33130</v>
      </c>
      <c r="W1954" s="12">
        <f t="shared" si="307"/>
        <v>1</v>
      </c>
      <c r="X1954" s="11">
        <f t="shared" si="302"/>
        <v>0</v>
      </c>
      <c r="Y1954" s="12">
        <f t="shared" si="308"/>
        <v>0</v>
      </c>
      <c r="AA1954" s="12"/>
      <c r="AB1954" s="12"/>
    </row>
    <row r="1955" spans="1:28">
      <c r="A1955" s="1">
        <v>36652</v>
      </c>
      <c r="B1955" s="7" t="s">
        <v>79</v>
      </c>
      <c r="C1955" s="8" t="str">
        <f t="shared" si="303"/>
        <v>Sat</v>
      </c>
      <c r="E1955" s="18">
        <v>0</v>
      </c>
      <c r="F1955" s="9">
        <v>7421</v>
      </c>
      <c r="G1955" s="9">
        <v>15645</v>
      </c>
      <c r="H1955" s="61">
        <v>2603</v>
      </c>
      <c r="I1955" s="9">
        <v>0</v>
      </c>
      <c r="J1955" s="9">
        <v>0</v>
      </c>
      <c r="K1955" s="9">
        <v>24900</v>
      </c>
      <c r="L1955" s="9">
        <v>0</v>
      </c>
      <c r="M1955" s="9"/>
      <c r="O1955" s="11">
        <f t="shared" si="304"/>
        <v>50569</v>
      </c>
      <c r="P1955" s="11">
        <v>21848</v>
      </c>
      <c r="Q1955" s="11">
        <f t="shared" si="305"/>
        <v>3052</v>
      </c>
      <c r="S1955" s="11">
        <f t="shared" si="306"/>
        <v>28721</v>
      </c>
      <c r="T1955" s="11">
        <f t="shared" si="300"/>
        <v>28721</v>
      </c>
      <c r="U1955" s="11">
        <f t="shared" si="309"/>
        <v>-4409</v>
      </c>
      <c r="V1955" s="11">
        <f t="shared" si="301"/>
        <v>28721</v>
      </c>
      <c r="W1955" s="12">
        <f t="shared" si="307"/>
        <v>1</v>
      </c>
      <c r="X1955" s="11">
        <f t="shared" si="302"/>
        <v>0</v>
      </c>
      <c r="Y1955" s="12">
        <f t="shared" si="308"/>
        <v>0</v>
      </c>
      <c r="AA1955" s="12"/>
      <c r="AB1955" s="12"/>
    </row>
    <row r="1956" spans="1:28">
      <c r="A1956" s="1">
        <v>36653</v>
      </c>
      <c r="B1956" s="7" t="s">
        <v>79</v>
      </c>
      <c r="C1956" s="8" t="str">
        <f t="shared" si="303"/>
        <v>Sun</v>
      </c>
      <c r="E1956" s="18">
        <v>0</v>
      </c>
      <c r="F1956" s="9">
        <v>8204</v>
      </c>
      <c r="G1956" s="9">
        <v>16185</v>
      </c>
      <c r="H1956" s="61">
        <v>3363</v>
      </c>
      <c r="I1956" s="9">
        <v>0</v>
      </c>
      <c r="J1956" s="9">
        <v>0</v>
      </c>
      <c r="K1956" s="9">
        <v>37126</v>
      </c>
      <c r="L1956" s="9">
        <v>0</v>
      </c>
      <c r="M1956" s="9"/>
      <c r="O1956" s="11">
        <f t="shared" si="304"/>
        <v>64878</v>
      </c>
      <c r="P1956" s="11">
        <v>34126</v>
      </c>
      <c r="Q1956" s="11">
        <f t="shared" si="305"/>
        <v>3000</v>
      </c>
      <c r="S1956" s="11">
        <f t="shared" si="306"/>
        <v>30752</v>
      </c>
      <c r="T1956" s="11">
        <f t="shared" si="300"/>
        <v>30752</v>
      </c>
      <c r="U1956" s="11">
        <f t="shared" si="309"/>
        <v>2031</v>
      </c>
      <c r="V1956" s="11">
        <f t="shared" si="301"/>
        <v>30752</v>
      </c>
      <c r="W1956" s="12">
        <f t="shared" si="307"/>
        <v>1</v>
      </c>
      <c r="X1956" s="11">
        <f t="shared" si="302"/>
        <v>0</v>
      </c>
      <c r="Y1956" s="12">
        <f t="shared" si="308"/>
        <v>0</v>
      </c>
      <c r="AA1956" s="12"/>
      <c r="AB1956" s="12"/>
    </row>
    <row r="1957" spans="1:28">
      <c r="A1957" s="1">
        <v>36654</v>
      </c>
      <c r="B1957" s="7" t="s">
        <v>79</v>
      </c>
      <c r="C1957" s="8" t="str">
        <f t="shared" si="303"/>
        <v>Mon</v>
      </c>
      <c r="E1957" s="18">
        <v>0</v>
      </c>
      <c r="F1957" s="9">
        <v>9023</v>
      </c>
      <c r="G1957" s="9">
        <v>17325</v>
      </c>
      <c r="H1957" s="61">
        <v>5937</v>
      </c>
      <c r="I1957" s="9">
        <v>0</v>
      </c>
      <c r="J1957" s="9">
        <v>0</v>
      </c>
      <c r="K1957" s="9">
        <v>44633</v>
      </c>
      <c r="L1957" s="9">
        <v>0</v>
      </c>
      <c r="M1957" s="9"/>
      <c r="O1957" s="11">
        <f t="shared" si="304"/>
        <v>76918</v>
      </c>
      <c r="P1957" s="11">
        <v>41324</v>
      </c>
      <c r="Q1957" s="11">
        <f t="shared" si="305"/>
        <v>3309</v>
      </c>
      <c r="S1957" s="11">
        <f t="shared" si="306"/>
        <v>35594</v>
      </c>
      <c r="T1957" s="11">
        <f t="shared" si="300"/>
        <v>35594</v>
      </c>
      <c r="U1957" s="11">
        <f t="shared" si="309"/>
        <v>4842</v>
      </c>
      <c r="V1957" s="11">
        <f t="shared" si="301"/>
        <v>35594</v>
      </c>
      <c r="W1957" s="12">
        <f t="shared" si="307"/>
        <v>1</v>
      </c>
      <c r="X1957" s="11">
        <f t="shared" si="302"/>
        <v>0</v>
      </c>
      <c r="Y1957" s="12">
        <f t="shared" si="308"/>
        <v>0</v>
      </c>
      <c r="AA1957" s="12"/>
      <c r="AB1957" s="12"/>
    </row>
    <row r="1958" spans="1:28">
      <c r="A1958" s="1">
        <v>36655</v>
      </c>
      <c r="B1958" s="7" t="s">
        <v>79</v>
      </c>
      <c r="C1958" s="8" t="str">
        <f t="shared" si="303"/>
        <v>Tue</v>
      </c>
      <c r="E1958" s="18">
        <v>0</v>
      </c>
      <c r="F1958" s="9">
        <v>9039</v>
      </c>
      <c r="G1958" s="9">
        <v>17537</v>
      </c>
      <c r="H1958" s="61">
        <v>6171</v>
      </c>
      <c r="I1958" s="9">
        <v>0</v>
      </c>
      <c r="J1958" s="9">
        <v>0</v>
      </c>
      <c r="K1958" s="9">
        <v>39527</v>
      </c>
      <c r="L1958" s="9">
        <v>0</v>
      </c>
      <c r="M1958" s="9"/>
      <c r="O1958" s="11">
        <f t="shared" si="304"/>
        <v>72274</v>
      </c>
      <c r="P1958" s="11">
        <v>37067</v>
      </c>
      <c r="Q1958" s="11">
        <f t="shared" si="305"/>
        <v>2460</v>
      </c>
      <c r="S1958" s="11">
        <f t="shared" si="306"/>
        <v>35207</v>
      </c>
      <c r="T1958" s="11">
        <f t="shared" si="300"/>
        <v>35207</v>
      </c>
      <c r="U1958" s="11">
        <f t="shared" si="309"/>
        <v>-387</v>
      </c>
      <c r="V1958" s="11">
        <f t="shared" si="301"/>
        <v>35207</v>
      </c>
      <c r="W1958" s="12">
        <f t="shared" si="307"/>
        <v>1</v>
      </c>
      <c r="X1958" s="11">
        <f t="shared" si="302"/>
        <v>0</v>
      </c>
      <c r="Y1958" s="12">
        <f t="shared" si="308"/>
        <v>0</v>
      </c>
      <c r="AA1958" s="12"/>
      <c r="AB1958" s="12"/>
    </row>
    <row r="1959" spans="1:28">
      <c r="A1959" s="1">
        <v>36656</v>
      </c>
      <c r="B1959" s="7" t="s">
        <v>79</v>
      </c>
      <c r="C1959" s="8" t="str">
        <f t="shared" si="303"/>
        <v>Wed</v>
      </c>
      <c r="E1959" s="18">
        <v>0</v>
      </c>
      <c r="F1959" s="9">
        <v>9403</v>
      </c>
      <c r="G1959" s="9">
        <v>17791</v>
      </c>
      <c r="H1959" s="61">
        <v>6442</v>
      </c>
      <c r="I1959" s="9">
        <v>0</v>
      </c>
      <c r="J1959" s="9">
        <v>0</v>
      </c>
      <c r="K1959" s="9">
        <v>36716</v>
      </c>
      <c r="L1959" s="9">
        <v>0</v>
      </c>
      <c r="M1959" s="9"/>
      <c r="O1959" s="11">
        <f t="shared" si="304"/>
        <v>70352</v>
      </c>
      <c r="P1959" s="11">
        <v>34694</v>
      </c>
      <c r="Q1959" s="11">
        <f t="shared" si="305"/>
        <v>2022</v>
      </c>
      <c r="S1959" s="11">
        <f t="shared" si="306"/>
        <v>35658</v>
      </c>
      <c r="T1959" s="11">
        <f t="shared" si="300"/>
        <v>35658</v>
      </c>
      <c r="U1959" s="11">
        <f t="shared" si="309"/>
        <v>451</v>
      </c>
      <c r="V1959" s="11">
        <f t="shared" si="301"/>
        <v>35658</v>
      </c>
      <c r="W1959" s="12">
        <f t="shared" si="307"/>
        <v>1</v>
      </c>
      <c r="X1959" s="11">
        <f t="shared" si="302"/>
        <v>0</v>
      </c>
      <c r="Y1959" s="12">
        <f t="shared" si="308"/>
        <v>0</v>
      </c>
      <c r="AA1959" s="12"/>
      <c r="AB1959" s="12"/>
    </row>
    <row r="1960" spans="1:28">
      <c r="A1960" s="1">
        <v>36657</v>
      </c>
      <c r="B1960" s="7" t="s">
        <v>79</v>
      </c>
      <c r="C1960" s="8" t="str">
        <f t="shared" si="303"/>
        <v>Thur</v>
      </c>
      <c r="E1960" s="18">
        <v>0</v>
      </c>
      <c r="F1960" s="9">
        <v>8843</v>
      </c>
      <c r="G1960" s="9">
        <v>16559</v>
      </c>
      <c r="H1960" s="61">
        <v>5095</v>
      </c>
      <c r="I1960" s="9">
        <v>0</v>
      </c>
      <c r="J1960" s="9">
        <v>0</v>
      </c>
      <c r="K1960" s="9">
        <v>25110</v>
      </c>
      <c r="L1960" s="9">
        <v>0</v>
      </c>
      <c r="M1960" s="9"/>
      <c r="O1960" s="11">
        <f t="shared" si="304"/>
        <v>55607</v>
      </c>
      <c r="P1960" s="11">
        <v>22386</v>
      </c>
      <c r="Q1960" s="11">
        <f t="shared" si="305"/>
        <v>2724</v>
      </c>
      <c r="S1960" s="11">
        <f t="shared" si="306"/>
        <v>33221</v>
      </c>
      <c r="T1960" s="11">
        <f t="shared" si="300"/>
        <v>33221</v>
      </c>
      <c r="U1960" s="11">
        <f t="shared" si="309"/>
        <v>-2437</v>
      </c>
      <c r="V1960" s="11">
        <f t="shared" si="301"/>
        <v>33221</v>
      </c>
      <c r="W1960" s="12">
        <f t="shared" si="307"/>
        <v>1</v>
      </c>
      <c r="X1960" s="11">
        <f t="shared" si="302"/>
        <v>0</v>
      </c>
      <c r="Y1960" s="12">
        <f t="shared" si="308"/>
        <v>0</v>
      </c>
      <c r="AA1960" s="12"/>
      <c r="AB1960" s="12"/>
    </row>
    <row r="1961" spans="1:28">
      <c r="A1961" s="1">
        <v>36658</v>
      </c>
      <c r="B1961" s="7" t="s">
        <v>79</v>
      </c>
      <c r="C1961" s="8" t="str">
        <f t="shared" si="303"/>
        <v>Fri</v>
      </c>
      <c r="E1961" s="18">
        <v>0</v>
      </c>
      <c r="F1961" s="9">
        <v>7839</v>
      </c>
      <c r="G1961" s="9">
        <v>14979</v>
      </c>
      <c r="H1961" s="61">
        <v>3171</v>
      </c>
      <c r="I1961" s="9">
        <v>0</v>
      </c>
      <c r="J1961" s="9">
        <v>0</v>
      </c>
      <c r="K1961" s="9">
        <v>35586</v>
      </c>
      <c r="L1961" s="9">
        <v>0</v>
      </c>
      <c r="M1961" s="9"/>
      <c r="O1961" s="11">
        <f t="shared" si="304"/>
        <v>61575</v>
      </c>
      <c r="P1961" s="11">
        <v>32345</v>
      </c>
      <c r="Q1961" s="11">
        <f t="shared" si="305"/>
        <v>3241</v>
      </c>
      <c r="S1961" s="11">
        <f t="shared" si="306"/>
        <v>29230</v>
      </c>
      <c r="T1961" s="11">
        <f t="shared" si="300"/>
        <v>29230</v>
      </c>
      <c r="U1961" s="11">
        <f t="shared" si="309"/>
        <v>-3991</v>
      </c>
      <c r="V1961" s="11">
        <f t="shared" si="301"/>
        <v>29230</v>
      </c>
      <c r="W1961" s="12">
        <f t="shared" si="307"/>
        <v>1</v>
      </c>
      <c r="X1961" s="11">
        <f t="shared" si="302"/>
        <v>0</v>
      </c>
      <c r="Y1961" s="12">
        <f t="shared" si="308"/>
        <v>0</v>
      </c>
      <c r="AA1961" s="12"/>
      <c r="AB1961" s="12"/>
    </row>
    <row r="1962" spans="1:28">
      <c r="A1962" s="1">
        <v>36659</v>
      </c>
      <c r="B1962" s="7" t="s">
        <v>79</v>
      </c>
      <c r="C1962" s="8" t="str">
        <f t="shared" si="303"/>
        <v>Sat</v>
      </c>
      <c r="E1962" s="18">
        <v>0</v>
      </c>
      <c r="F1962" s="9">
        <v>6916</v>
      </c>
      <c r="G1962" s="9">
        <v>14215</v>
      </c>
      <c r="H1962" s="61">
        <v>1344</v>
      </c>
      <c r="I1962" s="9">
        <v>0</v>
      </c>
      <c r="J1962" s="9">
        <v>0</v>
      </c>
      <c r="K1962" s="9">
        <v>13755</v>
      </c>
      <c r="L1962" s="9">
        <v>0</v>
      </c>
      <c r="M1962" s="9"/>
      <c r="O1962" s="11">
        <f t="shared" si="304"/>
        <v>36230</v>
      </c>
      <c r="P1962" s="11">
        <v>10966</v>
      </c>
      <c r="Q1962" s="11">
        <f t="shared" si="305"/>
        <v>2789</v>
      </c>
      <c r="S1962" s="11">
        <f t="shared" si="306"/>
        <v>25264</v>
      </c>
      <c r="T1962" s="11">
        <f t="shared" si="300"/>
        <v>25264</v>
      </c>
      <c r="U1962" s="11">
        <f t="shared" si="309"/>
        <v>-3966</v>
      </c>
      <c r="V1962" s="11">
        <f t="shared" si="301"/>
        <v>25264</v>
      </c>
      <c r="W1962" s="12">
        <f t="shared" si="307"/>
        <v>1</v>
      </c>
      <c r="X1962" s="11">
        <f t="shared" si="302"/>
        <v>0</v>
      </c>
      <c r="Y1962" s="12">
        <f t="shared" si="308"/>
        <v>0</v>
      </c>
      <c r="AA1962" s="12"/>
      <c r="AB1962" s="12"/>
    </row>
    <row r="1963" spans="1:28">
      <c r="A1963" s="1">
        <v>36660</v>
      </c>
      <c r="B1963" s="7" t="s">
        <v>79</v>
      </c>
      <c r="C1963" s="8" t="str">
        <f t="shared" si="303"/>
        <v>Sun</v>
      </c>
      <c r="E1963" s="18">
        <v>0</v>
      </c>
      <c r="F1963" s="16">
        <v>7622</v>
      </c>
      <c r="G1963" s="16">
        <v>14600</v>
      </c>
      <c r="H1963" s="100">
        <v>2256</v>
      </c>
      <c r="I1963" s="16">
        <v>0</v>
      </c>
      <c r="J1963" s="9">
        <v>0</v>
      </c>
      <c r="K1963" s="9">
        <v>7828</v>
      </c>
      <c r="L1963" s="9">
        <v>0</v>
      </c>
      <c r="M1963" s="9"/>
      <c r="O1963" s="11">
        <f t="shared" si="304"/>
        <v>32306</v>
      </c>
      <c r="P1963" s="11">
        <v>0</v>
      </c>
      <c r="Q1963" s="11">
        <f t="shared" si="305"/>
        <v>7828</v>
      </c>
      <c r="S1963" s="11">
        <f t="shared" si="306"/>
        <v>32306</v>
      </c>
      <c r="T1963" s="11">
        <f t="shared" si="300"/>
        <v>32306</v>
      </c>
      <c r="U1963" s="11">
        <f t="shared" si="309"/>
        <v>7042</v>
      </c>
      <c r="V1963" s="11">
        <f t="shared" si="301"/>
        <v>32306</v>
      </c>
      <c r="W1963" s="12">
        <f t="shared" si="307"/>
        <v>1</v>
      </c>
      <c r="X1963" s="11">
        <f t="shared" si="302"/>
        <v>0</v>
      </c>
      <c r="Y1963" s="12">
        <f t="shared" si="308"/>
        <v>0</v>
      </c>
      <c r="AA1963" s="12"/>
      <c r="AB1963" s="12"/>
    </row>
    <row r="1964" spans="1:28">
      <c r="A1964" s="1">
        <v>36661</v>
      </c>
      <c r="B1964" s="7" t="s">
        <v>79</v>
      </c>
      <c r="C1964" s="8" t="str">
        <f t="shared" si="303"/>
        <v>Mon</v>
      </c>
      <c r="E1964" s="18">
        <v>5</v>
      </c>
      <c r="F1964" s="9">
        <v>9445</v>
      </c>
      <c r="G1964" s="9">
        <v>16068</v>
      </c>
      <c r="H1964" s="101">
        <v>5988</v>
      </c>
      <c r="I1964" s="9">
        <v>0</v>
      </c>
      <c r="J1964" s="9">
        <v>0</v>
      </c>
      <c r="K1964" s="9">
        <v>5410</v>
      </c>
      <c r="L1964" s="9">
        <v>0</v>
      </c>
      <c r="M1964" s="9"/>
      <c r="O1964" s="11">
        <f t="shared" si="304"/>
        <v>36911</v>
      </c>
      <c r="P1964" s="11">
        <v>0</v>
      </c>
      <c r="Q1964" s="11">
        <f t="shared" si="305"/>
        <v>5410</v>
      </c>
      <c r="S1964" s="11">
        <f t="shared" si="306"/>
        <v>36911</v>
      </c>
      <c r="T1964" s="11">
        <f t="shared" si="300"/>
        <v>36911</v>
      </c>
      <c r="U1964" s="11">
        <f t="shared" si="309"/>
        <v>4605</v>
      </c>
      <c r="V1964" s="11">
        <f t="shared" si="301"/>
        <v>36911</v>
      </c>
      <c r="W1964" s="12">
        <f t="shared" si="307"/>
        <v>1</v>
      </c>
      <c r="X1964" s="11">
        <f t="shared" si="302"/>
        <v>0</v>
      </c>
      <c r="Y1964" s="12">
        <f t="shared" si="308"/>
        <v>0</v>
      </c>
      <c r="AA1964" s="12"/>
      <c r="AB1964" s="12"/>
    </row>
    <row r="1965" spans="1:28">
      <c r="A1965" s="1">
        <v>36662</v>
      </c>
      <c r="B1965" s="7" t="s">
        <v>79</v>
      </c>
      <c r="C1965" s="8" t="str">
        <f t="shared" si="303"/>
        <v>Tue</v>
      </c>
      <c r="E1965" s="18">
        <v>2</v>
      </c>
      <c r="F1965" s="9">
        <v>9290</v>
      </c>
      <c r="G1965" s="9">
        <v>16388</v>
      </c>
      <c r="H1965" s="61">
        <v>5974</v>
      </c>
      <c r="I1965" s="9">
        <v>0</v>
      </c>
      <c r="J1965" s="9">
        <v>0</v>
      </c>
      <c r="K1965" s="9">
        <v>2953</v>
      </c>
      <c r="L1965" s="9">
        <v>0</v>
      </c>
      <c r="M1965" s="9"/>
      <c r="O1965" s="11">
        <f t="shared" si="304"/>
        <v>34605</v>
      </c>
      <c r="P1965" s="11">
        <v>0</v>
      </c>
      <c r="Q1965" s="11">
        <f t="shared" si="305"/>
        <v>2953</v>
      </c>
      <c r="S1965" s="11">
        <f t="shared" si="306"/>
        <v>34605</v>
      </c>
      <c r="T1965" s="11">
        <f t="shared" si="300"/>
        <v>34605</v>
      </c>
      <c r="U1965" s="11">
        <f t="shared" si="309"/>
        <v>-2306</v>
      </c>
      <c r="V1965" s="11">
        <f t="shared" si="301"/>
        <v>34605</v>
      </c>
      <c r="W1965" s="12">
        <f t="shared" si="307"/>
        <v>1</v>
      </c>
      <c r="X1965" s="11">
        <f t="shared" si="302"/>
        <v>0</v>
      </c>
      <c r="Y1965" s="12">
        <f t="shared" si="308"/>
        <v>0</v>
      </c>
      <c r="AA1965" s="12"/>
      <c r="AB1965" s="12"/>
    </row>
    <row r="1966" spans="1:28">
      <c r="A1966" s="1">
        <v>36663</v>
      </c>
      <c r="B1966" s="7" t="s">
        <v>79</v>
      </c>
      <c r="C1966" s="8" t="str">
        <f t="shared" si="303"/>
        <v>Wed</v>
      </c>
      <c r="E1966" s="18">
        <v>0</v>
      </c>
      <c r="F1966" s="16">
        <v>8670</v>
      </c>
      <c r="G1966" s="16">
        <v>16050</v>
      </c>
      <c r="H1966" s="100">
        <v>5442</v>
      </c>
      <c r="I1966" s="16">
        <v>0</v>
      </c>
      <c r="J1966" s="9">
        <v>0</v>
      </c>
      <c r="K1966" s="9">
        <v>4752</v>
      </c>
      <c r="L1966" s="9">
        <v>0</v>
      </c>
      <c r="M1966" s="9"/>
      <c r="O1966" s="11">
        <f t="shared" si="304"/>
        <v>34914</v>
      </c>
      <c r="P1966" s="11">
        <v>0</v>
      </c>
      <c r="Q1966" s="11">
        <f t="shared" si="305"/>
        <v>4752</v>
      </c>
      <c r="S1966" s="11">
        <f t="shared" si="306"/>
        <v>34914</v>
      </c>
      <c r="T1966" s="11">
        <f t="shared" si="300"/>
        <v>34914</v>
      </c>
      <c r="U1966" s="11">
        <f t="shared" si="309"/>
        <v>309</v>
      </c>
      <c r="V1966" s="11">
        <f t="shared" si="301"/>
        <v>34914</v>
      </c>
      <c r="W1966" s="12">
        <f t="shared" si="307"/>
        <v>1</v>
      </c>
      <c r="X1966" s="11">
        <f t="shared" si="302"/>
        <v>0</v>
      </c>
      <c r="Y1966" s="12">
        <f t="shared" si="308"/>
        <v>0</v>
      </c>
      <c r="AA1966" s="12"/>
      <c r="AB1966" s="12"/>
    </row>
    <row r="1967" spans="1:28">
      <c r="A1967" s="1">
        <v>36664</v>
      </c>
      <c r="B1967" s="7" t="s">
        <v>79</v>
      </c>
      <c r="C1967" s="8" t="str">
        <f t="shared" si="303"/>
        <v>Thur</v>
      </c>
      <c r="E1967" s="18">
        <v>0</v>
      </c>
      <c r="F1967" s="16">
        <v>8474</v>
      </c>
      <c r="G1967" s="16">
        <v>15784</v>
      </c>
      <c r="H1967" s="100">
        <v>5184</v>
      </c>
      <c r="I1967" s="16">
        <v>0</v>
      </c>
      <c r="J1967" s="9">
        <v>0</v>
      </c>
      <c r="K1967" s="9">
        <v>28123</v>
      </c>
      <c r="L1967" s="9">
        <v>0</v>
      </c>
      <c r="M1967" s="9"/>
      <c r="O1967" s="11">
        <f t="shared" si="304"/>
        <v>57565</v>
      </c>
      <c r="P1967" s="11">
        <v>24893</v>
      </c>
      <c r="Q1967" s="11">
        <f t="shared" si="305"/>
        <v>3230</v>
      </c>
      <c r="S1967" s="11">
        <f t="shared" si="306"/>
        <v>32672</v>
      </c>
      <c r="T1967" s="11">
        <f t="shared" si="300"/>
        <v>32672</v>
      </c>
      <c r="U1967" s="11">
        <f t="shared" si="309"/>
        <v>-2242</v>
      </c>
      <c r="V1967" s="11">
        <f t="shared" si="301"/>
        <v>32672</v>
      </c>
      <c r="W1967" s="12">
        <f t="shared" si="307"/>
        <v>1</v>
      </c>
      <c r="X1967" s="11">
        <f t="shared" si="302"/>
        <v>0</v>
      </c>
      <c r="Y1967" s="12">
        <f t="shared" si="308"/>
        <v>0</v>
      </c>
      <c r="AA1967" s="12"/>
      <c r="AB1967" s="12"/>
    </row>
    <row r="1968" spans="1:28">
      <c r="A1968" s="1">
        <v>36665</v>
      </c>
      <c r="B1968" s="7" t="s">
        <v>79</v>
      </c>
      <c r="C1968" s="8" t="str">
        <f t="shared" si="303"/>
        <v>Fri</v>
      </c>
      <c r="E1968" s="18">
        <v>0</v>
      </c>
      <c r="F1968" s="16">
        <v>7782</v>
      </c>
      <c r="G1968" s="16">
        <v>15225</v>
      </c>
      <c r="H1968" s="100">
        <v>3939</v>
      </c>
      <c r="I1968" s="16">
        <v>0</v>
      </c>
      <c r="J1968" s="9">
        <v>0</v>
      </c>
      <c r="K1968" s="9">
        <v>18188</v>
      </c>
      <c r="L1968" s="9">
        <v>0</v>
      </c>
      <c r="M1968" s="9"/>
      <c r="O1968" s="11">
        <f t="shared" si="304"/>
        <v>45134</v>
      </c>
      <c r="P1968" s="11">
        <v>16868</v>
      </c>
      <c r="Q1968" s="11">
        <f t="shared" si="305"/>
        <v>1320</v>
      </c>
      <c r="S1968" s="11">
        <f t="shared" si="306"/>
        <v>28266</v>
      </c>
      <c r="T1968" s="11">
        <f t="shared" si="300"/>
        <v>28266</v>
      </c>
      <c r="U1968" s="11">
        <f t="shared" si="309"/>
        <v>-4406</v>
      </c>
      <c r="V1968" s="11">
        <f t="shared" si="301"/>
        <v>28266</v>
      </c>
      <c r="W1968" s="12">
        <f t="shared" si="307"/>
        <v>1</v>
      </c>
      <c r="X1968" s="11">
        <f t="shared" si="302"/>
        <v>0</v>
      </c>
      <c r="Y1968" s="12">
        <f t="shared" si="308"/>
        <v>0</v>
      </c>
      <c r="AA1968" s="12"/>
      <c r="AB1968" s="12"/>
    </row>
    <row r="1969" spans="1:28">
      <c r="A1969" s="1">
        <v>36666</v>
      </c>
      <c r="B1969" s="7" t="s">
        <v>79</v>
      </c>
      <c r="C1969" s="8" t="str">
        <f t="shared" si="303"/>
        <v>Sat</v>
      </c>
      <c r="E1969" s="18">
        <v>2</v>
      </c>
      <c r="F1969" s="82">
        <v>7010</v>
      </c>
      <c r="G1969" s="82">
        <v>14744</v>
      </c>
      <c r="H1969" s="102">
        <v>2392</v>
      </c>
      <c r="I1969" s="82">
        <v>0</v>
      </c>
      <c r="J1969" s="9">
        <v>0</v>
      </c>
      <c r="K1969" s="9">
        <v>2735</v>
      </c>
      <c r="L1969" s="9">
        <v>0</v>
      </c>
      <c r="M1969" s="9"/>
      <c r="O1969" s="11">
        <f t="shared" si="304"/>
        <v>26881</v>
      </c>
      <c r="P1969" s="11">
        <v>0</v>
      </c>
      <c r="Q1969" s="11">
        <f t="shared" si="305"/>
        <v>2735</v>
      </c>
      <c r="S1969" s="11">
        <f t="shared" si="306"/>
        <v>26881</v>
      </c>
      <c r="T1969" s="11">
        <f t="shared" si="300"/>
        <v>26881</v>
      </c>
      <c r="U1969" s="11">
        <f t="shared" si="309"/>
        <v>-1385</v>
      </c>
      <c r="V1969" s="11">
        <f t="shared" si="301"/>
        <v>26881</v>
      </c>
      <c r="W1969" s="12">
        <f t="shared" si="307"/>
        <v>1</v>
      </c>
      <c r="X1969" s="11">
        <f t="shared" si="302"/>
        <v>0</v>
      </c>
      <c r="Y1969" s="12">
        <f t="shared" si="308"/>
        <v>0</v>
      </c>
      <c r="AA1969" s="12"/>
      <c r="AB1969" s="12"/>
    </row>
    <row r="1970" spans="1:28">
      <c r="A1970" s="1">
        <v>36667</v>
      </c>
      <c r="B1970" s="7" t="s">
        <v>79</v>
      </c>
      <c r="C1970" s="8" t="str">
        <f t="shared" si="303"/>
        <v>Sun</v>
      </c>
      <c r="E1970" s="18">
        <v>2</v>
      </c>
      <c r="F1970" s="16">
        <v>7876</v>
      </c>
      <c r="G1970" s="16">
        <v>15215</v>
      </c>
      <c r="H1970" s="100">
        <v>3606</v>
      </c>
      <c r="I1970" s="16">
        <v>0</v>
      </c>
      <c r="J1970" s="9">
        <v>0</v>
      </c>
      <c r="K1970" s="9">
        <v>2655</v>
      </c>
      <c r="L1970" s="9">
        <v>0</v>
      </c>
      <c r="M1970" s="9"/>
      <c r="O1970" s="11">
        <f t="shared" si="304"/>
        <v>29352</v>
      </c>
      <c r="P1970" s="11">
        <v>0</v>
      </c>
      <c r="Q1970" s="11">
        <f t="shared" si="305"/>
        <v>2655</v>
      </c>
      <c r="S1970" s="11">
        <f t="shared" si="306"/>
        <v>29352</v>
      </c>
      <c r="T1970" s="11">
        <f t="shared" si="300"/>
        <v>29352</v>
      </c>
      <c r="U1970" s="11">
        <f t="shared" si="309"/>
        <v>2471</v>
      </c>
      <c r="V1970" s="11">
        <f t="shared" si="301"/>
        <v>29352</v>
      </c>
      <c r="W1970" s="12">
        <f t="shared" si="307"/>
        <v>1</v>
      </c>
      <c r="X1970" s="11">
        <f t="shared" si="302"/>
        <v>0</v>
      </c>
      <c r="Y1970" s="12">
        <f t="shared" si="308"/>
        <v>0</v>
      </c>
      <c r="AA1970" s="12"/>
      <c r="AB1970" s="12"/>
    </row>
    <row r="1971" spans="1:28">
      <c r="A1971" s="1">
        <v>36668</v>
      </c>
      <c r="B1971" s="7" t="s">
        <v>79</v>
      </c>
      <c r="C1971" s="8" t="str">
        <f t="shared" si="303"/>
        <v>Mon</v>
      </c>
      <c r="E1971" s="18">
        <v>3</v>
      </c>
      <c r="F1971" s="82">
        <v>9335</v>
      </c>
      <c r="G1971" s="82">
        <v>15971</v>
      </c>
      <c r="H1971" s="102">
        <v>6503</v>
      </c>
      <c r="I1971" s="82">
        <v>0</v>
      </c>
      <c r="J1971" s="9">
        <v>0</v>
      </c>
      <c r="K1971" s="9">
        <v>2673</v>
      </c>
      <c r="L1971" s="9">
        <v>0</v>
      </c>
      <c r="M1971" s="9"/>
      <c r="O1971" s="11">
        <f t="shared" si="304"/>
        <v>34482</v>
      </c>
      <c r="P1971" s="11">
        <v>0</v>
      </c>
      <c r="Q1971" s="11">
        <f t="shared" si="305"/>
        <v>2673</v>
      </c>
      <c r="S1971" s="11">
        <f t="shared" si="306"/>
        <v>34482</v>
      </c>
      <c r="T1971" s="11">
        <f t="shared" si="300"/>
        <v>34482</v>
      </c>
      <c r="U1971" s="11">
        <f t="shared" si="309"/>
        <v>5130</v>
      </c>
      <c r="V1971" s="11">
        <f t="shared" si="301"/>
        <v>34482</v>
      </c>
      <c r="W1971" s="12">
        <f t="shared" si="307"/>
        <v>1</v>
      </c>
      <c r="X1971" s="11">
        <f t="shared" si="302"/>
        <v>0</v>
      </c>
      <c r="Y1971" s="12">
        <f t="shared" si="308"/>
        <v>0</v>
      </c>
      <c r="AA1971" s="12"/>
      <c r="AB1971" s="12"/>
    </row>
    <row r="1972" spans="1:28">
      <c r="A1972" s="1">
        <v>36669</v>
      </c>
      <c r="B1972" s="7" t="s">
        <v>79</v>
      </c>
      <c r="C1972" s="8" t="str">
        <f t="shared" si="303"/>
        <v>Tue</v>
      </c>
      <c r="E1972" s="18">
        <v>0</v>
      </c>
      <c r="F1972" s="82">
        <v>8865</v>
      </c>
      <c r="G1972" s="82">
        <v>15798</v>
      </c>
      <c r="H1972" s="102">
        <v>5773</v>
      </c>
      <c r="I1972" s="82">
        <v>0</v>
      </c>
      <c r="J1972" s="9">
        <v>0</v>
      </c>
      <c r="K1972" s="9">
        <v>2185</v>
      </c>
      <c r="L1972" s="9">
        <v>0</v>
      </c>
      <c r="M1972" s="9"/>
      <c r="O1972" s="11">
        <f t="shared" si="304"/>
        <v>32621</v>
      </c>
      <c r="P1972" s="11">
        <v>0</v>
      </c>
      <c r="Q1972" s="11">
        <f t="shared" si="305"/>
        <v>2185</v>
      </c>
      <c r="S1972" s="11">
        <f t="shared" si="306"/>
        <v>32621</v>
      </c>
      <c r="T1972" s="11">
        <f t="shared" si="300"/>
        <v>32621</v>
      </c>
      <c r="U1972" s="11">
        <f t="shared" si="309"/>
        <v>-1861</v>
      </c>
      <c r="V1972" s="11">
        <f t="shared" si="301"/>
        <v>32621</v>
      </c>
      <c r="W1972" s="12">
        <f t="shared" si="307"/>
        <v>1</v>
      </c>
      <c r="X1972" s="11">
        <f t="shared" si="302"/>
        <v>0</v>
      </c>
      <c r="Y1972" s="12">
        <f t="shared" si="308"/>
        <v>0</v>
      </c>
      <c r="AA1972" s="12"/>
      <c r="AB1972" s="12"/>
    </row>
    <row r="1973" spans="1:28">
      <c r="A1973" s="1">
        <v>36670</v>
      </c>
      <c r="B1973" s="7" t="s">
        <v>79</v>
      </c>
      <c r="C1973" s="8" t="str">
        <f t="shared" si="303"/>
        <v>Wed</v>
      </c>
      <c r="E1973" s="18">
        <v>0</v>
      </c>
      <c r="F1973" s="82">
        <v>8329</v>
      </c>
      <c r="G1973" s="82">
        <v>15413</v>
      </c>
      <c r="H1973" s="102">
        <v>4816</v>
      </c>
      <c r="I1973" s="82">
        <v>0</v>
      </c>
      <c r="J1973" s="9">
        <v>0</v>
      </c>
      <c r="K1973" s="9">
        <v>2574</v>
      </c>
      <c r="L1973" s="9">
        <v>0</v>
      </c>
      <c r="M1973" s="9"/>
      <c r="O1973" s="11">
        <f t="shared" si="304"/>
        <v>31132</v>
      </c>
      <c r="P1973" s="11">
        <v>0</v>
      </c>
      <c r="Q1973" s="11">
        <f t="shared" si="305"/>
        <v>2574</v>
      </c>
      <c r="S1973" s="11">
        <f t="shared" si="306"/>
        <v>31132</v>
      </c>
      <c r="T1973" s="11">
        <f t="shared" si="300"/>
        <v>31132</v>
      </c>
      <c r="U1973" s="11">
        <f t="shared" si="309"/>
        <v>-1489</v>
      </c>
      <c r="V1973" s="11">
        <f t="shared" si="301"/>
        <v>31132</v>
      </c>
      <c r="W1973" s="12">
        <f t="shared" si="307"/>
        <v>1</v>
      </c>
      <c r="X1973" s="11">
        <f t="shared" si="302"/>
        <v>0</v>
      </c>
      <c r="Y1973" s="12">
        <f t="shared" si="308"/>
        <v>0</v>
      </c>
      <c r="AA1973" s="12"/>
      <c r="AB1973" s="12"/>
    </row>
    <row r="1974" spans="1:28">
      <c r="A1974" s="1">
        <v>36671</v>
      </c>
      <c r="B1974" s="7" t="s">
        <v>79</v>
      </c>
      <c r="C1974" s="8" t="str">
        <f t="shared" si="303"/>
        <v>Thur</v>
      </c>
      <c r="E1974" s="18">
        <v>0</v>
      </c>
      <c r="F1974" s="82">
        <v>8541</v>
      </c>
      <c r="G1974" s="82">
        <v>15290</v>
      </c>
      <c r="H1974" s="102">
        <v>4883</v>
      </c>
      <c r="I1974" s="82">
        <v>0</v>
      </c>
      <c r="J1974" s="9">
        <v>0</v>
      </c>
      <c r="K1974" s="9">
        <v>2849</v>
      </c>
      <c r="L1974" s="9">
        <v>0</v>
      </c>
      <c r="M1974" s="9"/>
      <c r="O1974" s="11">
        <f t="shared" si="304"/>
        <v>31563</v>
      </c>
      <c r="P1974" s="11">
        <v>0</v>
      </c>
      <c r="Q1974" s="11">
        <f t="shared" si="305"/>
        <v>2849</v>
      </c>
      <c r="S1974" s="11">
        <f t="shared" si="306"/>
        <v>31563</v>
      </c>
      <c r="T1974" s="11">
        <f t="shared" si="300"/>
        <v>31563</v>
      </c>
      <c r="U1974" s="11">
        <f t="shared" si="309"/>
        <v>431</v>
      </c>
      <c r="V1974" s="11">
        <f t="shared" si="301"/>
        <v>31563</v>
      </c>
      <c r="W1974" s="12">
        <f t="shared" si="307"/>
        <v>1</v>
      </c>
      <c r="X1974" s="11">
        <f t="shared" si="302"/>
        <v>0</v>
      </c>
      <c r="Y1974" s="12">
        <f t="shared" si="308"/>
        <v>0</v>
      </c>
      <c r="AA1974" s="12"/>
      <c r="AB1974" s="12"/>
    </row>
    <row r="1975" spans="1:28">
      <c r="A1975" s="1">
        <v>36672</v>
      </c>
      <c r="B1975" s="7" t="s">
        <v>79</v>
      </c>
      <c r="C1975" s="8" t="str">
        <f t="shared" si="303"/>
        <v>Fri</v>
      </c>
      <c r="E1975" s="18">
        <v>0</v>
      </c>
      <c r="F1975" s="82">
        <v>7763</v>
      </c>
      <c r="G1975" s="82">
        <v>14777</v>
      </c>
      <c r="H1975" s="102">
        <v>3132</v>
      </c>
      <c r="I1975" s="82">
        <v>0</v>
      </c>
      <c r="J1975" s="9">
        <v>0</v>
      </c>
      <c r="K1975" s="9">
        <v>2882</v>
      </c>
      <c r="L1975" s="9">
        <v>0</v>
      </c>
      <c r="M1975" s="9"/>
      <c r="O1975" s="11">
        <f t="shared" si="304"/>
        <v>28554</v>
      </c>
      <c r="P1975" s="11">
        <v>0</v>
      </c>
      <c r="Q1975" s="11">
        <f t="shared" si="305"/>
        <v>2882</v>
      </c>
      <c r="S1975" s="11">
        <f t="shared" si="306"/>
        <v>28554</v>
      </c>
      <c r="T1975" s="11">
        <f t="shared" si="300"/>
        <v>28554</v>
      </c>
      <c r="U1975" s="11">
        <f t="shared" si="309"/>
        <v>-3009</v>
      </c>
      <c r="V1975" s="11">
        <f t="shared" si="301"/>
        <v>28554</v>
      </c>
      <c r="W1975" s="12">
        <f t="shared" si="307"/>
        <v>1</v>
      </c>
      <c r="X1975" s="11">
        <f t="shared" si="302"/>
        <v>0</v>
      </c>
      <c r="Y1975" s="12">
        <f t="shared" si="308"/>
        <v>0</v>
      </c>
      <c r="AA1975" s="12"/>
      <c r="AB1975" s="12"/>
    </row>
    <row r="1976" spans="1:28">
      <c r="A1976" s="1">
        <v>36673</v>
      </c>
      <c r="B1976" s="7" t="s">
        <v>79</v>
      </c>
      <c r="C1976" s="8" t="str">
        <f t="shared" si="303"/>
        <v>Sat</v>
      </c>
      <c r="E1976" s="18">
        <v>0</v>
      </c>
      <c r="F1976" s="9">
        <v>6675</v>
      </c>
      <c r="G1976" s="9">
        <v>14149</v>
      </c>
      <c r="H1976" s="61">
        <v>1427</v>
      </c>
      <c r="I1976" s="82">
        <v>0</v>
      </c>
      <c r="J1976" s="9">
        <v>0</v>
      </c>
      <c r="K1976" s="9">
        <v>2820</v>
      </c>
      <c r="L1976" s="9">
        <v>0</v>
      </c>
      <c r="M1976" s="9"/>
      <c r="O1976" s="11">
        <f t="shared" si="304"/>
        <v>25071</v>
      </c>
      <c r="P1976" s="11">
        <v>0</v>
      </c>
      <c r="Q1976" s="11">
        <f t="shared" si="305"/>
        <v>2820</v>
      </c>
      <c r="S1976" s="11">
        <f t="shared" si="306"/>
        <v>25071</v>
      </c>
      <c r="T1976" s="11">
        <f t="shared" si="300"/>
        <v>25071</v>
      </c>
      <c r="U1976" s="11">
        <f t="shared" si="309"/>
        <v>-3483</v>
      </c>
      <c r="V1976" s="11">
        <f t="shared" si="301"/>
        <v>25071</v>
      </c>
      <c r="W1976" s="12">
        <f t="shared" si="307"/>
        <v>1</v>
      </c>
      <c r="X1976" s="11">
        <f t="shared" si="302"/>
        <v>0</v>
      </c>
      <c r="Y1976" s="12">
        <f t="shared" si="308"/>
        <v>0</v>
      </c>
      <c r="AA1976" s="12"/>
      <c r="AB1976" s="12"/>
    </row>
    <row r="1977" spans="1:28">
      <c r="A1977" s="1">
        <v>36674</v>
      </c>
      <c r="B1977" s="7" t="s">
        <v>79</v>
      </c>
      <c r="C1977" s="8" t="str">
        <f t="shared" si="303"/>
        <v>Sun</v>
      </c>
      <c r="E1977" s="18">
        <v>5</v>
      </c>
      <c r="F1977" s="16">
        <v>7155</v>
      </c>
      <c r="G1977" s="16">
        <v>14229</v>
      </c>
      <c r="H1977" s="100">
        <v>1984</v>
      </c>
      <c r="I1977" s="16">
        <v>0</v>
      </c>
      <c r="J1977" s="9">
        <v>0</v>
      </c>
      <c r="K1977" s="9">
        <v>2776</v>
      </c>
      <c r="L1977" s="9">
        <v>0</v>
      </c>
      <c r="M1977" s="9"/>
      <c r="O1977" s="11">
        <f t="shared" si="304"/>
        <v>26144</v>
      </c>
      <c r="P1977" s="11">
        <v>0</v>
      </c>
      <c r="Q1977" s="11">
        <f t="shared" si="305"/>
        <v>2776</v>
      </c>
      <c r="S1977" s="11">
        <f t="shared" si="306"/>
        <v>26144</v>
      </c>
      <c r="T1977" s="11">
        <f t="shared" si="300"/>
        <v>26144</v>
      </c>
      <c r="U1977" s="11">
        <f t="shared" si="309"/>
        <v>1073</v>
      </c>
      <c r="V1977" s="11">
        <f t="shared" si="301"/>
        <v>26144</v>
      </c>
      <c r="W1977" s="12">
        <f t="shared" si="307"/>
        <v>1</v>
      </c>
      <c r="X1977" s="11">
        <f t="shared" si="302"/>
        <v>0</v>
      </c>
      <c r="Y1977" s="12">
        <f t="shared" si="308"/>
        <v>0</v>
      </c>
      <c r="AA1977" s="12"/>
      <c r="AB1977" s="12"/>
    </row>
    <row r="1978" spans="1:28">
      <c r="A1978" s="1">
        <v>36675</v>
      </c>
      <c r="B1978" s="7" t="s">
        <v>79</v>
      </c>
      <c r="C1978" s="8" t="str">
        <f t="shared" si="303"/>
        <v>Mon</v>
      </c>
      <c r="E1978" s="18">
        <v>11</v>
      </c>
      <c r="F1978" s="16">
        <v>11765</v>
      </c>
      <c r="G1978" s="16">
        <v>15955</v>
      </c>
      <c r="H1978" s="100">
        <v>6610</v>
      </c>
      <c r="I1978" s="16">
        <v>0</v>
      </c>
      <c r="J1978" s="9">
        <v>0</v>
      </c>
      <c r="K1978" s="9">
        <v>3094</v>
      </c>
      <c r="L1978" s="9">
        <v>0</v>
      </c>
      <c r="M1978" s="9"/>
      <c r="O1978" s="11">
        <f t="shared" si="304"/>
        <v>37424</v>
      </c>
      <c r="P1978" s="11">
        <v>0</v>
      </c>
      <c r="Q1978" s="11">
        <f t="shared" si="305"/>
        <v>3094</v>
      </c>
      <c r="S1978" s="11">
        <f t="shared" si="306"/>
        <v>37424</v>
      </c>
      <c r="T1978" s="11">
        <f t="shared" si="300"/>
        <v>37424</v>
      </c>
      <c r="U1978" s="11">
        <f t="shared" si="309"/>
        <v>11280</v>
      </c>
      <c r="V1978" s="11">
        <f t="shared" si="301"/>
        <v>37424</v>
      </c>
      <c r="W1978" s="12">
        <f t="shared" si="307"/>
        <v>1</v>
      </c>
      <c r="X1978" s="11">
        <f t="shared" si="302"/>
        <v>0</v>
      </c>
      <c r="Y1978" s="12">
        <f t="shared" si="308"/>
        <v>0</v>
      </c>
      <c r="AA1978" s="12"/>
      <c r="AB1978" s="12"/>
    </row>
    <row r="1979" spans="1:28">
      <c r="A1979" s="1">
        <v>36676</v>
      </c>
      <c r="B1979" s="7" t="s">
        <v>79</v>
      </c>
      <c r="C1979" s="8" t="str">
        <f t="shared" si="303"/>
        <v>Tue</v>
      </c>
      <c r="E1979" s="18">
        <v>8</v>
      </c>
      <c r="F1979" s="16">
        <v>12621</v>
      </c>
      <c r="G1979" s="16">
        <v>16678</v>
      </c>
      <c r="H1979" s="100">
        <v>7975</v>
      </c>
      <c r="I1979" s="16">
        <v>0</v>
      </c>
      <c r="J1979" s="9">
        <v>0</v>
      </c>
      <c r="K1979" s="9">
        <v>3005</v>
      </c>
      <c r="L1979" s="9">
        <v>0</v>
      </c>
      <c r="M1979" s="9"/>
      <c r="O1979" s="11">
        <f t="shared" si="304"/>
        <v>40279</v>
      </c>
      <c r="P1979" s="11">
        <v>0</v>
      </c>
      <c r="Q1979" s="11">
        <f t="shared" si="305"/>
        <v>3005</v>
      </c>
      <c r="S1979" s="11">
        <f t="shared" si="306"/>
        <v>40279</v>
      </c>
      <c r="T1979" s="11">
        <f t="shared" si="300"/>
        <v>40279</v>
      </c>
      <c r="U1979" s="11">
        <f t="shared" si="309"/>
        <v>2855</v>
      </c>
      <c r="V1979" s="11">
        <f t="shared" si="301"/>
        <v>40279</v>
      </c>
      <c r="W1979" s="12">
        <f t="shared" si="307"/>
        <v>1</v>
      </c>
      <c r="X1979" s="11">
        <f t="shared" si="302"/>
        <v>0</v>
      </c>
      <c r="Y1979" s="12">
        <f t="shared" si="308"/>
        <v>0</v>
      </c>
      <c r="AA1979" s="12"/>
      <c r="AB1979" s="12"/>
    </row>
    <row r="1980" spans="1:28">
      <c r="A1980" s="1">
        <v>36677</v>
      </c>
      <c r="B1980" s="7" t="s">
        <v>79</v>
      </c>
      <c r="C1980" s="8" t="str">
        <f t="shared" si="303"/>
        <v>Wed</v>
      </c>
      <c r="E1980" s="10">
        <v>0</v>
      </c>
      <c r="F1980" s="16">
        <v>9191</v>
      </c>
      <c r="G1980" s="16">
        <v>16029</v>
      </c>
      <c r="H1980" s="100">
        <v>5523</v>
      </c>
      <c r="I1980" s="16">
        <v>0</v>
      </c>
      <c r="J1980" s="9">
        <v>0</v>
      </c>
      <c r="K1980" s="9">
        <v>2719</v>
      </c>
      <c r="L1980" s="9">
        <v>0</v>
      </c>
      <c r="M1980" s="9"/>
      <c r="O1980" s="11">
        <f t="shared" si="304"/>
        <v>33462</v>
      </c>
      <c r="P1980" s="11">
        <v>0</v>
      </c>
      <c r="Q1980" s="11">
        <f t="shared" si="305"/>
        <v>2719</v>
      </c>
      <c r="S1980" s="11">
        <f t="shared" si="306"/>
        <v>33462</v>
      </c>
      <c r="T1980" s="11">
        <f t="shared" si="300"/>
        <v>33462</v>
      </c>
      <c r="U1980" s="11">
        <f t="shared" si="309"/>
        <v>-6817</v>
      </c>
      <c r="V1980" s="11">
        <f t="shared" si="301"/>
        <v>33462</v>
      </c>
      <c r="W1980" s="12">
        <f t="shared" si="307"/>
        <v>1</v>
      </c>
      <c r="X1980" s="11">
        <f t="shared" si="302"/>
        <v>0</v>
      </c>
      <c r="Y1980" s="12">
        <f t="shared" si="308"/>
        <v>0</v>
      </c>
      <c r="AA1980" s="12"/>
      <c r="AB1980" s="12"/>
    </row>
    <row r="1981" spans="1:28">
      <c r="A1981" s="1">
        <v>36678</v>
      </c>
      <c r="B1981" s="7" t="s">
        <v>80</v>
      </c>
      <c r="C1981" s="8" t="str">
        <f t="shared" si="303"/>
        <v>Thur</v>
      </c>
      <c r="E1981" s="10">
        <v>0</v>
      </c>
      <c r="F1981" s="9">
        <v>8408</v>
      </c>
      <c r="G1981" s="9">
        <v>15570</v>
      </c>
      <c r="H1981" s="61">
        <v>4609</v>
      </c>
      <c r="I1981" s="9">
        <v>0</v>
      </c>
      <c r="J1981" s="9">
        <v>0</v>
      </c>
      <c r="K1981" s="9">
        <v>2889</v>
      </c>
      <c r="L1981" s="9">
        <v>0</v>
      </c>
      <c r="M1981" s="9"/>
      <c r="O1981" s="11">
        <f t="shared" si="304"/>
        <v>31476</v>
      </c>
      <c r="P1981" s="22">
        <v>0</v>
      </c>
      <c r="Q1981" s="11">
        <f t="shared" si="305"/>
        <v>2889</v>
      </c>
      <c r="S1981" s="11">
        <f t="shared" ref="S1981:S2010" si="310">O1981-P1981</f>
        <v>31476</v>
      </c>
      <c r="T1981" s="11">
        <f t="shared" si="300"/>
        <v>31476</v>
      </c>
      <c r="U1981" s="11">
        <f t="shared" si="309"/>
        <v>-1986</v>
      </c>
      <c r="V1981" s="11">
        <f t="shared" si="301"/>
        <v>31476</v>
      </c>
      <c r="W1981" s="12">
        <f t="shared" ref="W1981:W2010" si="311">V1981/S1981</f>
        <v>1</v>
      </c>
      <c r="X1981" s="11">
        <f t="shared" si="302"/>
        <v>0</v>
      </c>
      <c r="Y1981" s="12">
        <f t="shared" ref="Y1981:Y2010" si="312">X1981/S1981</f>
        <v>0</v>
      </c>
      <c r="AA1981" s="12"/>
      <c r="AB1981" s="12"/>
    </row>
    <row r="1982" spans="1:28">
      <c r="A1982" s="1">
        <v>36679</v>
      </c>
      <c r="B1982" s="7" t="s">
        <v>80</v>
      </c>
      <c r="C1982" s="8" t="str">
        <f t="shared" si="303"/>
        <v>Fri</v>
      </c>
      <c r="E1982" s="10">
        <v>0</v>
      </c>
      <c r="F1982" s="9">
        <v>7476</v>
      </c>
      <c r="G1982" s="9">
        <v>14776</v>
      </c>
      <c r="H1982" s="61">
        <v>2877</v>
      </c>
      <c r="I1982" s="9">
        <v>0</v>
      </c>
      <c r="J1982" s="9">
        <v>0</v>
      </c>
      <c r="K1982" s="9">
        <v>16034</v>
      </c>
      <c r="L1982" s="9">
        <v>0</v>
      </c>
      <c r="M1982" s="9"/>
      <c r="O1982" s="11">
        <f t="shared" si="304"/>
        <v>41163</v>
      </c>
      <c r="P1982" s="22">
        <v>13449</v>
      </c>
      <c r="Q1982" s="11">
        <f t="shared" si="305"/>
        <v>2585</v>
      </c>
      <c r="S1982" s="11">
        <f t="shared" si="310"/>
        <v>27714</v>
      </c>
      <c r="T1982" s="11">
        <f t="shared" si="300"/>
        <v>27714</v>
      </c>
      <c r="U1982" s="11">
        <f t="shared" si="309"/>
        <v>-3762</v>
      </c>
      <c r="V1982" s="11">
        <f t="shared" si="301"/>
        <v>27714</v>
      </c>
      <c r="W1982" s="12">
        <f t="shared" si="311"/>
        <v>1</v>
      </c>
      <c r="X1982" s="11">
        <f t="shared" si="302"/>
        <v>0</v>
      </c>
      <c r="Y1982" s="12">
        <f t="shared" si="312"/>
        <v>0</v>
      </c>
      <c r="AA1982" s="12"/>
      <c r="AB1982" s="12"/>
    </row>
    <row r="1983" spans="1:28">
      <c r="A1983" s="1">
        <v>36680</v>
      </c>
      <c r="B1983" s="7" t="s">
        <v>80</v>
      </c>
      <c r="C1983" s="8" t="str">
        <f t="shared" si="303"/>
        <v>Sat</v>
      </c>
      <c r="E1983" s="10">
        <v>0</v>
      </c>
      <c r="F1983" s="9">
        <v>6421</v>
      </c>
      <c r="G1983" s="9">
        <v>14250</v>
      </c>
      <c r="H1983" s="61">
        <v>1601</v>
      </c>
      <c r="I1983" s="9">
        <v>0</v>
      </c>
      <c r="J1983" s="9">
        <v>0</v>
      </c>
      <c r="K1983" s="9">
        <v>2520</v>
      </c>
      <c r="L1983" s="9">
        <v>0</v>
      </c>
      <c r="M1983" s="9"/>
      <c r="O1983" s="11">
        <f t="shared" si="304"/>
        <v>24792</v>
      </c>
      <c r="P1983" s="22">
        <v>0</v>
      </c>
      <c r="Q1983" s="11">
        <f t="shared" si="305"/>
        <v>2520</v>
      </c>
      <c r="S1983" s="11">
        <f t="shared" si="310"/>
        <v>24792</v>
      </c>
      <c r="T1983" s="11">
        <f t="shared" si="300"/>
        <v>24792</v>
      </c>
      <c r="U1983" s="11">
        <f t="shared" si="309"/>
        <v>-2922</v>
      </c>
      <c r="V1983" s="11">
        <f t="shared" si="301"/>
        <v>24792</v>
      </c>
      <c r="W1983" s="12">
        <f t="shared" si="311"/>
        <v>1</v>
      </c>
      <c r="X1983" s="11">
        <f t="shared" si="302"/>
        <v>0</v>
      </c>
      <c r="Y1983" s="12">
        <f t="shared" si="312"/>
        <v>0</v>
      </c>
      <c r="AA1983" s="12"/>
      <c r="AB1983" s="12"/>
    </row>
    <row r="1984" spans="1:28">
      <c r="A1984" s="1">
        <v>36681</v>
      </c>
      <c r="B1984" s="7" t="s">
        <v>80</v>
      </c>
      <c r="C1984" s="8" t="str">
        <f t="shared" si="303"/>
        <v>Sun</v>
      </c>
      <c r="E1984" s="10">
        <v>0</v>
      </c>
      <c r="F1984" s="9">
        <v>7377</v>
      </c>
      <c r="G1984" s="9">
        <v>14865</v>
      </c>
      <c r="H1984" s="61">
        <v>2653</v>
      </c>
      <c r="I1984" s="9">
        <v>0</v>
      </c>
      <c r="J1984" s="9">
        <v>0</v>
      </c>
      <c r="K1984" s="9">
        <v>2590</v>
      </c>
      <c r="L1984" s="9">
        <v>0</v>
      </c>
      <c r="M1984" s="9"/>
      <c r="O1984" s="11">
        <f t="shared" si="304"/>
        <v>27485</v>
      </c>
      <c r="P1984" s="22">
        <v>0</v>
      </c>
      <c r="Q1984" s="11">
        <f t="shared" si="305"/>
        <v>2590</v>
      </c>
      <c r="S1984" s="11">
        <f t="shared" si="310"/>
        <v>27485</v>
      </c>
      <c r="T1984" s="11">
        <f t="shared" si="300"/>
        <v>27485</v>
      </c>
      <c r="U1984" s="11">
        <f t="shared" si="309"/>
        <v>2693</v>
      </c>
      <c r="V1984" s="11">
        <f t="shared" si="301"/>
        <v>27485</v>
      </c>
      <c r="W1984" s="12">
        <f t="shared" si="311"/>
        <v>1</v>
      </c>
      <c r="X1984" s="11">
        <f t="shared" si="302"/>
        <v>0</v>
      </c>
      <c r="Y1984" s="12">
        <f t="shared" si="312"/>
        <v>0</v>
      </c>
      <c r="AA1984" s="12"/>
      <c r="AB1984" s="12"/>
    </row>
    <row r="1985" spans="1:28">
      <c r="A1985" s="1">
        <v>36682</v>
      </c>
      <c r="B1985" s="7" t="s">
        <v>80</v>
      </c>
      <c r="C1985" s="8" t="str">
        <f t="shared" si="303"/>
        <v>Mon</v>
      </c>
      <c r="E1985" s="10">
        <v>0</v>
      </c>
      <c r="F1985" s="9">
        <v>8908</v>
      </c>
      <c r="G1985" s="9">
        <v>15729</v>
      </c>
      <c r="H1985" s="61">
        <v>5701</v>
      </c>
      <c r="I1985" s="9">
        <v>0</v>
      </c>
      <c r="J1985" s="9">
        <v>0</v>
      </c>
      <c r="K1985" s="9">
        <v>2928</v>
      </c>
      <c r="L1985" s="9">
        <v>0</v>
      </c>
      <c r="M1985" s="9"/>
      <c r="O1985" s="11">
        <f t="shared" si="304"/>
        <v>33266</v>
      </c>
      <c r="P1985" s="22">
        <v>0</v>
      </c>
      <c r="Q1985" s="11">
        <f t="shared" si="305"/>
        <v>2928</v>
      </c>
      <c r="S1985" s="11">
        <f t="shared" si="310"/>
        <v>33266</v>
      </c>
      <c r="T1985" s="11">
        <f t="shared" si="300"/>
        <v>33266</v>
      </c>
      <c r="U1985" s="11">
        <f t="shared" si="309"/>
        <v>5781</v>
      </c>
      <c r="V1985" s="11">
        <f t="shared" si="301"/>
        <v>33266</v>
      </c>
      <c r="W1985" s="12">
        <f t="shared" si="311"/>
        <v>1</v>
      </c>
      <c r="X1985" s="11">
        <f t="shared" si="302"/>
        <v>0</v>
      </c>
      <c r="Y1985" s="12">
        <f t="shared" si="312"/>
        <v>0</v>
      </c>
      <c r="AA1985" s="12"/>
      <c r="AB1985" s="12"/>
    </row>
    <row r="1986" spans="1:28">
      <c r="A1986" s="1">
        <v>36683</v>
      </c>
      <c r="B1986" s="7" t="s">
        <v>80</v>
      </c>
      <c r="C1986" s="8" t="str">
        <f t="shared" si="303"/>
        <v>Tue</v>
      </c>
      <c r="E1986" s="10">
        <v>0</v>
      </c>
      <c r="F1986" s="9">
        <v>9248</v>
      </c>
      <c r="G1986" s="9">
        <v>15986</v>
      </c>
      <c r="H1986" s="61">
        <v>6348</v>
      </c>
      <c r="I1986" s="9">
        <v>0</v>
      </c>
      <c r="J1986" s="9">
        <v>0</v>
      </c>
      <c r="K1986" s="9">
        <v>2654</v>
      </c>
      <c r="L1986" s="9">
        <v>0</v>
      </c>
      <c r="M1986" s="9"/>
      <c r="O1986" s="11">
        <f t="shared" si="304"/>
        <v>34236</v>
      </c>
      <c r="P1986" s="22">
        <v>0</v>
      </c>
      <c r="Q1986" s="11">
        <f t="shared" si="305"/>
        <v>2654</v>
      </c>
      <c r="S1986" s="11">
        <f t="shared" si="310"/>
        <v>34236</v>
      </c>
      <c r="T1986" s="11">
        <f t="shared" si="300"/>
        <v>34236</v>
      </c>
      <c r="U1986" s="11">
        <f t="shared" si="309"/>
        <v>970</v>
      </c>
      <c r="V1986" s="11">
        <f t="shared" si="301"/>
        <v>34236</v>
      </c>
      <c r="W1986" s="12">
        <f t="shared" si="311"/>
        <v>1</v>
      </c>
      <c r="X1986" s="11">
        <f t="shared" si="302"/>
        <v>0</v>
      </c>
      <c r="Y1986" s="12">
        <f t="shared" si="312"/>
        <v>0</v>
      </c>
      <c r="AA1986" s="12"/>
      <c r="AB1986" s="12"/>
    </row>
    <row r="1987" spans="1:28">
      <c r="A1987" s="1">
        <v>36684</v>
      </c>
      <c r="B1987" s="7" t="s">
        <v>80</v>
      </c>
      <c r="C1987" s="8" t="str">
        <f t="shared" si="303"/>
        <v>Wed</v>
      </c>
      <c r="E1987" s="10">
        <v>0</v>
      </c>
      <c r="F1987" s="9">
        <v>8947</v>
      </c>
      <c r="G1987" s="9">
        <v>15859</v>
      </c>
      <c r="H1987" s="61">
        <v>5496</v>
      </c>
      <c r="I1987" s="9">
        <v>0</v>
      </c>
      <c r="J1987" s="9">
        <v>0</v>
      </c>
      <c r="K1987" s="9">
        <v>2528</v>
      </c>
      <c r="L1987" s="9">
        <v>0</v>
      </c>
      <c r="M1987" s="9"/>
      <c r="O1987" s="11">
        <f t="shared" si="304"/>
        <v>32830</v>
      </c>
      <c r="P1987" s="22">
        <v>0</v>
      </c>
      <c r="Q1987" s="11">
        <f t="shared" si="305"/>
        <v>2528</v>
      </c>
      <c r="S1987" s="11">
        <f t="shared" si="310"/>
        <v>32830</v>
      </c>
      <c r="T1987" s="11">
        <f t="shared" ref="T1987:T2050" si="313">SUM(S1987,D1987)</f>
        <v>32830</v>
      </c>
      <c r="U1987" s="11">
        <f t="shared" si="309"/>
        <v>-1406</v>
      </c>
      <c r="V1987" s="11">
        <f t="shared" ref="V1987:V2050" si="314">SUM(F1987:K1987)-P1987</f>
        <v>32830</v>
      </c>
      <c r="W1987" s="12">
        <f t="shared" si="311"/>
        <v>1</v>
      </c>
      <c r="X1987" s="11">
        <f t="shared" ref="X1987:X2050" si="315">SUM(L1987:M1987)</f>
        <v>0</v>
      </c>
      <c r="Y1987" s="12">
        <f t="shared" si="312"/>
        <v>0</v>
      </c>
      <c r="AA1987" s="12"/>
      <c r="AB1987" s="12"/>
    </row>
    <row r="1988" spans="1:28">
      <c r="A1988" s="1">
        <v>36685</v>
      </c>
      <c r="B1988" s="7" t="s">
        <v>80</v>
      </c>
      <c r="C1988" s="8" t="str">
        <f t="shared" ref="C1988:C2051" si="316">IF(WEEKDAY(A1988)=1,"Sun",IF(WEEKDAY(A1988)=2,"Mon",IF(WEEKDAY(A1988)=3,"Tue",IF(WEEKDAY(A1988)=4,"Wed",IF(WEEKDAY(A1988)=5,"Thur",IF(WEEKDAY(A1988)=6,"Fri",IF(WEEKDAY(A1988)=7,"Sat")))))))</f>
        <v>Thur</v>
      </c>
      <c r="E1988" s="10">
        <v>0</v>
      </c>
      <c r="F1988" s="9">
        <v>8338</v>
      </c>
      <c r="G1988" s="9">
        <v>15480</v>
      </c>
      <c r="H1988" s="61">
        <v>4461</v>
      </c>
      <c r="I1988" s="9">
        <v>0</v>
      </c>
      <c r="J1988" s="9">
        <v>0</v>
      </c>
      <c r="K1988" s="9">
        <v>2459</v>
      </c>
      <c r="L1988" s="9">
        <v>0</v>
      </c>
      <c r="M1988" s="9"/>
      <c r="O1988" s="11">
        <f t="shared" ref="O1988:O2051" si="317">SUM(F1988:M1988)</f>
        <v>30738</v>
      </c>
      <c r="P1988" s="22">
        <v>11</v>
      </c>
      <c r="Q1988" s="11">
        <f t="shared" ref="Q1988:Q2051" si="318">K1988-P1988</f>
        <v>2448</v>
      </c>
      <c r="S1988" s="11">
        <f t="shared" si="310"/>
        <v>30727</v>
      </c>
      <c r="T1988" s="11">
        <f t="shared" si="313"/>
        <v>30727</v>
      </c>
      <c r="U1988" s="11">
        <f t="shared" si="309"/>
        <v>-2103</v>
      </c>
      <c r="V1988" s="11">
        <f t="shared" si="314"/>
        <v>30727</v>
      </c>
      <c r="W1988" s="12">
        <f t="shared" si="311"/>
        <v>1</v>
      </c>
      <c r="X1988" s="11">
        <f t="shared" si="315"/>
        <v>0</v>
      </c>
      <c r="Y1988" s="12">
        <f t="shared" si="312"/>
        <v>0</v>
      </c>
      <c r="AA1988" s="12"/>
      <c r="AB1988" s="12"/>
    </row>
    <row r="1989" spans="1:28">
      <c r="A1989" s="1">
        <v>36686</v>
      </c>
      <c r="B1989" s="7" t="s">
        <v>80</v>
      </c>
      <c r="C1989" s="8" t="str">
        <f t="shared" si="316"/>
        <v>Fri</v>
      </c>
      <c r="E1989" s="10">
        <v>0</v>
      </c>
      <c r="F1989" s="9">
        <v>7530</v>
      </c>
      <c r="G1989" s="9">
        <v>14916</v>
      </c>
      <c r="H1989" s="61">
        <v>3040</v>
      </c>
      <c r="I1989" s="9">
        <v>0</v>
      </c>
      <c r="J1989" s="9">
        <v>0</v>
      </c>
      <c r="K1989" s="9">
        <v>3010</v>
      </c>
      <c r="L1989" s="9">
        <v>0</v>
      </c>
      <c r="M1989" s="9"/>
      <c r="O1989" s="11">
        <f t="shared" si="317"/>
        <v>28496</v>
      </c>
      <c r="P1989" s="22">
        <v>398</v>
      </c>
      <c r="Q1989" s="11">
        <f t="shared" si="318"/>
        <v>2612</v>
      </c>
      <c r="S1989" s="11">
        <f t="shared" si="310"/>
        <v>28098</v>
      </c>
      <c r="T1989" s="11">
        <f t="shared" si="313"/>
        <v>28098</v>
      </c>
      <c r="U1989" s="11">
        <f t="shared" ref="U1989:U2052" si="319">S1989-S1988</f>
        <v>-2629</v>
      </c>
      <c r="V1989" s="11">
        <f t="shared" si="314"/>
        <v>28098</v>
      </c>
      <c r="W1989" s="12">
        <f t="shared" si="311"/>
        <v>1</v>
      </c>
      <c r="X1989" s="11">
        <f t="shared" si="315"/>
        <v>0</v>
      </c>
      <c r="Y1989" s="12">
        <f t="shared" si="312"/>
        <v>0</v>
      </c>
      <c r="AA1989" s="12"/>
      <c r="AB1989" s="12"/>
    </row>
    <row r="1990" spans="1:28">
      <c r="A1990" s="1">
        <v>36687</v>
      </c>
      <c r="B1990" s="7" t="s">
        <v>80</v>
      </c>
      <c r="C1990" s="8" t="str">
        <f t="shared" si="316"/>
        <v>Sat</v>
      </c>
      <c r="E1990" s="10">
        <v>0</v>
      </c>
      <c r="F1990" s="9">
        <v>6129</v>
      </c>
      <c r="G1990" s="9">
        <v>14085</v>
      </c>
      <c r="H1990" s="61">
        <v>1281</v>
      </c>
      <c r="I1990" s="9">
        <v>0</v>
      </c>
      <c r="J1990" s="9">
        <v>0</v>
      </c>
      <c r="K1990" s="9">
        <v>2973</v>
      </c>
      <c r="L1990" s="9">
        <v>0</v>
      </c>
      <c r="M1990" s="9"/>
      <c r="O1990" s="11">
        <f t="shared" si="317"/>
        <v>24468</v>
      </c>
      <c r="P1990" s="22">
        <v>390</v>
      </c>
      <c r="Q1990" s="11">
        <f t="shared" si="318"/>
        <v>2583</v>
      </c>
      <c r="S1990" s="11">
        <f t="shared" si="310"/>
        <v>24078</v>
      </c>
      <c r="T1990" s="11">
        <f t="shared" si="313"/>
        <v>24078</v>
      </c>
      <c r="U1990" s="11">
        <f t="shared" si="319"/>
        <v>-4020</v>
      </c>
      <c r="V1990" s="11">
        <f t="shared" si="314"/>
        <v>24078</v>
      </c>
      <c r="W1990" s="12">
        <f t="shared" si="311"/>
        <v>1</v>
      </c>
      <c r="X1990" s="11">
        <f t="shared" si="315"/>
        <v>0</v>
      </c>
      <c r="Y1990" s="12">
        <f t="shared" si="312"/>
        <v>0</v>
      </c>
      <c r="AA1990" s="12"/>
      <c r="AB1990" s="12"/>
    </row>
    <row r="1991" spans="1:28">
      <c r="A1991" s="1">
        <v>36688</v>
      </c>
      <c r="B1991" s="7" t="s">
        <v>80</v>
      </c>
      <c r="C1991" s="8" t="str">
        <f t="shared" si="316"/>
        <v>Sun</v>
      </c>
      <c r="E1991" s="10">
        <v>0</v>
      </c>
      <c r="F1991" s="9">
        <v>6772</v>
      </c>
      <c r="G1991" s="9">
        <v>14504</v>
      </c>
      <c r="H1991" s="61">
        <v>1907</v>
      </c>
      <c r="I1991" s="9">
        <v>0</v>
      </c>
      <c r="J1991" s="9">
        <v>0</v>
      </c>
      <c r="K1991" s="9">
        <v>4109</v>
      </c>
      <c r="L1991" s="9">
        <v>0</v>
      </c>
      <c r="M1991" s="9"/>
      <c r="O1991" s="11">
        <f t="shared" si="317"/>
        <v>27292</v>
      </c>
      <c r="P1991" s="22">
        <v>1618</v>
      </c>
      <c r="Q1991" s="11">
        <f t="shared" si="318"/>
        <v>2491</v>
      </c>
      <c r="S1991" s="11">
        <f t="shared" si="310"/>
        <v>25674</v>
      </c>
      <c r="T1991" s="11">
        <f t="shared" si="313"/>
        <v>25674</v>
      </c>
      <c r="U1991" s="11">
        <f t="shared" si="319"/>
        <v>1596</v>
      </c>
      <c r="V1991" s="11">
        <f t="shared" si="314"/>
        <v>25674</v>
      </c>
      <c r="W1991" s="12">
        <f t="shared" si="311"/>
        <v>1</v>
      </c>
      <c r="X1991" s="11">
        <f t="shared" si="315"/>
        <v>0</v>
      </c>
      <c r="Y1991" s="12">
        <f t="shared" si="312"/>
        <v>0</v>
      </c>
      <c r="AA1991" s="12"/>
      <c r="AB1991" s="12"/>
    </row>
    <row r="1992" spans="1:28">
      <c r="A1992" s="1">
        <v>36689</v>
      </c>
      <c r="B1992" s="7" t="s">
        <v>80</v>
      </c>
      <c r="C1992" s="8" t="str">
        <f t="shared" si="316"/>
        <v>Mon</v>
      </c>
      <c r="E1992" s="10">
        <v>0</v>
      </c>
      <c r="F1992" s="9">
        <v>7867</v>
      </c>
      <c r="G1992" s="9">
        <v>15207</v>
      </c>
      <c r="H1992" s="61">
        <v>3762</v>
      </c>
      <c r="I1992" s="9">
        <v>0</v>
      </c>
      <c r="J1992" s="9">
        <v>0</v>
      </c>
      <c r="K1992" s="9">
        <v>24936</v>
      </c>
      <c r="L1992" s="9">
        <v>0</v>
      </c>
      <c r="M1992" s="9"/>
      <c r="O1992" s="11">
        <f t="shared" si="317"/>
        <v>51772</v>
      </c>
      <c r="P1992" s="22">
        <v>22345</v>
      </c>
      <c r="Q1992" s="11">
        <f t="shared" si="318"/>
        <v>2591</v>
      </c>
      <c r="S1992" s="11">
        <f t="shared" si="310"/>
        <v>29427</v>
      </c>
      <c r="T1992" s="11">
        <f t="shared" si="313"/>
        <v>29427</v>
      </c>
      <c r="U1992" s="11">
        <f t="shared" si="319"/>
        <v>3753</v>
      </c>
      <c r="V1992" s="11">
        <f t="shared" si="314"/>
        <v>29427</v>
      </c>
      <c r="W1992" s="12">
        <f t="shared" si="311"/>
        <v>1</v>
      </c>
      <c r="X1992" s="11">
        <f t="shared" si="315"/>
        <v>0</v>
      </c>
      <c r="Y1992" s="12">
        <f t="shared" si="312"/>
        <v>0</v>
      </c>
      <c r="AA1992" s="12"/>
      <c r="AB1992" s="12"/>
    </row>
    <row r="1993" spans="1:28">
      <c r="A1993" s="1">
        <v>36690</v>
      </c>
      <c r="B1993" s="7" t="s">
        <v>80</v>
      </c>
      <c r="C1993" s="8" t="str">
        <f t="shared" si="316"/>
        <v>Tue</v>
      </c>
      <c r="E1993" s="10">
        <v>0</v>
      </c>
      <c r="F1993" s="9">
        <v>7907</v>
      </c>
      <c r="G1993" s="9">
        <v>15262</v>
      </c>
      <c r="H1993" s="61">
        <v>4099</v>
      </c>
      <c r="I1993" s="9">
        <v>0</v>
      </c>
      <c r="J1993" s="9">
        <v>0</v>
      </c>
      <c r="K1993" s="9">
        <v>2227</v>
      </c>
      <c r="L1993" s="9">
        <v>0</v>
      </c>
      <c r="M1993" s="9"/>
      <c r="O1993" s="11">
        <f t="shared" si="317"/>
        <v>29495</v>
      </c>
      <c r="P1993" s="22">
        <v>0</v>
      </c>
      <c r="Q1993" s="11">
        <f t="shared" si="318"/>
        <v>2227</v>
      </c>
      <c r="S1993" s="11">
        <f t="shared" si="310"/>
        <v>29495</v>
      </c>
      <c r="T1993" s="11">
        <f t="shared" si="313"/>
        <v>29495</v>
      </c>
      <c r="U1993" s="11">
        <f t="shared" si="319"/>
        <v>68</v>
      </c>
      <c r="V1993" s="11">
        <f t="shared" si="314"/>
        <v>29495</v>
      </c>
      <c r="W1993" s="12">
        <f t="shared" si="311"/>
        <v>1</v>
      </c>
      <c r="X1993" s="11">
        <f t="shared" si="315"/>
        <v>0</v>
      </c>
      <c r="Y1993" s="12">
        <f t="shared" si="312"/>
        <v>0</v>
      </c>
      <c r="AA1993" s="12"/>
      <c r="AB1993" s="12"/>
    </row>
    <row r="1994" spans="1:28">
      <c r="A1994" s="1">
        <v>36691</v>
      </c>
      <c r="B1994" s="7" t="s">
        <v>80</v>
      </c>
      <c r="C1994" s="8" t="str">
        <f t="shared" si="316"/>
        <v>Wed</v>
      </c>
      <c r="E1994" s="10">
        <v>0</v>
      </c>
      <c r="F1994" s="16">
        <v>7953</v>
      </c>
      <c r="G1994" s="16">
        <v>15275</v>
      </c>
      <c r="H1994" s="100">
        <v>4319</v>
      </c>
      <c r="I1994" s="16">
        <v>0</v>
      </c>
      <c r="J1994" s="9">
        <v>0</v>
      </c>
      <c r="K1994" s="16">
        <v>2624</v>
      </c>
      <c r="L1994" s="9">
        <v>0</v>
      </c>
      <c r="M1994" s="9"/>
      <c r="O1994" s="11">
        <f t="shared" si="317"/>
        <v>30171</v>
      </c>
      <c r="P1994" s="22">
        <v>0</v>
      </c>
      <c r="Q1994" s="11">
        <f t="shared" si="318"/>
        <v>2624</v>
      </c>
      <c r="S1994" s="11">
        <f t="shared" si="310"/>
        <v>30171</v>
      </c>
      <c r="T1994" s="11">
        <f t="shared" si="313"/>
        <v>30171</v>
      </c>
      <c r="U1994" s="11">
        <f t="shared" si="319"/>
        <v>676</v>
      </c>
      <c r="V1994" s="11">
        <f t="shared" si="314"/>
        <v>30171</v>
      </c>
      <c r="W1994" s="12">
        <f t="shared" si="311"/>
        <v>1</v>
      </c>
      <c r="X1994" s="11">
        <f t="shared" si="315"/>
        <v>0</v>
      </c>
      <c r="Y1994" s="12">
        <f t="shared" si="312"/>
        <v>0</v>
      </c>
      <c r="AA1994" s="12"/>
      <c r="AB1994" s="12"/>
    </row>
    <row r="1995" spans="1:28">
      <c r="A1995" s="1">
        <v>36692</v>
      </c>
      <c r="B1995" s="7" t="s">
        <v>80</v>
      </c>
      <c r="C1995" s="8" t="str">
        <f t="shared" si="316"/>
        <v>Thur</v>
      </c>
      <c r="E1995" s="10">
        <v>0</v>
      </c>
      <c r="F1995" s="9">
        <v>7893</v>
      </c>
      <c r="G1995" s="9">
        <v>15071</v>
      </c>
      <c r="H1995" s="101">
        <v>3711</v>
      </c>
      <c r="I1995" s="9">
        <v>0</v>
      </c>
      <c r="J1995" s="9">
        <v>0</v>
      </c>
      <c r="K1995" s="9">
        <v>32692</v>
      </c>
      <c r="L1995" s="9">
        <v>0</v>
      </c>
      <c r="M1995" s="9"/>
      <c r="O1995" s="11">
        <f t="shared" si="317"/>
        <v>59367</v>
      </c>
      <c r="P1995" s="22">
        <v>29843</v>
      </c>
      <c r="Q1995" s="11">
        <f t="shared" si="318"/>
        <v>2849</v>
      </c>
      <c r="S1995" s="11">
        <f t="shared" si="310"/>
        <v>29524</v>
      </c>
      <c r="T1995" s="11">
        <f t="shared" si="313"/>
        <v>29524</v>
      </c>
      <c r="U1995" s="11">
        <f t="shared" si="319"/>
        <v>-647</v>
      </c>
      <c r="V1995" s="11">
        <f t="shared" si="314"/>
        <v>29524</v>
      </c>
      <c r="W1995" s="12">
        <f t="shared" si="311"/>
        <v>1</v>
      </c>
      <c r="X1995" s="11">
        <f t="shared" si="315"/>
        <v>0</v>
      </c>
      <c r="Y1995" s="12">
        <f t="shared" si="312"/>
        <v>0</v>
      </c>
      <c r="AA1995" s="12"/>
      <c r="AB1995" s="12"/>
    </row>
    <row r="1996" spans="1:28">
      <c r="A1996" s="1">
        <v>36693</v>
      </c>
      <c r="B1996" s="7" t="s">
        <v>80</v>
      </c>
      <c r="C1996" s="8" t="str">
        <f t="shared" si="316"/>
        <v>Fri</v>
      </c>
      <c r="E1996" s="10">
        <v>0</v>
      </c>
      <c r="F1996" s="9">
        <v>7286</v>
      </c>
      <c r="G1996" s="9">
        <v>14669</v>
      </c>
      <c r="H1996" s="61">
        <v>2826</v>
      </c>
      <c r="I1996" s="9">
        <v>0</v>
      </c>
      <c r="J1996" s="9">
        <v>0</v>
      </c>
      <c r="K1996" s="9">
        <v>17087</v>
      </c>
      <c r="L1996" s="9">
        <v>0</v>
      </c>
      <c r="M1996" s="9"/>
      <c r="O1996" s="11">
        <f t="shared" si="317"/>
        <v>41868</v>
      </c>
      <c r="P1996" s="22">
        <v>14224</v>
      </c>
      <c r="Q1996" s="11">
        <f t="shared" si="318"/>
        <v>2863</v>
      </c>
      <c r="S1996" s="11">
        <f t="shared" si="310"/>
        <v>27644</v>
      </c>
      <c r="T1996" s="11">
        <f t="shared" si="313"/>
        <v>27644</v>
      </c>
      <c r="U1996" s="11">
        <f t="shared" si="319"/>
        <v>-1880</v>
      </c>
      <c r="V1996" s="11">
        <f t="shared" si="314"/>
        <v>27644</v>
      </c>
      <c r="W1996" s="12">
        <f t="shared" si="311"/>
        <v>1</v>
      </c>
      <c r="X1996" s="11">
        <f t="shared" si="315"/>
        <v>0</v>
      </c>
      <c r="Y1996" s="12">
        <f t="shared" si="312"/>
        <v>0</v>
      </c>
      <c r="AA1996" s="12"/>
      <c r="AB1996" s="12"/>
    </row>
    <row r="1997" spans="1:28">
      <c r="A1997" s="1">
        <v>36694</v>
      </c>
      <c r="B1997" s="7" t="s">
        <v>80</v>
      </c>
      <c r="C1997" s="8" t="str">
        <f t="shared" si="316"/>
        <v>Sat</v>
      </c>
      <c r="E1997" s="10">
        <v>0</v>
      </c>
      <c r="F1997" s="16">
        <v>5519</v>
      </c>
      <c r="G1997" s="16">
        <v>12757</v>
      </c>
      <c r="H1997" s="100">
        <v>1017</v>
      </c>
      <c r="I1997" s="16">
        <v>0</v>
      </c>
      <c r="J1997" s="9">
        <v>0</v>
      </c>
      <c r="K1997" s="16">
        <v>2499</v>
      </c>
      <c r="L1997" s="9">
        <v>0</v>
      </c>
      <c r="M1997" s="9"/>
      <c r="O1997" s="11">
        <f t="shared" si="317"/>
        <v>21792</v>
      </c>
      <c r="P1997" s="22">
        <v>0</v>
      </c>
      <c r="Q1997" s="11">
        <f t="shared" si="318"/>
        <v>2499</v>
      </c>
      <c r="S1997" s="11">
        <f t="shared" si="310"/>
        <v>21792</v>
      </c>
      <c r="T1997" s="11">
        <f t="shared" si="313"/>
        <v>21792</v>
      </c>
      <c r="U1997" s="11">
        <f t="shared" si="319"/>
        <v>-5852</v>
      </c>
      <c r="V1997" s="11">
        <f t="shared" si="314"/>
        <v>21792</v>
      </c>
      <c r="W1997" s="12">
        <f t="shared" si="311"/>
        <v>1</v>
      </c>
      <c r="X1997" s="11">
        <f t="shared" si="315"/>
        <v>0</v>
      </c>
      <c r="Y1997" s="12">
        <f t="shared" si="312"/>
        <v>0</v>
      </c>
      <c r="AA1997" s="12"/>
      <c r="AB1997" s="12"/>
    </row>
    <row r="1998" spans="1:28">
      <c r="A1998" s="1">
        <v>36695</v>
      </c>
      <c r="B1998" s="7" t="s">
        <v>80</v>
      </c>
      <c r="C1998" s="8" t="str">
        <f t="shared" si="316"/>
        <v>Sun</v>
      </c>
      <c r="E1998" s="10">
        <v>0</v>
      </c>
      <c r="F1998" s="16">
        <v>7116</v>
      </c>
      <c r="G1998" s="16">
        <v>11422</v>
      </c>
      <c r="H1998" s="100">
        <v>3056</v>
      </c>
      <c r="I1998" s="16">
        <v>0</v>
      </c>
      <c r="J1998" s="9">
        <v>0</v>
      </c>
      <c r="K1998" s="16">
        <v>2594</v>
      </c>
      <c r="L1998" s="9">
        <v>0</v>
      </c>
      <c r="M1998" s="9"/>
      <c r="O1998" s="11">
        <f t="shared" si="317"/>
        <v>24188</v>
      </c>
      <c r="P1998" s="22">
        <v>0</v>
      </c>
      <c r="Q1998" s="11">
        <f t="shared" si="318"/>
        <v>2594</v>
      </c>
      <c r="S1998" s="11">
        <f t="shared" si="310"/>
        <v>24188</v>
      </c>
      <c r="T1998" s="11">
        <f t="shared" si="313"/>
        <v>24188</v>
      </c>
      <c r="U1998" s="11">
        <f t="shared" si="319"/>
        <v>2396</v>
      </c>
      <c r="V1998" s="11">
        <f t="shared" si="314"/>
        <v>24188</v>
      </c>
      <c r="W1998" s="12">
        <f t="shared" si="311"/>
        <v>1</v>
      </c>
      <c r="X1998" s="11">
        <f t="shared" si="315"/>
        <v>0</v>
      </c>
      <c r="Y1998" s="12">
        <f t="shared" si="312"/>
        <v>0</v>
      </c>
      <c r="AA1998" s="12"/>
      <c r="AB1998" s="12"/>
    </row>
    <row r="1999" spans="1:28">
      <c r="A1999" s="1">
        <v>36696</v>
      </c>
      <c r="B1999" s="7" t="s">
        <v>80</v>
      </c>
      <c r="C1999" s="8" t="str">
        <f t="shared" si="316"/>
        <v>Mon</v>
      </c>
      <c r="E1999" s="10">
        <v>0</v>
      </c>
      <c r="F1999" s="16">
        <v>8402</v>
      </c>
      <c r="G1999" s="16">
        <v>12506</v>
      </c>
      <c r="H1999" s="100">
        <v>5942</v>
      </c>
      <c r="I1999" s="16">
        <v>0</v>
      </c>
      <c r="J1999" s="9">
        <v>0</v>
      </c>
      <c r="K1999" s="16">
        <v>2453</v>
      </c>
      <c r="L1999" s="9">
        <v>0</v>
      </c>
      <c r="M1999" s="9"/>
      <c r="O1999" s="11">
        <f t="shared" si="317"/>
        <v>29303</v>
      </c>
      <c r="P1999" s="22">
        <v>0</v>
      </c>
      <c r="Q1999" s="11">
        <f t="shared" si="318"/>
        <v>2453</v>
      </c>
      <c r="S1999" s="11">
        <f t="shared" si="310"/>
        <v>29303</v>
      </c>
      <c r="T1999" s="11">
        <f t="shared" si="313"/>
        <v>29303</v>
      </c>
      <c r="U1999" s="11">
        <f t="shared" si="319"/>
        <v>5115</v>
      </c>
      <c r="V1999" s="11">
        <f t="shared" si="314"/>
        <v>29303</v>
      </c>
      <c r="W1999" s="12">
        <f t="shared" si="311"/>
        <v>1</v>
      </c>
      <c r="X1999" s="11">
        <f t="shared" si="315"/>
        <v>0</v>
      </c>
      <c r="Y1999" s="12">
        <f t="shared" si="312"/>
        <v>0</v>
      </c>
      <c r="AA1999" s="12"/>
      <c r="AB1999" s="12"/>
    </row>
    <row r="2000" spans="1:28">
      <c r="A2000" s="1">
        <v>36697</v>
      </c>
      <c r="B2000" s="7" t="s">
        <v>80</v>
      </c>
      <c r="C2000" s="8" t="str">
        <f t="shared" si="316"/>
        <v>Tue</v>
      </c>
      <c r="E2000" s="10">
        <v>0</v>
      </c>
      <c r="F2000" s="82">
        <v>8553</v>
      </c>
      <c r="G2000" s="82">
        <v>12894</v>
      </c>
      <c r="H2000" s="102">
        <v>6515</v>
      </c>
      <c r="I2000" s="82">
        <v>0</v>
      </c>
      <c r="J2000" s="9">
        <v>0</v>
      </c>
      <c r="K2000" s="82">
        <v>2556</v>
      </c>
      <c r="L2000" s="9">
        <v>0</v>
      </c>
      <c r="M2000" s="9"/>
      <c r="O2000" s="11">
        <f t="shared" si="317"/>
        <v>30518</v>
      </c>
      <c r="P2000" s="22">
        <v>0</v>
      </c>
      <c r="Q2000" s="11">
        <f t="shared" si="318"/>
        <v>2556</v>
      </c>
      <c r="S2000" s="11">
        <f t="shared" si="310"/>
        <v>30518</v>
      </c>
      <c r="T2000" s="11">
        <f t="shared" si="313"/>
        <v>30518</v>
      </c>
      <c r="U2000" s="11">
        <f t="shared" si="319"/>
        <v>1215</v>
      </c>
      <c r="V2000" s="11">
        <f t="shared" si="314"/>
        <v>30518</v>
      </c>
      <c r="W2000" s="12">
        <f t="shared" si="311"/>
        <v>1</v>
      </c>
      <c r="X2000" s="11">
        <f t="shared" si="315"/>
        <v>0</v>
      </c>
      <c r="Y2000" s="12">
        <f t="shared" si="312"/>
        <v>0</v>
      </c>
      <c r="AA2000" s="12"/>
      <c r="AB2000" s="12"/>
    </row>
    <row r="2001" spans="1:28">
      <c r="A2001" s="1">
        <v>36698</v>
      </c>
      <c r="B2001" s="7" t="s">
        <v>80</v>
      </c>
      <c r="C2001" s="8" t="str">
        <f t="shared" si="316"/>
        <v>Wed</v>
      </c>
      <c r="E2001" s="10">
        <v>0</v>
      </c>
      <c r="F2001" s="16">
        <v>8378</v>
      </c>
      <c r="G2001" s="16">
        <v>12658</v>
      </c>
      <c r="H2001" s="100">
        <v>6074</v>
      </c>
      <c r="I2001" s="16">
        <v>0</v>
      </c>
      <c r="J2001" s="9">
        <v>0</v>
      </c>
      <c r="K2001" s="16">
        <v>19106</v>
      </c>
      <c r="L2001" s="9">
        <v>0</v>
      </c>
      <c r="M2001" s="9"/>
      <c r="O2001" s="11">
        <f t="shared" si="317"/>
        <v>46216</v>
      </c>
      <c r="P2001" s="22">
        <v>16445</v>
      </c>
      <c r="Q2001" s="11">
        <f t="shared" si="318"/>
        <v>2661</v>
      </c>
      <c r="S2001" s="11">
        <f t="shared" si="310"/>
        <v>29771</v>
      </c>
      <c r="T2001" s="11">
        <f t="shared" si="313"/>
        <v>29771</v>
      </c>
      <c r="U2001" s="11">
        <f t="shared" si="319"/>
        <v>-747</v>
      </c>
      <c r="V2001" s="11">
        <f t="shared" si="314"/>
        <v>29771</v>
      </c>
      <c r="W2001" s="12">
        <f t="shared" si="311"/>
        <v>1</v>
      </c>
      <c r="X2001" s="11">
        <f t="shared" si="315"/>
        <v>0</v>
      </c>
      <c r="Y2001" s="12">
        <f t="shared" si="312"/>
        <v>0</v>
      </c>
      <c r="AA2001" s="12"/>
      <c r="AB2001" s="12"/>
    </row>
    <row r="2002" spans="1:28">
      <c r="A2002" s="1">
        <v>36699</v>
      </c>
      <c r="B2002" s="7" t="s">
        <v>80</v>
      </c>
      <c r="C2002" s="8" t="str">
        <f t="shared" si="316"/>
        <v>Thur</v>
      </c>
      <c r="E2002" s="10">
        <v>0</v>
      </c>
      <c r="F2002" s="82">
        <v>8417</v>
      </c>
      <c r="G2002" s="82">
        <v>12845</v>
      </c>
      <c r="H2002" s="102">
        <v>6431</v>
      </c>
      <c r="I2002" s="82">
        <v>0</v>
      </c>
      <c r="J2002" s="9">
        <v>0</v>
      </c>
      <c r="K2002" s="82">
        <v>28848</v>
      </c>
      <c r="L2002" s="9">
        <v>0</v>
      </c>
      <c r="M2002" s="9"/>
      <c r="O2002" s="11">
        <f t="shared" si="317"/>
        <v>56541</v>
      </c>
      <c r="P2002" s="22">
        <v>25861</v>
      </c>
      <c r="Q2002" s="11">
        <f t="shared" si="318"/>
        <v>2987</v>
      </c>
      <c r="S2002" s="11">
        <f t="shared" si="310"/>
        <v>30680</v>
      </c>
      <c r="T2002" s="11">
        <f t="shared" si="313"/>
        <v>30680</v>
      </c>
      <c r="U2002" s="11">
        <f t="shared" si="319"/>
        <v>909</v>
      </c>
      <c r="V2002" s="11">
        <f t="shared" si="314"/>
        <v>30680</v>
      </c>
      <c r="W2002" s="12">
        <f t="shared" si="311"/>
        <v>1</v>
      </c>
      <c r="X2002" s="11">
        <f t="shared" si="315"/>
        <v>0</v>
      </c>
      <c r="Y2002" s="12">
        <f t="shared" si="312"/>
        <v>0</v>
      </c>
      <c r="AA2002" s="12"/>
      <c r="AB2002" s="12"/>
    </row>
    <row r="2003" spans="1:28">
      <c r="A2003" s="1">
        <v>36700</v>
      </c>
      <c r="B2003" s="7" t="s">
        <v>80</v>
      </c>
      <c r="C2003" s="8" t="str">
        <f t="shared" si="316"/>
        <v>Fri</v>
      </c>
      <c r="E2003" s="10">
        <v>0</v>
      </c>
      <c r="F2003" s="82">
        <v>7824</v>
      </c>
      <c r="G2003" s="82">
        <v>12163</v>
      </c>
      <c r="H2003" s="102">
        <v>4945</v>
      </c>
      <c r="I2003" s="82">
        <v>0</v>
      </c>
      <c r="J2003" s="9">
        <v>0</v>
      </c>
      <c r="K2003" s="82">
        <v>18889</v>
      </c>
      <c r="L2003" s="9">
        <v>0</v>
      </c>
      <c r="M2003" s="9"/>
      <c r="O2003" s="11">
        <f t="shared" si="317"/>
        <v>43821</v>
      </c>
      <c r="P2003" s="22">
        <v>16032</v>
      </c>
      <c r="Q2003" s="11">
        <f t="shared" si="318"/>
        <v>2857</v>
      </c>
      <c r="S2003" s="11">
        <f t="shared" si="310"/>
        <v>27789</v>
      </c>
      <c r="T2003" s="11">
        <f t="shared" si="313"/>
        <v>27789</v>
      </c>
      <c r="U2003" s="11">
        <f t="shared" si="319"/>
        <v>-2891</v>
      </c>
      <c r="V2003" s="11">
        <f t="shared" si="314"/>
        <v>27789</v>
      </c>
      <c r="W2003" s="12">
        <f t="shared" si="311"/>
        <v>1</v>
      </c>
      <c r="X2003" s="11">
        <f t="shared" si="315"/>
        <v>0</v>
      </c>
      <c r="Y2003" s="12">
        <f t="shared" si="312"/>
        <v>0</v>
      </c>
      <c r="AA2003" s="12"/>
      <c r="AB2003" s="12"/>
    </row>
    <row r="2004" spans="1:28">
      <c r="A2004" s="1">
        <v>36701</v>
      </c>
      <c r="B2004" s="7" t="s">
        <v>80</v>
      </c>
      <c r="C2004" s="8" t="str">
        <f t="shared" si="316"/>
        <v>Sat</v>
      </c>
      <c r="E2004" s="10">
        <v>0</v>
      </c>
      <c r="F2004" s="82">
        <v>6453</v>
      </c>
      <c r="G2004" s="82">
        <v>10718</v>
      </c>
      <c r="H2004" s="102">
        <v>2129</v>
      </c>
      <c r="I2004" s="82">
        <v>0</v>
      </c>
      <c r="J2004" s="9">
        <v>0</v>
      </c>
      <c r="K2004" s="82">
        <v>2356</v>
      </c>
      <c r="L2004" s="9">
        <v>0</v>
      </c>
      <c r="M2004" s="9"/>
      <c r="O2004" s="11">
        <f t="shared" si="317"/>
        <v>21656</v>
      </c>
      <c r="P2004" s="22">
        <v>0</v>
      </c>
      <c r="Q2004" s="11">
        <f t="shared" si="318"/>
        <v>2356</v>
      </c>
      <c r="S2004" s="11">
        <f t="shared" si="310"/>
        <v>21656</v>
      </c>
      <c r="T2004" s="11">
        <f t="shared" si="313"/>
        <v>21656</v>
      </c>
      <c r="U2004" s="11">
        <f t="shared" si="319"/>
        <v>-6133</v>
      </c>
      <c r="V2004" s="11">
        <f t="shared" si="314"/>
        <v>21656</v>
      </c>
      <c r="W2004" s="12">
        <f t="shared" si="311"/>
        <v>1</v>
      </c>
      <c r="X2004" s="11">
        <f t="shared" si="315"/>
        <v>0</v>
      </c>
      <c r="Y2004" s="12">
        <f t="shared" si="312"/>
        <v>0</v>
      </c>
      <c r="AA2004" s="12"/>
      <c r="AB2004" s="12"/>
    </row>
    <row r="2005" spans="1:28">
      <c r="A2005" s="1">
        <v>36702</v>
      </c>
      <c r="B2005" s="7" t="s">
        <v>80</v>
      </c>
      <c r="C2005" s="8" t="str">
        <f t="shared" si="316"/>
        <v>Sun</v>
      </c>
      <c r="E2005" s="10">
        <v>0</v>
      </c>
      <c r="F2005" s="82">
        <v>6926</v>
      </c>
      <c r="G2005" s="82">
        <v>11174</v>
      </c>
      <c r="H2005" s="102">
        <v>3084</v>
      </c>
      <c r="I2005" s="82">
        <v>0</v>
      </c>
      <c r="J2005" s="9">
        <v>0</v>
      </c>
      <c r="K2005" s="82">
        <v>5505</v>
      </c>
      <c r="L2005" s="9">
        <v>0</v>
      </c>
      <c r="M2005" s="9"/>
      <c r="O2005" s="11">
        <f t="shared" si="317"/>
        <v>26689</v>
      </c>
      <c r="P2005" s="22">
        <v>3048</v>
      </c>
      <c r="Q2005" s="11">
        <f t="shared" si="318"/>
        <v>2457</v>
      </c>
      <c r="S2005" s="11">
        <f t="shared" si="310"/>
        <v>23641</v>
      </c>
      <c r="T2005" s="11">
        <f t="shared" si="313"/>
        <v>23641</v>
      </c>
      <c r="U2005" s="11">
        <f t="shared" si="319"/>
        <v>1985</v>
      </c>
      <c r="V2005" s="11">
        <f t="shared" si="314"/>
        <v>23641</v>
      </c>
      <c r="W2005" s="12">
        <f t="shared" si="311"/>
        <v>1</v>
      </c>
      <c r="X2005" s="11">
        <f t="shared" si="315"/>
        <v>0</v>
      </c>
      <c r="Y2005" s="12">
        <f t="shared" si="312"/>
        <v>0</v>
      </c>
      <c r="AA2005" s="12"/>
      <c r="AB2005" s="12"/>
    </row>
    <row r="2006" spans="1:28">
      <c r="A2006" s="1">
        <v>36703</v>
      </c>
      <c r="B2006" s="7" t="s">
        <v>80</v>
      </c>
      <c r="C2006" s="8" t="str">
        <f t="shared" si="316"/>
        <v>Mon</v>
      </c>
      <c r="E2006" s="10">
        <v>0</v>
      </c>
      <c r="F2006" s="82">
        <v>7951</v>
      </c>
      <c r="G2006" s="82">
        <v>12222</v>
      </c>
      <c r="H2006" s="102">
        <v>5400</v>
      </c>
      <c r="I2006" s="82">
        <v>0</v>
      </c>
      <c r="J2006" s="9">
        <v>0</v>
      </c>
      <c r="K2006" s="82">
        <v>38379</v>
      </c>
      <c r="L2006" s="9">
        <v>0</v>
      </c>
      <c r="M2006" s="9"/>
      <c r="O2006" s="11">
        <f t="shared" si="317"/>
        <v>63952</v>
      </c>
      <c r="P2006" s="22">
        <v>35548</v>
      </c>
      <c r="Q2006" s="11">
        <f t="shared" si="318"/>
        <v>2831</v>
      </c>
      <c r="S2006" s="11">
        <f t="shared" si="310"/>
        <v>28404</v>
      </c>
      <c r="T2006" s="11">
        <f t="shared" si="313"/>
        <v>28404</v>
      </c>
      <c r="U2006" s="11">
        <f t="shared" si="319"/>
        <v>4763</v>
      </c>
      <c r="V2006" s="11">
        <f t="shared" si="314"/>
        <v>28404</v>
      </c>
      <c r="W2006" s="12">
        <f t="shared" si="311"/>
        <v>1</v>
      </c>
      <c r="X2006" s="11">
        <f t="shared" si="315"/>
        <v>0</v>
      </c>
      <c r="Y2006" s="12">
        <f t="shared" si="312"/>
        <v>0</v>
      </c>
      <c r="AA2006" s="12"/>
      <c r="AB2006" s="12"/>
    </row>
    <row r="2007" spans="1:28">
      <c r="A2007" s="1">
        <v>36704</v>
      </c>
      <c r="B2007" s="7" t="s">
        <v>80</v>
      </c>
      <c r="C2007" s="8" t="str">
        <f t="shared" si="316"/>
        <v>Tue</v>
      </c>
      <c r="E2007" s="10">
        <v>0</v>
      </c>
      <c r="F2007" s="82">
        <v>8043</v>
      </c>
      <c r="G2007" s="82">
        <v>12335</v>
      </c>
      <c r="H2007" s="102">
        <v>5672</v>
      </c>
      <c r="I2007" s="82">
        <v>0</v>
      </c>
      <c r="J2007" s="9">
        <v>0</v>
      </c>
      <c r="K2007" s="82">
        <v>15454</v>
      </c>
      <c r="L2007" s="9">
        <v>0</v>
      </c>
      <c r="M2007" s="9"/>
      <c r="O2007" s="11">
        <f t="shared" si="317"/>
        <v>41504</v>
      </c>
      <c r="P2007" s="22">
        <v>13054</v>
      </c>
      <c r="Q2007" s="11">
        <f t="shared" si="318"/>
        <v>2400</v>
      </c>
      <c r="S2007" s="11">
        <f t="shared" si="310"/>
        <v>28450</v>
      </c>
      <c r="T2007" s="11">
        <f t="shared" si="313"/>
        <v>28450</v>
      </c>
      <c r="U2007" s="11">
        <f t="shared" si="319"/>
        <v>46</v>
      </c>
      <c r="V2007" s="11">
        <f t="shared" si="314"/>
        <v>28450</v>
      </c>
      <c r="W2007" s="12">
        <f t="shared" si="311"/>
        <v>1</v>
      </c>
      <c r="X2007" s="11">
        <f t="shared" si="315"/>
        <v>0</v>
      </c>
      <c r="Y2007" s="12">
        <f t="shared" si="312"/>
        <v>0</v>
      </c>
      <c r="AA2007" s="12"/>
      <c r="AB2007" s="12"/>
    </row>
    <row r="2008" spans="1:28">
      <c r="A2008" s="1">
        <v>36705</v>
      </c>
      <c r="B2008" s="7" t="s">
        <v>80</v>
      </c>
      <c r="C2008" s="8" t="str">
        <f t="shared" si="316"/>
        <v>Wed</v>
      </c>
      <c r="E2008" s="10">
        <v>0</v>
      </c>
      <c r="F2008" s="16">
        <v>7948</v>
      </c>
      <c r="G2008" s="16">
        <v>12200</v>
      </c>
      <c r="H2008" s="100">
        <v>5500</v>
      </c>
      <c r="I2008" s="16">
        <v>0</v>
      </c>
      <c r="J2008" s="9">
        <v>0</v>
      </c>
      <c r="K2008" s="16">
        <v>2539</v>
      </c>
      <c r="L2008" s="9">
        <v>0</v>
      </c>
      <c r="M2008" s="9"/>
      <c r="O2008" s="11">
        <f t="shared" si="317"/>
        <v>28187</v>
      </c>
      <c r="P2008" s="22">
        <v>0</v>
      </c>
      <c r="Q2008" s="11">
        <f t="shared" si="318"/>
        <v>2539</v>
      </c>
      <c r="S2008" s="11">
        <f t="shared" si="310"/>
        <v>28187</v>
      </c>
      <c r="T2008" s="11">
        <f t="shared" si="313"/>
        <v>28187</v>
      </c>
      <c r="U2008" s="11">
        <f t="shared" si="319"/>
        <v>-263</v>
      </c>
      <c r="V2008" s="11">
        <f t="shared" si="314"/>
        <v>28187</v>
      </c>
      <c r="W2008" s="12">
        <f t="shared" si="311"/>
        <v>1</v>
      </c>
      <c r="X2008" s="11">
        <f t="shared" si="315"/>
        <v>0</v>
      </c>
      <c r="Y2008" s="12">
        <f t="shared" si="312"/>
        <v>0</v>
      </c>
      <c r="AA2008" s="12"/>
      <c r="AB2008" s="12"/>
    </row>
    <row r="2009" spans="1:28">
      <c r="A2009" s="1">
        <v>36706</v>
      </c>
      <c r="B2009" s="7" t="s">
        <v>80</v>
      </c>
      <c r="C2009" s="8" t="str">
        <f t="shared" si="316"/>
        <v>Thur</v>
      </c>
      <c r="E2009" s="10">
        <v>0</v>
      </c>
      <c r="F2009" s="16">
        <v>8201</v>
      </c>
      <c r="G2009" s="16">
        <v>12201</v>
      </c>
      <c r="H2009" s="100">
        <v>5629</v>
      </c>
      <c r="I2009" s="16">
        <v>0</v>
      </c>
      <c r="J2009" s="9">
        <v>0</v>
      </c>
      <c r="K2009" s="16">
        <v>2740</v>
      </c>
      <c r="L2009" s="9">
        <v>0</v>
      </c>
      <c r="M2009" s="9"/>
      <c r="O2009" s="11">
        <f t="shared" si="317"/>
        <v>28771</v>
      </c>
      <c r="P2009" s="22">
        <v>0</v>
      </c>
      <c r="Q2009" s="11">
        <f t="shared" si="318"/>
        <v>2740</v>
      </c>
      <c r="S2009" s="11">
        <f t="shared" si="310"/>
        <v>28771</v>
      </c>
      <c r="T2009" s="11">
        <f t="shared" si="313"/>
        <v>28771</v>
      </c>
      <c r="U2009" s="11">
        <f t="shared" si="319"/>
        <v>584</v>
      </c>
      <c r="V2009" s="11">
        <f t="shared" si="314"/>
        <v>28771</v>
      </c>
      <c r="W2009" s="12">
        <f t="shared" si="311"/>
        <v>1</v>
      </c>
      <c r="X2009" s="11">
        <f t="shared" si="315"/>
        <v>0</v>
      </c>
      <c r="Y2009" s="12">
        <f t="shared" si="312"/>
        <v>0</v>
      </c>
      <c r="AA2009" s="12"/>
      <c r="AB2009" s="12"/>
    </row>
    <row r="2010" spans="1:28">
      <c r="A2010" s="1">
        <v>36707</v>
      </c>
      <c r="B2010" s="7" t="s">
        <v>81</v>
      </c>
      <c r="C2010" s="8" t="str">
        <f t="shared" si="316"/>
        <v>Fri</v>
      </c>
      <c r="E2010" s="10">
        <v>0</v>
      </c>
      <c r="F2010" s="16">
        <v>7702</v>
      </c>
      <c r="G2010" s="16">
        <v>11372</v>
      </c>
      <c r="H2010" s="100">
        <v>4163</v>
      </c>
      <c r="I2010" s="16">
        <v>0</v>
      </c>
      <c r="J2010" s="9">
        <v>0</v>
      </c>
      <c r="K2010" s="16">
        <v>2753</v>
      </c>
      <c r="L2010" s="9">
        <v>0</v>
      </c>
      <c r="M2010" s="9"/>
      <c r="O2010" s="11">
        <f t="shared" si="317"/>
        <v>25990</v>
      </c>
      <c r="P2010" s="22">
        <v>0</v>
      </c>
      <c r="Q2010" s="11">
        <f t="shared" si="318"/>
        <v>2753</v>
      </c>
      <c r="S2010" s="11">
        <f t="shared" si="310"/>
        <v>25990</v>
      </c>
      <c r="T2010" s="11">
        <f t="shared" si="313"/>
        <v>25990</v>
      </c>
      <c r="U2010" s="11">
        <f t="shared" si="319"/>
        <v>-2781</v>
      </c>
      <c r="V2010" s="11">
        <f t="shared" si="314"/>
        <v>25990</v>
      </c>
      <c r="W2010" s="12">
        <f t="shared" si="311"/>
        <v>1</v>
      </c>
      <c r="X2010" s="11">
        <f t="shared" si="315"/>
        <v>0</v>
      </c>
      <c r="Y2010" s="12">
        <f t="shared" si="312"/>
        <v>0</v>
      </c>
      <c r="AA2010" s="12"/>
      <c r="AB2010" s="12"/>
    </row>
    <row r="2011" spans="1:28">
      <c r="A2011" s="1">
        <v>36708</v>
      </c>
      <c r="B2011" s="7" t="s">
        <v>81</v>
      </c>
      <c r="C2011" s="8" t="str">
        <f t="shared" si="316"/>
        <v>Sat</v>
      </c>
      <c r="E2011" s="10">
        <v>0</v>
      </c>
      <c r="F2011" s="9">
        <v>6394</v>
      </c>
      <c r="G2011" s="9">
        <v>10090</v>
      </c>
      <c r="H2011" s="61">
        <v>1493</v>
      </c>
      <c r="I2011" s="9">
        <v>0</v>
      </c>
      <c r="J2011" s="9">
        <v>0</v>
      </c>
      <c r="K2011" s="9">
        <v>2692</v>
      </c>
      <c r="L2011" s="9">
        <v>0</v>
      </c>
      <c r="M2011" s="9"/>
      <c r="O2011" s="11">
        <f t="shared" si="317"/>
        <v>20669</v>
      </c>
      <c r="P2011" s="22">
        <v>0</v>
      </c>
      <c r="Q2011" s="11">
        <f t="shared" si="318"/>
        <v>2692</v>
      </c>
      <c r="S2011" s="11">
        <f t="shared" ref="S2011:S2041" si="320">O2011-P2011</f>
        <v>20669</v>
      </c>
      <c r="T2011" s="11">
        <f t="shared" si="313"/>
        <v>20669</v>
      </c>
      <c r="U2011" s="11">
        <f t="shared" si="319"/>
        <v>-5321</v>
      </c>
      <c r="V2011" s="11">
        <f t="shared" si="314"/>
        <v>20669</v>
      </c>
      <c r="W2011" s="12">
        <f t="shared" ref="W2011:W2041" si="321">V2011/S2011</f>
        <v>1</v>
      </c>
      <c r="X2011" s="11">
        <f t="shared" si="315"/>
        <v>0</v>
      </c>
      <c r="Y2011" s="12">
        <f t="shared" ref="Y2011:Y2041" si="322">X2011/S2011</f>
        <v>0</v>
      </c>
      <c r="AA2011" s="12"/>
      <c r="AB2011" s="12"/>
    </row>
    <row r="2012" spans="1:28">
      <c r="A2012" s="1">
        <v>36709</v>
      </c>
      <c r="B2012" s="7" t="s">
        <v>81</v>
      </c>
      <c r="C2012" s="8" t="str">
        <f t="shared" si="316"/>
        <v>Sun</v>
      </c>
      <c r="E2012" s="10">
        <v>0</v>
      </c>
      <c r="F2012" s="9">
        <v>6439</v>
      </c>
      <c r="G2012" s="9">
        <v>9827</v>
      </c>
      <c r="H2012" s="61">
        <v>1437</v>
      </c>
      <c r="I2012" s="9">
        <v>0</v>
      </c>
      <c r="J2012" s="9">
        <v>0</v>
      </c>
      <c r="K2012" s="9">
        <v>2646</v>
      </c>
      <c r="L2012" s="9">
        <v>0</v>
      </c>
      <c r="M2012" s="9"/>
      <c r="O2012" s="11">
        <f t="shared" si="317"/>
        <v>20349</v>
      </c>
      <c r="P2012" s="22">
        <v>0</v>
      </c>
      <c r="Q2012" s="11">
        <f t="shared" si="318"/>
        <v>2646</v>
      </c>
      <c r="S2012" s="11">
        <f t="shared" si="320"/>
        <v>20349</v>
      </c>
      <c r="T2012" s="11">
        <f t="shared" si="313"/>
        <v>20349</v>
      </c>
      <c r="U2012" s="11">
        <f t="shared" si="319"/>
        <v>-320</v>
      </c>
      <c r="V2012" s="11">
        <f t="shared" si="314"/>
        <v>20349</v>
      </c>
      <c r="W2012" s="12">
        <f t="shared" si="321"/>
        <v>1</v>
      </c>
      <c r="X2012" s="11">
        <f t="shared" si="315"/>
        <v>0</v>
      </c>
      <c r="Y2012" s="12">
        <f t="shared" si="322"/>
        <v>0</v>
      </c>
      <c r="AA2012" s="12"/>
      <c r="AB2012" s="12"/>
    </row>
    <row r="2013" spans="1:28">
      <c r="A2013" s="1">
        <v>36710</v>
      </c>
      <c r="B2013" s="7" t="s">
        <v>81</v>
      </c>
      <c r="C2013" s="8" t="str">
        <f t="shared" si="316"/>
        <v>Mon</v>
      </c>
      <c r="E2013" s="10">
        <v>0</v>
      </c>
      <c r="F2013" s="9">
        <v>6259</v>
      </c>
      <c r="G2013" s="9">
        <v>10115</v>
      </c>
      <c r="H2013" s="61">
        <v>1948</v>
      </c>
      <c r="I2013" s="9">
        <v>0</v>
      </c>
      <c r="J2013" s="9">
        <v>0</v>
      </c>
      <c r="K2013" s="9">
        <v>2417</v>
      </c>
      <c r="L2013" s="9">
        <v>0</v>
      </c>
      <c r="M2013" s="9"/>
      <c r="O2013" s="11">
        <f t="shared" si="317"/>
        <v>20739</v>
      </c>
      <c r="P2013" s="22">
        <v>0</v>
      </c>
      <c r="Q2013" s="11">
        <f t="shared" si="318"/>
        <v>2417</v>
      </c>
      <c r="S2013" s="11">
        <f t="shared" si="320"/>
        <v>20739</v>
      </c>
      <c r="T2013" s="11">
        <f t="shared" si="313"/>
        <v>20739</v>
      </c>
      <c r="U2013" s="11">
        <f t="shared" si="319"/>
        <v>390</v>
      </c>
      <c r="V2013" s="11">
        <f t="shared" si="314"/>
        <v>20739</v>
      </c>
      <c r="W2013" s="12">
        <f t="shared" si="321"/>
        <v>1</v>
      </c>
      <c r="X2013" s="11">
        <f t="shared" si="315"/>
        <v>0</v>
      </c>
      <c r="Y2013" s="12">
        <f t="shared" si="322"/>
        <v>0</v>
      </c>
      <c r="AA2013" s="12"/>
      <c r="AB2013" s="12"/>
    </row>
    <row r="2014" spans="1:28">
      <c r="A2014" s="1">
        <v>36711</v>
      </c>
      <c r="B2014" s="7" t="s">
        <v>81</v>
      </c>
      <c r="C2014" s="8" t="str">
        <f t="shared" si="316"/>
        <v>Tue</v>
      </c>
      <c r="E2014" s="10">
        <v>0</v>
      </c>
      <c r="F2014" s="9">
        <v>6434</v>
      </c>
      <c r="G2014" s="9">
        <v>10423</v>
      </c>
      <c r="H2014" s="61">
        <v>2259</v>
      </c>
      <c r="I2014" s="9">
        <v>0</v>
      </c>
      <c r="J2014" s="9">
        <v>0</v>
      </c>
      <c r="K2014" s="9">
        <v>2103</v>
      </c>
      <c r="L2014" s="9">
        <v>0</v>
      </c>
      <c r="M2014" s="9"/>
      <c r="O2014" s="11">
        <f t="shared" si="317"/>
        <v>21219</v>
      </c>
      <c r="P2014" s="22">
        <v>0</v>
      </c>
      <c r="Q2014" s="11">
        <f t="shared" si="318"/>
        <v>2103</v>
      </c>
      <c r="S2014" s="11">
        <f t="shared" si="320"/>
        <v>21219</v>
      </c>
      <c r="T2014" s="11">
        <f t="shared" si="313"/>
        <v>21219</v>
      </c>
      <c r="U2014" s="11">
        <f t="shared" si="319"/>
        <v>480</v>
      </c>
      <c r="V2014" s="11">
        <f t="shared" si="314"/>
        <v>21219</v>
      </c>
      <c r="W2014" s="12">
        <f t="shared" si="321"/>
        <v>1</v>
      </c>
      <c r="X2014" s="11">
        <f t="shared" si="315"/>
        <v>0</v>
      </c>
      <c r="Y2014" s="12">
        <f t="shared" si="322"/>
        <v>0</v>
      </c>
      <c r="AA2014" s="12"/>
      <c r="AB2014" s="12"/>
    </row>
    <row r="2015" spans="1:28">
      <c r="A2015" s="1">
        <v>36712</v>
      </c>
      <c r="B2015" s="7" t="s">
        <v>81</v>
      </c>
      <c r="C2015" s="8" t="str">
        <f t="shared" si="316"/>
        <v>Wed</v>
      </c>
      <c r="E2015" s="10">
        <v>0</v>
      </c>
      <c r="F2015" s="9">
        <v>7091</v>
      </c>
      <c r="G2015" s="9">
        <v>11684</v>
      </c>
      <c r="H2015" s="61">
        <v>4924</v>
      </c>
      <c r="I2015" s="9">
        <v>0</v>
      </c>
      <c r="J2015" s="9">
        <v>0</v>
      </c>
      <c r="K2015" s="9">
        <v>2628</v>
      </c>
      <c r="L2015" s="9">
        <v>0</v>
      </c>
      <c r="M2015" s="9"/>
      <c r="O2015" s="11">
        <f t="shared" si="317"/>
        <v>26327</v>
      </c>
      <c r="P2015" s="22">
        <v>0</v>
      </c>
      <c r="Q2015" s="11">
        <f t="shared" si="318"/>
        <v>2628</v>
      </c>
      <c r="S2015" s="11">
        <f t="shared" si="320"/>
        <v>26327</v>
      </c>
      <c r="T2015" s="11">
        <f t="shared" si="313"/>
        <v>26327</v>
      </c>
      <c r="U2015" s="11">
        <f t="shared" si="319"/>
        <v>5108</v>
      </c>
      <c r="V2015" s="11">
        <f t="shared" si="314"/>
        <v>26327</v>
      </c>
      <c r="W2015" s="12">
        <f t="shared" si="321"/>
        <v>1</v>
      </c>
      <c r="X2015" s="11">
        <f t="shared" si="315"/>
        <v>0</v>
      </c>
      <c r="Y2015" s="12">
        <f t="shared" si="322"/>
        <v>0</v>
      </c>
      <c r="AA2015" s="12"/>
      <c r="AB2015" s="12"/>
    </row>
    <row r="2016" spans="1:28">
      <c r="A2016" s="1">
        <v>36713</v>
      </c>
      <c r="B2016" s="7" t="s">
        <v>81</v>
      </c>
      <c r="C2016" s="8" t="str">
        <f t="shared" si="316"/>
        <v>Thur</v>
      </c>
      <c r="E2016" s="10">
        <v>0</v>
      </c>
      <c r="F2016" s="9">
        <v>7139</v>
      </c>
      <c r="G2016" s="9">
        <v>11687</v>
      </c>
      <c r="H2016" s="61">
        <v>5026</v>
      </c>
      <c r="I2016" s="9">
        <v>0</v>
      </c>
      <c r="J2016" s="9">
        <v>0</v>
      </c>
      <c r="K2016" s="9">
        <v>2665</v>
      </c>
      <c r="L2016" s="9">
        <v>0</v>
      </c>
      <c r="M2016" s="9"/>
      <c r="O2016" s="11">
        <f t="shared" si="317"/>
        <v>26517</v>
      </c>
      <c r="P2016" s="22">
        <v>0</v>
      </c>
      <c r="Q2016" s="11">
        <f t="shared" si="318"/>
        <v>2665</v>
      </c>
      <c r="S2016" s="11">
        <f t="shared" si="320"/>
        <v>26517</v>
      </c>
      <c r="T2016" s="11">
        <f t="shared" si="313"/>
        <v>26517</v>
      </c>
      <c r="U2016" s="11">
        <f t="shared" si="319"/>
        <v>190</v>
      </c>
      <c r="V2016" s="11">
        <f t="shared" si="314"/>
        <v>26517</v>
      </c>
      <c r="W2016" s="12">
        <f t="shared" si="321"/>
        <v>1</v>
      </c>
      <c r="X2016" s="11">
        <f t="shared" si="315"/>
        <v>0</v>
      </c>
      <c r="Y2016" s="12">
        <f t="shared" si="322"/>
        <v>0</v>
      </c>
      <c r="AA2016" s="12"/>
      <c r="AB2016" s="12"/>
    </row>
    <row r="2017" spans="1:28">
      <c r="A2017" s="1">
        <v>36714</v>
      </c>
      <c r="B2017" s="7" t="s">
        <v>81</v>
      </c>
      <c r="C2017" s="8" t="str">
        <f t="shared" si="316"/>
        <v>Fri</v>
      </c>
      <c r="E2017" s="10">
        <v>0</v>
      </c>
      <c r="F2017" s="9">
        <v>6982</v>
      </c>
      <c r="G2017" s="9">
        <v>11685</v>
      </c>
      <c r="H2017" s="61">
        <v>4898</v>
      </c>
      <c r="I2017" s="9">
        <v>0</v>
      </c>
      <c r="J2017" s="9">
        <v>0</v>
      </c>
      <c r="K2017" s="9">
        <v>2789</v>
      </c>
      <c r="L2017" s="9">
        <v>0</v>
      </c>
      <c r="M2017" s="9"/>
      <c r="O2017" s="11">
        <f t="shared" si="317"/>
        <v>26354</v>
      </c>
      <c r="P2017" s="22">
        <v>0</v>
      </c>
      <c r="Q2017" s="11">
        <f t="shared" si="318"/>
        <v>2789</v>
      </c>
      <c r="S2017" s="11">
        <f t="shared" si="320"/>
        <v>26354</v>
      </c>
      <c r="T2017" s="11">
        <f t="shared" si="313"/>
        <v>26354</v>
      </c>
      <c r="U2017" s="11">
        <f t="shared" si="319"/>
        <v>-163</v>
      </c>
      <c r="V2017" s="11">
        <f t="shared" si="314"/>
        <v>26354</v>
      </c>
      <c r="W2017" s="12">
        <f t="shared" si="321"/>
        <v>1</v>
      </c>
      <c r="X2017" s="11">
        <f t="shared" si="315"/>
        <v>0</v>
      </c>
      <c r="Y2017" s="12">
        <f t="shared" si="322"/>
        <v>0</v>
      </c>
      <c r="AA2017" s="12"/>
      <c r="AB2017" s="12"/>
    </row>
    <row r="2018" spans="1:28">
      <c r="A2018" s="1">
        <v>36715</v>
      </c>
      <c r="B2018" s="7" t="s">
        <v>81</v>
      </c>
      <c r="C2018" s="8" t="str">
        <f t="shared" si="316"/>
        <v>Sat</v>
      </c>
      <c r="E2018" s="10">
        <v>0</v>
      </c>
      <c r="F2018" s="9">
        <v>5794</v>
      </c>
      <c r="G2018" s="9">
        <v>10948</v>
      </c>
      <c r="H2018" s="61">
        <v>2810</v>
      </c>
      <c r="I2018" s="9">
        <v>0</v>
      </c>
      <c r="J2018" s="9">
        <v>0</v>
      </c>
      <c r="K2018" s="9">
        <v>2714</v>
      </c>
      <c r="L2018" s="9">
        <v>0</v>
      </c>
      <c r="M2018" s="9"/>
      <c r="O2018" s="11">
        <f t="shared" si="317"/>
        <v>22266</v>
      </c>
      <c r="P2018" s="22">
        <v>0</v>
      </c>
      <c r="Q2018" s="11">
        <f t="shared" si="318"/>
        <v>2714</v>
      </c>
      <c r="S2018" s="11">
        <f t="shared" si="320"/>
        <v>22266</v>
      </c>
      <c r="T2018" s="11">
        <f t="shared" si="313"/>
        <v>22266</v>
      </c>
      <c r="U2018" s="11">
        <f t="shared" si="319"/>
        <v>-4088</v>
      </c>
      <c r="V2018" s="11">
        <f t="shared" si="314"/>
        <v>22266</v>
      </c>
      <c r="W2018" s="12">
        <f t="shared" si="321"/>
        <v>1</v>
      </c>
      <c r="X2018" s="11">
        <f t="shared" si="315"/>
        <v>0</v>
      </c>
      <c r="Y2018" s="12">
        <f t="shared" si="322"/>
        <v>0</v>
      </c>
      <c r="AA2018" s="12"/>
      <c r="AB2018" s="12"/>
    </row>
    <row r="2019" spans="1:28">
      <c r="A2019" s="1">
        <v>36716</v>
      </c>
      <c r="B2019" s="7" t="s">
        <v>81</v>
      </c>
      <c r="C2019" s="8" t="str">
        <f t="shared" si="316"/>
        <v>Sun</v>
      </c>
      <c r="E2019" s="10">
        <v>0</v>
      </c>
      <c r="F2019" s="9">
        <v>6019</v>
      </c>
      <c r="G2019" s="9">
        <v>11048</v>
      </c>
      <c r="H2019" s="61">
        <v>3164</v>
      </c>
      <c r="I2019" s="9">
        <v>0</v>
      </c>
      <c r="J2019" s="9">
        <v>0</v>
      </c>
      <c r="K2019" s="9">
        <v>6317</v>
      </c>
      <c r="L2019" s="9">
        <v>0</v>
      </c>
      <c r="M2019" s="9"/>
      <c r="O2019" s="11">
        <f t="shared" si="317"/>
        <v>26548</v>
      </c>
      <c r="P2019" s="22">
        <v>3729</v>
      </c>
      <c r="Q2019" s="11">
        <f t="shared" si="318"/>
        <v>2588</v>
      </c>
      <c r="S2019" s="11">
        <f t="shared" si="320"/>
        <v>22819</v>
      </c>
      <c r="T2019" s="11">
        <f t="shared" si="313"/>
        <v>22819</v>
      </c>
      <c r="U2019" s="11">
        <f t="shared" si="319"/>
        <v>553</v>
      </c>
      <c r="V2019" s="11">
        <f t="shared" si="314"/>
        <v>22819</v>
      </c>
      <c r="W2019" s="12">
        <f t="shared" si="321"/>
        <v>1</v>
      </c>
      <c r="X2019" s="11">
        <f t="shared" si="315"/>
        <v>0</v>
      </c>
      <c r="Y2019" s="12">
        <f t="shared" si="322"/>
        <v>0</v>
      </c>
      <c r="AA2019" s="12"/>
      <c r="AB2019" s="12"/>
    </row>
    <row r="2020" spans="1:28">
      <c r="A2020" s="1">
        <v>36717</v>
      </c>
      <c r="B2020" s="7" t="s">
        <v>81</v>
      </c>
      <c r="C2020" s="8" t="str">
        <f t="shared" si="316"/>
        <v>Mon</v>
      </c>
      <c r="E2020" s="10">
        <v>0</v>
      </c>
      <c r="F2020" s="9">
        <v>7242</v>
      </c>
      <c r="G2020" s="9">
        <v>12738</v>
      </c>
      <c r="H2020" s="61">
        <v>5733</v>
      </c>
      <c r="I2020" s="9">
        <v>0</v>
      </c>
      <c r="J2020" s="9">
        <v>0</v>
      </c>
      <c r="K2020" s="9">
        <v>23861</v>
      </c>
      <c r="L2020" s="9">
        <v>0</v>
      </c>
      <c r="M2020" s="9"/>
      <c r="O2020" s="11">
        <f t="shared" si="317"/>
        <v>49574</v>
      </c>
      <c r="P2020" s="22">
        <v>20817</v>
      </c>
      <c r="Q2020" s="11">
        <f t="shared" si="318"/>
        <v>3044</v>
      </c>
      <c r="S2020" s="11">
        <f t="shared" si="320"/>
        <v>28757</v>
      </c>
      <c r="T2020" s="11">
        <f t="shared" si="313"/>
        <v>28757</v>
      </c>
      <c r="U2020" s="11">
        <f t="shared" si="319"/>
        <v>5938</v>
      </c>
      <c r="V2020" s="11">
        <f t="shared" si="314"/>
        <v>28757</v>
      </c>
      <c r="W2020" s="12">
        <f t="shared" si="321"/>
        <v>1</v>
      </c>
      <c r="X2020" s="11">
        <f t="shared" si="315"/>
        <v>0</v>
      </c>
      <c r="Y2020" s="12">
        <f t="shared" si="322"/>
        <v>0</v>
      </c>
      <c r="AA2020" s="12"/>
      <c r="AB2020" s="12"/>
    </row>
    <row r="2021" spans="1:28">
      <c r="A2021" s="1">
        <v>36718</v>
      </c>
      <c r="B2021" s="7" t="s">
        <v>81</v>
      </c>
      <c r="C2021" s="8" t="str">
        <f t="shared" si="316"/>
        <v>Tue</v>
      </c>
      <c r="E2021" s="10">
        <v>0</v>
      </c>
      <c r="F2021" s="9">
        <v>7511</v>
      </c>
      <c r="G2021" s="9">
        <v>12830</v>
      </c>
      <c r="H2021" s="61">
        <v>6096</v>
      </c>
      <c r="I2021" s="9">
        <v>0</v>
      </c>
      <c r="J2021" s="9">
        <v>0</v>
      </c>
      <c r="K2021" s="9">
        <v>14365</v>
      </c>
      <c r="L2021" s="9">
        <v>0</v>
      </c>
      <c r="M2021" s="9"/>
      <c r="O2021" s="11">
        <f t="shared" si="317"/>
        <v>40802</v>
      </c>
      <c r="P2021" s="22">
        <v>11616</v>
      </c>
      <c r="Q2021" s="11">
        <f t="shared" si="318"/>
        <v>2749</v>
      </c>
      <c r="S2021" s="11">
        <f t="shared" si="320"/>
        <v>29186</v>
      </c>
      <c r="T2021" s="11">
        <f t="shared" si="313"/>
        <v>29186</v>
      </c>
      <c r="U2021" s="11">
        <f t="shared" si="319"/>
        <v>429</v>
      </c>
      <c r="V2021" s="11">
        <f t="shared" si="314"/>
        <v>29186</v>
      </c>
      <c r="W2021" s="12">
        <f t="shared" si="321"/>
        <v>1</v>
      </c>
      <c r="X2021" s="11">
        <f t="shared" si="315"/>
        <v>0</v>
      </c>
      <c r="Y2021" s="12">
        <f t="shared" si="322"/>
        <v>0</v>
      </c>
      <c r="AA2021" s="12"/>
      <c r="AB2021" s="12"/>
    </row>
    <row r="2022" spans="1:28">
      <c r="A2022" s="1">
        <v>36719</v>
      </c>
      <c r="B2022" s="7" t="s">
        <v>81</v>
      </c>
      <c r="C2022" s="8" t="str">
        <f t="shared" si="316"/>
        <v>Wed</v>
      </c>
      <c r="E2022" s="10">
        <v>0</v>
      </c>
      <c r="F2022" s="9">
        <v>7618</v>
      </c>
      <c r="G2022" s="9">
        <v>13036</v>
      </c>
      <c r="H2022" s="61">
        <v>6104</v>
      </c>
      <c r="I2022" s="9">
        <v>0</v>
      </c>
      <c r="J2022" s="9">
        <v>0</v>
      </c>
      <c r="K2022" s="9">
        <v>21413</v>
      </c>
      <c r="L2022" s="9">
        <v>0</v>
      </c>
      <c r="M2022" s="9"/>
      <c r="O2022" s="11">
        <f t="shared" si="317"/>
        <v>48171</v>
      </c>
      <c r="P2022" s="22">
        <v>17956</v>
      </c>
      <c r="Q2022" s="11">
        <f t="shared" si="318"/>
        <v>3457</v>
      </c>
      <c r="S2022" s="11">
        <f t="shared" si="320"/>
        <v>30215</v>
      </c>
      <c r="T2022" s="11">
        <f t="shared" si="313"/>
        <v>30215</v>
      </c>
      <c r="U2022" s="11">
        <f t="shared" si="319"/>
        <v>1029</v>
      </c>
      <c r="V2022" s="11">
        <f t="shared" si="314"/>
        <v>30215</v>
      </c>
      <c r="W2022" s="12">
        <f t="shared" si="321"/>
        <v>1</v>
      </c>
      <c r="X2022" s="11">
        <f t="shared" si="315"/>
        <v>0</v>
      </c>
      <c r="Y2022" s="12">
        <f t="shared" si="322"/>
        <v>0</v>
      </c>
      <c r="AA2022" s="12"/>
      <c r="AB2022" s="12"/>
    </row>
    <row r="2023" spans="1:28">
      <c r="A2023" s="1">
        <v>36720</v>
      </c>
      <c r="B2023" s="7" t="s">
        <v>81</v>
      </c>
      <c r="C2023" s="8" t="str">
        <f t="shared" si="316"/>
        <v>Thur</v>
      </c>
      <c r="E2023" s="10">
        <v>0</v>
      </c>
      <c r="F2023" s="9">
        <v>7563</v>
      </c>
      <c r="G2023" s="9">
        <v>12965</v>
      </c>
      <c r="H2023" s="61">
        <v>6114</v>
      </c>
      <c r="I2023" s="9">
        <v>0</v>
      </c>
      <c r="J2023" s="9">
        <v>0</v>
      </c>
      <c r="K2023" s="9">
        <v>11402</v>
      </c>
      <c r="L2023" s="9">
        <v>0</v>
      </c>
      <c r="M2023" s="9"/>
      <c r="O2023" s="11">
        <f t="shared" si="317"/>
        <v>38044</v>
      </c>
      <c r="P2023" s="22">
        <v>8699</v>
      </c>
      <c r="Q2023" s="11">
        <f t="shared" si="318"/>
        <v>2703</v>
      </c>
      <c r="S2023" s="11">
        <f t="shared" si="320"/>
        <v>29345</v>
      </c>
      <c r="T2023" s="11">
        <f t="shared" si="313"/>
        <v>29345</v>
      </c>
      <c r="U2023" s="11">
        <f t="shared" si="319"/>
        <v>-870</v>
      </c>
      <c r="V2023" s="11">
        <f t="shared" si="314"/>
        <v>29345</v>
      </c>
      <c r="W2023" s="12">
        <f t="shared" si="321"/>
        <v>1</v>
      </c>
      <c r="X2023" s="11">
        <f t="shared" si="315"/>
        <v>0</v>
      </c>
      <c r="Y2023" s="12">
        <f t="shared" si="322"/>
        <v>0</v>
      </c>
      <c r="AA2023" s="12"/>
      <c r="AB2023" s="12"/>
    </row>
    <row r="2024" spans="1:28">
      <c r="A2024" s="1">
        <v>36721</v>
      </c>
      <c r="B2024" s="7" t="s">
        <v>81</v>
      </c>
      <c r="C2024" s="8" t="str">
        <f t="shared" si="316"/>
        <v>Fri</v>
      </c>
      <c r="E2024" s="10">
        <v>0</v>
      </c>
      <c r="F2024" s="16">
        <v>6880</v>
      </c>
      <c r="G2024" s="16">
        <v>12247</v>
      </c>
      <c r="H2024" s="100">
        <v>4736</v>
      </c>
      <c r="I2024" s="16">
        <v>0</v>
      </c>
      <c r="J2024" s="16">
        <v>0</v>
      </c>
      <c r="K2024" s="16">
        <v>18929</v>
      </c>
      <c r="L2024" s="9">
        <v>0</v>
      </c>
      <c r="M2024" s="9"/>
      <c r="O2024" s="11">
        <f t="shared" si="317"/>
        <v>42792</v>
      </c>
      <c r="P2024" s="22">
        <v>16054</v>
      </c>
      <c r="Q2024" s="11">
        <f t="shared" si="318"/>
        <v>2875</v>
      </c>
      <c r="S2024" s="11">
        <f t="shared" si="320"/>
        <v>26738</v>
      </c>
      <c r="T2024" s="11">
        <f t="shared" si="313"/>
        <v>26738</v>
      </c>
      <c r="U2024" s="11">
        <f t="shared" si="319"/>
        <v>-2607</v>
      </c>
      <c r="V2024" s="11">
        <f t="shared" si="314"/>
        <v>26738</v>
      </c>
      <c r="W2024" s="12">
        <f t="shared" si="321"/>
        <v>1</v>
      </c>
      <c r="X2024" s="11">
        <f t="shared" si="315"/>
        <v>0</v>
      </c>
      <c r="Y2024" s="12">
        <f t="shared" si="322"/>
        <v>0</v>
      </c>
      <c r="AA2024" s="12"/>
      <c r="AB2024" s="12"/>
    </row>
    <row r="2025" spans="1:28">
      <c r="A2025" s="1">
        <v>36722</v>
      </c>
      <c r="B2025" s="7" t="s">
        <v>81</v>
      </c>
      <c r="C2025" s="8" t="str">
        <f t="shared" si="316"/>
        <v>Sat</v>
      </c>
      <c r="E2025" s="10">
        <v>0</v>
      </c>
      <c r="F2025" s="9">
        <v>5611</v>
      </c>
      <c r="G2025" s="9">
        <v>10813</v>
      </c>
      <c r="H2025" s="101">
        <v>2153</v>
      </c>
      <c r="I2025" s="9">
        <v>0</v>
      </c>
      <c r="J2025" s="9">
        <v>0</v>
      </c>
      <c r="K2025" s="9">
        <v>2389</v>
      </c>
      <c r="L2025" s="9">
        <v>0</v>
      </c>
      <c r="M2025" s="9"/>
      <c r="O2025" s="11">
        <f t="shared" si="317"/>
        <v>20966</v>
      </c>
      <c r="P2025" s="22">
        <v>0</v>
      </c>
      <c r="Q2025" s="11">
        <f t="shared" si="318"/>
        <v>2389</v>
      </c>
      <c r="S2025" s="11">
        <f t="shared" si="320"/>
        <v>20966</v>
      </c>
      <c r="T2025" s="11">
        <f t="shared" si="313"/>
        <v>20966</v>
      </c>
      <c r="U2025" s="11">
        <f t="shared" si="319"/>
        <v>-5772</v>
      </c>
      <c r="V2025" s="11">
        <f t="shared" si="314"/>
        <v>20966</v>
      </c>
      <c r="W2025" s="12">
        <f t="shared" si="321"/>
        <v>1</v>
      </c>
      <c r="X2025" s="11">
        <f t="shared" si="315"/>
        <v>0</v>
      </c>
      <c r="Y2025" s="12">
        <f t="shared" si="322"/>
        <v>0</v>
      </c>
      <c r="AA2025" s="12"/>
      <c r="AB2025" s="12"/>
    </row>
    <row r="2026" spans="1:28">
      <c r="A2026" s="1">
        <v>36723</v>
      </c>
      <c r="B2026" s="7" t="s">
        <v>81</v>
      </c>
      <c r="C2026" s="8" t="str">
        <f t="shared" si="316"/>
        <v>Sun</v>
      </c>
      <c r="E2026" s="10">
        <v>0</v>
      </c>
      <c r="F2026" s="9">
        <v>6133</v>
      </c>
      <c r="G2026" s="9">
        <v>11218</v>
      </c>
      <c r="H2026" s="61">
        <v>3103</v>
      </c>
      <c r="I2026" s="9">
        <v>0</v>
      </c>
      <c r="J2026" s="9">
        <v>0</v>
      </c>
      <c r="K2026" s="9">
        <v>3202</v>
      </c>
      <c r="L2026" s="9">
        <v>0</v>
      </c>
      <c r="M2026" s="9"/>
      <c r="O2026" s="11">
        <f t="shared" si="317"/>
        <v>23656</v>
      </c>
      <c r="P2026" s="22">
        <v>550</v>
      </c>
      <c r="Q2026" s="11">
        <f t="shared" si="318"/>
        <v>2652</v>
      </c>
      <c r="S2026" s="11">
        <f t="shared" si="320"/>
        <v>23106</v>
      </c>
      <c r="T2026" s="11">
        <f t="shared" si="313"/>
        <v>23106</v>
      </c>
      <c r="U2026" s="11">
        <f t="shared" si="319"/>
        <v>2140</v>
      </c>
      <c r="V2026" s="11">
        <f t="shared" si="314"/>
        <v>23106</v>
      </c>
      <c r="W2026" s="12">
        <f t="shared" si="321"/>
        <v>1</v>
      </c>
      <c r="X2026" s="11">
        <f t="shared" si="315"/>
        <v>0</v>
      </c>
      <c r="Y2026" s="12">
        <f t="shared" si="322"/>
        <v>0</v>
      </c>
      <c r="AA2026" s="12"/>
      <c r="AB2026" s="12"/>
    </row>
    <row r="2027" spans="1:28">
      <c r="A2027" s="1">
        <v>36724</v>
      </c>
      <c r="B2027" s="7" t="s">
        <v>81</v>
      </c>
      <c r="C2027" s="8" t="str">
        <f t="shared" si="316"/>
        <v>Mon</v>
      </c>
      <c r="E2027" s="10">
        <v>0</v>
      </c>
      <c r="F2027" s="16">
        <v>7345</v>
      </c>
      <c r="G2027" s="16">
        <v>12474</v>
      </c>
      <c r="H2027" s="100">
        <v>5781</v>
      </c>
      <c r="I2027" s="16">
        <v>0</v>
      </c>
      <c r="J2027" s="16">
        <v>0</v>
      </c>
      <c r="K2027" s="16">
        <v>24649</v>
      </c>
      <c r="L2027" s="9">
        <v>0</v>
      </c>
      <c r="M2027" s="9"/>
      <c r="O2027" s="11">
        <f t="shared" si="317"/>
        <v>50249</v>
      </c>
      <c r="P2027" s="22">
        <v>22002</v>
      </c>
      <c r="Q2027" s="11">
        <f t="shared" si="318"/>
        <v>2647</v>
      </c>
      <c r="S2027" s="11">
        <f t="shared" si="320"/>
        <v>28247</v>
      </c>
      <c r="T2027" s="11">
        <f t="shared" si="313"/>
        <v>28247</v>
      </c>
      <c r="U2027" s="11">
        <f t="shared" si="319"/>
        <v>5141</v>
      </c>
      <c r="V2027" s="11">
        <f t="shared" si="314"/>
        <v>28247</v>
      </c>
      <c r="W2027" s="12">
        <f t="shared" si="321"/>
        <v>1</v>
      </c>
      <c r="X2027" s="11">
        <f t="shared" si="315"/>
        <v>0</v>
      </c>
      <c r="Y2027" s="12">
        <f t="shared" si="322"/>
        <v>0</v>
      </c>
      <c r="AA2027" s="12"/>
      <c r="AB2027" s="12"/>
    </row>
    <row r="2028" spans="1:28">
      <c r="A2028" s="1">
        <v>36725</v>
      </c>
      <c r="B2028" s="7" t="s">
        <v>81</v>
      </c>
      <c r="C2028" s="8" t="str">
        <f t="shared" si="316"/>
        <v>Tue</v>
      </c>
      <c r="E2028" s="10">
        <v>0</v>
      </c>
      <c r="F2028" s="16">
        <v>7367</v>
      </c>
      <c r="G2028" s="16">
        <v>12922</v>
      </c>
      <c r="H2028" s="100">
        <v>5929</v>
      </c>
      <c r="I2028" s="16">
        <v>0</v>
      </c>
      <c r="J2028" s="16">
        <v>0</v>
      </c>
      <c r="K2028" s="16">
        <v>34177</v>
      </c>
      <c r="L2028" s="9">
        <v>0</v>
      </c>
      <c r="M2028" s="9"/>
      <c r="O2028" s="11">
        <f t="shared" si="317"/>
        <v>60395</v>
      </c>
      <c r="P2028" s="22">
        <v>30968</v>
      </c>
      <c r="Q2028" s="11">
        <f t="shared" si="318"/>
        <v>3209</v>
      </c>
      <c r="S2028" s="11">
        <f t="shared" si="320"/>
        <v>29427</v>
      </c>
      <c r="T2028" s="11">
        <f t="shared" si="313"/>
        <v>29427</v>
      </c>
      <c r="U2028" s="11">
        <f t="shared" si="319"/>
        <v>1180</v>
      </c>
      <c r="V2028" s="11">
        <f t="shared" si="314"/>
        <v>29427</v>
      </c>
      <c r="W2028" s="12">
        <f t="shared" si="321"/>
        <v>1</v>
      </c>
      <c r="X2028" s="11">
        <f t="shared" si="315"/>
        <v>0</v>
      </c>
      <c r="Y2028" s="12">
        <f t="shared" si="322"/>
        <v>0</v>
      </c>
      <c r="AA2028" s="12"/>
      <c r="AB2028" s="12"/>
    </row>
    <row r="2029" spans="1:28">
      <c r="A2029" s="1">
        <v>36726</v>
      </c>
      <c r="B2029" s="7" t="s">
        <v>81</v>
      </c>
      <c r="C2029" s="8" t="str">
        <f t="shared" si="316"/>
        <v>Wed</v>
      </c>
      <c r="E2029" s="10">
        <v>0</v>
      </c>
      <c r="F2029" s="16">
        <v>7489</v>
      </c>
      <c r="G2029" s="16">
        <v>12794</v>
      </c>
      <c r="H2029" s="100">
        <v>6497</v>
      </c>
      <c r="I2029" s="16">
        <v>0</v>
      </c>
      <c r="J2029" s="16">
        <v>0</v>
      </c>
      <c r="K2029" s="16">
        <v>11654</v>
      </c>
      <c r="L2029" s="9">
        <v>0</v>
      </c>
      <c r="M2029" s="9"/>
      <c r="O2029" s="11">
        <f t="shared" si="317"/>
        <v>38434</v>
      </c>
      <c r="P2029" s="22">
        <v>8933</v>
      </c>
      <c r="Q2029" s="11">
        <f t="shared" si="318"/>
        <v>2721</v>
      </c>
      <c r="S2029" s="11">
        <f t="shared" si="320"/>
        <v>29501</v>
      </c>
      <c r="T2029" s="11">
        <f t="shared" si="313"/>
        <v>29501</v>
      </c>
      <c r="U2029" s="11">
        <f t="shared" si="319"/>
        <v>74</v>
      </c>
      <c r="V2029" s="11">
        <f t="shared" si="314"/>
        <v>29501</v>
      </c>
      <c r="W2029" s="12">
        <f t="shared" si="321"/>
        <v>1</v>
      </c>
      <c r="X2029" s="11">
        <f t="shared" si="315"/>
        <v>0</v>
      </c>
      <c r="Y2029" s="12">
        <f t="shared" si="322"/>
        <v>0</v>
      </c>
      <c r="AA2029" s="12"/>
      <c r="AB2029" s="12"/>
    </row>
    <row r="2030" spans="1:28">
      <c r="A2030" s="1">
        <v>36727</v>
      </c>
      <c r="B2030" s="7" t="s">
        <v>81</v>
      </c>
      <c r="C2030" s="8" t="str">
        <f t="shared" si="316"/>
        <v>Thur</v>
      </c>
      <c r="E2030" s="10">
        <v>0</v>
      </c>
      <c r="F2030" s="82">
        <v>7564</v>
      </c>
      <c r="G2030" s="82">
        <v>12841</v>
      </c>
      <c r="H2030" s="102">
        <v>6495</v>
      </c>
      <c r="I2030" s="82">
        <v>0</v>
      </c>
      <c r="J2030" s="82">
        <v>0</v>
      </c>
      <c r="K2030" s="82">
        <v>3101</v>
      </c>
      <c r="L2030" s="9">
        <v>0</v>
      </c>
      <c r="M2030" s="9"/>
      <c r="O2030" s="11">
        <f t="shared" si="317"/>
        <v>30001</v>
      </c>
      <c r="P2030" s="22">
        <v>352</v>
      </c>
      <c r="Q2030" s="11">
        <f t="shared" si="318"/>
        <v>2749</v>
      </c>
      <c r="S2030" s="11">
        <f t="shared" si="320"/>
        <v>29649</v>
      </c>
      <c r="T2030" s="11">
        <f t="shared" si="313"/>
        <v>29649</v>
      </c>
      <c r="U2030" s="11">
        <f t="shared" si="319"/>
        <v>148</v>
      </c>
      <c r="V2030" s="11">
        <f t="shared" si="314"/>
        <v>29649</v>
      </c>
      <c r="W2030" s="12">
        <f t="shared" si="321"/>
        <v>1</v>
      </c>
      <c r="X2030" s="11">
        <f t="shared" si="315"/>
        <v>0</v>
      </c>
      <c r="Y2030" s="12">
        <f t="shared" si="322"/>
        <v>0</v>
      </c>
      <c r="AA2030" s="12"/>
      <c r="AB2030" s="12"/>
    </row>
    <row r="2031" spans="1:28">
      <c r="A2031" s="1">
        <v>36728</v>
      </c>
      <c r="B2031" s="7" t="s">
        <v>81</v>
      </c>
      <c r="C2031" s="8" t="str">
        <f t="shared" si="316"/>
        <v>Fri</v>
      </c>
      <c r="E2031" s="10">
        <v>0</v>
      </c>
      <c r="F2031" s="16">
        <v>6767</v>
      </c>
      <c r="G2031" s="16">
        <v>11859</v>
      </c>
      <c r="H2031" s="100">
        <v>4733</v>
      </c>
      <c r="I2031" s="16">
        <v>0</v>
      </c>
      <c r="J2031" s="16">
        <v>0</v>
      </c>
      <c r="K2031" s="16">
        <v>2986</v>
      </c>
      <c r="L2031" s="9">
        <v>0</v>
      </c>
      <c r="M2031" s="9"/>
      <c r="O2031" s="11">
        <f t="shared" si="317"/>
        <v>26345</v>
      </c>
      <c r="P2031" s="22">
        <v>158</v>
      </c>
      <c r="Q2031" s="11">
        <f t="shared" si="318"/>
        <v>2828</v>
      </c>
      <c r="S2031" s="11">
        <f t="shared" si="320"/>
        <v>26187</v>
      </c>
      <c r="T2031" s="11">
        <f t="shared" si="313"/>
        <v>26187</v>
      </c>
      <c r="U2031" s="11">
        <f t="shared" si="319"/>
        <v>-3462</v>
      </c>
      <c r="V2031" s="11">
        <f t="shared" si="314"/>
        <v>26187</v>
      </c>
      <c r="W2031" s="12">
        <f t="shared" si="321"/>
        <v>1</v>
      </c>
      <c r="X2031" s="11">
        <f t="shared" si="315"/>
        <v>0</v>
      </c>
      <c r="Y2031" s="12">
        <f t="shared" si="322"/>
        <v>0</v>
      </c>
      <c r="AA2031" s="12"/>
      <c r="AB2031" s="12"/>
    </row>
    <row r="2032" spans="1:28">
      <c r="A2032" s="1">
        <v>36729</v>
      </c>
      <c r="B2032" s="7" t="s">
        <v>81</v>
      </c>
      <c r="C2032" s="8" t="str">
        <f t="shared" si="316"/>
        <v>Sat</v>
      </c>
      <c r="E2032" s="10">
        <v>0</v>
      </c>
      <c r="F2032" s="82">
        <v>5602</v>
      </c>
      <c r="G2032" s="82">
        <v>10827</v>
      </c>
      <c r="H2032" s="102">
        <v>2552</v>
      </c>
      <c r="I2032" s="82">
        <v>0</v>
      </c>
      <c r="J2032" s="82">
        <v>0</v>
      </c>
      <c r="K2032" s="82">
        <v>2785</v>
      </c>
      <c r="L2032" s="9">
        <v>0</v>
      </c>
      <c r="M2032" s="9"/>
      <c r="O2032" s="11">
        <f t="shared" si="317"/>
        <v>21766</v>
      </c>
      <c r="P2032" s="22">
        <v>4</v>
      </c>
      <c r="Q2032" s="11">
        <f t="shared" si="318"/>
        <v>2781</v>
      </c>
      <c r="S2032" s="11">
        <f t="shared" si="320"/>
        <v>21762</v>
      </c>
      <c r="T2032" s="11">
        <f t="shared" si="313"/>
        <v>21762</v>
      </c>
      <c r="U2032" s="11">
        <f t="shared" si="319"/>
        <v>-4425</v>
      </c>
      <c r="V2032" s="11">
        <f t="shared" si="314"/>
        <v>21762</v>
      </c>
      <c r="W2032" s="12">
        <f t="shared" si="321"/>
        <v>1</v>
      </c>
      <c r="X2032" s="11">
        <f t="shared" si="315"/>
        <v>0</v>
      </c>
      <c r="Y2032" s="12">
        <f t="shared" si="322"/>
        <v>0</v>
      </c>
      <c r="AA2032" s="12"/>
      <c r="AB2032" s="12"/>
    </row>
    <row r="2033" spans="1:28">
      <c r="A2033" s="1">
        <v>36730</v>
      </c>
      <c r="B2033" s="7" t="s">
        <v>81</v>
      </c>
      <c r="C2033" s="8" t="str">
        <f t="shared" si="316"/>
        <v>Sun</v>
      </c>
      <c r="E2033" s="10">
        <v>0</v>
      </c>
      <c r="F2033" s="82">
        <v>6156</v>
      </c>
      <c r="G2033" s="82">
        <v>11368</v>
      </c>
      <c r="H2033" s="102">
        <v>3684</v>
      </c>
      <c r="I2033" s="82">
        <v>0</v>
      </c>
      <c r="J2033" s="82">
        <v>0</v>
      </c>
      <c r="K2033" s="82">
        <v>2712</v>
      </c>
      <c r="L2033" s="9">
        <v>0</v>
      </c>
      <c r="M2033" s="9"/>
      <c r="O2033" s="11">
        <f t="shared" si="317"/>
        <v>23920</v>
      </c>
      <c r="P2033" s="22">
        <v>0</v>
      </c>
      <c r="Q2033" s="11">
        <f t="shared" si="318"/>
        <v>2712</v>
      </c>
      <c r="S2033" s="11">
        <f t="shared" si="320"/>
        <v>23920</v>
      </c>
      <c r="T2033" s="11">
        <f t="shared" si="313"/>
        <v>23920</v>
      </c>
      <c r="U2033" s="11">
        <f t="shared" si="319"/>
        <v>2158</v>
      </c>
      <c r="V2033" s="11">
        <f t="shared" si="314"/>
        <v>23920</v>
      </c>
      <c r="W2033" s="12">
        <f t="shared" si="321"/>
        <v>1</v>
      </c>
      <c r="X2033" s="11">
        <f t="shared" si="315"/>
        <v>0</v>
      </c>
      <c r="Y2033" s="12">
        <f t="shared" si="322"/>
        <v>0</v>
      </c>
      <c r="AA2033" s="12"/>
      <c r="AB2033" s="12"/>
    </row>
    <row r="2034" spans="1:28">
      <c r="A2034" s="1">
        <v>36731</v>
      </c>
      <c r="B2034" s="7" t="s">
        <v>81</v>
      </c>
      <c r="C2034" s="8" t="str">
        <f t="shared" si="316"/>
        <v>Mon</v>
      </c>
      <c r="E2034" s="10">
        <v>0</v>
      </c>
      <c r="F2034" s="82">
        <v>7822</v>
      </c>
      <c r="G2034" s="82">
        <v>12887</v>
      </c>
      <c r="H2034" s="102">
        <v>6668</v>
      </c>
      <c r="I2034" s="82">
        <v>0</v>
      </c>
      <c r="J2034" s="82">
        <v>0</v>
      </c>
      <c r="K2034" s="82">
        <v>2968</v>
      </c>
      <c r="L2034" s="9">
        <v>0</v>
      </c>
      <c r="M2034" s="9"/>
      <c r="O2034" s="11">
        <f t="shared" si="317"/>
        <v>30345</v>
      </c>
      <c r="P2034" s="22">
        <v>0</v>
      </c>
      <c r="Q2034" s="11">
        <f t="shared" si="318"/>
        <v>2968</v>
      </c>
      <c r="S2034" s="11">
        <f t="shared" si="320"/>
        <v>30345</v>
      </c>
      <c r="T2034" s="11">
        <f t="shared" si="313"/>
        <v>30345</v>
      </c>
      <c r="U2034" s="11">
        <f t="shared" si="319"/>
        <v>6425</v>
      </c>
      <c r="V2034" s="11">
        <f t="shared" si="314"/>
        <v>30345</v>
      </c>
      <c r="W2034" s="12">
        <f t="shared" si="321"/>
        <v>1</v>
      </c>
      <c r="X2034" s="11">
        <f t="shared" si="315"/>
        <v>0</v>
      </c>
      <c r="Y2034" s="12">
        <f t="shared" si="322"/>
        <v>0</v>
      </c>
      <c r="AA2034" s="12"/>
      <c r="AB2034" s="12"/>
    </row>
    <row r="2035" spans="1:28">
      <c r="A2035" s="1">
        <v>36732</v>
      </c>
      <c r="B2035" s="7" t="s">
        <v>81</v>
      </c>
      <c r="C2035" s="8" t="str">
        <f t="shared" si="316"/>
        <v>Tue</v>
      </c>
      <c r="E2035" s="10">
        <v>0</v>
      </c>
      <c r="F2035" s="82">
        <v>7836</v>
      </c>
      <c r="G2035" s="82">
        <v>12867</v>
      </c>
      <c r="H2035" s="102">
        <v>6603</v>
      </c>
      <c r="I2035" s="82">
        <v>0</v>
      </c>
      <c r="J2035" s="82">
        <v>0</v>
      </c>
      <c r="K2035" s="82">
        <v>3192</v>
      </c>
      <c r="L2035" s="9">
        <v>0</v>
      </c>
      <c r="M2035" s="9"/>
      <c r="O2035" s="11">
        <f t="shared" si="317"/>
        <v>30498</v>
      </c>
      <c r="P2035" s="22">
        <v>10</v>
      </c>
      <c r="Q2035" s="11">
        <f t="shared" si="318"/>
        <v>3182</v>
      </c>
      <c r="S2035" s="11">
        <f t="shared" si="320"/>
        <v>30488</v>
      </c>
      <c r="T2035" s="11">
        <f t="shared" si="313"/>
        <v>30488</v>
      </c>
      <c r="U2035" s="11">
        <f t="shared" si="319"/>
        <v>143</v>
      </c>
      <c r="V2035" s="11">
        <f t="shared" si="314"/>
        <v>30488</v>
      </c>
      <c r="W2035" s="12">
        <f t="shared" si="321"/>
        <v>1</v>
      </c>
      <c r="X2035" s="11">
        <f t="shared" si="315"/>
        <v>0</v>
      </c>
      <c r="Y2035" s="12">
        <f t="shared" si="322"/>
        <v>0</v>
      </c>
      <c r="AA2035" s="12"/>
      <c r="AB2035" s="12"/>
    </row>
    <row r="2036" spans="1:28">
      <c r="A2036" s="1">
        <v>36733</v>
      </c>
      <c r="B2036" s="7" t="s">
        <v>81</v>
      </c>
      <c r="C2036" s="8" t="str">
        <f t="shared" si="316"/>
        <v>Wed</v>
      </c>
      <c r="E2036" s="10">
        <v>0</v>
      </c>
      <c r="F2036" s="82">
        <v>8133</v>
      </c>
      <c r="G2036" s="82">
        <v>12892</v>
      </c>
      <c r="H2036" s="102">
        <v>6890</v>
      </c>
      <c r="I2036" s="82">
        <v>0</v>
      </c>
      <c r="J2036" s="82">
        <v>0</v>
      </c>
      <c r="K2036" s="82">
        <v>2807</v>
      </c>
      <c r="L2036" s="9">
        <v>0</v>
      </c>
      <c r="M2036" s="9"/>
      <c r="O2036" s="11">
        <f t="shared" si="317"/>
        <v>30722</v>
      </c>
      <c r="P2036" s="22">
        <v>0</v>
      </c>
      <c r="Q2036" s="11">
        <f t="shared" si="318"/>
        <v>2807</v>
      </c>
      <c r="S2036" s="11">
        <f t="shared" si="320"/>
        <v>30722</v>
      </c>
      <c r="T2036" s="11">
        <f t="shared" si="313"/>
        <v>30722</v>
      </c>
      <c r="U2036" s="11">
        <f t="shared" si="319"/>
        <v>234</v>
      </c>
      <c r="V2036" s="11">
        <f t="shared" si="314"/>
        <v>30722</v>
      </c>
      <c r="W2036" s="12">
        <f t="shared" si="321"/>
        <v>1</v>
      </c>
      <c r="X2036" s="11">
        <f t="shared" si="315"/>
        <v>0</v>
      </c>
      <c r="Y2036" s="12">
        <f t="shared" si="322"/>
        <v>0</v>
      </c>
      <c r="AA2036" s="12"/>
      <c r="AB2036" s="12"/>
    </row>
    <row r="2037" spans="1:28">
      <c r="A2037" s="1">
        <v>36734</v>
      </c>
      <c r="B2037" s="7" t="s">
        <v>81</v>
      </c>
      <c r="C2037" s="8" t="str">
        <f t="shared" si="316"/>
        <v>Thur</v>
      </c>
      <c r="E2037" s="10">
        <v>0</v>
      </c>
      <c r="F2037" s="82">
        <v>7787</v>
      </c>
      <c r="G2037" s="82">
        <v>12728</v>
      </c>
      <c r="H2037" s="102">
        <v>6145</v>
      </c>
      <c r="I2037" s="82">
        <v>0</v>
      </c>
      <c r="J2037" s="82">
        <v>0</v>
      </c>
      <c r="K2037" s="82">
        <v>5454</v>
      </c>
      <c r="L2037" s="9">
        <v>0</v>
      </c>
      <c r="M2037" s="9"/>
      <c r="O2037" s="11">
        <f t="shared" si="317"/>
        <v>32114</v>
      </c>
      <c r="P2037" s="22">
        <v>2704</v>
      </c>
      <c r="Q2037" s="11">
        <f t="shared" si="318"/>
        <v>2750</v>
      </c>
      <c r="S2037" s="11">
        <f t="shared" si="320"/>
        <v>29410</v>
      </c>
      <c r="T2037" s="11">
        <f t="shared" si="313"/>
        <v>29410</v>
      </c>
      <c r="U2037" s="11">
        <f t="shared" si="319"/>
        <v>-1312</v>
      </c>
      <c r="V2037" s="11">
        <f t="shared" si="314"/>
        <v>29410</v>
      </c>
      <c r="W2037" s="12">
        <f t="shared" si="321"/>
        <v>1</v>
      </c>
      <c r="X2037" s="11">
        <f t="shared" si="315"/>
        <v>0</v>
      </c>
      <c r="Y2037" s="12">
        <f t="shared" si="322"/>
        <v>0</v>
      </c>
      <c r="AA2037" s="12"/>
      <c r="AB2037" s="12"/>
    </row>
    <row r="2038" spans="1:28">
      <c r="A2038" s="1">
        <v>36735</v>
      </c>
      <c r="B2038" s="7" t="s">
        <v>81</v>
      </c>
      <c r="C2038" s="8" t="str">
        <f t="shared" si="316"/>
        <v>Fri</v>
      </c>
      <c r="E2038" s="10">
        <v>0</v>
      </c>
      <c r="F2038" s="16">
        <v>7029</v>
      </c>
      <c r="G2038" s="16">
        <v>12106</v>
      </c>
      <c r="H2038" s="100">
        <v>5106</v>
      </c>
      <c r="I2038" s="16">
        <v>0</v>
      </c>
      <c r="J2038" s="16">
        <v>0</v>
      </c>
      <c r="K2038" s="16">
        <v>21683</v>
      </c>
      <c r="L2038" s="9">
        <v>0</v>
      </c>
      <c r="M2038" s="9"/>
      <c r="O2038" s="11">
        <f t="shared" si="317"/>
        <v>45924</v>
      </c>
      <c r="P2038" s="22">
        <v>17977</v>
      </c>
      <c r="Q2038" s="11">
        <f t="shared" si="318"/>
        <v>3706</v>
      </c>
      <c r="S2038" s="11">
        <f t="shared" si="320"/>
        <v>27947</v>
      </c>
      <c r="T2038" s="11">
        <f t="shared" si="313"/>
        <v>27947</v>
      </c>
      <c r="U2038" s="11">
        <f t="shared" si="319"/>
        <v>-1463</v>
      </c>
      <c r="V2038" s="11">
        <f t="shared" si="314"/>
        <v>27947</v>
      </c>
      <c r="W2038" s="12">
        <f t="shared" si="321"/>
        <v>1</v>
      </c>
      <c r="X2038" s="11">
        <f t="shared" si="315"/>
        <v>0</v>
      </c>
      <c r="Y2038" s="12">
        <f t="shared" si="322"/>
        <v>0</v>
      </c>
      <c r="AA2038" s="12"/>
      <c r="AB2038" s="12"/>
    </row>
    <row r="2039" spans="1:28">
      <c r="A2039" s="1">
        <v>36736</v>
      </c>
      <c r="B2039" s="7" t="s">
        <v>81</v>
      </c>
      <c r="C2039" s="8" t="str">
        <f t="shared" si="316"/>
        <v>Sat</v>
      </c>
      <c r="E2039" s="10">
        <v>0</v>
      </c>
      <c r="F2039" s="16">
        <v>5779</v>
      </c>
      <c r="G2039" s="16">
        <v>10937</v>
      </c>
      <c r="H2039" s="100">
        <v>2576</v>
      </c>
      <c r="I2039" s="16">
        <v>0</v>
      </c>
      <c r="J2039" s="16">
        <v>0</v>
      </c>
      <c r="K2039" s="16">
        <v>2287</v>
      </c>
      <c r="L2039" s="9">
        <v>0</v>
      </c>
      <c r="M2039" s="9"/>
      <c r="O2039" s="11">
        <f t="shared" si="317"/>
        <v>21579</v>
      </c>
      <c r="P2039" s="22">
        <v>0</v>
      </c>
      <c r="Q2039" s="11">
        <f t="shared" si="318"/>
        <v>2287</v>
      </c>
      <c r="S2039" s="11">
        <f t="shared" si="320"/>
        <v>21579</v>
      </c>
      <c r="T2039" s="11">
        <f t="shared" si="313"/>
        <v>21579</v>
      </c>
      <c r="U2039" s="11">
        <f t="shared" si="319"/>
        <v>-6368</v>
      </c>
      <c r="V2039" s="11">
        <f t="shared" si="314"/>
        <v>21579</v>
      </c>
      <c r="W2039" s="12">
        <f t="shared" si="321"/>
        <v>1</v>
      </c>
      <c r="X2039" s="11">
        <f t="shared" si="315"/>
        <v>0</v>
      </c>
      <c r="Y2039" s="12">
        <f t="shared" si="322"/>
        <v>0</v>
      </c>
      <c r="AA2039" s="12"/>
      <c r="AB2039" s="12"/>
    </row>
    <row r="2040" spans="1:28">
      <c r="A2040" s="1">
        <v>36737</v>
      </c>
      <c r="B2040" s="7" t="s">
        <v>81</v>
      </c>
      <c r="C2040" s="8" t="str">
        <f t="shared" si="316"/>
        <v>Sun</v>
      </c>
      <c r="E2040" s="10">
        <v>0</v>
      </c>
      <c r="F2040" s="16">
        <v>6210</v>
      </c>
      <c r="G2040" s="16">
        <v>11478</v>
      </c>
      <c r="H2040" s="100">
        <v>3543</v>
      </c>
      <c r="I2040" s="16">
        <v>0</v>
      </c>
      <c r="J2040" s="16">
        <v>0</v>
      </c>
      <c r="K2040" s="16">
        <v>5095</v>
      </c>
      <c r="L2040" s="9">
        <v>0</v>
      </c>
      <c r="M2040" s="9"/>
      <c r="O2040" s="11">
        <f t="shared" si="317"/>
        <v>26326</v>
      </c>
      <c r="P2040" s="22">
        <v>2566</v>
      </c>
      <c r="Q2040" s="11">
        <f t="shared" si="318"/>
        <v>2529</v>
      </c>
      <c r="S2040" s="11">
        <f t="shared" si="320"/>
        <v>23760</v>
      </c>
      <c r="T2040" s="11">
        <f t="shared" si="313"/>
        <v>23760</v>
      </c>
      <c r="U2040" s="11">
        <f t="shared" si="319"/>
        <v>2181</v>
      </c>
      <c r="V2040" s="11">
        <f t="shared" si="314"/>
        <v>23760</v>
      </c>
      <c r="W2040" s="12">
        <f t="shared" si="321"/>
        <v>1</v>
      </c>
      <c r="X2040" s="11">
        <f t="shared" si="315"/>
        <v>0</v>
      </c>
      <c r="Y2040" s="12">
        <f t="shared" si="322"/>
        <v>0</v>
      </c>
      <c r="AA2040" s="12"/>
      <c r="AB2040" s="12"/>
    </row>
    <row r="2041" spans="1:28">
      <c r="A2041" s="1">
        <v>36738</v>
      </c>
      <c r="B2041" s="7" t="s">
        <v>82</v>
      </c>
      <c r="C2041" s="8" t="str">
        <f t="shared" si="316"/>
        <v>Mon</v>
      </c>
      <c r="E2041" s="10">
        <v>0</v>
      </c>
      <c r="F2041" s="16">
        <v>7626</v>
      </c>
      <c r="G2041" s="16">
        <v>12733</v>
      </c>
      <c r="H2041" s="100">
        <v>6448</v>
      </c>
      <c r="I2041" s="16">
        <v>0</v>
      </c>
      <c r="J2041" s="16">
        <v>0</v>
      </c>
      <c r="K2041" s="16">
        <v>25422</v>
      </c>
      <c r="L2041" s="9">
        <v>0</v>
      </c>
      <c r="M2041" s="9"/>
      <c r="O2041" s="11">
        <f t="shared" si="317"/>
        <v>52229</v>
      </c>
      <c r="P2041" s="22">
        <v>24157</v>
      </c>
      <c r="Q2041" s="11">
        <f t="shared" si="318"/>
        <v>1265</v>
      </c>
      <c r="S2041" s="11">
        <f t="shared" si="320"/>
        <v>28072</v>
      </c>
      <c r="T2041" s="11">
        <f t="shared" si="313"/>
        <v>28072</v>
      </c>
      <c r="U2041" s="11">
        <f t="shared" si="319"/>
        <v>4312</v>
      </c>
      <c r="V2041" s="11">
        <f t="shared" si="314"/>
        <v>28072</v>
      </c>
      <c r="W2041" s="12">
        <f t="shared" si="321"/>
        <v>1</v>
      </c>
      <c r="X2041" s="11">
        <f t="shared" si="315"/>
        <v>0</v>
      </c>
      <c r="Y2041" s="12">
        <f t="shared" si="322"/>
        <v>0</v>
      </c>
      <c r="AA2041" s="12"/>
      <c r="AB2041" s="12"/>
    </row>
    <row r="2042" spans="1:28">
      <c r="A2042" s="1">
        <v>36739</v>
      </c>
      <c r="B2042" s="7" t="s">
        <v>82</v>
      </c>
      <c r="C2042" s="8" t="str">
        <f t="shared" si="316"/>
        <v>Tue</v>
      </c>
      <c r="E2042" s="10">
        <v>0</v>
      </c>
      <c r="F2042" s="9">
        <v>8314</v>
      </c>
      <c r="G2042" s="9">
        <v>11329</v>
      </c>
      <c r="H2042" s="61">
        <v>6815</v>
      </c>
      <c r="I2042" s="9">
        <v>58</v>
      </c>
      <c r="J2042" s="16">
        <v>0</v>
      </c>
      <c r="K2042" s="9">
        <v>27134</v>
      </c>
      <c r="L2042" s="9">
        <v>0</v>
      </c>
      <c r="M2042" s="9"/>
      <c r="O2042" s="11">
        <f t="shared" si="317"/>
        <v>53650</v>
      </c>
      <c r="P2042" s="22">
        <v>25472</v>
      </c>
      <c r="Q2042" s="11">
        <f t="shared" si="318"/>
        <v>1662</v>
      </c>
      <c r="S2042" s="11">
        <f t="shared" ref="S2042:S2072" si="323">O2042-P2042</f>
        <v>28178</v>
      </c>
      <c r="T2042" s="11">
        <f t="shared" si="313"/>
        <v>28178</v>
      </c>
      <c r="U2042" s="11">
        <f t="shared" si="319"/>
        <v>106</v>
      </c>
      <c r="V2042" s="11">
        <f t="shared" si="314"/>
        <v>28178</v>
      </c>
      <c r="W2042" s="12">
        <f t="shared" ref="W2042:W2072" si="324">V2042/S2042</f>
        <v>1</v>
      </c>
      <c r="X2042" s="11">
        <f t="shared" si="315"/>
        <v>0</v>
      </c>
      <c r="Y2042" s="12">
        <f t="shared" ref="Y2042:Y2072" si="325">X2042/S2042</f>
        <v>0</v>
      </c>
      <c r="AA2042" s="12"/>
      <c r="AB2042" s="12"/>
    </row>
    <row r="2043" spans="1:28">
      <c r="A2043" s="1">
        <v>36740</v>
      </c>
      <c r="B2043" s="7" t="s">
        <v>82</v>
      </c>
      <c r="C2043" s="8" t="str">
        <f t="shared" si="316"/>
        <v>Wed</v>
      </c>
      <c r="E2043" s="10">
        <v>0</v>
      </c>
      <c r="F2043" s="9">
        <v>7864</v>
      </c>
      <c r="G2043" s="9">
        <v>12250</v>
      </c>
      <c r="H2043" s="61">
        <v>6639</v>
      </c>
      <c r="I2043" s="9">
        <v>0</v>
      </c>
      <c r="J2043" s="16">
        <v>0</v>
      </c>
      <c r="K2043" s="9">
        <v>18278</v>
      </c>
      <c r="L2043" s="9">
        <v>0</v>
      </c>
      <c r="M2043" s="9"/>
      <c r="O2043" s="11">
        <f t="shared" si="317"/>
        <v>45031</v>
      </c>
      <c r="P2043" s="22">
        <v>16322</v>
      </c>
      <c r="Q2043" s="11">
        <f t="shared" si="318"/>
        <v>1956</v>
      </c>
      <c r="S2043" s="11">
        <f t="shared" si="323"/>
        <v>28709</v>
      </c>
      <c r="T2043" s="11">
        <f t="shared" si="313"/>
        <v>28709</v>
      </c>
      <c r="U2043" s="11">
        <f t="shared" si="319"/>
        <v>531</v>
      </c>
      <c r="V2043" s="11">
        <f t="shared" si="314"/>
        <v>28709</v>
      </c>
      <c r="W2043" s="12">
        <f t="shared" si="324"/>
        <v>1</v>
      </c>
      <c r="X2043" s="11">
        <f t="shared" si="315"/>
        <v>0</v>
      </c>
      <c r="Y2043" s="12">
        <f t="shared" si="325"/>
        <v>0</v>
      </c>
      <c r="AA2043" s="12"/>
      <c r="AB2043" s="12"/>
    </row>
    <row r="2044" spans="1:28">
      <c r="A2044" s="1">
        <v>36741</v>
      </c>
      <c r="B2044" s="7" t="s">
        <v>82</v>
      </c>
      <c r="C2044" s="8" t="str">
        <f t="shared" si="316"/>
        <v>Thur</v>
      </c>
      <c r="E2044" s="10">
        <v>0</v>
      </c>
      <c r="F2044" s="9">
        <v>7760</v>
      </c>
      <c r="G2044" s="9">
        <v>12089</v>
      </c>
      <c r="H2044" s="61">
        <v>6464</v>
      </c>
      <c r="I2044" s="9">
        <v>0</v>
      </c>
      <c r="J2044" s="16">
        <v>0</v>
      </c>
      <c r="K2044" s="9">
        <v>10501</v>
      </c>
      <c r="L2044" s="9">
        <v>0</v>
      </c>
      <c r="M2044" s="9"/>
      <c r="O2044" s="11">
        <f t="shared" si="317"/>
        <v>36814</v>
      </c>
      <c r="P2044" s="22">
        <v>8535</v>
      </c>
      <c r="Q2044" s="11">
        <f t="shared" si="318"/>
        <v>1966</v>
      </c>
      <c r="S2044" s="11">
        <f t="shared" si="323"/>
        <v>28279</v>
      </c>
      <c r="T2044" s="11">
        <f t="shared" si="313"/>
        <v>28279</v>
      </c>
      <c r="U2044" s="11">
        <f t="shared" si="319"/>
        <v>-430</v>
      </c>
      <c r="V2044" s="11">
        <f t="shared" si="314"/>
        <v>28279</v>
      </c>
      <c r="W2044" s="12">
        <f t="shared" si="324"/>
        <v>1</v>
      </c>
      <c r="X2044" s="11">
        <f t="shared" si="315"/>
        <v>0</v>
      </c>
      <c r="Y2044" s="12">
        <f t="shared" si="325"/>
        <v>0</v>
      </c>
      <c r="AA2044" s="12"/>
      <c r="AB2044" s="12"/>
    </row>
    <row r="2045" spans="1:28">
      <c r="A2045" s="1">
        <v>36742</v>
      </c>
      <c r="B2045" s="7" t="s">
        <v>82</v>
      </c>
      <c r="C2045" s="8" t="str">
        <f t="shared" si="316"/>
        <v>Fri</v>
      </c>
      <c r="E2045" s="10">
        <v>0</v>
      </c>
      <c r="F2045" s="9">
        <v>7248</v>
      </c>
      <c r="G2045" s="9">
        <v>11535</v>
      </c>
      <c r="H2045" s="61">
        <v>5576</v>
      </c>
      <c r="I2045" s="9">
        <v>0</v>
      </c>
      <c r="J2045" s="16">
        <v>0</v>
      </c>
      <c r="K2045" s="9">
        <v>1421</v>
      </c>
      <c r="L2045" s="9">
        <v>0</v>
      </c>
      <c r="M2045" s="9"/>
      <c r="O2045" s="11">
        <f t="shared" si="317"/>
        <v>25780</v>
      </c>
      <c r="P2045" s="22">
        <v>0</v>
      </c>
      <c r="Q2045" s="11">
        <f t="shared" si="318"/>
        <v>1421</v>
      </c>
      <c r="S2045" s="11">
        <f t="shared" si="323"/>
        <v>25780</v>
      </c>
      <c r="T2045" s="11">
        <f t="shared" si="313"/>
        <v>25780</v>
      </c>
      <c r="U2045" s="11">
        <f t="shared" si="319"/>
        <v>-2499</v>
      </c>
      <c r="V2045" s="11">
        <f t="shared" si="314"/>
        <v>25780</v>
      </c>
      <c r="W2045" s="12">
        <f t="shared" si="324"/>
        <v>1</v>
      </c>
      <c r="X2045" s="11">
        <f t="shared" si="315"/>
        <v>0</v>
      </c>
      <c r="Y2045" s="12">
        <f t="shared" si="325"/>
        <v>0</v>
      </c>
      <c r="AA2045" s="12"/>
      <c r="AB2045" s="12"/>
    </row>
    <row r="2046" spans="1:28">
      <c r="A2046" s="1">
        <v>36743</v>
      </c>
      <c r="B2046" s="7" t="s">
        <v>82</v>
      </c>
      <c r="C2046" s="8" t="str">
        <f t="shared" si="316"/>
        <v>Sat</v>
      </c>
      <c r="E2046" s="10">
        <v>0</v>
      </c>
      <c r="F2046" s="9">
        <v>6053</v>
      </c>
      <c r="G2046" s="9">
        <v>10378</v>
      </c>
      <c r="H2046" s="61">
        <v>3098</v>
      </c>
      <c r="I2046" s="9">
        <v>0</v>
      </c>
      <c r="J2046" s="16">
        <v>0</v>
      </c>
      <c r="K2046" s="9">
        <v>1506</v>
      </c>
      <c r="L2046" s="9">
        <v>0</v>
      </c>
      <c r="M2046" s="9"/>
      <c r="O2046" s="11">
        <f t="shared" si="317"/>
        <v>21035</v>
      </c>
      <c r="P2046" s="22">
        <v>0</v>
      </c>
      <c r="Q2046" s="11">
        <f t="shared" si="318"/>
        <v>1506</v>
      </c>
      <c r="S2046" s="11">
        <f t="shared" si="323"/>
        <v>21035</v>
      </c>
      <c r="T2046" s="11">
        <f t="shared" si="313"/>
        <v>21035</v>
      </c>
      <c r="U2046" s="11">
        <f t="shared" si="319"/>
        <v>-4745</v>
      </c>
      <c r="V2046" s="11">
        <f t="shared" si="314"/>
        <v>21035</v>
      </c>
      <c r="W2046" s="12">
        <f t="shared" si="324"/>
        <v>1</v>
      </c>
      <c r="X2046" s="11">
        <f t="shared" si="315"/>
        <v>0</v>
      </c>
      <c r="Y2046" s="12">
        <f t="shared" si="325"/>
        <v>0</v>
      </c>
      <c r="AA2046" s="12"/>
      <c r="AB2046" s="12"/>
    </row>
    <row r="2047" spans="1:28">
      <c r="A2047" s="1">
        <v>36744</v>
      </c>
      <c r="B2047" s="7" t="s">
        <v>82</v>
      </c>
      <c r="C2047" s="8" t="str">
        <f t="shared" si="316"/>
        <v>Sun</v>
      </c>
      <c r="E2047" s="10">
        <v>0</v>
      </c>
      <c r="F2047" s="9">
        <v>6580</v>
      </c>
      <c r="G2047" s="9">
        <v>10917</v>
      </c>
      <c r="H2047" s="61">
        <v>4354</v>
      </c>
      <c r="I2047" s="9">
        <v>0</v>
      </c>
      <c r="J2047" s="16">
        <v>0</v>
      </c>
      <c r="K2047" s="9">
        <v>1692</v>
      </c>
      <c r="L2047" s="9">
        <v>0</v>
      </c>
      <c r="M2047" s="9"/>
      <c r="O2047" s="11">
        <f t="shared" si="317"/>
        <v>23543</v>
      </c>
      <c r="P2047" s="22">
        <v>197</v>
      </c>
      <c r="Q2047" s="11">
        <f t="shared" si="318"/>
        <v>1495</v>
      </c>
      <c r="S2047" s="11">
        <f t="shared" si="323"/>
        <v>23346</v>
      </c>
      <c r="T2047" s="11">
        <f t="shared" si="313"/>
        <v>23346</v>
      </c>
      <c r="U2047" s="11">
        <f t="shared" si="319"/>
        <v>2311</v>
      </c>
      <c r="V2047" s="11">
        <f t="shared" si="314"/>
        <v>23346</v>
      </c>
      <c r="W2047" s="12">
        <f t="shared" si="324"/>
        <v>1</v>
      </c>
      <c r="X2047" s="11">
        <f t="shared" si="315"/>
        <v>0</v>
      </c>
      <c r="Y2047" s="12">
        <f t="shared" si="325"/>
        <v>0</v>
      </c>
      <c r="AA2047" s="12"/>
      <c r="AB2047" s="12"/>
    </row>
    <row r="2048" spans="1:28">
      <c r="A2048" s="1">
        <v>36745</v>
      </c>
      <c r="B2048" s="7" t="s">
        <v>82</v>
      </c>
      <c r="C2048" s="8" t="str">
        <f t="shared" si="316"/>
        <v>Mon</v>
      </c>
      <c r="E2048" s="10">
        <v>0</v>
      </c>
      <c r="F2048" s="9">
        <v>7710</v>
      </c>
      <c r="G2048" s="9">
        <v>11977</v>
      </c>
      <c r="H2048" s="61">
        <v>6394</v>
      </c>
      <c r="I2048" s="9">
        <v>0</v>
      </c>
      <c r="J2048" s="16">
        <v>0</v>
      </c>
      <c r="K2048" s="9">
        <v>32168</v>
      </c>
      <c r="L2048" s="9">
        <v>0</v>
      </c>
      <c r="M2048" s="9"/>
      <c r="O2048" s="11">
        <f t="shared" si="317"/>
        <v>58249</v>
      </c>
      <c r="P2048" s="22">
        <v>30361</v>
      </c>
      <c r="Q2048" s="11">
        <f t="shared" si="318"/>
        <v>1807</v>
      </c>
      <c r="S2048" s="11">
        <f t="shared" si="323"/>
        <v>27888</v>
      </c>
      <c r="T2048" s="11">
        <f t="shared" si="313"/>
        <v>27888</v>
      </c>
      <c r="U2048" s="11">
        <f t="shared" si="319"/>
        <v>4542</v>
      </c>
      <c r="V2048" s="11">
        <f t="shared" si="314"/>
        <v>27888</v>
      </c>
      <c r="W2048" s="12">
        <f t="shared" si="324"/>
        <v>1</v>
      </c>
      <c r="X2048" s="11">
        <f t="shared" si="315"/>
        <v>0</v>
      </c>
      <c r="Y2048" s="12">
        <f t="shared" si="325"/>
        <v>0</v>
      </c>
      <c r="AA2048" s="12"/>
      <c r="AB2048" s="12"/>
    </row>
    <row r="2049" spans="1:28">
      <c r="A2049" s="1">
        <v>36746</v>
      </c>
      <c r="B2049" s="7" t="s">
        <v>82</v>
      </c>
      <c r="C2049" s="8" t="str">
        <f t="shared" si="316"/>
        <v>Tue</v>
      </c>
      <c r="E2049" s="10">
        <v>0</v>
      </c>
      <c r="F2049" s="9">
        <v>7795</v>
      </c>
      <c r="G2049" s="9">
        <v>12178</v>
      </c>
      <c r="H2049" s="61">
        <v>6670</v>
      </c>
      <c r="I2049" s="9">
        <v>0</v>
      </c>
      <c r="J2049" s="16">
        <v>0</v>
      </c>
      <c r="K2049" s="9">
        <v>35409</v>
      </c>
      <c r="L2049" s="9">
        <v>0</v>
      </c>
      <c r="M2049" s="9"/>
      <c r="O2049" s="11">
        <f t="shared" si="317"/>
        <v>62052</v>
      </c>
      <c r="P2049" s="22">
        <v>33623</v>
      </c>
      <c r="Q2049" s="11">
        <f t="shared" si="318"/>
        <v>1786</v>
      </c>
      <c r="S2049" s="11">
        <f t="shared" si="323"/>
        <v>28429</v>
      </c>
      <c r="T2049" s="11">
        <f t="shared" si="313"/>
        <v>28429</v>
      </c>
      <c r="U2049" s="11">
        <f t="shared" si="319"/>
        <v>541</v>
      </c>
      <c r="V2049" s="11">
        <f t="shared" si="314"/>
        <v>28429</v>
      </c>
      <c r="W2049" s="12">
        <f t="shared" si="324"/>
        <v>1</v>
      </c>
      <c r="X2049" s="11">
        <f t="shared" si="315"/>
        <v>0</v>
      </c>
      <c r="Y2049" s="12">
        <f t="shared" si="325"/>
        <v>0</v>
      </c>
      <c r="AA2049" s="12"/>
      <c r="AB2049" s="12"/>
    </row>
    <row r="2050" spans="1:28">
      <c r="A2050" s="1">
        <v>36747</v>
      </c>
      <c r="B2050" s="7" t="s">
        <v>82</v>
      </c>
      <c r="C2050" s="8" t="str">
        <f t="shared" si="316"/>
        <v>Wed</v>
      </c>
      <c r="E2050" s="10">
        <v>0</v>
      </c>
      <c r="F2050" s="9">
        <v>7619</v>
      </c>
      <c r="G2050" s="9">
        <v>12164</v>
      </c>
      <c r="H2050" s="61">
        <v>6737</v>
      </c>
      <c r="I2050" s="9">
        <v>0</v>
      </c>
      <c r="J2050" s="16">
        <v>0</v>
      </c>
      <c r="K2050" s="9">
        <v>37005</v>
      </c>
      <c r="L2050" s="9">
        <v>0</v>
      </c>
      <c r="M2050" s="9"/>
      <c r="O2050" s="11">
        <f t="shared" si="317"/>
        <v>63525</v>
      </c>
      <c r="P2050" s="22">
        <v>34706</v>
      </c>
      <c r="Q2050" s="11">
        <f t="shared" si="318"/>
        <v>2299</v>
      </c>
      <c r="S2050" s="11">
        <f t="shared" si="323"/>
        <v>28819</v>
      </c>
      <c r="T2050" s="11">
        <f t="shared" si="313"/>
        <v>28819</v>
      </c>
      <c r="U2050" s="11">
        <f t="shared" si="319"/>
        <v>390</v>
      </c>
      <c r="V2050" s="11">
        <f t="shared" si="314"/>
        <v>28819</v>
      </c>
      <c r="W2050" s="12">
        <f t="shared" si="324"/>
        <v>1</v>
      </c>
      <c r="X2050" s="11">
        <f t="shared" si="315"/>
        <v>0</v>
      </c>
      <c r="Y2050" s="12">
        <f t="shared" si="325"/>
        <v>0</v>
      </c>
      <c r="AA2050" s="12"/>
      <c r="AB2050" s="12"/>
    </row>
    <row r="2051" spans="1:28">
      <c r="A2051" s="1">
        <v>36748</v>
      </c>
      <c r="B2051" s="7" t="s">
        <v>82</v>
      </c>
      <c r="C2051" s="8" t="str">
        <f t="shared" si="316"/>
        <v>Thur</v>
      </c>
      <c r="E2051" s="10">
        <v>0</v>
      </c>
      <c r="F2051" s="9">
        <v>7906</v>
      </c>
      <c r="G2051" s="9">
        <v>12286</v>
      </c>
      <c r="H2051" s="61">
        <v>6695</v>
      </c>
      <c r="I2051" s="9">
        <v>0</v>
      </c>
      <c r="J2051" s="16">
        <v>0</v>
      </c>
      <c r="K2051" s="9">
        <v>27006</v>
      </c>
      <c r="L2051" s="9">
        <v>0</v>
      </c>
      <c r="M2051" s="9"/>
      <c r="O2051" s="11">
        <f t="shared" si="317"/>
        <v>53893</v>
      </c>
      <c r="P2051" s="22">
        <v>23315</v>
      </c>
      <c r="Q2051" s="11">
        <f t="shared" si="318"/>
        <v>3691</v>
      </c>
      <c r="S2051" s="11">
        <f t="shared" si="323"/>
        <v>30578</v>
      </c>
      <c r="T2051" s="11">
        <f t="shared" ref="T2051:T2114" si="326">SUM(S2051,D2051)</f>
        <v>30578</v>
      </c>
      <c r="U2051" s="11">
        <f t="shared" si="319"/>
        <v>1759</v>
      </c>
      <c r="V2051" s="11">
        <f t="shared" ref="V2051:V2114" si="327">SUM(F2051:K2051)-P2051</f>
        <v>30578</v>
      </c>
      <c r="W2051" s="12">
        <f t="shared" si="324"/>
        <v>1</v>
      </c>
      <c r="X2051" s="11">
        <f t="shared" ref="X2051:X2114" si="328">SUM(L2051:M2051)</f>
        <v>0</v>
      </c>
      <c r="Y2051" s="12">
        <f t="shared" si="325"/>
        <v>0</v>
      </c>
      <c r="AA2051" s="12"/>
      <c r="AB2051" s="12"/>
    </row>
    <row r="2052" spans="1:28">
      <c r="A2052" s="1">
        <v>36749</v>
      </c>
      <c r="B2052" s="7" t="s">
        <v>82</v>
      </c>
      <c r="C2052" s="8" t="str">
        <f t="shared" ref="C2052:C2115" si="329">IF(WEEKDAY(A2052)=1,"Sun",IF(WEEKDAY(A2052)=2,"Mon",IF(WEEKDAY(A2052)=3,"Tue",IF(WEEKDAY(A2052)=4,"Wed",IF(WEEKDAY(A2052)=5,"Thur",IF(WEEKDAY(A2052)=6,"Fri",IF(WEEKDAY(A2052)=7,"Sat")))))))</f>
        <v>Fri</v>
      </c>
      <c r="E2052" s="10">
        <v>0</v>
      </c>
      <c r="F2052" s="9">
        <v>7412</v>
      </c>
      <c r="G2052" s="9">
        <v>11713</v>
      </c>
      <c r="H2052" s="61">
        <v>5296</v>
      </c>
      <c r="I2052" s="9">
        <v>0</v>
      </c>
      <c r="J2052" s="16">
        <v>0</v>
      </c>
      <c r="K2052" s="9">
        <v>2367</v>
      </c>
      <c r="L2052" s="9">
        <v>0</v>
      </c>
      <c r="M2052" s="9"/>
      <c r="O2052" s="11">
        <f t="shared" ref="O2052:O2115" si="330">SUM(F2052:M2052)</f>
        <v>26788</v>
      </c>
      <c r="P2052" s="22">
        <v>0</v>
      </c>
      <c r="Q2052" s="11">
        <f t="shared" ref="Q2052:Q2115" si="331">K2052-P2052</f>
        <v>2367</v>
      </c>
      <c r="S2052" s="11">
        <f t="shared" si="323"/>
        <v>26788</v>
      </c>
      <c r="T2052" s="11">
        <f t="shared" si="326"/>
        <v>26788</v>
      </c>
      <c r="U2052" s="11">
        <f t="shared" si="319"/>
        <v>-3790</v>
      </c>
      <c r="V2052" s="11">
        <f t="shared" si="327"/>
        <v>26788</v>
      </c>
      <c r="W2052" s="12">
        <f t="shared" si="324"/>
        <v>1</v>
      </c>
      <c r="X2052" s="11">
        <f t="shared" si="328"/>
        <v>0</v>
      </c>
      <c r="Y2052" s="12">
        <f t="shared" si="325"/>
        <v>0</v>
      </c>
      <c r="AA2052" s="12"/>
      <c r="AB2052" s="12"/>
    </row>
    <row r="2053" spans="1:28">
      <c r="A2053" s="1">
        <v>36750</v>
      </c>
      <c r="B2053" s="7" t="s">
        <v>82</v>
      </c>
      <c r="C2053" s="8" t="str">
        <f t="shared" si="329"/>
        <v>Sat</v>
      </c>
      <c r="E2053" s="10">
        <v>0</v>
      </c>
      <c r="F2053" s="9">
        <v>6058</v>
      </c>
      <c r="G2053" s="9">
        <v>10811</v>
      </c>
      <c r="H2053" s="61">
        <v>3534</v>
      </c>
      <c r="I2053" s="9">
        <v>0</v>
      </c>
      <c r="J2053" s="16">
        <v>0</v>
      </c>
      <c r="K2053" s="9">
        <v>2692</v>
      </c>
      <c r="L2053" s="9">
        <v>0</v>
      </c>
      <c r="M2053" s="9"/>
      <c r="O2053" s="11">
        <f t="shared" si="330"/>
        <v>23095</v>
      </c>
      <c r="P2053" s="22">
        <v>0</v>
      </c>
      <c r="Q2053" s="11">
        <f t="shared" si="331"/>
        <v>2692</v>
      </c>
      <c r="S2053" s="11">
        <f t="shared" si="323"/>
        <v>23095</v>
      </c>
      <c r="T2053" s="11">
        <f t="shared" si="326"/>
        <v>23095</v>
      </c>
      <c r="U2053" s="11">
        <f t="shared" ref="U2053:U2116" si="332">S2053-S2052</f>
        <v>-3693</v>
      </c>
      <c r="V2053" s="11">
        <f t="shared" si="327"/>
        <v>23095</v>
      </c>
      <c r="W2053" s="12">
        <f t="shared" si="324"/>
        <v>1</v>
      </c>
      <c r="X2053" s="11">
        <f t="shared" si="328"/>
        <v>0</v>
      </c>
      <c r="Y2053" s="12">
        <f t="shared" si="325"/>
        <v>0</v>
      </c>
      <c r="AA2053" s="12"/>
      <c r="AB2053" s="12"/>
    </row>
    <row r="2054" spans="1:28">
      <c r="A2054" s="1">
        <v>36751</v>
      </c>
      <c r="B2054" s="7" t="s">
        <v>82</v>
      </c>
      <c r="C2054" s="8" t="str">
        <f t="shared" si="329"/>
        <v>Sun</v>
      </c>
      <c r="E2054" s="10">
        <v>0</v>
      </c>
      <c r="F2054" s="9">
        <v>6750</v>
      </c>
      <c r="G2054" s="9">
        <v>11559</v>
      </c>
      <c r="H2054" s="61">
        <v>4832</v>
      </c>
      <c r="I2054" s="9">
        <v>0</v>
      </c>
      <c r="J2054" s="16">
        <v>0</v>
      </c>
      <c r="K2054" s="9">
        <v>2659</v>
      </c>
      <c r="L2054" s="9">
        <v>0</v>
      </c>
      <c r="M2054" s="9"/>
      <c r="O2054" s="11">
        <f t="shared" si="330"/>
        <v>25800</v>
      </c>
      <c r="P2054" s="22">
        <v>0</v>
      </c>
      <c r="Q2054" s="11">
        <f t="shared" si="331"/>
        <v>2659</v>
      </c>
      <c r="S2054" s="11">
        <f t="shared" si="323"/>
        <v>25800</v>
      </c>
      <c r="T2054" s="11">
        <f t="shared" si="326"/>
        <v>25800</v>
      </c>
      <c r="U2054" s="11">
        <f t="shared" si="332"/>
        <v>2705</v>
      </c>
      <c r="V2054" s="11">
        <f t="shared" si="327"/>
        <v>25800</v>
      </c>
      <c r="W2054" s="12">
        <f t="shared" si="324"/>
        <v>1</v>
      </c>
      <c r="X2054" s="11">
        <f t="shared" si="328"/>
        <v>0</v>
      </c>
      <c r="Y2054" s="12">
        <f t="shared" si="325"/>
        <v>0</v>
      </c>
      <c r="AA2054" s="12"/>
      <c r="AB2054" s="12"/>
    </row>
    <row r="2055" spans="1:28">
      <c r="A2055" s="1">
        <v>36752</v>
      </c>
      <c r="B2055" s="7" t="s">
        <v>82</v>
      </c>
      <c r="C2055" s="8" t="str">
        <f t="shared" si="329"/>
        <v>Mon</v>
      </c>
      <c r="E2055" s="10">
        <v>0</v>
      </c>
      <c r="F2055" s="16">
        <v>8283</v>
      </c>
      <c r="G2055" s="16">
        <v>12654</v>
      </c>
      <c r="H2055" s="100">
        <v>6494</v>
      </c>
      <c r="I2055" s="16">
        <v>0</v>
      </c>
      <c r="J2055" s="16">
        <v>0</v>
      </c>
      <c r="K2055" s="16">
        <v>2625</v>
      </c>
      <c r="L2055" s="9">
        <v>0</v>
      </c>
      <c r="M2055" s="9"/>
      <c r="O2055" s="11">
        <f t="shared" si="330"/>
        <v>30056</v>
      </c>
      <c r="P2055" s="22">
        <v>0</v>
      </c>
      <c r="Q2055" s="11">
        <f t="shared" si="331"/>
        <v>2625</v>
      </c>
      <c r="S2055" s="11">
        <f t="shared" si="323"/>
        <v>30056</v>
      </c>
      <c r="T2055" s="11">
        <f t="shared" si="326"/>
        <v>30056</v>
      </c>
      <c r="U2055" s="11">
        <f t="shared" si="332"/>
        <v>4256</v>
      </c>
      <c r="V2055" s="11">
        <f t="shared" si="327"/>
        <v>30056</v>
      </c>
      <c r="W2055" s="12">
        <f t="shared" si="324"/>
        <v>1</v>
      </c>
      <c r="X2055" s="11">
        <f t="shared" si="328"/>
        <v>0</v>
      </c>
      <c r="Y2055" s="12">
        <f t="shared" si="325"/>
        <v>0</v>
      </c>
      <c r="AA2055" s="12"/>
      <c r="AB2055" s="12"/>
    </row>
    <row r="2056" spans="1:28">
      <c r="A2056" s="1">
        <v>36753</v>
      </c>
      <c r="B2056" s="7" t="s">
        <v>82</v>
      </c>
      <c r="C2056" s="8" t="str">
        <f t="shared" si="329"/>
        <v>Tue</v>
      </c>
      <c r="E2056" s="10">
        <v>0</v>
      </c>
      <c r="F2056" s="9">
        <v>8111</v>
      </c>
      <c r="G2056" s="9">
        <v>12546</v>
      </c>
      <c r="H2056" s="101">
        <v>6373</v>
      </c>
      <c r="I2056" s="9">
        <v>0</v>
      </c>
      <c r="J2056" s="16">
        <v>0</v>
      </c>
      <c r="K2056" s="9">
        <v>2280</v>
      </c>
      <c r="L2056" s="9">
        <v>0</v>
      </c>
      <c r="M2056" s="9"/>
      <c r="O2056" s="11">
        <f t="shared" si="330"/>
        <v>29310</v>
      </c>
      <c r="P2056" s="22">
        <v>0</v>
      </c>
      <c r="Q2056" s="11">
        <f t="shared" si="331"/>
        <v>2280</v>
      </c>
      <c r="S2056" s="11">
        <f t="shared" si="323"/>
        <v>29310</v>
      </c>
      <c r="T2056" s="11">
        <f t="shared" si="326"/>
        <v>29310</v>
      </c>
      <c r="U2056" s="11">
        <f t="shared" si="332"/>
        <v>-746</v>
      </c>
      <c r="V2056" s="11">
        <f t="shared" si="327"/>
        <v>29310</v>
      </c>
      <c r="W2056" s="12">
        <f t="shared" si="324"/>
        <v>1</v>
      </c>
      <c r="X2056" s="11">
        <f t="shared" si="328"/>
        <v>0</v>
      </c>
      <c r="Y2056" s="12">
        <f t="shared" si="325"/>
        <v>0</v>
      </c>
      <c r="AA2056" s="12"/>
      <c r="AB2056" s="12"/>
    </row>
    <row r="2057" spans="1:28">
      <c r="A2057" s="1">
        <v>36754</v>
      </c>
      <c r="B2057" s="7" t="s">
        <v>82</v>
      </c>
      <c r="C2057" s="8" t="str">
        <f t="shared" si="329"/>
        <v>Wed</v>
      </c>
      <c r="E2057" s="10">
        <v>0</v>
      </c>
      <c r="F2057" s="9">
        <v>8173</v>
      </c>
      <c r="G2057" s="9">
        <v>12622</v>
      </c>
      <c r="H2057" s="61">
        <v>6447</v>
      </c>
      <c r="I2057" s="9">
        <v>0</v>
      </c>
      <c r="J2057" s="16">
        <v>0</v>
      </c>
      <c r="K2057" s="9">
        <v>2546</v>
      </c>
      <c r="L2057" s="9">
        <v>0</v>
      </c>
      <c r="M2057" s="9"/>
      <c r="O2057" s="11">
        <f t="shared" si="330"/>
        <v>29788</v>
      </c>
      <c r="P2057" s="22">
        <v>0</v>
      </c>
      <c r="Q2057" s="11">
        <f t="shared" si="331"/>
        <v>2546</v>
      </c>
      <c r="S2057" s="11">
        <f t="shared" si="323"/>
        <v>29788</v>
      </c>
      <c r="T2057" s="11">
        <f t="shared" si="326"/>
        <v>29788</v>
      </c>
      <c r="U2057" s="11">
        <f t="shared" si="332"/>
        <v>478</v>
      </c>
      <c r="V2057" s="11">
        <f t="shared" si="327"/>
        <v>29788</v>
      </c>
      <c r="W2057" s="12">
        <f t="shared" si="324"/>
        <v>1</v>
      </c>
      <c r="X2057" s="11">
        <f t="shared" si="328"/>
        <v>0</v>
      </c>
      <c r="Y2057" s="12">
        <f t="shared" si="325"/>
        <v>0</v>
      </c>
      <c r="AA2057" s="12"/>
      <c r="AB2057" s="12"/>
    </row>
    <row r="2058" spans="1:28">
      <c r="A2058" s="1">
        <v>36755</v>
      </c>
      <c r="B2058" s="7" t="s">
        <v>82</v>
      </c>
      <c r="C2058" s="8" t="str">
        <f t="shared" si="329"/>
        <v>Thur</v>
      </c>
      <c r="E2058" s="10">
        <v>0</v>
      </c>
      <c r="F2058" s="16">
        <v>7802</v>
      </c>
      <c r="G2058" s="16">
        <v>12376</v>
      </c>
      <c r="H2058" s="100">
        <v>6119</v>
      </c>
      <c r="I2058" s="16">
        <v>0</v>
      </c>
      <c r="J2058" s="16">
        <v>0</v>
      </c>
      <c r="K2058" s="16">
        <v>2599</v>
      </c>
      <c r="L2058" s="9">
        <v>0</v>
      </c>
      <c r="M2058" s="9"/>
      <c r="O2058" s="11">
        <f t="shared" si="330"/>
        <v>28896</v>
      </c>
      <c r="P2058" s="22">
        <v>0</v>
      </c>
      <c r="Q2058" s="11">
        <f t="shared" si="331"/>
        <v>2599</v>
      </c>
      <c r="S2058" s="11">
        <f t="shared" si="323"/>
        <v>28896</v>
      </c>
      <c r="T2058" s="11">
        <f t="shared" si="326"/>
        <v>28896</v>
      </c>
      <c r="U2058" s="11">
        <f t="shared" si="332"/>
        <v>-892</v>
      </c>
      <c r="V2058" s="11">
        <f t="shared" si="327"/>
        <v>28896</v>
      </c>
      <c r="W2058" s="12">
        <f t="shared" si="324"/>
        <v>1</v>
      </c>
      <c r="X2058" s="11">
        <f t="shared" si="328"/>
        <v>0</v>
      </c>
      <c r="Y2058" s="12">
        <f t="shared" si="325"/>
        <v>0</v>
      </c>
      <c r="AA2058" s="12"/>
      <c r="AB2058" s="12"/>
    </row>
    <row r="2059" spans="1:28">
      <c r="A2059" s="1">
        <v>36756</v>
      </c>
      <c r="B2059" s="7" t="s">
        <v>82</v>
      </c>
      <c r="C2059" s="8" t="str">
        <f t="shared" si="329"/>
        <v>Fri</v>
      </c>
      <c r="E2059" s="10">
        <v>0</v>
      </c>
      <c r="F2059" s="16">
        <v>7172</v>
      </c>
      <c r="G2059" s="16">
        <v>11615</v>
      </c>
      <c r="H2059" s="100">
        <v>5019</v>
      </c>
      <c r="I2059" s="16">
        <v>0</v>
      </c>
      <c r="J2059" s="16">
        <v>0</v>
      </c>
      <c r="K2059" s="16">
        <v>2580</v>
      </c>
      <c r="L2059" s="9">
        <v>0</v>
      </c>
      <c r="M2059" s="9"/>
      <c r="O2059" s="11">
        <f t="shared" si="330"/>
        <v>26386</v>
      </c>
      <c r="P2059" s="22">
        <v>0</v>
      </c>
      <c r="Q2059" s="11">
        <f t="shared" si="331"/>
        <v>2580</v>
      </c>
      <c r="S2059" s="11">
        <f t="shared" si="323"/>
        <v>26386</v>
      </c>
      <c r="T2059" s="11">
        <f t="shared" si="326"/>
        <v>26386</v>
      </c>
      <c r="U2059" s="11">
        <f t="shared" si="332"/>
        <v>-2510</v>
      </c>
      <c r="V2059" s="11">
        <f t="shared" si="327"/>
        <v>26386</v>
      </c>
      <c r="W2059" s="12">
        <f t="shared" si="324"/>
        <v>1</v>
      </c>
      <c r="X2059" s="11">
        <f t="shared" si="328"/>
        <v>0</v>
      </c>
      <c r="Y2059" s="12">
        <f t="shared" si="325"/>
        <v>0</v>
      </c>
      <c r="AA2059" s="12"/>
      <c r="AB2059" s="12"/>
    </row>
    <row r="2060" spans="1:28">
      <c r="A2060" s="1">
        <v>36757</v>
      </c>
      <c r="B2060" s="7" t="s">
        <v>82</v>
      </c>
      <c r="C2060" s="8" t="str">
        <f t="shared" si="329"/>
        <v>Sat</v>
      </c>
      <c r="E2060" s="10">
        <v>0</v>
      </c>
      <c r="F2060" s="82">
        <v>6083</v>
      </c>
      <c r="G2060" s="82">
        <v>10997</v>
      </c>
      <c r="H2060" s="102">
        <v>3517</v>
      </c>
      <c r="I2060" s="82">
        <v>0</v>
      </c>
      <c r="J2060" s="16">
        <v>0</v>
      </c>
      <c r="K2060" s="82">
        <v>2796</v>
      </c>
      <c r="L2060" s="9">
        <v>0</v>
      </c>
      <c r="M2060" s="9"/>
      <c r="O2060" s="11">
        <f t="shared" si="330"/>
        <v>23393</v>
      </c>
      <c r="P2060" s="22">
        <v>0</v>
      </c>
      <c r="Q2060" s="11">
        <f t="shared" si="331"/>
        <v>2796</v>
      </c>
      <c r="S2060" s="11">
        <f t="shared" si="323"/>
        <v>23393</v>
      </c>
      <c r="T2060" s="11">
        <f t="shared" si="326"/>
        <v>23393</v>
      </c>
      <c r="U2060" s="11">
        <f t="shared" si="332"/>
        <v>-2993</v>
      </c>
      <c r="V2060" s="11">
        <f t="shared" si="327"/>
        <v>23393</v>
      </c>
      <c r="W2060" s="12">
        <f t="shared" si="324"/>
        <v>1</v>
      </c>
      <c r="X2060" s="11">
        <f t="shared" si="328"/>
        <v>0</v>
      </c>
      <c r="Y2060" s="12">
        <f t="shared" si="325"/>
        <v>0</v>
      </c>
      <c r="AA2060" s="12"/>
      <c r="AB2060" s="12"/>
    </row>
    <row r="2061" spans="1:28">
      <c r="A2061" s="1">
        <v>36758</v>
      </c>
      <c r="B2061" s="7" t="s">
        <v>82</v>
      </c>
      <c r="C2061" s="8" t="str">
        <f t="shared" si="329"/>
        <v>Sun</v>
      </c>
      <c r="E2061" s="10">
        <v>0</v>
      </c>
      <c r="F2061" s="82">
        <v>6749</v>
      </c>
      <c r="G2061" s="82">
        <v>11491</v>
      </c>
      <c r="H2061" s="102">
        <v>4400</v>
      </c>
      <c r="I2061" s="82">
        <v>0</v>
      </c>
      <c r="J2061" s="16">
        <v>0</v>
      </c>
      <c r="K2061" s="82">
        <v>2749</v>
      </c>
      <c r="L2061" s="9">
        <v>0</v>
      </c>
      <c r="M2061" s="9"/>
      <c r="O2061" s="11">
        <f t="shared" si="330"/>
        <v>25389</v>
      </c>
      <c r="P2061" s="22">
        <v>0</v>
      </c>
      <c r="Q2061" s="11">
        <f t="shared" si="331"/>
        <v>2749</v>
      </c>
      <c r="S2061" s="11">
        <f t="shared" si="323"/>
        <v>25389</v>
      </c>
      <c r="T2061" s="11">
        <f t="shared" si="326"/>
        <v>25389</v>
      </c>
      <c r="U2061" s="11">
        <f t="shared" si="332"/>
        <v>1996</v>
      </c>
      <c r="V2061" s="11">
        <f t="shared" si="327"/>
        <v>25389</v>
      </c>
      <c r="W2061" s="12">
        <f t="shared" si="324"/>
        <v>1</v>
      </c>
      <c r="X2061" s="11">
        <f t="shared" si="328"/>
        <v>0</v>
      </c>
      <c r="Y2061" s="12">
        <f t="shared" si="325"/>
        <v>0</v>
      </c>
      <c r="AA2061" s="12"/>
      <c r="AB2061" s="12"/>
    </row>
    <row r="2062" spans="1:28">
      <c r="A2062" s="1">
        <v>36759</v>
      </c>
      <c r="B2062" s="7" t="s">
        <v>82</v>
      </c>
      <c r="C2062" s="8" t="str">
        <f t="shared" si="329"/>
        <v>Mon</v>
      </c>
      <c r="E2062" s="10">
        <v>0</v>
      </c>
      <c r="F2062" s="16">
        <v>8283</v>
      </c>
      <c r="G2062" s="16">
        <v>12557</v>
      </c>
      <c r="H2062" s="100">
        <v>6592</v>
      </c>
      <c r="I2062" s="16">
        <v>0</v>
      </c>
      <c r="J2062" s="16">
        <v>0</v>
      </c>
      <c r="K2062" s="16">
        <v>2748</v>
      </c>
      <c r="L2062" s="9">
        <v>0</v>
      </c>
      <c r="M2062" s="9"/>
      <c r="O2062" s="11">
        <f t="shared" si="330"/>
        <v>30180</v>
      </c>
      <c r="P2062" s="22">
        <v>0</v>
      </c>
      <c r="Q2062" s="11">
        <f t="shared" si="331"/>
        <v>2748</v>
      </c>
      <c r="S2062" s="11">
        <f t="shared" si="323"/>
        <v>30180</v>
      </c>
      <c r="T2062" s="11">
        <f t="shared" si="326"/>
        <v>30180</v>
      </c>
      <c r="U2062" s="11">
        <f t="shared" si="332"/>
        <v>4791</v>
      </c>
      <c r="V2062" s="11">
        <f t="shared" si="327"/>
        <v>30180</v>
      </c>
      <c r="W2062" s="12">
        <f t="shared" si="324"/>
        <v>1</v>
      </c>
      <c r="X2062" s="11">
        <f t="shared" si="328"/>
        <v>0</v>
      </c>
      <c r="Y2062" s="12">
        <f t="shared" si="325"/>
        <v>0</v>
      </c>
      <c r="AA2062" s="12"/>
      <c r="AB2062" s="12"/>
    </row>
    <row r="2063" spans="1:28">
      <c r="A2063" s="1">
        <v>36760</v>
      </c>
      <c r="B2063" s="7" t="s">
        <v>82</v>
      </c>
      <c r="C2063" s="8" t="str">
        <f t="shared" si="329"/>
        <v>Tue</v>
      </c>
      <c r="E2063" s="10">
        <v>0</v>
      </c>
      <c r="F2063" s="82">
        <v>8215</v>
      </c>
      <c r="G2063" s="82">
        <v>12434</v>
      </c>
      <c r="H2063" s="102">
        <v>6404</v>
      </c>
      <c r="I2063" s="82">
        <v>0</v>
      </c>
      <c r="J2063" s="16">
        <v>0</v>
      </c>
      <c r="K2063" s="82">
        <v>2821</v>
      </c>
      <c r="L2063" s="9">
        <v>0</v>
      </c>
      <c r="M2063" s="9"/>
      <c r="O2063" s="11">
        <f t="shared" si="330"/>
        <v>29874</v>
      </c>
      <c r="P2063" s="22">
        <v>0</v>
      </c>
      <c r="Q2063" s="11">
        <f t="shared" si="331"/>
        <v>2821</v>
      </c>
      <c r="S2063" s="11">
        <f t="shared" si="323"/>
        <v>29874</v>
      </c>
      <c r="T2063" s="11">
        <f t="shared" si="326"/>
        <v>29874</v>
      </c>
      <c r="U2063" s="11">
        <f t="shared" si="332"/>
        <v>-306</v>
      </c>
      <c r="V2063" s="11">
        <f t="shared" si="327"/>
        <v>29874</v>
      </c>
      <c r="W2063" s="12">
        <f t="shared" si="324"/>
        <v>1</v>
      </c>
      <c r="X2063" s="11">
        <f t="shared" si="328"/>
        <v>0</v>
      </c>
      <c r="Y2063" s="12">
        <f t="shared" si="325"/>
        <v>0</v>
      </c>
      <c r="AA2063" s="12"/>
      <c r="AB2063" s="12"/>
    </row>
    <row r="2064" spans="1:28">
      <c r="A2064" s="1">
        <v>36761</v>
      </c>
      <c r="B2064" s="7" t="s">
        <v>82</v>
      </c>
      <c r="C2064" s="8" t="str">
        <f t="shared" si="329"/>
        <v>Wed</v>
      </c>
      <c r="E2064" s="10">
        <v>0</v>
      </c>
      <c r="F2064" s="82">
        <v>7954</v>
      </c>
      <c r="G2064" s="82">
        <v>12072</v>
      </c>
      <c r="H2064" s="102">
        <v>6403</v>
      </c>
      <c r="I2064" s="82">
        <v>0</v>
      </c>
      <c r="J2064" s="16">
        <v>0</v>
      </c>
      <c r="K2064" s="82">
        <v>2759</v>
      </c>
      <c r="L2064" s="9">
        <v>0</v>
      </c>
      <c r="M2064" s="9"/>
      <c r="O2064" s="11">
        <f t="shared" si="330"/>
        <v>29188</v>
      </c>
      <c r="P2064" s="22">
        <v>0</v>
      </c>
      <c r="Q2064" s="11">
        <f t="shared" si="331"/>
        <v>2759</v>
      </c>
      <c r="S2064" s="11">
        <f t="shared" si="323"/>
        <v>29188</v>
      </c>
      <c r="T2064" s="11">
        <f t="shared" si="326"/>
        <v>29188</v>
      </c>
      <c r="U2064" s="11">
        <f t="shared" si="332"/>
        <v>-686</v>
      </c>
      <c r="V2064" s="11">
        <f t="shared" si="327"/>
        <v>29188</v>
      </c>
      <c r="W2064" s="12">
        <f t="shared" si="324"/>
        <v>1</v>
      </c>
      <c r="X2064" s="11">
        <f t="shared" si="328"/>
        <v>0</v>
      </c>
      <c r="Y2064" s="12">
        <f t="shared" si="325"/>
        <v>0</v>
      </c>
      <c r="AA2064" s="12"/>
      <c r="AB2064" s="12"/>
    </row>
    <row r="2065" spans="1:28">
      <c r="A2065" s="1">
        <v>36762</v>
      </c>
      <c r="B2065" s="7" t="s">
        <v>82</v>
      </c>
      <c r="C2065" s="8" t="str">
        <f t="shared" si="329"/>
        <v>Thur</v>
      </c>
      <c r="E2065" s="10">
        <v>0</v>
      </c>
      <c r="F2065" s="82">
        <v>7709</v>
      </c>
      <c r="G2065" s="82">
        <v>11902</v>
      </c>
      <c r="H2065" s="102">
        <v>6385</v>
      </c>
      <c r="I2065" s="82">
        <v>0</v>
      </c>
      <c r="J2065" s="16">
        <v>0</v>
      </c>
      <c r="K2065" s="82">
        <v>2729</v>
      </c>
      <c r="L2065" s="9">
        <v>0</v>
      </c>
      <c r="M2065" s="9"/>
      <c r="O2065" s="11">
        <f t="shared" si="330"/>
        <v>28725</v>
      </c>
      <c r="P2065" s="22">
        <v>0</v>
      </c>
      <c r="Q2065" s="11">
        <f t="shared" si="331"/>
        <v>2729</v>
      </c>
      <c r="S2065" s="11">
        <f t="shared" si="323"/>
        <v>28725</v>
      </c>
      <c r="T2065" s="11">
        <f t="shared" si="326"/>
        <v>28725</v>
      </c>
      <c r="U2065" s="11">
        <f t="shared" si="332"/>
        <v>-463</v>
      </c>
      <c r="V2065" s="11">
        <f t="shared" si="327"/>
        <v>28725</v>
      </c>
      <c r="W2065" s="12">
        <f t="shared" si="324"/>
        <v>1</v>
      </c>
      <c r="X2065" s="11">
        <f t="shared" si="328"/>
        <v>0</v>
      </c>
      <c r="Y2065" s="12">
        <f t="shared" si="325"/>
        <v>0</v>
      </c>
      <c r="AA2065" s="12"/>
      <c r="AB2065" s="12"/>
    </row>
    <row r="2066" spans="1:28">
      <c r="A2066" s="1">
        <v>36763</v>
      </c>
      <c r="B2066" s="7" t="s">
        <v>82</v>
      </c>
      <c r="C2066" s="8" t="str">
        <f t="shared" si="329"/>
        <v>Fri</v>
      </c>
      <c r="E2066" s="10">
        <v>0</v>
      </c>
      <c r="F2066" s="82">
        <v>7254</v>
      </c>
      <c r="G2066" s="82">
        <v>11612</v>
      </c>
      <c r="H2066" s="102">
        <v>5660</v>
      </c>
      <c r="I2066" s="82">
        <v>0</v>
      </c>
      <c r="J2066" s="16">
        <v>0</v>
      </c>
      <c r="K2066" s="82">
        <v>2795</v>
      </c>
      <c r="L2066" s="9">
        <v>0</v>
      </c>
      <c r="M2066" s="9"/>
      <c r="O2066" s="11">
        <f t="shared" si="330"/>
        <v>27321</v>
      </c>
      <c r="P2066" s="22">
        <v>2</v>
      </c>
      <c r="Q2066" s="11">
        <f t="shared" si="331"/>
        <v>2793</v>
      </c>
      <c r="S2066" s="11">
        <f t="shared" si="323"/>
        <v>27319</v>
      </c>
      <c r="T2066" s="11">
        <f t="shared" si="326"/>
        <v>27319</v>
      </c>
      <c r="U2066" s="11">
        <f t="shared" si="332"/>
        <v>-1406</v>
      </c>
      <c r="V2066" s="11">
        <f t="shared" si="327"/>
        <v>27319</v>
      </c>
      <c r="W2066" s="12">
        <f t="shared" si="324"/>
        <v>1</v>
      </c>
      <c r="X2066" s="11">
        <f t="shared" si="328"/>
        <v>0</v>
      </c>
      <c r="Y2066" s="12">
        <f t="shared" si="325"/>
        <v>0</v>
      </c>
      <c r="AA2066" s="12"/>
      <c r="AB2066" s="12"/>
    </row>
    <row r="2067" spans="1:28">
      <c r="A2067" s="1">
        <v>36764</v>
      </c>
      <c r="B2067" s="7" t="s">
        <v>82</v>
      </c>
      <c r="C2067" s="8" t="str">
        <f t="shared" si="329"/>
        <v>Sat</v>
      </c>
      <c r="E2067" s="10">
        <v>0</v>
      </c>
      <c r="F2067" s="82">
        <v>6036</v>
      </c>
      <c r="G2067" s="82">
        <v>10650</v>
      </c>
      <c r="H2067" s="102">
        <v>3546</v>
      </c>
      <c r="I2067" s="82">
        <v>0</v>
      </c>
      <c r="J2067" s="16">
        <v>0</v>
      </c>
      <c r="K2067" s="82">
        <v>2815</v>
      </c>
      <c r="L2067" s="9">
        <v>0</v>
      </c>
      <c r="M2067" s="9"/>
      <c r="O2067" s="11">
        <f t="shared" si="330"/>
        <v>23047</v>
      </c>
      <c r="P2067" s="22">
        <v>0</v>
      </c>
      <c r="Q2067" s="11">
        <f t="shared" si="331"/>
        <v>2815</v>
      </c>
      <c r="S2067" s="11">
        <f t="shared" si="323"/>
        <v>23047</v>
      </c>
      <c r="T2067" s="11">
        <f t="shared" si="326"/>
        <v>23047</v>
      </c>
      <c r="U2067" s="11">
        <f t="shared" si="332"/>
        <v>-4272</v>
      </c>
      <c r="V2067" s="11">
        <f t="shared" si="327"/>
        <v>23047</v>
      </c>
      <c r="W2067" s="12">
        <f t="shared" si="324"/>
        <v>1</v>
      </c>
      <c r="X2067" s="11">
        <f t="shared" si="328"/>
        <v>0</v>
      </c>
      <c r="Y2067" s="12">
        <f t="shared" si="325"/>
        <v>0</v>
      </c>
      <c r="AA2067" s="12"/>
      <c r="AB2067" s="12"/>
    </row>
    <row r="2068" spans="1:28">
      <c r="A2068" s="1">
        <v>36765</v>
      </c>
      <c r="B2068" s="7" t="s">
        <v>82</v>
      </c>
      <c r="C2068" s="8" t="str">
        <f t="shared" si="329"/>
        <v>Sun</v>
      </c>
      <c r="E2068" s="10">
        <v>0</v>
      </c>
      <c r="F2068" s="82">
        <v>6577</v>
      </c>
      <c r="G2068" s="82">
        <v>11028</v>
      </c>
      <c r="H2068" s="102">
        <v>4580</v>
      </c>
      <c r="I2068" s="82">
        <v>0</v>
      </c>
      <c r="J2068" s="16">
        <v>0</v>
      </c>
      <c r="K2068" s="82">
        <v>2767</v>
      </c>
      <c r="L2068" s="9">
        <v>0</v>
      </c>
      <c r="M2068" s="9"/>
      <c r="O2068" s="11">
        <f t="shared" si="330"/>
        <v>24952</v>
      </c>
      <c r="P2068" s="22">
        <v>0</v>
      </c>
      <c r="Q2068" s="11">
        <f t="shared" si="331"/>
        <v>2767</v>
      </c>
      <c r="S2068" s="11">
        <f t="shared" si="323"/>
        <v>24952</v>
      </c>
      <c r="T2068" s="11">
        <f t="shared" si="326"/>
        <v>24952</v>
      </c>
      <c r="U2068" s="11">
        <f t="shared" si="332"/>
        <v>1905</v>
      </c>
      <c r="V2068" s="11">
        <f t="shared" si="327"/>
        <v>24952</v>
      </c>
      <c r="W2068" s="12">
        <f t="shared" si="324"/>
        <v>1</v>
      </c>
      <c r="X2068" s="11">
        <f t="shared" si="328"/>
        <v>0</v>
      </c>
      <c r="Y2068" s="12">
        <f t="shared" si="325"/>
        <v>0</v>
      </c>
      <c r="AA2068" s="12"/>
      <c r="AB2068" s="12"/>
    </row>
    <row r="2069" spans="1:28">
      <c r="A2069" s="1">
        <v>36766</v>
      </c>
      <c r="B2069" s="7" t="s">
        <v>82</v>
      </c>
      <c r="C2069" s="8" t="str">
        <f t="shared" si="329"/>
        <v>Mon</v>
      </c>
      <c r="E2069" s="10">
        <v>0</v>
      </c>
      <c r="F2069" s="16">
        <v>7991</v>
      </c>
      <c r="G2069" s="16">
        <v>11978</v>
      </c>
      <c r="H2069" s="100">
        <v>6531</v>
      </c>
      <c r="I2069" s="16">
        <v>0</v>
      </c>
      <c r="J2069" s="16">
        <v>0</v>
      </c>
      <c r="K2069" s="16">
        <v>2705</v>
      </c>
      <c r="L2069" s="9">
        <v>0</v>
      </c>
      <c r="M2069" s="9"/>
      <c r="O2069" s="11">
        <f t="shared" si="330"/>
        <v>29205</v>
      </c>
      <c r="P2069" s="22">
        <v>0</v>
      </c>
      <c r="Q2069" s="11">
        <f t="shared" si="331"/>
        <v>2705</v>
      </c>
      <c r="S2069" s="11">
        <f t="shared" si="323"/>
        <v>29205</v>
      </c>
      <c r="T2069" s="11">
        <f t="shared" si="326"/>
        <v>29205</v>
      </c>
      <c r="U2069" s="11">
        <f t="shared" si="332"/>
        <v>4253</v>
      </c>
      <c r="V2069" s="11">
        <f t="shared" si="327"/>
        <v>29205</v>
      </c>
      <c r="W2069" s="12">
        <f t="shared" si="324"/>
        <v>1</v>
      </c>
      <c r="X2069" s="11">
        <f t="shared" si="328"/>
        <v>0</v>
      </c>
      <c r="Y2069" s="12">
        <f t="shared" si="325"/>
        <v>0</v>
      </c>
      <c r="AA2069" s="12"/>
      <c r="AB2069" s="12"/>
    </row>
    <row r="2070" spans="1:28">
      <c r="A2070" s="1">
        <v>36767</v>
      </c>
      <c r="B2070" s="7" t="s">
        <v>82</v>
      </c>
      <c r="C2070" s="8" t="str">
        <f t="shared" si="329"/>
        <v>Tue</v>
      </c>
      <c r="E2070" s="10">
        <v>0</v>
      </c>
      <c r="F2070" s="16">
        <v>8021</v>
      </c>
      <c r="G2070" s="16">
        <v>11927</v>
      </c>
      <c r="H2070" s="100">
        <v>6684</v>
      </c>
      <c r="I2070" s="16">
        <v>0</v>
      </c>
      <c r="J2070" s="16">
        <v>0</v>
      </c>
      <c r="K2070" s="16">
        <v>2835</v>
      </c>
      <c r="L2070" s="9">
        <v>0</v>
      </c>
      <c r="M2070" s="9"/>
      <c r="O2070" s="11">
        <f t="shared" si="330"/>
        <v>29467</v>
      </c>
      <c r="P2070" s="22">
        <v>0</v>
      </c>
      <c r="Q2070" s="11">
        <f t="shared" si="331"/>
        <v>2835</v>
      </c>
      <c r="S2070" s="11">
        <f t="shared" si="323"/>
        <v>29467</v>
      </c>
      <c r="T2070" s="11">
        <f t="shared" si="326"/>
        <v>29467</v>
      </c>
      <c r="U2070" s="11">
        <f t="shared" si="332"/>
        <v>262</v>
      </c>
      <c r="V2070" s="11">
        <f t="shared" si="327"/>
        <v>29467</v>
      </c>
      <c r="W2070" s="12">
        <f t="shared" si="324"/>
        <v>1</v>
      </c>
      <c r="X2070" s="11">
        <f t="shared" si="328"/>
        <v>0</v>
      </c>
      <c r="Y2070" s="12">
        <f t="shared" si="325"/>
        <v>0</v>
      </c>
      <c r="AA2070" s="12"/>
      <c r="AB2070" s="12"/>
    </row>
    <row r="2071" spans="1:28">
      <c r="A2071" s="1">
        <v>36768</v>
      </c>
      <c r="B2071" s="7" t="s">
        <v>82</v>
      </c>
      <c r="C2071" s="8" t="str">
        <f t="shared" si="329"/>
        <v>Wed</v>
      </c>
      <c r="E2071" s="10">
        <v>0</v>
      </c>
      <c r="F2071" s="16">
        <v>7999</v>
      </c>
      <c r="G2071" s="16">
        <v>11928</v>
      </c>
      <c r="H2071" s="100">
        <v>6596</v>
      </c>
      <c r="I2071" s="16">
        <v>0</v>
      </c>
      <c r="J2071" s="16">
        <v>0</v>
      </c>
      <c r="K2071" s="16">
        <v>2864</v>
      </c>
      <c r="L2071" s="9">
        <v>0</v>
      </c>
      <c r="M2071" s="9"/>
      <c r="O2071" s="11">
        <f t="shared" si="330"/>
        <v>29387</v>
      </c>
      <c r="P2071" s="22">
        <v>0</v>
      </c>
      <c r="Q2071" s="11">
        <f t="shared" si="331"/>
        <v>2864</v>
      </c>
      <c r="S2071" s="11">
        <f t="shared" si="323"/>
        <v>29387</v>
      </c>
      <c r="T2071" s="11">
        <f t="shared" si="326"/>
        <v>29387</v>
      </c>
      <c r="U2071" s="11">
        <f t="shared" si="332"/>
        <v>-80</v>
      </c>
      <c r="V2071" s="11">
        <f t="shared" si="327"/>
        <v>29387</v>
      </c>
      <c r="W2071" s="12">
        <f t="shared" si="324"/>
        <v>1</v>
      </c>
      <c r="X2071" s="11">
        <f t="shared" si="328"/>
        <v>0</v>
      </c>
      <c r="Y2071" s="12">
        <f t="shared" si="325"/>
        <v>0</v>
      </c>
      <c r="AA2071" s="12"/>
      <c r="AB2071" s="12"/>
    </row>
    <row r="2072" spans="1:28">
      <c r="A2072" s="1">
        <v>36769</v>
      </c>
      <c r="B2072" s="7" t="s">
        <v>82</v>
      </c>
      <c r="C2072" s="8" t="str">
        <f t="shared" si="329"/>
        <v>Thur</v>
      </c>
      <c r="E2072" s="10">
        <v>0</v>
      </c>
      <c r="F2072" s="16">
        <v>7718</v>
      </c>
      <c r="G2072" s="16">
        <v>11495</v>
      </c>
      <c r="H2072" s="100">
        <v>6044</v>
      </c>
      <c r="I2072" s="16">
        <v>0</v>
      </c>
      <c r="J2072" s="16">
        <v>0</v>
      </c>
      <c r="K2072" s="16">
        <v>31452</v>
      </c>
      <c r="L2072" s="9">
        <v>0</v>
      </c>
      <c r="M2072" s="9"/>
      <c r="O2072" s="11">
        <f t="shared" si="330"/>
        <v>56709</v>
      </c>
      <c r="P2072" s="22">
        <v>28356</v>
      </c>
      <c r="Q2072" s="11">
        <f t="shared" si="331"/>
        <v>3096</v>
      </c>
      <c r="S2072" s="11">
        <f t="shared" si="323"/>
        <v>28353</v>
      </c>
      <c r="T2072" s="11">
        <f t="shared" si="326"/>
        <v>28353</v>
      </c>
      <c r="U2072" s="11">
        <f t="shared" si="332"/>
        <v>-1034</v>
      </c>
      <c r="V2072" s="11">
        <f t="shared" si="327"/>
        <v>28353</v>
      </c>
      <c r="W2072" s="12">
        <f t="shared" si="324"/>
        <v>1</v>
      </c>
      <c r="X2072" s="11">
        <f t="shared" si="328"/>
        <v>0</v>
      </c>
      <c r="Y2072" s="12">
        <f t="shared" si="325"/>
        <v>0</v>
      </c>
      <c r="AA2072" s="12"/>
      <c r="AB2072" s="12"/>
    </row>
    <row r="2073" spans="1:28">
      <c r="A2073" s="1">
        <v>36770</v>
      </c>
      <c r="B2073" s="7" t="s">
        <v>83</v>
      </c>
      <c r="C2073" s="8" t="str">
        <f t="shared" si="329"/>
        <v>Fri</v>
      </c>
      <c r="E2073" s="10">
        <v>0</v>
      </c>
      <c r="F2073" s="9">
        <v>7069</v>
      </c>
      <c r="G2073" s="9">
        <v>10725</v>
      </c>
      <c r="H2073" s="61">
        <v>4386</v>
      </c>
      <c r="I2073" s="9">
        <v>0</v>
      </c>
      <c r="J2073" s="9">
        <v>0</v>
      </c>
      <c r="K2073" s="9">
        <v>27053</v>
      </c>
      <c r="L2073" s="9">
        <v>0</v>
      </c>
      <c r="M2073" s="9"/>
      <c r="O2073" s="11">
        <f t="shared" si="330"/>
        <v>49233</v>
      </c>
      <c r="P2073" s="22">
        <v>23716</v>
      </c>
      <c r="Q2073" s="11">
        <f t="shared" si="331"/>
        <v>3337</v>
      </c>
      <c r="S2073" s="11">
        <f t="shared" ref="S2073:S2102" si="333">O2073-P2073</f>
        <v>25517</v>
      </c>
      <c r="T2073" s="11">
        <f t="shared" si="326"/>
        <v>25517</v>
      </c>
      <c r="U2073" s="11">
        <f t="shared" si="332"/>
        <v>-2836</v>
      </c>
      <c r="V2073" s="11">
        <f t="shared" si="327"/>
        <v>25517</v>
      </c>
      <c r="W2073" s="12">
        <f t="shared" ref="W2073:W2102" si="334">V2073/S2073</f>
        <v>1</v>
      </c>
      <c r="X2073" s="11">
        <f t="shared" si="328"/>
        <v>0</v>
      </c>
      <c r="Y2073" s="12">
        <f t="shared" ref="Y2073:Y2102" si="335">X2073/S2073</f>
        <v>0</v>
      </c>
      <c r="AA2073" s="12"/>
      <c r="AB2073" s="12"/>
    </row>
    <row r="2074" spans="1:28">
      <c r="A2074" s="1">
        <v>36771</v>
      </c>
      <c r="B2074" s="7" t="s">
        <v>83</v>
      </c>
      <c r="C2074" s="8" t="str">
        <f t="shared" si="329"/>
        <v>Sat</v>
      </c>
      <c r="E2074" s="10">
        <v>0</v>
      </c>
      <c r="F2074" s="9">
        <v>5771</v>
      </c>
      <c r="G2074" s="9">
        <v>9766</v>
      </c>
      <c r="H2074" s="61">
        <v>2235</v>
      </c>
      <c r="I2074" s="9">
        <v>0</v>
      </c>
      <c r="J2074" s="9">
        <v>0</v>
      </c>
      <c r="K2074" s="9">
        <v>2592</v>
      </c>
      <c r="L2074" s="9">
        <v>0</v>
      </c>
      <c r="M2074" s="9"/>
      <c r="O2074" s="11">
        <f t="shared" si="330"/>
        <v>20364</v>
      </c>
      <c r="P2074" s="22">
        <v>0</v>
      </c>
      <c r="Q2074" s="11">
        <f t="shared" si="331"/>
        <v>2592</v>
      </c>
      <c r="S2074" s="11">
        <f t="shared" si="333"/>
        <v>20364</v>
      </c>
      <c r="T2074" s="11">
        <f t="shared" si="326"/>
        <v>20364</v>
      </c>
      <c r="U2074" s="11">
        <f t="shared" si="332"/>
        <v>-5153</v>
      </c>
      <c r="V2074" s="11">
        <f t="shared" si="327"/>
        <v>20364</v>
      </c>
      <c r="W2074" s="12">
        <f t="shared" si="334"/>
        <v>1</v>
      </c>
      <c r="X2074" s="11">
        <f t="shared" si="328"/>
        <v>0</v>
      </c>
      <c r="Y2074" s="12">
        <f t="shared" si="335"/>
        <v>0</v>
      </c>
      <c r="AA2074" s="12"/>
      <c r="AB2074" s="12"/>
    </row>
    <row r="2075" spans="1:28">
      <c r="A2075" s="1">
        <v>36772</v>
      </c>
      <c r="B2075" s="7" t="s">
        <v>83</v>
      </c>
      <c r="C2075" s="8" t="str">
        <f t="shared" si="329"/>
        <v>Sun</v>
      </c>
      <c r="E2075" s="10">
        <v>0</v>
      </c>
      <c r="F2075" s="9">
        <v>5758</v>
      </c>
      <c r="G2075" s="9">
        <v>9427</v>
      </c>
      <c r="H2075" s="61">
        <v>1743</v>
      </c>
      <c r="I2075" s="9">
        <v>0</v>
      </c>
      <c r="J2075" s="9">
        <v>0</v>
      </c>
      <c r="K2075" s="9">
        <v>2642</v>
      </c>
      <c r="L2075" s="9">
        <v>0</v>
      </c>
      <c r="M2075" s="9"/>
      <c r="O2075" s="11">
        <f t="shared" si="330"/>
        <v>19570</v>
      </c>
      <c r="P2075" s="22">
        <v>0</v>
      </c>
      <c r="Q2075" s="11">
        <f t="shared" si="331"/>
        <v>2642</v>
      </c>
      <c r="S2075" s="11">
        <f t="shared" si="333"/>
        <v>19570</v>
      </c>
      <c r="T2075" s="11">
        <f t="shared" si="326"/>
        <v>19570</v>
      </c>
      <c r="U2075" s="11">
        <f t="shared" si="332"/>
        <v>-794</v>
      </c>
      <c r="V2075" s="11">
        <f t="shared" si="327"/>
        <v>19570</v>
      </c>
      <c r="W2075" s="12">
        <f t="shared" si="334"/>
        <v>1</v>
      </c>
      <c r="X2075" s="11">
        <f t="shared" si="328"/>
        <v>0</v>
      </c>
      <c r="Y2075" s="12">
        <f t="shared" si="335"/>
        <v>0</v>
      </c>
      <c r="AA2075" s="12"/>
      <c r="AB2075" s="12"/>
    </row>
    <row r="2076" spans="1:28">
      <c r="A2076" s="1">
        <v>36773</v>
      </c>
      <c r="B2076" s="7" t="s">
        <v>83</v>
      </c>
      <c r="C2076" s="8" t="str">
        <f t="shared" si="329"/>
        <v>Mon</v>
      </c>
      <c r="E2076" s="10">
        <v>0</v>
      </c>
      <c r="F2076" s="9">
        <v>7546</v>
      </c>
      <c r="G2076" s="9">
        <v>10416</v>
      </c>
      <c r="H2076" s="61">
        <v>4016</v>
      </c>
      <c r="I2076" s="9">
        <v>0</v>
      </c>
      <c r="J2076" s="9">
        <v>0</v>
      </c>
      <c r="K2076" s="9">
        <v>2724</v>
      </c>
      <c r="L2076" s="9">
        <v>0</v>
      </c>
      <c r="M2076" s="9"/>
      <c r="O2076" s="11">
        <f t="shared" si="330"/>
        <v>24702</v>
      </c>
      <c r="P2076" s="22">
        <v>0</v>
      </c>
      <c r="Q2076" s="11">
        <f t="shared" si="331"/>
        <v>2724</v>
      </c>
      <c r="S2076" s="11">
        <f t="shared" si="333"/>
        <v>24702</v>
      </c>
      <c r="T2076" s="11">
        <f t="shared" si="326"/>
        <v>24702</v>
      </c>
      <c r="U2076" s="11">
        <f t="shared" si="332"/>
        <v>5132</v>
      </c>
      <c r="V2076" s="11">
        <f t="shared" si="327"/>
        <v>24702</v>
      </c>
      <c r="W2076" s="12">
        <f t="shared" si="334"/>
        <v>1</v>
      </c>
      <c r="X2076" s="11">
        <f t="shared" si="328"/>
        <v>0</v>
      </c>
      <c r="Y2076" s="12">
        <f t="shared" si="335"/>
        <v>0</v>
      </c>
      <c r="AA2076" s="12"/>
      <c r="AB2076" s="12"/>
    </row>
    <row r="2077" spans="1:28">
      <c r="A2077" s="1">
        <v>36774</v>
      </c>
      <c r="B2077" s="7" t="s">
        <v>83</v>
      </c>
      <c r="C2077" s="8" t="str">
        <f t="shared" si="329"/>
        <v>Tue</v>
      </c>
      <c r="E2077" s="10">
        <v>0</v>
      </c>
      <c r="F2077" s="9">
        <v>9632</v>
      </c>
      <c r="G2077" s="9">
        <v>12502</v>
      </c>
      <c r="H2077" s="61">
        <v>7884</v>
      </c>
      <c r="I2077" s="9">
        <v>0</v>
      </c>
      <c r="J2077" s="9">
        <v>0</v>
      </c>
      <c r="K2077" s="9">
        <v>2131</v>
      </c>
      <c r="L2077" s="9">
        <v>0</v>
      </c>
      <c r="M2077" s="9"/>
      <c r="O2077" s="11">
        <f t="shared" si="330"/>
        <v>32149</v>
      </c>
      <c r="P2077" s="22">
        <v>0</v>
      </c>
      <c r="Q2077" s="11">
        <f t="shared" si="331"/>
        <v>2131</v>
      </c>
      <c r="S2077" s="11">
        <f t="shared" si="333"/>
        <v>32149</v>
      </c>
      <c r="T2077" s="11">
        <f t="shared" si="326"/>
        <v>32149</v>
      </c>
      <c r="U2077" s="11">
        <f t="shared" si="332"/>
        <v>7447</v>
      </c>
      <c r="V2077" s="11">
        <f t="shared" si="327"/>
        <v>32149</v>
      </c>
      <c r="W2077" s="12">
        <f t="shared" si="334"/>
        <v>1</v>
      </c>
      <c r="X2077" s="11">
        <f t="shared" si="328"/>
        <v>0</v>
      </c>
      <c r="Y2077" s="12">
        <f t="shared" si="335"/>
        <v>0</v>
      </c>
      <c r="AA2077" s="12"/>
      <c r="AB2077" s="12"/>
    </row>
    <row r="2078" spans="1:28">
      <c r="A2078" s="1">
        <v>36775</v>
      </c>
      <c r="B2078" s="7" t="s">
        <v>83</v>
      </c>
      <c r="C2078" s="8" t="str">
        <f t="shared" si="329"/>
        <v>Wed</v>
      </c>
      <c r="E2078" s="18">
        <v>4</v>
      </c>
      <c r="F2078" s="9">
        <v>9756</v>
      </c>
      <c r="G2078" s="9">
        <v>12784</v>
      </c>
      <c r="H2078" s="61">
        <v>7714</v>
      </c>
      <c r="I2078" s="9">
        <v>0</v>
      </c>
      <c r="J2078" s="9">
        <v>0</v>
      </c>
      <c r="K2078" s="9">
        <v>1604</v>
      </c>
      <c r="L2078" s="9">
        <v>0</v>
      </c>
      <c r="M2078" s="9"/>
      <c r="O2078" s="11">
        <f t="shared" si="330"/>
        <v>31858</v>
      </c>
      <c r="P2078" s="22">
        <v>0</v>
      </c>
      <c r="Q2078" s="11">
        <f t="shared" si="331"/>
        <v>1604</v>
      </c>
      <c r="S2078" s="11">
        <f t="shared" si="333"/>
        <v>31858</v>
      </c>
      <c r="T2078" s="11">
        <f t="shared" si="326"/>
        <v>31858</v>
      </c>
      <c r="U2078" s="11">
        <f t="shared" si="332"/>
        <v>-291</v>
      </c>
      <c r="V2078" s="11">
        <f t="shared" si="327"/>
        <v>31858</v>
      </c>
      <c r="W2078" s="12">
        <f t="shared" si="334"/>
        <v>1</v>
      </c>
      <c r="X2078" s="11">
        <f t="shared" si="328"/>
        <v>0</v>
      </c>
      <c r="Y2078" s="12">
        <f t="shared" si="335"/>
        <v>0</v>
      </c>
      <c r="AA2078" s="12"/>
      <c r="AB2078" s="12"/>
    </row>
    <row r="2079" spans="1:28">
      <c r="A2079" s="1">
        <v>36776</v>
      </c>
      <c r="B2079" s="7" t="s">
        <v>83</v>
      </c>
      <c r="C2079" s="8" t="str">
        <f t="shared" si="329"/>
        <v>Thur</v>
      </c>
      <c r="E2079" s="18">
        <v>1</v>
      </c>
      <c r="F2079" s="16">
        <v>9269</v>
      </c>
      <c r="G2079" s="16">
        <v>12687</v>
      </c>
      <c r="H2079" s="100">
        <v>7628</v>
      </c>
      <c r="I2079" s="16">
        <v>0</v>
      </c>
      <c r="J2079" s="16">
        <v>0</v>
      </c>
      <c r="K2079" s="16">
        <v>1331</v>
      </c>
      <c r="L2079" s="9">
        <v>0</v>
      </c>
      <c r="M2079" s="9"/>
      <c r="O2079" s="11">
        <f t="shared" si="330"/>
        <v>30915</v>
      </c>
      <c r="P2079" s="22">
        <v>0</v>
      </c>
      <c r="Q2079" s="11">
        <f t="shared" si="331"/>
        <v>1331</v>
      </c>
      <c r="S2079" s="11">
        <f t="shared" si="333"/>
        <v>30915</v>
      </c>
      <c r="T2079" s="11">
        <f t="shared" si="326"/>
        <v>30915</v>
      </c>
      <c r="U2079" s="11">
        <f t="shared" si="332"/>
        <v>-943</v>
      </c>
      <c r="V2079" s="11">
        <f t="shared" si="327"/>
        <v>30915</v>
      </c>
      <c r="W2079" s="12">
        <f t="shared" si="334"/>
        <v>1</v>
      </c>
      <c r="X2079" s="11">
        <f t="shared" si="328"/>
        <v>0</v>
      </c>
      <c r="Y2079" s="12">
        <f t="shared" si="335"/>
        <v>0</v>
      </c>
      <c r="AA2079" s="12"/>
      <c r="AB2079" s="12"/>
    </row>
    <row r="2080" spans="1:28">
      <c r="A2080" s="1">
        <v>36777</v>
      </c>
      <c r="B2080" s="7" t="s">
        <v>83</v>
      </c>
      <c r="C2080" s="8" t="str">
        <f t="shared" si="329"/>
        <v>Fri</v>
      </c>
      <c r="E2080" s="18">
        <v>0</v>
      </c>
      <c r="F2080" s="9">
        <v>8018</v>
      </c>
      <c r="G2080" s="9">
        <v>11839</v>
      </c>
      <c r="H2080" s="61">
        <v>6406</v>
      </c>
      <c r="I2080" s="9">
        <v>0</v>
      </c>
      <c r="J2080" s="9">
        <v>0</v>
      </c>
      <c r="K2080" s="9">
        <v>2370</v>
      </c>
      <c r="L2080" s="9">
        <v>0</v>
      </c>
      <c r="M2080" s="9"/>
      <c r="O2080" s="11">
        <f t="shared" si="330"/>
        <v>28633</v>
      </c>
      <c r="P2080" s="22">
        <v>0</v>
      </c>
      <c r="Q2080" s="11">
        <f t="shared" si="331"/>
        <v>2370</v>
      </c>
      <c r="S2080" s="11">
        <f t="shared" si="333"/>
        <v>28633</v>
      </c>
      <c r="T2080" s="11">
        <f t="shared" si="326"/>
        <v>28633</v>
      </c>
      <c r="U2080" s="11">
        <f t="shared" si="332"/>
        <v>-2282</v>
      </c>
      <c r="V2080" s="11">
        <f t="shared" si="327"/>
        <v>28633</v>
      </c>
      <c r="W2080" s="12">
        <f t="shared" si="334"/>
        <v>1</v>
      </c>
      <c r="X2080" s="11">
        <f t="shared" si="328"/>
        <v>0</v>
      </c>
      <c r="Y2080" s="12">
        <f t="shared" si="335"/>
        <v>0</v>
      </c>
      <c r="AA2080" s="12"/>
      <c r="AB2080" s="12"/>
    </row>
    <row r="2081" spans="1:28">
      <c r="A2081" s="1">
        <v>36778</v>
      </c>
      <c r="B2081" s="7" t="s">
        <v>83</v>
      </c>
      <c r="C2081" s="8" t="str">
        <f t="shared" si="329"/>
        <v>Sat</v>
      </c>
      <c r="E2081" s="18">
        <v>0</v>
      </c>
      <c r="F2081" s="9">
        <v>6503</v>
      </c>
      <c r="G2081" s="9">
        <v>10779</v>
      </c>
      <c r="H2081" s="61">
        <v>4463</v>
      </c>
      <c r="I2081" s="9">
        <v>0</v>
      </c>
      <c r="J2081" s="9">
        <v>0</v>
      </c>
      <c r="K2081" s="9">
        <v>2157</v>
      </c>
      <c r="L2081" s="9">
        <v>0</v>
      </c>
      <c r="M2081" s="9"/>
      <c r="O2081" s="11">
        <f t="shared" si="330"/>
        <v>23902</v>
      </c>
      <c r="P2081" s="22">
        <v>0</v>
      </c>
      <c r="Q2081" s="11">
        <f t="shared" si="331"/>
        <v>2157</v>
      </c>
      <c r="S2081" s="11">
        <f t="shared" si="333"/>
        <v>23902</v>
      </c>
      <c r="T2081" s="11">
        <f t="shared" si="326"/>
        <v>23902</v>
      </c>
      <c r="U2081" s="11">
        <f t="shared" si="332"/>
        <v>-4731</v>
      </c>
      <c r="V2081" s="11">
        <f t="shared" si="327"/>
        <v>23902</v>
      </c>
      <c r="W2081" s="12">
        <f t="shared" si="334"/>
        <v>1</v>
      </c>
      <c r="X2081" s="11">
        <f t="shared" si="328"/>
        <v>0</v>
      </c>
      <c r="Y2081" s="12">
        <f t="shared" si="335"/>
        <v>0</v>
      </c>
      <c r="AA2081" s="12"/>
      <c r="AB2081" s="12"/>
    </row>
    <row r="2082" spans="1:28">
      <c r="A2082" s="1">
        <v>36779</v>
      </c>
      <c r="B2082" s="7" t="s">
        <v>83</v>
      </c>
      <c r="C2082" s="8" t="str">
        <f t="shared" si="329"/>
        <v>Sun</v>
      </c>
      <c r="E2082" s="18">
        <v>0</v>
      </c>
      <c r="F2082" s="9">
        <v>7048</v>
      </c>
      <c r="G2082" s="9">
        <v>11120</v>
      </c>
      <c r="H2082" s="61">
        <v>5454</v>
      </c>
      <c r="I2082" s="9">
        <v>0</v>
      </c>
      <c r="J2082" s="9">
        <v>0</v>
      </c>
      <c r="K2082" s="9">
        <v>28265</v>
      </c>
      <c r="L2082" s="9">
        <v>0</v>
      </c>
      <c r="M2082" s="9"/>
      <c r="O2082" s="11">
        <f t="shared" si="330"/>
        <v>51887</v>
      </c>
      <c r="P2082" s="22">
        <v>25394</v>
      </c>
      <c r="Q2082" s="11">
        <f t="shared" si="331"/>
        <v>2871</v>
      </c>
      <c r="S2082" s="11">
        <f t="shared" si="333"/>
        <v>26493</v>
      </c>
      <c r="T2082" s="11">
        <f t="shared" si="326"/>
        <v>26493</v>
      </c>
      <c r="U2082" s="11">
        <f t="shared" si="332"/>
        <v>2591</v>
      </c>
      <c r="V2082" s="11">
        <f t="shared" si="327"/>
        <v>26493</v>
      </c>
      <c r="W2082" s="12">
        <f t="shared" si="334"/>
        <v>1</v>
      </c>
      <c r="X2082" s="11">
        <f t="shared" si="328"/>
        <v>0</v>
      </c>
      <c r="Y2082" s="12">
        <f t="shared" si="335"/>
        <v>0</v>
      </c>
      <c r="AA2082" s="12"/>
      <c r="AB2082" s="12"/>
    </row>
    <row r="2083" spans="1:28">
      <c r="A2083" s="1">
        <v>36780</v>
      </c>
      <c r="B2083" s="7" t="s">
        <v>83</v>
      </c>
      <c r="C2083" s="8" t="str">
        <f t="shared" si="329"/>
        <v>Mon</v>
      </c>
      <c r="E2083" s="18">
        <v>0</v>
      </c>
      <c r="F2083" s="9">
        <v>8557</v>
      </c>
      <c r="G2083" s="9">
        <v>12502</v>
      </c>
      <c r="H2083" s="61">
        <v>7243</v>
      </c>
      <c r="I2083" s="9">
        <v>0</v>
      </c>
      <c r="J2083" s="9">
        <v>0</v>
      </c>
      <c r="K2083" s="9">
        <v>18824</v>
      </c>
      <c r="L2083" s="9">
        <v>0</v>
      </c>
      <c r="M2083" s="9"/>
      <c r="O2083" s="11">
        <f t="shared" si="330"/>
        <v>47126</v>
      </c>
      <c r="P2083" s="22">
        <v>16538</v>
      </c>
      <c r="Q2083" s="11">
        <f t="shared" si="331"/>
        <v>2286</v>
      </c>
      <c r="S2083" s="11">
        <f t="shared" si="333"/>
        <v>30588</v>
      </c>
      <c r="T2083" s="11">
        <f t="shared" si="326"/>
        <v>30588</v>
      </c>
      <c r="U2083" s="11">
        <f t="shared" si="332"/>
        <v>4095</v>
      </c>
      <c r="V2083" s="11">
        <f t="shared" si="327"/>
        <v>30588</v>
      </c>
      <c r="W2083" s="12">
        <f t="shared" si="334"/>
        <v>1</v>
      </c>
      <c r="X2083" s="11">
        <f t="shared" si="328"/>
        <v>0</v>
      </c>
      <c r="Y2083" s="12">
        <f t="shared" si="335"/>
        <v>0</v>
      </c>
      <c r="AA2083" s="12"/>
      <c r="AB2083" s="12"/>
    </row>
    <row r="2084" spans="1:28">
      <c r="A2084" s="1">
        <v>36781</v>
      </c>
      <c r="B2084" s="7" t="s">
        <v>83</v>
      </c>
      <c r="C2084" s="8" t="str">
        <f t="shared" si="329"/>
        <v>Tue</v>
      </c>
      <c r="E2084" s="18">
        <v>0</v>
      </c>
      <c r="F2084" s="9">
        <v>8757</v>
      </c>
      <c r="G2084" s="9">
        <v>12553</v>
      </c>
      <c r="H2084" s="61">
        <v>7210</v>
      </c>
      <c r="I2084" s="9">
        <v>0</v>
      </c>
      <c r="J2084" s="9">
        <v>0</v>
      </c>
      <c r="K2084" s="9">
        <v>2658</v>
      </c>
      <c r="L2084" s="9">
        <v>0</v>
      </c>
      <c r="M2084" s="9"/>
      <c r="O2084" s="11">
        <f t="shared" si="330"/>
        <v>31178</v>
      </c>
      <c r="P2084" s="22">
        <v>0</v>
      </c>
      <c r="Q2084" s="11">
        <f t="shared" si="331"/>
        <v>2658</v>
      </c>
      <c r="S2084" s="11">
        <f t="shared" si="333"/>
        <v>31178</v>
      </c>
      <c r="T2084" s="11">
        <f t="shared" si="326"/>
        <v>31178</v>
      </c>
      <c r="U2084" s="11">
        <f t="shared" si="332"/>
        <v>590</v>
      </c>
      <c r="V2084" s="11">
        <f t="shared" si="327"/>
        <v>31178</v>
      </c>
      <c r="W2084" s="12">
        <f t="shared" si="334"/>
        <v>1</v>
      </c>
      <c r="X2084" s="11">
        <f t="shared" si="328"/>
        <v>0</v>
      </c>
      <c r="Y2084" s="12">
        <f t="shared" si="335"/>
        <v>0</v>
      </c>
      <c r="AA2084" s="12"/>
      <c r="AB2084" s="12"/>
    </row>
    <row r="2085" spans="1:28">
      <c r="A2085" s="1">
        <v>36782</v>
      </c>
      <c r="B2085" s="7" t="s">
        <v>83</v>
      </c>
      <c r="C2085" s="8" t="str">
        <f t="shared" si="329"/>
        <v>Wed</v>
      </c>
      <c r="E2085" s="18">
        <v>0</v>
      </c>
      <c r="F2085" s="9">
        <v>8930</v>
      </c>
      <c r="G2085" s="9">
        <v>12420</v>
      </c>
      <c r="H2085" s="61">
        <v>7280</v>
      </c>
      <c r="I2085" s="9">
        <v>0</v>
      </c>
      <c r="J2085" s="9">
        <v>0</v>
      </c>
      <c r="K2085" s="9">
        <v>2803</v>
      </c>
      <c r="L2085" s="9">
        <v>0</v>
      </c>
      <c r="M2085" s="9"/>
      <c r="O2085" s="11">
        <f t="shared" si="330"/>
        <v>31433</v>
      </c>
      <c r="P2085" s="22">
        <v>0</v>
      </c>
      <c r="Q2085" s="11">
        <f t="shared" si="331"/>
        <v>2803</v>
      </c>
      <c r="S2085" s="11">
        <f t="shared" si="333"/>
        <v>31433</v>
      </c>
      <c r="T2085" s="11">
        <f t="shared" si="326"/>
        <v>31433</v>
      </c>
      <c r="U2085" s="11">
        <f t="shared" si="332"/>
        <v>255</v>
      </c>
      <c r="V2085" s="11">
        <f t="shared" si="327"/>
        <v>31433</v>
      </c>
      <c r="W2085" s="12">
        <f t="shared" si="334"/>
        <v>1</v>
      </c>
      <c r="X2085" s="11">
        <f t="shared" si="328"/>
        <v>0</v>
      </c>
      <c r="Y2085" s="12">
        <f t="shared" si="335"/>
        <v>0</v>
      </c>
      <c r="AA2085" s="12"/>
      <c r="AB2085" s="12"/>
    </row>
    <row r="2086" spans="1:28">
      <c r="A2086" s="1">
        <v>36783</v>
      </c>
      <c r="B2086" s="7" t="s">
        <v>83</v>
      </c>
      <c r="C2086" s="8" t="str">
        <f t="shared" si="329"/>
        <v>Thur</v>
      </c>
      <c r="E2086" s="18">
        <v>0</v>
      </c>
      <c r="F2086" s="16">
        <v>9247</v>
      </c>
      <c r="G2086" s="16">
        <v>12242</v>
      </c>
      <c r="H2086" s="100">
        <v>6879</v>
      </c>
      <c r="I2086" s="16">
        <v>0</v>
      </c>
      <c r="J2086" s="16">
        <v>0</v>
      </c>
      <c r="K2086" s="16">
        <v>2708</v>
      </c>
      <c r="L2086" s="9">
        <v>0</v>
      </c>
      <c r="M2086" s="9"/>
      <c r="O2086" s="11">
        <f t="shared" si="330"/>
        <v>31076</v>
      </c>
      <c r="P2086" s="22">
        <v>0</v>
      </c>
      <c r="Q2086" s="11">
        <f t="shared" si="331"/>
        <v>2708</v>
      </c>
      <c r="S2086" s="11">
        <f t="shared" si="333"/>
        <v>31076</v>
      </c>
      <c r="T2086" s="11">
        <f t="shared" si="326"/>
        <v>31076</v>
      </c>
      <c r="U2086" s="11">
        <f t="shared" si="332"/>
        <v>-357</v>
      </c>
      <c r="V2086" s="11">
        <f t="shared" si="327"/>
        <v>31076</v>
      </c>
      <c r="W2086" s="12">
        <f t="shared" si="334"/>
        <v>1</v>
      </c>
      <c r="X2086" s="11">
        <f t="shared" si="328"/>
        <v>0</v>
      </c>
      <c r="Y2086" s="12">
        <f t="shared" si="335"/>
        <v>0</v>
      </c>
      <c r="AA2086" s="12"/>
      <c r="AB2086" s="12"/>
    </row>
    <row r="2087" spans="1:28">
      <c r="A2087" s="1">
        <v>36784</v>
      </c>
      <c r="B2087" s="7" t="s">
        <v>83</v>
      </c>
      <c r="C2087" s="8" t="str">
        <f t="shared" si="329"/>
        <v>Fri</v>
      </c>
      <c r="E2087" s="18">
        <v>0</v>
      </c>
      <c r="F2087" s="9">
        <v>9159</v>
      </c>
      <c r="G2087" s="9">
        <v>12997</v>
      </c>
      <c r="H2087" s="101">
        <v>7170</v>
      </c>
      <c r="I2087" s="9">
        <v>0</v>
      </c>
      <c r="J2087" s="9">
        <v>0</v>
      </c>
      <c r="K2087" s="9">
        <v>3028</v>
      </c>
      <c r="L2087" s="9">
        <v>0</v>
      </c>
      <c r="M2087" s="9"/>
      <c r="O2087" s="11">
        <f t="shared" si="330"/>
        <v>32354</v>
      </c>
      <c r="P2087" s="22">
        <v>0</v>
      </c>
      <c r="Q2087" s="11">
        <f t="shared" si="331"/>
        <v>3028</v>
      </c>
      <c r="S2087" s="11">
        <f t="shared" si="333"/>
        <v>32354</v>
      </c>
      <c r="T2087" s="11">
        <f t="shared" si="326"/>
        <v>32354</v>
      </c>
      <c r="U2087" s="11">
        <f t="shared" si="332"/>
        <v>1278</v>
      </c>
      <c r="V2087" s="11">
        <f t="shared" si="327"/>
        <v>32354</v>
      </c>
      <c r="W2087" s="12">
        <f t="shared" si="334"/>
        <v>1</v>
      </c>
      <c r="X2087" s="11">
        <f t="shared" si="328"/>
        <v>0</v>
      </c>
      <c r="Y2087" s="12">
        <f t="shared" si="335"/>
        <v>0</v>
      </c>
      <c r="AA2087" s="12"/>
      <c r="AB2087" s="12"/>
    </row>
    <row r="2088" spans="1:28">
      <c r="A2088" s="1">
        <v>36785</v>
      </c>
      <c r="B2088" s="7" t="s">
        <v>83</v>
      </c>
      <c r="C2088" s="8" t="str">
        <f t="shared" si="329"/>
        <v>Sat</v>
      </c>
      <c r="E2088" s="18">
        <v>7</v>
      </c>
      <c r="F2088" s="9">
        <v>7966</v>
      </c>
      <c r="G2088" s="9">
        <v>12326</v>
      </c>
      <c r="H2088" s="61">
        <v>5947</v>
      </c>
      <c r="I2088" s="9">
        <v>0</v>
      </c>
      <c r="J2088" s="9">
        <v>0</v>
      </c>
      <c r="K2088" s="9">
        <v>3212</v>
      </c>
      <c r="L2088" s="9">
        <v>0</v>
      </c>
      <c r="M2088" s="9"/>
      <c r="O2088" s="11">
        <f t="shared" si="330"/>
        <v>29451</v>
      </c>
      <c r="P2088" s="22">
        <v>0</v>
      </c>
      <c r="Q2088" s="11">
        <f t="shared" si="331"/>
        <v>3212</v>
      </c>
      <c r="S2088" s="11">
        <f t="shared" si="333"/>
        <v>29451</v>
      </c>
      <c r="T2088" s="11">
        <f t="shared" si="326"/>
        <v>29451</v>
      </c>
      <c r="U2088" s="11">
        <f t="shared" si="332"/>
        <v>-2903</v>
      </c>
      <c r="V2088" s="11">
        <f t="shared" si="327"/>
        <v>29451</v>
      </c>
      <c r="W2088" s="12">
        <f t="shared" si="334"/>
        <v>1</v>
      </c>
      <c r="X2088" s="11">
        <f t="shared" si="328"/>
        <v>0</v>
      </c>
      <c r="Y2088" s="12">
        <f t="shared" si="335"/>
        <v>0</v>
      </c>
      <c r="AA2088" s="12"/>
      <c r="AB2088" s="12"/>
    </row>
    <row r="2089" spans="1:28">
      <c r="A2089" s="1">
        <v>36786</v>
      </c>
      <c r="B2089" s="7" t="s">
        <v>83</v>
      </c>
      <c r="C2089" s="8" t="str">
        <f t="shared" si="329"/>
        <v>Sun</v>
      </c>
      <c r="E2089" s="18">
        <v>6</v>
      </c>
      <c r="F2089" s="16">
        <v>9500</v>
      </c>
      <c r="G2089" s="16">
        <v>13062</v>
      </c>
      <c r="H2089" s="100">
        <v>6954</v>
      </c>
      <c r="I2089" s="16">
        <v>0</v>
      </c>
      <c r="J2089" s="16">
        <v>0</v>
      </c>
      <c r="K2089" s="16">
        <v>3205</v>
      </c>
      <c r="L2089" s="9">
        <v>0</v>
      </c>
      <c r="M2089" s="9"/>
      <c r="O2089" s="11">
        <f t="shared" si="330"/>
        <v>32721</v>
      </c>
      <c r="P2089" s="22">
        <v>0</v>
      </c>
      <c r="Q2089" s="11">
        <f t="shared" si="331"/>
        <v>3205</v>
      </c>
      <c r="S2089" s="11">
        <f t="shared" si="333"/>
        <v>32721</v>
      </c>
      <c r="T2089" s="11">
        <f t="shared" si="326"/>
        <v>32721</v>
      </c>
      <c r="U2089" s="11">
        <f t="shared" si="332"/>
        <v>3270</v>
      </c>
      <c r="V2089" s="11">
        <f t="shared" si="327"/>
        <v>32721</v>
      </c>
      <c r="W2089" s="12">
        <f t="shared" si="334"/>
        <v>1</v>
      </c>
      <c r="X2089" s="11">
        <f t="shared" si="328"/>
        <v>0</v>
      </c>
      <c r="Y2089" s="12">
        <f t="shared" si="335"/>
        <v>0</v>
      </c>
      <c r="AA2089" s="12"/>
      <c r="AB2089" s="12"/>
    </row>
    <row r="2090" spans="1:28">
      <c r="A2090" s="1">
        <v>36787</v>
      </c>
      <c r="B2090" s="7" t="s">
        <v>83</v>
      </c>
      <c r="C2090" s="8" t="str">
        <f t="shared" si="329"/>
        <v>Mon</v>
      </c>
      <c r="E2090" s="18">
        <v>0</v>
      </c>
      <c r="F2090" s="16">
        <v>12000</v>
      </c>
      <c r="G2090" s="16">
        <v>13395</v>
      </c>
      <c r="H2090" s="100">
        <v>7080</v>
      </c>
      <c r="I2090" s="16">
        <v>0</v>
      </c>
      <c r="J2090" s="16">
        <v>0</v>
      </c>
      <c r="K2090" s="16">
        <v>2793</v>
      </c>
      <c r="L2090" s="9">
        <v>0</v>
      </c>
      <c r="M2090" s="9"/>
      <c r="O2090" s="11">
        <f t="shared" si="330"/>
        <v>35268</v>
      </c>
      <c r="P2090" s="22">
        <v>0</v>
      </c>
      <c r="Q2090" s="11">
        <f t="shared" si="331"/>
        <v>2793</v>
      </c>
      <c r="S2090" s="11">
        <f t="shared" si="333"/>
        <v>35268</v>
      </c>
      <c r="T2090" s="11">
        <f t="shared" si="326"/>
        <v>35268</v>
      </c>
      <c r="U2090" s="11">
        <f t="shared" si="332"/>
        <v>2547</v>
      </c>
      <c r="V2090" s="11">
        <f t="shared" si="327"/>
        <v>35268</v>
      </c>
      <c r="W2090" s="12">
        <f t="shared" si="334"/>
        <v>1</v>
      </c>
      <c r="X2090" s="11">
        <f t="shared" si="328"/>
        <v>0</v>
      </c>
      <c r="Y2090" s="12">
        <f t="shared" si="335"/>
        <v>0</v>
      </c>
      <c r="AA2090" s="12"/>
      <c r="AB2090" s="12"/>
    </row>
    <row r="2091" spans="1:28">
      <c r="A2091" s="1">
        <v>36788</v>
      </c>
      <c r="B2091" s="7" t="s">
        <v>83</v>
      </c>
      <c r="C2091" s="8" t="str">
        <f t="shared" si="329"/>
        <v>Tue</v>
      </c>
      <c r="E2091" s="18">
        <v>0</v>
      </c>
      <c r="F2091" s="82">
        <v>11901</v>
      </c>
      <c r="G2091" s="82">
        <v>13386</v>
      </c>
      <c r="H2091" s="102">
        <v>7104</v>
      </c>
      <c r="I2091" s="82">
        <v>0</v>
      </c>
      <c r="J2091" s="82">
        <v>0</v>
      </c>
      <c r="K2091" s="82">
        <v>2270</v>
      </c>
      <c r="L2091" s="9">
        <v>0</v>
      </c>
      <c r="M2091" s="9"/>
      <c r="O2091" s="11">
        <f t="shared" si="330"/>
        <v>34661</v>
      </c>
      <c r="P2091" s="22">
        <v>206</v>
      </c>
      <c r="Q2091" s="11">
        <f t="shared" si="331"/>
        <v>2064</v>
      </c>
      <c r="S2091" s="11">
        <f t="shared" si="333"/>
        <v>34455</v>
      </c>
      <c r="T2091" s="11">
        <f t="shared" si="326"/>
        <v>34455</v>
      </c>
      <c r="U2091" s="11">
        <f t="shared" si="332"/>
        <v>-813</v>
      </c>
      <c r="V2091" s="11">
        <f t="shared" si="327"/>
        <v>34455</v>
      </c>
      <c r="W2091" s="12">
        <f t="shared" si="334"/>
        <v>1</v>
      </c>
      <c r="X2091" s="11">
        <f t="shared" si="328"/>
        <v>0</v>
      </c>
      <c r="Y2091" s="12">
        <f t="shared" si="335"/>
        <v>0</v>
      </c>
      <c r="AA2091" s="12"/>
      <c r="AB2091" s="12"/>
    </row>
    <row r="2092" spans="1:28">
      <c r="A2092" s="1">
        <v>36789</v>
      </c>
      <c r="B2092" s="7" t="s">
        <v>83</v>
      </c>
      <c r="C2092" s="8" t="str">
        <f t="shared" si="329"/>
        <v>Wed</v>
      </c>
      <c r="E2092" s="18">
        <v>0</v>
      </c>
      <c r="F2092" s="82">
        <v>11083</v>
      </c>
      <c r="G2092" s="82">
        <v>13192</v>
      </c>
      <c r="H2092" s="102">
        <v>6681</v>
      </c>
      <c r="I2092" s="82">
        <v>0</v>
      </c>
      <c r="J2092" s="82">
        <v>0</v>
      </c>
      <c r="K2092" s="82">
        <v>18723</v>
      </c>
      <c r="L2092" s="9">
        <v>0</v>
      </c>
      <c r="M2092" s="9"/>
      <c r="O2092" s="11">
        <f t="shared" si="330"/>
        <v>49679</v>
      </c>
      <c r="P2092" s="22">
        <v>15996</v>
      </c>
      <c r="Q2092" s="11">
        <f t="shared" si="331"/>
        <v>2727</v>
      </c>
      <c r="S2092" s="11">
        <f t="shared" si="333"/>
        <v>33683</v>
      </c>
      <c r="T2092" s="11">
        <f t="shared" si="326"/>
        <v>33683</v>
      </c>
      <c r="U2092" s="11">
        <f t="shared" si="332"/>
        <v>-772</v>
      </c>
      <c r="V2092" s="11">
        <f t="shared" si="327"/>
        <v>33683</v>
      </c>
      <c r="W2092" s="12">
        <f t="shared" si="334"/>
        <v>1</v>
      </c>
      <c r="X2092" s="11">
        <f t="shared" si="328"/>
        <v>0</v>
      </c>
      <c r="Y2092" s="12">
        <f t="shared" si="335"/>
        <v>0</v>
      </c>
      <c r="AA2092" s="12"/>
      <c r="AB2092" s="12"/>
    </row>
    <row r="2093" spans="1:28">
      <c r="A2093" s="1">
        <v>36790</v>
      </c>
      <c r="B2093" s="7" t="s">
        <v>83</v>
      </c>
      <c r="C2093" s="8" t="str">
        <f t="shared" si="329"/>
        <v>Thur</v>
      </c>
      <c r="E2093" s="18">
        <v>0</v>
      </c>
      <c r="F2093" s="16">
        <v>11682</v>
      </c>
      <c r="G2093" s="16">
        <v>13382</v>
      </c>
      <c r="H2093" s="100">
        <v>7053</v>
      </c>
      <c r="I2093" s="16">
        <v>0</v>
      </c>
      <c r="J2093" s="16">
        <v>0</v>
      </c>
      <c r="K2093" s="16">
        <v>3251</v>
      </c>
      <c r="L2093" s="9">
        <v>0</v>
      </c>
      <c r="M2093" s="9"/>
      <c r="O2093" s="11">
        <f t="shared" si="330"/>
        <v>35368</v>
      </c>
      <c r="P2093" s="22">
        <v>0</v>
      </c>
      <c r="Q2093" s="11">
        <f t="shared" si="331"/>
        <v>3251</v>
      </c>
      <c r="S2093" s="11">
        <f t="shared" si="333"/>
        <v>35368</v>
      </c>
      <c r="T2093" s="11">
        <f t="shared" si="326"/>
        <v>35368</v>
      </c>
      <c r="U2093" s="11">
        <f t="shared" si="332"/>
        <v>1685</v>
      </c>
      <c r="V2093" s="11">
        <f t="shared" si="327"/>
        <v>35368</v>
      </c>
      <c r="W2093" s="12">
        <f t="shared" si="334"/>
        <v>1</v>
      </c>
      <c r="X2093" s="11">
        <f t="shared" si="328"/>
        <v>0</v>
      </c>
      <c r="Y2093" s="12">
        <f t="shared" si="335"/>
        <v>0</v>
      </c>
      <c r="AA2093" s="12"/>
      <c r="AB2093" s="12"/>
    </row>
    <row r="2094" spans="1:28">
      <c r="A2094" s="1">
        <v>36791</v>
      </c>
      <c r="B2094" s="7" t="s">
        <v>83</v>
      </c>
      <c r="C2094" s="8" t="str">
        <f t="shared" si="329"/>
        <v>Fri</v>
      </c>
      <c r="E2094" s="18">
        <v>0</v>
      </c>
      <c r="F2094" s="82">
        <v>10179</v>
      </c>
      <c r="G2094" s="82">
        <v>12884</v>
      </c>
      <c r="H2094" s="102">
        <v>6301</v>
      </c>
      <c r="I2094" s="82">
        <v>0</v>
      </c>
      <c r="J2094" s="82">
        <v>0</v>
      </c>
      <c r="K2094" s="82">
        <v>3265</v>
      </c>
      <c r="L2094" s="9">
        <v>0</v>
      </c>
      <c r="M2094" s="9"/>
      <c r="O2094" s="11">
        <f t="shared" si="330"/>
        <v>32629</v>
      </c>
      <c r="P2094" s="22">
        <v>0</v>
      </c>
      <c r="Q2094" s="11">
        <f t="shared" si="331"/>
        <v>3265</v>
      </c>
      <c r="S2094" s="11">
        <f t="shared" si="333"/>
        <v>32629</v>
      </c>
      <c r="T2094" s="11">
        <f t="shared" si="326"/>
        <v>32629</v>
      </c>
      <c r="U2094" s="11">
        <f t="shared" si="332"/>
        <v>-2739</v>
      </c>
      <c r="V2094" s="11">
        <f t="shared" si="327"/>
        <v>32629</v>
      </c>
      <c r="W2094" s="12">
        <f t="shared" si="334"/>
        <v>1</v>
      </c>
      <c r="X2094" s="11">
        <f t="shared" si="328"/>
        <v>0</v>
      </c>
      <c r="Y2094" s="12">
        <f t="shared" si="335"/>
        <v>0</v>
      </c>
      <c r="AA2094" s="12"/>
      <c r="AB2094" s="12"/>
    </row>
    <row r="2095" spans="1:28">
      <c r="A2095" s="1">
        <v>36792</v>
      </c>
      <c r="B2095" s="7" t="s">
        <v>83</v>
      </c>
      <c r="C2095" s="8" t="str">
        <f t="shared" si="329"/>
        <v>Sat</v>
      </c>
      <c r="E2095" s="18">
        <v>0</v>
      </c>
      <c r="F2095" s="82">
        <v>7498</v>
      </c>
      <c r="G2095" s="82">
        <v>11817</v>
      </c>
      <c r="H2095" s="102">
        <v>4549</v>
      </c>
      <c r="I2095" s="82">
        <v>0</v>
      </c>
      <c r="J2095" s="82">
        <v>0</v>
      </c>
      <c r="K2095" s="82">
        <v>2994</v>
      </c>
      <c r="L2095" s="9">
        <v>0</v>
      </c>
      <c r="M2095" s="9"/>
      <c r="O2095" s="11">
        <f t="shared" si="330"/>
        <v>26858</v>
      </c>
      <c r="P2095" s="22">
        <v>0</v>
      </c>
      <c r="Q2095" s="11">
        <f t="shared" si="331"/>
        <v>2994</v>
      </c>
      <c r="S2095" s="11">
        <f t="shared" si="333"/>
        <v>26858</v>
      </c>
      <c r="T2095" s="11">
        <f t="shared" si="326"/>
        <v>26858</v>
      </c>
      <c r="U2095" s="11">
        <f t="shared" si="332"/>
        <v>-5771</v>
      </c>
      <c r="V2095" s="11">
        <f t="shared" si="327"/>
        <v>26858</v>
      </c>
      <c r="W2095" s="12">
        <f t="shared" si="334"/>
        <v>1</v>
      </c>
      <c r="X2095" s="11">
        <f t="shared" si="328"/>
        <v>0</v>
      </c>
      <c r="Y2095" s="12">
        <f t="shared" si="335"/>
        <v>0</v>
      </c>
      <c r="AA2095" s="12"/>
      <c r="AB2095" s="12"/>
    </row>
    <row r="2096" spans="1:28">
      <c r="A2096" s="1">
        <v>36793</v>
      </c>
      <c r="B2096" s="7" t="s">
        <v>83</v>
      </c>
      <c r="C2096" s="8" t="str">
        <f t="shared" si="329"/>
        <v>Sun</v>
      </c>
      <c r="E2096" s="18">
        <v>0</v>
      </c>
      <c r="F2096" s="82">
        <v>8479</v>
      </c>
      <c r="G2096" s="82">
        <v>12291</v>
      </c>
      <c r="H2096" s="102">
        <v>5566</v>
      </c>
      <c r="I2096" s="82">
        <v>0</v>
      </c>
      <c r="J2096" s="82">
        <v>0</v>
      </c>
      <c r="K2096" s="82">
        <v>3045</v>
      </c>
      <c r="L2096" s="9">
        <v>0</v>
      </c>
      <c r="M2096" s="9"/>
      <c r="O2096" s="11">
        <f t="shared" si="330"/>
        <v>29381</v>
      </c>
      <c r="P2096" s="22">
        <v>0</v>
      </c>
      <c r="Q2096" s="11">
        <f t="shared" si="331"/>
        <v>3045</v>
      </c>
      <c r="S2096" s="11">
        <f t="shared" si="333"/>
        <v>29381</v>
      </c>
      <c r="T2096" s="11">
        <f t="shared" si="326"/>
        <v>29381</v>
      </c>
      <c r="U2096" s="11">
        <f t="shared" si="332"/>
        <v>2523</v>
      </c>
      <c r="V2096" s="11">
        <f t="shared" si="327"/>
        <v>29381</v>
      </c>
      <c r="W2096" s="12">
        <f t="shared" si="334"/>
        <v>1</v>
      </c>
      <c r="X2096" s="11">
        <f t="shared" si="328"/>
        <v>0</v>
      </c>
      <c r="Y2096" s="12">
        <f t="shared" si="335"/>
        <v>0</v>
      </c>
      <c r="AA2096" s="12"/>
      <c r="AB2096" s="12"/>
    </row>
    <row r="2097" spans="1:31">
      <c r="A2097" s="1">
        <v>36794</v>
      </c>
      <c r="B2097" s="7" t="s">
        <v>83</v>
      </c>
      <c r="C2097" s="8" t="str">
        <f t="shared" si="329"/>
        <v>Mon</v>
      </c>
      <c r="E2097" s="18">
        <v>10</v>
      </c>
      <c r="F2097" s="82">
        <v>15124</v>
      </c>
      <c r="G2097" s="82">
        <v>13839</v>
      </c>
      <c r="H2097" s="102">
        <v>8105</v>
      </c>
      <c r="I2097" s="82">
        <v>0</v>
      </c>
      <c r="J2097" s="82">
        <v>0</v>
      </c>
      <c r="K2097" s="82">
        <v>3333</v>
      </c>
      <c r="L2097" s="9">
        <v>0</v>
      </c>
      <c r="M2097" s="9"/>
      <c r="O2097" s="11">
        <f t="shared" si="330"/>
        <v>40401</v>
      </c>
      <c r="P2097" s="22">
        <v>0</v>
      </c>
      <c r="Q2097" s="11">
        <f t="shared" si="331"/>
        <v>3333</v>
      </c>
      <c r="S2097" s="11">
        <f t="shared" si="333"/>
        <v>40401</v>
      </c>
      <c r="T2097" s="11">
        <f t="shared" si="326"/>
        <v>40401</v>
      </c>
      <c r="U2097" s="11">
        <f t="shared" si="332"/>
        <v>11020</v>
      </c>
      <c r="V2097" s="11">
        <f t="shared" si="327"/>
        <v>40401</v>
      </c>
      <c r="W2097" s="12">
        <f t="shared" si="334"/>
        <v>1</v>
      </c>
      <c r="X2097" s="11">
        <f t="shared" si="328"/>
        <v>0</v>
      </c>
      <c r="Y2097" s="12">
        <f t="shared" si="335"/>
        <v>0</v>
      </c>
      <c r="AA2097" s="12"/>
      <c r="AB2097" s="12"/>
    </row>
    <row r="2098" spans="1:31">
      <c r="A2098" s="1">
        <v>36795</v>
      </c>
      <c r="B2098" s="7" t="s">
        <v>83</v>
      </c>
      <c r="C2098" s="8" t="str">
        <f t="shared" si="329"/>
        <v>Tue</v>
      </c>
      <c r="E2098" s="18">
        <v>13</v>
      </c>
      <c r="F2098" s="82">
        <v>22150</v>
      </c>
      <c r="G2098" s="82">
        <v>14982</v>
      </c>
      <c r="H2098" s="102">
        <v>9521</v>
      </c>
      <c r="I2098" s="82">
        <v>0</v>
      </c>
      <c r="J2098" s="82">
        <v>0</v>
      </c>
      <c r="K2098" s="82">
        <v>3414</v>
      </c>
      <c r="L2098" s="9">
        <v>0</v>
      </c>
      <c r="M2098" s="9"/>
      <c r="O2098" s="11">
        <f t="shared" si="330"/>
        <v>50067</v>
      </c>
      <c r="P2098" s="22">
        <v>0</v>
      </c>
      <c r="Q2098" s="11">
        <f t="shared" si="331"/>
        <v>3414</v>
      </c>
      <c r="S2098" s="11">
        <f t="shared" si="333"/>
        <v>50067</v>
      </c>
      <c r="T2098" s="11">
        <f t="shared" si="326"/>
        <v>50067</v>
      </c>
      <c r="U2098" s="11">
        <f t="shared" si="332"/>
        <v>9666</v>
      </c>
      <c r="V2098" s="11">
        <f t="shared" si="327"/>
        <v>50067</v>
      </c>
      <c r="W2098" s="12">
        <f t="shared" si="334"/>
        <v>1</v>
      </c>
      <c r="X2098" s="11">
        <f t="shared" si="328"/>
        <v>0</v>
      </c>
      <c r="Y2098" s="12">
        <f t="shared" si="335"/>
        <v>0</v>
      </c>
      <c r="AA2098" s="12"/>
      <c r="AB2098" s="12"/>
    </row>
    <row r="2099" spans="1:31">
      <c r="A2099" s="1">
        <v>36796</v>
      </c>
      <c r="B2099" s="7" t="s">
        <v>83</v>
      </c>
      <c r="C2099" s="8" t="str">
        <f t="shared" si="329"/>
        <v>Wed</v>
      </c>
      <c r="E2099" s="18">
        <v>8</v>
      </c>
      <c r="F2099" s="82">
        <v>17177</v>
      </c>
      <c r="G2099" s="82">
        <v>14360</v>
      </c>
      <c r="H2099" s="102">
        <v>8149</v>
      </c>
      <c r="I2099" s="82">
        <v>0</v>
      </c>
      <c r="J2099" s="82">
        <v>0</v>
      </c>
      <c r="K2099" s="82">
        <v>3261</v>
      </c>
      <c r="L2099" s="9">
        <v>0</v>
      </c>
      <c r="M2099" s="9"/>
      <c r="O2099" s="11">
        <f t="shared" si="330"/>
        <v>42947</v>
      </c>
      <c r="P2099" s="22">
        <v>0</v>
      </c>
      <c r="Q2099" s="11">
        <f t="shared" si="331"/>
        <v>3261</v>
      </c>
      <c r="S2099" s="11">
        <f t="shared" si="333"/>
        <v>42947</v>
      </c>
      <c r="T2099" s="11">
        <f t="shared" si="326"/>
        <v>42947</v>
      </c>
      <c r="U2099" s="11">
        <f t="shared" si="332"/>
        <v>-7120</v>
      </c>
      <c r="V2099" s="11">
        <f t="shared" si="327"/>
        <v>42947</v>
      </c>
      <c r="W2099" s="12">
        <f t="shared" si="334"/>
        <v>1</v>
      </c>
      <c r="X2099" s="11">
        <f t="shared" si="328"/>
        <v>0</v>
      </c>
      <c r="Y2099" s="12">
        <f t="shared" si="335"/>
        <v>0</v>
      </c>
      <c r="AA2099" s="12"/>
      <c r="AB2099" s="12"/>
    </row>
    <row r="2100" spans="1:31">
      <c r="A2100" s="1">
        <v>36797</v>
      </c>
      <c r="B2100" s="7" t="s">
        <v>83</v>
      </c>
      <c r="C2100" s="8" t="str">
        <f t="shared" si="329"/>
        <v>Thur</v>
      </c>
      <c r="E2100" s="18">
        <v>5</v>
      </c>
      <c r="F2100" s="16">
        <v>14225</v>
      </c>
      <c r="G2100" s="16">
        <v>13318</v>
      </c>
      <c r="H2100" s="100">
        <v>7163</v>
      </c>
      <c r="I2100" s="16">
        <v>207</v>
      </c>
      <c r="J2100" s="16">
        <v>0</v>
      </c>
      <c r="K2100" s="16">
        <v>3112</v>
      </c>
      <c r="L2100" s="9">
        <v>0</v>
      </c>
      <c r="M2100" s="9"/>
      <c r="O2100" s="11">
        <f t="shared" si="330"/>
        <v>38025</v>
      </c>
      <c r="P2100" s="22">
        <v>0</v>
      </c>
      <c r="Q2100" s="11">
        <f t="shared" si="331"/>
        <v>3112</v>
      </c>
      <c r="S2100" s="11">
        <f t="shared" si="333"/>
        <v>38025</v>
      </c>
      <c r="T2100" s="11">
        <f t="shared" si="326"/>
        <v>38025</v>
      </c>
      <c r="U2100" s="11">
        <f t="shared" si="332"/>
        <v>-4922</v>
      </c>
      <c r="V2100" s="11">
        <f t="shared" si="327"/>
        <v>38025</v>
      </c>
      <c r="W2100" s="12">
        <f t="shared" si="334"/>
        <v>1</v>
      </c>
      <c r="X2100" s="11">
        <f t="shared" si="328"/>
        <v>0</v>
      </c>
      <c r="Y2100" s="12">
        <f t="shared" si="335"/>
        <v>0</v>
      </c>
      <c r="AA2100" s="12"/>
      <c r="AB2100" s="12"/>
    </row>
    <row r="2101" spans="1:31">
      <c r="A2101" s="1">
        <v>36798</v>
      </c>
      <c r="B2101" s="7" t="s">
        <v>83</v>
      </c>
      <c r="C2101" s="8" t="str">
        <f t="shared" si="329"/>
        <v>Fri</v>
      </c>
      <c r="E2101" s="18">
        <v>9</v>
      </c>
      <c r="F2101" s="16">
        <v>14020</v>
      </c>
      <c r="G2101" s="16">
        <v>12540</v>
      </c>
      <c r="H2101" s="100">
        <v>6921</v>
      </c>
      <c r="I2101" s="16">
        <v>0</v>
      </c>
      <c r="J2101" s="16">
        <v>0</v>
      </c>
      <c r="K2101" s="16">
        <v>3376</v>
      </c>
      <c r="L2101" s="9">
        <v>0</v>
      </c>
      <c r="M2101" s="9"/>
      <c r="O2101" s="11">
        <f t="shared" si="330"/>
        <v>36857</v>
      </c>
      <c r="P2101" s="22">
        <v>0</v>
      </c>
      <c r="Q2101" s="11">
        <f t="shared" si="331"/>
        <v>3376</v>
      </c>
      <c r="S2101" s="11">
        <f t="shared" si="333"/>
        <v>36857</v>
      </c>
      <c r="T2101" s="11">
        <f t="shared" si="326"/>
        <v>36857</v>
      </c>
      <c r="U2101" s="11">
        <f t="shared" si="332"/>
        <v>-1168</v>
      </c>
      <c r="V2101" s="11">
        <f t="shared" si="327"/>
        <v>36857</v>
      </c>
      <c r="W2101" s="12">
        <f t="shared" si="334"/>
        <v>1</v>
      </c>
      <c r="X2101" s="11">
        <f t="shared" si="328"/>
        <v>0</v>
      </c>
      <c r="Y2101" s="12">
        <f t="shared" si="335"/>
        <v>0</v>
      </c>
      <c r="AA2101" s="12"/>
      <c r="AB2101" s="12"/>
    </row>
    <row r="2102" spans="1:31">
      <c r="A2102" s="1">
        <v>36799</v>
      </c>
      <c r="B2102" s="7" t="s">
        <v>83</v>
      </c>
      <c r="C2102" s="8" t="str">
        <f t="shared" si="329"/>
        <v>Sat</v>
      </c>
      <c r="E2102" s="18">
        <v>5</v>
      </c>
      <c r="F2102" s="16">
        <v>9896</v>
      </c>
      <c r="G2102" s="16">
        <v>11615</v>
      </c>
      <c r="H2102" s="100">
        <v>4593</v>
      </c>
      <c r="I2102" s="16">
        <v>0</v>
      </c>
      <c r="J2102" s="16">
        <v>0</v>
      </c>
      <c r="K2102" s="16">
        <v>3228</v>
      </c>
      <c r="L2102" s="9">
        <v>0</v>
      </c>
      <c r="M2102" s="9"/>
      <c r="O2102" s="11">
        <f t="shared" si="330"/>
        <v>29332</v>
      </c>
      <c r="P2102" s="22">
        <v>0</v>
      </c>
      <c r="Q2102" s="11">
        <f t="shared" si="331"/>
        <v>3228</v>
      </c>
      <c r="S2102" s="11">
        <f t="shared" si="333"/>
        <v>29332</v>
      </c>
      <c r="T2102" s="11">
        <f t="shared" si="326"/>
        <v>29332</v>
      </c>
      <c r="U2102" s="11">
        <f t="shared" si="332"/>
        <v>-7525</v>
      </c>
      <c r="V2102" s="11">
        <f t="shared" si="327"/>
        <v>29332</v>
      </c>
      <c r="W2102" s="12">
        <f t="shared" si="334"/>
        <v>1</v>
      </c>
      <c r="X2102" s="11">
        <f t="shared" si="328"/>
        <v>0</v>
      </c>
      <c r="Y2102" s="12">
        <f t="shared" si="335"/>
        <v>0</v>
      </c>
      <c r="AA2102" s="12"/>
      <c r="AB2102" s="12"/>
    </row>
    <row r="2103" spans="1:31">
      <c r="A2103" s="1">
        <v>36800</v>
      </c>
      <c r="B2103" s="7" t="s">
        <v>84</v>
      </c>
      <c r="C2103" s="8" t="str">
        <f t="shared" si="329"/>
        <v>Sun</v>
      </c>
      <c r="E2103" s="10">
        <v>2</v>
      </c>
      <c r="F2103" s="9">
        <v>10359</v>
      </c>
      <c r="G2103" s="9">
        <v>12006</v>
      </c>
      <c r="H2103" s="61">
        <v>5265</v>
      </c>
      <c r="I2103" s="9">
        <v>0</v>
      </c>
      <c r="J2103" s="16">
        <v>0</v>
      </c>
      <c r="K2103" s="9">
        <v>2940</v>
      </c>
      <c r="L2103" s="16">
        <v>0</v>
      </c>
      <c r="M2103" s="16"/>
      <c r="N2103" s="20"/>
      <c r="O2103" s="11">
        <f t="shared" si="330"/>
        <v>30570</v>
      </c>
      <c r="P2103" s="22">
        <v>0</v>
      </c>
      <c r="Q2103" s="11">
        <f t="shared" si="331"/>
        <v>2940</v>
      </c>
      <c r="S2103" s="11">
        <f t="shared" ref="S2103:S2133" si="336">O2103-P2103</f>
        <v>30570</v>
      </c>
      <c r="T2103" s="11">
        <f t="shared" si="326"/>
        <v>30570</v>
      </c>
      <c r="U2103" s="11">
        <f t="shared" si="332"/>
        <v>1238</v>
      </c>
      <c r="V2103" s="11">
        <f t="shared" si="327"/>
        <v>30570</v>
      </c>
      <c r="W2103" s="12">
        <f t="shared" ref="W2103:W2133" si="337">V2103/S2103</f>
        <v>1</v>
      </c>
      <c r="X2103" s="11">
        <f t="shared" si="328"/>
        <v>0</v>
      </c>
      <c r="Y2103" s="12">
        <f t="shared" ref="Y2103:Y2133" si="338">X2103/S2103</f>
        <v>0</v>
      </c>
      <c r="AA2103" s="9">
        <f>INTERCEPT(S2103:S2133,E2103:E2133)</f>
        <v>30723.21985815603</v>
      </c>
      <c r="AB2103" s="9">
        <f>SLOPE(S2103:S2133,E2103:E2133)</f>
        <v>1649.2817537072851</v>
      </c>
      <c r="AC2103" s="12">
        <f>RSQ(S2103:S2133,E2103:E2133)</f>
        <v>0.83270398385605404</v>
      </c>
      <c r="AD2103" s="9">
        <f>AA2103+(55*AB2103)</f>
        <v>121433.7163120567</v>
      </c>
      <c r="AE2103" s="10">
        <f>SUM(E2103:E2133)</f>
        <v>242</v>
      </c>
    </row>
    <row r="2104" spans="1:31">
      <c r="A2104" s="1">
        <v>36801</v>
      </c>
      <c r="B2104" s="7" t="s">
        <v>84</v>
      </c>
      <c r="C2104" s="8" t="str">
        <f t="shared" si="329"/>
        <v>Mon</v>
      </c>
      <c r="E2104" s="10">
        <v>0</v>
      </c>
      <c r="F2104" s="9">
        <v>12238</v>
      </c>
      <c r="G2104" s="9">
        <v>12458</v>
      </c>
      <c r="H2104" s="61">
        <v>6938</v>
      </c>
      <c r="I2104" s="9">
        <v>0</v>
      </c>
      <c r="J2104" s="16">
        <v>0</v>
      </c>
      <c r="K2104" s="9">
        <v>3079</v>
      </c>
      <c r="L2104" s="16">
        <v>0</v>
      </c>
      <c r="M2104" s="16"/>
      <c r="N2104" s="20"/>
      <c r="O2104" s="11">
        <f t="shared" si="330"/>
        <v>34713</v>
      </c>
      <c r="P2104" s="22">
        <v>253</v>
      </c>
      <c r="Q2104" s="11">
        <f t="shared" si="331"/>
        <v>2826</v>
      </c>
      <c r="S2104" s="11">
        <f t="shared" si="336"/>
        <v>34460</v>
      </c>
      <c r="T2104" s="11">
        <f t="shared" si="326"/>
        <v>34460</v>
      </c>
      <c r="U2104" s="11">
        <f t="shared" si="332"/>
        <v>3890</v>
      </c>
      <c r="V2104" s="11">
        <f t="shared" si="327"/>
        <v>34460</v>
      </c>
      <c r="W2104" s="12">
        <f t="shared" si="337"/>
        <v>1</v>
      </c>
      <c r="X2104" s="11">
        <f t="shared" si="328"/>
        <v>0</v>
      </c>
      <c r="Y2104" s="12">
        <f t="shared" si="338"/>
        <v>0</v>
      </c>
      <c r="AA2104" s="12"/>
      <c r="AB2104" s="12"/>
    </row>
    <row r="2105" spans="1:31">
      <c r="A2105" s="1">
        <v>36802</v>
      </c>
      <c r="B2105" s="7" t="s">
        <v>84</v>
      </c>
      <c r="C2105" s="8" t="str">
        <f t="shared" si="329"/>
        <v>Tue</v>
      </c>
      <c r="E2105" s="10">
        <v>0</v>
      </c>
      <c r="F2105" s="9">
        <v>11498</v>
      </c>
      <c r="G2105" s="9">
        <v>12235</v>
      </c>
      <c r="H2105" s="61">
        <v>6696</v>
      </c>
      <c r="I2105" s="9">
        <v>0</v>
      </c>
      <c r="J2105" s="16">
        <v>0</v>
      </c>
      <c r="K2105" s="9">
        <v>13795</v>
      </c>
      <c r="L2105" s="16">
        <v>0</v>
      </c>
      <c r="M2105" s="16"/>
      <c r="N2105" s="20"/>
      <c r="O2105" s="11">
        <f t="shared" si="330"/>
        <v>44224</v>
      </c>
      <c r="P2105" s="22">
        <v>10982</v>
      </c>
      <c r="Q2105" s="11">
        <f t="shared" si="331"/>
        <v>2813</v>
      </c>
      <c r="S2105" s="11">
        <f t="shared" si="336"/>
        <v>33242</v>
      </c>
      <c r="T2105" s="11">
        <f t="shared" si="326"/>
        <v>33242</v>
      </c>
      <c r="U2105" s="11">
        <f t="shared" si="332"/>
        <v>-1218</v>
      </c>
      <c r="V2105" s="11">
        <f t="shared" si="327"/>
        <v>33242</v>
      </c>
      <c r="W2105" s="12">
        <f t="shared" si="337"/>
        <v>1</v>
      </c>
      <c r="X2105" s="11">
        <f t="shared" si="328"/>
        <v>0</v>
      </c>
      <c r="Y2105" s="12">
        <f t="shared" si="338"/>
        <v>0</v>
      </c>
      <c r="AA2105" s="12"/>
      <c r="AB2105" s="12"/>
    </row>
    <row r="2106" spans="1:31">
      <c r="A2106" s="1">
        <v>36803</v>
      </c>
      <c r="B2106" s="7" t="s">
        <v>84</v>
      </c>
      <c r="C2106" s="8" t="str">
        <f t="shared" si="329"/>
        <v>Wed</v>
      </c>
      <c r="E2106" s="10">
        <v>0</v>
      </c>
      <c r="F2106" s="9">
        <v>10789</v>
      </c>
      <c r="G2106" s="9">
        <v>12012</v>
      </c>
      <c r="H2106" s="61">
        <v>6347</v>
      </c>
      <c r="I2106" s="9">
        <v>0</v>
      </c>
      <c r="J2106" s="16">
        <v>0</v>
      </c>
      <c r="K2106" s="9">
        <v>14298</v>
      </c>
      <c r="L2106" s="16">
        <v>0</v>
      </c>
      <c r="M2106" s="16"/>
      <c r="N2106" s="20"/>
      <c r="O2106" s="11">
        <f t="shared" si="330"/>
        <v>43446</v>
      </c>
      <c r="P2106" s="22">
        <v>11593</v>
      </c>
      <c r="Q2106" s="11">
        <f t="shared" si="331"/>
        <v>2705</v>
      </c>
      <c r="S2106" s="11">
        <f t="shared" si="336"/>
        <v>31853</v>
      </c>
      <c r="T2106" s="11">
        <f t="shared" si="326"/>
        <v>31853</v>
      </c>
      <c r="U2106" s="11">
        <f t="shared" si="332"/>
        <v>-1389</v>
      </c>
      <c r="V2106" s="11">
        <f t="shared" si="327"/>
        <v>31853</v>
      </c>
      <c r="W2106" s="12">
        <f t="shared" si="337"/>
        <v>1</v>
      </c>
      <c r="X2106" s="11">
        <f t="shared" si="328"/>
        <v>0</v>
      </c>
      <c r="Y2106" s="12">
        <f t="shared" si="338"/>
        <v>0</v>
      </c>
      <c r="AA2106" s="12"/>
      <c r="AB2106" s="12"/>
    </row>
    <row r="2107" spans="1:31">
      <c r="A2107" s="1">
        <v>36804</v>
      </c>
      <c r="B2107" s="7" t="s">
        <v>84</v>
      </c>
      <c r="C2107" s="8" t="str">
        <f t="shared" si="329"/>
        <v>Thur</v>
      </c>
      <c r="E2107" s="10">
        <v>0</v>
      </c>
      <c r="F2107" s="9">
        <v>9854</v>
      </c>
      <c r="G2107" s="9">
        <v>11697</v>
      </c>
      <c r="H2107" s="61">
        <v>5838</v>
      </c>
      <c r="I2107" s="9">
        <v>0</v>
      </c>
      <c r="J2107" s="16">
        <v>0</v>
      </c>
      <c r="K2107" s="9">
        <v>16296</v>
      </c>
      <c r="L2107" s="16">
        <v>0</v>
      </c>
      <c r="M2107" s="16"/>
      <c r="N2107" s="20"/>
      <c r="O2107" s="11">
        <f t="shared" si="330"/>
        <v>43685</v>
      </c>
      <c r="P2107" s="22">
        <v>12127</v>
      </c>
      <c r="Q2107" s="11">
        <f t="shared" si="331"/>
        <v>4169</v>
      </c>
      <c r="S2107" s="11">
        <f t="shared" si="336"/>
        <v>31558</v>
      </c>
      <c r="T2107" s="11">
        <f t="shared" si="326"/>
        <v>31558</v>
      </c>
      <c r="U2107" s="11">
        <f t="shared" si="332"/>
        <v>-295</v>
      </c>
      <c r="V2107" s="11">
        <f t="shared" si="327"/>
        <v>31558</v>
      </c>
      <c r="W2107" s="12">
        <f t="shared" si="337"/>
        <v>1</v>
      </c>
      <c r="X2107" s="11">
        <f t="shared" si="328"/>
        <v>0</v>
      </c>
      <c r="Y2107" s="12">
        <f t="shared" si="338"/>
        <v>0</v>
      </c>
      <c r="AA2107" s="12"/>
      <c r="AB2107" s="12"/>
    </row>
    <row r="2108" spans="1:31">
      <c r="A2108" s="1">
        <v>36805</v>
      </c>
      <c r="B2108" s="7" t="s">
        <v>84</v>
      </c>
      <c r="C2108" s="8" t="str">
        <f t="shared" si="329"/>
        <v>Fri</v>
      </c>
      <c r="E2108" s="10">
        <v>0</v>
      </c>
      <c r="F2108" s="9">
        <v>10044</v>
      </c>
      <c r="G2108" s="9">
        <v>11851</v>
      </c>
      <c r="H2108" s="61">
        <v>6180</v>
      </c>
      <c r="I2108" s="9">
        <v>0</v>
      </c>
      <c r="J2108" s="16">
        <v>0</v>
      </c>
      <c r="K2108" s="9">
        <v>2732</v>
      </c>
      <c r="L2108" s="16">
        <v>0</v>
      </c>
      <c r="M2108" s="16"/>
      <c r="N2108" s="20"/>
      <c r="O2108" s="11">
        <f t="shared" si="330"/>
        <v>30807</v>
      </c>
      <c r="P2108" s="22">
        <v>0</v>
      </c>
      <c r="Q2108" s="11">
        <f t="shared" si="331"/>
        <v>2732</v>
      </c>
      <c r="S2108" s="11">
        <f t="shared" si="336"/>
        <v>30807</v>
      </c>
      <c r="T2108" s="11">
        <f t="shared" si="326"/>
        <v>30807</v>
      </c>
      <c r="U2108" s="11">
        <f t="shared" si="332"/>
        <v>-751</v>
      </c>
      <c r="V2108" s="11">
        <f t="shared" si="327"/>
        <v>30807</v>
      </c>
      <c r="W2108" s="12">
        <f t="shared" si="337"/>
        <v>1</v>
      </c>
      <c r="X2108" s="11">
        <f t="shared" si="328"/>
        <v>0</v>
      </c>
      <c r="Y2108" s="12">
        <f t="shared" si="338"/>
        <v>0</v>
      </c>
      <c r="AA2108" s="12"/>
      <c r="AB2108" s="12"/>
    </row>
    <row r="2109" spans="1:31">
      <c r="A2109" s="1">
        <v>36806</v>
      </c>
      <c r="B2109" s="7" t="s">
        <v>84</v>
      </c>
      <c r="C2109" s="8" t="str">
        <f t="shared" si="329"/>
        <v>Sat</v>
      </c>
      <c r="E2109" s="10">
        <v>11</v>
      </c>
      <c r="F2109" s="16">
        <v>13037</v>
      </c>
      <c r="G2109" s="16">
        <v>11967</v>
      </c>
      <c r="H2109" s="100">
        <v>6575</v>
      </c>
      <c r="I2109" s="16">
        <v>0</v>
      </c>
      <c r="J2109" s="16">
        <v>0</v>
      </c>
      <c r="K2109" s="16">
        <v>3409</v>
      </c>
      <c r="L2109" s="16">
        <v>0</v>
      </c>
      <c r="M2109" s="16"/>
      <c r="N2109" s="20"/>
      <c r="O2109" s="11">
        <f t="shared" si="330"/>
        <v>34988</v>
      </c>
      <c r="P2109" s="22">
        <v>0</v>
      </c>
      <c r="Q2109" s="11">
        <f t="shared" si="331"/>
        <v>3409</v>
      </c>
      <c r="S2109" s="11">
        <f t="shared" si="336"/>
        <v>34988</v>
      </c>
      <c r="T2109" s="11">
        <f t="shared" si="326"/>
        <v>34988</v>
      </c>
      <c r="U2109" s="11">
        <f t="shared" si="332"/>
        <v>4181</v>
      </c>
      <c r="V2109" s="11">
        <f t="shared" si="327"/>
        <v>34988</v>
      </c>
      <c r="W2109" s="12">
        <f t="shared" si="337"/>
        <v>1</v>
      </c>
      <c r="X2109" s="11">
        <f t="shared" si="328"/>
        <v>0</v>
      </c>
      <c r="Y2109" s="12">
        <f t="shared" si="338"/>
        <v>0</v>
      </c>
      <c r="AA2109" s="12"/>
      <c r="AB2109" s="12"/>
    </row>
    <row r="2110" spans="1:31">
      <c r="A2110" s="1">
        <v>36807</v>
      </c>
      <c r="B2110" s="7" t="s">
        <v>84</v>
      </c>
      <c r="C2110" s="8" t="str">
        <f t="shared" si="329"/>
        <v>Sun</v>
      </c>
      <c r="E2110" s="10">
        <v>21</v>
      </c>
      <c r="F2110" s="9">
        <v>28363</v>
      </c>
      <c r="G2110" s="9">
        <v>15207</v>
      </c>
      <c r="H2110" s="61">
        <v>10507</v>
      </c>
      <c r="I2110" s="9">
        <v>0</v>
      </c>
      <c r="J2110" s="16">
        <v>0</v>
      </c>
      <c r="K2110" s="9">
        <v>3842</v>
      </c>
      <c r="L2110" s="16">
        <v>0</v>
      </c>
      <c r="M2110" s="16"/>
      <c r="N2110" s="20"/>
      <c r="O2110" s="11">
        <f t="shared" si="330"/>
        <v>57919</v>
      </c>
      <c r="P2110" s="22">
        <v>0</v>
      </c>
      <c r="Q2110" s="11">
        <f t="shared" si="331"/>
        <v>3842</v>
      </c>
      <c r="S2110" s="11">
        <f t="shared" si="336"/>
        <v>57919</v>
      </c>
      <c r="T2110" s="11">
        <f t="shared" si="326"/>
        <v>57919</v>
      </c>
      <c r="U2110" s="11">
        <f t="shared" si="332"/>
        <v>22931</v>
      </c>
      <c r="V2110" s="11">
        <f t="shared" si="327"/>
        <v>57919</v>
      </c>
      <c r="W2110" s="12">
        <f t="shared" si="337"/>
        <v>1</v>
      </c>
      <c r="X2110" s="11">
        <f t="shared" si="328"/>
        <v>0</v>
      </c>
      <c r="Y2110" s="12">
        <f t="shared" si="338"/>
        <v>0</v>
      </c>
      <c r="AA2110" s="12"/>
      <c r="AB2110" s="12"/>
    </row>
    <row r="2111" spans="1:31">
      <c r="A2111" s="1">
        <v>36808</v>
      </c>
      <c r="B2111" s="7" t="s">
        <v>84</v>
      </c>
      <c r="C2111" s="8" t="str">
        <f t="shared" si="329"/>
        <v>Mon</v>
      </c>
      <c r="E2111" s="10">
        <v>21</v>
      </c>
      <c r="F2111" s="9">
        <v>40130</v>
      </c>
      <c r="G2111" s="9">
        <v>20750</v>
      </c>
      <c r="H2111" s="61">
        <v>12622</v>
      </c>
      <c r="I2111" s="9">
        <v>0</v>
      </c>
      <c r="J2111" s="16">
        <v>0</v>
      </c>
      <c r="K2111" s="9">
        <v>3918</v>
      </c>
      <c r="L2111" s="16">
        <v>0</v>
      </c>
      <c r="M2111" s="16"/>
      <c r="N2111" s="20"/>
      <c r="O2111" s="11">
        <f t="shared" si="330"/>
        <v>77420</v>
      </c>
      <c r="P2111" s="22">
        <v>0</v>
      </c>
      <c r="Q2111" s="11">
        <f t="shared" si="331"/>
        <v>3918</v>
      </c>
      <c r="S2111" s="11">
        <f t="shared" si="336"/>
        <v>77420</v>
      </c>
      <c r="T2111" s="11">
        <f t="shared" si="326"/>
        <v>77420</v>
      </c>
      <c r="U2111" s="11">
        <f t="shared" si="332"/>
        <v>19501</v>
      </c>
      <c r="V2111" s="11">
        <f t="shared" si="327"/>
        <v>77420</v>
      </c>
      <c r="W2111" s="12">
        <f t="shared" si="337"/>
        <v>1</v>
      </c>
      <c r="X2111" s="11">
        <f t="shared" si="328"/>
        <v>0</v>
      </c>
      <c r="Y2111" s="12">
        <f t="shared" si="338"/>
        <v>0</v>
      </c>
      <c r="AA2111" s="12"/>
      <c r="AB2111" s="12"/>
    </row>
    <row r="2112" spans="1:31">
      <c r="A2112" s="1">
        <v>36809</v>
      </c>
      <c r="B2112" s="7" t="s">
        <v>84</v>
      </c>
      <c r="C2112" s="8" t="str">
        <f t="shared" si="329"/>
        <v>Tue</v>
      </c>
      <c r="E2112" s="10">
        <v>16</v>
      </c>
      <c r="F2112" s="9">
        <v>31423</v>
      </c>
      <c r="G2112" s="9">
        <v>16722</v>
      </c>
      <c r="H2112" s="61">
        <v>8540</v>
      </c>
      <c r="I2112" s="9">
        <v>0</v>
      </c>
      <c r="J2112" s="16">
        <v>0</v>
      </c>
      <c r="K2112" s="9">
        <v>3478</v>
      </c>
      <c r="L2112" s="16">
        <v>0</v>
      </c>
      <c r="M2112" s="16"/>
      <c r="N2112" s="20"/>
      <c r="O2112" s="11">
        <f t="shared" si="330"/>
        <v>60163</v>
      </c>
      <c r="P2112" s="22">
        <v>0</v>
      </c>
      <c r="Q2112" s="11">
        <f t="shared" si="331"/>
        <v>3478</v>
      </c>
      <c r="S2112" s="11">
        <f t="shared" si="336"/>
        <v>60163</v>
      </c>
      <c r="T2112" s="11">
        <f t="shared" si="326"/>
        <v>60163</v>
      </c>
      <c r="U2112" s="11">
        <f t="shared" si="332"/>
        <v>-17257</v>
      </c>
      <c r="V2112" s="11">
        <f t="shared" si="327"/>
        <v>60163</v>
      </c>
      <c r="W2112" s="12">
        <f t="shared" si="337"/>
        <v>1</v>
      </c>
      <c r="X2112" s="11">
        <f t="shared" si="328"/>
        <v>0</v>
      </c>
      <c r="Y2112" s="12">
        <f t="shared" si="338"/>
        <v>0</v>
      </c>
      <c r="AA2112" s="12"/>
      <c r="AB2112" s="12"/>
    </row>
    <row r="2113" spans="1:28">
      <c r="A2113" s="1">
        <v>36810</v>
      </c>
      <c r="B2113" s="7" t="s">
        <v>84</v>
      </c>
      <c r="C2113" s="8" t="str">
        <f t="shared" si="329"/>
        <v>Wed</v>
      </c>
      <c r="E2113" s="10">
        <v>12</v>
      </c>
      <c r="F2113" s="9">
        <v>26483</v>
      </c>
      <c r="G2113" s="9">
        <v>17961</v>
      </c>
      <c r="H2113" s="61">
        <v>7432</v>
      </c>
      <c r="I2113" s="9">
        <v>0</v>
      </c>
      <c r="J2113" s="16">
        <v>0</v>
      </c>
      <c r="K2113" s="9">
        <v>3405</v>
      </c>
      <c r="L2113" s="16">
        <v>0</v>
      </c>
      <c r="M2113" s="16"/>
      <c r="N2113" s="20"/>
      <c r="O2113" s="11">
        <f t="shared" si="330"/>
        <v>55281</v>
      </c>
      <c r="P2113" s="22">
        <v>0</v>
      </c>
      <c r="Q2113" s="11">
        <f t="shared" si="331"/>
        <v>3405</v>
      </c>
      <c r="S2113" s="11">
        <f t="shared" si="336"/>
        <v>55281</v>
      </c>
      <c r="T2113" s="11">
        <f t="shared" si="326"/>
        <v>55281</v>
      </c>
      <c r="U2113" s="11">
        <f t="shared" si="332"/>
        <v>-4882</v>
      </c>
      <c r="V2113" s="11">
        <f t="shared" si="327"/>
        <v>55281</v>
      </c>
      <c r="W2113" s="12">
        <f t="shared" si="337"/>
        <v>1</v>
      </c>
      <c r="X2113" s="11">
        <f t="shared" si="328"/>
        <v>0</v>
      </c>
      <c r="Y2113" s="12">
        <f t="shared" si="338"/>
        <v>0</v>
      </c>
      <c r="AA2113" s="12"/>
      <c r="AB2113" s="12"/>
    </row>
    <row r="2114" spans="1:28">
      <c r="A2114" s="1">
        <v>36811</v>
      </c>
      <c r="B2114" s="7" t="s">
        <v>84</v>
      </c>
      <c r="C2114" s="8" t="str">
        <f t="shared" si="329"/>
        <v>Thur</v>
      </c>
      <c r="E2114" s="10">
        <v>7</v>
      </c>
      <c r="F2114" s="9">
        <v>23141</v>
      </c>
      <c r="G2114" s="9">
        <v>17315</v>
      </c>
      <c r="H2114" s="61">
        <v>6315</v>
      </c>
      <c r="I2114" s="9">
        <v>0</v>
      </c>
      <c r="J2114" s="16">
        <v>0</v>
      </c>
      <c r="K2114" s="9">
        <v>3739</v>
      </c>
      <c r="L2114" s="16">
        <v>0</v>
      </c>
      <c r="M2114" s="16"/>
      <c r="N2114" s="20"/>
      <c r="O2114" s="11">
        <f t="shared" si="330"/>
        <v>50510</v>
      </c>
      <c r="P2114" s="22">
        <v>0</v>
      </c>
      <c r="Q2114" s="11">
        <f t="shared" si="331"/>
        <v>3739</v>
      </c>
      <c r="S2114" s="11">
        <f t="shared" si="336"/>
        <v>50510</v>
      </c>
      <c r="T2114" s="11">
        <f t="shared" si="326"/>
        <v>50510</v>
      </c>
      <c r="U2114" s="11">
        <f t="shared" si="332"/>
        <v>-4771</v>
      </c>
      <c r="V2114" s="11">
        <f t="shared" si="327"/>
        <v>50510</v>
      </c>
      <c r="W2114" s="12">
        <f t="shared" si="337"/>
        <v>1</v>
      </c>
      <c r="X2114" s="11">
        <f t="shared" si="328"/>
        <v>0</v>
      </c>
      <c r="Y2114" s="12">
        <f t="shared" si="338"/>
        <v>0</v>
      </c>
      <c r="AA2114" s="12"/>
      <c r="AB2114" s="12"/>
    </row>
    <row r="2115" spans="1:28">
      <c r="A2115" s="1">
        <v>36812</v>
      </c>
      <c r="B2115" s="7" t="s">
        <v>84</v>
      </c>
      <c r="C2115" s="8" t="str">
        <f t="shared" si="329"/>
        <v>Fri</v>
      </c>
      <c r="E2115" s="10">
        <v>8</v>
      </c>
      <c r="F2115" s="9">
        <v>18952</v>
      </c>
      <c r="G2115" s="9">
        <v>15848</v>
      </c>
      <c r="H2115" s="61">
        <v>4736</v>
      </c>
      <c r="I2115" s="9">
        <v>0</v>
      </c>
      <c r="J2115" s="16">
        <v>0</v>
      </c>
      <c r="K2115" s="9">
        <v>3564</v>
      </c>
      <c r="L2115" s="16">
        <v>0</v>
      </c>
      <c r="M2115" s="16"/>
      <c r="N2115" s="20"/>
      <c r="O2115" s="11">
        <f t="shared" si="330"/>
        <v>43100</v>
      </c>
      <c r="P2115" s="22">
        <v>0</v>
      </c>
      <c r="Q2115" s="11">
        <f t="shared" si="331"/>
        <v>3564</v>
      </c>
      <c r="S2115" s="11">
        <f t="shared" si="336"/>
        <v>43100</v>
      </c>
      <c r="T2115" s="11">
        <f t="shared" ref="T2115:T2178" si="339">SUM(S2115,D2115)</f>
        <v>43100</v>
      </c>
      <c r="U2115" s="11">
        <f t="shared" si="332"/>
        <v>-7410</v>
      </c>
      <c r="V2115" s="11">
        <f t="shared" ref="V2115:V2178" si="340">SUM(F2115:K2115)-P2115</f>
        <v>43100</v>
      </c>
      <c r="W2115" s="12">
        <f t="shared" si="337"/>
        <v>1</v>
      </c>
      <c r="X2115" s="11">
        <f t="shared" ref="X2115:X2178" si="341">SUM(L2115:M2115)</f>
        <v>0</v>
      </c>
      <c r="Y2115" s="12">
        <f t="shared" si="338"/>
        <v>0</v>
      </c>
      <c r="AA2115" s="12"/>
      <c r="AB2115" s="12"/>
    </row>
    <row r="2116" spans="1:28">
      <c r="A2116" s="1">
        <v>36813</v>
      </c>
      <c r="B2116" s="7" t="s">
        <v>84</v>
      </c>
      <c r="C2116" s="8" t="str">
        <f t="shared" ref="C2116:C2179" si="342">IF(WEEKDAY(A2116)=1,"Sun",IF(WEEKDAY(A2116)=2,"Mon",IF(WEEKDAY(A2116)=3,"Tue",IF(WEEKDAY(A2116)=4,"Wed",IF(WEEKDAY(A2116)=5,"Thur",IF(WEEKDAY(A2116)=6,"Fri",IF(WEEKDAY(A2116)=7,"Sat")))))))</f>
        <v>Sat</v>
      </c>
      <c r="E2116" s="10">
        <v>4</v>
      </c>
      <c r="F2116" s="16">
        <v>13848</v>
      </c>
      <c r="G2116" s="16">
        <v>14005</v>
      </c>
      <c r="H2116" s="100">
        <v>3366</v>
      </c>
      <c r="I2116" s="16">
        <v>0</v>
      </c>
      <c r="J2116" s="16">
        <v>0</v>
      </c>
      <c r="K2116" s="16">
        <v>3470</v>
      </c>
      <c r="L2116" s="82">
        <v>0</v>
      </c>
      <c r="M2116" s="82"/>
      <c r="N2116" s="22"/>
      <c r="O2116" s="11">
        <f t="shared" ref="O2116:O2179" si="343">SUM(F2116:M2116)</f>
        <v>34689</v>
      </c>
      <c r="P2116" s="22">
        <v>0</v>
      </c>
      <c r="Q2116" s="11">
        <f t="shared" ref="Q2116:Q2179" si="344">K2116-P2116</f>
        <v>3470</v>
      </c>
      <c r="S2116" s="11">
        <f t="shared" si="336"/>
        <v>34689</v>
      </c>
      <c r="T2116" s="11">
        <f t="shared" si="339"/>
        <v>34689</v>
      </c>
      <c r="U2116" s="11">
        <f t="shared" si="332"/>
        <v>-8411</v>
      </c>
      <c r="V2116" s="11">
        <f t="shared" si="340"/>
        <v>34689</v>
      </c>
      <c r="W2116" s="12">
        <f t="shared" si="337"/>
        <v>1</v>
      </c>
      <c r="X2116" s="11">
        <f t="shared" si="341"/>
        <v>0</v>
      </c>
      <c r="Y2116" s="12">
        <f t="shared" si="338"/>
        <v>0</v>
      </c>
      <c r="AA2116" s="12"/>
      <c r="AB2116" s="12"/>
    </row>
    <row r="2117" spans="1:28">
      <c r="A2117" s="1">
        <v>36814</v>
      </c>
      <c r="B2117" s="7" t="s">
        <v>84</v>
      </c>
      <c r="C2117" s="8" t="str">
        <f t="shared" si="342"/>
        <v>Sun</v>
      </c>
      <c r="E2117" s="10">
        <v>3</v>
      </c>
      <c r="F2117" s="9">
        <v>12983</v>
      </c>
      <c r="G2117" s="9">
        <v>14233</v>
      </c>
      <c r="H2117" s="101">
        <v>3510</v>
      </c>
      <c r="I2117" s="9">
        <v>0</v>
      </c>
      <c r="J2117" s="16">
        <v>0</v>
      </c>
      <c r="K2117" s="9">
        <v>3209</v>
      </c>
      <c r="L2117" s="82">
        <v>0</v>
      </c>
      <c r="M2117" s="82"/>
      <c r="N2117" s="22"/>
      <c r="O2117" s="11">
        <f t="shared" si="343"/>
        <v>33935</v>
      </c>
      <c r="P2117" s="22">
        <v>0</v>
      </c>
      <c r="Q2117" s="11">
        <f t="shared" si="344"/>
        <v>3209</v>
      </c>
      <c r="S2117" s="11">
        <f t="shared" si="336"/>
        <v>33935</v>
      </c>
      <c r="T2117" s="11">
        <f t="shared" si="339"/>
        <v>33935</v>
      </c>
      <c r="U2117" s="11">
        <f t="shared" ref="U2117:U2180" si="345">S2117-S2116</f>
        <v>-754</v>
      </c>
      <c r="V2117" s="11">
        <f t="shared" si="340"/>
        <v>33935</v>
      </c>
      <c r="W2117" s="12">
        <f t="shared" si="337"/>
        <v>1</v>
      </c>
      <c r="X2117" s="11">
        <f t="shared" si="341"/>
        <v>0</v>
      </c>
      <c r="Y2117" s="12">
        <f t="shared" si="338"/>
        <v>0</v>
      </c>
      <c r="AA2117" s="12"/>
      <c r="AB2117" s="12"/>
    </row>
    <row r="2118" spans="1:28">
      <c r="A2118" s="1">
        <v>36815</v>
      </c>
      <c r="B2118" s="7" t="s">
        <v>84</v>
      </c>
      <c r="C2118" s="8" t="str">
        <f t="shared" si="342"/>
        <v>Mon</v>
      </c>
      <c r="E2118" s="10">
        <v>0</v>
      </c>
      <c r="F2118" s="9">
        <v>14105</v>
      </c>
      <c r="G2118" s="9">
        <v>14967</v>
      </c>
      <c r="H2118" s="61">
        <v>3859</v>
      </c>
      <c r="I2118" s="9">
        <v>0</v>
      </c>
      <c r="J2118" s="16">
        <v>0</v>
      </c>
      <c r="K2118" s="9">
        <v>3289</v>
      </c>
      <c r="L2118" s="82">
        <v>0</v>
      </c>
      <c r="M2118" s="82"/>
      <c r="N2118" s="22"/>
      <c r="O2118" s="11">
        <f t="shared" si="343"/>
        <v>36220</v>
      </c>
      <c r="P2118" s="22">
        <v>0</v>
      </c>
      <c r="Q2118" s="11">
        <f t="shared" si="344"/>
        <v>3289</v>
      </c>
      <c r="S2118" s="11">
        <f t="shared" si="336"/>
        <v>36220</v>
      </c>
      <c r="T2118" s="11">
        <f t="shared" si="339"/>
        <v>36220</v>
      </c>
      <c r="U2118" s="11">
        <f t="shared" si="345"/>
        <v>2285</v>
      </c>
      <c r="V2118" s="11">
        <f t="shared" si="340"/>
        <v>36220</v>
      </c>
      <c r="W2118" s="12">
        <f t="shared" si="337"/>
        <v>1</v>
      </c>
      <c r="X2118" s="11">
        <f t="shared" si="341"/>
        <v>0</v>
      </c>
      <c r="Y2118" s="12">
        <f t="shared" si="338"/>
        <v>0</v>
      </c>
      <c r="AA2118" s="12"/>
      <c r="AB2118" s="12"/>
    </row>
    <row r="2119" spans="1:28">
      <c r="A2119" s="1">
        <v>36816</v>
      </c>
      <c r="B2119" s="7" t="s">
        <v>84</v>
      </c>
      <c r="C2119" s="8" t="str">
        <f t="shared" si="342"/>
        <v>Tue</v>
      </c>
      <c r="E2119" s="10">
        <v>2</v>
      </c>
      <c r="F2119" s="16">
        <v>15266</v>
      </c>
      <c r="G2119" s="16">
        <v>15354</v>
      </c>
      <c r="H2119" s="100">
        <v>4126</v>
      </c>
      <c r="I2119" s="16">
        <v>0</v>
      </c>
      <c r="J2119" s="16">
        <v>0</v>
      </c>
      <c r="K2119" s="16">
        <v>3267</v>
      </c>
      <c r="L2119" s="82">
        <v>0</v>
      </c>
      <c r="M2119" s="82"/>
      <c r="N2119" s="22"/>
      <c r="O2119" s="11">
        <f t="shared" si="343"/>
        <v>38013</v>
      </c>
      <c r="P2119" s="22">
        <v>0</v>
      </c>
      <c r="Q2119" s="11">
        <f t="shared" si="344"/>
        <v>3267</v>
      </c>
      <c r="S2119" s="11">
        <f t="shared" si="336"/>
        <v>38013</v>
      </c>
      <c r="T2119" s="11">
        <f t="shared" si="339"/>
        <v>38013</v>
      </c>
      <c r="U2119" s="11">
        <f t="shared" si="345"/>
        <v>1793</v>
      </c>
      <c r="V2119" s="11">
        <f t="shared" si="340"/>
        <v>38013</v>
      </c>
      <c r="W2119" s="12">
        <f t="shared" si="337"/>
        <v>1</v>
      </c>
      <c r="X2119" s="11">
        <f t="shared" si="341"/>
        <v>0</v>
      </c>
      <c r="Y2119" s="12">
        <f t="shared" si="338"/>
        <v>0</v>
      </c>
      <c r="AA2119" s="12"/>
      <c r="AB2119" s="12"/>
    </row>
    <row r="2120" spans="1:28">
      <c r="A2120" s="1">
        <v>36817</v>
      </c>
      <c r="B2120" s="7" t="s">
        <v>84</v>
      </c>
      <c r="C2120" s="8" t="str">
        <f t="shared" si="342"/>
        <v>Wed</v>
      </c>
      <c r="E2120" s="10">
        <v>4</v>
      </c>
      <c r="F2120" s="16">
        <v>16664</v>
      </c>
      <c r="G2120" s="16">
        <v>15489</v>
      </c>
      <c r="H2120" s="100">
        <v>4458</v>
      </c>
      <c r="I2120" s="16">
        <v>0</v>
      </c>
      <c r="J2120" s="16">
        <v>0</v>
      </c>
      <c r="K2120" s="16">
        <v>3123</v>
      </c>
      <c r="L2120" s="16">
        <v>0</v>
      </c>
      <c r="M2120" s="16"/>
      <c r="N2120" s="20"/>
      <c r="O2120" s="11">
        <f t="shared" si="343"/>
        <v>39734</v>
      </c>
      <c r="P2120" s="22">
        <v>0</v>
      </c>
      <c r="Q2120" s="11">
        <f t="shared" si="344"/>
        <v>3123</v>
      </c>
      <c r="S2120" s="11">
        <f t="shared" si="336"/>
        <v>39734</v>
      </c>
      <c r="T2120" s="11">
        <f t="shared" si="339"/>
        <v>39734</v>
      </c>
      <c r="U2120" s="11">
        <f t="shared" si="345"/>
        <v>1721</v>
      </c>
      <c r="V2120" s="11">
        <f t="shared" si="340"/>
        <v>39734</v>
      </c>
      <c r="W2120" s="12">
        <f t="shared" si="337"/>
        <v>1</v>
      </c>
      <c r="X2120" s="11">
        <f t="shared" si="341"/>
        <v>0</v>
      </c>
      <c r="Y2120" s="12">
        <f t="shared" si="338"/>
        <v>0</v>
      </c>
      <c r="AA2120" s="12"/>
      <c r="AB2120" s="12"/>
    </row>
    <row r="2121" spans="1:28">
      <c r="A2121" s="1">
        <v>36818</v>
      </c>
      <c r="B2121" s="7" t="s">
        <v>84</v>
      </c>
      <c r="C2121" s="8" t="str">
        <f t="shared" si="342"/>
        <v>Thur</v>
      </c>
      <c r="E2121" s="10">
        <v>8</v>
      </c>
      <c r="F2121" s="82">
        <v>19193</v>
      </c>
      <c r="G2121" s="82">
        <v>16055</v>
      </c>
      <c r="H2121" s="102">
        <v>5095</v>
      </c>
      <c r="I2121" s="82">
        <v>3</v>
      </c>
      <c r="J2121" s="16">
        <v>0</v>
      </c>
      <c r="K2121" s="82">
        <v>3512</v>
      </c>
      <c r="L2121" s="16">
        <v>0</v>
      </c>
      <c r="M2121" s="16"/>
      <c r="N2121" s="20"/>
      <c r="O2121" s="11">
        <f t="shared" si="343"/>
        <v>43858</v>
      </c>
      <c r="P2121" s="22">
        <v>0</v>
      </c>
      <c r="Q2121" s="11">
        <f t="shared" si="344"/>
        <v>3512</v>
      </c>
      <c r="S2121" s="11">
        <f t="shared" si="336"/>
        <v>43858</v>
      </c>
      <c r="T2121" s="11">
        <f t="shared" si="339"/>
        <v>43858</v>
      </c>
      <c r="U2121" s="11">
        <f t="shared" si="345"/>
        <v>4124</v>
      </c>
      <c r="V2121" s="11">
        <f t="shared" si="340"/>
        <v>43858</v>
      </c>
      <c r="W2121" s="12">
        <f t="shared" si="337"/>
        <v>1</v>
      </c>
      <c r="X2121" s="11">
        <f t="shared" si="341"/>
        <v>0</v>
      </c>
      <c r="Y2121" s="12">
        <f t="shared" si="338"/>
        <v>0</v>
      </c>
      <c r="AA2121" s="12"/>
      <c r="AB2121" s="12"/>
    </row>
    <row r="2122" spans="1:28">
      <c r="A2122" s="1">
        <v>36819</v>
      </c>
      <c r="B2122" s="7" t="s">
        <v>84</v>
      </c>
      <c r="C2122" s="8" t="str">
        <f t="shared" si="342"/>
        <v>Fri</v>
      </c>
      <c r="E2122" s="10">
        <v>8</v>
      </c>
      <c r="F2122" s="16">
        <v>17078</v>
      </c>
      <c r="G2122" s="16">
        <v>14780</v>
      </c>
      <c r="H2122" s="100">
        <v>4017</v>
      </c>
      <c r="I2122" s="16">
        <v>0</v>
      </c>
      <c r="J2122" s="16">
        <v>0</v>
      </c>
      <c r="K2122" s="16">
        <v>3359</v>
      </c>
      <c r="L2122" s="82">
        <v>0</v>
      </c>
      <c r="M2122" s="82"/>
      <c r="N2122" s="22"/>
      <c r="O2122" s="11">
        <f t="shared" si="343"/>
        <v>39234</v>
      </c>
      <c r="P2122" s="22">
        <v>0</v>
      </c>
      <c r="Q2122" s="11">
        <f t="shared" si="344"/>
        <v>3359</v>
      </c>
      <c r="S2122" s="11">
        <f t="shared" si="336"/>
        <v>39234</v>
      </c>
      <c r="T2122" s="11">
        <f t="shared" si="339"/>
        <v>39234</v>
      </c>
      <c r="U2122" s="11">
        <f t="shared" si="345"/>
        <v>-4624</v>
      </c>
      <c r="V2122" s="11">
        <f t="shared" si="340"/>
        <v>39234</v>
      </c>
      <c r="W2122" s="12">
        <f t="shared" si="337"/>
        <v>1</v>
      </c>
      <c r="X2122" s="11">
        <f t="shared" si="341"/>
        <v>0</v>
      </c>
      <c r="Y2122" s="12">
        <f t="shared" si="338"/>
        <v>0</v>
      </c>
      <c r="AA2122" s="12"/>
      <c r="AB2122" s="12"/>
    </row>
    <row r="2123" spans="1:28">
      <c r="A2123" s="1">
        <v>36820</v>
      </c>
      <c r="B2123" s="7" t="s">
        <v>84</v>
      </c>
      <c r="C2123" s="8" t="str">
        <f t="shared" si="342"/>
        <v>Sat</v>
      </c>
      <c r="E2123" s="10">
        <v>3</v>
      </c>
      <c r="F2123" s="16">
        <v>10884</v>
      </c>
      <c r="G2123" s="16">
        <v>12709</v>
      </c>
      <c r="H2123" s="100">
        <v>2966</v>
      </c>
      <c r="I2123" s="16">
        <v>0</v>
      </c>
      <c r="J2123" s="16">
        <v>0</v>
      </c>
      <c r="K2123" s="16">
        <v>3373</v>
      </c>
      <c r="L2123" s="16">
        <v>0</v>
      </c>
      <c r="M2123" s="16"/>
      <c r="N2123" s="20"/>
      <c r="O2123" s="11">
        <f t="shared" si="343"/>
        <v>29932</v>
      </c>
      <c r="P2123" s="22">
        <v>0</v>
      </c>
      <c r="Q2123" s="11">
        <f t="shared" si="344"/>
        <v>3373</v>
      </c>
      <c r="S2123" s="11">
        <f t="shared" si="336"/>
        <v>29932</v>
      </c>
      <c r="T2123" s="11">
        <f t="shared" si="339"/>
        <v>29932</v>
      </c>
      <c r="U2123" s="11">
        <f t="shared" si="345"/>
        <v>-9302</v>
      </c>
      <c r="V2123" s="11">
        <f t="shared" si="340"/>
        <v>29932</v>
      </c>
      <c r="W2123" s="12">
        <f t="shared" si="337"/>
        <v>1</v>
      </c>
      <c r="X2123" s="11">
        <f t="shared" si="341"/>
        <v>0</v>
      </c>
      <c r="Y2123" s="12">
        <f t="shared" si="338"/>
        <v>0</v>
      </c>
      <c r="AA2123" s="12"/>
      <c r="AB2123" s="12"/>
    </row>
    <row r="2124" spans="1:28">
      <c r="A2124" s="1">
        <v>36821</v>
      </c>
      <c r="B2124" s="7" t="s">
        <v>84</v>
      </c>
      <c r="C2124" s="8" t="str">
        <f t="shared" si="342"/>
        <v>Sun</v>
      </c>
      <c r="E2124" s="10">
        <v>8</v>
      </c>
      <c r="F2124" s="82">
        <v>15763</v>
      </c>
      <c r="G2124" s="82">
        <v>14205</v>
      </c>
      <c r="H2124" s="102">
        <v>4390</v>
      </c>
      <c r="I2124" s="16">
        <v>0</v>
      </c>
      <c r="J2124" s="16">
        <v>0</v>
      </c>
      <c r="K2124" s="82">
        <v>3779</v>
      </c>
      <c r="L2124" s="82">
        <v>0</v>
      </c>
      <c r="M2124" s="82"/>
      <c r="N2124" s="22"/>
      <c r="O2124" s="11">
        <f t="shared" si="343"/>
        <v>38137</v>
      </c>
      <c r="P2124" s="22">
        <v>0</v>
      </c>
      <c r="Q2124" s="11">
        <f t="shared" si="344"/>
        <v>3779</v>
      </c>
      <c r="S2124" s="11">
        <f t="shared" si="336"/>
        <v>38137</v>
      </c>
      <c r="T2124" s="11">
        <f t="shared" si="339"/>
        <v>38137</v>
      </c>
      <c r="U2124" s="11">
        <f t="shared" si="345"/>
        <v>8205</v>
      </c>
      <c r="V2124" s="11">
        <f t="shared" si="340"/>
        <v>38137</v>
      </c>
      <c r="W2124" s="12">
        <f t="shared" si="337"/>
        <v>1</v>
      </c>
      <c r="X2124" s="11">
        <f t="shared" si="341"/>
        <v>0</v>
      </c>
      <c r="Y2124" s="12">
        <f t="shared" si="338"/>
        <v>0</v>
      </c>
      <c r="AA2124" s="12"/>
      <c r="AB2124" s="12"/>
    </row>
    <row r="2125" spans="1:28">
      <c r="A2125" s="1">
        <v>36822</v>
      </c>
      <c r="B2125" s="7" t="s">
        <v>84</v>
      </c>
      <c r="C2125" s="8" t="str">
        <f t="shared" si="342"/>
        <v>Mon</v>
      </c>
      <c r="E2125" s="10">
        <v>13</v>
      </c>
      <c r="F2125" s="82">
        <v>23632</v>
      </c>
      <c r="G2125" s="82">
        <v>16659</v>
      </c>
      <c r="H2125" s="102">
        <v>6769</v>
      </c>
      <c r="I2125" s="16">
        <v>0</v>
      </c>
      <c r="J2125" s="16">
        <v>0</v>
      </c>
      <c r="K2125" s="82">
        <v>3704</v>
      </c>
      <c r="L2125" s="82">
        <v>0</v>
      </c>
      <c r="M2125" s="82"/>
      <c r="N2125" s="22"/>
      <c r="O2125" s="11">
        <f t="shared" si="343"/>
        <v>50764</v>
      </c>
      <c r="P2125" s="22">
        <v>0</v>
      </c>
      <c r="Q2125" s="11">
        <f t="shared" si="344"/>
        <v>3704</v>
      </c>
      <c r="S2125" s="11">
        <f t="shared" si="336"/>
        <v>50764</v>
      </c>
      <c r="T2125" s="11">
        <f t="shared" si="339"/>
        <v>50764</v>
      </c>
      <c r="U2125" s="11">
        <f t="shared" si="345"/>
        <v>12627</v>
      </c>
      <c r="V2125" s="11">
        <f t="shared" si="340"/>
        <v>50764</v>
      </c>
      <c r="W2125" s="12">
        <f t="shared" si="337"/>
        <v>1</v>
      </c>
      <c r="X2125" s="11">
        <f t="shared" si="341"/>
        <v>0</v>
      </c>
      <c r="Y2125" s="12">
        <f t="shared" si="338"/>
        <v>0</v>
      </c>
      <c r="AA2125" s="12"/>
      <c r="AB2125" s="12"/>
    </row>
    <row r="2126" spans="1:28">
      <c r="A2126" s="1">
        <v>36823</v>
      </c>
      <c r="B2126" s="7" t="s">
        <v>84</v>
      </c>
      <c r="C2126" s="8" t="str">
        <f t="shared" si="342"/>
        <v>Tue</v>
      </c>
      <c r="E2126" s="10">
        <v>10</v>
      </c>
      <c r="F2126" s="82">
        <v>19784</v>
      </c>
      <c r="G2126" s="82">
        <v>15990</v>
      </c>
      <c r="H2126" s="102">
        <v>5392</v>
      </c>
      <c r="I2126" s="82">
        <v>45</v>
      </c>
      <c r="J2126" s="16">
        <v>0</v>
      </c>
      <c r="K2126" s="82">
        <v>2452</v>
      </c>
      <c r="L2126" s="82">
        <v>0</v>
      </c>
      <c r="M2126" s="82"/>
      <c r="N2126" s="22"/>
      <c r="O2126" s="11">
        <f t="shared" si="343"/>
        <v>43663</v>
      </c>
      <c r="P2126" s="22">
        <v>0</v>
      </c>
      <c r="Q2126" s="11">
        <f t="shared" si="344"/>
        <v>2452</v>
      </c>
      <c r="S2126" s="11">
        <f t="shared" si="336"/>
        <v>43663</v>
      </c>
      <c r="T2126" s="11">
        <f t="shared" si="339"/>
        <v>43663</v>
      </c>
      <c r="U2126" s="11">
        <f t="shared" si="345"/>
        <v>-7101</v>
      </c>
      <c r="V2126" s="11">
        <f t="shared" si="340"/>
        <v>43663</v>
      </c>
      <c r="W2126" s="12">
        <f t="shared" si="337"/>
        <v>1</v>
      </c>
      <c r="X2126" s="11">
        <f t="shared" si="341"/>
        <v>0</v>
      </c>
      <c r="Y2126" s="12">
        <f t="shared" si="338"/>
        <v>0</v>
      </c>
      <c r="AA2126" s="12"/>
      <c r="AB2126" s="12"/>
    </row>
    <row r="2127" spans="1:28">
      <c r="A2127" s="1">
        <v>36824</v>
      </c>
      <c r="B2127" s="7" t="s">
        <v>84</v>
      </c>
      <c r="C2127" s="8" t="str">
        <f t="shared" si="342"/>
        <v>Wed</v>
      </c>
      <c r="E2127" s="10">
        <v>8</v>
      </c>
      <c r="F2127" s="82">
        <v>17825</v>
      </c>
      <c r="G2127" s="82">
        <v>15543</v>
      </c>
      <c r="H2127" s="102">
        <v>5066</v>
      </c>
      <c r="I2127" s="82">
        <v>0</v>
      </c>
      <c r="J2127" s="16">
        <v>0</v>
      </c>
      <c r="K2127" s="82">
        <v>3450</v>
      </c>
      <c r="L2127" s="82">
        <v>0</v>
      </c>
      <c r="M2127" s="82"/>
      <c r="N2127" s="22"/>
      <c r="O2127" s="11">
        <f t="shared" si="343"/>
        <v>41884</v>
      </c>
      <c r="P2127" s="22">
        <v>0</v>
      </c>
      <c r="Q2127" s="11">
        <f t="shared" si="344"/>
        <v>3450</v>
      </c>
      <c r="S2127" s="11">
        <f t="shared" si="336"/>
        <v>41884</v>
      </c>
      <c r="T2127" s="11">
        <f t="shared" si="339"/>
        <v>41884</v>
      </c>
      <c r="U2127" s="11">
        <f t="shared" si="345"/>
        <v>-1779</v>
      </c>
      <c r="V2127" s="11">
        <f t="shared" si="340"/>
        <v>41884</v>
      </c>
      <c r="W2127" s="12">
        <f t="shared" si="337"/>
        <v>1</v>
      </c>
      <c r="X2127" s="11">
        <f t="shared" si="341"/>
        <v>0</v>
      </c>
      <c r="Y2127" s="12">
        <f t="shared" si="338"/>
        <v>0</v>
      </c>
      <c r="AA2127" s="12"/>
      <c r="AB2127" s="12"/>
    </row>
    <row r="2128" spans="1:28">
      <c r="A2128" s="1">
        <v>36825</v>
      </c>
      <c r="B2128" s="7" t="s">
        <v>84</v>
      </c>
      <c r="C2128" s="8" t="str">
        <f t="shared" si="342"/>
        <v>Thur</v>
      </c>
      <c r="E2128" s="10">
        <v>8</v>
      </c>
      <c r="F2128" s="82">
        <v>19205</v>
      </c>
      <c r="G2128" s="82">
        <v>15779</v>
      </c>
      <c r="H2128" s="102">
        <v>5222</v>
      </c>
      <c r="I2128" s="82">
        <v>0</v>
      </c>
      <c r="J2128" s="16">
        <v>0</v>
      </c>
      <c r="K2128" s="82">
        <v>3406</v>
      </c>
      <c r="L2128" s="82">
        <v>0</v>
      </c>
      <c r="M2128" s="82"/>
      <c r="N2128" s="22"/>
      <c r="O2128" s="11">
        <f t="shared" si="343"/>
        <v>43612</v>
      </c>
      <c r="P2128" s="22">
        <v>0</v>
      </c>
      <c r="Q2128" s="11">
        <f t="shared" si="344"/>
        <v>3406</v>
      </c>
      <c r="S2128" s="11">
        <f t="shared" si="336"/>
        <v>43612</v>
      </c>
      <c r="T2128" s="11">
        <f t="shared" si="339"/>
        <v>43612</v>
      </c>
      <c r="U2128" s="11">
        <f t="shared" si="345"/>
        <v>1728</v>
      </c>
      <c r="V2128" s="11">
        <f t="shared" si="340"/>
        <v>43612</v>
      </c>
      <c r="W2128" s="12">
        <f t="shared" si="337"/>
        <v>1</v>
      </c>
      <c r="X2128" s="11">
        <f t="shared" si="341"/>
        <v>0</v>
      </c>
      <c r="Y2128" s="12">
        <f t="shared" si="338"/>
        <v>0</v>
      </c>
      <c r="AA2128" s="12"/>
      <c r="AB2128" s="12"/>
    </row>
    <row r="2129" spans="1:31">
      <c r="A2129" s="1">
        <v>36826</v>
      </c>
      <c r="B2129" s="7" t="s">
        <v>84</v>
      </c>
      <c r="C2129" s="8" t="str">
        <f t="shared" si="342"/>
        <v>Fri</v>
      </c>
      <c r="E2129" s="10">
        <v>3</v>
      </c>
      <c r="F2129" s="82">
        <v>15084</v>
      </c>
      <c r="G2129" s="82">
        <v>14232</v>
      </c>
      <c r="H2129" s="102">
        <v>3944</v>
      </c>
      <c r="I2129" s="82">
        <v>0</v>
      </c>
      <c r="J2129" s="16">
        <v>0</v>
      </c>
      <c r="K2129" s="82">
        <v>3126</v>
      </c>
      <c r="L2129" s="82">
        <v>0</v>
      </c>
      <c r="M2129" s="82"/>
      <c r="N2129" s="22"/>
      <c r="O2129" s="11">
        <f t="shared" si="343"/>
        <v>36386</v>
      </c>
      <c r="P2129" s="22">
        <v>0</v>
      </c>
      <c r="Q2129" s="11">
        <f t="shared" si="344"/>
        <v>3126</v>
      </c>
      <c r="S2129" s="11">
        <f t="shared" si="336"/>
        <v>36386</v>
      </c>
      <c r="T2129" s="11">
        <f t="shared" si="339"/>
        <v>36386</v>
      </c>
      <c r="U2129" s="11">
        <f t="shared" si="345"/>
        <v>-7226</v>
      </c>
      <c r="V2129" s="11">
        <f t="shared" si="340"/>
        <v>36386</v>
      </c>
      <c r="W2129" s="12">
        <f t="shared" si="337"/>
        <v>1</v>
      </c>
      <c r="X2129" s="11">
        <f t="shared" si="341"/>
        <v>0</v>
      </c>
      <c r="Y2129" s="12">
        <f t="shared" si="338"/>
        <v>0</v>
      </c>
      <c r="AA2129" s="12"/>
      <c r="AB2129" s="12"/>
    </row>
    <row r="2130" spans="1:31">
      <c r="A2130" s="1">
        <v>36827</v>
      </c>
      <c r="B2130" s="7" t="s">
        <v>84</v>
      </c>
      <c r="C2130" s="8" t="str">
        <f t="shared" si="342"/>
        <v>Sat</v>
      </c>
      <c r="E2130" s="10">
        <v>9</v>
      </c>
      <c r="F2130" s="16">
        <v>20917</v>
      </c>
      <c r="G2130" s="16">
        <v>15373</v>
      </c>
      <c r="H2130" s="100">
        <v>5608</v>
      </c>
      <c r="I2130" s="16">
        <v>0</v>
      </c>
      <c r="J2130" s="16">
        <v>0</v>
      </c>
      <c r="K2130" s="16">
        <v>4200</v>
      </c>
      <c r="L2130" s="16">
        <v>0</v>
      </c>
      <c r="M2130" s="16"/>
      <c r="N2130" s="20"/>
      <c r="O2130" s="11">
        <f t="shared" si="343"/>
        <v>46098</v>
      </c>
      <c r="P2130" s="22">
        <v>0</v>
      </c>
      <c r="Q2130" s="11">
        <f t="shared" si="344"/>
        <v>4200</v>
      </c>
      <c r="S2130" s="11">
        <f t="shared" si="336"/>
        <v>46098</v>
      </c>
      <c r="T2130" s="11">
        <f t="shared" si="339"/>
        <v>46098</v>
      </c>
      <c r="U2130" s="11">
        <f t="shared" si="345"/>
        <v>9712</v>
      </c>
      <c r="V2130" s="11">
        <f t="shared" si="340"/>
        <v>46098</v>
      </c>
      <c r="W2130" s="12">
        <f t="shared" si="337"/>
        <v>1</v>
      </c>
      <c r="X2130" s="11">
        <f t="shared" si="341"/>
        <v>0</v>
      </c>
      <c r="Y2130" s="12">
        <f t="shared" si="338"/>
        <v>0</v>
      </c>
      <c r="AA2130" s="12"/>
      <c r="AB2130" s="12"/>
    </row>
    <row r="2131" spans="1:31">
      <c r="A2131" s="1">
        <v>36828</v>
      </c>
      <c r="B2131" s="7" t="s">
        <v>84</v>
      </c>
      <c r="C2131" s="8" t="str">
        <f t="shared" si="342"/>
        <v>Sun</v>
      </c>
      <c r="E2131" s="10">
        <v>18</v>
      </c>
      <c r="F2131" s="16">
        <v>29715</v>
      </c>
      <c r="G2131" s="16">
        <v>17089</v>
      </c>
      <c r="H2131" s="100">
        <v>7870</v>
      </c>
      <c r="I2131" s="16">
        <v>0</v>
      </c>
      <c r="J2131" s="16">
        <v>0</v>
      </c>
      <c r="K2131" s="16">
        <v>5624</v>
      </c>
      <c r="L2131" s="16">
        <v>0</v>
      </c>
      <c r="M2131" s="16"/>
      <c r="N2131" s="20"/>
      <c r="O2131" s="11">
        <f t="shared" si="343"/>
        <v>60298</v>
      </c>
      <c r="P2131" s="22">
        <v>0</v>
      </c>
      <c r="Q2131" s="11">
        <f t="shared" si="344"/>
        <v>5624</v>
      </c>
      <c r="S2131" s="11">
        <f t="shared" si="336"/>
        <v>60298</v>
      </c>
      <c r="T2131" s="11">
        <f t="shared" si="339"/>
        <v>60298</v>
      </c>
      <c r="U2131" s="11">
        <f t="shared" si="345"/>
        <v>14200</v>
      </c>
      <c r="V2131" s="11">
        <f t="shared" si="340"/>
        <v>60298</v>
      </c>
      <c r="W2131" s="12">
        <f t="shared" si="337"/>
        <v>1</v>
      </c>
      <c r="X2131" s="11">
        <f t="shared" si="341"/>
        <v>0</v>
      </c>
      <c r="Y2131" s="12">
        <f t="shared" si="338"/>
        <v>0</v>
      </c>
      <c r="AA2131" s="12"/>
      <c r="AB2131" s="12"/>
    </row>
    <row r="2132" spans="1:31">
      <c r="A2132" s="1">
        <v>36829</v>
      </c>
      <c r="B2132" s="7" t="s">
        <v>84</v>
      </c>
      <c r="C2132" s="8" t="str">
        <f t="shared" si="342"/>
        <v>Mon</v>
      </c>
      <c r="E2132" s="10">
        <v>18</v>
      </c>
      <c r="F2132" s="16">
        <v>25038</v>
      </c>
      <c r="G2132" s="16">
        <v>17470</v>
      </c>
      <c r="H2132" s="100">
        <v>7362</v>
      </c>
      <c r="I2132" s="16">
        <v>0</v>
      </c>
      <c r="J2132" s="16">
        <v>0</v>
      </c>
      <c r="K2132" s="16">
        <v>4268</v>
      </c>
      <c r="L2132" s="16">
        <v>9822</v>
      </c>
      <c r="M2132" s="16"/>
      <c r="N2132" s="20"/>
      <c r="O2132" s="11">
        <f t="shared" si="343"/>
        <v>63960</v>
      </c>
      <c r="P2132" s="22">
        <v>0</v>
      </c>
      <c r="Q2132" s="11">
        <f t="shared" si="344"/>
        <v>4268</v>
      </c>
      <c r="S2132" s="11">
        <f t="shared" si="336"/>
        <v>63960</v>
      </c>
      <c r="T2132" s="11">
        <f t="shared" si="339"/>
        <v>63960</v>
      </c>
      <c r="U2132" s="11">
        <f t="shared" si="345"/>
        <v>3662</v>
      </c>
      <c r="V2132" s="11">
        <f t="shared" si="340"/>
        <v>54138</v>
      </c>
      <c r="W2132" s="12">
        <f t="shared" si="337"/>
        <v>0.84643527204502811</v>
      </c>
      <c r="X2132" s="11">
        <f t="shared" si="341"/>
        <v>9822</v>
      </c>
      <c r="Y2132" s="12">
        <f t="shared" si="338"/>
        <v>0.15356472795497186</v>
      </c>
      <c r="AA2132" s="12"/>
      <c r="AB2132" s="12"/>
    </row>
    <row r="2133" spans="1:31">
      <c r="A2133" s="1">
        <v>36830</v>
      </c>
      <c r="B2133" s="7" t="s">
        <v>84</v>
      </c>
      <c r="C2133" s="8" t="str">
        <f t="shared" si="342"/>
        <v>Tue</v>
      </c>
      <c r="E2133" s="10">
        <v>17</v>
      </c>
      <c r="F2133" s="16">
        <v>28446</v>
      </c>
      <c r="G2133" s="16">
        <v>17591</v>
      </c>
      <c r="H2133" s="100">
        <v>7872</v>
      </c>
      <c r="I2133" s="16">
        <v>0</v>
      </c>
      <c r="J2133" s="16">
        <v>0</v>
      </c>
      <c r="K2133" s="16">
        <v>5349</v>
      </c>
      <c r="L2133" s="16">
        <v>0</v>
      </c>
      <c r="M2133" s="16"/>
      <c r="N2133" s="20"/>
      <c r="O2133" s="11">
        <f t="shared" si="343"/>
        <v>59258</v>
      </c>
      <c r="P2133" s="22">
        <v>0</v>
      </c>
      <c r="Q2133" s="11">
        <f t="shared" si="344"/>
        <v>5349</v>
      </c>
      <c r="S2133" s="11">
        <f t="shared" si="336"/>
        <v>59258</v>
      </c>
      <c r="T2133" s="11">
        <f t="shared" si="339"/>
        <v>59258</v>
      </c>
      <c r="U2133" s="11">
        <f t="shared" si="345"/>
        <v>-4702</v>
      </c>
      <c r="V2133" s="11">
        <f t="shared" si="340"/>
        <v>59258</v>
      </c>
      <c r="W2133" s="12">
        <f t="shared" si="337"/>
        <v>1</v>
      </c>
      <c r="X2133" s="11">
        <f t="shared" si="341"/>
        <v>0</v>
      </c>
      <c r="Y2133" s="12">
        <f t="shared" si="338"/>
        <v>0</v>
      </c>
      <c r="AA2133" s="12"/>
      <c r="AB2133" s="12"/>
    </row>
    <row r="2134" spans="1:31">
      <c r="A2134" s="1">
        <v>36831</v>
      </c>
      <c r="B2134" s="7" t="s">
        <v>85</v>
      </c>
      <c r="C2134" s="8" t="str">
        <f t="shared" si="342"/>
        <v>Wed</v>
      </c>
      <c r="E2134" s="8">
        <v>17</v>
      </c>
      <c r="F2134" s="9">
        <v>26065</v>
      </c>
      <c r="G2134" s="9">
        <v>6707</v>
      </c>
      <c r="H2134" s="61">
        <v>6168</v>
      </c>
      <c r="I2134" s="9">
        <v>170</v>
      </c>
      <c r="J2134" s="16">
        <v>0</v>
      </c>
      <c r="K2134" s="9">
        <v>19984</v>
      </c>
      <c r="L2134" s="16">
        <v>8392</v>
      </c>
      <c r="M2134" s="16"/>
      <c r="N2134" s="20"/>
      <c r="O2134" s="11">
        <f t="shared" si="343"/>
        <v>67486</v>
      </c>
      <c r="P2134" s="22">
        <v>0</v>
      </c>
      <c r="Q2134" s="11">
        <f t="shared" si="344"/>
        <v>19984</v>
      </c>
      <c r="S2134" s="11">
        <f t="shared" ref="S2134:S2163" si="346">O2134-P2134</f>
        <v>67486</v>
      </c>
      <c r="T2134" s="11">
        <f t="shared" si="339"/>
        <v>67486</v>
      </c>
      <c r="U2134" s="11">
        <f t="shared" si="345"/>
        <v>8228</v>
      </c>
      <c r="V2134" s="11">
        <f t="shared" si="340"/>
        <v>59094</v>
      </c>
      <c r="W2134" s="12">
        <f t="shared" ref="W2134:W2163" si="347">V2134/S2134</f>
        <v>0.87564828260676286</v>
      </c>
      <c r="X2134" s="11">
        <f t="shared" si="341"/>
        <v>8392</v>
      </c>
      <c r="Y2134" s="12">
        <f t="shared" ref="Y2134:Y2163" si="348">X2134/S2134</f>
        <v>0.12435171739323711</v>
      </c>
      <c r="AA2134" s="9">
        <f>INTERCEPT(T2134:T2163,E2134:E2163)</f>
        <v>26368.868669938944</v>
      </c>
      <c r="AB2134" s="9">
        <f>SLOPE(T2134:T2163,E2134:E2163)</f>
        <v>2725.0425595594397</v>
      </c>
      <c r="AC2134" s="12">
        <f>RSQ(T2134:T2163,E2134:E2163)</f>
        <v>0.91100222329250535</v>
      </c>
      <c r="AD2134" s="9">
        <f>AA2134+(AB2134*55)</f>
        <v>176246.20944570811</v>
      </c>
      <c r="AE2134" s="10">
        <f>SUM(E2134:E2163)</f>
        <v>586</v>
      </c>
    </row>
    <row r="2135" spans="1:31">
      <c r="A2135" s="1">
        <v>36832</v>
      </c>
      <c r="B2135" s="7" t="s">
        <v>85</v>
      </c>
      <c r="C2135" s="8" t="str">
        <f t="shared" si="342"/>
        <v>Thur</v>
      </c>
      <c r="E2135" s="8">
        <v>13</v>
      </c>
      <c r="F2135" s="9">
        <v>21359</v>
      </c>
      <c r="G2135" s="9">
        <v>7025</v>
      </c>
      <c r="H2135" s="61">
        <v>5089</v>
      </c>
      <c r="I2135" s="9">
        <v>23</v>
      </c>
      <c r="J2135" s="16">
        <v>0</v>
      </c>
      <c r="K2135" s="9">
        <v>18856</v>
      </c>
      <c r="L2135" s="16">
        <v>9046</v>
      </c>
      <c r="M2135" s="16"/>
      <c r="N2135" s="20"/>
      <c r="O2135" s="11">
        <f t="shared" si="343"/>
        <v>61398</v>
      </c>
      <c r="P2135" s="22">
        <v>0</v>
      </c>
      <c r="Q2135" s="11">
        <f t="shared" si="344"/>
        <v>18856</v>
      </c>
      <c r="S2135" s="11">
        <f t="shared" si="346"/>
        <v>61398</v>
      </c>
      <c r="T2135" s="11">
        <f t="shared" si="339"/>
        <v>61398</v>
      </c>
      <c r="U2135" s="11">
        <f t="shared" si="345"/>
        <v>-6088</v>
      </c>
      <c r="V2135" s="11">
        <f t="shared" si="340"/>
        <v>52352</v>
      </c>
      <c r="W2135" s="12">
        <f t="shared" si="347"/>
        <v>0.85266621062575332</v>
      </c>
      <c r="X2135" s="11">
        <f t="shared" si="341"/>
        <v>9046</v>
      </c>
      <c r="Y2135" s="12">
        <f t="shared" si="348"/>
        <v>0.14733378937424671</v>
      </c>
      <c r="AA2135" s="12"/>
      <c r="AB2135" s="12"/>
    </row>
    <row r="2136" spans="1:31">
      <c r="A2136" s="1">
        <v>36833</v>
      </c>
      <c r="B2136" s="7" t="s">
        <v>85</v>
      </c>
      <c r="C2136" s="8" t="str">
        <f t="shared" si="342"/>
        <v>Fri</v>
      </c>
      <c r="E2136" s="8">
        <v>7</v>
      </c>
      <c r="F2136" s="9">
        <v>15287</v>
      </c>
      <c r="G2136" s="9">
        <v>12477</v>
      </c>
      <c r="H2136" s="61">
        <v>3880</v>
      </c>
      <c r="I2136" s="9">
        <v>0</v>
      </c>
      <c r="J2136" s="16">
        <v>0</v>
      </c>
      <c r="K2136" s="9">
        <v>4367</v>
      </c>
      <c r="L2136" s="16">
        <v>9139</v>
      </c>
      <c r="M2136" s="16"/>
      <c r="N2136" s="20"/>
      <c r="O2136" s="11">
        <f t="shared" si="343"/>
        <v>45150</v>
      </c>
      <c r="P2136" s="22">
        <v>0</v>
      </c>
      <c r="Q2136" s="11">
        <f t="shared" si="344"/>
        <v>4367</v>
      </c>
      <c r="S2136" s="11">
        <f t="shared" si="346"/>
        <v>45150</v>
      </c>
      <c r="T2136" s="11">
        <f t="shared" si="339"/>
        <v>45150</v>
      </c>
      <c r="U2136" s="11">
        <f t="shared" si="345"/>
        <v>-16248</v>
      </c>
      <c r="V2136" s="11">
        <f t="shared" si="340"/>
        <v>36011</v>
      </c>
      <c r="W2136" s="12">
        <f t="shared" si="347"/>
        <v>0.79758582502768549</v>
      </c>
      <c r="X2136" s="11">
        <f t="shared" si="341"/>
        <v>9139</v>
      </c>
      <c r="Y2136" s="12">
        <f t="shared" si="348"/>
        <v>0.20241417497231451</v>
      </c>
      <c r="AA2136" s="12"/>
      <c r="AB2136" s="12"/>
    </row>
    <row r="2137" spans="1:31">
      <c r="A2137" s="1">
        <v>36834</v>
      </c>
      <c r="B2137" s="7" t="s">
        <v>85</v>
      </c>
      <c r="C2137" s="8" t="str">
        <f t="shared" si="342"/>
        <v>Sat</v>
      </c>
      <c r="E2137" s="8">
        <v>6</v>
      </c>
      <c r="F2137" s="9">
        <v>12127</v>
      </c>
      <c r="G2137" s="9">
        <v>11713</v>
      </c>
      <c r="H2137" s="61">
        <v>3348</v>
      </c>
      <c r="I2137" s="9">
        <v>0</v>
      </c>
      <c r="J2137" s="16">
        <v>0</v>
      </c>
      <c r="K2137" s="9">
        <v>3185</v>
      </c>
      <c r="L2137" s="16">
        <v>9033</v>
      </c>
      <c r="M2137" s="16"/>
      <c r="N2137" s="20"/>
      <c r="O2137" s="11">
        <f t="shared" si="343"/>
        <v>39406</v>
      </c>
      <c r="P2137" s="22">
        <v>0</v>
      </c>
      <c r="Q2137" s="11">
        <f t="shared" si="344"/>
        <v>3185</v>
      </c>
      <c r="S2137" s="11">
        <f t="shared" si="346"/>
        <v>39406</v>
      </c>
      <c r="T2137" s="11">
        <f t="shared" si="339"/>
        <v>39406</v>
      </c>
      <c r="U2137" s="11">
        <f t="shared" si="345"/>
        <v>-5744</v>
      </c>
      <c r="V2137" s="11">
        <f t="shared" si="340"/>
        <v>30373</v>
      </c>
      <c r="W2137" s="12">
        <f t="shared" si="347"/>
        <v>0.77077094858650963</v>
      </c>
      <c r="X2137" s="11">
        <f t="shared" si="341"/>
        <v>9033</v>
      </c>
      <c r="Y2137" s="12">
        <f t="shared" si="348"/>
        <v>0.22922905141349034</v>
      </c>
      <c r="AA2137" s="12"/>
      <c r="AB2137" s="12"/>
    </row>
    <row r="2138" spans="1:31">
      <c r="A2138" s="1">
        <v>36835</v>
      </c>
      <c r="B2138" s="7" t="s">
        <v>85</v>
      </c>
      <c r="C2138" s="8" t="str">
        <f t="shared" si="342"/>
        <v>Sun</v>
      </c>
      <c r="E2138" s="8">
        <v>18</v>
      </c>
      <c r="F2138" s="9">
        <v>26511</v>
      </c>
      <c r="G2138" s="9">
        <v>15453</v>
      </c>
      <c r="H2138" s="61">
        <v>7459</v>
      </c>
      <c r="I2138" s="9">
        <v>64</v>
      </c>
      <c r="J2138" s="16">
        <v>0</v>
      </c>
      <c r="K2138" s="9">
        <v>3780</v>
      </c>
      <c r="L2138" s="16">
        <v>11665</v>
      </c>
      <c r="M2138" s="16"/>
      <c r="N2138" s="20"/>
      <c r="O2138" s="11">
        <f t="shared" si="343"/>
        <v>64932</v>
      </c>
      <c r="P2138" s="22">
        <v>0</v>
      </c>
      <c r="Q2138" s="11">
        <f t="shared" si="344"/>
        <v>3780</v>
      </c>
      <c r="S2138" s="11">
        <f t="shared" si="346"/>
        <v>64932</v>
      </c>
      <c r="T2138" s="11">
        <f t="shared" si="339"/>
        <v>64932</v>
      </c>
      <c r="U2138" s="11">
        <f t="shared" si="345"/>
        <v>25526</v>
      </c>
      <c r="V2138" s="11">
        <f t="shared" si="340"/>
        <v>53267</v>
      </c>
      <c r="W2138" s="12">
        <f t="shared" si="347"/>
        <v>0.82035052054456969</v>
      </c>
      <c r="X2138" s="11">
        <f t="shared" si="341"/>
        <v>11665</v>
      </c>
      <c r="Y2138" s="12">
        <f t="shared" si="348"/>
        <v>0.17964947945543031</v>
      </c>
      <c r="AA2138" s="12"/>
      <c r="AB2138" s="12"/>
    </row>
    <row r="2139" spans="1:31">
      <c r="A2139" s="1">
        <v>36836</v>
      </c>
      <c r="B2139" s="7" t="s">
        <v>85</v>
      </c>
      <c r="C2139" s="8" t="str">
        <f t="shared" si="342"/>
        <v>Mon</v>
      </c>
      <c r="E2139" s="8">
        <v>18</v>
      </c>
      <c r="F2139" s="9">
        <v>28837</v>
      </c>
      <c r="G2139" s="9">
        <v>17128</v>
      </c>
      <c r="H2139" s="61">
        <v>8753</v>
      </c>
      <c r="I2139" s="9">
        <v>0</v>
      </c>
      <c r="J2139" s="16">
        <v>0</v>
      </c>
      <c r="K2139" s="9">
        <v>3819</v>
      </c>
      <c r="L2139" s="16">
        <v>11791</v>
      </c>
      <c r="M2139" s="16"/>
      <c r="N2139" s="20"/>
      <c r="O2139" s="11">
        <f t="shared" si="343"/>
        <v>70328</v>
      </c>
      <c r="P2139" s="22">
        <v>0</v>
      </c>
      <c r="Q2139" s="11">
        <f t="shared" si="344"/>
        <v>3819</v>
      </c>
      <c r="S2139" s="11">
        <f t="shared" si="346"/>
        <v>70328</v>
      </c>
      <c r="T2139" s="11">
        <f t="shared" si="339"/>
        <v>70328</v>
      </c>
      <c r="U2139" s="11">
        <f t="shared" si="345"/>
        <v>5396</v>
      </c>
      <c r="V2139" s="11">
        <f t="shared" si="340"/>
        <v>58537</v>
      </c>
      <c r="W2139" s="12">
        <f t="shared" si="347"/>
        <v>0.83234273689000116</v>
      </c>
      <c r="X2139" s="11">
        <f t="shared" si="341"/>
        <v>11791</v>
      </c>
      <c r="Y2139" s="12">
        <f t="shared" si="348"/>
        <v>0.16765726310999887</v>
      </c>
      <c r="AA2139" s="12"/>
      <c r="AB2139" s="12"/>
    </row>
    <row r="2140" spans="1:31">
      <c r="A2140" s="1">
        <v>36837</v>
      </c>
      <c r="B2140" s="7" t="s">
        <v>85</v>
      </c>
      <c r="C2140" s="8" t="str">
        <f t="shared" si="342"/>
        <v>Tue</v>
      </c>
      <c r="E2140" s="8">
        <v>13</v>
      </c>
      <c r="F2140" s="16">
        <v>21185</v>
      </c>
      <c r="G2140" s="16">
        <v>15611</v>
      </c>
      <c r="H2140" s="100">
        <v>6115</v>
      </c>
      <c r="I2140" s="16">
        <v>0</v>
      </c>
      <c r="J2140" s="16">
        <v>0</v>
      </c>
      <c r="K2140" s="16">
        <v>3582</v>
      </c>
      <c r="L2140" s="16">
        <v>10644</v>
      </c>
      <c r="M2140" s="16"/>
      <c r="N2140" s="20"/>
      <c r="O2140" s="11">
        <f t="shared" si="343"/>
        <v>57137</v>
      </c>
      <c r="P2140" s="22">
        <v>0</v>
      </c>
      <c r="Q2140" s="11">
        <f t="shared" si="344"/>
        <v>3582</v>
      </c>
      <c r="S2140" s="11">
        <f t="shared" si="346"/>
        <v>57137</v>
      </c>
      <c r="T2140" s="11">
        <f t="shared" si="339"/>
        <v>57137</v>
      </c>
      <c r="U2140" s="11">
        <f t="shared" si="345"/>
        <v>-13191</v>
      </c>
      <c r="V2140" s="11">
        <f t="shared" si="340"/>
        <v>46493</v>
      </c>
      <c r="W2140" s="12">
        <f t="shared" si="347"/>
        <v>0.81371090536780022</v>
      </c>
      <c r="X2140" s="11">
        <f t="shared" si="341"/>
        <v>10644</v>
      </c>
      <c r="Y2140" s="12">
        <f t="shared" si="348"/>
        <v>0.18628909463219981</v>
      </c>
      <c r="AA2140" s="12"/>
      <c r="AB2140" s="12"/>
    </row>
    <row r="2141" spans="1:31">
      <c r="A2141" s="1">
        <v>36838</v>
      </c>
      <c r="B2141" s="7" t="s">
        <v>85</v>
      </c>
      <c r="C2141" s="8" t="str">
        <f t="shared" si="342"/>
        <v>Wed</v>
      </c>
      <c r="E2141" s="8">
        <v>5</v>
      </c>
      <c r="F2141" s="9">
        <v>13693</v>
      </c>
      <c r="G2141" s="9">
        <v>13513</v>
      </c>
      <c r="H2141" s="61">
        <v>4074</v>
      </c>
      <c r="I2141" s="9">
        <v>0</v>
      </c>
      <c r="J2141" s="16">
        <v>0</v>
      </c>
      <c r="K2141" s="9">
        <v>3405</v>
      </c>
      <c r="L2141" s="16">
        <v>9438</v>
      </c>
      <c r="M2141" s="16"/>
      <c r="N2141" s="20"/>
      <c r="O2141" s="11">
        <f t="shared" si="343"/>
        <v>44123</v>
      </c>
      <c r="P2141" s="22">
        <v>0</v>
      </c>
      <c r="Q2141" s="11">
        <f t="shared" si="344"/>
        <v>3405</v>
      </c>
      <c r="S2141" s="11">
        <f t="shared" si="346"/>
        <v>44123</v>
      </c>
      <c r="T2141" s="11">
        <f t="shared" si="339"/>
        <v>44123</v>
      </c>
      <c r="U2141" s="11">
        <f t="shared" si="345"/>
        <v>-13014</v>
      </c>
      <c r="V2141" s="11">
        <f t="shared" si="340"/>
        <v>34685</v>
      </c>
      <c r="W2141" s="12">
        <f t="shared" si="347"/>
        <v>0.7860979534483149</v>
      </c>
      <c r="X2141" s="11">
        <f t="shared" si="341"/>
        <v>9438</v>
      </c>
      <c r="Y2141" s="12">
        <f t="shared" si="348"/>
        <v>0.21390204655168507</v>
      </c>
      <c r="AA2141" s="12"/>
      <c r="AB2141" s="12"/>
    </row>
    <row r="2142" spans="1:31">
      <c r="A2142" s="1">
        <v>36839</v>
      </c>
      <c r="B2142" s="7" t="s">
        <v>85</v>
      </c>
      <c r="C2142" s="8" t="str">
        <f t="shared" si="342"/>
        <v>Thur</v>
      </c>
      <c r="E2142" s="8">
        <v>2</v>
      </c>
      <c r="F2142" s="9">
        <v>12406</v>
      </c>
      <c r="G2142" s="9">
        <v>13054</v>
      </c>
      <c r="H2142" s="61">
        <v>3874</v>
      </c>
      <c r="I2142" s="9">
        <v>0</v>
      </c>
      <c r="J2142" s="16">
        <v>0</v>
      </c>
      <c r="K2142" s="9">
        <v>3395</v>
      </c>
      <c r="L2142" s="16">
        <v>9186</v>
      </c>
      <c r="M2142" s="16"/>
      <c r="N2142" s="20"/>
      <c r="O2142" s="11">
        <f t="shared" si="343"/>
        <v>41915</v>
      </c>
      <c r="P2142" s="22">
        <v>0</v>
      </c>
      <c r="Q2142" s="11">
        <f t="shared" si="344"/>
        <v>3395</v>
      </c>
      <c r="S2142" s="11">
        <f t="shared" si="346"/>
        <v>41915</v>
      </c>
      <c r="T2142" s="11">
        <f t="shared" si="339"/>
        <v>41915</v>
      </c>
      <c r="U2142" s="11">
        <f t="shared" si="345"/>
        <v>-2208</v>
      </c>
      <c r="V2142" s="11">
        <f t="shared" si="340"/>
        <v>32729</v>
      </c>
      <c r="W2142" s="12">
        <f t="shared" si="347"/>
        <v>0.78084218060360255</v>
      </c>
      <c r="X2142" s="11">
        <f t="shared" si="341"/>
        <v>9186</v>
      </c>
      <c r="Y2142" s="12">
        <f t="shared" si="348"/>
        <v>0.21915781939639747</v>
      </c>
      <c r="AA2142" s="12"/>
      <c r="AB2142" s="12"/>
    </row>
    <row r="2143" spans="1:31">
      <c r="A2143" s="1">
        <v>36840</v>
      </c>
      <c r="B2143" s="7" t="s">
        <v>85</v>
      </c>
      <c r="C2143" s="8" t="str">
        <f t="shared" si="342"/>
        <v>Fri</v>
      </c>
      <c r="E2143" s="8">
        <v>16</v>
      </c>
      <c r="F2143" s="9">
        <v>17826</v>
      </c>
      <c r="G2143" s="9">
        <v>14120</v>
      </c>
      <c r="H2143" s="61">
        <v>5152</v>
      </c>
      <c r="I2143" s="9">
        <v>0</v>
      </c>
      <c r="J2143" s="16">
        <v>0</v>
      </c>
      <c r="K2143" s="9">
        <v>3789</v>
      </c>
      <c r="L2143" s="16">
        <v>10217</v>
      </c>
      <c r="M2143" s="16"/>
      <c r="N2143" s="20"/>
      <c r="O2143" s="11">
        <f t="shared" si="343"/>
        <v>51104</v>
      </c>
      <c r="P2143" s="22">
        <v>0</v>
      </c>
      <c r="Q2143" s="11">
        <f t="shared" si="344"/>
        <v>3789</v>
      </c>
      <c r="S2143" s="11">
        <f t="shared" si="346"/>
        <v>51104</v>
      </c>
      <c r="T2143" s="11">
        <f t="shared" si="339"/>
        <v>51104</v>
      </c>
      <c r="U2143" s="11">
        <f t="shared" si="345"/>
        <v>9189</v>
      </c>
      <c r="V2143" s="11">
        <f t="shared" si="340"/>
        <v>40887</v>
      </c>
      <c r="W2143" s="12">
        <f t="shared" si="347"/>
        <v>0.80007435817157169</v>
      </c>
      <c r="X2143" s="11">
        <f t="shared" si="341"/>
        <v>10217</v>
      </c>
      <c r="Y2143" s="12">
        <f t="shared" si="348"/>
        <v>0.19992564182842831</v>
      </c>
      <c r="AA2143" s="12"/>
      <c r="AB2143" s="12"/>
    </row>
    <row r="2144" spans="1:31">
      <c r="A2144" s="1">
        <v>36841</v>
      </c>
      <c r="B2144" s="7" t="s">
        <v>85</v>
      </c>
      <c r="C2144" s="8" t="str">
        <f t="shared" si="342"/>
        <v>Sat</v>
      </c>
      <c r="E2144" s="8">
        <v>14</v>
      </c>
      <c r="F2144" s="9">
        <v>21467</v>
      </c>
      <c r="G2144" s="9">
        <v>14419</v>
      </c>
      <c r="H2144" s="61">
        <v>5447</v>
      </c>
      <c r="I2144" s="9">
        <v>0</v>
      </c>
      <c r="J2144" s="16">
        <v>0</v>
      </c>
      <c r="K2144" s="9">
        <v>4006</v>
      </c>
      <c r="L2144" s="16">
        <v>10906</v>
      </c>
      <c r="M2144" s="16"/>
      <c r="N2144" s="20"/>
      <c r="O2144" s="11">
        <f t="shared" si="343"/>
        <v>56245</v>
      </c>
      <c r="P2144" s="22">
        <v>0</v>
      </c>
      <c r="Q2144" s="11">
        <f t="shared" si="344"/>
        <v>4006</v>
      </c>
      <c r="S2144" s="11">
        <f t="shared" si="346"/>
        <v>56245</v>
      </c>
      <c r="T2144" s="11">
        <f t="shared" si="339"/>
        <v>56245</v>
      </c>
      <c r="U2144" s="11">
        <f t="shared" si="345"/>
        <v>5141</v>
      </c>
      <c r="V2144" s="11">
        <f t="shared" si="340"/>
        <v>45339</v>
      </c>
      <c r="W2144" s="12">
        <f t="shared" si="347"/>
        <v>0.80609831985065339</v>
      </c>
      <c r="X2144" s="11">
        <f t="shared" si="341"/>
        <v>10906</v>
      </c>
      <c r="Y2144" s="12">
        <f t="shared" si="348"/>
        <v>0.19390168014934661</v>
      </c>
      <c r="AA2144" s="12"/>
      <c r="AB2144" s="12"/>
    </row>
    <row r="2145" spans="1:28">
      <c r="A2145" s="1">
        <v>36842</v>
      </c>
      <c r="B2145" s="7" t="s">
        <v>85</v>
      </c>
      <c r="C2145" s="8" t="str">
        <f t="shared" si="342"/>
        <v>Sun</v>
      </c>
      <c r="E2145" s="8">
        <v>18</v>
      </c>
      <c r="F2145" s="9">
        <v>24845</v>
      </c>
      <c r="G2145" s="9">
        <v>15831</v>
      </c>
      <c r="H2145" s="61">
        <v>6887</v>
      </c>
      <c r="I2145" s="9">
        <v>7</v>
      </c>
      <c r="J2145" s="16">
        <v>0</v>
      </c>
      <c r="K2145" s="9">
        <v>3986</v>
      </c>
      <c r="L2145" s="16">
        <v>11464</v>
      </c>
      <c r="M2145" s="16"/>
      <c r="N2145" s="20"/>
      <c r="O2145" s="11">
        <f t="shared" si="343"/>
        <v>63020</v>
      </c>
      <c r="P2145" s="22">
        <v>0</v>
      </c>
      <c r="Q2145" s="11">
        <f t="shared" si="344"/>
        <v>3986</v>
      </c>
      <c r="S2145" s="11">
        <f t="shared" si="346"/>
        <v>63020</v>
      </c>
      <c r="T2145" s="11">
        <f t="shared" si="339"/>
        <v>63020</v>
      </c>
      <c r="U2145" s="11">
        <f t="shared" si="345"/>
        <v>6775</v>
      </c>
      <c r="V2145" s="11">
        <f t="shared" si="340"/>
        <v>51556</v>
      </c>
      <c r="W2145" s="12">
        <f t="shared" si="347"/>
        <v>0.81808949539828624</v>
      </c>
      <c r="X2145" s="11">
        <f t="shared" si="341"/>
        <v>11464</v>
      </c>
      <c r="Y2145" s="12">
        <f t="shared" si="348"/>
        <v>0.18191050460171374</v>
      </c>
      <c r="AA2145" s="12"/>
      <c r="AB2145" s="12"/>
    </row>
    <row r="2146" spans="1:28">
      <c r="A2146" s="1">
        <v>36843</v>
      </c>
      <c r="B2146" s="7" t="s">
        <v>85</v>
      </c>
      <c r="C2146" s="8" t="str">
        <f t="shared" si="342"/>
        <v>Mon</v>
      </c>
      <c r="E2146" s="8">
        <v>12</v>
      </c>
      <c r="F2146" s="9">
        <v>23222</v>
      </c>
      <c r="G2146" s="9">
        <v>15873</v>
      </c>
      <c r="H2146" s="61">
        <v>6565</v>
      </c>
      <c r="I2146" s="9">
        <v>0</v>
      </c>
      <c r="J2146" s="16">
        <v>0</v>
      </c>
      <c r="K2146" s="9">
        <v>3673</v>
      </c>
      <c r="L2146" s="16">
        <v>10992</v>
      </c>
      <c r="M2146" s="16"/>
      <c r="N2146" s="20"/>
      <c r="O2146" s="11">
        <f t="shared" si="343"/>
        <v>60325</v>
      </c>
      <c r="P2146" s="22">
        <v>0</v>
      </c>
      <c r="Q2146" s="11">
        <f t="shared" si="344"/>
        <v>3673</v>
      </c>
      <c r="S2146" s="11">
        <f t="shared" si="346"/>
        <v>60325</v>
      </c>
      <c r="T2146" s="11">
        <f t="shared" si="339"/>
        <v>60325</v>
      </c>
      <c r="U2146" s="11">
        <f t="shared" si="345"/>
        <v>-2695</v>
      </c>
      <c r="V2146" s="11">
        <f t="shared" si="340"/>
        <v>49333</v>
      </c>
      <c r="W2146" s="12">
        <f t="shared" si="347"/>
        <v>0.81778698715292164</v>
      </c>
      <c r="X2146" s="11">
        <f t="shared" si="341"/>
        <v>10992</v>
      </c>
      <c r="Y2146" s="12">
        <f t="shared" si="348"/>
        <v>0.18221301284707833</v>
      </c>
      <c r="AA2146" s="12"/>
      <c r="AB2146" s="12"/>
    </row>
    <row r="2147" spans="1:28">
      <c r="A2147" s="1">
        <v>36844</v>
      </c>
      <c r="B2147" s="7" t="s">
        <v>85</v>
      </c>
      <c r="C2147" s="8" t="str">
        <f t="shared" si="342"/>
        <v>Tue</v>
      </c>
      <c r="E2147" s="8">
        <v>22</v>
      </c>
      <c r="F2147" s="16">
        <v>35387</v>
      </c>
      <c r="G2147" s="16">
        <v>18721</v>
      </c>
      <c r="H2147" s="100">
        <v>11496</v>
      </c>
      <c r="I2147" s="16">
        <v>441</v>
      </c>
      <c r="J2147" s="16">
        <v>0</v>
      </c>
      <c r="K2147" s="16">
        <v>3924</v>
      </c>
      <c r="L2147" s="82">
        <v>13800</v>
      </c>
      <c r="M2147" s="82"/>
      <c r="N2147" s="22"/>
      <c r="O2147" s="11">
        <f t="shared" si="343"/>
        <v>83769</v>
      </c>
      <c r="P2147" s="22">
        <v>0</v>
      </c>
      <c r="Q2147" s="11">
        <f t="shared" si="344"/>
        <v>3924</v>
      </c>
      <c r="S2147" s="11">
        <f t="shared" si="346"/>
        <v>83769</v>
      </c>
      <c r="T2147" s="11">
        <f t="shared" si="339"/>
        <v>83769</v>
      </c>
      <c r="U2147" s="11">
        <f t="shared" si="345"/>
        <v>23444</v>
      </c>
      <c r="V2147" s="11">
        <f t="shared" si="340"/>
        <v>69969</v>
      </c>
      <c r="W2147" s="12">
        <f t="shared" si="347"/>
        <v>0.8352612541632346</v>
      </c>
      <c r="X2147" s="11">
        <f t="shared" si="341"/>
        <v>13800</v>
      </c>
      <c r="Y2147" s="12">
        <f t="shared" si="348"/>
        <v>0.1647387458367654</v>
      </c>
      <c r="AA2147" s="12"/>
      <c r="AB2147" s="12"/>
    </row>
    <row r="2148" spans="1:28">
      <c r="A2148" s="1">
        <v>36845</v>
      </c>
      <c r="B2148" s="7" t="s">
        <v>85</v>
      </c>
      <c r="C2148" s="8" t="str">
        <f t="shared" si="342"/>
        <v>Wed</v>
      </c>
      <c r="E2148" s="8">
        <v>26</v>
      </c>
      <c r="F2148" s="9">
        <v>42100</v>
      </c>
      <c r="G2148" s="9">
        <v>20888</v>
      </c>
      <c r="H2148" s="101">
        <v>14113</v>
      </c>
      <c r="I2148" s="9">
        <v>211</v>
      </c>
      <c r="J2148" s="16">
        <v>0</v>
      </c>
      <c r="K2148" s="9">
        <v>4131</v>
      </c>
      <c r="L2148" s="82">
        <v>15634</v>
      </c>
      <c r="M2148" s="82"/>
      <c r="N2148" s="22"/>
      <c r="O2148" s="11">
        <f t="shared" si="343"/>
        <v>97077</v>
      </c>
      <c r="P2148" s="22">
        <v>0</v>
      </c>
      <c r="Q2148" s="11">
        <f t="shared" si="344"/>
        <v>4131</v>
      </c>
      <c r="S2148" s="11">
        <f t="shared" si="346"/>
        <v>97077</v>
      </c>
      <c r="T2148" s="11">
        <f t="shared" si="339"/>
        <v>97077</v>
      </c>
      <c r="U2148" s="11">
        <f t="shared" si="345"/>
        <v>13308</v>
      </c>
      <c r="V2148" s="11">
        <f t="shared" si="340"/>
        <v>81443</v>
      </c>
      <c r="W2148" s="12">
        <f t="shared" si="347"/>
        <v>0.83895258403123296</v>
      </c>
      <c r="X2148" s="11">
        <f t="shared" si="341"/>
        <v>15634</v>
      </c>
      <c r="Y2148" s="12">
        <f t="shared" si="348"/>
        <v>0.16104741596876707</v>
      </c>
      <c r="AA2148" s="12"/>
      <c r="AB2148" s="12"/>
    </row>
    <row r="2149" spans="1:28">
      <c r="A2149" s="1">
        <v>36846</v>
      </c>
      <c r="B2149" s="7" t="s">
        <v>85</v>
      </c>
      <c r="C2149" s="8" t="str">
        <f t="shared" si="342"/>
        <v>Thur</v>
      </c>
      <c r="E2149" s="8">
        <v>17</v>
      </c>
      <c r="F2149" s="9">
        <v>33122</v>
      </c>
      <c r="G2149" s="9">
        <v>18466</v>
      </c>
      <c r="H2149" s="61">
        <v>11031</v>
      </c>
      <c r="I2149" s="9">
        <v>2277</v>
      </c>
      <c r="J2149" s="16">
        <v>0</v>
      </c>
      <c r="K2149" s="9">
        <v>3921</v>
      </c>
      <c r="L2149" s="82">
        <v>15545</v>
      </c>
      <c r="M2149" s="82"/>
      <c r="N2149" s="22"/>
      <c r="O2149" s="11">
        <f t="shared" si="343"/>
        <v>84362</v>
      </c>
      <c r="P2149" s="22">
        <v>0</v>
      </c>
      <c r="Q2149" s="11">
        <f t="shared" si="344"/>
        <v>3921</v>
      </c>
      <c r="S2149" s="11">
        <f t="shared" si="346"/>
        <v>84362</v>
      </c>
      <c r="T2149" s="11">
        <f t="shared" si="339"/>
        <v>84362</v>
      </c>
      <c r="U2149" s="11">
        <f t="shared" si="345"/>
        <v>-12715</v>
      </c>
      <c r="V2149" s="11">
        <f t="shared" si="340"/>
        <v>68817</v>
      </c>
      <c r="W2149" s="12">
        <f t="shared" si="347"/>
        <v>0.81573457243782743</v>
      </c>
      <c r="X2149" s="11">
        <f t="shared" si="341"/>
        <v>15545</v>
      </c>
      <c r="Y2149" s="12">
        <f t="shared" si="348"/>
        <v>0.18426542756217254</v>
      </c>
      <c r="AA2149" s="12"/>
      <c r="AB2149" s="12"/>
    </row>
    <row r="2150" spans="1:28">
      <c r="A2150" s="1">
        <v>36847</v>
      </c>
      <c r="B2150" s="7" t="s">
        <v>85</v>
      </c>
      <c r="C2150" s="8" t="str">
        <f t="shared" si="342"/>
        <v>Fri</v>
      </c>
      <c r="E2150" s="8">
        <v>23</v>
      </c>
      <c r="F2150" s="16">
        <v>35815</v>
      </c>
      <c r="G2150" s="16">
        <v>18511</v>
      </c>
      <c r="H2150" s="100">
        <v>11899</v>
      </c>
      <c r="I2150" s="16">
        <v>2917</v>
      </c>
      <c r="J2150" s="16">
        <v>0</v>
      </c>
      <c r="K2150" s="16">
        <v>4136</v>
      </c>
      <c r="L2150" s="82">
        <v>16237</v>
      </c>
      <c r="M2150" s="82"/>
      <c r="N2150" s="22"/>
      <c r="O2150" s="11">
        <f t="shared" si="343"/>
        <v>89515</v>
      </c>
      <c r="P2150" s="22">
        <v>0</v>
      </c>
      <c r="Q2150" s="11">
        <f t="shared" si="344"/>
        <v>4136</v>
      </c>
      <c r="S2150" s="11">
        <f t="shared" si="346"/>
        <v>89515</v>
      </c>
      <c r="T2150" s="11">
        <f t="shared" si="339"/>
        <v>89515</v>
      </c>
      <c r="U2150" s="11">
        <f t="shared" si="345"/>
        <v>5153</v>
      </c>
      <c r="V2150" s="11">
        <f t="shared" si="340"/>
        <v>73278</v>
      </c>
      <c r="W2150" s="12">
        <f t="shared" si="347"/>
        <v>0.81861140590962411</v>
      </c>
      <c r="X2150" s="11">
        <f t="shared" si="341"/>
        <v>16237</v>
      </c>
      <c r="Y2150" s="12">
        <f t="shared" si="348"/>
        <v>0.18138859409037592</v>
      </c>
      <c r="AA2150" s="12"/>
      <c r="AB2150" s="12"/>
    </row>
    <row r="2151" spans="1:28">
      <c r="A2151" s="1">
        <v>36848</v>
      </c>
      <c r="B2151" s="7" t="s">
        <v>85</v>
      </c>
      <c r="C2151" s="8" t="str">
        <f t="shared" si="342"/>
        <v>Sat</v>
      </c>
      <c r="E2151" s="8">
        <v>26</v>
      </c>
      <c r="F2151" s="16">
        <v>37568</v>
      </c>
      <c r="G2151" s="16">
        <v>18442</v>
      </c>
      <c r="H2151" s="100">
        <v>11832</v>
      </c>
      <c r="I2151" s="16">
        <v>3437</v>
      </c>
      <c r="J2151" s="16">
        <v>0</v>
      </c>
      <c r="K2151" s="16">
        <v>4472</v>
      </c>
      <c r="L2151" s="16">
        <v>17082</v>
      </c>
      <c r="M2151" s="16"/>
      <c r="N2151" s="20"/>
      <c r="O2151" s="11">
        <f t="shared" si="343"/>
        <v>92833</v>
      </c>
      <c r="P2151" s="22">
        <v>0</v>
      </c>
      <c r="Q2151" s="11">
        <f t="shared" si="344"/>
        <v>4472</v>
      </c>
      <c r="S2151" s="11">
        <f t="shared" si="346"/>
        <v>92833</v>
      </c>
      <c r="T2151" s="11">
        <f t="shared" si="339"/>
        <v>92833</v>
      </c>
      <c r="U2151" s="11">
        <f t="shared" si="345"/>
        <v>3318</v>
      </c>
      <c r="V2151" s="11">
        <f t="shared" si="340"/>
        <v>75751</v>
      </c>
      <c r="W2151" s="12">
        <f t="shared" si="347"/>
        <v>0.81599215796106983</v>
      </c>
      <c r="X2151" s="11">
        <f t="shared" si="341"/>
        <v>17082</v>
      </c>
      <c r="Y2151" s="12">
        <f t="shared" si="348"/>
        <v>0.18400784203893011</v>
      </c>
      <c r="AA2151" s="12"/>
      <c r="AB2151" s="12"/>
    </row>
    <row r="2152" spans="1:28">
      <c r="A2152" s="1">
        <v>36849</v>
      </c>
      <c r="B2152" s="7" t="s">
        <v>85</v>
      </c>
      <c r="C2152" s="8" t="str">
        <f t="shared" si="342"/>
        <v>Sun</v>
      </c>
      <c r="E2152" s="8">
        <v>28</v>
      </c>
      <c r="F2152" s="82">
        <v>41296</v>
      </c>
      <c r="G2152" s="82">
        <v>18868</v>
      </c>
      <c r="H2152" s="102">
        <v>13333</v>
      </c>
      <c r="I2152" s="82">
        <v>4104</v>
      </c>
      <c r="J2152" s="16">
        <v>0</v>
      </c>
      <c r="K2152" s="82">
        <v>4417</v>
      </c>
      <c r="L2152" s="16">
        <v>18162</v>
      </c>
      <c r="M2152" s="16"/>
      <c r="N2152" s="20"/>
      <c r="O2152" s="11">
        <f t="shared" si="343"/>
        <v>100180</v>
      </c>
      <c r="P2152" s="22">
        <v>0</v>
      </c>
      <c r="Q2152" s="11">
        <f t="shared" si="344"/>
        <v>4417</v>
      </c>
      <c r="S2152" s="11">
        <f t="shared" si="346"/>
        <v>100180</v>
      </c>
      <c r="T2152" s="11">
        <f t="shared" si="339"/>
        <v>100180</v>
      </c>
      <c r="U2152" s="11">
        <f t="shared" si="345"/>
        <v>7347</v>
      </c>
      <c r="V2152" s="11">
        <f t="shared" si="340"/>
        <v>82018</v>
      </c>
      <c r="W2152" s="12">
        <f t="shared" si="347"/>
        <v>0.81870632860850467</v>
      </c>
      <c r="X2152" s="11">
        <f t="shared" si="341"/>
        <v>18162</v>
      </c>
      <c r="Y2152" s="12">
        <f t="shared" si="348"/>
        <v>0.1812936713914953</v>
      </c>
      <c r="AA2152" s="12"/>
      <c r="AB2152" s="12"/>
    </row>
    <row r="2153" spans="1:28">
      <c r="A2153" s="1">
        <v>36850</v>
      </c>
      <c r="B2153" s="7" t="s">
        <v>85</v>
      </c>
      <c r="C2153" s="8" t="str">
        <f t="shared" si="342"/>
        <v>Mon</v>
      </c>
      <c r="E2153" s="8">
        <v>27</v>
      </c>
      <c r="F2153" s="16">
        <v>44279</v>
      </c>
      <c r="G2153" s="16">
        <v>20053</v>
      </c>
      <c r="H2153" s="100">
        <v>14623</v>
      </c>
      <c r="I2153" s="16">
        <v>4380</v>
      </c>
      <c r="J2153" s="16">
        <v>0</v>
      </c>
      <c r="K2153" s="16">
        <v>4580</v>
      </c>
      <c r="L2153" s="82">
        <v>18086</v>
      </c>
      <c r="M2153" s="82"/>
      <c r="N2153" s="22"/>
      <c r="O2153" s="11">
        <f t="shared" si="343"/>
        <v>106001</v>
      </c>
      <c r="P2153" s="22">
        <v>0</v>
      </c>
      <c r="Q2153" s="11">
        <f t="shared" si="344"/>
        <v>4580</v>
      </c>
      <c r="S2153" s="11">
        <f t="shared" si="346"/>
        <v>106001</v>
      </c>
      <c r="T2153" s="11">
        <f t="shared" si="339"/>
        <v>106001</v>
      </c>
      <c r="U2153" s="11">
        <f t="shared" si="345"/>
        <v>5821</v>
      </c>
      <c r="V2153" s="11">
        <f t="shared" si="340"/>
        <v>87915</v>
      </c>
      <c r="W2153" s="12">
        <f t="shared" si="347"/>
        <v>0.82937896812294221</v>
      </c>
      <c r="X2153" s="11">
        <f t="shared" si="341"/>
        <v>18086</v>
      </c>
      <c r="Y2153" s="12">
        <f t="shared" si="348"/>
        <v>0.17062103187705777</v>
      </c>
      <c r="AA2153" s="12"/>
      <c r="AB2153" s="12"/>
    </row>
    <row r="2154" spans="1:28">
      <c r="A2154" s="1">
        <v>36851</v>
      </c>
      <c r="B2154" s="7" t="s">
        <v>85</v>
      </c>
      <c r="C2154" s="8" t="str">
        <f t="shared" si="342"/>
        <v>Tue</v>
      </c>
      <c r="E2154" s="8">
        <v>34</v>
      </c>
      <c r="F2154" s="16">
        <v>50296</v>
      </c>
      <c r="G2154" s="16">
        <v>21075</v>
      </c>
      <c r="H2154" s="100">
        <v>16573</v>
      </c>
      <c r="I2154" s="16">
        <v>5462</v>
      </c>
      <c r="J2154" s="16">
        <v>0</v>
      </c>
      <c r="K2154" s="16">
        <v>4623</v>
      </c>
      <c r="L2154" s="16">
        <v>21262</v>
      </c>
      <c r="M2154" s="16"/>
      <c r="N2154" s="20"/>
      <c r="O2154" s="11">
        <f t="shared" si="343"/>
        <v>119291</v>
      </c>
      <c r="P2154" s="22">
        <v>0</v>
      </c>
      <c r="Q2154" s="11">
        <f t="shared" si="344"/>
        <v>4623</v>
      </c>
      <c r="S2154" s="11">
        <f t="shared" si="346"/>
        <v>119291</v>
      </c>
      <c r="T2154" s="11">
        <f t="shared" si="339"/>
        <v>119291</v>
      </c>
      <c r="U2154" s="11">
        <f t="shared" si="345"/>
        <v>13290</v>
      </c>
      <c r="V2154" s="11">
        <f t="shared" si="340"/>
        <v>98029</v>
      </c>
      <c r="W2154" s="12">
        <f t="shared" si="347"/>
        <v>0.82176358652371095</v>
      </c>
      <c r="X2154" s="11">
        <f t="shared" si="341"/>
        <v>21262</v>
      </c>
      <c r="Y2154" s="12">
        <f t="shared" si="348"/>
        <v>0.17823641347628907</v>
      </c>
      <c r="AA2154" s="12"/>
      <c r="AB2154" s="12"/>
    </row>
    <row r="2155" spans="1:28">
      <c r="A2155" s="1">
        <v>36852</v>
      </c>
      <c r="B2155" s="7" t="s">
        <v>85</v>
      </c>
      <c r="C2155" s="8" t="str">
        <f t="shared" si="342"/>
        <v>Wed</v>
      </c>
      <c r="E2155" s="8">
        <v>36</v>
      </c>
      <c r="F2155" s="82">
        <v>53230</v>
      </c>
      <c r="G2155" s="82">
        <v>22462</v>
      </c>
      <c r="H2155" s="102">
        <v>17175</v>
      </c>
      <c r="I2155" s="16">
        <v>5860</v>
      </c>
      <c r="J2155" s="16">
        <v>0</v>
      </c>
      <c r="K2155" s="82">
        <v>5276</v>
      </c>
      <c r="L2155" s="82">
        <v>23601</v>
      </c>
      <c r="M2155" s="82"/>
      <c r="N2155" s="22"/>
      <c r="O2155" s="11">
        <f t="shared" si="343"/>
        <v>127604</v>
      </c>
      <c r="P2155" s="22">
        <v>199</v>
      </c>
      <c r="Q2155" s="11">
        <f t="shared" si="344"/>
        <v>5077</v>
      </c>
      <c r="S2155" s="11">
        <f t="shared" si="346"/>
        <v>127405</v>
      </c>
      <c r="T2155" s="11">
        <f t="shared" si="339"/>
        <v>127405</v>
      </c>
      <c r="U2155" s="11">
        <f t="shared" si="345"/>
        <v>8114</v>
      </c>
      <c r="V2155" s="11">
        <f t="shared" si="340"/>
        <v>103804</v>
      </c>
      <c r="W2155" s="12">
        <f t="shared" si="347"/>
        <v>0.81475609277500882</v>
      </c>
      <c r="X2155" s="11">
        <f t="shared" si="341"/>
        <v>23601</v>
      </c>
      <c r="Y2155" s="12">
        <f t="shared" si="348"/>
        <v>0.18524390722499118</v>
      </c>
      <c r="AA2155" s="12"/>
      <c r="AB2155" s="12"/>
    </row>
    <row r="2156" spans="1:28">
      <c r="A2156" s="1">
        <v>36853</v>
      </c>
      <c r="B2156" s="7" t="s">
        <v>85</v>
      </c>
      <c r="C2156" s="8" t="str">
        <f t="shared" si="342"/>
        <v>Thur</v>
      </c>
      <c r="E2156" s="8">
        <v>36</v>
      </c>
      <c r="F2156" s="82">
        <v>50224</v>
      </c>
      <c r="G2156" s="82">
        <v>21249</v>
      </c>
      <c r="H2156" s="102">
        <v>15092</v>
      </c>
      <c r="I2156" s="16">
        <v>5155</v>
      </c>
      <c r="J2156" s="16">
        <v>0</v>
      </c>
      <c r="K2156" s="82">
        <v>5514</v>
      </c>
      <c r="L2156" s="82">
        <v>23025</v>
      </c>
      <c r="M2156" s="82"/>
      <c r="N2156" s="22"/>
      <c r="O2156" s="11">
        <f t="shared" si="343"/>
        <v>120259</v>
      </c>
      <c r="P2156" s="22">
        <v>305</v>
      </c>
      <c r="Q2156" s="11">
        <f t="shared" si="344"/>
        <v>5209</v>
      </c>
      <c r="S2156" s="11">
        <f t="shared" si="346"/>
        <v>119954</v>
      </c>
      <c r="T2156" s="11">
        <f t="shared" si="339"/>
        <v>119954</v>
      </c>
      <c r="U2156" s="11">
        <f t="shared" si="345"/>
        <v>-7451</v>
      </c>
      <c r="V2156" s="11">
        <f t="shared" si="340"/>
        <v>96929</v>
      </c>
      <c r="W2156" s="12">
        <f t="shared" si="347"/>
        <v>0.80805141971088923</v>
      </c>
      <c r="X2156" s="11">
        <f t="shared" si="341"/>
        <v>23025</v>
      </c>
      <c r="Y2156" s="12">
        <f t="shared" si="348"/>
        <v>0.19194858028911083</v>
      </c>
      <c r="AA2156" s="12"/>
      <c r="AB2156" s="12"/>
    </row>
    <row r="2157" spans="1:28">
      <c r="A2157" s="1">
        <v>36854</v>
      </c>
      <c r="B2157" s="7" t="s">
        <v>85</v>
      </c>
      <c r="C2157" s="8" t="str">
        <f t="shared" si="342"/>
        <v>Fri</v>
      </c>
      <c r="E2157" s="8">
        <v>30</v>
      </c>
      <c r="F2157" s="82">
        <v>43988</v>
      </c>
      <c r="G2157" s="82">
        <v>20241</v>
      </c>
      <c r="H2157" s="102">
        <v>13256</v>
      </c>
      <c r="I2157" s="82">
        <v>4167</v>
      </c>
      <c r="J2157" s="16">
        <v>0</v>
      </c>
      <c r="K2157" s="82">
        <v>6203</v>
      </c>
      <c r="L2157" s="82">
        <v>22142</v>
      </c>
      <c r="M2157" s="82"/>
      <c r="N2157" s="22"/>
      <c r="O2157" s="11">
        <f t="shared" si="343"/>
        <v>109997</v>
      </c>
      <c r="P2157" s="22">
        <v>3354</v>
      </c>
      <c r="Q2157" s="11">
        <f t="shared" si="344"/>
        <v>2849</v>
      </c>
      <c r="S2157" s="11">
        <f t="shared" si="346"/>
        <v>106643</v>
      </c>
      <c r="T2157" s="11">
        <f t="shared" si="339"/>
        <v>106643</v>
      </c>
      <c r="U2157" s="11">
        <f t="shared" si="345"/>
        <v>-13311</v>
      </c>
      <c r="V2157" s="11">
        <f t="shared" si="340"/>
        <v>84501</v>
      </c>
      <c r="W2157" s="12">
        <f t="shared" si="347"/>
        <v>0.79237268268897165</v>
      </c>
      <c r="X2157" s="11">
        <f t="shared" si="341"/>
        <v>22142</v>
      </c>
      <c r="Y2157" s="12">
        <f t="shared" si="348"/>
        <v>0.20762731731102838</v>
      </c>
      <c r="AA2157" s="12"/>
      <c r="AB2157" s="12"/>
    </row>
    <row r="2158" spans="1:28">
      <c r="A2158" s="1">
        <v>36855</v>
      </c>
      <c r="B2158" s="7" t="s">
        <v>85</v>
      </c>
      <c r="C2158" s="8" t="str">
        <f t="shared" si="342"/>
        <v>Sat</v>
      </c>
      <c r="E2158" s="8">
        <v>17</v>
      </c>
      <c r="F2158" s="82">
        <v>31478</v>
      </c>
      <c r="G2158" s="82">
        <v>17764</v>
      </c>
      <c r="H2158" s="102">
        <v>8511</v>
      </c>
      <c r="I2158" s="82">
        <v>2377</v>
      </c>
      <c r="J2158" s="16">
        <v>0</v>
      </c>
      <c r="K2158" s="82">
        <v>4439</v>
      </c>
      <c r="L2158" s="82">
        <v>19983</v>
      </c>
      <c r="M2158" s="82"/>
      <c r="N2158" s="22"/>
      <c r="O2158" s="11">
        <f t="shared" si="343"/>
        <v>84552</v>
      </c>
      <c r="P2158" s="22">
        <v>0</v>
      </c>
      <c r="Q2158" s="11">
        <f t="shared" si="344"/>
        <v>4439</v>
      </c>
      <c r="S2158" s="11">
        <f t="shared" si="346"/>
        <v>84552</v>
      </c>
      <c r="T2158" s="11">
        <f t="shared" si="339"/>
        <v>84552</v>
      </c>
      <c r="U2158" s="11">
        <f t="shared" si="345"/>
        <v>-22091</v>
      </c>
      <c r="V2158" s="11">
        <f t="shared" si="340"/>
        <v>64569</v>
      </c>
      <c r="W2158" s="12">
        <f t="shared" si="347"/>
        <v>0.76366023275617367</v>
      </c>
      <c r="X2158" s="11">
        <f t="shared" si="341"/>
        <v>19983</v>
      </c>
      <c r="Y2158" s="12">
        <f t="shared" si="348"/>
        <v>0.23633976724382627</v>
      </c>
      <c r="AA2158" s="12"/>
      <c r="AB2158" s="12"/>
    </row>
    <row r="2159" spans="1:28">
      <c r="A2159" s="1">
        <v>36856</v>
      </c>
      <c r="B2159" s="7" t="s">
        <v>85</v>
      </c>
      <c r="C2159" s="8" t="str">
        <f t="shared" si="342"/>
        <v>Sun</v>
      </c>
      <c r="E2159" s="8">
        <v>16</v>
      </c>
      <c r="F2159" s="82">
        <v>23526</v>
      </c>
      <c r="G2159" s="82">
        <v>16923</v>
      </c>
      <c r="H2159" s="102">
        <v>7404</v>
      </c>
      <c r="I2159" s="82">
        <v>1283</v>
      </c>
      <c r="J2159" s="16">
        <v>0</v>
      </c>
      <c r="K2159" s="82">
        <v>4259</v>
      </c>
      <c r="L2159" s="82">
        <v>18240</v>
      </c>
      <c r="M2159" s="82"/>
      <c r="N2159" s="22"/>
      <c r="O2159" s="11">
        <f t="shared" si="343"/>
        <v>71635</v>
      </c>
      <c r="P2159" s="22">
        <v>0</v>
      </c>
      <c r="Q2159" s="11">
        <f t="shared" si="344"/>
        <v>4259</v>
      </c>
      <c r="S2159" s="11">
        <f t="shared" si="346"/>
        <v>71635</v>
      </c>
      <c r="T2159" s="11">
        <f t="shared" si="339"/>
        <v>71635</v>
      </c>
      <c r="U2159" s="11">
        <f t="shared" si="345"/>
        <v>-12917</v>
      </c>
      <c r="V2159" s="11">
        <f t="shared" si="340"/>
        <v>53395</v>
      </c>
      <c r="W2159" s="12">
        <f t="shared" si="347"/>
        <v>0.74537586375375164</v>
      </c>
      <c r="X2159" s="11">
        <f t="shared" si="341"/>
        <v>18240</v>
      </c>
      <c r="Y2159" s="12">
        <f t="shared" si="348"/>
        <v>0.25462413624624836</v>
      </c>
      <c r="AA2159" s="12"/>
      <c r="AB2159" s="12"/>
    </row>
    <row r="2160" spans="1:28">
      <c r="A2160" s="1">
        <v>36857</v>
      </c>
      <c r="B2160" s="7" t="s">
        <v>85</v>
      </c>
      <c r="C2160" s="8" t="str">
        <f t="shared" si="342"/>
        <v>Mon</v>
      </c>
      <c r="E2160" s="8">
        <v>19</v>
      </c>
      <c r="F2160" s="82">
        <v>28878</v>
      </c>
      <c r="G2160" s="82">
        <v>18702</v>
      </c>
      <c r="H2160" s="102">
        <v>10471</v>
      </c>
      <c r="I2160" s="82">
        <v>2420</v>
      </c>
      <c r="J2160" s="16">
        <v>0</v>
      </c>
      <c r="K2160" s="82">
        <v>4141</v>
      </c>
      <c r="L2160" s="82">
        <v>19049</v>
      </c>
      <c r="M2160" s="82"/>
      <c r="N2160" s="22"/>
      <c r="O2160" s="11">
        <f t="shared" si="343"/>
        <v>83661</v>
      </c>
      <c r="P2160" s="22">
        <v>0</v>
      </c>
      <c r="Q2160" s="11">
        <f t="shared" si="344"/>
        <v>4141</v>
      </c>
      <c r="S2160" s="11">
        <f t="shared" si="346"/>
        <v>83661</v>
      </c>
      <c r="T2160" s="11">
        <f t="shared" si="339"/>
        <v>83661</v>
      </c>
      <c r="U2160" s="11">
        <f t="shared" si="345"/>
        <v>12026</v>
      </c>
      <c r="V2160" s="11">
        <f t="shared" si="340"/>
        <v>64612</v>
      </c>
      <c r="W2160" s="12">
        <f t="shared" si="347"/>
        <v>0.77230728774458823</v>
      </c>
      <c r="X2160" s="11">
        <f t="shared" si="341"/>
        <v>19049</v>
      </c>
      <c r="Y2160" s="12">
        <f t="shared" si="348"/>
        <v>0.22769271225541171</v>
      </c>
      <c r="AA2160" s="12"/>
      <c r="AB2160" s="12"/>
    </row>
    <row r="2161" spans="1:31">
      <c r="A2161" s="1">
        <v>36858</v>
      </c>
      <c r="B2161" s="7" t="s">
        <v>85</v>
      </c>
      <c r="C2161" s="8" t="str">
        <f t="shared" si="342"/>
        <v>Tue</v>
      </c>
      <c r="E2161" s="8">
        <v>22</v>
      </c>
      <c r="F2161" s="16">
        <v>33026</v>
      </c>
      <c r="G2161" s="16">
        <v>19572</v>
      </c>
      <c r="H2161" s="100">
        <v>11528</v>
      </c>
      <c r="I2161" s="16">
        <v>3078</v>
      </c>
      <c r="J2161" s="16">
        <v>0</v>
      </c>
      <c r="K2161" s="16">
        <v>4250</v>
      </c>
      <c r="L2161" s="16">
        <v>19693</v>
      </c>
      <c r="M2161" s="16"/>
      <c r="N2161" s="20"/>
      <c r="O2161" s="11">
        <f t="shared" si="343"/>
        <v>91147</v>
      </c>
      <c r="P2161" s="22">
        <v>0</v>
      </c>
      <c r="Q2161" s="11">
        <f t="shared" si="344"/>
        <v>4250</v>
      </c>
      <c r="S2161" s="11">
        <f t="shared" si="346"/>
        <v>91147</v>
      </c>
      <c r="T2161" s="11">
        <f t="shared" si="339"/>
        <v>91147</v>
      </c>
      <c r="U2161" s="11">
        <f t="shared" si="345"/>
        <v>7486</v>
      </c>
      <c r="V2161" s="11">
        <f t="shared" si="340"/>
        <v>71454</v>
      </c>
      <c r="W2161" s="12">
        <f t="shared" si="347"/>
        <v>0.78394242267984682</v>
      </c>
      <c r="X2161" s="11">
        <f t="shared" si="341"/>
        <v>19693</v>
      </c>
      <c r="Y2161" s="12">
        <f t="shared" si="348"/>
        <v>0.21605757732015315</v>
      </c>
      <c r="AA2161" s="12"/>
      <c r="AB2161" s="12"/>
    </row>
    <row r="2162" spans="1:31">
      <c r="A2162" s="1">
        <v>36859</v>
      </c>
      <c r="B2162" s="7" t="s">
        <v>85</v>
      </c>
      <c r="C2162" s="8" t="str">
        <f t="shared" si="342"/>
        <v>Wed</v>
      </c>
      <c r="E2162" s="8">
        <v>22</v>
      </c>
      <c r="F2162" s="16">
        <v>37104</v>
      </c>
      <c r="G2162" s="16">
        <v>20548</v>
      </c>
      <c r="H2162" s="100">
        <v>13279</v>
      </c>
      <c r="I2162" s="16">
        <v>3744</v>
      </c>
      <c r="J2162" s="16">
        <v>0</v>
      </c>
      <c r="K2162" s="16">
        <v>4372</v>
      </c>
      <c r="L2162" s="16">
        <v>20679</v>
      </c>
      <c r="M2162" s="16"/>
      <c r="N2162" s="20"/>
      <c r="O2162" s="11">
        <f t="shared" si="343"/>
        <v>99726</v>
      </c>
      <c r="P2162" s="22">
        <v>0</v>
      </c>
      <c r="Q2162" s="11">
        <f t="shared" si="344"/>
        <v>4372</v>
      </c>
      <c r="S2162" s="11">
        <f t="shared" si="346"/>
        <v>99726</v>
      </c>
      <c r="T2162" s="11">
        <f t="shared" si="339"/>
        <v>99726</v>
      </c>
      <c r="U2162" s="11">
        <f t="shared" si="345"/>
        <v>8579</v>
      </c>
      <c r="V2162" s="11">
        <f t="shared" si="340"/>
        <v>79047</v>
      </c>
      <c r="W2162" s="12">
        <f t="shared" si="347"/>
        <v>0.79264183863786775</v>
      </c>
      <c r="X2162" s="11">
        <f t="shared" si="341"/>
        <v>20679</v>
      </c>
      <c r="Y2162" s="12">
        <f t="shared" si="348"/>
        <v>0.20735816136213225</v>
      </c>
      <c r="AA2162" s="12"/>
      <c r="AB2162" s="12"/>
    </row>
    <row r="2163" spans="1:31">
      <c r="A2163" s="1">
        <v>36860</v>
      </c>
      <c r="B2163" s="7" t="s">
        <v>85</v>
      </c>
      <c r="C2163" s="8" t="str">
        <f t="shared" si="342"/>
        <v>Thur</v>
      </c>
      <c r="E2163" s="8">
        <v>26</v>
      </c>
      <c r="F2163" s="16">
        <v>41498</v>
      </c>
      <c r="G2163" s="16">
        <v>21222</v>
      </c>
      <c r="H2163" s="100">
        <v>14645</v>
      </c>
      <c r="I2163" s="16">
        <v>4228</v>
      </c>
      <c r="J2163" s="16">
        <v>0</v>
      </c>
      <c r="K2163" s="16">
        <v>4547</v>
      </c>
      <c r="L2163" s="16">
        <v>21481</v>
      </c>
      <c r="M2163" s="16"/>
      <c r="N2163" s="20"/>
      <c r="O2163" s="11">
        <f t="shared" si="343"/>
        <v>107621</v>
      </c>
      <c r="P2163" s="22">
        <v>0</v>
      </c>
      <c r="Q2163" s="11">
        <f t="shared" si="344"/>
        <v>4547</v>
      </c>
      <c r="S2163" s="11">
        <f t="shared" si="346"/>
        <v>107621</v>
      </c>
      <c r="T2163" s="11">
        <f t="shared" si="339"/>
        <v>107621</v>
      </c>
      <c r="U2163" s="11">
        <f t="shared" si="345"/>
        <v>7895</v>
      </c>
      <c r="V2163" s="11">
        <f t="shared" si="340"/>
        <v>86140</v>
      </c>
      <c r="W2163" s="12">
        <f t="shared" si="347"/>
        <v>0.80040140864701126</v>
      </c>
      <c r="X2163" s="11">
        <f t="shared" si="341"/>
        <v>21481</v>
      </c>
      <c r="Y2163" s="12">
        <f t="shared" si="348"/>
        <v>0.19959859135298874</v>
      </c>
      <c r="AA2163" s="12"/>
      <c r="AB2163" s="12"/>
    </row>
    <row r="2164" spans="1:31">
      <c r="A2164" s="1">
        <v>36861</v>
      </c>
      <c r="B2164" s="7" t="s">
        <v>86</v>
      </c>
      <c r="C2164" s="8" t="str">
        <f t="shared" si="342"/>
        <v>Fri</v>
      </c>
      <c r="E2164" s="18">
        <v>26</v>
      </c>
      <c r="F2164" s="9">
        <v>37930</v>
      </c>
      <c r="G2164" s="9">
        <v>20029</v>
      </c>
      <c r="H2164" s="61">
        <v>13236</v>
      </c>
      <c r="I2164" s="9">
        <v>3951</v>
      </c>
      <c r="J2164" s="16">
        <v>0</v>
      </c>
      <c r="K2164" s="9">
        <v>4271</v>
      </c>
      <c r="L2164" s="16">
        <v>20851</v>
      </c>
      <c r="M2164" s="16"/>
      <c r="N2164" s="20"/>
      <c r="O2164" s="11">
        <f t="shared" si="343"/>
        <v>100268</v>
      </c>
      <c r="P2164" s="22">
        <v>0</v>
      </c>
      <c r="Q2164" s="11">
        <f t="shared" si="344"/>
        <v>4271</v>
      </c>
      <c r="S2164" s="11">
        <f t="shared" ref="S2164:S2194" si="349">O2164-P2164</f>
        <v>100268</v>
      </c>
      <c r="T2164" s="11">
        <f t="shared" si="339"/>
        <v>100268</v>
      </c>
      <c r="U2164" s="11">
        <f t="shared" si="345"/>
        <v>-7353</v>
      </c>
      <c r="V2164" s="11">
        <f t="shared" si="340"/>
        <v>79417</v>
      </c>
      <c r="W2164" s="12">
        <f t="shared" ref="W2164:W2194" si="350">V2164/S2164</f>
        <v>0.79204731320062238</v>
      </c>
      <c r="X2164" s="11">
        <f t="shared" si="341"/>
        <v>20851</v>
      </c>
      <c r="Y2164" s="12">
        <f t="shared" ref="Y2164:Y2194" si="351">X2164/S2164</f>
        <v>0.20795268679937767</v>
      </c>
      <c r="AA2164" s="9">
        <f>INTERCEPT(T2164:T2194,E2164:E2194)</f>
        <v>56692.31686438102</v>
      </c>
      <c r="AB2164" s="9">
        <f>SLOPE(T2164:T2194,E2164:E2194)</f>
        <v>2157.886933472385</v>
      </c>
      <c r="AC2164" s="12">
        <f>RSQ(T2164:T2194,E2164:E2194)</f>
        <v>0.76687647014058968</v>
      </c>
      <c r="AD2164" s="9">
        <f>AA2164+(AB2164*55)</f>
        <v>175376.09820536221</v>
      </c>
      <c r="AE2164" s="10">
        <f>SUM(E2164:E2194)</f>
        <v>989</v>
      </c>
    </row>
    <row r="2165" spans="1:31">
      <c r="A2165" s="1">
        <v>36862</v>
      </c>
      <c r="B2165" s="7" t="s">
        <v>86</v>
      </c>
      <c r="C2165" s="8" t="str">
        <f t="shared" si="342"/>
        <v>Sat</v>
      </c>
      <c r="E2165" s="18">
        <v>33</v>
      </c>
      <c r="F2165" s="9">
        <v>50678</v>
      </c>
      <c r="G2165" s="9">
        <v>22643</v>
      </c>
      <c r="H2165" s="61">
        <v>16151</v>
      </c>
      <c r="I2165" s="9">
        <v>5246</v>
      </c>
      <c r="J2165" s="16">
        <v>0</v>
      </c>
      <c r="K2165" s="9">
        <v>4884</v>
      </c>
      <c r="L2165" s="16">
        <v>23541</v>
      </c>
      <c r="M2165" s="16"/>
      <c r="N2165" s="20"/>
      <c r="O2165" s="11">
        <f t="shared" si="343"/>
        <v>123143</v>
      </c>
      <c r="P2165" s="22">
        <v>0</v>
      </c>
      <c r="Q2165" s="11">
        <f t="shared" si="344"/>
        <v>4884</v>
      </c>
      <c r="S2165" s="11">
        <f t="shared" si="349"/>
        <v>123143</v>
      </c>
      <c r="T2165" s="11">
        <f t="shared" si="339"/>
        <v>123143</v>
      </c>
      <c r="U2165" s="11">
        <f t="shared" si="345"/>
        <v>22875</v>
      </c>
      <c r="V2165" s="11">
        <f t="shared" si="340"/>
        <v>99602</v>
      </c>
      <c r="W2165" s="12">
        <f t="shared" si="350"/>
        <v>0.80883200831553559</v>
      </c>
      <c r="X2165" s="11">
        <f t="shared" si="341"/>
        <v>23541</v>
      </c>
      <c r="Y2165" s="12">
        <f t="shared" si="351"/>
        <v>0.19116799168446441</v>
      </c>
      <c r="AA2165" s="12"/>
      <c r="AB2165" s="12"/>
    </row>
    <row r="2166" spans="1:31">
      <c r="A2166" s="1">
        <v>36863</v>
      </c>
      <c r="B2166" s="7" t="s">
        <v>86</v>
      </c>
      <c r="C2166" s="8" t="str">
        <f t="shared" si="342"/>
        <v>Sun</v>
      </c>
      <c r="E2166" s="18">
        <v>39</v>
      </c>
      <c r="F2166" s="9">
        <v>61346</v>
      </c>
      <c r="G2166" s="9">
        <v>25226</v>
      </c>
      <c r="H2166" s="61">
        <v>19206</v>
      </c>
      <c r="I2166" s="9">
        <v>6616</v>
      </c>
      <c r="J2166" s="16">
        <v>0</v>
      </c>
      <c r="K2166" s="9">
        <v>7495</v>
      </c>
      <c r="L2166" s="16">
        <v>25406</v>
      </c>
      <c r="M2166" s="16"/>
      <c r="N2166" s="20"/>
      <c r="O2166" s="11">
        <f t="shared" si="343"/>
        <v>145295</v>
      </c>
      <c r="P2166" s="22">
        <v>0</v>
      </c>
      <c r="Q2166" s="11">
        <f t="shared" si="344"/>
        <v>7495</v>
      </c>
      <c r="S2166" s="11">
        <f t="shared" si="349"/>
        <v>145295</v>
      </c>
      <c r="T2166" s="11">
        <f t="shared" si="339"/>
        <v>145295</v>
      </c>
      <c r="U2166" s="11">
        <f t="shared" si="345"/>
        <v>22152</v>
      </c>
      <c r="V2166" s="11">
        <f t="shared" si="340"/>
        <v>119889</v>
      </c>
      <c r="W2166" s="12">
        <f t="shared" si="350"/>
        <v>0.82514195257923539</v>
      </c>
      <c r="X2166" s="11">
        <f t="shared" si="341"/>
        <v>25406</v>
      </c>
      <c r="Y2166" s="12">
        <f t="shared" si="351"/>
        <v>0.17485804742076466</v>
      </c>
      <c r="AA2166" s="12"/>
      <c r="AB2166" s="12"/>
    </row>
    <row r="2167" spans="1:31">
      <c r="A2167" s="1">
        <v>36864</v>
      </c>
      <c r="B2167" s="7" t="s">
        <v>86</v>
      </c>
      <c r="C2167" s="8" t="str">
        <f t="shared" si="342"/>
        <v>Mon</v>
      </c>
      <c r="D2167" s="9">
        <v>11000</v>
      </c>
      <c r="E2167" s="18">
        <v>19</v>
      </c>
      <c r="F2167" s="9">
        <v>48017</v>
      </c>
      <c r="G2167" s="9">
        <v>22240</v>
      </c>
      <c r="H2167" s="61">
        <v>16547</v>
      </c>
      <c r="I2167" s="9">
        <v>5298</v>
      </c>
      <c r="J2167" s="16">
        <v>0</v>
      </c>
      <c r="K2167" s="9">
        <v>4653</v>
      </c>
      <c r="L2167" s="16">
        <v>22857</v>
      </c>
      <c r="M2167" s="16"/>
      <c r="N2167" s="20"/>
      <c r="O2167" s="11">
        <f t="shared" si="343"/>
        <v>119612</v>
      </c>
      <c r="P2167" s="22">
        <v>0</v>
      </c>
      <c r="Q2167" s="11">
        <f t="shared" si="344"/>
        <v>4653</v>
      </c>
      <c r="S2167" s="11">
        <f t="shared" si="349"/>
        <v>119612</v>
      </c>
      <c r="T2167" s="11">
        <f t="shared" si="339"/>
        <v>130612</v>
      </c>
      <c r="U2167" s="11">
        <f t="shared" si="345"/>
        <v>-25683</v>
      </c>
      <c r="V2167" s="11">
        <f t="shared" si="340"/>
        <v>96755</v>
      </c>
      <c r="W2167" s="12">
        <f t="shared" si="350"/>
        <v>0.8089071330635722</v>
      </c>
      <c r="X2167" s="11">
        <f t="shared" si="341"/>
        <v>22857</v>
      </c>
      <c r="Y2167" s="12">
        <f t="shared" si="351"/>
        <v>0.1910928669364278</v>
      </c>
      <c r="AA2167" s="12"/>
      <c r="AB2167" s="12"/>
    </row>
    <row r="2168" spans="1:31">
      <c r="A2168" s="1">
        <v>36865</v>
      </c>
      <c r="B2168" s="7" t="s">
        <v>86</v>
      </c>
      <c r="C2168" s="8" t="str">
        <f t="shared" si="342"/>
        <v>Tue</v>
      </c>
      <c r="D2168" s="9">
        <v>11000</v>
      </c>
      <c r="E2168" s="18">
        <v>27</v>
      </c>
      <c r="F2168" s="9">
        <v>42227</v>
      </c>
      <c r="G2168" s="9">
        <v>20586</v>
      </c>
      <c r="H2168" s="61">
        <v>14615</v>
      </c>
      <c r="I2168" s="9">
        <v>4471</v>
      </c>
      <c r="J2168" s="16">
        <v>0</v>
      </c>
      <c r="K2168" s="9">
        <v>2480</v>
      </c>
      <c r="L2168" s="16">
        <v>21782</v>
      </c>
      <c r="M2168" s="16"/>
      <c r="N2168" s="20"/>
      <c r="O2168" s="11">
        <f t="shared" si="343"/>
        <v>106161</v>
      </c>
      <c r="P2168" s="22">
        <v>0</v>
      </c>
      <c r="Q2168" s="11">
        <f t="shared" si="344"/>
        <v>2480</v>
      </c>
      <c r="S2168" s="11">
        <f t="shared" si="349"/>
        <v>106161</v>
      </c>
      <c r="T2168" s="11">
        <f t="shared" si="339"/>
        <v>117161</v>
      </c>
      <c r="U2168" s="11">
        <f t="shared" si="345"/>
        <v>-13451</v>
      </c>
      <c r="V2168" s="11">
        <f t="shared" si="340"/>
        <v>84379</v>
      </c>
      <c r="W2168" s="12">
        <f t="shared" si="350"/>
        <v>0.79482107365228283</v>
      </c>
      <c r="X2168" s="11">
        <f t="shared" si="341"/>
        <v>21782</v>
      </c>
      <c r="Y2168" s="12">
        <f t="shared" si="351"/>
        <v>0.20517892634771714</v>
      </c>
      <c r="AA2168" s="12"/>
      <c r="AB2168" s="12"/>
    </row>
    <row r="2169" spans="1:31">
      <c r="A2169" s="1">
        <v>36866</v>
      </c>
      <c r="B2169" s="7" t="s">
        <v>86</v>
      </c>
      <c r="C2169" s="8" t="str">
        <f t="shared" si="342"/>
        <v>Wed</v>
      </c>
      <c r="D2169" s="9">
        <v>11000</v>
      </c>
      <c r="E2169" s="18">
        <v>32</v>
      </c>
      <c r="F2169" s="9">
        <v>48050</v>
      </c>
      <c r="G2169" s="9">
        <v>21941</v>
      </c>
      <c r="H2169" s="61">
        <v>16458</v>
      </c>
      <c r="I2169" s="9">
        <v>5021</v>
      </c>
      <c r="J2169" s="16">
        <v>0</v>
      </c>
      <c r="K2169" s="9">
        <v>2779</v>
      </c>
      <c r="L2169" s="16">
        <v>22796</v>
      </c>
      <c r="M2169" s="16"/>
      <c r="N2169" s="20"/>
      <c r="O2169" s="11">
        <f t="shared" si="343"/>
        <v>117045</v>
      </c>
      <c r="P2169" s="22">
        <v>266</v>
      </c>
      <c r="Q2169" s="11">
        <f t="shared" si="344"/>
        <v>2513</v>
      </c>
      <c r="S2169" s="11">
        <f t="shared" si="349"/>
        <v>116779</v>
      </c>
      <c r="T2169" s="11">
        <f t="shared" si="339"/>
        <v>127779</v>
      </c>
      <c r="U2169" s="11">
        <f t="shared" si="345"/>
        <v>10618</v>
      </c>
      <c r="V2169" s="11">
        <f t="shared" si="340"/>
        <v>93983</v>
      </c>
      <c r="W2169" s="12">
        <f t="shared" si="350"/>
        <v>0.80479367009479441</v>
      </c>
      <c r="X2169" s="11">
        <f t="shared" si="341"/>
        <v>22796</v>
      </c>
      <c r="Y2169" s="12">
        <f t="shared" si="351"/>
        <v>0.19520632990520556</v>
      </c>
      <c r="AA2169" s="12"/>
      <c r="AB2169" s="12"/>
    </row>
    <row r="2170" spans="1:31">
      <c r="A2170" s="1">
        <v>36867</v>
      </c>
      <c r="B2170" s="7" t="s">
        <v>86</v>
      </c>
      <c r="C2170" s="8" t="str">
        <f t="shared" si="342"/>
        <v>Thur</v>
      </c>
      <c r="D2170" s="9">
        <v>11000</v>
      </c>
      <c r="E2170" s="18">
        <v>27</v>
      </c>
      <c r="F2170" s="16">
        <v>39551</v>
      </c>
      <c r="G2170" s="16">
        <v>20427</v>
      </c>
      <c r="H2170" s="100">
        <v>14196</v>
      </c>
      <c r="I2170" s="16">
        <v>3863</v>
      </c>
      <c r="J2170" s="16">
        <v>0</v>
      </c>
      <c r="K2170" s="16">
        <v>2273</v>
      </c>
      <c r="L2170" s="16">
        <v>20989</v>
      </c>
      <c r="M2170" s="16"/>
      <c r="N2170" s="20"/>
      <c r="O2170" s="11">
        <f t="shared" si="343"/>
        <v>101299</v>
      </c>
      <c r="P2170" s="22">
        <v>163</v>
      </c>
      <c r="Q2170" s="11">
        <f t="shared" si="344"/>
        <v>2110</v>
      </c>
      <c r="S2170" s="11">
        <f t="shared" si="349"/>
        <v>101136</v>
      </c>
      <c r="T2170" s="11">
        <f t="shared" si="339"/>
        <v>112136</v>
      </c>
      <c r="U2170" s="11">
        <f t="shared" si="345"/>
        <v>-15643</v>
      </c>
      <c r="V2170" s="11">
        <f t="shared" si="340"/>
        <v>80147</v>
      </c>
      <c r="W2170" s="12">
        <f t="shared" si="350"/>
        <v>0.79246756842271793</v>
      </c>
      <c r="X2170" s="11">
        <f t="shared" si="341"/>
        <v>20989</v>
      </c>
      <c r="Y2170" s="12">
        <f t="shared" si="351"/>
        <v>0.20753243157728207</v>
      </c>
      <c r="AA2170" s="12"/>
      <c r="AB2170" s="12"/>
    </row>
    <row r="2171" spans="1:31">
      <c r="A2171" s="1">
        <v>36868</v>
      </c>
      <c r="B2171" s="7" t="s">
        <v>86</v>
      </c>
      <c r="C2171" s="8" t="str">
        <f t="shared" si="342"/>
        <v>Fri</v>
      </c>
      <c r="E2171" s="18">
        <v>26</v>
      </c>
      <c r="F2171" s="9">
        <v>38492</v>
      </c>
      <c r="G2171" s="9">
        <v>20171</v>
      </c>
      <c r="H2171" s="61">
        <v>12880</v>
      </c>
      <c r="I2171" s="9">
        <v>3397</v>
      </c>
      <c r="J2171" s="16">
        <v>0</v>
      </c>
      <c r="K2171" s="9">
        <v>4775</v>
      </c>
      <c r="L2171" s="16">
        <v>21510</v>
      </c>
      <c r="M2171" s="16"/>
      <c r="N2171" s="20"/>
      <c r="O2171" s="11">
        <f t="shared" si="343"/>
        <v>101225</v>
      </c>
      <c r="P2171" s="22">
        <v>318</v>
      </c>
      <c r="Q2171" s="11">
        <f t="shared" si="344"/>
        <v>4457</v>
      </c>
      <c r="S2171" s="11">
        <f t="shared" si="349"/>
        <v>100907</v>
      </c>
      <c r="T2171" s="11">
        <f t="shared" si="339"/>
        <v>100907</v>
      </c>
      <c r="U2171" s="11">
        <f t="shared" si="345"/>
        <v>-229</v>
      </c>
      <c r="V2171" s="11">
        <f t="shared" si="340"/>
        <v>79397</v>
      </c>
      <c r="W2171" s="12">
        <f t="shared" si="350"/>
        <v>0.78683342087268471</v>
      </c>
      <c r="X2171" s="11">
        <f t="shared" si="341"/>
        <v>21510</v>
      </c>
      <c r="Y2171" s="12">
        <f t="shared" si="351"/>
        <v>0.21316657912731526</v>
      </c>
      <c r="AA2171" s="12"/>
      <c r="AB2171" s="12"/>
    </row>
    <row r="2172" spans="1:31">
      <c r="A2172" s="1">
        <v>36869</v>
      </c>
      <c r="B2172" s="7" t="s">
        <v>86</v>
      </c>
      <c r="C2172" s="8" t="str">
        <f t="shared" si="342"/>
        <v>Sat</v>
      </c>
      <c r="E2172" s="18">
        <v>31</v>
      </c>
      <c r="F2172" s="9">
        <v>43595</v>
      </c>
      <c r="G2172" s="9">
        <v>21326</v>
      </c>
      <c r="H2172" s="61">
        <v>14407</v>
      </c>
      <c r="I2172" s="9">
        <v>4254</v>
      </c>
      <c r="J2172" s="16">
        <v>0</v>
      </c>
      <c r="K2172" s="9">
        <v>4873</v>
      </c>
      <c r="L2172" s="16">
        <v>22578</v>
      </c>
      <c r="M2172" s="16"/>
      <c r="N2172" s="20"/>
      <c r="O2172" s="11">
        <f t="shared" si="343"/>
        <v>111033</v>
      </c>
      <c r="P2172" s="22">
        <v>0</v>
      </c>
      <c r="Q2172" s="11">
        <f t="shared" si="344"/>
        <v>4873</v>
      </c>
      <c r="S2172" s="11">
        <f t="shared" si="349"/>
        <v>111033</v>
      </c>
      <c r="T2172" s="11">
        <f t="shared" si="339"/>
        <v>111033</v>
      </c>
      <c r="U2172" s="11">
        <f t="shared" si="345"/>
        <v>10126</v>
      </c>
      <c r="V2172" s="11">
        <f t="shared" si="340"/>
        <v>88455</v>
      </c>
      <c r="W2172" s="12">
        <f t="shared" si="350"/>
        <v>0.79665504849909485</v>
      </c>
      <c r="X2172" s="11">
        <f t="shared" si="341"/>
        <v>22578</v>
      </c>
      <c r="Y2172" s="12">
        <f t="shared" si="351"/>
        <v>0.20334495150090515</v>
      </c>
      <c r="AA2172" s="12"/>
      <c r="AB2172" s="12"/>
    </row>
    <row r="2173" spans="1:31">
      <c r="A2173" s="1">
        <v>36870</v>
      </c>
      <c r="B2173" s="7" t="s">
        <v>86</v>
      </c>
      <c r="C2173" s="8" t="str">
        <f t="shared" si="342"/>
        <v>Sun</v>
      </c>
      <c r="E2173" s="18">
        <v>31</v>
      </c>
      <c r="F2173" s="9">
        <v>47536</v>
      </c>
      <c r="G2173" s="9">
        <v>22633</v>
      </c>
      <c r="H2173" s="61">
        <v>15627</v>
      </c>
      <c r="I2173" s="9">
        <v>4771</v>
      </c>
      <c r="J2173" s="16">
        <v>0</v>
      </c>
      <c r="K2173" s="9">
        <v>5176</v>
      </c>
      <c r="L2173" s="16">
        <v>23003</v>
      </c>
      <c r="M2173" s="16"/>
      <c r="N2173" s="20"/>
      <c r="O2173" s="11">
        <f t="shared" si="343"/>
        <v>118746</v>
      </c>
      <c r="P2173" s="22">
        <v>0</v>
      </c>
      <c r="Q2173" s="11">
        <f t="shared" si="344"/>
        <v>5176</v>
      </c>
      <c r="S2173" s="11">
        <f t="shared" si="349"/>
        <v>118746</v>
      </c>
      <c r="T2173" s="11">
        <f t="shared" si="339"/>
        <v>118746</v>
      </c>
      <c r="U2173" s="11">
        <f t="shared" si="345"/>
        <v>7713</v>
      </c>
      <c r="V2173" s="11">
        <f t="shared" si="340"/>
        <v>95743</v>
      </c>
      <c r="W2173" s="12">
        <f t="shared" si="350"/>
        <v>0.80628400114530174</v>
      </c>
      <c r="X2173" s="11">
        <f t="shared" si="341"/>
        <v>23003</v>
      </c>
      <c r="Y2173" s="12">
        <f t="shared" si="351"/>
        <v>0.19371599885469826</v>
      </c>
      <c r="AA2173" s="12"/>
      <c r="AB2173" s="12"/>
    </row>
    <row r="2174" spans="1:31">
      <c r="A2174" s="1">
        <v>36871</v>
      </c>
      <c r="B2174" s="7" t="s">
        <v>86</v>
      </c>
      <c r="C2174" s="8" t="str">
        <f t="shared" si="342"/>
        <v>Mon</v>
      </c>
      <c r="E2174" s="18">
        <v>21</v>
      </c>
      <c r="F2174" s="9">
        <v>37839</v>
      </c>
      <c r="G2174" s="9">
        <v>21123</v>
      </c>
      <c r="H2174" s="61">
        <v>12976</v>
      </c>
      <c r="I2174" s="9">
        <v>3620</v>
      </c>
      <c r="J2174" s="16">
        <v>0</v>
      </c>
      <c r="K2174" s="9">
        <v>4448</v>
      </c>
      <c r="L2174" s="16">
        <v>21230</v>
      </c>
      <c r="M2174" s="16"/>
      <c r="N2174" s="20"/>
      <c r="O2174" s="11">
        <f t="shared" si="343"/>
        <v>101236</v>
      </c>
      <c r="P2174" s="22">
        <v>0</v>
      </c>
      <c r="Q2174" s="11">
        <f t="shared" si="344"/>
        <v>4448</v>
      </c>
      <c r="S2174" s="11">
        <f t="shared" si="349"/>
        <v>101236</v>
      </c>
      <c r="T2174" s="11">
        <f t="shared" si="339"/>
        <v>101236</v>
      </c>
      <c r="U2174" s="11">
        <f t="shared" si="345"/>
        <v>-17510</v>
      </c>
      <c r="V2174" s="11">
        <f t="shared" si="340"/>
        <v>80006</v>
      </c>
      <c r="W2174" s="12">
        <f t="shared" si="350"/>
        <v>0.79029199099134695</v>
      </c>
      <c r="X2174" s="11">
        <f t="shared" si="341"/>
        <v>21230</v>
      </c>
      <c r="Y2174" s="12">
        <f t="shared" si="351"/>
        <v>0.20970800900865305</v>
      </c>
      <c r="AA2174" s="12"/>
      <c r="AB2174" s="12"/>
    </row>
    <row r="2175" spans="1:31">
      <c r="A2175" s="1">
        <v>36872</v>
      </c>
      <c r="B2175" s="7" t="s">
        <v>86</v>
      </c>
      <c r="C2175" s="8" t="str">
        <f t="shared" si="342"/>
        <v>Tue</v>
      </c>
      <c r="E2175" s="18">
        <v>26</v>
      </c>
      <c r="F2175" s="9">
        <v>45763</v>
      </c>
      <c r="G2175" s="9">
        <v>22593</v>
      </c>
      <c r="H2175" s="61">
        <v>15699</v>
      </c>
      <c r="I2175" s="9">
        <v>4515</v>
      </c>
      <c r="J2175" s="16">
        <v>0</v>
      </c>
      <c r="K2175" s="9">
        <v>6305</v>
      </c>
      <c r="L2175" s="16">
        <v>22900</v>
      </c>
      <c r="M2175" s="16"/>
      <c r="N2175" s="20"/>
      <c r="O2175" s="11">
        <f t="shared" si="343"/>
        <v>117775</v>
      </c>
      <c r="P2175" s="22">
        <v>0</v>
      </c>
      <c r="Q2175" s="11">
        <f t="shared" si="344"/>
        <v>6305</v>
      </c>
      <c r="S2175" s="11">
        <f t="shared" si="349"/>
        <v>117775</v>
      </c>
      <c r="T2175" s="11">
        <f t="shared" si="339"/>
        <v>117775</v>
      </c>
      <c r="U2175" s="11">
        <f t="shared" si="345"/>
        <v>16539</v>
      </c>
      <c r="V2175" s="11">
        <f t="shared" si="340"/>
        <v>94875</v>
      </c>
      <c r="W2175" s="12">
        <f t="shared" si="350"/>
        <v>0.8055614519210359</v>
      </c>
      <c r="X2175" s="11">
        <f t="shared" si="341"/>
        <v>22900</v>
      </c>
      <c r="Y2175" s="12">
        <f t="shared" si="351"/>
        <v>0.19443854807896413</v>
      </c>
      <c r="AA2175" s="12"/>
      <c r="AB2175" s="12"/>
    </row>
    <row r="2176" spans="1:31">
      <c r="A2176" s="1">
        <v>36873</v>
      </c>
      <c r="B2176" s="7" t="s">
        <v>86</v>
      </c>
      <c r="C2176" s="8" t="str">
        <f t="shared" si="342"/>
        <v>Wed</v>
      </c>
      <c r="E2176" s="18">
        <v>32</v>
      </c>
      <c r="F2176" s="9">
        <v>50434</v>
      </c>
      <c r="G2176" s="9">
        <v>23775</v>
      </c>
      <c r="H2176" s="61">
        <v>17210</v>
      </c>
      <c r="I2176" s="9">
        <v>5206</v>
      </c>
      <c r="J2176" s="16">
        <v>0</v>
      </c>
      <c r="K2176" s="9">
        <v>6020</v>
      </c>
      <c r="L2176" s="16">
        <v>23452</v>
      </c>
      <c r="M2176" s="16"/>
      <c r="N2176" s="20"/>
      <c r="O2176" s="11">
        <f t="shared" si="343"/>
        <v>126097</v>
      </c>
      <c r="P2176" s="22">
        <v>0</v>
      </c>
      <c r="Q2176" s="11">
        <f t="shared" si="344"/>
        <v>6020</v>
      </c>
      <c r="S2176" s="11">
        <f t="shared" si="349"/>
        <v>126097</v>
      </c>
      <c r="T2176" s="11">
        <f t="shared" si="339"/>
        <v>126097</v>
      </c>
      <c r="U2176" s="11">
        <f t="shared" si="345"/>
        <v>8322</v>
      </c>
      <c r="V2176" s="11">
        <f t="shared" si="340"/>
        <v>102645</v>
      </c>
      <c r="W2176" s="12">
        <f t="shared" si="350"/>
        <v>0.81401619388248725</v>
      </c>
      <c r="X2176" s="11">
        <f t="shared" si="341"/>
        <v>23452</v>
      </c>
      <c r="Y2176" s="12">
        <f t="shared" si="351"/>
        <v>0.1859838061175127</v>
      </c>
      <c r="AA2176" s="12"/>
      <c r="AB2176" s="12"/>
    </row>
    <row r="2177" spans="1:28">
      <c r="A2177" s="1">
        <v>36874</v>
      </c>
      <c r="B2177" s="7" t="s">
        <v>86</v>
      </c>
      <c r="C2177" s="8" t="str">
        <f t="shared" si="342"/>
        <v>Thur</v>
      </c>
      <c r="E2177" s="18">
        <v>27</v>
      </c>
      <c r="F2177" s="16">
        <v>42716</v>
      </c>
      <c r="G2177" s="16">
        <v>21587</v>
      </c>
      <c r="H2177" s="100">
        <v>14875</v>
      </c>
      <c r="I2177" s="16">
        <v>3381</v>
      </c>
      <c r="J2177" s="16">
        <v>0</v>
      </c>
      <c r="K2177" s="16">
        <v>5105</v>
      </c>
      <c r="L2177" s="82">
        <v>22213</v>
      </c>
      <c r="M2177" s="82"/>
      <c r="N2177" s="22"/>
      <c r="O2177" s="11">
        <f t="shared" si="343"/>
        <v>109877</v>
      </c>
      <c r="P2177" s="22">
        <v>0</v>
      </c>
      <c r="Q2177" s="11">
        <f t="shared" si="344"/>
        <v>5105</v>
      </c>
      <c r="S2177" s="11">
        <f t="shared" si="349"/>
        <v>109877</v>
      </c>
      <c r="T2177" s="11">
        <f t="shared" si="339"/>
        <v>109877</v>
      </c>
      <c r="U2177" s="11">
        <f t="shared" si="345"/>
        <v>-16220</v>
      </c>
      <c r="V2177" s="11">
        <f t="shared" si="340"/>
        <v>87664</v>
      </c>
      <c r="W2177" s="12">
        <f t="shared" si="350"/>
        <v>0.79783758202353539</v>
      </c>
      <c r="X2177" s="11">
        <f t="shared" si="341"/>
        <v>22213</v>
      </c>
      <c r="Y2177" s="12">
        <f t="shared" si="351"/>
        <v>0.20216241797646459</v>
      </c>
      <c r="AA2177" s="12"/>
      <c r="AB2177" s="12"/>
    </row>
    <row r="2178" spans="1:28">
      <c r="A2178" s="1">
        <v>36875</v>
      </c>
      <c r="B2178" s="7" t="s">
        <v>86</v>
      </c>
      <c r="C2178" s="8" t="str">
        <f t="shared" si="342"/>
        <v>Fri</v>
      </c>
      <c r="E2178" s="18">
        <v>29</v>
      </c>
      <c r="F2178" s="9">
        <v>43351</v>
      </c>
      <c r="G2178" s="9">
        <v>21014</v>
      </c>
      <c r="H2178" s="101">
        <v>14823</v>
      </c>
      <c r="I2178" s="9">
        <v>4163</v>
      </c>
      <c r="J2178" s="16">
        <v>0</v>
      </c>
      <c r="K2178" s="9">
        <v>4812</v>
      </c>
      <c r="L2178" s="82">
        <v>22438</v>
      </c>
      <c r="M2178" s="82"/>
      <c r="N2178" s="22"/>
      <c r="O2178" s="11">
        <f t="shared" si="343"/>
        <v>110601</v>
      </c>
      <c r="P2178" s="22">
        <v>0</v>
      </c>
      <c r="Q2178" s="11">
        <f t="shared" si="344"/>
        <v>4812</v>
      </c>
      <c r="S2178" s="11">
        <f t="shared" si="349"/>
        <v>110601</v>
      </c>
      <c r="T2178" s="11">
        <f t="shared" si="339"/>
        <v>110601</v>
      </c>
      <c r="U2178" s="11">
        <f t="shared" si="345"/>
        <v>724</v>
      </c>
      <c r="V2178" s="11">
        <f t="shared" si="340"/>
        <v>88163</v>
      </c>
      <c r="W2178" s="12">
        <f t="shared" si="350"/>
        <v>0.79712660825851489</v>
      </c>
      <c r="X2178" s="11">
        <f t="shared" si="341"/>
        <v>22438</v>
      </c>
      <c r="Y2178" s="12">
        <f t="shared" si="351"/>
        <v>0.20287339174148517</v>
      </c>
      <c r="AA2178" s="12"/>
      <c r="AB2178" s="12"/>
    </row>
    <row r="2179" spans="1:28">
      <c r="A2179" s="1">
        <v>36876</v>
      </c>
      <c r="B2179" s="7" t="s">
        <v>86</v>
      </c>
      <c r="C2179" s="8" t="str">
        <f t="shared" si="342"/>
        <v>Sat</v>
      </c>
      <c r="E2179" s="18">
        <v>16</v>
      </c>
      <c r="F2179" s="9">
        <v>30517</v>
      </c>
      <c r="G2179" s="9">
        <v>17942</v>
      </c>
      <c r="H2179" s="61">
        <v>9113</v>
      </c>
      <c r="I2179" s="9">
        <v>2318</v>
      </c>
      <c r="J2179" s="16">
        <v>0</v>
      </c>
      <c r="K2179" s="9">
        <v>4275</v>
      </c>
      <c r="L2179" s="82">
        <v>19792</v>
      </c>
      <c r="M2179" s="82"/>
      <c r="N2179" s="22"/>
      <c r="O2179" s="11">
        <f t="shared" si="343"/>
        <v>83957</v>
      </c>
      <c r="P2179" s="22">
        <v>0</v>
      </c>
      <c r="Q2179" s="11">
        <f t="shared" si="344"/>
        <v>4275</v>
      </c>
      <c r="S2179" s="11">
        <f t="shared" si="349"/>
        <v>83957</v>
      </c>
      <c r="T2179" s="11">
        <f t="shared" ref="T2179:T2242" si="352">SUM(S2179,D2179)</f>
        <v>83957</v>
      </c>
      <c r="U2179" s="11">
        <f t="shared" si="345"/>
        <v>-26644</v>
      </c>
      <c r="V2179" s="11">
        <f t="shared" ref="V2179:V2242" si="353">SUM(F2179:K2179)-P2179</f>
        <v>64165</v>
      </c>
      <c r="W2179" s="12">
        <f t="shared" si="350"/>
        <v>0.76426027609371461</v>
      </c>
      <c r="X2179" s="11">
        <f t="shared" ref="X2179:X2242" si="354">SUM(L2179:M2179)</f>
        <v>19792</v>
      </c>
      <c r="Y2179" s="12">
        <f t="shared" si="351"/>
        <v>0.23573972390628536</v>
      </c>
      <c r="AA2179" s="12"/>
      <c r="AB2179" s="12"/>
    </row>
    <row r="2180" spans="1:28">
      <c r="A2180" s="1">
        <v>36877</v>
      </c>
      <c r="B2180" s="7" t="s">
        <v>86</v>
      </c>
      <c r="C2180" s="8" t="str">
        <f t="shared" ref="C2180:C2243" si="355">IF(WEEKDAY(A2180)=1,"Sun",IF(WEEKDAY(A2180)=2,"Mon",IF(WEEKDAY(A2180)=3,"Tue",IF(WEEKDAY(A2180)=4,"Wed",IF(WEEKDAY(A2180)=5,"Thur",IF(WEEKDAY(A2180)=6,"Fri",IF(WEEKDAY(A2180)=7,"Sat")))))))</f>
        <v>Sun</v>
      </c>
      <c r="E2180" s="18">
        <v>23</v>
      </c>
      <c r="F2180" s="16">
        <v>43037</v>
      </c>
      <c r="G2180" s="16">
        <v>21110</v>
      </c>
      <c r="H2180" s="100">
        <v>14153</v>
      </c>
      <c r="I2180" s="16">
        <v>3597</v>
      </c>
      <c r="J2180" s="16">
        <v>0</v>
      </c>
      <c r="K2180" s="16">
        <v>5974</v>
      </c>
      <c r="L2180" s="82">
        <v>22574</v>
      </c>
      <c r="M2180" s="82"/>
      <c r="N2180" s="22"/>
      <c r="O2180" s="11">
        <f t="shared" ref="O2180:O2243" si="356">SUM(F2180:M2180)</f>
        <v>110445</v>
      </c>
      <c r="P2180" s="22">
        <v>0</v>
      </c>
      <c r="Q2180" s="11">
        <f t="shared" ref="Q2180:Q2243" si="357">K2180-P2180</f>
        <v>5974</v>
      </c>
      <c r="S2180" s="11">
        <f t="shared" si="349"/>
        <v>110445</v>
      </c>
      <c r="T2180" s="11">
        <f t="shared" si="352"/>
        <v>110445</v>
      </c>
      <c r="U2180" s="11">
        <f t="shared" si="345"/>
        <v>26488</v>
      </c>
      <c r="V2180" s="11">
        <f t="shared" si="353"/>
        <v>87871</v>
      </c>
      <c r="W2180" s="12">
        <f t="shared" si="350"/>
        <v>0.79560867400063384</v>
      </c>
      <c r="X2180" s="11">
        <f t="shared" si="354"/>
        <v>22574</v>
      </c>
      <c r="Y2180" s="12">
        <f t="shared" si="351"/>
        <v>0.20439132599936621</v>
      </c>
      <c r="AA2180" s="12"/>
      <c r="AB2180" s="12"/>
    </row>
    <row r="2181" spans="1:28">
      <c r="A2181" s="1">
        <v>36878</v>
      </c>
      <c r="B2181" s="7" t="s">
        <v>86</v>
      </c>
      <c r="C2181" s="8" t="str">
        <f t="shared" si="355"/>
        <v>Mon</v>
      </c>
      <c r="E2181" s="18">
        <v>32</v>
      </c>
      <c r="F2181" s="16">
        <v>48469</v>
      </c>
      <c r="G2181" s="16">
        <v>22743</v>
      </c>
      <c r="H2181" s="100">
        <v>16769</v>
      </c>
      <c r="I2181" s="16">
        <v>4653</v>
      </c>
      <c r="J2181" s="16">
        <v>0</v>
      </c>
      <c r="K2181" s="16">
        <v>6246</v>
      </c>
      <c r="L2181" s="16">
        <v>22949</v>
      </c>
      <c r="M2181" s="16"/>
      <c r="N2181" s="20"/>
      <c r="O2181" s="11">
        <f t="shared" si="356"/>
        <v>121829</v>
      </c>
      <c r="P2181" s="22">
        <v>0</v>
      </c>
      <c r="Q2181" s="11">
        <f t="shared" si="357"/>
        <v>6246</v>
      </c>
      <c r="S2181" s="11">
        <f t="shared" si="349"/>
        <v>121829</v>
      </c>
      <c r="T2181" s="11">
        <f t="shared" si="352"/>
        <v>121829</v>
      </c>
      <c r="U2181" s="11">
        <f t="shared" ref="U2181:U2244" si="358">S2181-S2180</f>
        <v>11384</v>
      </c>
      <c r="V2181" s="11">
        <f t="shared" si="353"/>
        <v>98880</v>
      </c>
      <c r="W2181" s="12">
        <f t="shared" si="350"/>
        <v>0.81162941499971275</v>
      </c>
      <c r="X2181" s="11">
        <f t="shared" si="354"/>
        <v>22949</v>
      </c>
      <c r="Y2181" s="12">
        <f t="shared" si="351"/>
        <v>0.18837058500028728</v>
      </c>
      <c r="AA2181" s="12"/>
      <c r="AB2181" s="12"/>
    </row>
    <row r="2182" spans="1:28">
      <c r="A2182" s="1">
        <v>36879</v>
      </c>
      <c r="B2182" s="7" t="s">
        <v>86</v>
      </c>
      <c r="C2182" s="8" t="str">
        <f t="shared" si="355"/>
        <v>Tue</v>
      </c>
      <c r="E2182" s="18">
        <v>31</v>
      </c>
      <c r="F2182" s="82">
        <v>52311</v>
      </c>
      <c r="G2182" s="82">
        <v>22962</v>
      </c>
      <c r="H2182" s="102">
        <v>17302</v>
      </c>
      <c r="I2182" s="82">
        <v>4990</v>
      </c>
      <c r="J2182" s="16">
        <v>0</v>
      </c>
      <c r="K2182" s="82">
        <v>7052</v>
      </c>
      <c r="L2182" s="16">
        <v>23800</v>
      </c>
      <c r="M2182" s="16"/>
      <c r="N2182" s="20"/>
      <c r="O2182" s="11">
        <f t="shared" si="356"/>
        <v>128417</v>
      </c>
      <c r="P2182" s="22">
        <v>0</v>
      </c>
      <c r="Q2182" s="11">
        <f t="shared" si="357"/>
        <v>7052</v>
      </c>
      <c r="S2182" s="11">
        <f t="shared" si="349"/>
        <v>128417</v>
      </c>
      <c r="T2182" s="11">
        <f t="shared" si="352"/>
        <v>128417</v>
      </c>
      <c r="U2182" s="11">
        <f t="shared" si="358"/>
        <v>6588</v>
      </c>
      <c r="V2182" s="11">
        <f t="shared" si="353"/>
        <v>104617</v>
      </c>
      <c r="W2182" s="12">
        <f t="shared" si="350"/>
        <v>0.81466628250153794</v>
      </c>
      <c r="X2182" s="11">
        <f t="shared" si="354"/>
        <v>23800</v>
      </c>
      <c r="Y2182" s="12">
        <f t="shared" si="351"/>
        <v>0.18533371749846203</v>
      </c>
      <c r="AA2182" s="12"/>
      <c r="AB2182" s="12"/>
    </row>
    <row r="2183" spans="1:28">
      <c r="A2183" s="1">
        <v>36880</v>
      </c>
      <c r="B2183" s="7" t="s">
        <v>86</v>
      </c>
      <c r="C2183" s="8" t="str">
        <f t="shared" si="355"/>
        <v>Wed</v>
      </c>
      <c r="E2183" s="18">
        <v>41</v>
      </c>
      <c r="F2183" s="16">
        <v>60524</v>
      </c>
      <c r="G2183" s="16">
        <v>24618</v>
      </c>
      <c r="H2183" s="100">
        <v>19499</v>
      </c>
      <c r="I2183" s="16">
        <v>6062</v>
      </c>
      <c r="J2183" s="16">
        <v>0</v>
      </c>
      <c r="K2183" s="16">
        <v>10030</v>
      </c>
      <c r="L2183" s="82">
        <v>25275</v>
      </c>
      <c r="M2183" s="82"/>
      <c r="N2183" s="22"/>
      <c r="O2183" s="11">
        <f t="shared" si="356"/>
        <v>146008</v>
      </c>
      <c r="P2183" s="22">
        <v>190</v>
      </c>
      <c r="Q2183" s="11">
        <f t="shared" si="357"/>
        <v>9840</v>
      </c>
      <c r="S2183" s="11">
        <f t="shared" si="349"/>
        <v>145818</v>
      </c>
      <c r="T2183" s="11">
        <f t="shared" si="352"/>
        <v>145818</v>
      </c>
      <c r="U2183" s="11">
        <f t="shared" si="358"/>
        <v>17401</v>
      </c>
      <c r="V2183" s="11">
        <f t="shared" si="353"/>
        <v>120543</v>
      </c>
      <c r="W2183" s="12">
        <f t="shared" si="350"/>
        <v>0.8266674896103362</v>
      </c>
      <c r="X2183" s="11">
        <f t="shared" si="354"/>
        <v>25275</v>
      </c>
      <c r="Y2183" s="12">
        <f t="shared" si="351"/>
        <v>0.17333251038966382</v>
      </c>
      <c r="AA2183" s="12"/>
      <c r="AB2183" s="12"/>
    </row>
    <row r="2184" spans="1:28">
      <c r="A2184" s="1">
        <v>36881</v>
      </c>
      <c r="B2184" s="7" t="s">
        <v>86</v>
      </c>
      <c r="C2184" s="8" t="str">
        <f t="shared" si="355"/>
        <v>Thur</v>
      </c>
      <c r="D2184" s="9">
        <v>11000</v>
      </c>
      <c r="E2184" s="18">
        <v>34</v>
      </c>
      <c r="F2184" s="16">
        <v>50473</v>
      </c>
      <c r="G2184" s="16">
        <v>22572</v>
      </c>
      <c r="H2184" s="100">
        <v>17049</v>
      </c>
      <c r="I2184" s="16">
        <v>4787</v>
      </c>
      <c r="J2184" s="16">
        <v>0</v>
      </c>
      <c r="K2184" s="16">
        <v>2822</v>
      </c>
      <c r="L2184" s="16">
        <v>23271</v>
      </c>
      <c r="M2184" s="16"/>
      <c r="N2184" s="20"/>
      <c r="O2184" s="11">
        <f t="shared" si="356"/>
        <v>120974</v>
      </c>
      <c r="P2184" s="22">
        <v>94</v>
      </c>
      <c r="Q2184" s="11">
        <f t="shared" si="357"/>
        <v>2728</v>
      </c>
      <c r="S2184" s="11">
        <f t="shared" si="349"/>
        <v>120880</v>
      </c>
      <c r="T2184" s="11">
        <f t="shared" si="352"/>
        <v>131880</v>
      </c>
      <c r="U2184" s="11">
        <f t="shared" si="358"/>
        <v>-24938</v>
      </c>
      <c r="V2184" s="11">
        <f t="shared" si="353"/>
        <v>97609</v>
      </c>
      <c r="W2184" s="12">
        <f t="shared" si="350"/>
        <v>0.8074867637326274</v>
      </c>
      <c r="X2184" s="11">
        <f t="shared" si="354"/>
        <v>23271</v>
      </c>
      <c r="Y2184" s="12">
        <f t="shared" si="351"/>
        <v>0.1925132362673726</v>
      </c>
      <c r="AA2184" s="12"/>
      <c r="AB2184" s="12"/>
    </row>
    <row r="2185" spans="1:28">
      <c r="A2185" s="1">
        <v>36882</v>
      </c>
      <c r="B2185" s="7" t="s">
        <v>86</v>
      </c>
      <c r="C2185" s="8" t="str">
        <f t="shared" si="355"/>
        <v>Fri</v>
      </c>
      <c r="D2185" s="9">
        <v>11000</v>
      </c>
      <c r="E2185" s="18">
        <v>38</v>
      </c>
      <c r="F2185" s="82">
        <v>56608</v>
      </c>
      <c r="G2185" s="82">
        <v>23139</v>
      </c>
      <c r="H2185" s="102">
        <v>18474</v>
      </c>
      <c r="I2185" s="16">
        <v>5470</v>
      </c>
      <c r="J2185" s="16">
        <v>0</v>
      </c>
      <c r="K2185" s="82">
        <v>3313</v>
      </c>
      <c r="L2185" s="82">
        <v>24399</v>
      </c>
      <c r="M2185" s="82"/>
      <c r="N2185" s="22"/>
      <c r="O2185" s="11">
        <f t="shared" si="356"/>
        <v>131403</v>
      </c>
      <c r="P2185" s="22">
        <v>311</v>
      </c>
      <c r="Q2185" s="11">
        <f t="shared" si="357"/>
        <v>3002</v>
      </c>
      <c r="S2185" s="11">
        <f t="shared" si="349"/>
        <v>131092</v>
      </c>
      <c r="T2185" s="11">
        <f t="shared" si="352"/>
        <v>142092</v>
      </c>
      <c r="U2185" s="11">
        <f t="shared" si="358"/>
        <v>10212</v>
      </c>
      <c r="V2185" s="11">
        <f t="shared" si="353"/>
        <v>106693</v>
      </c>
      <c r="W2185" s="12">
        <f t="shared" si="350"/>
        <v>0.813878802672932</v>
      </c>
      <c r="X2185" s="11">
        <f t="shared" si="354"/>
        <v>24399</v>
      </c>
      <c r="Y2185" s="12">
        <f t="shared" si="351"/>
        <v>0.186121197327068</v>
      </c>
      <c r="AA2185" s="12"/>
      <c r="AB2185" s="12"/>
    </row>
    <row r="2186" spans="1:28">
      <c r="A2186" s="1">
        <v>36883</v>
      </c>
      <c r="B2186" s="7" t="s">
        <v>86</v>
      </c>
      <c r="C2186" s="8" t="str">
        <f t="shared" si="355"/>
        <v>Sat</v>
      </c>
      <c r="D2186" s="9">
        <v>11000</v>
      </c>
      <c r="E2186" s="18">
        <v>41</v>
      </c>
      <c r="F2186" s="82">
        <v>55829</v>
      </c>
      <c r="G2186" s="82">
        <v>23008</v>
      </c>
      <c r="H2186" s="102">
        <v>17513</v>
      </c>
      <c r="I2186" s="16">
        <v>5597</v>
      </c>
      <c r="J2186" s="16">
        <v>0</v>
      </c>
      <c r="K2186" s="82">
        <v>2606</v>
      </c>
      <c r="L2186" s="82">
        <v>24565</v>
      </c>
      <c r="M2186" s="82"/>
      <c r="N2186" s="22"/>
      <c r="O2186" s="11">
        <f t="shared" si="356"/>
        <v>129118</v>
      </c>
      <c r="P2186" s="22">
        <v>281</v>
      </c>
      <c r="Q2186" s="11">
        <f t="shared" si="357"/>
        <v>2325</v>
      </c>
      <c r="S2186" s="11">
        <f t="shared" si="349"/>
        <v>128837</v>
      </c>
      <c r="T2186" s="11">
        <f t="shared" si="352"/>
        <v>139837</v>
      </c>
      <c r="U2186" s="11">
        <f t="shared" si="358"/>
        <v>-2255</v>
      </c>
      <c r="V2186" s="11">
        <f t="shared" si="353"/>
        <v>104272</v>
      </c>
      <c r="W2186" s="12">
        <f t="shared" si="350"/>
        <v>0.80933272274269041</v>
      </c>
      <c r="X2186" s="11">
        <f t="shared" si="354"/>
        <v>24565</v>
      </c>
      <c r="Y2186" s="12">
        <f t="shared" si="351"/>
        <v>0.19066727725730961</v>
      </c>
      <c r="AA2186" s="12"/>
      <c r="AB2186" s="12"/>
    </row>
    <row r="2187" spans="1:28">
      <c r="A2187" s="1">
        <v>36884</v>
      </c>
      <c r="B2187" s="7" t="s">
        <v>86</v>
      </c>
      <c r="C2187" s="8" t="str">
        <f t="shared" si="355"/>
        <v>Sun</v>
      </c>
      <c r="D2187" s="9">
        <v>11000</v>
      </c>
      <c r="E2187" s="18">
        <v>33</v>
      </c>
      <c r="F2187" s="82">
        <v>47958</v>
      </c>
      <c r="G2187" s="82">
        <v>21109</v>
      </c>
      <c r="H2187" s="102">
        <v>14999</v>
      </c>
      <c r="I2187" s="82">
        <v>4581</v>
      </c>
      <c r="J2187" s="16">
        <v>0</v>
      </c>
      <c r="K2187" s="82">
        <v>1658</v>
      </c>
      <c r="L2187" s="82">
        <v>22978</v>
      </c>
      <c r="M2187" s="82"/>
      <c r="N2187" s="22"/>
      <c r="O2187" s="11">
        <f t="shared" si="356"/>
        <v>113283</v>
      </c>
      <c r="P2187" s="22">
        <v>278</v>
      </c>
      <c r="Q2187" s="11">
        <f t="shared" si="357"/>
        <v>1380</v>
      </c>
      <c r="S2187" s="11">
        <f t="shared" si="349"/>
        <v>113005</v>
      </c>
      <c r="T2187" s="11">
        <f t="shared" si="352"/>
        <v>124005</v>
      </c>
      <c r="U2187" s="11">
        <f t="shared" si="358"/>
        <v>-15832</v>
      </c>
      <c r="V2187" s="11">
        <f t="shared" si="353"/>
        <v>90027</v>
      </c>
      <c r="W2187" s="12">
        <f t="shared" si="350"/>
        <v>0.79666386443077741</v>
      </c>
      <c r="X2187" s="11">
        <f t="shared" si="354"/>
        <v>22978</v>
      </c>
      <c r="Y2187" s="12">
        <f t="shared" si="351"/>
        <v>0.20333613556922259</v>
      </c>
      <c r="AA2187" s="12"/>
      <c r="AB2187" s="12"/>
    </row>
    <row r="2188" spans="1:28">
      <c r="A2188" s="1">
        <v>36885</v>
      </c>
      <c r="B2188" s="7" t="s">
        <v>86</v>
      </c>
      <c r="C2188" s="8" t="str">
        <f t="shared" si="355"/>
        <v>Mon</v>
      </c>
      <c r="D2188" s="9">
        <v>11000</v>
      </c>
      <c r="E2188" s="18">
        <v>44</v>
      </c>
      <c r="F2188" s="82">
        <v>62433</v>
      </c>
      <c r="G2188" s="82">
        <v>23627</v>
      </c>
      <c r="H2188" s="102">
        <v>18502</v>
      </c>
      <c r="I2188" s="82">
        <v>6014</v>
      </c>
      <c r="J2188" s="16">
        <v>0</v>
      </c>
      <c r="K2188" s="82">
        <v>5984</v>
      </c>
      <c r="L2188" s="82">
        <v>25167</v>
      </c>
      <c r="M2188" s="82"/>
      <c r="N2188" s="22"/>
      <c r="O2188" s="11">
        <f t="shared" si="356"/>
        <v>141727</v>
      </c>
      <c r="P2188" s="22">
        <v>230</v>
      </c>
      <c r="Q2188" s="11">
        <f t="shared" si="357"/>
        <v>5754</v>
      </c>
      <c r="S2188" s="11">
        <f t="shared" si="349"/>
        <v>141497</v>
      </c>
      <c r="T2188" s="11">
        <f t="shared" si="352"/>
        <v>152497</v>
      </c>
      <c r="U2188" s="11">
        <f t="shared" si="358"/>
        <v>28492</v>
      </c>
      <c r="V2188" s="11">
        <f t="shared" si="353"/>
        <v>116330</v>
      </c>
      <c r="W2188" s="12">
        <f t="shared" si="350"/>
        <v>0.82213757182131075</v>
      </c>
      <c r="X2188" s="11">
        <f t="shared" si="354"/>
        <v>25167</v>
      </c>
      <c r="Y2188" s="12">
        <f t="shared" si="351"/>
        <v>0.1778624281786893</v>
      </c>
      <c r="AA2188" s="12"/>
      <c r="AB2188" s="12"/>
    </row>
    <row r="2189" spans="1:28">
      <c r="A2189" s="1">
        <v>36886</v>
      </c>
      <c r="B2189" s="7" t="s">
        <v>86</v>
      </c>
      <c r="C2189" s="8" t="str">
        <f t="shared" si="355"/>
        <v>Tue</v>
      </c>
      <c r="D2189" s="9">
        <v>11000</v>
      </c>
      <c r="E2189" s="18">
        <v>40</v>
      </c>
      <c r="F2189" s="82">
        <v>55565</v>
      </c>
      <c r="G2189" s="82">
        <v>22211</v>
      </c>
      <c r="H2189" s="102">
        <v>16381</v>
      </c>
      <c r="I2189" s="82">
        <v>5031</v>
      </c>
      <c r="J2189" s="16">
        <v>0</v>
      </c>
      <c r="K2189" s="82">
        <v>9752</v>
      </c>
      <c r="L2189" s="82">
        <v>23952</v>
      </c>
      <c r="M2189" s="82"/>
      <c r="N2189" s="22"/>
      <c r="O2189" s="11">
        <f t="shared" si="356"/>
        <v>132892</v>
      </c>
      <c r="P2189" s="22">
        <v>0</v>
      </c>
      <c r="Q2189" s="11">
        <f t="shared" si="357"/>
        <v>9752</v>
      </c>
      <c r="S2189" s="11">
        <f t="shared" si="349"/>
        <v>132892</v>
      </c>
      <c r="T2189" s="11">
        <f t="shared" si="352"/>
        <v>143892</v>
      </c>
      <c r="U2189" s="11">
        <f t="shared" si="358"/>
        <v>-8605</v>
      </c>
      <c r="V2189" s="11">
        <f t="shared" si="353"/>
        <v>108940</v>
      </c>
      <c r="W2189" s="12">
        <f t="shared" si="350"/>
        <v>0.81976341690997201</v>
      </c>
      <c r="X2189" s="11">
        <f t="shared" si="354"/>
        <v>23952</v>
      </c>
      <c r="Y2189" s="12">
        <f t="shared" si="351"/>
        <v>0.18023658309002799</v>
      </c>
      <c r="AA2189" s="12"/>
      <c r="AB2189" s="12"/>
    </row>
    <row r="2190" spans="1:28">
      <c r="A2190" s="1">
        <v>36887</v>
      </c>
      <c r="B2190" s="7" t="s">
        <v>86</v>
      </c>
      <c r="C2190" s="8" t="str">
        <f t="shared" si="355"/>
        <v>Wed</v>
      </c>
      <c r="D2190" s="9">
        <v>11000</v>
      </c>
      <c r="E2190" s="18">
        <v>35</v>
      </c>
      <c r="F2190" s="82">
        <v>49261</v>
      </c>
      <c r="G2190" s="82">
        <v>21314</v>
      </c>
      <c r="H2190" s="102">
        <v>15580</v>
      </c>
      <c r="I2190" s="82">
        <v>4527</v>
      </c>
      <c r="J2190" s="16">
        <v>0</v>
      </c>
      <c r="K2190" s="82">
        <v>7791</v>
      </c>
      <c r="L2190" s="82">
        <v>23091</v>
      </c>
      <c r="M2190" s="82"/>
      <c r="N2190" s="22"/>
      <c r="O2190" s="11">
        <f t="shared" si="356"/>
        <v>121564</v>
      </c>
      <c r="P2190" s="22">
        <v>0</v>
      </c>
      <c r="Q2190" s="11">
        <f t="shared" si="357"/>
        <v>7791</v>
      </c>
      <c r="S2190" s="11">
        <f t="shared" si="349"/>
        <v>121564</v>
      </c>
      <c r="T2190" s="11">
        <f t="shared" si="352"/>
        <v>132564</v>
      </c>
      <c r="U2190" s="11">
        <f t="shared" si="358"/>
        <v>-11328</v>
      </c>
      <c r="V2190" s="11">
        <f t="shared" si="353"/>
        <v>98473</v>
      </c>
      <c r="W2190" s="12">
        <f t="shared" si="350"/>
        <v>0.81005067289658117</v>
      </c>
      <c r="X2190" s="11">
        <f t="shared" si="354"/>
        <v>23091</v>
      </c>
      <c r="Y2190" s="12">
        <f t="shared" si="351"/>
        <v>0.18994932710341877</v>
      </c>
      <c r="AA2190" s="12"/>
      <c r="AB2190" s="12"/>
    </row>
    <row r="2191" spans="1:28">
      <c r="A2191" s="1">
        <v>36888</v>
      </c>
      <c r="B2191" s="7" t="s">
        <v>86</v>
      </c>
      <c r="C2191" s="8" t="str">
        <f t="shared" si="355"/>
        <v>Thur</v>
      </c>
      <c r="D2191" s="9">
        <v>11000</v>
      </c>
      <c r="E2191" s="18">
        <v>39</v>
      </c>
      <c r="F2191" s="16">
        <v>58064</v>
      </c>
      <c r="G2191" s="16">
        <v>22735</v>
      </c>
      <c r="H2191" s="100">
        <v>17702</v>
      </c>
      <c r="I2191" s="16">
        <v>5639</v>
      </c>
      <c r="J2191" s="16">
        <v>0</v>
      </c>
      <c r="K2191" s="16">
        <v>12197</v>
      </c>
      <c r="L2191" s="16">
        <v>24637</v>
      </c>
      <c r="M2191" s="16"/>
      <c r="N2191" s="20"/>
      <c r="O2191" s="11">
        <f t="shared" si="356"/>
        <v>140974</v>
      </c>
      <c r="P2191" s="22">
        <v>0</v>
      </c>
      <c r="Q2191" s="11">
        <f t="shared" si="357"/>
        <v>12197</v>
      </c>
      <c r="S2191" s="11">
        <f t="shared" si="349"/>
        <v>140974</v>
      </c>
      <c r="T2191" s="11">
        <f t="shared" si="352"/>
        <v>151974</v>
      </c>
      <c r="U2191" s="11">
        <f t="shared" si="358"/>
        <v>19410</v>
      </c>
      <c r="V2191" s="11">
        <f t="shared" si="353"/>
        <v>116337</v>
      </c>
      <c r="W2191" s="12">
        <f t="shared" si="350"/>
        <v>0.82523727779590561</v>
      </c>
      <c r="X2191" s="11">
        <f t="shared" si="354"/>
        <v>24637</v>
      </c>
      <c r="Y2191" s="12">
        <f t="shared" si="351"/>
        <v>0.17476272220409436</v>
      </c>
      <c r="AA2191" s="12"/>
      <c r="AB2191" s="12"/>
    </row>
    <row r="2192" spans="1:28">
      <c r="A2192" s="1">
        <v>36889</v>
      </c>
      <c r="B2192" s="7" t="s">
        <v>86</v>
      </c>
      <c r="C2192" s="8" t="str">
        <f t="shared" si="355"/>
        <v>Fri</v>
      </c>
      <c r="D2192" s="9">
        <v>11000</v>
      </c>
      <c r="E2192" s="18">
        <v>40</v>
      </c>
      <c r="F2192" s="16">
        <v>54768</v>
      </c>
      <c r="G2192" s="16">
        <v>22008</v>
      </c>
      <c r="H2192" s="100">
        <v>16636</v>
      </c>
      <c r="I2192" s="16">
        <v>5193</v>
      </c>
      <c r="J2192" s="16">
        <v>0</v>
      </c>
      <c r="K2192" s="16">
        <v>9965</v>
      </c>
      <c r="L2192" s="16">
        <v>22076</v>
      </c>
      <c r="M2192" s="16"/>
      <c r="N2192" s="20"/>
      <c r="O2192" s="11">
        <f t="shared" si="356"/>
        <v>130646</v>
      </c>
      <c r="P2192" s="22">
        <v>0</v>
      </c>
      <c r="Q2192" s="11">
        <f t="shared" si="357"/>
        <v>9965</v>
      </c>
      <c r="S2192" s="11">
        <f t="shared" si="349"/>
        <v>130646</v>
      </c>
      <c r="T2192" s="11">
        <f t="shared" si="352"/>
        <v>141646</v>
      </c>
      <c r="U2192" s="11">
        <f t="shared" si="358"/>
        <v>-10328</v>
      </c>
      <c r="V2192" s="11">
        <f t="shared" si="353"/>
        <v>108570</v>
      </c>
      <c r="W2192" s="12">
        <f t="shared" si="350"/>
        <v>0.83102429465884908</v>
      </c>
      <c r="X2192" s="11">
        <f t="shared" si="354"/>
        <v>22076</v>
      </c>
      <c r="Y2192" s="12">
        <f t="shared" si="351"/>
        <v>0.16897570534115089</v>
      </c>
      <c r="AA2192" s="12"/>
      <c r="AB2192" s="12"/>
    </row>
    <row r="2193" spans="1:31">
      <c r="A2193" s="1">
        <v>36890</v>
      </c>
      <c r="B2193" s="7" t="s">
        <v>86</v>
      </c>
      <c r="C2193" s="8" t="str">
        <f t="shared" si="355"/>
        <v>Sat</v>
      </c>
      <c r="D2193" s="9">
        <v>11000</v>
      </c>
      <c r="E2193" s="18">
        <v>40</v>
      </c>
      <c r="F2193" s="16">
        <v>57048</v>
      </c>
      <c r="G2193" s="16">
        <v>22496</v>
      </c>
      <c r="H2193" s="100">
        <v>16891</v>
      </c>
      <c r="I2193" s="16">
        <v>5611</v>
      </c>
      <c r="J2193" s="16">
        <v>0</v>
      </c>
      <c r="K2193" s="16">
        <v>11445</v>
      </c>
      <c r="L2193" s="16">
        <v>24533</v>
      </c>
      <c r="M2193" s="16"/>
      <c r="N2193" s="20"/>
      <c r="O2193" s="11">
        <f t="shared" si="356"/>
        <v>138024</v>
      </c>
      <c r="P2193" s="22">
        <v>0</v>
      </c>
      <c r="Q2193" s="11">
        <f t="shared" si="357"/>
        <v>11445</v>
      </c>
      <c r="S2193" s="11">
        <f t="shared" si="349"/>
        <v>138024</v>
      </c>
      <c r="T2193" s="11">
        <f t="shared" si="352"/>
        <v>149024</v>
      </c>
      <c r="U2193" s="11">
        <f t="shared" si="358"/>
        <v>7378</v>
      </c>
      <c r="V2193" s="11">
        <f t="shared" si="353"/>
        <v>113491</v>
      </c>
      <c r="W2193" s="12">
        <f t="shared" si="350"/>
        <v>0.82225554975946213</v>
      </c>
      <c r="X2193" s="11">
        <f t="shared" si="354"/>
        <v>24533</v>
      </c>
      <c r="Y2193" s="12">
        <f t="shared" si="351"/>
        <v>0.17774445024053787</v>
      </c>
      <c r="AA2193" s="12"/>
      <c r="AB2193" s="12"/>
    </row>
    <row r="2194" spans="1:31">
      <c r="A2194" s="1">
        <v>36891</v>
      </c>
      <c r="B2194" s="7" t="s">
        <v>86</v>
      </c>
      <c r="C2194" s="8" t="str">
        <f t="shared" si="355"/>
        <v>Sun</v>
      </c>
      <c r="D2194" s="9">
        <v>11000</v>
      </c>
      <c r="E2194" s="18">
        <v>36</v>
      </c>
      <c r="F2194" s="16">
        <v>52300</v>
      </c>
      <c r="G2194" s="16">
        <v>21891</v>
      </c>
      <c r="H2194" s="100">
        <v>15824</v>
      </c>
      <c r="I2194" s="16">
        <v>4999</v>
      </c>
      <c r="J2194" s="16">
        <v>0</v>
      </c>
      <c r="K2194" s="16">
        <v>9088</v>
      </c>
      <c r="L2194" s="16">
        <v>23967</v>
      </c>
      <c r="M2194" s="16"/>
      <c r="N2194" s="20"/>
      <c r="O2194" s="11">
        <f t="shared" si="356"/>
        <v>128069</v>
      </c>
      <c r="P2194" s="22">
        <v>0</v>
      </c>
      <c r="Q2194" s="11">
        <f t="shared" si="357"/>
        <v>9088</v>
      </c>
      <c r="S2194" s="11">
        <f t="shared" si="349"/>
        <v>128069</v>
      </c>
      <c r="T2194" s="11">
        <f t="shared" si="352"/>
        <v>139069</v>
      </c>
      <c r="U2194" s="11">
        <f t="shared" si="358"/>
        <v>-9955</v>
      </c>
      <c r="V2194" s="11">
        <f t="shared" si="353"/>
        <v>104102</v>
      </c>
      <c r="W2194" s="12">
        <f t="shared" si="350"/>
        <v>0.81285869336061034</v>
      </c>
      <c r="X2194" s="11">
        <f t="shared" si="354"/>
        <v>23967</v>
      </c>
      <c r="Y2194" s="12">
        <f t="shared" si="351"/>
        <v>0.18714130663938972</v>
      </c>
      <c r="AA2194" s="12"/>
      <c r="AB2194" s="12"/>
    </row>
    <row r="2195" spans="1:31">
      <c r="A2195" s="1">
        <v>36892</v>
      </c>
      <c r="B2195" s="7" t="s">
        <v>75</v>
      </c>
      <c r="C2195" s="8" t="str">
        <f t="shared" si="355"/>
        <v>Mon</v>
      </c>
      <c r="D2195" s="9">
        <v>11000</v>
      </c>
      <c r="E2195" s="10">
        <v>35</v>
      </c>
      <c r="F2195" s="9">
        <v>50390</v>
      </c>
      <c r="G2195" s="9">
        <v>21662</v>
      </c>
      <c r="H2195" s="61">
        <v>7638</v>
      </c>
      <c r="I2195" s="9">
        <v>4729</v>
      </c>
      <c r="J2195" s="16">
        <v>0</v>
      </c>
      <c r="K2195" s="9">
        <v>8026</v>
      </c>
      <c r="L2195" s="16">
        <v>23395</v>
      </c>
      <c r="M2195" s="16"/>
      <c r="N2195" s="20"/>
      <c r="O2195" s="11">
        <f t="shared" si="356"/>
        <v>115840</v>
      </c>
      <c r="P2195" s="22">
        <v>0</v>
      </c>
      <c r="Q2195" s="11">
        <f t="shared" si="357"/>
        <v>8026</v>
      </c>
      <c r="S2195" s="11">
        <f t="shared" ref="S2195:S2225" si="359">O2195-P2195</f>
        <v>115840</v>
      </c>
      <c r="T2195" s="11">
        <f t="shared" si="352"/>
        <v>126840</v>
      </c>
      <c r="U2195" s="11">
        <f t="shared" si="358"/>
        <v>-12229</v>
      </c>
      <c r="V2195" s="11">
        <f t="shared" si="353"/>
        <v>92445</v>
      </c>
      <c r="W2195" s="12">
        <f t="shared" ref="W2195:W2225" si="360">V2195/S2195</f>
        <v>0.79804040055248615</v>
      </c>
      <c r="X2195" s="11">
        <f t="shared" si="354"/>
        <v>23395</v>
      </c>
      <c r="Y2195" s="12">
        <f t="shared" ref="Y2195:Y2225" si="361">X2195/S2195</f>
        <v>0.20195959944751382</v>
      </c>
      <c r="AA2195" s="9">
        <f>INTERCEPT(T2195:T2225,E2195:E2225)</f>
        <v>29525.370857588103</v>
      </c>
      <c r="AB2195" s="9">
        <f>SLOPE(T2195:T2225,E2195:E2225)</f>
        <v>2869.4114681211904</v>
      </c>
      <c r="AC2195" s="12">
        <f>RSQ(T2195:T2225,E2195:E2225)</f>
        <v>0.9350807495115584</v>
      </c>
      <c r="AD2195" s="9">
        <f>AA2195+(AB2195*55)</f>
        <v>187343.00160425357</v>
      </c>
      <c r="AE2195" s="10">
        <f>SUM(E2195:E2225)</f>
        <v>881</v>
      </c>
    </row>
    <row r="2196" spans="1:31">
      <c r="A2196" s="1">
        <v>36893</v>
      </c>
      <c r="B2196" s="7" t="s">
        <v>75</v>
      </c>
      <c r="C2196" s="8" t="str">
        <f t="shared" si="355"/>
        <v>Tue</v>
      </c>
      <c r="D2196" s="9">
        <v>11000</v>
      </c>
      <c r="E2196" s="10">
        <v>40</v>
      </c>
      <c r="F2196" s="9">
        <v>56521</v>
      </c>
      <c r="G2196" s="9">
        <v>23138</v>
      </c>
      <c r="H2196" s="61">
        <v>17730</v>
      </c>
      <c r="I2196" s="9">
        <v>5759</v>
      </c>
      <c r="J2196" s="16">
        <v>0</v>
      </c>
      <c r="K2196" s="9">
        <v>12418</v>
      </c>
      <c r="L2196" s="16">
        <v>24623</v>
      </c>
      <c r="M2196" s="16"/>
      <c r="N2196" s="20"/>
      <c r="O2196" s="11">
        <f t="shared" si="356"/>
        <v>140189</v>
      </c>
      <c r="P2196" s="22">
        <v>0</v>
      </c>
      <c r="Q2196" s="11">
        <f t="shared" si="357"/>
        <v>12418</v>
      </c>
      <c r="S2196" s="11">
        <f t="shared" si="359"/>
        <v>140189</v>
      </c>
      <c r="T2196" s="11">
        <f t="shared" si="352"/>
        <v>151189</v>
      </c>
      <c r="U2196" s="11">
        <f t="shared" si="358"/>
        <v>24349</v>
      </c>
      <c r="V2196" s="11">
        <f t="shared" si="353"/>
        <v>115566</v>
      </c>
      <c r="W2196" s="12">
        <f t="shared" si="360"/>
        <v>0.82435854453630453</v>
      </c>
      <c r="X2196" s="11">
        <f t="shared" si="354"/>
        <v>24623</v>
      </c>
      <c r="Y2196" s="12">
        <f t="shared" si="361"/>
        <v>0.17564145546369545</v>
      </c>
      <c r="AA2196" s="12"/>
      <c r="AB2196" s="12"/>
    </row>
    <row r="2197" spans="1:31">
      <c r="A2197" s="1">
        <v>36894</v>
      </c>
      <c r="B2197" s="7" t="s">
        <v>75</v>
      </c>
      <c r="C2197" s="8" t="str">
        <f t="shared" si="355"/>
        <v>Wed</v>
      </c>
      <c r="D2197" s="9">
        <v>11000</v>
      </c>
      <c r="E2197" s="10">
        <v>39</v>
      </c>
      <c r="F2197" s="9">
        <v>54382</v>
      </c>
      <c r="G2197" s="9">
        <v>22920</v>
      </c>
      <c r="H2197" s="61">
        <v>11617</v>
      </c>
      <c r="I2197" s="9">
        <v>5538</v>
      </c>
      <c r="J2197" s="16">
        <v>0</v>
      </c>
      <c r="K2197" s="9">
        <v>11515</v>
      </c>
      <c r="L2197" s="16">
        <v>24095</v>
      </c>
      <c r="M2197" s="16"/>
      <c r="N2197" s="20"/>
      <c r="O2197" s="11">
        <f t="shared" si="356"/>
        <v>130067</v>
      </c>
      <c r="P2197" s="22">
        <v>0</v>
      </c>
      <c r="Q2197" s="11">
        <f t="shared" si="357"/>
        <v>11515</v>
      </c>
      <c r="S2197" s="11">
        <f t="shared" si="359"/>
        <v>130067</v>
      </c>
      <c r="T2197" s="11">
        <f t="shared" si="352"/>
        <v>141067</v>
      </c>
      <c r="U2197" s="11">
        <f t="shared" si="358"/>
        <v>-10122</v>
      </c>
      <c r="V2197" s="11">
        <f t="shared" si="353"/>
        <v>105972</v>
      </c>
      <c r="W2197" s="12">
        <f t="shared" si="360"/>
        <v>0.81474932150353274</v>
      </c>
      <c r="X2197" s="11">
        <f t="shared" si="354"/>
        <v>24095</v>
      </c>
      <c r="Y2197" s="12">
        <f t="shared" si="361"/>
        <v>0.1852506784964672</v>
      </c>
      <c r="AA2197" s="12"/>
      <c r="AB2197" s="12"/>
    </row>
    <row r="2198" spans="1:31">
      <c r="A2198" s="1">
        <v>36895</v>
      </c>
      <c r="B2198" s="7" t="s">
        <v>75</v>
      </c>
      <c r="C2198" s="8" t="str">
        <f t="shared" si="355"/>
        <v>Thur</v>
      </c>
      <c r="D2198" s="9">
        <v>11000</v>
      </c>
      <c r="E2198" s="10">
        <v>37</v>
      </c>
      <c r="F2198" s="9">
        <v>50313</v>
      </c>
      <c r="G2198" s="9">
        <v>22253</v>
      </c>
      <c r="H2198" s="61">
        <v>10350</v>
      </c>
      <c r="I2198" s="9">
        <v>5006</v>
      </c>
      <c r="J2198" s="16">
        <v>0</v>
      </c>
      <c r="K2198" s="9">
        <v>8759</v>
      </c>
      <c r="L2198" s="16">
        <v>23406</v>
      </c>
      <c r="M2198" s="16"/>
      <c r="N2198" s="20"/>
      <c r="O2198" s="11">
        <f t="shared" si="356"/>
        <v>120087</v>
      </c>
      <c r="P2198" s="22">
        <v>0</v>
      </c>
      <c r="Q2198" s="11">
        <f t="shared" si="357"/>
        <v>8759</v>
      </c>
      <c r="S2198" s="11">
        <f t="shared" si="359"/>
        <v>120087</v>
      </c>
      <c r="T2198" s="11">
        <f t="shared" si="352"/>
        <v>131087</v>
      </c>
      <c r="U2198" s="11">
        <f t="shared" si="358"/>
        <v>-9980</v>
      </c>
      <c r="V2198" s="11">
        <f t="shared" si="353"/>
        <v>96681</v>
      </c>
      <c r="W2198" s="12">
        <f t="shared" si="360"/>
        <v>0.80509130880111923</v>
      </c>
      <c r="X2198" s="11">
        <f t="shared" si="354"/>
        <v>23406</v>
      </c>
      <c r="Y2198" s="12">
        <f t="shared" si="361"/>
        <v>0.19490869119888082</v>
      </c>
      <c r="AA2198" s="12"/>
      <c r="AB2198" s="12"/>
    </row>
    <row r="2199" spans="1:31">
      <c r="A2199" s="1">
        <v>36896</v>
      </c>
      <c r="B2199" s="7" t="s">
        <v>75</v>
      </c>
      <c r="C2199" s="8" t="str">
        <f t="shared" si="355"/>
        <v>Fri</v>
      </c>
      <c r="D2199" s="9">
        <v>11000</v>
      </c>
      <c r="E2199" s="10">
        <v>32</v>
      </c>
      <c r="F2199" s="9">
        <v>48150</v>
      </c>
      <c r="G2199" s="9">
        <v>21733</v>
      </c>
      <c r="H2199" s="61">
        <v>15906</v>
      </c>
      <c r="I2199" s="9">
        <v>4635</v>
      </c>
      <c r="J2199" s="16">
        <v>0</v>
      </c>
      <c r="K2199" s="9">
        <v>7564</v>
      </c>
      <c r="L2199" s="16">
        <v>22951</v>
      </c>
      <c r="M2199" s="16"/>
      <c r="N2199" s="20"/>
      <c r="O2199" s="11">
        <f t="shared" si="356"/>
        <v>120939</v>
      </c>
      <c r="P2199" s="22">
        <v>0</v>
      </c>
      <c r="Q2199" s="11">
        <f t="shared" si="357"/>
        <v>7564</v>
      </c>
      <c r="S2199" s="11">
        <f t="shared" si="359"/>
        <v>120939</v>
      </c>
      <c r="T2199" s="11">
        <f t="shared" si="352"/>
        <v>131939</v>
      </c>
      <c r="U2199" s="11">
        <f t="shared" si="358"/>
        <v>852</v>
      </c>
      <c r="V2199" s="11">
        <f t="shared" si="353"/>
        <v>97988</v>
      </c>
      <c r="W2199" s="12">
        <f t="shared" si="360"/>
        <v>0.81022664318375381</v>
      </c>
      <c r="X2199" s="11">
        <f t="shared" si="354"/>
        <v>22951</v>
      </c>
      <c r="Y2199" s="12">
        <f t="shared" si="361"/>
        <v>0.18977335681624621</v>
      </c>
      <c r="AA2199" s="12"/>
      <c r="AB2199" s="12"/>
    </row>
    <row r="2200" spans="1:31">
      <c r="A2200" s="1">
        <v>36897</v>
      </c>
      <c r="B2200" s="7" t="s">
        <v>75</v>
      </c>
      <c r="C2200" s="8" t="str">
        <f t="shared" si="355"/>
        <v>Sat</v>
      </c>
      <c r="D2200" s="9">
        <v>11000</v>
      </c>
      <c r="E2200" s="10">
        <v>30</v>
      </c>
      <c r="F2200" s="9">
        <v>41369</v>
      </c>
      <c r="G2200" s="9">
        <v>20493</v>
      </c>
      <c r="H2200" s="61">
        <v>13474</v>
      </c>
      <c r="I2200" s="9">
        <v>3811</v>
      </c>
      <c r="J2200" s="16">
        <v>0</v>
      </c>
      <c r="K2200" s="9">
        <v>3881</v>
      </c>
      <c r="L2200" s="16">
        <v>21863</v>
      </c>
      <c r="M2200" s="16"/>
      <c r="N2200" s="20"/>
      <c r="O2200" s="11">
        <f t="shared" si="356"/>
        <v>104891</v>
      </c>
      <c r="P2200" s="22">
        <v>0</v>
      </c>
      <c r="Q2200" s="11">
        <f t="shared" si="357"/>
        <v>3881</v>
      </c>
      <c r="S2200" s="11">
        <f t="shared" si="359"/>
        <v>104891</v>
      </c>
      <c r="T2200" s="11">
        <f t="shared" si="352"/>
        <v>115891</v>
      </c>
      <c r="U2200" s="11">
        <f t="shared" si="358"/>
        <v>-16048</v>
      </c>
      <c r="V2200" s="11">
        <f t="shared" si="353"/>
        <v>83028</v>
      </c>
      <c r="W2200" s="12">
        <f t="shared" si="360"/>
        <v>0.79156457656042944</v>
      </c>
      <c r="X2200" s="11">
        <f t="shared" si="354"/>
        <v>21863</v>
      </c>
      <c r="Y2200" s="12">
        <f t="shared" si="361"/>
        <v>0.20843542343957061</v>
      </c>
      <c r="AA2200" s="12"/>
      <c r="AB2200" s="12"/>
    </row>
    <row r="2201" spans="1:31">
      <c r="A2201" s="1">
        <v>36898</v>
      </c>
      <c r="B2201" s="7" t="s">
        <v>75</v>
      </c>
      <c r="C2201" s="8" t="str">
        <f t="shared" si="355"/>
        <v>Sun</v>
      </c>
      <c r="D2201" s="9">
        <v>11000</v>
      </c>
      <c r="E2201" s="10">
        <v>20</v>
      </c>
      <c r="F2201" s="16">
        <v>29740</v>
      </c>
      <c r="G2201" s="16">
        <v>18664</v>
      </c>
      <c r="H2201" s="100">
        <v>9830</v>
      </c>
      <c r="I2201" s="16">
        <v>4112</v>
      </c>
      <c r="J2201" s="16">
        <v>0</v>
      </c>
      <c r="K2201" s="16">
        <v>2097</v>
      </c>
      <c r="L2201" s="16">
        <v>19890</v>
      </c>
      <c r="M2201" s="16"/>
      <c r="N2201" s="20"/>
      <c r="O2201" s="11">
        <f t="shared" si="356"/>
        <v>84333</v>
      </c>
      <c r="P2201" s="22">
        <v>0</v>
      </c>
      <c r="Q2201" s="11">
        <f t="shared" si="357"/>
        <v>2097</v>
      </c>
      <c r="S2201" s="11">
        <f t="shared" si="359"/>
        <v>84333</v>
      </c>
      <c r="T2201" s="11">
        <f t="shared" si="352"/>
        <v>95333</v>
      </c>
      <c r="U2201" s="11">
        <f t="shared" si="358"/>
        <v>-20558</v>
      </c>
      <c r="V2201" s="11">
        <f t="shared" si="353"/>
        <v>64443</v>
      </c>
      <c r="W2201" s="12">
        <f t="shared" si="360"/>
        <v>0.76414926541211625</v>
      </c>
      <c r="X2201" s="11">
        <f t="shared" si="354"/>
        <v>19890</v>
      </c>
      <c r="Y2201" s="12">
        <f t="shared" si="361"/>
        <v>0.23585073458788375</v>
      </c>
      <c r="AA2201" s="12"/>
      <c r="AB2201" s="12"/>
    </row>
    <row r="2202" spans="1:31">
      <c r="A2202" s="1">
        <v>36899</v>
      </c>
      <c r="B2202" s="7" t="s">
        <v>75</v>
      </c>
      <c r="C2202" s="8" t="str">
        <f t="shared" si="355"/>
        <v>Mon</v>
      </c>
      <c r="D2202" s="9">
        <v>11000</v>
      </c>
      <c r="E2202" s="10">
        <v>29</v>
      </c>
      <c r="F2202" s="9">
        <v>42069</v>
      </c>
      <c r="G2202" s="9">
        <v>21047</v>
      </c>
      <c r="H2202" s="61">
        <v>14828</v>
      </c>
      <c r="I2202" s="9">
        <v>4112</v>
      </c>
      <c r="J2202" s="16">
        <v>0</v>
      </c>
      <c r="K2202" s="9">
        <v>3485</v>
      </c>
      <c r="L2202" s="16">
        <v>21828</v>
      </c>
      <c r="M2202" s="16"/>
      <c r="N2202" s="20"/>
      <c r="O2202" s="11">
        <f t="shared" si="356"/>
        <v>107369</v>
      </c>
      <c r="P2202" s="22">
        <v>0</v>
      </c>
      <c r="Q2202" s="11">
        <f t="shared" si="357"/>
        <v>3485</v>
      </c>
      <c r="S2202" s="11">
        <f t="shared" si="359"/>
        <v>107369</v>
      </c>
      <c r="T2202" s="11">
        <f t="shared" si="352"/>
        <v>118369</v>
      </c>
      <c r="U2202" s="11">
        <f t="shared" si="358"/>
        <v>23036</v>
      </c>
      <c r="V2202" s="11">
        <f t="shared" si="353"/>
        <v>85541</v>
      </c>
      <c r="W2202" s="12">
        <f t="shared" si="360"/>
        <v>0.79670109621957919</v>
      </c>
      <c r="X2202" s="11">
        <f t="shared" si="354"/>
        <v>21828</v>
      </c>
      <c r="Y2202" s="12">
        <f t="shared" si="361"/>
        <v>0.20329890378042079</v>
      </c>
      <c r="AA2202" s="12"/>
      <c r="AB2202" s="12"/>
    </row>
    <row r="2203" spans="1:31">
      <c r="A2203" s="1">
        <v>36900</v>
      </c>
      <c r="B2203" s="7" t="s">
        <v>75</v>
      </c>
      <c r="C2203" s="8" t="str">
        <f t="shared" si="355"/>
        <v>Tue</v>
      </c>
      <c r="D2203" s="9">
        <v>11000</v>
      </c>
      <c r="E2203" s="10">
        <v>33</v>
      </c>
      <c r="F2203" s="9">
        <v>49400</v>
      </c>
      <c r="G2203" s="9">
        <v>22264</v>
      </c>
      <c r="H2203" s="61">
        <v>16767</v>
      </c>
      <c r="I2203" s="9">
        <v>5023</v>
      </c>
      <c r="J2203" s="16">
        <v>0</v>
      </c>
      <c r="K2203" s="9">
        <v>7725</v>
      </c>
      <c r="L2203" s="16">
        <v>23557</v>
      </c>
      <c r="M2203" s="16"/>
      <c r="N2203" s="20"/>
      <c r="O2203" s="11">
        <f t="shared" si="356"/>
        <v>124736</v>
      </c>
      <c r="P2203" s="22">
        <v>0</v>
      </c>
      <c r="Q2203" s="11">
        <f t="shared" si="357"/>
        <v>7725</v>
      </c>
      <c r="S2203" s="11">
        <f t="shared" si="359"/>
        <v>124736</v>
      </c>
      <c r="T2203" s="11">
        <f t="shared" si="352"/>
        <v>135736</v>
      </c>
      <c r="U2203" s="11">
        <f t="shared" si="358"/>
        <v>17367</v>
      </c>
      <c r="V2203" s="11">
        <f t="shared" si="353"/>
        <v>101179</v>
      </c>
      <c r="W2203" s="12">
        <f t="shared" si="360"/>
        <v>0.81114513853258086</v>
      </c>
      <c r="X2203" s="11">
        <f t="shared" si="354"/>
        <v>23557</v>
      </c>
      <c r="Y2203" s="12">
        <f t="shared" si="361"/>
        <v>0.1888548614674192</v>
      </c>
      <c r="AA2203" s="12"/>
      <c r="AB2203" s="12"/>
    </row>
    <row r="2204" spans="1:31">
      <c r="A2204" s="1">
        <v>36901</v>
      </c>
      <c r="B2204" s="7" t="s">
        <v>75</v>
      </c>
      <c r="C2204" s="8" t="str">
        <f t="shared" si="355"/>
        <v>Wed</v>
      </c>
      <c r="D2204" s="9">
        <v>11000</v>
      </c>
      <c r="E2204" s="10">
        <v>28</v>
      </c>
      <c r="F2204" s="9">
        <v>40324</v>
      </c>
      <c r="G2204" s="9">
        <v>20878</v>
      </c>
      <c r="H2204" s="61">
        <v>7661</v>
      </c>
      <c r="I2204" s="9">
        <v>3697</v>
      </c>
      <c r="J2204" s="16">
        <v>0</v>
      </c>
      <c r="K2204" s="9">
        <v>3494</v>
      </c>
      <c r="L2204" s="16">
        <v>21749</v>
      </c>
      <c r="M2204" s="16"/>
      <c r="N2204" s="20"/>
      <c r="O2204" s="11">
        <f t="shared" si="356"/>
        <v>97803</v>
      </c>
      <c r="P2204" s="22">
        <v>0</v>
      </c>
      <c r="Q2204" s="11">
        <f t="shared" si="357"/>
        <v>3494</v>
      </c>
      <c r="S2204" s="11">
        <f t="shared" si="359"/>
        <v>97803</v>
      </c>
      <c r="T2204" s="11">
        <f t="shared" si="352"/>
        <v>108803</v>
      </c>
      <c r="U2204" s="11">
        <f t="shared" si="358"/>
        <v>-26933</v>
      </c>
      <c r="V2204" s="11">
        <f t="shared" si="353"/>
        <v>76054</v>
      </c>
      <c r="W2204" s="12">
        <f t="shared" si="360"/>
        <v>0.77762440824923573</v>
      </c>
      <c r="X2204" s="11">
        <f t="shared" si="354"/>
        <v>21749</v>
      </c>
      <c r="Y2204" s="12">
        <f t="shared" si="361"/>
        <v>0.2223755917507643</v>
      </c>
      <c r="AA2204" s="12"/>
      <c r="AB2204" s="12"/>
    </row>
    <row r="2205" spans="1:31">
      <c r="A2205" s="1">
        <v>36902</v>
      </c>
      <c r="B2205" s="7" t="s">
        <v>75</v>
      </c>
      <c r="C2205" s="8" t="str">
        <f t="shared" si="355"/>
        <v>Thur</v>
      </c>
      <c r="D2205" s="9">
        <v>11000</v>
      </c>
      <c r="E2205" s="10">
        <v>18</v>
      </c>
      <c r="F2205" s="9">
        <v>28882</v>
      </c>
      <c r="G2205" s="9">
        <v>18782</v>
      </c>
      <c r="H2205" s="61">
        <v>5539</v>
      </c>
      <c r="I2205" s="9">
        <v>1711</v>
      </c>
      <c r="J2205" s="16">
        <v>0</v>
      </c>
      <c r="K2205" s="9">
        <v>1929</v>
      </c>
      <c r="L2205" s="16">
        <v>19916</v>
      </c>
      <c r="M2205" s="16"/>
      <c r="N2205" s="20"/>
      <c r="O2205" s="11">
        <f t="shared" si="356"/>
        <v>76759</v>
      </c>
      <c r="P2205" s="22">
        <v>0</v>
      </c>
      <c r="Q2205" s="11">
        <f t="shared" si="357"/>
        <v>1929</v>
      </c>
      <c r="S2205" s="11">
        <f t="shared" si="359"/>
        <v>76759</v>
      </c>
      <c r="T2205" s="11">
        <f t="shared" si="352"/>
        <v>87759</v>
      </c>
      <c r="U2205" s="11">
        <f t="shared" si="358"/>
        <v>-21044</v>
      </c>
      <c r="V2205" s="11">
        <f t="shared" si="353"/>
        <v>56843</v>
      </c>
      <c r="W2205" s="12">
        <f t="shared" si="360"/>
        <v>0.74053856876718038</v>
      </c>
      <c r="X2205" s="11">
        <f t="shared" si="354"/>
        <v>19916</v>
      </c>
      <c r="Y2205" s="12">
        <f t="shared" si="361"/>
        <v>0.25946143123281962</v>
      </c>
      <c r="AA2205" s="12"/>
      <c r="AB2205" s="12"/>
    </row>
    <row r="2206" spans="1:31">
      <c r="A2206" s="1">
        <v>36903</v>
      </c>
      <c r="B2206" s="7" t="s">
        <v>75</v>
      </c>
      <c r="C2206" s="8" t="str">
        <f t="shared" si="355"/>
        <v>Fri</v>
      </c>
      <c r="D2206" s="9">
        <v>11000</v>
      </c>
      <c r="E2206" s="10">
        <v>28</v>
      </c>
      <c r="F2206" s="9">
        <v>37557</v>
      </c>
      <c r="G2206" s="9">
        <v>19757</v>
      </c>
      <c r="H2206" s="61">
        <v>11244</v>
      </c>
      <c r="I2206" s="9">
        <v>3726</v>
      </c>
      <c r="J2206" s="16">
        <v>0</v>
      </c>
      <c r="K2206" s="9">
        <v>2577</v>
      </c>
      <c r="L2206" s="16">
        <v>21474</v>
      </c>
      <c r="M2206" s="16"/>
      <c r="N2206" s="20"/>
      <c r="O2206" s="11">
        <f t="shared" si="356"/>
        <v>96335</v>
      </c>
      <c r="P2206" s="22">
        <v>0</v>
      </c>
      <c r="Q2206" s="11">
        <f t="shared" si="357"/>
        <v>2577</v>
      </c>
      <c r="S2206" s="11">
        <f t="shared" si="359"/>
        <v>96335</v>
      </c>
      <c r="T2206" s="11">
        <f t="shared" si="352"/>
        <v>107335</v>
      </c>
      <c r="U2206" s="11">
        <f t="shared" si="358"/>
        <v>19576</v>
      </c>
      <c r="V2206" s="11">
        <f t="shared" si="353"/>
        <v>74861</v>
      </c>
      <c r="W2206" s="12">
        <f t="shared" si="360"/>
        <v>0.77709036175844703</v>
      </c>
      <c r="X2206" s="11">
        <f t="shared" si="354"/>
        <v>21474</v>
      </c>
      <c r="Y2206" s="12">
        <f t="shared" si="361"/>
        <v>0.22290963824155291</v>
      </c>
      <c r="AA2206" s="12"/>
      <c r="AB2206" s="12"/>
    </row>
    <row r="2207" spans="1:31">
      <c r="A2207" s="1">
        <v>36904</v>
      </c>
      <c r="B2207" s="7" t="s">
        <v>75</v>
      </c>
      <c r="C2207" s="8" t="str">
        <f t="shared" si="355"/>
        <v>Sat</v>
      </c>
      <c r="D2207" s="9">
        <v>11000</v>
      </c>
      <c r="E2207" s="10">
        <v>30</v>
      </c>
      <c r="F2207" s="9">
        <v>37669</v>
      </c>
      <c r="G2207" s="9">
        <v>19386</v>
      </c>
      <c r="H2207" s="61">
        <v>11031</v>
      </c>
      <c r="I2207" s="9">
        <v>3822</v>
      </c>
      <c r="J2207" s="16">
        <v>0</v>
      </c>
      <c r="K2207" s="9">
        <v>2660</v>
      </c>
      <c r="L2207" s="16">
        <v>21474</v>
      </c>
      <c r="M2207" s="16"/>
      <c r="N2207" s="20"/>
      <c r="O2207" s="11">
        <f t="shared" si="356"/>
        <v>96042</v>
      </c>
      <c r="P2207" s="22">
        <v>0</v>
      </c>
      <c r="Q2207" s="11">
        <f t="shared" si="357"/>
        <v>2660</v>
      </c>
      <c r="S2207" s="11">
        <f t="shared" si="359"/>
        <v>96042</v>
      </c>
      <c r="T2207" s="11">
        <f t="shared" si="352"/>
        <v>107042</v>
      </c>
      <c r="U2207" s="11">
        <f t="shared" si="358"/>
        <v>-293</v>
      </c>
      <c r="V2207" s="11">
        <f t="shared" si="353"/>
        <v>74568</v>
      </c>
      <c r="W2207" s="12">
        <f t="shared" si="360"/>
        <v>0.77641032048478786</v>
      </c>
      <c r="X2207" s="11">
        <f t="shared" si="354"/>
        <v>21474</v>
      </c>
      <c r="Y2207" s="12">
        <f t="shared" si="361"/>
        <v>0.22358967951521208</v>
      </c>
      <c r="AA2207" s="12"/>
      <c r="AB2207" s="12"/>
    </row>
    <row r="2208" spans="1:31">
      <c r="A2208" s="1">
        <v>36905</v>
      </c>
      <c r="B2208" s="7" t="s">
        <v>75</v>
      </c>
      <c r="C2208" s="8" t="str">
        <f t="shared" si="355"/>
        <v>Sun</v>
      </c>
      <c r="D2208" s="9">
        <v>11000</v>
      </c>
      <c r="E2208" s="10">
        <v>25</v>
      </c>
      <c r="F2208" s="16">
        <v>33667</v>
      </c>
      <c r="G2208" s="16">
        <v>18826</v>
      </c>
      <c r="H2208" s="100">
        <v>9508</v>
      </c>
      <c r="I2208" s="16">
        <v>3332</v>
      </c>
      <c r="J2208" s="16">
        <v>0</v>
      </c>
      <c r="K2208" s="16">
        <v>2230</v>
      </c>
      <c r="L2208" s="82">
        <v>20740</v>
      </c>
      <c r="M2208" s="82"/>
      <c r="N2208" s="22"/>
      <c r="O2208" s="11">
        <f t="shared" si="356"/>
        <v>88303</v>
      </c>
      <c r="P2208" s="22">
        <v>0</v>
      </c>
      <c r="Q2208" s="11">
        <f t="shared" si="357"/>
        <v>2230</v>
      </c>
      <c r="S2208" s="11">
        <f t="shared" si="359"/>
        <v>88303</v>
      </c>
      <c r="T2208" s="11">
        <f t="shared" si="352"/>
        <v>99303</v>
      </c>
      <c r="U2208" s="11">
        <f t="shared" si="358"/>
        <v>-7739</v>
      </c>
      <c r="V2208" s="11">
        <f t="shared" si="353"/>
        <v>67563</v>
      </c>
      <c r="W2208" s="12">
        <f t="shared" si="360"/>
        <v>0.76512689263105449</v>
      </c>
      <c r="X2208" s="11">
        <f t="shared" si="354"/>
        <v>20740</v>
      </c>
      <c r="Y2208" s="12">
        <f t="shared" si="361"/>
        <v>0.23487310736894557</v>
      </c>
      <c r="AA2208" s="12"/>
      <c r="AB2208" s="12"/>
    </row>
    <row r="2209" spans="1:28">
      <c r="A2209" s="1">
        <v>36906</v>
      </c>
      <c r="B2209" s="7" t="s">
        <v>75</v>
      </c>
      <c r="C2209" s="8" t="str">
        <f t="shared" si="355"/>
        <v>Mon</v>
      </c>
      <c r="D2209" s="9">
        <v>11000</v>
      </c>
      <c r="E2209" s="10">
        <v>20</v>
      </c>
      <c r="F2209" s="9">
        <v>27238</v>
      </c>
      <c r="G2209" s="9">
        <v>18152</v>
      </c>
      <c r="H2209" s="101">
        <v>8354</v>
      </c>
      <c r="I2209" s="9">
        <v>1948</v>
      </c>
      <c r="J2209" s="16">
        <v>0</v>
      </c>
      <c r="K2209" s="9">
        <v>2093</v>
      </c>
      <c r="L2209" s="82">
        <v>19716</v>
      </c>
      <c r="M2209" s="82"/>
      <c r="N2209" s="22"/>
      <c r="O2209" s="11">
        <f t="shared" si="356"/>
        <v>77501</v>
      </c>
      <c r="P2209" s="22">
        <v>0</v>
      </c>
      <c r="Q2209" s="11">
        <f t="shared" si="357"/>
        <v>2093</v>
      </c>
      <c r="S2209" s="11">
        <f t="shared" si="359"/>
        <v>77501</v>
      </c>
      <c r="T2209" s="11">
        <f t="shared" si="352"/>
        <v>88501</v>
      </c>
      <c r="U2209" s="11">
        <f t="shared" si="358"/>
        <v>-10802</v>
      </c>
      <c r="V2209" s="11">
        <f t="shared" si="353"/>
        <v>57785</v>
      </c>
      <c r="W2209" s="12">
        <f t="shared" si="360"/>
        <v>0.74560328253828978</v>
      </c>
      <c r="X2209" s="11">
        <f t="shared" si="354"/>
        <v>19716</v>
      </c>
      <c r="Y2209" s="12">
        <f t="shared" si="361"/>
        <v>0.25439671746171016</v>
      </c>
      <c r="AA2209" s="12"/>
      <c r="AB2209" s="12"/>
    </row>
    <row r="2210" spans="1:28">
      <c r="A2210" s="1">
        <v>36907</v>
      </c>
      <c r="B2210" s="7" t="s">
        <v>75</v>
      </c>
      <c r="C2210" s="8" t="str">
        <f t="shared" si="355"/>
        <v>Tue</v>
      </c>
      <c r="D2210" s="9">
        <v>11000</v>
      </c>
      <c r="E2210" s="10">
        <v>28</v>
      </c>
      <c r="F2210" s="9">
        <v>37488</v>
      </c>
      <c r="G2210" s="9">
        <v>20125</v>
      </c>
      <c r="H2210" s="61">
        <v>12143</v>
      </c>
      <c r="I2210" s="9">
        <v>3449</v>
      </c>
      <c r="J2210" s="16">
        <v>0</v>
      </c>
      <c r="K2210" s="9">
        <v>3208</v>
      </c>
      <c r="L2210" s="82">
        <v>21374</v>
      </c>
      <c r="M2210" s="82"/>
      <c r="N2210" s="22"/>
      <c r="O2210" s="11">
        <f t="shared" si="356"/>
        <v>97787</v>
      </c>
      <c r="P2210" s="22">
        <v>0</v>
      </c>
      <c r="Q2210" s="11">
        <f t="shared" si="357"/>
        <v>3208</v>
      </c>
      <c r="S2210" s="11">
        <f t="shared" si="359"/>
        <v>97787</v>
      </c>
      <c r="T2210" s="11">
        <f t="shared" si="352"/>
        <v>108787</v>
      </c>
      <c r="U2210" s="11">
        <f t="shared" si="358"/>
        <v>20286</v>
      </c>
      <c r="V2210" s="11">
        <f t="shared" si="353"/>
        <v>76413</v>
      </c>
      <c r="W2210" s="12">
        <f t="shared" si="360"/>
        <v>0.78142288852301434</v>
      </c>
      <c r="X2210" s="11">
        <f t="shared" si="354"/>
        <v>21374</v>
      </c>
      <c r="Y2210" s="12">
        <f t="shared" si="361"/>
        <v>0.21857711147698569</v>
      </c>
      <c r="AA2210" s="12"/>
      <c r="AB2210" s="12"/>
    </row>
    <row r="2211" spans="1:28">
      <c r="A2211" s="1">
        <v>36908</v>
      </c>
      <c r="B2211" s="7" t="s">
        <v>75</v>
      </c>
      <c r="C2211" s="8" t="str">
        <f t="shared" si="355"/>
        <v>Wed</v>
      </c>
      <c r="E2211" s="10">
        <v>28</v>
      </c>
      <c r="F2211" s="16">
        <v>40182</v>
      </c>
      <c r="G2211" s="16">
        <v>20755</v>
      </c>
      <c r="H2211" s="100">
        <v>13856</v>
      </c>
      <c r="I2211" s="16">
        <v>3773</v>
      </c>
      <c r="J2211" s="16">
        <v>0</v>
      </c>
      <c r="K2211" s="16">
        <v>3226</v>
      </c>
      <c r="L2211" s="82">
        <v>22445</v>
      </c>
      <c r="M2211" s="82"/>
      <c r="N2211" s="22"/>
      <c r="O2211" s="11">
        <f t="shared" si="356"/>
        <v>104237</v>
      </c>
      <c r="P2211" s="22">
        <v>0</v>
      </c>
      <c r="Q2211" s="11">
        <f t="shared" si="357"/>
        <v>3226</v>
      </c>
      <c r="S2211" s="11">
        <f t="shared" si="359"/>
        <v>104237</v>
      </c>
      <c r="T2211" s="11">
        <f t="shared" si="352"/>
        <v>104237</v>
      </c>
      <c r="U2211" s="11">
        <f t="shared" si="358"/>
        <v>6450</v>
      </c>
      <c r="V2211" s="11">
        <f t="shared" si="353"/>
        <v>81792</v>
      </c>
      <c r="W2211" s="12">
        <f t="shared" si="360"/>
        <v>0.7846733885280659</v>
      </c>
      <c r="X2211" s="11">
        <f t="shared" si="354"/>
        <v>22445</v>
      </c>
      <c r="Y2211" s="12">
        <f t="shared" si="361"/>
        <v>0.21532661147193416</v>
      </c>
      <c r="AA2211" s="12"/>
      <c r="AB2211" s="12"/>
    </row>
    <row r="2212" spans="1:28">
      <c r="A2212" s="1">
        <v>36909</v>
      </c>
      <c r="B2212" s="7" t="s">
        <v>75</v>
      </c>
      <c r="C2212" s="8" t="str">
        <f t="shared" si="355"/>
        <v>Thur</v>
      </c>
      <c r="E2212" s="10">
        <v>27</v>
      </c>
      <c r="F2212" s="16">
        <v>39672</v>
      </c>
      <c r="G2212" s="16">
        <v>20932</v>
      </c>
      <c r="H2212" s="100">
        <v>14213</v>
      </c>
      <c r="I2212" s="16">
        <v>3761</v>
      </c>
      <c r="J2212" s="16">
        <v>0</v>
      </c>
      <c r="K2212" s="16">
        <v>3764</v>
      </c>
      <c r="L2212" s="16">
        <v>22300</v>
      </c>
      <c r="M2212" s="16"/>
      <c r="N2212" s="20"/>
      <c r="O2212" s="11">
        <f t="shared" si="356"/>
        <v>104642</v>
      </c>
      <c r="P2212" s="22">
        <v>0</v>
      </c>
      <c r="Q2212" s="11">
        <f t="shared" si="357"/>
        <v>3764</v>
      </c>
      <c r="S2212" s="11">
        <f t="shared" si="359"/>
        <v>104642</v>
      </c>
      <c r="T2212" s="11">
        <f t="shared" si="352"/>
        <v>104642</v>
      </c>
      <c r="U2212" s="11">
        <f t="shared" si="358"/>
        <v>405</v>
      </c>
      <c r="V2212" s="11">
        <f t="shared" si="353"/>
        <v>82342</v>
      </c>
      <c r="W2212" s="12">
        <f t="shared" si="360"/>
        <v>0.7868924523613845</v>
      </c>
      <c r="X2212" s="11">
        <f t="shared" si="354"/>
        <v>22300</v>
      </c>
      <c r="Y2212" s="12">
        <f t="shared" si="361"/>
        <v>0.21310754763861547</v>
      </c>
      <c r="AA2212" s="12"/>
      <c r="AB2212" s="12"/>
    </row>
    <row r="2213" spans="1:28">
      <c r="A2213" s="1">
        <v>36910</v>
      </c>
      <c r="B2213" s="7" t="s">
        <v>75</v>
      </c>
      <c r="C2213" s="8" t="str">
        <f t="shared" si="355"/>
        <v>Fri</v>
      </c>
      <c r="E2213" s="10">
        <v>25</v>
      </c>
      <c r="F2213" s="82">
        <v>37232</v>
      </c>
      <c r="G2213" s="82">
        <v>20078</v>
      </c>
      <c r="H2213" s="102">
        <v>12722</v>
      </c>
      <c r="I2213" s="82">
        <v>3263</v>
      </c>
      <c r="J2213" s="16">
        <v>0</v>
      </c>
      <c r="K2213" s="82">
        <v>2727</v>
      </c>
      <c r="L2213" s="16">
        <v>21732</v>
      </c>
      <c r="M2213" s="16"/>
      <c r="N2213" s="20"/>
      <c r="O2213" s="11">
        <f t="shared" si="356"/>
        <v>97754</v>
      </c>
      <c r="P2213" s="22">
        <v>0</v>
      </c>
      <c r="Q2213" s="11">
        <f t="shared" si="357"/>
        <v>2727</v>
      </c>
      <c r="S2213" s="11">
        <f t="shared" si="359"/>
        <v>97754</v>
      </c>
      <c r="T2213" s="11">
        <f t="shared" si="352"/>
        <v>97754</v>
      </c>
      <c r="U2213" s="11">
        <f t="shared" si="358"/>
        <v>-6888</v>
      </c>
      <c r="V2213" s="11">
        <f t="shared" si="353"/>
        <v>76022</v>
      </c>
      <c r="W2213" s="12">
        <f t="shared" si="360"/>
        <v>0.77768684657405318</v>
      </c>
      <c r="X2213" s="11">
        <f t="shared" si="354"/>
        <v>21732</v>
      </c>
      <c r="Y2213" s="12">
        <f t="shared" si="361"/>
        <v>0.22231315342594676</v>
      </c>
      <c r="AA2213" s="12"/>
      <c r="AB2213" s="12"/>
    </row>
    <row r="2214" spans="1:28">
      <c r="A2214" s="1">
        <v>36911</v>
      </c>
      <c r="B2214" s="7" t="s">
        <v>75</v>
      </c>
      <c r="C2214" s="8" t="str">
        <f t="shared" si="355"/>
        <v>Sat</v>
      </c>
      <c r="E2214" s="10">
        <v>30</v>
      </c>
      <c r="F2214" s="16">
        <v>45971</v>
      </c>
      <c r="G2214" s="16">
        <v>21139</v>
      </c>
      <c r="H2214" s="100">
        <v>14405</v>
      </c>
      <c r="I2214" s="16">
        <v>4335</v>
      </c>
      <c r="J2214" s="16">
        <v>0</v>
      </c>
      <c r="K2214" s="16">
        <v>6151</v>
      </c>
      <c r="L2214" s="82">
        <v>23378</v>
      </c>
      <c r="M2214" s="82"/>
      <c r="N2214" s="22"/>
      <c r="O2214" s="11">
        <f t="shared" si="356"/>
        <v>115379</v>
      </c>
      <c r="P2214" s="22">
        <v>0</v>
      </c>
      <c r="Q2214" s="11">
        <f t="shared" si="357"/>
        <v>6151</v>
      </c>
      <c r="S2214" s="11">
        <f t="shared" si="359"/>
        <v>115379</v>
      </c>
      <c r="T2214" s="11">
        <f t="shared" si="352"/>
        <v>115379</v>
      </c>
      <c r="U2214" s="11">
        <f t="shared" si="358"/>
        <v>17625</v>
      </c>
      <c r="V2214" s="11">
        <f t="shared" si="353"/>
        <v>92001</v>
      </c>
      <c r="W2214" s="12">
        <f t="shared" si="360"/>
        <v>0.79738080586588544</v>
      </c>
      <c r="X2214" s="11">
        <f t="shared" si="354"/>
        <v>23378</v>
      </c>
      <c r="Y2214" s="12">
        <f t="shared" si="361"/>
        <v>0.20261919413411453</v>
      </c>
      <c r="AA2214" s="12"/>
      <c r="AB2214" s="12"/>
    </row>
    <row r="2215" spans="1:28">
      <c r="A2215" s="1">
        <v>36912</v>
      </c>
      <c r="B2215" s="7" t="s">
        <v>75</v>
      </c>
      <c r="C2215" s="8" t="str">
        <f t="shared" si="355"/>
        <v>Sun</v>
      </c>
      <c r="E2215" s="10">
        <v>35</v>
      </c>
      <c r="F2215" s="16">
        <v>50250</v>
      </c>
      <c r="G2215" s="16">
        <v>21960</v>
      </c>
      <c r="H2215" s="100">
        <v>15907</v>
      </c>
      <c r="I2215" s="16">
        <v>4958</v>
      </c>
      <c r="J2215" s="16">
        <v>0</v>
      </c>
      <c r="K2215" s="16">
        <v>9584</v>
      </c>
      <c r="L2215" s="16">
        <v>23928</v>
      </c>
      <c r="M2215" s="16"/>
      <c r="N2215" s="20"/>
      <c r="O2215" s="11">
        <f t="shared" si="356"/>
        <v>126587</v>
      </c>
      <c r="P2215" s="22">
        <v>0</v>
      </c>
      <c r="Q2215" s="11">
        <f t="shared" si="357"/>
        <v>9584</v>
      </c>
      <c r="S2215" s="11">
        <f t="shared" si="359"/>
        <v>126587</v>
      </c>
      <c r="T2215" s="11">
        <f t="shared" si="352"/>
        <v>126587</v>
      </c>
      <c r="U2215" s="11">
        <f t="shared" si="358"/>
        <v>11208</v>
      </c>
      <c r="V2215" s="11">
        <f t="shared" si="353"/>
        <v>102659</v>
      </c>
      <c r="W2215" s="12">
        <f t="shared" si="360"/>
        <v>0.8109758506007726</v>
      </c>
      <c r="X2215" s="11">
        <f t="shared" si="354"/>
        <v>23928</v>
      </c>
      <c r="Y2215" s="12">
        <f t="shared" si="361"/>
        <v>0.1890241493992274</v>
      </c>
      <c r="AA2215" s="12"/>
      <c r="AB2215" s="12"/>
    </row>
    <row r="2216" spans="1:28">
      <c r="A2216" s="1">
        <v>36913</v>
      </c>
      <c r="B2216" s="7" t="s">
        <v>75</v>
      </c>
      <c r="C2216" s="8" t="str">
        <f t="shared" si="355"/>
        <v>Mon</v>
      </c>
      <c r="E2216" s="10">
        <v>36</v>
      </c>
      <c r="F2216" s="82">
        <v>53371</v>
      </c>
      <c r="G2216" s="82">
        <v>22941</v>
      </c>
      <c r="H2216" s="102">
        <v>17372</v>
      </c>
      <c r="I2216" s="16">
        <v>5234</v>
      </c>
      <c r="J2216" s="16">
        <v>0</v>
      </c>
      <c r="K2216" s="82">
        <v>12211</v>
      </c>
      <c r="L2216" s="82">
        <v>24467</v>
      </c>
      <c r="M2216" s="82"/>
      <c r="N2216" s="22"/>
      <c r="O2216" s="11">
        <f t="shared" si="356"/>
        <v>135596</v>
      </c>
      <c r="P2216" s="22">
        <v>61</v>
      </c>
      <c r="Q2216" s="11">
        <f t="shared" si="357"/>
        <v>12150</v>
      </c>
      <c r="S2216" s="11">
        <f t="shared" si="359"/>
        <v>135535</v>
      </c>
      <c r="T2216" s="11">
        <f t="shared" si="352"/>
        <v>135535</v>
      </c>
      <c r="U2216" s="11">
        <f t="shared" si="358"/>
        <v>8948</v>
      </c>
      <c r="V2216" s="11">
        <f t="shared" si="353"/>
        <v>111068</v>
      </c>
      <c r="W2216" s="12">
        <f t="shared" si="360"/>
        <v>0.81947836352233738</v>
      </c>
      <c r="X2216" s="11">
        <f t="shared" si="354"/>
        <v>24467</v>
      </c>
      <c r="Y2216" s="12">
        <f t="shared" si="361"/>
        <v>0.18052163647766259</v>
      </c>
      <c r="AA2216" s="12"/>
      <c r="AB2216" s="12"/>
    </row>
    <row r="2217" spans="1:28">
      <c r="A2217" s="1">
        <v>36914</v>
      </c>
      <c r="B2217" s="7" t="s">
        <v>75</v>
      </c>
      <c r="C2217" s="8" t="str">
        <f t="shared" si="355"/>
        <v>Tue</v>
      </c>
      <c r="E2217" s="10">
        <v>34</v>
      </c>
      <c r="F2217" s="82">
        <v>49336</v>
      </c>
      <c r="G2217" s="82">
        <v>22389</v>
      </c>
      <c r="H2217" s="102">
        <v>16402</v>
      </c>
      <c r="I2217" s="16">
        <v>4595</v>
      </c>
      <c r="J2217" s="16">
        <v>0</v>
      </c>
      <c r="K2217" s="82">
        <v>10158</v>
      </c>
      <c r="L2217" s="82">
        <v>23637</v>
      </c>
      <c r="M2217" s="82"/>
      <c r="N2217" s="22"/>
      <c r="O2217" s="11">
        <f t="shared" si="356"/>
        <v>126517</v>
      </c>
      <c r="P2217" s="22">
        <v>0</v>
      </c>
      <c r="Q2217" s="11">
        <f t="shared" si="357"/>
        <v>10158</v>
      </c>
      <c r="S2217" s="11">
        <f t="shared" si="359"/>
        <v>126517</v>
      </c>
      <c r="T2217" s="11">
        <f t="shared" si="352"/>
        <v>126517</v>
      </c>
      <c r="U2217" s="11">
        <f t="shared" si="358"/>
        <v>-9018</v>
      </c>
      <c r="V2217" s="11">
        <f t="shared" si="353"/>
        <v>102880</v>
      </c>
      <c r="W2217" s="12">
        <f t="shared" si="360"/>
        <v>0.81317135246646699</v>
      </c>
      <c r="X2217" s="11">
        <f t="shared" si="354"/>
        <v>23637</v>
      </c>
      <c r="Y2217" s="12">
        <f t="shared" si="361"/>
        <v>0.18682864753353304</v>
      </c>
      <c r="AA2217" s="12"/>
      <c r="AB2217" s="12"/>
    </row>
    <row r="2218" spans="1:28">
      <c r="A2218" s="1">
        <v>36915</v>
      </c>
      <c r="B2218" s="7" t="s">
        <v>75</v>
      </c>
      <c r="C2218" s="8" t="str">
        <f t="shared" si="355"/>
        <v>Wed</v>
      </c>
      <c r="E2218" s="10">
        <v>28</v>
      </c>
      <c r="F2218" s="82">
        <v>40836</v>
      </c>
      <c r="G2218" s="82">
        <v>20951</v>
      </c>
      <c r="H2218" s="102">
        <v>14244</v>
      </c>
      <c r="I2218" s="82">
        <v>3566</v>
      </c>
      <c r="J2218" s="16">
        <v>0</v>
      </c>
      <c r="K2218" s="82">
        <v>4962</v>
      </c>
      <c r="L2218" s="82">
        <v>22445</v>
      </c>
      <c r="M2218" s="82"/>
      <c r="N2218" s="22"/>
      <c r="O2218" s="11">
        <f t="shared" si="356"/>
        <v>107004</v>
      </c>
      <c r="P2218" s="22">
        <v>0</v>
      </c>
      <c r="Q2218" s="11">
        <f t="shared" si="357"/>
        <v>4962</v>
      </c>
      <c r="S2218" s="11">
        <f t="shared" si="359"/>
        <v>107004</v>
      </c>
      <c r="T2218" s="11">
        <f t="shared" si="352"/>
        <v>107004</v>
      </c>
      <c r="U2218" s="11">
        <f t="shared" si="358"/>
        <v>-19513</v>
      </c>
      <c r="V2218" s="11">
        <f t="shared" si="353"/>
        <v>84559</v>
      </c>
      <c r="W2218" s="12">
        <f t="shared" si="360"/>
        <v>0.79024148629957758</v>
      </c>
      <c r="X2218" s="11">
        <f t="shared" si="354"/>
        <v>22445</v>
      </c>
      <c r="Y2218" s="12">
        <f t="shared" si="361"/>
        <v>0.20975851370042242</v>
      </c>
      <c r="AA2218" s="12"/>
      <c r="AB2218" s="12"/>
    </row>
    <row r="2219" spans="1:28">
      <c r="A2219" s="1">
        <v>36916</v>
      </c>
      <c r="B2219" s="7" t="s">
        <v>75</v>
      </c>
      <c r="C2219" s="8" t="str">
        <f t="shared" si="355"/>
        <v>Thur</v>
      </c>
      <c r="E2219" s="10">
        <v>34</v>
      </c>
      <c r="F2219" s="82">
        <v>53153</v>
      </c>
      <c r="G2219" s="82">
        <v>23061</v>
      </c>
      <c r="H2219" s="102">
        <v>17229</v>
      </c>
      <c r="I2219" s="82">
        <v>5142</v>
      </c>
      <c r="J2219" s="16">
        <v>0</v>
      </c>
      <c r="K2219" s="82">
        <v>9942</v>
      </c>
      <c r="L2219" s="82">
        <v>24590</v>
      </c>
      <c r="M2219" s="82"/>
      <c r="N2219" s="22"/>
      <c r="O2219" s="11">
        <f t="shared" si="356"/>
        <v>133117</v>
      </c>
      <c r="P2219" s="22">
        <v>0</v>
      </c>
      <c r="Q2219" s="11">
        <f t="shared" si="357"/>
        <v>9942</v>
      </c>
      <c r="S2219" s="11">
        <f t="shared" si="359"/>
        <v>133117</v>
      </c>
      <c r="T2219" s="11">
        <f t="shared" si="352"/>
        <v>133117</v>
      </c>
      <c r="U2219" s="11">
        <f t="shared" si="358"/>
        <v>26113</v>
      </c>
      <c r="V2219" s="11">
        <f t="shared" si="353"/>
        <v>108527</v>
      </c>
      <c r="W2219" s="12">
        <f t="shared" si="360"/>
        <v>0.81527528414853101</v>
      </c>
      <c r="X2219" s="11">
        <f t="shared" si="354"/>
        <v>24590</v>
      </c>
      <c r="Y2219" s="12">
        <f t="shared" si="361"/>
        <v>0.18472471585146902</v>
      </c>
      <c r="AA2219" s="12"/>
      <c r="AB2219" s="12"/>
    </row>
    <row r="2220" spans="1:28">
      <c r="A2220" s="1">
        <v>36917</v>
      </c>
      <c r="B2220" s="7" t="s">
        <v>75</v>
      </c>
      <c r="C2220" s="8" t="str">
        <f t="shared" si="355"/>
        <v>Fri</v>
      </c>
      <c r="E2220" s="10">
        <v>29</v>
      </c>
      <c r="F2220" s="82">
        <v>43053</v>
      </c>
      <c r="G2220" s="82">
        <v>21199</v>
      </c>
      <c r="H2220" s="102">
        <v>14333</v>
      </c>
      <c r="I2220" s="82">
        <v>3036</v>
      </c>
      <c r="J2220" s="16">
        <v>0</v>
      </c>
      <c r="K2220" s="82">
        <v>5315</v>
      </c>
      <c r="L2220" s="82">
        <v>22888</v>
      </c>
      <c r="M2220" s="82"/>
      <c r="N2220" s="22"/>
      <c r="O2220" s="11">
        <f t="shared" si="356"/>
        <v>109824</v>
      </c>
      <c r="P2220" s="22">
        <v>0</v>
      </c>
      <c r="Q2220" s="11">
        <f t="shared" si="357"/>
        <v>5315</v>
      </c>
      <c r="S2220" s="11">
        <f t="shared" si="359"/>
        <v>109824</v>
      </c>
      <c r="T2220" s="11">
        <f t="shared" si="352"/>
        <v>109824</v>
      </c>
      <c r="U2220" s="11">
        <f t="shared" si="358"/>
        <v>-23293</v>
      </c>
      <c r="V2220" s="11">
        <f t="shared" si="353"/>
        <v>86936</v>
      </c>
      <c r="W2220" s="12">
        <f t="shared" si="360"/>
        <v>0.79159382284382285</v>
      </c>
      <c r="X2220" s="11">
        <f t="shared" si="354"/>
        <v>22888</v>
      </c>
      <c r="Y2220" s="12">
        <f t="shared" si="361"/>
        <v>0.20840617715617715</v>
      </c>
      <c r="AA2220" s="12"/>
      <c r="AB2220" s="12"/>
    </row>
    <row r="2221" spans="1:28">
      <c r="A2221" s="1">
        <v>36918</v>
      </c>
      <c r="B2221" s="7" t="s">
        <v>75</v>
      </c>
      <c r="C2221" s="8" t="str">
        <f t="shared" si="355"/>
        <v>Sat</v>
      </c>
      <c r="E2221" s="10">
        <v>28</v>
      </c>
      <c r="F2221" s="82">
        <v>41991</v>
      </c>
      <c r="G2221" s="82">
        <v>20568</v>
      </c>
      <c r="H2221" s="102">
        <v>12799</v>
      </c>
      <c r="I2221" s="82">
        <v>2707</v>
      </c>
      <c r="J2221" s="16">
        <v>0</v>
      </c>
      <c r="K2221" s="82">
        <v>4796</v>
      </c>
      <c r="L2221" s="82">
        <v>22417</v>
      </c>
      <c r="M2221" s="82"/>
      <c r="N2221" s="22"/>
      <c r="O2221" s="11">
        <f t="shared" si="356"/>
        <v>105278</v>
      </c>
      <c r="P2221" s="22">
        <v>0</v>
      </c>
      <c r="Q2221" s="11">
        <f t="shared" si="357"/>
        <v>4796</v>
      </c>
      <c r="S2221" s="11">
        <f t="shared" si="359"/>
        <v>105278</v>
      </c>
      <c r="T2221" s="11">
        <f t="shared" si="352"/>
        <v>105278</v>
      </c>
      <c r="U2221" s="11">
        <f t="shared" si="358"/>
        <v>-4546</v>
      </c>
      <c r="V2221" s="11">
        <f t="shared" si="353"/>
        <v>82861</v>
      </c>
      <c r="W2221" s="12">
        <f t="shared" si="360"/>
        <v>0.78706852333820931</v>
      </c>
      <c r="X2221" s="11">
        <f t="shared" si="354"/>
        <v>22417</v>
      </c>
      <c r="Y2221" s="12">
        <f t="shared" si="361"/>
        <v>0.21293147666179069</v>
      </c>
      <c r="AA2221" s="12"/>
      <c r="AB2221" s="12"/>
    </row>
    <row r="2222" spans="1:28">
      <c r="A2222" s="1">
        <v>36919</v>
      </c>
      <c r="B2222" s="7" t="s">
        <v>75</v>
      </c>
      <c r="C2222" s="8" t="str">
        <f t="shared" si="355"/>
        <v>Sun</v>
      </c>
      <c r="E2222" s="10">
        <v>28</v>
      </c>
      <c r="F2222" s="16">
        <v>40114</v>
      </c>
      <c r="G2222" s="16">
        <v>20651</v>
      </c>
      <c r="H2222" s="100">
        <v>12958</v>
      </c>
      <c r="I2222" s="16">
        <v>2342</v>
      </c>
      <c r="J2222" s="16">
        <v>0</v>
      </c>
      <c r="K2222" s="16">
        <v>4005</v>
      </c>
      <c r="L2222" s="16">
        <v>22258</v>
      </c>
      <c r="M2222" s="16"/>
      <c r="N2222" s="20"/>
      <c r="O2222" s="11">
        <f t="shared" si="356"/>
        <v>102328</v>
      </c>
      <c r="P2222" s="22">
        <v>0</v>
      </c>
      <c r="Q2222" s="11">
        <f t="shared" si="357"/>
        <v>4005</v>
      </c>
      <c r="S2222" s="11">
        <f t="shared" si="359"/>
        <v>102328</v>
      </c>
      <c r="T2222" s="11">
        <f t="shared" si="352"/>
        <v>102328</v>
      </c>
      <c r="U2222" s="11">
        <f t="shared" si="358"/>
        <v>-2950</v>
      </c>
      <c r="V2222" s="11">
        <f t="shared" si="353"/>
        <v>80070</v>
      </c>
      <c r="W2222" s="12">
        <f t="shared" si="360"/>
        <v>0.7824837776561645</v>
      </c>
      <c r="X2222" s="11">
        <f t="shared" si="354"/>
        <v>22258</v>
      </c>
      <c r="Y2222" s="12">
        <f t="shared" si="361"/>
        <v>0.2175162223438355</v>
      </c>
      <c r="AA2222" s="12"/>
      <c r="AB2222" s="12"/>
    </row>
    <row r="2223" spans="1:28">
      <c r="A2223" s="1">
        <v>36920</v>
      </c>
      <c r="B2223" s="7" t="s">
        <v>75</v>
      </c>
      <c r="C2223" s="8" t="str">
        <f t="shared" si="355"/>
        <v>Mon</v>
      </c>
      <c r="E2223" s="10">
        <v>21</v>
      </c>
      <c r="F2223" s="16">
        <v>31877</v>
      </c>
      <c r="G2223" s="16">
        <v>19745</v>
      </c>
      <c r="H2223" s="100">
        <v>11334</v>
      </c>
      <c r="I2223" s="16">
        <v>884</v>
      </c>
      <c r="J2223" s="16">
        <v>0</v>
      </c>
      <c r="K2223" s="16">
        <v>2470</v>
      </c>
      <c r="L2223" s="16">
        <v>21043</v>
      </c>
      <c r="M2223" s="16"/>
      <c r="N2223" s="20"/>
      <c r="O2223" s="11">
        <f t="shared" si="356"/>
        <v>87353</v>
      </c>
      <c r="P2223" s="22">
        <v>0</v>
      </c>
      <c r="Q2223" s="11">
        <f t="shared" si="357"/>
        <v>2470</v>
      </c>
      <c r="S2223" s="11">
        <f t="shared" si="359"/>
        <v>87353</v>
      </c>
      <c r="T2223" s="11">
        <f t="shared" si="352"/>
        <v>87353</v>
      </c>
      <c r="U2223" s="11">
        <f t="shared" si="358"/>
        <v>-14975</v>
      </c>
      <c r="V2223" s="11">
        <f t="shared" si="353"/>
        <v>66310</v>
      </c>
      <c r="W2223" s="12">
        <f t="shared" si="360"/>
        <v>0.75910386592332257</v>
      </c>
      <c r="X2223" s="11">
        <f t="shared" si="354"/>
        <v>21043</v>
      </c>
      <c r="Y2223" s="12">
        <f t="shared" si="361"/>
        <v>0.2408961340766774</v>
      </c>
      <c r="AA2223" s="12"/>
      <c r="AB2223" s="12"/>
    </row>
    <row r="2224" spans="1:28">
      <c r="A2224" s="1">
        <v>36921</v>
      </c>
      <c r="B2224" s="7" t="s">
        <v>75</v>
      </c>
      <c r="C2224" s="8" t="str">
        <f t="shared" si="355"/>
        <v>Tue</v>
      </c>
      <c r="E2224" s="10">
        <v>9</v>
      </c>
      <c r="F2224" s="16">
        <v>17095</v>
      </c>
      <c r="G2224" s="16">
        <v>16387</v>
      </c>
      <c r="H2224" s="100">
        <v>5941</v>
      </c>
      <c r="I2224" s="16">
        <v>54</v>
      </c>
      <c r="J2224" s="16">
        <v>0</v>
      </c>
      <c r="K2224" s="16">
        <v>1906</v>
      </c>
      <c r="L2224" s="16">
        <v>18001</v>
      </c>
      <c r="M2224" s="16"/>
      <c r="N2224" s="20"/>
      <c r="O2224" s="11">
        <f t="shared" si="356"/>
        <v>59384</v>
      </c>
      <c r="P2224" s="22">
        <v>0</v>
      </c>
      <c r="Q2224" s="11">
        <f t="shared" si="357"/>
        <v>1906</v>
      </c>
      <c r="S2224" s="11">
        <f t="shared" si="359"/>
        <v>59384</v>
      </c>
      <c r="T2224" s="11">
        <f t="shared" si="352"/>
        <v>59384</v>
      </c>
      <c r="U2224" s="11">
        <f t="shared" si="358"/>
        <v>-27969</v>
      </c>
      <c r="V2224" s="11">
        <f t="shared" si="353"/>
        <v>41383</v>
      </c>
      <c r="W2224" s="12">
        <f t="shared" si="360"/>
        <v>0.69687121110063321</v>
      </c>
      <c r="X2224" s="11">
        <f t="shared" si="354"/>
        <v>18001</v>
      </c>
      <c r="Y2224" s="12">
        <f t="shared" si="361"/>
        <v>0.30312878889936684</v>
      </c>
      <c r="AA2224" s="12"/>
      <c r="AB2224" s="12"/>
    </row>
    <row r="2225" spans="1:31">
      <c r="A2225" s="1">
        <v>36922</v>
      </c>
      <c r="B2225" s="7" t="s">
        <v>75</v>
      </c>
      <c r="C2225" s="8" t="str">
        <f t="shared" si="355"/>
        <v>Wed</v>
      </c>
      <c r="E2225" s="10">
        <v>17</v>
      </c>
      <c r="F2225" s="16">
        <v>24840</v>
      </c>
      <c r="G2225" s="16">
        <v>17762</v>
      </c>
      <c r="H2225" s="100">
        <v>8477</v>
      </c>
      <c r="I2225" s="16">
        <v>582</v>
      </c>
      <c r="J2225" s="16">
        <v>0</v>
      </c>
      <c r="K2225" s="16">
        <v>2053</v>
      </c>
      <c r="L2225" s="16">
        <v>19604</v>
      </c>
      <c r="M2225" s="16"/>
      <c r="N2225" s="20"/>
      <c r="O2225" s="11">
        <f t="shared" si="356"/>
        <v>73318</v>
      </c>
      <c r="P2225" s="22">
        <v>0</v>
      </c>
      <c r="Q2225" s="11">
        <f t="shared" si="357"/>
        <v>2053</v>
      </c>
      <c r="S2225" s="11">
        <f t="shared" si="359"/>
        <v>73318</v>
      </c>
      <c r="T2225" s="11">
        <f t="shared" si="352"/>
        <v>73318</v>
      </c>
      <c r="U2225" s="11">
        <f t="shared" si="358"/>
        <v>13934</v>
      </c>
      <c r="V2225" s="11">
        <f t="shared" si="353"/>
        <v>53714</v>
      </c>
      <c r="W2225" s="12">
        <f t="shared" si="360"/>
        <v>0.73261681988052052</v>
      </c>
      <c r="X2225" s="11">
        <f t="shared" si="354"/>
        <v>19604</v>
      </c>
      <c r="Y2225" s="12">
        <f t="shared" si="361"/>
        <v>0.26738318011947954</v>
      </c>
      <c r="AA2225" s="12"/>
      <c r="AB2225" s="12"/>
    </row>
    <row r="2226" spans="1:31">
      <c r="A2226" s="1">
        <v>36923</v>
      </c>
      <c r="B2226" s="7" t="s">
        <v>76</v>
      </c>
      <c r="C2226" s="8" t="str">
        <f t="shared" si="355"/>
        <v>Thur</v>
      </c>
      <c r="E2226" s="23">
        <v>23</v>
      </c>
      <c r="F2226" s="9">
        <v>30936</v>
      </c>
      <c r="G2226" s="9">
        <v>19114</v>
      </c>
      <c r="H2226" s="61">
        <v>10646</v>
      </c>
      <c r="I2226" s="9">
        <v>927</v>
      </c>
      <c r="J2226" s="16">
        <v>0</v>
      </c>
      <c r="K2226" s="9">
        <v>2274</v>
      </c>
      <c r="L2226" s="16">
        <v>20508</v>
      </c>
      <c r="M2226" s="16"/>
      <c r="N2226" s="20"/>
      <c r="O2226" s="11">
        <f t="shared" si="356"/>
        <v>84405</v>
      </c>
      <c r="P2226" s="22">
        <v>0</v>
      </c>
      <c r="Q2226" s="11">
        <f t="shared" si="357"/>
        <v>2274</v>
      </c>
      <c r="S2226" s="11">
        <f t="shared" ref="S2226:S2253" si="362">O2226-P2226</f>
        <v>84405</v>
      </c>
      <c r="T2226" s="11">
        <f t="shared" si="352"/>
        <v>84405</v>
      </c>
      <c r="U2226" s="11">
        <f t="shared" si="358"/>
        <v>11087</v>
      </c>
      <c r="V2226" s="11">
        <f t="shared" si="353"/>
        <v>63897</v>
      </c>
      <c r="W2226" s="12">
        <f t="shared" ref="W2226:W2253" si="363">V2226/S2226</f>
        <v>0.75702861204904925</v>
      </c>
      <c r="X2226" s="11">
        <f t="shared" si="354"/>
        <v>20508</v>
      </c>
      <c r="Y2226" s="12">
        <f t="shared" ref="Y2226:Y2253" si="364">X2226/S2226</f>
        <v>0.24297138795095077</v>
      </c>
      <c r="AA2226" s="9">
        <f>INTERCEPT(T2226:T2253,E2226:E2253)</f>
        <v>33920.978214089235</v>
      </c>
      <c r="AB2226" s="9">
        <f>SLOPE(T2226:T2253,E2226:E2253)</f>
        <v>2387.1458758049389</v>
      </c>
      <c r="AC2226" s="12">
        <f>RSQ(T2226:T2253,E2226:E2253)</f>
        <v>0.92889541952357435</v>
      </c>
      <c r="AD2226" s="9">
        <f>AA2226+(AB2226*55)</f>
        <v>165214.00138336088</v>
      </c>
      <c r="AE2226" s="10">
        <f>SUM(E2226:E2253)</f>
        <v>628</v>
      </c>
    </row>
    <row r="2227" spans="1:31">
      <c r="A2227" s="1">
        <v>36924</v>
      </c>
      <c r="B2227" s="7" t="s">
        <v>76</v>
      </c>
      <c r="C2227" s="8" t="str">
        <f t="shared" si="355"/>
        <v>Fri</v>
      </c>
      <c r="E2227" s="23">
        <v>28</v>
      </c>
      <c r="F2227" s="9">
        <v>40624</v>
      </c>
      <c r="G2227" s="9">
        <v>20550</v>
      </c>
      <c r="H2227" s="61">
        <v>14018</v>
      </c>
      <c r="I2227" s="9">
        <v>2019</v>
      </c>
      <c r="J2227" s="16">
        <v>0</v>
      </c>
      <c r="K2227" s="9">
        <v>3866</v>
      </c>
      <c r="L2227" s="16">
        <v>22269</v>
      </c>
      <c r="M2227" s="16"/>
      <c r="N2227" s="20"/>
      <c r="O2227" s="11">
        <f t="shared" si="356"/>
        <v>103346</v>
      </c>
      <c r="P2227" s="22">
        <v>0</v>
      </c>
      <c r="Q2227" s="11">
        <f t="shared" si="357"/>
        <v>3866</v>
      </c>
      <c r="S2227" s="11">
        <f t="shared" si="362"/>
        <v>103346</v>
      </c>
      <c r="T2227" s="11">
        <f t="shared" si="352"/>
        <v>103346</v>
      </c>
      <c r="U2227" s="11">
        <f t="shared" si="358"/>
        <v>18941</v>
      </c>
      <c r="V2227" s="11">
        <f t="shared" si="353"/>
        <v>81077</v>
      </c>
      <c r="W2227" s="12">
        <f t="shared" si="363"/>
        <v>0.78451996206916574</v>
      </c>
      <c r="X2227" s="11">
        <f t="shared" si="354"/>
        <v>22269</v>
      </c>
      <c r="Y2227" s="12">
        <f t="shared" si="364"/>
        <v>0.21548003793083428</v>
      </c>
      <c r="AA2227" s="12"/>
      <c r="AB2227" s="12"/>
    </row>
    <row r="2228" spans="1:31">
      <c r="A2228" s="1">
        <v>36925</v>
      </c>
      <c r="B2228" s="7" t="s">
        <v>76</v>
      </c>
      <c r="C2228" s="8" t="str">
        <f t="shared" si="355"/>
        <v>Sat</v>
      </c>
      <c r="E2228" s="23">
        <v>34</v>
      </c>
      <c r="F2228" s="9">
        <v>44649</v>
      </c>
      <c r="G2228" s="9">
        <v>20920</v>
      </c>
      <c r="H2228" s="61">
        <v>14203</v>
      </c>
      <c r="I2228" s="9">
        <v>3293</v>
      </c>
      <c r="J2228" s="16">
        <v>0</v>
      </c>
      <c r="K2228" s="9">
        <v>4735</v>
      </c>
      <c r="L2228" s="16">
        <v>24188</v>
      </c>
      <c r="M2228" s="16"/>
      <c r="N2228" s="20"/>
      <c r="O2228" s="11">
        <f t="shared" si="356"/>
        <v>111988</v>
      </c>
      <c r="P2228" s="22">
        <v>0</v>
      </c>
      <c r="Q2228" s="11">
        <f t="shared" si="357"/>
        <v>4735</v>
      </c>
      <c r="S2228" s="11">
        <f t="shared" si="362"/>
        <v>111988</v>
      </c>
      <c r="T2228" s="11">
        <f t="shared" si="352"/>
        <v>111988</v>
      </c>
      <c r="U2228" s="11">
        <f t="shared" si="358"/>
        <v>8642</v>
      </c>
      <c r="V2228" s="11">
        <f t="shared" si="353"/>
        <v>87800</v>
      </c>
      <c r="W2228" s="12">
        <f t="shared" si="363"/>
        <v>0.7840125727756545</v>
      </c>
      <c r="X2228" s="11">
        <f t="shared" si="354"/>
        <v>24188</v>
      </c>
      <c r="Y2228" s="12">
        <f t="shared" si="364"/>
        <v>0.21598742722434547</v>
      </c>
      <c r="AA2228" s="12"/>
      <c r="AB2228" s="12"/>
    </row>
    <row r="2229" spans="1:31">
      <c r="A2229" s="1">
        <v>36926</v>
      </c>
      <c r="B2229" s="7" t="s">
        <v>76</v>
      </c>
      <c r="C2229" s="8" t="str">
        <f t="shared" si="355"/>
        <v>Sun</v>
      </c>
      <c r="E2229" s="23">
        <v>27</v>
      </c>
      <c r="F2229" s="9">
        <v>38702</v>
      </c>
      <c r="G2229" s="9">
        <v>20321</v>
      </c>
      <c r="H2229" s="61">
        <v>12627</v>
      </c>
      <c r="I2229" s="9">
        <v>2354</v>
      </c>
      <c r="J2229" s="16">
        <v>0</v>
      </c>
      <c r="K2229" s="9">
        <v>3231</v>
      </c>
      <c r="L2229" s="16">
        <v>21986</v>
      </c>
      <c r="M2229" s="16"/>
      <c r="N2229" s="20"/>
      <c r="O2229" s="11">
        <f t="shared" si="356"/>
        <v>99221</v>
      </c>
      <c r="P2229" s="22">
        <v>0</v>
      </c>
      <c r="Q2229" s="11">
        <f t="shared" si="357"/>
        <v>3231</v>
      </c>
      <c r="S2229" s="11">
        <f t="shared" si="362"/>
        <v>99221</v>
      </c>
      <c r="T2229" s="11">
        <f t="shared" si="352"/>
        <v>99221</v>
      </c>
      <c r="U2229" s="11">
        <f t="shared" si="358"/>
        <v>-12767</v>
      </c>
      <c r="V2229" s="11">
        <f t="shared" si="353"/>
        <v>77235</v>
      </c>
      <c r="W2229" s="12">
        <f t="shared" si="363"/>
        <v>0.77841384384354118</v>
      </c>
      <c r="X2229" s="11">
        <f t="shared" si="354"/>
        <v>21986</v>
      </c>
      <c r="Y2229" s="12">
        <f t="shared" si="364"/>
        <v>0.22158615615645882</v>
      </c>
      <c r="AA2229" s="12"/>
      <c r="AB2229" s="12"/>
    </row>
    <row r="2230" spans="1:31">
      <c r="A2230" s="1">
        <v>36927</v>
      </c>
      <c r="B2230" s="7" t="s">
        <v>76</v>
      </c>
      <c r="C2230" s="8" t="str">
        <f t="shared" si="355"/>
        <v>Mon</v>
      </c>
      <c r="E2230" s="23">
        <v>26</v>
      </c>
      <c r="F2230" s="9">
        <v>40781</v>
      </c>
      <c r="G2230" s="9">
        <v>20996</v>
      </c>
      <c r="H2230" s="61">
        <v>13804</v>
      </c>
      <c r="I2230" s="9">
        <v>2052</v>
      </c>
      <c r="J2230" s="16">
        <v>0</v>
      </c>
      <c r="K2230" s="9">
        <v>1933</v>
      </c>
      <c r="L2230" s="16">
        <v>22130</v>
      </c>
      <c r="M2230" s="16"/>
      <c r="N2230" s="20"/>
      <c r="O2230" s="11">
        <f t="shared" si="356"/>
        <v>101696</v>
      </c>
      <c r="P2230" s="22">
        <v>0</v>
      </c>
      <c r="Q2230" s="11">
        <f t="shared" si="357"/>
        <v>1933</v>
      </c>
      <c r="S2230" s="11">
        <f t="shared" si="362"/>
        <v>101696</v>
      </c>
      <c r="T2230" s="11">
        <f t="shared" si="352"/>
        <v>101696</v>
      </c>
      <c r="U2230" s="11">
        <f t="shared" si="358"/>
        <v>2475</v>
      </c>
      <c r="V2230" s="11">
        <f t="shared" si="353"/>
        <v>79566</v>
      </c>
      <c r="W2230" s="12">
        <f t="shared" si="363"/>
        <v>0.78239065449968537</v>
      </c>
      <c r="X2230" s="11">
        <f t="shared" si="354"/>
        <v>22130</v>
      </c>
      <c r="Y2230" s="12">
        <f t="shared" si="364"/>
        <v>0.21760934550031466</v>
      </c>
      <c r="AA2230" s="12"/>
      <c r="AB2230" s="12"/>
    </row>
    <row r="2231" spans="1:31">
      <c r="A2231" s="1">
        <v>36928</v>
      </c>
      <c r="B2231" s="7" t="s">
        <v>76</v>
      </c>
      <c r="C2231" s="8" t="str">
        <f t="shared" si="355"/>
        <v>Tue</v>
      </c>
      <c r="E2231" s="23">
        <v>24</v>
      </c>
      <c r="F2231" s="9">
        <v>34181</v>
      </c>
      <c r="G2231" s="9">
        <v>19747</v>
      </c>
      <c r="H2231" s="61">
        <v>11378</v>
      </c>
      <c r="I2231" s="9">
        <v>1133</v>
      </c>
      <c r="J2231" s="16">
        <v>0</v>
      </c>
      <c r="K2231" s="9">
        <v>804</v>
      </c>
      <c r="L2231" s="16">
        <v>20906</v>
      </c>
      <c r="M2231" s="16"/>
      <c r="N2231" s="20"/>
      <c r="O2231" s="11">
        <f t="shared" si="356"/>
        <v>88149</v>
      </c>
      <c r="P2231" s="22">
        <v>0</v>
      </c>
      <c r="Q2231" s="11">
        <f t="shared" si="357"/>
        <v>804</v>
      </c>
      <c r="S2231" s="11">
        <f t="shared" si="362"/>
        <v>88149</v>
      </c>
      <c r="T2231" s="11">
        <f t="shared" si="352"/>
        <v>88149</v>
      </c>
      <c r="U2231" s="11">
        <f t="shared" si="358"/>
        <v>-13547</v>
      </c>
      <c r="V2231" s="11">
        <f t="shared" si="353"/>
        <v>67243</v>
      </c>
      <c r="W2231" s="12">
        <f t="shared" si="363"/>
        <v>0.7628333843832602</v>
      </c>
      <c r="X2231" s="11">
        <f t="shared" si="354"/>
        <v>20906</v>
      </c>
      <c r="Y2231" s="12">
        <f t="shared" si="364"/>
        <v>0.23716661561673985</v>
      </c>
      <c r="AA2231" s="12"/>
      <c r="AB2231" s="12"/>
    </row>
    <row r="2232" spans="1:31">
      <c r="A2232" s="1">
        <v>36929</v>
      </c>
      <c r="B2232" s="7" t="s">
        <v>76</v>
      </c>
      <c r="C2232" s="8" t="str">
        <f t="shared" si="355"/>
        <v>Wed</v>
      </c>
      <c r="E2232" s="23">
        <v>23</v>
      </c>
      <c r="F2232" s="9">
        <v>30639</v>
      </c>
      <c r="G2232" s="9">
        <v>19239</v>
      </c>
      <c r="H2232" s="61">
        <v>10603</v>
      </c>
      <c r="I2232" s="9">
        <v>663</v>
      </c>
      <c r="J2232" s="16">
        <v>0</v>
      </c>
      <c r="K2232" s="9">
        <v>511</v>
      </c>
      <c r="L2232" s="16">
        <v>20477</v>
      </c>
      <c r="M2232" s="16"/>
      <c r="N2232" s="20"/>
      <c r="O2232" s="11">
        <f t="shared" si="356"/>
        <v>82132</v>
      </c>
      <c r="P2232" s="22">
        <v>0</v>
      </c>
      <c r="Q2232" s="11">
        <f t="shared" si="357"/>
        <v>511</v>
      </c>
      <c r="S2232" s="11">
        <f t="shared" si="362"/>
        <v>82132</v>
      </c>
      <c r="T2232" s="11">
        <f t="shared" si="352"/>
        <v>82132</v>
      </c>
      <c r="U2232" s="11">
        <f t="shared" si="358"/>
        <v>-6017</v>
      </c>
      <c r="V2232" s="11">
        <f t="shared" si="353"/>
        <v>61655</v>
      </c>
      <c r="W2232" s="12">
        <f t="shared" si="363"/>
        <v>0.75068182925047489</v>
      </c>
      <c r="X2232" s="11">
        <f t="shared" si="354"/>
        <v>20477</v>
      </c>
      <c r="Y2232" s="12">
        <f t="shared" si="364"/>
        <v>0.24931817074952514</v>
      </c>
      <c r="AA2232" s="12"/>
      <c r="AB2232" s="12"/>
    </row>
    <row r="2233" spans="1:31">
      <c r="A2233" s="1">
        <v>36930</v>
      </c>
      <c r="B2233" s="7" t="s">
        <v>76</v>
      </c>
      <c r="C2233" s="8" t="str">
        <f t="shared" si="355"/>
        <v>Thur</v>
      </c>
      <c r="E2233" s="23">
        <v>14</v>
      </c>
      <c r="F2233" s="9">
        <v>16952</v>
      </c>
      <c r="G2233" s="9">
        <v>16245</v>
      </c>
      <c r="H2233" s="61">
        <v>5531</v>
      </c>
      <c r="I2233" s="9">
        <v>22</v>
      </c>
      <c r="J2233" s="16">
        <v>0</v>
      </c>
      <c r="K2233" s="9">
        <v>5</v>
      </c>
      <c r="L2233" s="16">
        <v>22791</v>
      </c>
      <c r="M2233" s="16"/>
      <c r="N2233" s="20"/>
      <c r="O2233" s="11">
        <f t="shared" si="356"/>
        <v>61546</v>
      </c>
      <c r="P2233" s="22">
        <v>0</v>
      </c>
      <c r="Q2233" s="11">
        <f t="shared" si="357"/>
        <v>5</v>
      </c>
      <c r="S2233" s="11">
        <f t="shared" si="362"/>
        <v>61546</v>
      </c>
      <c r="T2233" s="11">
        <f t="shared" si="352"/>
        <v>61546</v>
      </c>
      <c r="U2233" s="11">
        <f t="shared" si="358"/>
        <v>-20586</v>
      </c>
      <c r="V2233" s="11">
        <f t="shared" si="353"/>
        <v>38755</v>
      </c>
      <c r="W2233" s="12">
        <f t="shared" si="363"/>
        <v>0.62969161277743479</v>
      </c>
      <c r="X2233" s="11">
        <f t="shared" si="354"/>
        <v>22791</v>
      </c>
      <c r="Y2233" s="12">
        <f t="shared" si="364"/>
        <v>0.37030838722256526</v>
      </c>
      <c r="AA2233" s="12"/>
      <c r="AB2233" s="12"/>
    </row>
    <row r="2234" spans="1:31">
      <c r="A2234" s="1">
        <v>36931</v>
      </c>
      <c r="B2234" s="7" t="s">
        <v>76</v>
      </c>
      <c r="C2234" s="8" t="str">
        <f t="shared" si="355"/>
        <v>Fri</v>
      </c>
      <c r="E2234" s="23">
        <v>3</v>
      </c>
      <c r="F2234" s="9">
        <v>7698</v>
      </c>
      <c r="G2234" s="9">
        <v>12328</v>
      </c>
      <c r="H2234" s="61">
        <v>2993</v>
      </c>
      <c r="I2234" s="9">
        <v>0</v>
      </c>
      <c r="J2234" s="16">
        <v>0</v>
      </c>
      <c r="K2234" s="9">
        <v>0</v>
      </c>
      <c r="L2234" s="16">
        <v>17033</v>
      </c>
      <c r="M2234" s="16"/>
      <c r="N2234" s="20"/>
      <c r="O2234" s="11">
        <f t="shared" si="356"/>
        <v>40052</v>
      </c>
      <c r="P2234" s="22">
        <v>0</v>
      </c>
      <c r="Q2234" s="11">
        <f t="shared" si="357"/>
        <v>0</v>
      </c>
      <c r="S2234" s="11">
        <f t="shared" si="362"/>
        <v>40052</v>
      </c>
      <c r="T2234" s="11">
        <f t="shared" si="352"/>
        <v>40052</v>
      </c>
      <c r="U2234" s="11">
        <f t="shared" si="358"/>
        <v>-21494</v>
      </c>
      <c r="V2234" s="11">
        <f t="shared" si="353"/>
        <v>23019</v>
      </c>
      <c r="W2234" s="12">
        <f t="shared" si="363"/>
        <v>0.57472785379007285</v>
      </c>
      <c r="X2234" s="11">
        <f t="shared" si="354"/>
        <v>17033</v>
      </c>
      <c r="Y2234" s="12">
        <f t="shared" si="364"/>
        <v>0.42527214620992709</v>
      </c>
      <c r="AA2234" s="12"/>
      <c r="AB2234" s="12"/>
    </row>
    <row r="2235" spans="1:31">
      <c r="A2235" s="1">
        <v>36932</v>
      </c>
      <c r="B2235" s="7" t="s">
        <v>76</v>
      </c>
      <c r="C2235" s="8" t="str">
        <f t="shared" si="355"/>
        <v>Sat</v>
      </c>
      <c r="E2235" s="23">
        <v>19</v>
      </c>
      <c r="F2235" s="9">
        <v>20811</v>
      </c>
      <c r="G2235" s="9">
        <v>15679</v>
      </c>
      <c r="H2235" s="61">
        <v>7061</v>
      </c>
      <c r="I2235" s="9">
        <v>478</v>
      </c>
      <c r="J2235" s="16">
        <v>0</v>
      </c>
      <c r="K2235" s="9">
        <v>0</v>
      </c>
      <c r="L2235" s="16">
        <v>24695</v>
      </c>
      <c r="M2235" s="16"/>
      <c r="N2235" s="20"/>
      <c r="O2235" s="11">
        <f t="shared" si="356"/>
        <v>68724</v>
      </c>
      <c r="P2235" s="22">
        <v>0</v>
      </c>
      <c r="Q2235" s="11">
        <f t="shared" si="357"/>
        <v>0</v>
      </c>
      <c r="S2235" s="11">
        <f t="shared" si="362"/>
        <v>68724</v>
      </c>
      <c r="T2235" s="11">
        <f t="shared" si="352"/>
        <v>68724</v>
      </c>
      <c r="U2235" s="11">
        <f t="shared" si="358"/>
        <v>28672</v>
      </c>
      <c r="V2235" s="11">
        <f t="shared" si="353"/>
        <v>44029</v>
      </c>
      <c r="W2235" s="12">
        <f t="shared" si="363"/>
        <v>0.64066410569815491</v>
      </c>
      <c r="X2235" s="11">
        <f t="shared" si="354"/>
        <v>24695</v>
      </c>
      <c r="Y2235" s="12">
        <f t="shared" si="364"/>
        <v>0.35933589430184504</v>
      </c>
      <c r="AA2235" s="12"/>
      <c r="AB2235" s="12"/>
    </row>
    <row r="2236" spans="1:31">
      <c r="A2236" s="1">
        <v>36933</v>
      </c>
      <c r="B2236" s="7" t="s">
        <v>76</v>
      </c>
      <c r="C2236" s="8" t="str">
        <f t="shared" si="355"/>
        <v>Sun</v>
      </c>
      <c r="E2236" s="23">
        <v>32</v>
      </c>
      <c r="F2236" s="9">
        <v>37317</v>
      </c>
      <c r="G2236" s="9">
        <v>19968</v>
      </c>
      <c r="H2236" s="61">
        <v>12678</v>
      </c>
      <c r="I2236" s="9">
        <v>1941</v>
      </c>
      <c r="J2236" s="16">
        <v>0</v>
      </c>
      <c r="K2236" s="9">
        <v>383</v>
      </c>
      <c r="L2236" s="16">
        <v>30620</v>
      </c>
      <c r="M2236" s="16"/>
      <c r="N2236" s="20"/>
      <c r="O2236" s="11">
        <f t="shared" si="356"/>
        <v>102907</v>
      </c>
      <c r="P2236" s="22">
        <v>0</v>
      </c>
      <c r="Q2236" s="11">
        <f t="shared" si="357"/>
        <v>383</v>
      </c>
      <c r="S2236" s="11">
        <f t="shared" si="362"/>
        <v>102907</v>
      </c>
      <c r="T2236" s="11">
        <f t="shared" si="352"/>
        <v>102907</v>
      </c>
      <c r="U2236" s="11">
        <f t="shared" si="358"/>
        <v>34183</v>
      </c>
      <c r="V2236" s="11">
        <f t="shared" si="353"/>
        <v>72287</v>
      </c>
      <c r="W2236" s="12">
        <f t="shared" si="363"/>
        <v>0.70244978475711084</v>
      </c>
      <c r="X2236" s="11">
        <f t="shared" si="354"/>
        <v>30620</v>
      </c>
      <c r="Y2236" s="12">
        <f t="shared" si="364"/>
        <v>0.29755021524288922</v>
      </c>
      <c r="AA2236" s="12"/>
      <c r="AB2236" s="12"/>
    </row>
    <row r="2237" spans="1:31">
      <c r="A2237" s="1">
        <v>36934</v>
      </c>
      <c r="B2237" s="7" t="s">
        <v>76</v>
      </c>
      <c r="C2237" s="8" t="str">
        <f t="shared" si="355"/>
        <v>Mon</v>
      </c>
      <c r="E2237" s="23">
        <v>32</v>
      </c>
      <c r="F2237" s="9">
        <v>44297</v>
      </c>
      <c r="G2237" s="9">
        <v>21643</v>
      </c>
      <c r="H2237" s="61">
        <v>15607</v>
      </c>
      <c r="I2237" s="9">
        <v>2967</v>
      </c>
      <c r="J2237" s="16">
        <v>0</v>
      </c>
      <c r="K2237" s="9">
        <v>3632</v>
      </c>
      <c r="L2237" s="16">
        <v>28777</v>
      </c>
      <c r="M2237" s="16"/>
      <c r="N2237" s="20"/>
      <c r="O2237" s="11">
        <f t="shared" si="356"/>
        <v>116923</v>
      </c>
      <c r="P2237" s="22">
        <v>0</v>
      </c>
      <c r="Q2237" s="11">
        <f t="shared" si="357"/>
        <v>3632</v>
      </c>
      <c r="S2237" s="11">
        <f t="shared" si="362"/>
        <v>116923</v>
      </c>
      <c r="T2237" s="11">
        <f t="shared" si="352"/>
        <v>116923</v>
      </c>
      <c r="U2237" s="11">
        <f t="shared" si="358"/>
        <v>14016</v>
      </c>
      <c r="V2237" s="11">
        <f t="shared" si="353"/>
        <v>88146</v>
      </c>
      <c r="W2237" s="12">
        <f t="shared" si="363"/>
        <v>0.75388075913207842</v>
      </c>
      <c r="X2237" s="11">
        <f t="shared" si="354"/>
        <v>28777</v>
      </c>
      <c r="Y2237" s="12">
        <f t="shared" si="364"/>
        <v>0.24611924086792161</v>
      </c>
      <c r="AA2237" s="12"/>
      <c r="AB2237" s="12"/>
    </row>
    <row r="2238" spans="1:31">
      <c r="A2238" s="1">
        <v>36935</v>
      </c>
      <c r="B2238" s="7" t="s">
        <v>76</v>
      </c>
      <c r="C2238" s="8" t="str">
        <f t="shared" si="355"/>
        <v>Tue</v>
      </c>
      <c r="E2238" s="23">
        <v>20</v>
      </c>
      <c r="F2238" s="9">
        <v>26841</v>
      </c>
      <c r="G2238" s="9">
        <v>18618</v>
      </c>
      <c r="H2238" s="61">
        <v>9985</v>
      </c>
      <c r="I2238" s="9">
        <v>416</v>
      </c>
      <c r="J2238" s="16">
        <v>0</v>
      </c>
      <c r="K2238" s="9">
        <v>1968</v>
      </c>
      <c r="L2238" s="16">
        <v>23262</v>
      </c>
      <c r="M2238" s="16"/>
      <c r="N2238" s="20"/>
      <c r="O2238" s="11">
        <f t="shared" si="356"/>
        <v>81090</v>
      </c>
      <c r="P2238" s="22">
        <v>0</v>
      </c>
      <c r="Q2238" s="11">
        <f t="shared" si="357"/>
        <v>1968</v>
      </c>
      <c r="S2238" s="11">
        <f t="shared" si="362"/>
        <v>81090</v>
      </c>
      <c r="T2238" s="11">
        <f t="shared" si="352"/>
        <v>81090</v>
      </c>
      <c r="U2238" s="11">
        <f t="shared" si="358"/>
        <v>-35833</v>
      </c>
      <c r="V2238" s="11">
        <f t="shared" si="353"/>
        <v>57828</v>
      </c>
      <c r="W2238" s="12">
        <f t="shared" si="363"/>
        <v>0.71313355530891598</v>
      </c>
      <c r="X2238" s="11">
        <f t="shared" si="354"/>
        <v>23262</v>
      </c>
      <c r="Y2238" s="12">
        <f t="shared" si="364"/>
        <v>0.28686644469108397</v>
      </c>
      <c r="AA2238" s="12"/>
      <c r="AB2238" s="12"/>
    </row>
    <row r="2239" spans="1:31">
      <c r="A2239" s="1">
        <v>36936</v>
      </c>
      <c r="B2239" s="7" t="s">
        <v>76</v>
      </c>
      <c r="C2239" s="8" t="str">
        <f t="shared" si="355"/>
        <v>Wed</v>
      </c>
      <c r="E2239" s="23">
        <v>12</v>
      </c>
      <c r="F2239" s="9">
        <v>20672</v>
      </c>
      <c r="G2239" s="9">
        <v>16909</v>
      </c>
      <c r="H2239" s="61">
        <v>6903</v>
      </c>
      <c r="I2239" s="9">
        <v>155</v>
      </c>
      <c r="J2239" s="16">
        <v>0</v>
      </c>
      <c r="K2239" s="9">
        <v>2217</v>
      </c>
      <c r="L2239" s="16">
        <v>20218</v>
      </c>
      <c r="M2239" s="16"/>
      <c r="N2239" s="20"/>
      <c r="O2239" s="11">
        <f t="shared" si="356"/>
        <v>67074</v>
      </c>
      <c r="P2239" s="22">
        <v>0</v>
      </c>
      <c r="Q2239" s="11">
        <f t="shared" si="357"/>
        <v>2217</v>
      </c>
      <c r="S2239" s="11">
        <f t="shared" si="362"/>
        <v>67074</v>
      </c>
      <c r="T2239" s="11">
        <f t="shared" si="352"/>
        <v>67074</v>
      </c>
      <c r="U2239" s="11">
        <f t="shared" si="358"/>
        <v>-14016</v>
      </c>
      <c r="V2239" s="11">
        <f t="shared" si="353"/>
        <v>46856</v>
      </c>
      <c r="W2239" s="12">
        <f t="shared" si="363"/>
        <v>0.69857172674956014</v>
      </c>
      <c r="X2239" s="11">
        <f t="shared" si="354"/>
        <v>20218</v>
      </c>
      <c r="Y2239" s="12">
        <f t="shared" si="364"/>
        <v>0.3014282732504398</v>
      </c>
      <c r="AA2239" s="12"/>
      <c r="AB2239" s="12"/>
    </row>
    <row r="2240" spans="1:31">
      <c r="A2240" s="1">
        <v>36937</v>
      </c>
      <c r="B2240" s="7" t="s">
        <v>76</v>
      </c>
      <c r="C2240" s="8" t="str">
        <f t="shared" si="355"/>
        <v>Thur</v>
      </c>
      <c r="E2240" s="23">
        <v>12</v>
      </c>
      <c r="F2240" s="9">
        <v>19255</v>
      </c>
      <c r="G2240" s="9">
        <v>15956</v>
      </c>
      <c r="H2240" s="61">
        <v>6617</v>
      </c>
      <c r="I2240" s="9">
        <v>209</v>
      </c>
      <c r="J2240" s="16">
        <v>0</v>
      </c>
      <c r="K2240" s="9">
        <v>2081</v>
      </c>
      <c r="L2240" s="16">
        <v>19449</v>
      </c>
      <c r="M2240" s="16"/>
      <c r="N2240" s="20"/>
      <c r="O2240" s="11">
        <f t="shared" si="356"/>
        <v>63567</v>
      </c>
      <c r="P2240" s="22">
        <v>0</v>
      </c>
      <c r="Q2240" s="11">
        <f t="shared" si="357"/>
        <v>2081</v>
      </c>
      <c r="S2240" s="11">
        <f t="shared" si="362"/>
        <v>63567</v>
      </c>
      <c r="T2240" s="11">
        <f t="shared" si="352"/>
        <v>63567</v>
      </c>
      <c r="U2240" s="11">
        <f t="shared" si="358"/>
        <v>-3507</v>
      </c>
      <c r="V2240" s="11">
        <f t="shared" si="353"/>
        <v>44118</v>
      </c>
      <c r="W2240" s="12">
        <f t="shared" si="363"/>
        <v>0.69403936004530653</v>
      </c>
      <c r="X2240" s="11">
        <f t="shared" si="354"/>
        <v>19449</v>
      </c>
      <c r="Y2240" s="12">
        <f t="shared" si="364"/>
        <v>0.30596063995469347</v>
      </c>
      <c r="AA2240" s="12"/>
      <c r="AB2240" s="12"/>
    </row>
    <row r="2241" spans="1:31">
      <c r="A2241" s="1">
        <v>36938</v>
      </c>
      <c r="B2241" s="7" t="s">
        <v>76</v>
      </c>
      <c r="C2241" s="8" t="str">
        <f t="shared" si="355"/>
        <v>Fri</v>
      </c>
      <c r="E2241" s="23">
        <v>21</v>
      </c>
      <c r="F2241" s="9">
        <v>28688</v>
      </c>
      <c r="G2241" s="9">
        <v>17913</v>
      </c>
      <c r="H2241" s="61">
        <v>9605</v>
      </c>
      <c r="I2241" s="9">
        <v>346</v>
      </c>
      <c r="J2241" s="16">
        <v>0</v>
      </c>
      <c r="K2241" s="9">
        <v>2085</v>
      </c>
      <c r="L2241" s="16">
        <v>22042</v>
      </c>
      <c r="M2241" s="16"/>
      <c r="N2241" s="20"/>
      <c r="O2241" s="11">
        <f t="shared" si="356"/>
        <v>80679</v>
      </c>
      <c r="P2241" s="22">
        <v>0</v>
      </c>
      <c r="Q2241" s="11">
        <f t="shared" si="357"/>
        <v>2085</v>
      </c>
      <c r="S2241" s="11">
        <f t="shared" si="362"/>
        <v>80679</v>
      </c>
      <c r="T2241" s="11">
        <f t="shared" si="352"/>
        <v>80679</v>
      </c>
      <c r="U2241" s="11">
        <f t="shared" si="358"/>
        <v>17112</v>
      </c>
      <c r="V2241" s="11">
        <f t="shared" si="353"/>
        <v>58637</v>
      </c>
      <c r="W2241" s="12">
        <f t="shared" si="363"/>
        <v>0.72679383730586644</v>
      </c>
      <c r="X2241" s="11">
        <f t="shared" si="354"/>
        <v>22042</v>
      </c>
      <c r="Y2241" s="12">
        <f t="shared" si="364"/>
        <v>0.27320616269413356</v>
      </c>
      <c r="AA2241" s="12"/>
      <c r="AB2241" s="12"/>
    </row>
    <row r="2242" spans="1:31">
      <c r="A2242" s="1">
        <v>36939</v>
      </c>
      <c r="B2242" s="7" t="s">
        <v>76</v>
      </c>
      <c r="C2242" s="8" t="str">
        <f t="shared" si="355"/>
        <v>Sat</v>
      </c>
      <c r="E2242" s="23">
        <v>31</v>
      </c>
      <c r="F2242" s="9">
        <v>40581</v>
      </c>
      <c r="G2242" s="9">
        <v>20189</v>
      </c>
      <c r="H2242" s="61">
        <v>12908</v>
      </c>
      <c r="I2242" s="9">
        <v>2068</v>
      </c>
      <c r="J2242" s="16">
        <v>0</v>
      </c>
      <c r="K2242" s="9">
        <v>3519</v>
      </c>
      <c r="L2242" s="16">
        <v>25866</v>
      </c>
      <c r="M2242" s="16"/>
      <c r="N2242" s="20"/>
      <c r="O2242" s="11">
        <f t="shared" si="356"/>
        <v>105131</v>
      </c>
      <c r="P2242" s="22">
        <v>0</v>
      </c>
      <c r="Q2242" s="11">
        <f t="shared" si="357"/>
        <v>3519</v>
      </c>
      <c r="S2242" s="11">
        <f t="shared" si="362"/>
        <v>105131</v>
      </c>
      <c r="T2242" s="11">
        <f t="shared" si="352"/>
        <v>105131</v>
      </c>
      <c r="U2242" s="11">
        <f t="shared" si="358"/>
        <v>24452</v>
      </c>
      <c r="V2242" s="11">
        <f t="shared" si="353"/>
        <v>79265</v>
      </c>
      <c r="W2242" s="12">
        <f t="shared" si="363"/>
        <v>0.7539641019299731</v>
      </c>
      <c r="X2242" s="11">
        <f t="shared" si="354"/>
        <v>25866</v>
      </c>
      <c r="Y2242" s="12">
        <f t="shared" si="364"/>
        <v>0.24603589807002693</v>
      </c>
      <c r="AA2242" s="12"/>
      <c r="AB2242" s="12"/>
    </row>
    <row r="2243" spans="1:31">
      <c r="A2243" s="1">
        <v>36940</v>
      </c>
      <c r="B2243" s="7" t="s">
        <v>76</v>
      </c>
      <c r="C2243" s="8" t="str">
        <f t="shared" si="355"/>
        <v>Sun</v>
      </c>
      <c r="E2243" s="23">
        <v>36</v>
      </c>
      <c r="F2243" s="9">
        <v>46670</v>
      </c>
      <c r="G2243" s="9">
        <v>21633</v>
      </c>
      <c r="H2243" s="61">
        <v>14608</v>
      </c>
      <c r="I2243" s="9">
        <v>3102</v>
      </c>
      <c r="J2243" s="16">
        <v>0</v>
      </c>
      <c r="K2243" s="9">
        <v>4863</v>
      </c>
      <c r="L2243" s="16">
        <v>27610</v>
      </c>
      <c r="M2243" s="16"/>
      <c r="N2243" s="20"/>
      <c r="O2243" s="11">
        <f t="shared" si="356"/>
        <v>118486</v>
      </c>
      <c r="P2243" s="22">
        <v>0</v>
      </c>
      <c r="Q2243" s="11">
        <f t="shared" si="357"/>
        <v>4863</v>
      </c>
      <c r="S2243" s="11">
        <f t="shared" si="362"/>
        <v>118486</v>
      </c>
      <c r="T2243" s="11">
        <f t="shared" ref="T2243:T2306" si="365">SUM(S2243,D2243)</f>
        <v>118486</v>
      </c>
      <c r="U2243" s="11">
        <f t="shared" si="358"/>
        <v>13355</v>
      </c>
      <c r="V2243" s="11">
        <f t="shared" ref="V2243:V2306" si="366">SUM(F2243:K2243)-P2243</f>
        <v>90876</v>
      </c>
      <c r="W2243" s="12">
        <f t="shared" si="363"/>
        <v>0.76697668922910722</v>
      </c>
      <c r="X2243" s="11">
        <f t="shared" ref="X2243:X2306" si="367">SUM(L2243:M2243)</f>
        <v>27610</v>
      </c>
      <c r="Y2243" s="12">
        <f t="shared" si="364"/>
        <v>0.23302331077089278</v>
      </c>
      <c r="AA2243" s="12"/>
      <c r="AB2243" s="12"/>
    </row>
    <row r="2244" spans="1:31">
      <c r="A2244" s="1">
        <v>36941</v>
      </c>
      <c r="B2244" s="7" t="s">
        <v>76</v>
      </c>
      <c r="C2244" s="8" t="str">
        <f t="shared" ref="C2244:C2307" si="368">IF(WEEKDAY(A2244)=1,"Sun",IF(WEEKDAY(A2244)=2,"Mon",IF(WEEKDAY(A2244)=3,"Tue",IF(WEEKDAY(A2244)=4,"Wed",IF(WEEKDAY(A2244)=5,"Thur",IF(WEEKDAY(A2244)=6,"Fri",IF(WEEKDAY(A2244)=7,"Sat")))))))</f>
        <v>Mon</v>
      </c>
      <c r="E2244" s="23">
        <v>25.5</v>
      </c>
      <c r="F2244" s="9">
        <v>35888</v>
      </c>
      <c r="G2244" s="9">
        <v>20416</v>
      </c>
      <c r="H2244" s="61">
        <v>11990</v>
      </c>
      <c r="I2244" s="9">
        <v>1697</v>
      </c>
      <c r="J2244" s="16">
        <v>0</v>
      </c>
      <c r="K2244" s="9">
        <v>2489</v>
      </c>
      <c r="L2244" s="16">
        <v>24355</v>
      </c>
      <c r="M2244" s="16"/>
      <c r="N2244" s="20"/>
      <c r="O2244" s="11">
        <f t="shared" ref="O2244:O2307" si="369">SUM(F2244:M2244)</f>
        <v>96835</v>
      </c>
      <c r="P2244" s="22">
        <v>0</v>
      </c>
      <c r="Q2244" s="11">
        <f t="shared" ref="Q2244:Q2307" si="370">K2244-P2244</f>
        <v>2489</v>
      </c>
      <c r="S2244" s="11">
        <f t="shared" si="362"/>
        <v>96835</v>
      </c>
      <c r="T2244" s="11">
        <f t="shared" si="365"/>
        <v>96835</v>
      </c>
      <c r="U2244" s="11">
        <f t="shared" si="358"/>
        <v>-21651</v>
      </c>
      <c r="V2244" s="11">
        <f t="shared" si="366"/>
        <v>72480</v>
      </c>
      <c r="W2244" s="12">
        <f t="shared" si="363"/>
        <v>0.74848969897247897</v>
      </c>
      <c r="X2244" s="11">
        <f t="shared" si="367"/>
        <v>24355</v>
      </c>
      <c r="Y2244" s="12">
        <f t="shared" si="364"/>
        <v>0.25151030102752103</v>
      </c>
      <c r="AA2244" s="12"/>
      <c r="AB2244" s="12"/>
    </row>
    <row r="2245" spans="1:31">
      <c r="A2245" s="1">
        <v>36942</v>
      </c>
      <c r="B2245" s="7" t="s">
        <v>76</v>
      </c>
      <c r="C2245" s="8" t="str">
        <f t="shared" si="368"/>
        <v>Tue</v>
      </c>
      <c r="E2245" s="23">
        <v>9</v>
      </c>
      <c r="F2245" s="9">
        <v>15683</v>
      </c>
      <c r="G2245" s="9">
        <v>15821</v>
      </c>
      <c r="H2245" s="61">
        <v>5237</v>
      </c>
      <c r="I2245" s="9">
        <v>22</v>
      </c>
      <c r="J2245" s="16">
        <v>0</v>
      </c>
      <c r="K2245" s="9">
        <v>1738</v>
      </c>
      <c r="L2245" s="16">
        <v>18020</v>
      </c>
      <c r="M2245" s="16"/>
      <c r="N2245" s="20"/>
      <c r="O2245" s="11">
        <f t="shared" si="369"/>
        <v>56521</v>
      </c>
      <c r="P2245" s="22">
        <v>0</v>
      </c>
      <c r="Q2245" s="11">
        <f t="shared" si="370"/>
        <v>1738</v>
      </c>
      <c r="S2245" s="11">
        <f t="shared" si="362"/>
        <v>56521</v>
      </c>
      <c r="T2245" s="11">
        <f t="shared" si="365"/>
        <v>56521</v>
      </c>
      <c r="U2245" s="11">
        <f t="shared" ref="U2245:U2308" si="371">S2245-S2244</f>
        <v>-40314</v>
      </c>
      <c r="V2245" s="11">
        <f t="shared" si="366"/>
        <v>38501</v>
      </c>
      <c r="W2245" s="12">
        <f t="shared" si="363"/>
        <v>0.68118044620583496</v>
      </c>
      <c r="X2245" s="11">
        <f t="shared" si="367"/>
        <v>18020</v>
      </c>
      <c r="Y2245" s="12">
        <f t="shared" si="364"/>
        <v>0.31881955379416499</v>
      </c>
      <c r="AA2245" s="12"/>
      <c r="AB2245" s="12"/>
    </row>
    <row r="2246" spans="1:31">
      <c r="A2246" s="1">
        <v>36943</v>
      </c>
      <c r="B2246" s="7" t="s">
        <v>76</v>
      </c>
      <c r="C2246" s="8" t="str">
        <f t="shared" si="368"/>
        <v>Wed</v>
      </c>
      <c r="E2246" s="23">
        <v>20</v>
      </c>
      <c r="F2246" s="9">
        <v>33144</v>
      </c>
      <c r="G2246" s="9">
        <v>19391</v>
      </c>
      <c r="H2246" s="61">
        <v>11261</v>
      </c>
      <c r="I2246" s="9">
        <v>1280</v>
      </c>
      <c r="J2246" s="16">
        <v>0</v>
      </c>
      <c r="K2246" s="9">
        <v>3794</v>
      </c>
      <c r="L2246" s="16">
        <v>20034</v>
      </c>
      <c r="M2246" s="16"/>
      <c r="N2246" s="20"/>
      <c r="O2246" s="11">
        <f t="shared" si="369"/>
        <v>88904</v>
      </c>
      <c r="P2246" s="22">
        <v>0</v>
      </c>
      <c r="Q2246" s="11">
        <f t="shared" si="370"/>
        <v>3794</v>
      </c>
      <c r="S2246" s="11">
        <f t="shared" si="362"/>
        <v>88904</v>
      </c>
      <c r="T2246" s="11">
        <f t="shared" si="365"/>
        <v>88904</v>
      </c>
      <c r="U2246" s="11">
        <f t="shared" si="371"/>
        <v>32383</v>
      </c>
      <c r="V2246" s="11">
        <f t="shared" si="366"/>
        <v>68870</v>
      </c>
      <c r="W2246" s="12">
        <f t="shared" si="363"/>
        <v>0.77465580851255289</v>
      </c>
      <c r="X2246" s="11">
        <f t="shared" si="367"/>
        <v>20034</v>
      </c>
      <c r="Y2246" s="12">
        <f t="shared" si="364"/>
        <v>0.22534419148744714</v>
      </c>
      <c r="AA2246" s="12"/>
      <c r="AB2246" s="12"/>
    </row>
    <row r="2247" spans="1:31">
      <c r="A2247" s="1">
        <v>36944</v>
      </c>
      <c r="B2247" s="7" t="s">
        <v>76</v>
      </c>
      <c r="C2247" s="8" t="str">
        <f t="shared" si="368"/>
        <v>Thur</v>
      </c>
      <c r="E2247" s="24">
        <v>40</v>
      </c>
      <c r="F2247" s="9">
        <v>57153</v>
      </c>
      <c r="G2247" s="9">
        <v>23870</v>
      </c>
      <c r="H2247" s="61">
        <v>17768</v>
      </c>
      <c r="I2247" s="9">
        <v>4589</v>
      </c>
      <c r="J2247" s="16">
        <v>0</v>
      </c>
      <c r="K2247" s="9">
        <v>11169</v>
      </c>
      <c r="L2247" s="16">
        <v>28014</v>
      </c>
      <c r="M2247" s="16"/>
      <c r="N2247" s="20"/>
      <c r="O2247" s="11">
        <f t="shared" si="369"/>
        <v>142563</v>
      </c>
      <c r="P2247" s="22">
        <v>0</v>
      </c>
      <c r="Q2247" s="11">
        <f t="shared" si="370"/>
        <v>11169</v>
      </c>
      <c r="S2247" s="11">
        <f t="shared" si="362"/>
        <v>142563</v>
      </c>
      <c r="T2247" s="11">
        <f t="shared" si="365"/>
        <v>142563</v>
      </c>
      <c r="U2247" s="11">
        <f t="shared" si="371"/>
        <v>53659</v>
      </c>
      <c r="V2247" s="11">
        <f t="shared" si="366"/>
        <v>114549</v>
      </c>
      <c r="W2247" s="12">
        <f t="shared" si="363"/>
        <v>0.80349740114896573</v>
      </c>
      <c r="X2247" s="11">
        <f t="shared" si="367"/>
        <v>28014</v>
      </c>
      <c r="Y2247" s="12">
        <f t="shared" si="364"/>
        <v>0.19650259885103427</v>
      </c>
      <c r="AA2247" s="12"/>
      <c r="AB2247" s="12"/>
    </row>
    <row r="2248" spans="1:31">
      <c r="A2248" s="1">
        <v>36945</v>
      </c>
      <c r="B2248" s="7" t="s">
        <v>76</v>
      </c>
      <c r="C2248" s="8" t="str">
        <f t="shared" si="368"/>
        <v>Fri</v>
      </c>
      <c r="E2248" s="24">
        <v>32</v>
      </c>
      <c r="F2248" s="9">
        <v>41530</v>
      </c>
      <c r="G2248" s="9">
        <v>20924</v>
      </c>
      <c r="H2248" s="61">
        <v>13872</v>
      </c>
      <c r="I2248" s="9">
        <v>2352</v>
      </c>
      <c r="J2248" s="16">
        <v>0</v>
      </c>
      <c r="K2248" s="9">
        <v>3726</v>
      </c>
      <c r="L2248" s="16">
        <v>22467</v>
      </c>
      <c r="M2248" s="16"/>
      <c r="N2248" s="20"/>
      <c r="O2248" s="11">
        <f t="shared" si="369"/>
        <v>104871</v>
      </c>
      <c r="P2248" s="22">
        <v>0</v>
      </c>
      <c r="Q2248" s="11">
        <f t="shared" si="370"/>
        <v>3726</v>
      </c>
      <c r="S2248" s="11">
        <f t="shared" si="362"/>
        <v>104871</v>
      </c>
      <c r="T2248" s="11">
        <f t="shared" si="365"/>
        <v>104871</v>
      </c>
      <c r="U2248" s="11">
        <f t="shared" si="371"/>
        <v>-37692</v>
      </c>
      <c r="V2248" s="11">
        <f t="shared" si="366"/>
        <v>82404</v>
      </c>
      <c r="W2248" s="12">
        <f t="shared" si="363"/>
        <v>0.78576536888176907</v>
      </c>
      <c r="X2248" s="11">
        <f t="shared" si="367"/>
        <v>22467</v>
      </c>
      <c r="Y2248" s="12">
        <f t="shared" si="364"/>
        <v>0.21423463111823096</v>
      </c>
      <c r="AA2248" s="12"/>
      <c r="AB2248" s="12"/>
    </row>
    <row r="2249" spans="1:31">
      <c r="A2249" s="1">
        <v>36946</v>
      </c>
      <c r="B2249" s="7" t="s">
        <v>76</v>
      </c>
      <c r="C2249" s="8" t="str">
        <f t="shared" si="368"/>
        <v>Sat</v>
      </c>
      <c r="E2249" s="24">
        <v>25</v>
      </c>
      <c r="F2249" s="9">
        <v>36108</v>
      </c>
      <c r="G2249" s="9">
        <v>19920</v>
      </c>
      <c r="H2249" s="61">
        <v>11638</v>
      </c>
      <c r="I2249" s="9">
        <v>1240</v>
      </c>
      <c r="J2249" s="16">
        <v>0</v>
      </c>
      <c r="K2249" s="9">
        <v>2375</v>
      </c>
      <c r="L2249" s="16">
        <v>20712</v>
      </c>
      <c r="M2249" s="16"/>
      <c r="N2249" s="20"/>
      <c r="O2249" s="11">
        <f t="shared" si="369"/>
        <v>91993</v>
      </c>
      <c r="P2249" s="22">
        <v>0</v>
      </c>
      <c r="Q2249" s="11">
        <f t="shared" si="370"/>
        <v>2375</v>
      </c>
      <c r="S2249" s="11">
        <f t="shared" si="362"/>
        <v>91993</v>
      </c>
      <c r="T2249" s="11">
        <f t="shared" si="365"/>
        <v>91993</v>
      </c>
      <c r="U2249" s="11">
        <f t="shared" si="371"/>
        <v>-12878</v>
      </c>
      <c r="V2249" s="11">
        <f t="shared" si="366"/>
        <v>71281</v>
      </c>
      <c r="W2249" s="12">
        <f t="shared" si="363"/>
        <v>0.77485243442435836</v>
      </c>
      <c r="X2249" s="11">
        <f t="shared" si="367"/>
        <v>20712</v>
      </c>
      <c r="Y2249" s="12">
        <f t="shared" si="364"/>
        <v>0.22514756557564161</v>
      </c>
      <c r="AA2249" s="12"/>
      <c r="AB2249" s="12"/>
    </row>
    <row r="2250" spans="1:31">
      <c r="A2250" s="1">
        <v>36947</v>
      </c>
      <c r="B2250" s="7" t="s">
        <v>76</v>
      </c>
      <c r="C2250" s="8" t="str">
        <f t="shared" si="368"/>
        <v>Sun</v>
      </c>
      <c r="E2250" s="24">
        <v>9</v>
      </c>
      <c r="F2250" s="9">
        <v>23554</v>
      </c>
      <c r="G2250" s="9">
        <v>16635</v>
      </c>
      <c r="H2250" s="61">
        <v>6104</v>
      </c>
      <c r="I2250" s="9">
        <v>210</v>
      </c>
      <c r="J2250" s="16">
        <v>0</v>
      </c>
      <c r="K2250" s="9">
        <v>1939</v>
      </c>
      <c r="L2250" s="16">
        <v>15627</v>
      </c>
      <c r="M2250" s="16"/>
      <c r="N2250" s="20"/>
      <c r="O2250" s="11">
        <f t="shared" si="369"/>
        <v>64069</v>
      </c>
      <c r="P2250" s="22">
        <v>0</v>
      </c>
      <c r="Q2250" s="11">
        <f t="shared" si="370"/>
        <v>1939</v>
      </c>
      <c r="S2250" s="11">
        <f t="shared" si="362"/>
        <v>64069</v>
      </c>
      <c r="T2250" s="11">
        <f t="shared" si="365"/>
        <v>64069</v>
      </c>
      <c r="U2250" s="11">
        <f t="shared" si="371"/>
        <v>-27924</v>
      </c>
      <c r="V2250" s="11">
        <f t="shared" si="366"/>
        <v>48442</v>
      </c>
      <c r="W2250" s="12">
        <f t="shared" si="363"/>
        <v>0.75609108929435453</v>
      </c>
      <c r="X2250" s="11">
        <f t="shared" si="367"/>
        <v>15627</v>
      </c>
      <c r="Y2250" s="12">
        <f t="shared" si="364"/>
        <v>0.24390891070564547</v>
      </c>
      <c r="AA2250" s="12"/>
      <c r="AB2250" s="12"/>
    </row>
    <row r="2251" spans="1:31">
      <c r="A2251" s="1">
        <v>36948</v>
      </c>
      <c r="B2251" s="7" t="s">
        <v>76</v>
      </c>
      <c r="C2251" s="8" t="str">
        <f t="shared" si="368"/>
        <v>Mon</v>
      </c>
      <c r="E2251" s="24">
        <v>16</v>
      </c>
      <c r="F2251" s="9">
        <v>23661</v>
      </c>
      <c r="G2251" s="9">
        <v>17372</v>
      </c>
      <c r="H2251" s="61">
        <v>7945</v>
      </c>
      <c r="I2251" s="9">
        <v>467</v>
      </c>
      <c r="J2251" s="16">
        <v>0</v>
      </c>
      <c r="K2251" s="9">
        <v>2147</v>
      </c>
      <c r="L2251" s="16">
        <v>16349</v>
      </c>
      <c r="M2251" s="16"/>
      <c r="N2251" s="20"/>
      <c r="O2251" s="11">
        <f t="shared" si="369"/>
        <v>67941</v>
      </c>
      <c r="P2251" s="22">
        <v>0</v>
      </c>
      <c r="Q2251" s="11">
        <f t="shared" si="370"/>
        <v>2147</v>
      </c>
      <c r="S2251" s="11">
        <f t="shared" si="362"/>
        <v>67941</v>
      </c>
      <c r="T2251" s="11">
        <f t="shared" si="365"/>
        <v>67941</v>
      </c>
      <c r="U2251" s="11">
        <f t="shared" si="371"/>
        <v>3872</v>
      </c>
      <c r="V2251" s="11">
        <f t="shared" si="366"/>
        <v>51592</v>
      </c>
      <c r="W2251" s="12">
        <f t="shared" si="363"/>
        <v>0.75936474293872624</v>
      </c>
      <c r="X2251" s="11">
        <f t="shared" si="367"/>
        <v>16349</v>
      </c>
      <c r="Y2251" s="12">
        <f t="shared" si="364"/>
        <v>0.24063525706127376</v>
      </c>
      <c r="AA2251" s="12"/>
      <c r="AB2251" s="12"/>
    </row>
    <row r="2252" spans="1:31">
      <c r="A2252" s="1">
        <v>36949</v>
      </c>
      <c r="B2252" s="7" t="s">
        <v>76</v>
      </c>
      <c r="C2252" s="8" t="str">
        <f t="shared" si="368"/>
        <v>Tue</v>
      </c>
      <c r="E2252" s="24">
        <v>18</v>
      </c>
      <c r="F2252" s="9">
        <v>25386</v>
      </c>
      <c r="G2252" s="9">
        <v>18137</v>
      </c>
      <c r="H2252" s="61">
        <v>8539</v>
      </c>
      <c r="I2252" s="9">
        <v>395</v>
      </c>
      <c r="J2252" s="16">
        <v>0</v>
      </c>
      <c r="K2252" s="9">
        <v>2007</v>
      </c>
      <c r="L2252" s="16">
        <v>17280</v>
      </c>
      <c r="M2252" s="16"/>
      <c r="N2252" s="20"/>
      <c r="O2252" s="11">
        <f t="shared" si="369"/>
        <v>71744</v>
      </c>
      <c r="P2252" s="22">
        <v>0</v>
      </c>
      <c r="Q2252" s="11">
        <f t="shared" si="370"/>
        <v>2007</v>
      </c>
      <c r="S2252" s="11">
        <f t="shared" si="362"/>
        <v>71744</v>
      </c>
      <c r="T2252" s="11">
        <f t="shared" si="365"/>
        <v>71744</v>
      </c>
      <c r="U2252" s="11">
        <f t="shared" si="371"/>
        <v>3803</v>
      </c>
      <c r="V2252" s="11">
        <f t="shared" si="366"/>
        <v>54464</v>
      </c>
      <c r="W2252" s="12">
        <f t="shared" si="363"/>
        <v>0.75914362176628014</v>
      </c>
      <c r="X2252" s="11">
        <f t="shared" si="367"/>
        <v>17280</v>
      </c>
      <c r="Y2252" s="12">
        <f t="shared" si="364"/>
        <v>0.24085637823371989</v>
      </c>
      <c r="AA2252" s="12"/>
      <c r="AB2252" s="12"/>
    </row>
    <row r="2253" spans="1:31">
      <c r="A2253" s="1">
        <v>36950</v>
      </c>
      <c r="B2253" s="7" t="s">
        <v>76</v>
      </c>
      <c r="C2253" s="8" t="str">
        <f t="shared" si="368"/>
        <v>Wed</v>
      </c>
      <c r="E2253" s="23">
        <v>16.5</v>
      </c>
      <c r="F2253" s="21">
        <v>32476</v>
      </c>
      <c r="G2253" s="21">
        <v>19626</v>
      </c>
      <c r="H2253" s="101">
        <v>11210</v>
      </c>
      <c r="I2253" s="21">
        <v>588</v>
      </c>
      <c r="J2253" s="16">
        <v>0</v>
      </c>
      <c r="K2253" s="21">
        <v>1850</v>
      </c>
      <c r="L2253" s="21">
        <v>20608</v>
      </c>
      <c r="M2253" s="21"/>
      <c r="N2253" s="25"/>
      <c r="O2253" s="11">
        <f t="shared" si="369"/>
        <v>86358</v>
      </c>
      <c r="P2253" s="22">
        <v>0</v>
      </c>
      <c r="Q2253" s="11">
        <f t="shared" si="370"/>
        <v>1850</v>
      </c>
      <c r="S2253" s="11">
        <f t="shared" si="362"/>
        <v>86358</v>
      </c>
      <c r="T2253" s="11">
        <f t="shared" si="365"/>
        <v>86358</v>
      </c>
      <c r="U2253" s="11">
        <f t="shared" si="371"/>
        <v>14614</v>
      </c>
      <c r="V2253" s="11">
        <f t="shared" si="366"/>
        <v>65750</v>
      </c>
      <c r="W2253" s="12">
        <f t="shared" si="363"/>
        <v>0.76136547858912895</v>
      </c>
      <c r="X2253" s="11">
        <f t="shared" si="367"/>
        <v>20608</v>
      </c>
      <c r="Y2253" s="12">
        <f t="shared" si="364"/>
        <v>0.23863452141087102</v>
      </c>
      <c r="AA2253" s="12"/>
      <c r="AB2253" s="12"/>
    </row>
    <row r="2254" spans="1:31">
      <c r="A2254" s="1">
        <v>36951</v>
      </c>
      <c r="B2254" s="7" t="s">
        <v>77</v>
      </c>
      <c r="C2254" s="8" t="str">
        <f t="shared" si="368"/>
        <v>Thur</v>
      </c>
      <c r="E2254" s="23">
        <v>23</v>
      </c>
      <c r="F2254" s="9">
        <v>33130</v>
      </c>
      <c r="G2254" s="9">
        <v>19743</v>
      </c>
      <c r="H2254" s="61">
        <v>11427</v>
      </c>
      <c r="I2254" s="9">
        <v>698</v>
      </c>
      <c r="J2254" s="16">
        <v>0</v>
      </c>
      <c r="K2254" s="9">
        <v>1922</v>
      </c>
      <c r="L2254" s="16">
        <v>19903</v>
      </c>
      <c r="M2254" s="16"/>
      <c r="N2254" s="20"/>
      <c r="O2254" s="11">
        <f t="shared" si="369"/>
        <v>86823</v>
      </c>
      <c r="P2254" s="22">
        <v>0</v>
      </c>
      <c r="Q2254" s="11">
        <f t="shared" si="370"/>
        <v>1922</v>
      </c>
      <c r="S2254" s="11">
        <f t="shared" ref="S2254:S2284" si="372">O2254-P2254</f>
        <v>86823</v>
      </c>
      <c r="T2254" s="11">
        <f t="shared" si="365"/>
        <v>86823</v>
      </c>
      <c r="U2254" s="11">
        <f t="shared" si="371"/>
        <v>465</v>
      </c>
      <c r="V2254" s="11">
        <f t="shared" si="366"/>
        <v>66920</v>
      </c>
      <c r="W2254" s="12">
        <f t="shared" ref="W2254:W2284" si="373">V2254/S2254</f>
        <v>0.77076350736555976</v>
      </c>
      <c r="X2254" s="11">
        <f t="shared" si="367"/>
        <v>19903</v>
      </c>
      <c r="Y2254" s="12">
        <f t="shared" ref="Y2254:Y2284" si="374">X2254/S2254</f>
        <v>0.22923649263444018</v>
      </c>
      <c r="AA2254" s="9">
        <f>INTERCEPT(T2254:T2284,E2254:E2284)</f>
        <v>25850.488533163109</v>
      </c>
      <c r="AB2254" s="9">
        <f>SLOPE(T2254:T2284,E2254:E2284)</f>
        <v>2610.9235682851104</v>
      </c>
      <c r="AC2254" s="12">
        <f>RSQ(T2254:T2284,E2254:E2284)</f>
        <v>0.79484974328659475</v>
      </c>
      <c r="AD2254" s="9">
        <f>AA2254+(AB2254*55)</f>
        <v>169451.28478884418</v>
      </c>
      <c r="AE2254" s="10">
        <f>SUM(E2254:E2284)</f>
        <v>645.16666666666663</v>
      </c>
    </row>
    <row r="2255" spans="1:31">
      <c r="A2255" s="1">
        <v>36952</v>
      </c>
      <c r="B2255" s="7" t="s">
        <v>77</v>
      </c>
      <c r="C2255" s="8" t="str">
        <f t="shared" si="368"/>
        <v>Fri</v>
      </c>
      <c r="E2255" s="23">
        <v>17</v>
      </c>
      <c r="F2255" s="9">
        <v>25354</v>
      </c>
      <c r="G2255" s="9">
        <v>17587</v>
      </c>
      <c r="H2255" s="61">
        <v>7655</v>
      </c>
      <c r="I2255" s="9">
        <v>94</v>
      </c>
      <c r="J2255" s="16">
        <v>0</v>
      </c>
      <c r="K2255" s="9">
        <v>2252</v>
      </c>
      <c r="L2255" s="16">
        <v>17283</v>
      </c>
      <c r="M2255" s="16"/>
      <c r="N2255" s="20"/>
      <c r="O2255" s="11">
        <f t="shared" si="369"/>
        <v>70225</v>
      </c>
      <c r="P2255" s="22">
        <v>0</v>
      </c>
      <c r="Q2255" s="11">
        <f t="shared" si="370"/>
        <v>2252</v>
      </c>
      <c r="S2255" s="11">
        <f t="shared" si="372"/>
        <v>70225</v>
      </c>
      <c r="T2255" s="11">
        <f t="shared" si="365"/>
        <v>70225</v>
      </c>
      <c r="U2255" s="11">
        <f t="shared" si="371"/>
        <v>-16598</v>
      </c>
      <c r="V2255" s="11">
        <f t="shared" si="366"/>
        <v>52942</v>
      </c>
      <c r="W2255" s="12">
        <f t="shared" si="373"/>
        <v>0.75389106443574228</v>
      </c>
      <c r="X2255" s="11">
        <f t="shared" si="367"/>
        <v>17283</v>
      </c>
      <c r="Y2255" s="12">
        <f t="shared" si="374"/>
        <v>0.24610893556425775</v>
      </c>
      <c r="AA2255" s="12"/>
      <c r="AB2255" s="12"/>
    </row>
    <row r="2256" spans="1:31">
      <c r="A2256" s="1">
        <v>36953</v>
      </c>
      <c r="B2256" s="7" t="s">
        <v>77</v>
      </c>
      <c r="C2256" s="8" t="str">
        <f t="shared" si="368"/>
        <v>Sat</v>
      </c>
      <c r="E2256" s="23">
        <v>22</v>
      </c>
      <c r="F2256" s="9">
        <v>25054</v>
      </c>
      <c r="G2256" s="9">
        <v>17252</v>
      </c>
      <c r="H2256" s="61">
        <v>6645</v>
      </c>
      <c r="I2256" s="9">
        <v>21</v>
      </c>
      <c r="J2256" s="16">
        <v>0</v>
      </c>
      <c r="K2256" s="9">
        <v>2161</v>
      </c>
      <c r="L2256" s="16">
        <v>17130</v>
      </c>
      <c r="M2256" s="16"/>
      <c r="N2256" s="20"/>
      <c r="O2256" s="11">
        <f t="shared" si="369"/>
        <v>68263</v>
      </c>
      <c r="P2256" s="22">
        <v>0</v>
      </c>
      <c r="Q2256" s="11">
        <f t="shared" si="370"/>
        <v>2161</v>
      </c>
      <c r="S2256" s="11">
        <f t="shared" si="372"/>
        <v>68263</v>
      </c>
      <c r="T2256" s="11">
        <f t="shared" si="365"/>
        <v>68263</v>
      </c>
      <c r="U2256" s="11">
        <f t="shared" si="371"/>
        <v>-1962</v>
      </c>
      <c r="V2256" s="11">
        <f t="shared" si="366"/>
        <v>51133</v>
      </c>
      <c r="W2256" s="12">
        <f t="shared" si="373"/>
        <v>0.74905878733721054</v>
      </c>
      <c r="X2256" s="11">
        <f t="shared" si="367"/>
        <v>17130</v>
      </c>
      <c r="Y2256" s="12">
        <f t="shared" si="374"/>
        <v>0.25094121266278951</v>
      </c>
      <c r="AA2256" s="12"/>
      <c r="AB2256" s="12"/>
    </row>
    <row r="2257" spans="1:28">
      <c r="A2257" s="1">
        <v>36954</v>
      </c>
      <c r="B2257" s="7" t="s">
        <v>77</v>
      </c>
      <c r="C2257" s="8" t="str">
        <f t="shared" si="368"/>
        <v>Sun</v>
      </c>
      <c r="E2257" s="23">
        <v>23</v>
      </c>
      <c r="F2257" s="9">
        <v>35300</v>
      </c>
      <c r="G2257" s="9">
        <v>19796</v>
      </c>
      <c r="H2257" s="61">
        <v>10924</v>
      </c>
      <c r="I2257" s="9">
        <v>941</v>
      </c>
      <c r="J2257" s="16">
        <v>0</v>
      </c>
      <c r="K2257" s="9">
        <v>2834</v>
      </c>
      <c r="L2257" s="16">
        <v>20165</v>
      </c>
      <c r="M2257" s="16"/>
      <c r="N2257" s="20"/>
      <c r="O2257" s="11">
        <f t="shared" si="369"/>
        <v>89960</v>
      </c>
      <c r="P2257" s="22">
        <v>0</v>
      </c>
      <c r="Q2257" s="11">
        <f t="shared" si="370"/>
        <v>2834</v>
      </c>
      <c r="S2257" s="11">
        <f t="shared" si="372"/>
        <v>89960</v>
      </c>
      <c r="T2257" s="11">
        <f t="shared" si="365"/>
        <v>89960</v>
      </c>
      <c r="U2257" s="11">
        <f t="shared" si="371"/>
        <v>21697</v>
      </c>
      <c r="V2257" s="11">
        <f t="shared" si="366"/>
        <v>69795</v>
      </c>
      <c r="W2257" s="12">
        <f t="shared" si="373"/>
        <v>0.77584481991996446</v>
      </c>
      <c r="X2257" s="11">
        <f t="shared" si="367"/>
        <v>20165</v>
      </c>
      <c r="Y2257" s="12">
        <f t="shared" si="374"/>
        <v>0.22415518008003557</v>
      </c>
      <c r="AA2257" s="12"/>
      <c r="AB2257" s="12"/>
    </row>
    <row r="2258" spans="1:28">
      <c r="A2258" s="1">
        <v>36955</v>
      </c>
      <c r="B2258" s="7" t="s">
        <v>77</v>
      </c>
      <c r="C2258" s="8" t="str">
        <f t="shared" si="368"/>
        <v>Mon</v>
      </c>
      <c r="E2258" s="23">
        <v>30</v>
      </c>
      <c r="F2258" s="9">
        <v>45095</v>
      </c>
      <c r="G2258" s="9">
        <v>22126</v>
      </c>
      <c r="H2258" s="61">
        <v>14921</v>
      </c>
      <c r="I2258" s="9">
        <v>2722</v>
      </c>
      <c r="J2258" s="16">
        <v>0</v>
      </c>
      <c r="K2258" s="9">
        <v>4879</v>
      </c>
      <c r="L2258" s="16">
        <v>23700</v>
      </c>
      <c r="M2258" s="16"/>
      <c r="N2258" s="20"/>
      <c r="O2258" s="11">
        <f t="shared" si="369"/>
        <v>113443</v>
      </c>
      <c r="P2258" s="22">
        <v>0</v>
      </c>
      <c r="Q2258" s="11">
        <f t="shared" si="370"/>
        <v>4879</v>
      </c>
      <c r="S2258" s="11">
        <f t="shared" si="372"/>
        <v>113443</v>
      </c>
      <c r="T2258" s="11">
        <f t="shared" si="365"/>
        <v>113443</v>
      </c>
      <c r="U2258" s="11">
        <f t="shared" si="371"/>
        <v>23483</v>
      </c>
      <c r="V2258" s="11">
        <f t="shared" si="366"/>
        <v>89743</v>
      </c>
      <c r="W2258" s="12">
        <f t="shared" si="373"/>
        <v>0.79108450940119712</v>
      </c>
      <c r="X2258" s="11">
        <f t="shared" si="367"/>
        <v>23700</v>
      </c>
      <c r="Y2258" s="12">
        <f t="shared" si="374"/>
        <v>0.20891549059880293</v>
      </c>
      <c r="AA2258" s="12"/>
      <c r="AB2258" s="12"/>
    </row>
    <row r="2259" spans="1:28">
      <c r="A2259" s="1">
        <v>36956</v>
      </c>
      <c r="B2259" s="7" t="s">
        <v>77</v>
      </c>
      <c r="C2259" s="8" t="str">
        <f t="shared" si="368"/>
        <v>Tue</v>
      </c>
      <c r="E2259" s="23">
        <v>30</v>
      </c>
      <c r="F2259" s="9">
        <v>49239</v>
      </c>
      <c r="G2259" s="9">
        <v>22682</v>
      </c>
      <c r="H2259" s="61">
        <v>16047</v>
      </c>
      <c r="I2259" s="9">
        <v>3988</v>
      </c>
      <c r="J2259" s="16">
        <v>0</v>
      </c>
      <c r="K2259" s="9">
        <v>8142</v>
      </c>
      <c r="L2259" s="16">
        <v>25747</v>
      </c>
      <c r="M2259" s="16"/>
      <c r="N2259" s="20"/>
      <c r="O2259" s="11">
        <f t="shared" si="369"/>
        <v>125845</v>
      </c>
      <c r="P2259" s="22">
        <v>0</v>
      </c>
      <c r="Q2259" s="11">
        <f t="shared" si="370"/>
        <v>8142</v>
      </c>
      <c r="S2259" s="11">
        <f t="shared" si="372"/>
        <v>125845</v>
      </c>
      <c r="T2259" s="11">
        <f t="shared" si="365"/>
        <v>125845</v>
      </c>
      <c r="U2259" s="11">
        <f t="shared" si="371"/>
        <v>12402</v>
      </c>
      <c r="V2259" s="11">
        <f t="shared" si="366"/>
        <v>100098</v>
      </c>
      <c r="W2259" s="12">
        <f t="shared" si="373"/>
        <v>0.79540704835313281</v>
      </c>
      <c r="X2259" s="11">
        <f t="shared" si="367"/>
        <v>25747</v>
      </c>
      <c r="Y2259" s="12">
        <f t="shared" si="374"/>
        <v>0.20459295164686717</v>
      </c>
      <c r="AA2259" s="12"/>
      <c r="AB2259" s="12"/>
    </row>
    <row r="2260" spans="1:28">
      <c r="A2260" s="1">
        <v>36957</v>
      </c>
      <c r="B2260" s="7" t="s">
        <v>77</v>
      </c>
      <c r="C2260" s="8" t="str">
        <f t="shared" si="368"/>
        <v>Wed</v>
      </c>
      <c r="E2260" s="23">
        <v>27</v>
      </c>
      <c r="F2260" s="9">
        <v>40129</v>
      </c>
      <c r="G2260" s="9">
        <v>21216</v>
      </c>
      <c r="H2260" s="61">
        <v>13576</v>
      </c>
      <c r="I2260" s="9">
        <v>1984</v>
      </c>
      <c r="J2260" s="16">
        <v>0</v>
      </c>
      <c r="K2260" s="9">
        <v>3664</v>
      </c>
      <c r="L2260" s="16">
        <v>22290</v>
      </c>
      <c r="M2260" s="16"/>
      <c r="N2260" s="20"/>
      <c r="O2260" s="11">
        <f t="shared" si="369"/>
        <v>102859</v>
      </c>
      <c r="P2260" s="22">
        <v>0</v>
      </c>
      <c r="Q2260" s="11">
        <f t="shared" si="370"/>
        <v>3664</v>
      </c>
      <c r="S2260" s="11">
        <f t="shared" si="372"/>
        <v>102859</v>
      </c>
      <c r="T2260" s="11">
        <f t="shared" si="365"/>
        <v>102859</v>
      </c>
      <c r="U2260" s="11">
        <f t="shared" si="371"/>
        <v>-22986</v>
      </c>
      <c r="V2260" s="11">
        <f t="shared" si="366"/>
        <v>80569</v>
      </c>
      <c r="W2260" s="12">
        <f t="shared" si="373"/>
        <v>0.7832955793853722</v>
      </c>
      <c r="X2260" s="11">
        <f t="shared" si="367"/>
        <v>22290</v>
      </c>
      <c r="Y2260" s="12">
        <f t="shared" si="374"/>
        <v>0.2167044206146278</v>
      </c>
      <c r="AA2260" s="12"/>
      <c r="AB2260" s="12"/>
    </row>
    <row r="2261" spans="1:28">
      <c r="A2261" s="1">
        <v>36958</v>
      </c>
      <c r="B2261" s="7" t="s">
        <v>77</v>
      </c>
      <c r="C2261" s="8" t="str">
        <f t="shared" si="368"/>
        <v>Thur</v>
      </c>
      <c r="E2261" s="23">
        <v>22</v>
      </c>
      <c r="F2261" s="9">
        <v>30267</v>
      </c>
      <c r="G2261" s="9">
        <v>19160</v>
      </c>
      <c r="H2261" s="61">
        <v>10234</v>
      </c>
      <c r="I2261" s="9">
        <v>365</v>
      </c>
      <c r="J2261" s="16">
        <v>0</v>
      </c>
      <c r="K2261" s="9">
        <v>2309</v>
      </c>
      <c r="L2261" s="16">
        <v>19353</v>
      </c>
      <c r="M2261" s="16"/>
      <c r="N2261" s="20"/>
      <c r="O2261" s="11">
        <f t="shared" si="369"/>
        <v>81688</v>
      </c>
      <c r="P2261" s="22">
        <v>0</v>
      </c>
      <c r="Q2261" s="11">
        <f t="shared" si="370"/>
        <v>2309</v>
      </c>
      <c r="S2261" s="11">
        <f t="shared" si="372"/>
        <v>81688</v>
      </c>
      <c r="T2261" s="11">
        <f t="shared" si="365"/>
        <v>81688</v>
      </c>
      <c r="U2261" s="11">
        <f t="shared" si="371"/>
        <v>-21171</v>
      </c>
      <c r="V2261" s="11">
        <f t="shared" si="366"/>
        <v>62335</v>
      </c>
      <c r="W2261" s="12">
        <f t="shared" si="373"/>
        <v>0.76308637743609831</v>
      </c>
      <c r="X2261" s="11">
        <f t="shared" si="367"/>
        <v>19353</v>
      </c>
      <c r="Y2261" s="12">
        <f t="shared" si="374"/>
        <v>0.23691362256390167</v>
      </c>
      <c r="AA2261" s="12"/>
      <c r="AB2261" s="12"/>
    </row>
    <row r="2262" spans="1:28">
      <c r="A2262" s="1">
        <v>36959</v>
      </c>
      <c r="B2262" s="7" t="s">
        <v>77</v>
      </c>
      <c r="C2262" s="8" t="str">
        <f t="shared" si="368"/>
        <v>Fri</v>
      </c>
      <c r="E2262" s="23">
        <v>25.166666666666668</v>
      </c>
      <c r="F2262" s="9">
        <v>35861</v>
      </c>
      <c r="G2262" s="9">
        <v>19965</v>
      </c>
      <c r="H2262" s="61">
        <v>11709</v>
      </c>
      <c r="I2262" s="9">
        <v>1253</v>
      </c>
      <c r="J2262" s="16">
        <v>0</v>
      </c>
      <c r="K2262" s="9">
        <v>2340</v>
      </c>
      <c r="L2262" s="16">
        <v>20465</v>
      </c>
      <c r="M2262" s="16"/>
      <c r="N2262" s="20"/>
      <c r="O2262" s="11">
        <f t="shared" si="369"/>
        <v>91593</v>
      </c>
      <c r="P2262" s="22">
        <v>0</v>
      </c>
      <c r="Q2262" s="11">
        <f t="shared" si="370"/>
        <v>2340</v>
      </c>
      <c r="S2262" s="11">
        <f t="shared" si="372"/>
        <v>91593</v>
      </c>
      <c r="T2262" s="11">
        <f t="shared" si="365"/>
        <v>91593</v>
      </c>
      <c r="U2262" s="11">
        <f t="shared" si="371"/>
        <v>9905</v>
      </c>
      <c r="V2262" s="11">
        <f t="shared" si="366"/>
        <v>71128</v>
      </c>
      <c r="W2262" s="12">
        <f t="shared" si="373"/>
        <v>0.77656589477361804</v>
      </c>
      <c r="X2262" s="11">
        <f t="shared" si="367"/>
        <v>20465</v>
      </c>
      <c r="Y2262" s="12">
        <f t="shared" si="374"/>
        <v>0.22343410522638193</v>
      </c>
      <c r="AA2262" s="12"/>
      <c r="AB2262" s="12"/>
    </row>
    <row r="2263" spans="1:28">
      <c r="A2263" s="1">
        <v>36960</v>
      </c>
      <c r="B2263" s="7" t="s">
        <v>77</v>
      </c>
      <c r="C2263" s="8" t="str">
        <f t="shared" si="368"/>
        <v>Sat</v>
      </c>
      <c r="E2263" s="23">
        <v>28</v>
      </c>
      <c r="F2263" s="9">
        <v>33572</v>
      </c>
      <c r="G2263" s="9">
        <v>19096</v>
      </c>
      <c r="H2263" s="61">
        <v>10212</v>
      </c>
      <c r="I2263" s="9">
        <v>1222</v>
      </c>
      <c r="J2263" s="16">
        <v>0</v>
      </c>
      <c r="K2263" s="9">
        <v>2101</v>
      </c>
      <c r="L2263" s="16">
        <v>20261</v>
      </c>
      <c r="M2263" s="16"/>
      <c r="N2263" s="20"/>
      <c r="O2263" s="11">
        <f t="shared" si="369"/>
        <v>86464</v>
      </c>
      <c r="P2263" s="22">
        <v>0</v>
      </c>
      <c r="Q2263" s="11">
        <f t="shared" si="370"/>
        <v>2101</v>
      </c>
      <c r="S2263" s="11">
        <f t="shared" si="372"/>
        <v>86464</v>
      </c>
      <c r="T2263" s="11">
        <f t="shared" si="365"/>
        <v>86464</v>
      </c>
      <c r="U2263" s="11">
        <f t="shared" si="371"/>
        <v>-5129</v>
      </c>
      <c r="V2263" s="11">
        <f t="shared" si="366"/>
        <v>66203</v>
      </c>
      <c r="W2263" s="12">
        <f t="shared" si="373"/>
        <v>0.7656712620281273</v>
      </c>
      <c r="X2263" s="11">
        <f t="shared" si="367"/>
        <v>20261</v>
      </c>
      <c r="Y2263" s="12">
        <f t="shared" si="374"/>
        <v>0.23432873797187267</v>
      </c>
      <c r="AA2263" s="12"/>
      <c r="AB2263" s="12"/>
    </row>
    <row r="2264" spans="1:28">
      <c r="A2264" s="1">
        <v>36961</v>
      </c>
      <c r="B2264" s="7" t="s">
        <v>77</v>
      </c>
      <c r="C2264" s="8" t="str">
        <f t="shared" si="368"/>
        <v>Sun</v>
      </c>
      <c r="E2264" s="23">
        <v>15</v>
      </c>
      <c r="F2264" s="9">
        <v>22392</v>
      </c>
      <c r="G2264" s="9">
        <v>16985</v>
      </c>
      <c r="H2264" s="61">
        <v>6917</v>
      </c>
      <c r="I2264" s="9">
        <v>305</v>
      </c>
      <c r="J2264" s="16">
        <v>0</v>
      </c>
      <c r="K2264" s="9">
        <v>2143</v>
      </c>
      <c r="L2264" s="16">
        <v>15941</v>
      </c>
      <c r="M2264" s="16"/>
      <c r="N2264" s="20"/>
      <c r="O2264" s="11">
        <f t="shared" si="369"/>
        <v>64683</v>
      </c>
      <c r="P2264" s="22">
        <v>0</v>
      </c>
      <c r="Q2264" s="11">
        <f t="shared" si="370"/>
        <v>2143</v>
      </c>
      <c r="S2264" s="11">
        <f t="shared" si="372"/>
        <v>64683</v>
      </c>
      <c r="T2264" s="11">
        <f t="shared" si="365"/>
        <v>64683</v>
      </c>
      <c r="U2264" s="11">
        <f t="shared" si="371"/>
        <v>-21781</v>
      </c>
      <c r="V2264" s="11">
        <f t="shared" si="366"/>
        <v>48742</v>
      </c>
      <c r="W2264" s="12">
        <f t="shared" si="373"/>
        <v>0.75355193791258912</v>
      </c>
      <c r="X2264" s="11">
        <f t="shared" si="367"/>
        <v>15941</v>
      </c>
      <c r="Y2264" s="12">
        <f t="shared" si="374"/>
        <v>0.24644806208741091</v>
      </c>
      <c r="AA2264" s="12"/>
      <c r="AB2264" s="12"/>
    </row>
    <row r="2265" spans="1:28">
      <c r="A2265" s="1">
        <v>36962</v>
      </c>
      <c r="B2265" s="7" t="s">
        <v>77</v>
      </c>
      <c r="C2265" s="8" t="str">
        <f t="shared" si="368"/>
        <v>Mon</v>
      </c>
      <c r="E2265" s="23">
        <v>16</v>
      </c>
      <c r="F2265" s="9">
        <v>22185</v>
      </c>
      <c r="G2265" s="9">
        <v>17713</v>
      </c>
      <c r="H2265" s="61">
        <v>7240</v>
      </c>
      <c r="I2265" s="9">
        <v>18</v>
      </c>
      <c r="J2265" s="16">
        <v>0</v>
      </c>
      <c r="K2265" s="9">
        <v>2071</v>
      </c>
      <c r="L2265" s="16">
        <v>16917</v>
      </c>
      <c r="M2265" s="16"/>
      <c r="N2265" s="20"/>
      <c r="O2265" s="11">
        <f t="shared" si="369"/>
        <v>66144</v>
      </c>
      <c r="P2265" s="22">
        <v>0</v>
      </c>
      <c r="Q2265" s="11">
        <f t="shared" si="370"/>
        <v>2071</v>
      </c>
      <c r="S2265" s="11">
        <f t="shared" si="372"/>
        <v>66144</v>
      </c>
      <c r="T2265" s="11">
        <f t="shared" si="365"/>
        <v>66144</v>
      </c>
      <c r="U2265" s="11">
        <f t="shared" si="371"/>
        <v>1461</v>
      </c>
      <c r="V2265" s="11">
        <f t="shared" si="366"/>
        <v>49227</v>
      </c>
      <c r="W2265" s="12">
        <f t="shared" si="373"/>
        <v>0.74423984034833091</v>
      </c>
      <c r="X2265" s="11">
        <f t="shared" si="367"/>
        <v>16917</v>
      </c>
      <c r="Y2265" s="12">
        <f t="shared" si="374"/>
        <v>0.25576015965166909</v>
      </c>
      <c r="AA2265" s="12"/>
      <c r="AB2265" s="12"/>
    </row>
    <row r="2266" spans="1:28">
      <c r="A2266" s="1">
        <v>36963</v>
      </c>
      <c r="B2266" s="7" t="s">
        <v>77</v>
      </c>
      <c r="C2266" s="8" t="str">
        <f t="shared" si="368"/>
        <v>Tue</v>
      </c>
      <c r="E2266" s="23">
        <v>7</v>
      </c>
      <c r="F2266" s="9">
        <v>15294</v>
      </c>
      <c r="G2266" s="9">
        <v>15534</v>
      </c>
      <c r="H2266" s="61">
        <v>5045</v>
      </c>
      <c r="I2266" s="9">
        <v>5</v>
      </c>
      <c r="J2266" s="16">
        <v>0</v>
      </c>
      <c r="K2266" s="9">
        <v>1957</v>
      </c>
      <c r="L2266" s="16">
        <v>14459</v>
      </c>
      <c r="M2266" s="16"/>
      <c r="N2266" s="20"/>
      <c r="O2266" s="11">
        <f t="shared" si="369"/>
        <v>52294</v>
      </c>
      <c r="P2266" s="22">
        <v>0</v>
      </c>
      <c r="Q2266" s="11">
        <f t="shared" si="370"/>
        <v>1957</v>
      </c>
      <c r="S2266" s="11">
        <f t="shared" si="372"/>
        <v>52294</v>
      </c>
      <c r="T2266" s="11">
        <f t="shared" si="365"/>
        <v>52294</v>
      </c>
      <c r="U2266" s="11">
        <f t="shared" si="371"/>
        <v>-13850</v>
      </c>
      <c r="V2266" s="11">
        <f t="shared" si="366"/>
        <v>37835</v>
      </c>
      <c r="W2266" s="12">
        <f t="shared" si="373"/>
        <v>0.72350556469193406</v>
      </c>
      <c r="X2266" s="11">
        <f t="shared" si="367"/>
        <v>14459</v>
      </c>
      <c r="Y2266" s="12">
        <f t="shared" si="374"/>
        <v>0.27649443530806594</v>
      </c>
      <c r="AA2266" s="12"/>
      <c r="AB2266" s="12"/>
    </row>
    <row r="2267" spans="1:28">
      <c r="A2267" s="1">
        <v>36964</v>
      </c>
      <c r="B2267" s="7" t="s">
        <v>77</v>
      </c>
      <c r="C2267" s="8" t="str">
        <f t="shared" si="368"/>
        <v>Wed</v>
      </c>
      <c r="E2267" s="23">
        <v>12</v>
      </c>
      <c r="F2267" s="9">
        <v>18319</v>
      </c>
      <c r="G2267" s="9">
        <v>16441</v>
      </c>
      <c r="H2267" s="61">
        <v>6096</v>
      </c>
      <c r="I2267" s="9">
        <v>54</v>
      </c>
      <c r="J2267" s="16">
        <v>0</v>
      </c>
      <c r="K2267" s="9">
        <v>1916</v>
      </c>
      <c r="L2267" s="16">
        <v>14260</v>
      </c>
      <c r="M2267" s="16"/>
      <c r="N2267" s="20"/>
      <c r="O2267" s="11">
        <f t="shared" si="369"/>
        <v>57086</v>
      </c>
      <c r="P2267" s="22">
        <v>0</v>
      </c>
      <c r="Q2267" s="11">
        <f t="shared" si="370"/>
        <v>1916</v>
      </c>
      <c r="S2267" s="11">
        <f t="shared" si="372"/>
        <v>57086</v>
      </c>
      <c r="T2267" s="11">
        <f t="shared" si="365"/>
        <v>57086</v>
      </c>
      <c r="U2267" s="11">
        <f t="shared" si="371"/>
        <v>4792</v>
      </c>
      <c r="V2267" s="11">
        <f t="shared" si="366"/>
        <v>42826</v>
      </c>
      <c r="W2267" s="12">
        <f t="shared" si="373"/>
        <v>0.75020145044319098</v>
      </c>
      <c r="X2267" s="11">
        <f t="shared" si="367"/>
        <v>14260</v>
      </c>
      <c r="Y2267" s="12">
        <f t="shared" si="374"/>
        <v>0.24979854955680902</v>
      </c>
      <c r="AA2267" s="12"/>
      <c r="AB2267" s="12"/>
    </row>
    <row r="2268" spans="1:28">
      <c r="A2268" s="1">
        <v>36965</v>
      </c>
      <c r="B2268" s="7" t="s">
        <v>77</v>
      </c>
      <c r="C2268" s="8" t="str">
        <f t="shared" si="368"/>
        <v>Thur</v>
      </c>
      <c r="E2268" s="23">
        <v>20</v>
      </c>
      <c r="F2268" s="9">
        <v>29801</v>
      </c>
      <c r="G2268" s="9">
        <v>19248</v>
      </c>
      <c r="H2268" s="61">
        <v>10319</v>
      </c>
      <c r="I2268" s="9">
        <v>354</v>
      </c>
      <c r="J2268" s="16">
        <v>0</v>
      </c>
      <c r="K2268" s="9">
        <v>2064</v>
      </c>
      <c r="L2268" s="16">
        <v>19191</v>
      </c>
      <c r="M2268" s="16"/>
      <c r="N2268" s="20"/>
      <c r="O2268" s="11">
        <f t="shared" si="369"/>
        <v>80977</v>
      </c>
      <c r="P2268" s="22">
        <v>0</v>
      </c>
      <c r="Q2268" s="11">
        <f t="shared" si="370"/>
        <v>2064</v>
      </c>
      <c r="S2268" s="11">
        <f t="shared" si="372"/>
        <v>80977</v>
      </c>
      <c r="T2268" s="11">
        <f t="shared" si="365"/>
        <v>80977</v>
      </c>
      <c r="U2268" s="11">
        <f t="shared" si="371"/>
        <v>23891</v>
      </c>
      <c r="V2268" s="11">
        <f t="shared" si="366"/>
        <v>61786</v>
      </c>
      <c r="W2268" s="12">
        <f t="shared" si="373"/>
        <v>0.76300677970287856</v>
      </c>
      <c r="X2268" s="11">
        <f t="shared" si="367"/>
        <v>19191</v>
      </c>
      <c r="Y2268" s="12">
        <f t="shared" si="374"/>
        <v>0.23699322029712142</v>
      </c>
      <c r="AA2268" s="12"/>
      <c r="AB2268" s="12"/>
    </row>
    <row r="2269" spans="1:28">
      <c r="A2269" s="1">
        <v>36966</v>
      </c>
      <c r="B2269" s="7" t="s">
        <v>77</v>
      </c>
      <c r="C2269" s="8" t="str">
        <f t="shared" si="368"/>
        <v>Fri</v>
      </c>
      <c r="E2269" s="23">
        <v>17</v>
      </c>
      <c r="F2269" s="9">
        <v>25026</v>
      </c>
      <c r="G2269" s="9">
        <v>17528</v>
      </c>
      <c r="H2269" s="61">
        <v>7329</v>
      </c>
      <c r="I2269" s="9">
        <v>33</v>
      </c>
      <c r="J2269" s="16">
        <v>0</v>
      </c>
      <c r="K2269" s="9">
        <v>2216</v>
      </c>
      <c r="L2269" s="16">
        <v>17650</v>
      </c>
      <c r="M2269" s="16"/>
      <c r="N2269" s="20"/>
      <c r="O2269" s="11">
        <f t="shared" si="369"/>
        <v>69782</v>
      </c>
      <c r="P2269" s="22">
        <v>0</v>
      </c>
      <c r="Q2269" s="11">
        <f t="shared" si="370"/>
        <v>2216</v>
      </c>
      <c r="S2269" s="11">
        <f t="shared" si="372"/>
        <v>69782</v>
      </c>
      <c r="T2269" s="11">
        <f t="shared" si="365"/>
        <v>69782</v>
      </c>
      <c r="U2269" s="11">
        <f t="shared" si="371"/>
        <v>-11195</v>
      </c>
      <c r="V2269" s="11">
        <f t="shared" si="366"/>
        <v>52132</v>
      </c>
      <c r="W2269" s="12">
        <f t="shared" si="373"/>
        <v>0.74706944484250948</v>
      </c>
      <c r="X2269" s="11">
        <f t="shared" si="367"/>
        <v>17650</v>
      </c>
      <c r="Y2269" s="12">
        <f t="shared" si="374"/>
        <v>0.25293055515749047</v>
      </c>
      <c r="AA2269" s="12"/>
      <c r="AB2269" s="12"/>
    </row>
    <row r="2270" spans="1:28">
      <c r="A2270" s="1">
        <v>36967</v>
      </c>
      <c r="B2270" s="7" t="s">
        <v>77</v>
      </c>
      <c r="C2270" s="8" t="str">
        <f t="shared" si="368"/>
        <v>Sat</v>
      </c>
      <c r="E2270" s="23">
        <v>17</v>
      </c>
      <c r="F2270" s="9">
        <v>22487</v>
      </c>
      <c r="G2270" s="9">
        <v>16459</v>
      </c>
      <c r="H2270" s="61">
        <v>6542</v>
      </c>
      <c r="I2270" s="9">
        <v>211</v>
      </c>
      <c r="J2270" s="16">
        <v>0</v>
      </c>
      <c r="K2270" s="9">
        <v>1940</v>
      </c>
      <c r="L2270" s="16">
        <v>16299</v>
      </c>
      <c r="M2270" s="16"/>
      <c r="N2270" s="20"/>
      <c r="O2270" s="11">
        <f t="shared" si="369"/>
        <v>63938</v>
      </c>
      <c r="P2270" s="22">
        <v>0</v>
      </c>
      <c r="Q2270" s="11">
        <f t="shared" si="370"/>
        <v>1940</v>
      </c>
      <c r="S2270" s="11">
        <f t="shared" si="372"/>
        <v>63938</v>
      </c>
      <c r="T2270" s="11">
        <f t="shared" si="365"/>
        <v>63938</v>
      </c>
      <c r="U2270" s="11">
        <f t="shared" si="371"/>
        <v>-5844</v>
      </c>
      <c r="V2270" s="11">
        <f t="shared" si="366"/>
        <v>47639</v>
      </c>
      <c r="W2270" s="12">
        <f t="shared" si="373"/>
        <v>0.74508117238574867</v>
      </c>
      <c r="X2270" s="11">
        <f t="shared" si="367"/>
        <v>16299</v>
      </c>
      <c r="Y2270" s="12">
        <f t="shared" si="374"/>
        <v>0.25491882761425133</v>
      </c>
      <c r="AA2270" s="12"/>
      <c r="AB2270" s="12"/>
    </row>
    <row r="2271" spans="1:28">
      <c r="A2271" s="1">
        <v>36968</v>
      </c>
      <c r="B2271" s="7" t="s">
        <v>77</v>
      </c>
      <c r="C2271" s="8" t="str">
        <f t="shared" si="368"/>
        <v>Sun</v>
      </c>
      <c r="E2271" s="23">
        <v>24</v>
      </c>
      <c r="F2271" s="9">
        <v>32417</v>
      </c>
      <c r="G2271" s="9">
        <v>19131</v>
      </c>
      <c r="H2271" s="61">
        <v>10288</v>
      </c>
      <c r="I2271" s="9">
        <v>756</v>
      </c>
      <c r="J2271" s="16">
        <v>0</v>
      </c>
      <c r="K2271" s="9">
        <v>2575</v>
      </c>
      <c r="L2271" s="16">
        <v>19981</v>
      </c>
      <c r="M2271" s="16"/>
      <c r="N2271" s="20"/>
      <c r="O2271" s="11">
        <f t="shared" si="369"/>
        <v>85148</v>
      </c>
      <c r="P2271" s="22">
        <v>0</v>
      </c>
      <c r="Q2271" s="11">
        <f t="shared" si="370"/>
        <v>2575</v>
      </c>
      <c r="S2271" s="11">
        <f t="shared" si="372"/>
        <v>85148</v>
      </c>
      <c r="T2271" s="11">
        <f t="shared" si="365"/>
        <v>85148</v>
      </c>
      <c r="U2271" s="11">
        <f t="shared" si="371"/>
        <v>21210</v>
      </c>
      <c r="V2271" s="11">
        <f t="shared" si="366"/>
        <v>65167</v>
      </c>
      <c r="W2271" s="12">
        <f t="shared" si="373"/>
        <v>0.76533799971813787</v>
      </c>
      <c r="X2271" s="11">
        <f t="shared" si="367"/>
        <v>19981</v>
      </c>
      <c r="Y2271" s="12">
        <f t="shared" si="374"/>
        <v>0.23466200028186218</v>
      </c>
      <c r="AA2271" s="12"/>
      <c r="AB2271" s="12"/>
    </row>
    <row r="2272" spans="1:28">
      <c r="A2272" s="1">
        <v>36969</v>
      </c>
      <c r="B2272" s="7" t="s">
        <v>77</v>
      </c>
      <c r="C2272" s="8" t="str">
        <f t="shared" si="368"/>
        <v>Mon</v>
      </c>
      <c r="E2272" s="23">
        <v>24</v>
      </c>
      <c r="F2272" s="9">
        <v>32451</v>
      </c>
      <c r="G2272" s="9">
        <v>19654</v>
      </c>
      <c r="H2272" s="61">
        <v>11175</v>
      </c>
      <c r="I2272" s="9">
        <v>896</v>
      </c>
      <c r="J2272" s="16">
        <v>0</v>
      </c>
      <c r="K2272" s="9">
        <v>2246</v>
      </c>
      <c r="L2272" s="16">
        <v>19821</v>
      </c>
      <c r="M2272" s="16"/>
      <c r="N2272" s="20"/>
      <c r="O2272" s="11">
        <f t="shared" si="369"/>
        <v>86243</v>
      </c>
      <c r="P2272" s="22">
        <v>0</v>
      </c>
      <c r="Q2272" s="11">
        <f t="shared" si="370"/>
        <v>2246</v>
      </c>
      <c r="S2272" s="11">
        <f t="shared" si="372"/>
        <v>86243</v>
      </c>
      <c r="T2272" s="11">
        <f t="shared" si="365"/>
        <v>86243</v>
      </c>
      <c r="U2272" s="11">
        <f t="shared" si="371"/>
        <v>1095</v>
      </c>
      <c r="V2272" s="11">
        <f t="shared" si="366"/>
        <v>66422</v>
      </c>
      <c r="W2272" s="12">
        <f t="shared" si="373"/>
        <v>0.77017265169347082</v>
      </c>
      <c r="X2272" s="11">
        <f t="shared" si="367"/>
        <v>19821</v>
      </c>
      <c r="Y2272" s="12">
        <f t="shared" si="374"/>
        <v>0.22982734830652923</v>
      </c>
      <c r="AA2272" s="12"/>
      <c r="AB2272" s="12"/>
    </row>
    <row r="2273" spans="1:31">
      <c r="A2273" s="1">
        <v>36970</v>
      </c>
      <c r="B2273" s="7" t="s">
        <v>77</v>
      </c>
      <c r="C2273" s="8" t="str">
        <f t="shared" si="368"/>
        <v>Tue</v>
      </c>
      <c r="E2273" s="23">
        <v>19</v>
      </c>
      <c r="F2273" s="9">
        <v>32516</v>
      </c>
      <c r="G2273" s="9">
        <v>19695</v>
      </c>
      <c r="H2273" s="61">
        <v>11079</v>
      </c>
      <c r="I2273" s="9">
        <v>1172</v>
      </c>
      <c r="J2273" s="16">
        <v>0</v>
      </c>
      <c r="K2273" s="9">
        <v>2195</v>
      </c>
      <c r="L2273" s="16">
        <v>20152</v>
      </c>
      <c r="M2273" s="16"/>
      <c r="N2273" s="20"/>
      <c r="O2273" s="11">
        <f t="shared" si="369"/>
        <v>86809</v>
      </c>
      <c r="P2273" s="22">
        <v>0</v>
      </c>
      <c r="Q2273" s="11">
        <f t="shared" si="370"/>
        <v>2195</v>
      </c>
      <c r="S2273" s="11">
        <f t="shared" si="372"/>
        <v>86809</v>
      </c>
      <c r="T2273" s="11">
        <f t="shared" si="365"/>
        <v>86809</v>
      </c>
      <c r="U2273" s="11">
        <f t="shared" si="371"/>
        <v>566</v>
      </c>
      <c r="V2273" s="11">
        <f t="shared" si="366"/>
        <v>66657</v>
      </c>
      <c r="W2273" s="12">
        <f t="shared" si="373"/>
        <v>0.76785817138775936</v>
      </c>
      <c r="X2273" s="11">
        <f t="shared" si="367"/>
        <v>20152</v>
      </c>
      <c r="Y2273" s="12">
        <f t="shared" si="374"/>
        <v>0.23214182861224067</v>
      </c>
      <c r="AA2273" s="12"/>
      <c r="AB2273" s="12"/>
    </row>
    <row r="2274" spans="1:31">
      <c r="A2274" s="1">
        <v>36971</v>
      </c>
      <c r="B2274" s="7" t="s">
        <v>77</v>
      </c>
      <c r="C2274" s="8" t="str">
        <f t="shared" si="368"/>
        <v>Wed</v>
      </c>
      <c r="E2274" s="23">
        <v>16</v>
      </c>
      <c r="F2274" s="9">
        <v>27791</v>
      </c>
      <c r="G2274" s="9">
        <v>18688</v>
      </c>
      <c r="H2274" s="61">
        <v>9169</v>
      </c>
      <c r="I2274" s="9">
        <v>314</v>
      </c>
      <c r="J2274" s="16">
        <v>0</v>
      </c>
      <c r="K2274" s="9">
        <v>2134</v>
      </c>
      <c r="L2274" s="16">
        <v>18213</v>
      </c>
      <c r="M2274" s="16"/>
      <c r="N2274" s="20"/>
      <c r="O2274" s="11">
        <f t="shared" si="369"/>
        <v>76309</v>
      </c>
      <c r="P2274" s="22">
        <v>0</v>
      </c>
      <c r="Q2274" s="11">
        <f t="shared" si="370"/>
        <v>2134</v>
      </c>
      <c r="S2274" s="11">
        <f t="shared" si="372"/>
        <v>76309</v>
      </c>
      <c r="T2274" s="11">
        <f t="shared" si="365"/>
        <v>76309</v>
      </c>
      <c r="U2274" s="11">
        <f t="shared" si="371"/>
        <v>-10500</v>
      </c>
      <c r="V2274" s="11">
        <f t="shared" si="366"/>
        <v>58096</v>
      </c>
      <c r="W2274" s="12">
        <f t="shared" si="373"/>
        <v>0.76132566276585989</v>
      </c>
      <c r="X2274" s="11">
        <f t="shared" si="367"/>
        <v>18213</v>
      </c>
      <c r="Y2274" s="12">
        <f t="shared" si="374"/>
        <v>0.23867433723414014</v>
      </c>
      <c r="AA2274" s="12"/>
      <c r="AB2274" s="12"/>
    </row>
    <row r="2275" spans="1:31">
      <c r="A2275" s="1">
        <v>36972</v>
      </c>
      <c r="B2275" s="7" t="s">
        <v>77</v>
      </c>
      <c r="C2275" s="8" t="str">
        <f t="shared" si="368"/>
        <v>Thur</v>
      </c>
      <c r="E2275" s="23">
        <v>22</v>
      </c>
      <c r="F2275" s="9">
        <v>26422</v>
      </c>
      <c r="G2275" s="9">
        <v>18411</v>
      </c>
      <c r="H2275" s="61">
        <v>9028</v>
      </c>
      <c r="I2275" s="9">
        <v>257</v>
      </c>
      <c r="J2275" s="16">
        <v>0</v>
      </c>
      <c r="K2275" s="9">
        <v>2152</v>
      </c>
      <c r="L2275" s="16">
        <v>18052</v>
      </c>
      <c r="M2275" s="16"/>
      <c r="N2275" s="20"/>
      <c r="O2275" s="11">
        <f t="shared" si="369"/>
        <v>74322</v>
      </c>
      <c r="P2275" s="22">
        <v>0</v>
      </c>
      <c r="Q2275" s="11">
        <f t="shared" si="370"/>
        <v>2152</v>
      </c>
      <c r="S2275" s="11">
        <f t="shared" si="372"/>
        <v>74322</v>
      </c>
      <c r="T2275" s="11">
        <f t="shared" si="365"/>
        <v>74322</v>
      </c>
      <c r="U2275" s="11">
        <f t="shared" si="371"/>
        <v>-1987</v>
      </c>
      <c r="V2275" s="11">
        <f t="shared" si="366"/>
        <v>56270</v>
      </c>
      <c r="W2275" s="12">
        <f t="shared" si="373"/>
        <v>0.75711094965151637</v>
      </c>
      <c r="X2275" s="11">
        <f t="shared" si="367"/>
        <v>18052</v>
      </c>
      <c r="Y2275" s="12">
        <f t="shared" si="374"/>
        <v>0.24288905034848363</v>
      </c>
      <c r="AA2275" s="12"/>
      <c r="AB2275" s="12"/>
    </row>
    <row r="2276" spans="1:31">
      <c r="A2276" s="1">
        <v>36973</v>
      </c>
      <c r="B2276" s="7" t="s">
        <v>77</v>
      </c>
      <c r="C2276" s="8" t="str">
        <f t="shared" si="368"/>
        <v>Fri</v>
      </c>
      <c r="E2276" s="23">
        <v>16</v>
      </c>
      <c r="F2276" s="9">
        <v>22149</v>
      </c>
      <c r="G2276" s="9">
        <v>16802</v>
      </c>
      <c r="H2276" s="61">
        <v>6414</v>
      </c>
      <c r="I2276" s="9">
        <v>2</v>
      </c>
      <c r="J2276" s="16">
        <v>0</v>
      </c>
      <c r="K2276" s="9">
        <v>2403</v>
      </c>
      <c r="L2276" s="16">
        <v>16506</v>
      </c>
      <c r="M2276" s="16"/>
      <c r="N2276" s="20"/>
      <c r="O2276" s="11">
        <f t="shared" si="369"/>
        <v>64276</v>
      </c>
      <c r="P2276" s="22">
        <v>0</v>
      </c>
      <c r="Q2276" s="11">
        <f t="shared" si="370"/>
        <v>2403</v>
      </c>
      <c r="S2276" s="11">
        <f t="shared" si="372"/>
        <v>64276</v>
      </c>
      <c r="T2276" s="11">
        <f t="shared" si="365"/>
        <v>64276</v>
      </c>
      <c r="U2276" s="11">
        <f t="shared" si="371"/>
        <v>-10046</v>
      </c>
      <c r="V2276" s="11">
        <f t="shared" si="366"/>
        <v>47770</v>
      </c>
      <c r="W2276" s="12">
        <f t="shared" si="373"/>
        <v>0.74320119484722136</v>
      </c>
      <c r="X2276" s="11">
        <f t="shared" si="367"/>
        <v>16506</v>
      </c>
      <c r="Y2276" s="12">
        <f t="shared" si="374"/>
        <v>0.25679880515277864</v>
      </c>
      <c r="AA2276" s="12"/>
      <c r="AB2276" s="12"/>
    </row>
    <row r="2277" spans="1:31">
      <c r="A2277" s="1">
        <v>36974</v>
      </c>
      <c r="B2277" s="7" t="s">
        <v>77</v>
      </c>
      <c r="C2277" s="8" t="str">
        <f t="shared" si="368"/>
        <v>Sat</v>
      </c>
      <c r="E2277" s="23">
        <v>12</v>
      </c>
      <c r="F2277" s="9">
        <v>19350</v>
      </c>
      <c r="G2277" s="9">
        <v>15588</v>
      </c>
      <c r="H2277" s="61">
        <v>5384</v>
      </c>
      <c r="I2277" s="9">
        <v>95</v>
      </c>
      <c r="J2277" s="16">
        <v>0</v>
      </c>
      <c r="K2277" s="9">
        <v>2132</v>
      </c>
      <c r="L2277" s="16">
        <v>14970</v>
      </c>
      <c r="M2277" s="16"/>
      <c r="N2277" s="20"/>
      <c r="O2277" s="11">
        <f t="shared" si="369"/>
        <v>57519</v>
      </c>
      <c r="P2277" s="22">
        <v>0</v>
      </c>
      <c r="Q2277" s="11">
        <f t="shared" si="370"/>
        <v>2132</v>
      </c>
      <c r="S2277" s="11">
        <f t="shared" si="372"/>
        <v>57519</v>
      </c>
      <c r="T2277" s="11">
        <f t="shared" si="365"/>
        <v>57519</v>
      </c>
      <c r="U2277" s="11">
        <f t="shared" si="371"/>
        <v>-6757</v>
      </c>
      <c r="V2277" s="11">
        <f t="shared" si="366"/>
        <v>42549</v>
      </c>
      <c r="W2277" s="12">
        <f t="shared" si="373"/>
        <v>0.73973817347311321</v>
      </c>
      <c r="X2277" s="11">
        <f t="shared" si="367"/>
        <v>14970</v>
      </c>
      <c r="Y2277" s="12">
        <f t="shared" si="374"/>
        <v>0.26026182652688679</v>
      </c>
      <c r="AA2277" s="12"/>
      <c r="AB2277" s="12"/>
    </row>
    <row r="2278" spans="1:31">
      <c r="A2278" s="1">
        <v>36975</v>
      </c>
      <c r="B2278" s="7" t="s">
        <v>77</v>
      </c>
      <c r="C2278" s="8" t="str">
        <f t="shared" si="368"/>
        <v>Sun</v>
      </c>
      <c r="E2278" s="23">
        <v>24</v>
      </c>
      <c r="F2278" s="9">
        <v>28267</v>
      </c>
      <c r="G2278" s="9">
        <v>18085</v>
      </c>
      <c r="H2278" s="61">
        <v>8307</v>
      </c>
      <c r="I2278" s="9">
        <v>461</v>
      </c>
      <c r="J2278" s="16">
        <v>0</v>
      </c>
      <c r="K2278" s="9">
        <v>2543</v>
      </c>
      <c r="L2278" s="16">
        <v>18579</v>
      </c>
      <c r="M2278" s="16"/>
      <c r="N2278" s="20"/>
      <c r="O2278" s="11">
        <f t="shared" si="369"/>
        <v>76242</v>
      </c>
      <c r="P2278" s="22">
        <v>0</v>
      </c>
      <c r="Q2278" s="11">
        <f t="shared" si="370"/>
        <v>2543</v>
      </c>
      <c r="S2278" s="11">
        <f t="shared" si="372"/>
        <v>76242</v>
      </c>
      <c r="T2278" s="11">
        <f t="shared" si="365"/>
        <v>76242</v>
      </c>
      <c r="U2278" s="11">
        <f t="shared" si="371"/>
        <v>18723</v>
      </c>
      <c r="V2278" s="11">
        <f t="shared" si="366"/>
        <v>57663</v>
      </c>
      <c r="W2278" s="12">
        <f t="shared" si="373"/>
        <v>0.75631541669945701</v>
      </c>
      <c r="X2278" s="11">
        <f t="shared" si="367"/>
        <v>18579</v>
      </c>
      <c r="Y2278" s="12">
        <f t="shared" si="374"/>
        <v>0.24368458330054302</v>
      </c>
      <c r="AA2278" s="12"/>
      <c r="AB2278" s="12"/>
    </row>
    <row r="2279" spans="1:31">
      <c r="A2279" s="1">
        <v>36976</v>
      </c>
      <c r="B2279" s="7" t="s">
        <v>77</v>
      </c>
      <c r="C2279" s="8" t="str">
        <f t="shared" si="368"/>
        <v>Mon</v>
      </c>
      <c r="E2279" s="23">
        <v>31</v>
      </c>
      <c r="F2279" s="9">
        <v>41402</v>
      </c>
      <c r="G2279" s="9">
        <v>21257</v>
      </c>
      <c r="H2279" s="61">
        <v>13127</v>
      </c>
      <c r="I2279" s="9">
        <v>2328</v>
      </c>
      <c r="J2279" s="16">
        <v>0</v>
      </c>
      <c r="K2279" s="9">
        <v>3854</v>
      </c>
      <c r="L2279" s="16">
        <v>22958</v>
      </c>
      <c r="M2279" s="16"/>
      <c r="N2279" s="20"/>
      <c r="O2279" s="11">
        <f t="shared" si="369"/>
        <v>104926</v>
      </c>
      <c r="P2279" s="22">
        <v>0</v>
      </c>
      <c r="Q2279" s="11">
        <f t="shared" si="370"/>
        <v>3854</v>
      </c>
      <c r="S2279" s="11">
        <f t="shared" si="372"/>
        <v>104926</v>
      </c>
      <c r="T2279" s="11">
        <f t="shared" si="365"/>
        <v>104926</v>
      </c>
      <c r="U2279" s="11">
        <f t="shared" si="371"/>
        <v>28684</v>
      </c>
      <c r="V2279" s="11">
        <f t="shared" si="366"/>
        <v>81968</v>
      </c>
      <c r="W2279" s="12">
        <f t="shared" si="373"/>
        <v>0.78119817776337608</v>
      </c>
      <c r="X2279" s="11">
        <f t="shared" si="367"/>
        <v>22958</v>
      </c>
      <c r="Y2279" s="12">
        <f t="shared" si="374"/>
        <v>0.21880182223662389</v>
      </c>
      <c r="AA2279" s="12"/>
      <c r="AB2279" s="12"/>
    </row>
    <row r="2280" spans="1:31">
      <c r="A2280" s="1">
        <v>36977</v>
      </c>
      <c r="B2280" s="7" t="s">
        <v>77</v>
      </c>
      <c r="C2280" s="8" t="str">
        <f t="shared" si="368"/>
        <v>Tue</v>
      </c>
      <c r="E2280" s="23">
        <v>32</v>
      </c>
      <c r="F2280" s="9">
        <v>42322</v>
      </c>
      <c r="G2280" s="9">
        <v>21437</v>
      </c>
      <c r="H2280" s="61">
        <v>13400</v>
      </c>
      <c r="I2280" s="9">
        <v>2779</v>
      </c>
      <c r="J2280" s="16">
        <v>0</v>
      </c>
      <c r="K2280" s="9">
        <v>3810</v>
      </c>
      <c r="L2280" s="16">
        <v>23435</v>
      </c>
      <c r="M2280" s="16"/>
      <c r="N2280" s="20"/>
      <c r="O2280" s="11">
        <f t="shared" si="369"/>
        <v>107183</v>
      </c>
      <c r="P2280" s="22">
        <v>0</v>
      </c>
      <c r="Q2280" s="11">
        <f t="shared" si="370"/>
        <v>3810</v>
      </c>
      <c r="S2280" s="11">
        <f t="shared" si="372"/>
        <v>107183</v>
      </c>
      <c r="T2280" s="11">
        <f t="shared" si="365"/>
        <v>107183</v>
      </c>
      <c r="U2280" s="11">
        <f t="shared" si="371"/>
        <v>2257</v>
      </c>
      <c r="V2280" s="11">
        <f t="shared" si="366"/>
        <v>83748</v>
      </c>
      <c r="W2280" s="12">
        <f t="shared" si="373"/>
        <v>0.78135525223216373</v>
      </c>
      <c r="X2280" s="11">
        <f t="shared" si="367"/>
        <v>23435</v>
      </c>
      <c r="Y2280" s="12">
        <f t="shared" si="374"/>
        <v>0.21864474776783632</v>
      </c>
      <c r="AA2280" s="12"/>
      <c r="AB2280" s="12"/>
    </row>
    <row r="2281" spans="1:31">
      <c r="A2281" s="1">
        <v>36978</v>
      </c>
      <c r="B2281" s="7" t="s">
        <v>77</v>
      </c>
      <c r="C2281" s="8" t="str">
        <f t="shared" si="368"/>
        <v>Wed</v>
      </c>
      <c r="E2281" s="23">
        <v>23</v>
      </c>
      <c r="F2281" s="9">
        <v>31460</v>
      </c>
      <c r="G2281" s="9">
        <v>19579</v>
      </c>
      <c r="H2281" s="61">
        <v>9969</v>
      </c>
      <c r="I2281" s="9">
        <v>707</v>
      </c>
      <c r="J2281" s="16">
        <v>0</v>
      </c>
      <c r="K2281" s="9">
        <v>3714</v>
      </c>
      <c r="L2281" s="16">
        <v>19794</v>
      </c>
      <c r="M2281" s="16"/>
      <c r="N2281" s="20"/>
      <c r="O2281" s="11">
        <f t="shared" si="369"/>
        <v>85223</v>
      </c>
      <c r="P2281" s="22">
        <v>0</v>
      </c>
      <c r="Q2281" s="11">
        <f t="shared" si="370"/>
        <v>3714</v>
      </c>
      <c r="S2281" s="11">
        <f t="shared" si="372"/>
        <v>85223</v>
      </c>
      <c r="T2281" s="11">
        <f t="shared" si="365"/>
        <v>85223</v>
      </c>
      <c r="U2281" s="11">
        <f t="shared" si="371"/>
        <v>-21960</v>
      </c>
      <c r="V2281" s="11">
        <f t="shared" si="366"/>
        <v>65429</v>
      </c>
      <c r="W2281" s="12">
        <f t="shared" si="373"/>
        <v>0.76773875596963259</v>
      </c>
      <c r="X2281" s="11">
        <f t="shared" si="367"/>
        <v>19794</v>
      </c>
      <c r="Y2281" s="12">
        <f t="shared" si="374"/>
        <v>0.23226124403036738</v>
      </c>
      <c r="AA2281" s="12"/>
      <c r="AB2281" s="12"/>
    </row>
    <row r="2282" spans="1:31">
      <c r="A2282" s="1">
        <v>36979</v>
      </c>
      <c r="B2282" s="7" t="s">
        <v>77</v>
      </c>
      <c r="C2282" s="8" t="str">
        <f t="shared" si="368"/>
        <v>Thur</v>
      </c>
      <c r="E2282" s="23">
        <v>19</v>
      </c>
      <c r="F2282" s="9">
        <v>34091</v>
      </c>
      <c r="G2282" s="9">
        <v>19607</v>
      </c>
      <c r="H2282" s="61">
        <v>9931</v>
      </c>
      <c r="I2282" s="9">
        <v>1194</v>
      </c>
      <c r="J2282" s="16">
        <v>0</v>
      </c>
      <c r="K2282" s="9">
        <v>4523</v>
      </c>
      <c r="L2282" s="16">
        <v>20405</v>
      </c>
      <c r="M2282" s="16"/>
      <c r="N2282" s="20"/>
      <c r="O2282" s="11">
        <f t="shared" si="369"/>
        <v>89751</v>
      </c>
      <c r="P2282" s="22">
        <v>0</v>
      </c>
      <c r="Q2282" s="11">
        <f t="shared" si="370"/>
        <v>4523</v>
      </c>
      <c r="S2282" s="11">
        <f t="shared" si="372"/>
        <v>89751</v>
      </c>
      <c r="T2282" s="11">
        <f t="shared" si="365"/>
        <v>89751</v>
      </c>
      <c r="U2282" s="11">
        <f t="shared" si="371"/>
        <v>4528</v>
      </c>
      <c r="V2282" s="11">
        <f t="shared" si="366"/>
        <v>69346</v>
      </c>
      <c r="W2282" s="12">
        <f t="shared" si="373"/>
        <v>0.77264877271562438</v>
      </c>
      <c r="X2282" s="11">
        <f t="shared" si="367"/>
        <v>20405</v>
      </c>
      <c r="Y2282" s="12">
        <f t="shared" si="374"/>
        <v>0.22735122728437565</v>
      </c>
      <c r="AA2282" s="12"/>
      <c r="AB2282" s="12"/>
    </row>
    <row r="2283" spans="1:31">
      <c r="A2283" s="1">
        <v>36980</v>
      </c>
      <c r="B2283" s="7" t="s">
        <v>77</v>
      </c>
      <c r="C2283" s="8" t="str">
        <f t="shared" si="368"/>
        <v>Fri</v>
      </c>
      <c r="E2283" s="23">
        <v>13</v>
      </c>
      <c r="F2283" s="9">
        <v>17235</v>
      </c>
      <c r="G2283" s="9">
        <v>16642</v>
      </c>
      <c r="H2283" s="61">
        <v>4695</v>
      </c>
      <c r="I2283" s="9">
        <v>7</v>
      </c>
      <c r="J2283" s="16">
        <v>0</v>
      </c>
      <c r="K2283" s="9">
        <v>4021</v>
      </c>
      <c r="L2283" s="16">
        <v>14916</v>
      </c>
      <c r="M2283" s="16"/>
      <c r="N2283" s="20"/>
      <c r="O2283" s="11">
        <f t="shared" si="369"/>
        <v>57516</v>
      </c>
      <c r="P2283" s="22">
        <v>0</v>
      </c>
      <c r="Q2283" s="11">
        <f t="shared" si="370"/>
        <v>4021</v>
      </c>
      <c r="S2283" s="11">
        <f t="shared" si="372"/>
        <v>57516</v>
      </c>
      <c r="T2283" s="11">
        <f t="shared" si="365"/>
        <v>57516</v>
      </c>
      <c r="U2283" s="11">
        <f t="shared" si="371"/>
        <v>-32235</v>
      </c>
      <c r="V2283" s="11">
        <f t="shared" si="366"/>
        <v>42600</v>
      </c>
      <c r="W2283" s="12">
        <f t="shared" si="373"/>
        <v>0.74066346755685375</v>
      </c>
      <c r="X2283" s="11">
        <f t="shared" si="367"/>
        <v>14916</v>
      </c>
      <c r="Y2283" s="12">
        <f t="shared" si="374"/>
        <v>0.25933653244314625</v>
      </c>
      <c r="AA2283" s="12"/>
      <c r="AB2283" s="12"/>
    </row>
    <row r="2284" spans="1:31">
      <c r="A2284" s="1">
        <v>36981</v>
      </c>
      <c r="B2284" s="7" t="s">
        <v>77</v>
      </c>
      <c r="C2284" s="8" t="str">
        <f t="shared" si="368"/>
        <v>Sat</v>
      </c>
      <c r="E2284" s="23">
        <v>19</v>
      </c>
      <c r="F2284" s="9">
        <v>20516</v>
      </c>
      <c r="G2284" s="9">
        <v>16854</v>
      </c>
      <c r="H2284" s="61">
        <v>5227</v>
      </c>
      <c r="I2284" s="9">
        <v>1</v>
      </c>
      <c r="J2284" s="16">
        <v>0</v>
      </c>
      <c r="K2284" s="9">
        <v>3942</v>
      </c>
      <c r="L2284" s="16">
        <v>15772</v>
      </c>
      <c r="M2284" s="16"/>
      <c r="N2284" s="20"/>
      <c r="O2284" s="11">
        <f t="shared" si="369"/>
        <v>62312</v>
      </c>
      <c r="P2284" s="22">
        <v>0</v>
      </c>
      <c r="Q2284" s="11">
        <f t="shared" si="370"/>
        <v>3942</v>
      </c>
      <c r="S2284" s="11">
        <f t="shared" si="372"/>
        <v>62312</v>
      </c>
      <c r="T2284" s="11">
        <f t="shared" si="365"/>
        <v>62312</v>
      </c>
      <c r="U2284" s="11">
        <f t="shared" si="371"/>
        <v>4796</v>
      </c>
      <c r="V2284" s="11">
        <f t="shared" si="366"/>
        <v>46540</v>
      </c>
      <c r="W2284" s="12">
        <f t="shared" si="373"/>
        <v>0.74688663499807417</v>
      </c>
      <c r="X2284" s="11">
        <f t="shared" si="367"/>
        <v>15772</v>
      </c>
      <c r="Y2284" s="12">
        <f t="shared" si="374"/>
        <v>0.25311336500192577</v>
      </c>
      <c r="AA2284" s="12"/>
      <c r="AB2284" s="12"/>
    </row>
    <row r="2285" spans="1:31">
      <c r="A2285" s="1">
        <v>36982</v>
      </c>
      <c r="B2285" s="7" t="s">
        <v>78</v>
      </c>
      <c r="C2285" s="8" t="str">
        <f t="shared" si="368"/>
        <v>Sun</v>
      </c>
      <c r="E2285" s="10">
        <v>21</v>
      </c>
      <c r="F2285" s="9">
        <v>30270</v>
      </c>
      <c r="G2285" s="9">
        <v>20424</v>
      </c>
      <c r="H2285" s="61">
        <v>9125</v>
      </c>
      <c r="I2285" s="9">
        <v>464</v>
      </c>
      <c r="J2285" s="16">
        <v>0</v>
      </c>
      <c r="K2285" s="9">
        <v>4591</v>
      </c>
      <c r="L2285" s="16">
        <v>19342</v>
      </c>
      <c r="M2285" s="16"/>
      <c r="N2285" s="20"/>
      <c r="O2285" s="11">
        <f t="shared" si="369"/>
        <v>84216</v>
      </c>
      <c r="P2285" s="22">
        <v>0</v>
      </c>
      <c r="Q2285" s="11">
        <f t="shared" si="370"/>
        <v>4591</v>
      </c>
      <c r="S2285" s="11">
        <f t="shared" ref="S2285:S2314" si="375">O2285-P2285</f>
        <v>84216</v>
      </c>
      <c r="T2285" s="11">
        <f t="shared" si="365"/>
        <v>84216</v>
      </c>
      <c r="U2285" s="11">
        <f t="shared" si="371"/>
        <v>21904</v>
      </c>
      <c r="V2285" s="11">
        <f t="shared" si="366"/>
        <v>64874</v>
      </c>
      <c r="W2285" s="12">
        <f t="shared" ref="W2285:W2314" si="376">V2285/S2285</f>
        <v>0.77032867863588872</v>
      </c>
      <c r="X2285" s="11">
        <f t="shared" si="367"/>
        <v>19342</v>
      </c>
      <c r="Y2285" s="12">
        <f t="shared" ref="Y2285:Y2314" si="377">X2285/S2285</f>
        <v>0.22967132136411134</v>
      </c>
      <c r="AA2285" s="9">
        <f>INTERCEPT(T2285:T2314,E2285:E2314)</f>
        <v>27317.307003300913</v>
      </c>
      <c r="AB2285" s="9">
        <f>SLOPE(T2285:T2314,E2285:E2314)</f>
        <v>2092.448122044786</v>
      </c>
      <c r="AC2285" s="12">
        <f>RSQ(T2285:T2314,E2285:E2314)</f>
        <v>0.83367334122641712</v>
      </c>
      <c r="AD2285" s="9">
        <f>AA2285+(AB2285*55)</f>
        <v>142401.95371576416</v>
      </c>
      <c r="AE2285" s="10">
        <f>SUM(E2285:E2314)</f>
        <v>245</v>
      </c>
    </row>
    <row r="2286" spans="1:31">
      <c r="A2286" s="1">
        <v>36983</v>
      </c>
      <c r="B2286" s="7" t="s">
        <v>78</v>
      </c>
      <c r="C2286" s="8" t="str">
        <f t="shared" si="368"/>
        <v>Mon</v>
      </c>
      <c r="E2286" s="10">
        <v>17</v>
      </c>
      <c r="F2286" s="9">
        <v>25850</v>
      </c>
      <c r="G2286" s="9">
        <v>19778</v>
      </c>
      <c r="H2286" s="61">
        <v>8003</v>
      </c>
      <c r="I2286" s="9">
        <v>337</v>
      </c>
      <c r="J2286" s="16">
        <v>0</v>
      </c>
      <c r="K2286" s="9">
        <v>3932</v>
      </c>
      <c r="L2286" s="16">
        <v>16816</v>
      </c>
      <c r="M2286" s="16"/>
      <c r="N2286" s="20"/>
      <c r="O2286" s="11">
        <f t="shared" si="369"/>
        <v>74716</v>
      </c>
      <c r="P2286" s="22">
        <v>0</v>
      </c>
      <c r="Q2286" s="11">
        <f t="shared" si="370"/>
        <v>3932</v>
      </c>
      <c r="S2286" s="11">
        <f t="shared" si="375"/>
        <v>74716</v>
      </c>
      <c r="T2286" s="11">
        <f t="shared" si="365"/>
        <v>74716</v>
      </c>
      <c r="U2286" s="11">
        <f t="shared" si="371"/>
        <v>-9500</v>
      </c>
      <c r="V2286" s="11">
        <f t="shared" si="366"/>
        <v>57900</v>
      </c>
      <c r="W2286" s="12">
        <f t="shared" si="376"/>
        <v>0.77493441833074572</v>
      </c>
      <c r="X2286" s="11">
        <f t="shared" si="367"/>
        <v>16816</v>
      </c>
      <c r="Y2286" s="12">
        <f t="shared" si="377"/>
        <v>0.22506558166925425</v>
      </c>
      <c r="AA2286" s="12"/>
      <c r="AB2286" s="12"/>
    </row>
    <row r="2287" spans="1:31">
      <c r="A2287" s="1">
        <v>36984</v>
      </c>
      <c r="B2287" s="7" t="s">
        <v>78</v>
      </c>
      <c r="C2287" s="8" t="str">
        <f t="shared" si="368"/>
        <v>Tue</v>
      </c>
      <c r="E2287" s="10">
        <v>18</v>
      </c>
      <c r="F2287" s="9">
        <v>27220</v>
      </c>
      <c r="G2287" s="9">
        <v>20323</v>
      </c>
      <c r="H2287" s="61">
        <v>8252</v>
      </c>
      <c r="I2287" s="9">
        <v>86</v>
      </c>
      <c r="J2287" s="16">
        <v>0</v>
      </c>
      <c r="K2287" s="9">
        <v>2835</v>
      </c>
      <c r="L2287" s="16">
        <v>15886</v>
      </c>
      <c r="M2287" s="16"/>
      <c r="N2287" s="20"/>
      <c r="O2287" s="11">
        <f t="shared" si="369"/>
        <v>74602</v>
      </c>
      <c r="P2287" s="22">
        <v>0</v>
      </c>
      <c r="Q2287" s="11">
        <f t="shared" si="370"/>
        <v>2835</v>
      </c>
      <c r="S2287" s="11">
        <f t="shared" si="375"/>
        <v>74602</v>
      </c>
      <c r="T2287" s="11">
        <f t="shared" si="365"/>
        <v>74602</v>
      </c>
      <c r="U2287" s="11">
        <f t="shared" si="371"/>
        <v>-114</v>
      </c>
      <c r="V2287" s="11">
        <f t="shared" si="366"/>
        <v>58716</v>
      </c>
      <c r="W2287" s="12">
        <f t="shared" si="376"/>
        <v>0.78705664727487201</v>
      </c>
      <c r="X2287" s="11">
        <f t="shared" si="367"/>
        <v>15886</v>
      </c>
      <c r="Y2287" s="12">
        <f t="shared" si="377"/>
        <v>0.21294335272512802</v>
      </c>
      <c r="AA2287" s="12"/>
      <c r="AB2287" s="12"/>
    </row>
    <row r="2288" spans="1:31">
      <c r="A2288" s="1">
        <v>36985</v>
      </c>
      <c r="B2288" s="7" t="s">
        <v>78</v>
      </c>
      <c r="C2288" s="8" t="str">
        <f t="shared" si="368"/>
        <v>Wed</v>
      </c>
      <c r="E2288" s="10">
        <v>19</v>
      </c>
      <c r="F2288" s="9">
        <v>24638</v>
      </c>
      <c r="G2288" s="9">
        <v>19672</v>
      </c>
      <c r="H2288" s="61">
        <v>7492</v>
      </c>
      <c r="I2288" s="9">
        <v>191</v>
      </c>
      <c r="J2288" s="16">
        <v>0</v>
      </c>
      <c r="K2288" s="9">
        <v>18704</v>
      </c>
      <c r="L2288" s="16">
        <v>14453</v>
      </c>
      <c r="M2288" s="16"/>
      <c r="N2288" s="20"/>
      <c r="O2288" s="11">
        <f t="shared" si="369"/>
        <v>85150</v>
      </c>
      <c r="P2288" s="22">
        <v>14536</v>
      </c>
      <c r="Q2288" s="11">
        <f t="shared" si="370"/>
        <v>4168</v>
      </c>
      <c r="S2288" s="11">
        <f t="shared" si="375"/>
        <v>70614</v>
      </c>
      <c r="T2288" s="11">
        <f t="shared" si="365"/>
        <v>70614</v>
      </c>
      <c r="U2288" s="11">
        <f t="shared" si="371"/>
        <v>-3988</v>
      </c>
      <c r="V2288" s="11">
        <f t="shared" si="366"/>
        <v>56161</v>
      </c>
      <c r="W2288" s="12">
        <f t="shared" si="376"/>
        <v>0.79532387345285638</v>
      </c>
      <c r="X2288" s="11">
        <f t="shared" si="367"/>
        <v>14453</v>
      </c>
      <c r="Y2288" s="12">
        <f t="shared" si="377"/>
        <v>0.20467612654714362</v>
      </c>
      <c r="AA2288" s="12"/>
      <c r="AB2288" s="12"/>
    </row>
    <row r="2289" spans="1:28">
      <c r="A2289" s="1">
        <v>36986</v>
      </c>
      <c r="B2289" s="7" t="s">
        <v>78</v>
      </c>
      <c r="C2289" s="8" t="str">
        <f t="shared" si="368"/>
        <v>Thur</v>
      </c>
      <c r="E2289" s="10">
        <v>12</v>
      </c>
      <c r="F2289" s="9">
        <v>17079</v>
      </c>
      <c r="G2289" s="9">
        <v>17648</v>
      </c>
      <c r="H2289" s="61">
        <v>5100</v>
      </c>
      <c r="I2289" s="9">
        <v>0</v>
      </c>
      <c r="J2289" s="16">
        <v>0</v>
      </c>
      <c r="K2289" s="9">
        <v>6733</v>
      </c>
      <c r="L2289" s="16">
        <v>10871</v>
      </c>
      <c r="M2289" s="16"/>
      <c r="N2289" s="20"/>
      <c r="O2289" s="11">
        <f t="shared" si="369"/>
        <v>57431</v>
      </c>
      <c r="P2289" s="22">
        <v>3041</v>
      </c>
      <c r="Q2289" s="11">
        <f t="shared" si="370"/>
        <v>3692</v>
      </c>
      <c r="S2289" s="11">
        <f t="shared" si="375"/>
        <v>54390</v>
      </c>
      <c r="T2289" s="11">
        <f t="shared" si="365"/>
        <v>54390</v>
      </c>
      <c r="U2289" s="11">
        <f t="shared" si="371"/>
        <v>-16224</v>
      </c>
      <c r="V2289" s="11">
        <f t="shared" si="366"/>
        <v>43519</v>
      </c>
      <c r="W2289" s="12">
        <f t="shared" si="376"/>
        <v>0.80012870012870008</v>
      </c>
      <c r="X2289" s="11">
        <f t="shared" si="367"/>
        <v>10871</v>
      </c>
      <c r="Y2289" s="12">
        <f t="shared" si="377"/>
        <v>0.19987129987129987</v>
      </c>
      <c r="AA2289" s="12"/>
      <c r="AB2289" s="12"/>
    </row>
    <row r="2290" spans="1:28">
      <c r="A2290" s="1">
        <v>36987</v>
      </c>
      <c r="B2290" s="7" t="s">
        <v>78</v>
      </c>
      <c r="C2290" s="8" t="str">
        <f t="shared" si="368"/>
        <v>Fri</v>
      </c>
      <c r="E2290" s="10">
        <v>0</v>
      </c>
      <c r="F2290" s="9">
        <v>8883</v>
      </c>
      <c r="G2290" s="9">
        <v>13764</v>
      </c>
      <c r="H2290" s="61">
        <v>3071</v>
      </c>
      <c r="I2290" s="9">
        <v>0</v>
      </c>
      <c r="J2290" s="16">
        <v>0</v>
      </c>
      <c r="K2290" s="9">
        <v>3111</v>
      </c>
      <c r="L2290" s="16">
        <v>5683</v>
      </c>
      <c r="M2290" s="16"/>
      <c r="N2290" s="20"/>
      <c r="O2290" s="11">
        <f t="shared" si="369"/>
        <v>34512</v>
      </c>
      <c r="P2290" s="22">
        <v>0</v>
      </c>
      <c r="Q2290" s="11">
        <f t="shared" si="370"/>
        <v>3111</v>
      </c>
      <c r="S2290" s="11">
        <f t="shared" si="375"/>
        <v>34512</v>
      </c>
      <c r="T2290" s="11">
        <f t="shared" si="365"/>
        <v>34512</v>
      </c>
      <c r="U2290" s="11">
        <f t="shared" si="371"/>
        <v>-19878</v>
      </c>
      <c r="V2290" s="11">
        <f t="shared" si="366"/>
        <v>28829</v>
      </c>
      <c r="W2290" s="12">
        <f t="shared" si="376"/>
        <v>0.83533263792304124</v>
      </c>
      <c r="X2290" s="11">
        <f t="shared" si="367"/>
        <v>5683</v>
      </c>
      <c r="Y2290" s="12">
        <f t="shared" si="377"/>
        <v>0.16466736207695873</v>
      </c>
      <c r="AA2290" s="12"/>
      <c r="AB2290" s="12"/>
    </row>
    <row r="2291" spans="1:28">
      <c r="A2291" s="1">
        <v>36988</v>
      </c>
      <c r="B2291" s="7" t="s">
        <v>78</v>
      </c>
      <c r="C2291" s="8" t="str">
        <f t="shared" si="368"/>
        <v>Sat</v>
      </c>
      <c r="E2291" s="10">
        <v>3</v>
      </c>
      <c r="F2291" s="9">
        <v>12726</v>
      </c>
      <c r="G2291" s="9">
        <v>13116</v>
      </c>
      <c r="H2291" s="61">
        <v>3035</v>
      </c>
      <c r="I2291" s="9">
        <v>0</v>
      </c>
      <c r="J2291" s="16">
        <v>0</v>
      </c>
      <c r="K2291" s="9">
        <v>3291</v>
      </c>
      <c r="L2291" s="16">
        <v>5115</v>
      </c>
      <c r="M2291" s="16"/>
      <c r="N2291" s="20"/>
      <c r="O2291" s="11">
        <f t="shared" si="369"/>
        <v>37283</v>
      </c>
      <c r="P2291" s="22">
        <v>0</v>
      </c>
      <c r="Q2291" s="11">
        <f t="shared" si="370"/>
        <v>3291</v>
      </c>
      <c r="S2291" s="11">
        <f t="shared" si="375"/>
        <v>37283</v>
      </c>
      <c r="T2291" s="11">
        <f t="shared" si="365"/>
        <v>37283</v>
      </c>
      <c r="U2291" s="11">
        <f t="shared" si="371"/>
        <v>2771</v>
      </c>
      <c r="V2291" s="11">
        <f t="shared" si="366"/>
        <v>32168</v>
      </c>
      <c r="W2291" s="12">
        <f t="shared" si="376"/>
        <v>0.86280610465895979</v>
      </c>
      <c r="X2291" s="11">
        <f t="shared" si="367"/>
        <v>5115</v>
      </c>
      <c r="Y2291" s="12">
        <f t="shared" si="377"/>
        <v>0.13719389534104015</v>
      </c>
      <c r="AA2291" s="12"/>
      <c r="AB2291" s="12"/>
    </row>
    <row r="2292" spans="1:28">
      <c r="A2292" s="1">
        <v>36989</v>
      </c>
      <c r="B2292" s="7" t="s">
        <v>78</v>
      </c>
      <c r="C2292" s="8" t="str">
        <f t="shared" si="368"/>
        <v>Sun</v>
      </c>
      <c r="E2292" s="10">
        <v>0</v>
      </c>
      <c r="F2292" s="9">
        <v>12855</v>
      </c>
      <c r="G2292" s="9">
        <v>13243</v>
      </c>
      <c r="H2292" s="61">
        <v>2892</v>
      </c>
      <c r="I2292" s="9">
        <v>0</v>
      </c>
      <c r="J2292" s="16">
        <v>0</v>
      </c>
      <c r="K2292" s="9">
        <v>2998</v>
      </c>
      <c r="L2292" s="16">
        <v>4492</v>
      </c>
      <c r="M2292" s="16"/>
      <c r="N2292" s="20"/>
      <c r="O2292" s="11">
        <f t="shared" si="369"/>
        <v>36480</v>
      </c>
      <c r="P2292" s="22">
        <v>0</v>
      </c>
      <c r="Q2292" s="11">
        <f t="shared" si="370"/>
        <v>2998</v>
      </c>
      <c r="S2292" s="11">
        <f t="shared" si="375"/>
        <v>36480</v>
      </c>
      <c r="T2292" s="11">
        <f t="shared" si="365"/>
        <v>36480</v>
      </c>
      <c r="U2292" s="11">
        <f t="shared" si="371"/>
        <v>-803</v>
      </c>
      <c r="V2292" s="11">
        <f t="shared" si="366"/>
        <v>31988</v>
      </c>
      <c r="W2292" s="12">
        <f t="shared" si="376"/>
        <v>0.87686403508771926</v>
      </c>
      <c r="X2292" s="11">
        <f t="shared" si="367"/>
        <v>4492</v>
      </c>
      <c r="Y2292" s="12">
        <f t="shared" si="377"/>
        <v>0.1231359649122807</v>
      </c>
      <c r="AA2292" s="12"/>
      <c r="AB2292" s="12"/>
    </row>
    <row r="2293" spans="1:28">
      <c r="A2293" s="1">
        <v>36990</v>
      </c>
      <c r="B2293" s="7" t="s">
        <v>78</v>
      </c>
      <c r="C2293" s="8" t="str">
        <f t="shared" si="368"/>
        <v>Mon</v>
      </c>
      <c r="E2293" s="10">
        <v>0</v>
      </c>
      <c r="F2293" s="9">
        <v>12519</v>
      </c>
      <c r="G2293" s="9">
        <v>13953</v>
      </c>
      <c r="H2293" s="61">
        <v>2980</v>
      </c>
      <c r="I2293" s="9">
        <v>0</v>
      </c>
      <c r="J2293" s="16">
        <v>0</v>
      </c>
      <c r="K2293" s="9">
        <v>3059</v>
      </c>
      <c r="L2293" s="16">
        <v>4703</v>
      </c>
      <c r="M2293" s="16"/>
      <c r="N2293" s="20"/>
      <c r="O2293" s="11">
        <f t="shared" si="369"/>
        <v>37214</v>
      </c>
      <c r="P2293" s="22">
        <v>0</v>
      </c>
      <c r="Q2293" s="11">
        <f t="shared" si="370"/>
        <v>3059</v>
      </c>
      <c r="S2293" s="11">
        <f t="shared" si="375"/>
        <v>37214</v>
      </c>
      <c r="T2293" s="11">
        <f t="shared" si="365"/>
        <v>37214</v>
      </c>
      <c r="U2293" s="11">
        <f t="shared" si="371"/>
        <v>734</v>
      </c>
      <c r="V2293" s="11">
        <f t="shared" si="366"/>
        <v>32511</v>
      </c>
      <c r="W2293" s="12">
        <f t="shared" si="376"/>
        <v>0.87362283011769759</v>
      </c>
      <c r="X2293" s="11">
        <f t="shared" si="367"/>
        <v>4703</v>
      </c>
      <c r="Y2293" s="12">
        <f t="shared" si="377"/>
        <v>0.12637716988230235</v>
      </c>
      <c r="AA2293" s="12"/>
      <c r="AB2293" s="12"/>
    </row>
    <row r="2294" spans="1:28">
      <c r="A2294" s="1">
        <v>36991</v>
      </c>
      <c r="B2294" s="7" t="s">
        <v>78</v>
      </c>
      <c r="C2294" s="8" t="str">
        <f t="shared" si="368"/>
        <v>Tue</v>
      </c>
      <c r="E2294" s="10">
        <v>2</v>
      </c>
      <c r="F2294" s="9">
        <v>9094</v>
      </c>
      <c r="G2294" s="9">
        <v>14864</v>
      </c>
      <c r="H2294" s="61">
        <v>3363</v>
      </c>
      <c r="I2294" s="9">
        <v>0</v>
      </c>
      <c r="J2294" s="16">
        <v>0</v>
      </c>
      <c r="K2294" s="9">
        <v>3263</v>
      </c>
      <c r="L2294" s="16">
        <v>5074</v>
      </c>
      <c r="M2294" s="16"/>
      <c r="N2294" s="20"/>
      <c r="O2294" s="11">
        <f t="shared" si="369"/>
        <v>35658</v>
      </c>
      <c r="P2294" s="22">
        <v>0</v>
      </c>
      <c r="Q2294" s="11">
        <f t="shared" si="370"/>
        <v>3263</v>
      </c>
      <c r="S2294" s="11">
        <f t="shared" si="375"/>
        <v>35658</v>
      </c>
      <c r="T2294" s="11">
        <f t="shared" si="365"/>
        <v>35658</v>
      </c>
      <c r="U2294" s="11">
        <f t="shared" si="371"/>
        <v>-1556</v>
      </c>
      <c r="V2294" s="11">
        <f t="shared" si="366"/>
        <v>30584</v>
      </c>
      <c r="W2294" s="12">
        <f t="shared" si="376"/>
        <v>0.85770374109596725</v>
      </c>
      <c r="X2294" s="11">
        <f t="shared" si="367"/>
        <v>5074</v>
      </c>
      <c r="Y2294" s="12">
        <f t="shared" si="377"/>
        <v>0.14229625890403275</v>
      </c>
      <c r="AA2294" s="12"/>
      <c r="AB2294" s="12"/>
    </row>
    <row r="2295" spans="1:28">
      <c r="A2295" s="1">
        <v>36992</v>
      </c>
      <c r="B2295" s="7" t="s">
        <v>78</v>
      </c>
      <c r="C2295" s="8" t="str">
        <f t="shared" si="368"/>
        <v>Wed</v>
      </c>
      <c r="E2295" s="10">
        <v>9</v>
      </c>
      <c r="F2295" s="9">
        <v>13774</v>
      </c>
      <c r="G2295" s="9">
        <v>15888</v>
      </c>
      <c r="H2295" s="61">
        <v>4025</v>
      </c>
      <c r="I2295" s="9">
        <v>0</v>
      </c>
      <c r="J2295" s="16">
        <v>0</v>
      </c>
      <c r="K2295" s="9">
        <v>3292</v>
      </c>
      <c r="L2295" s="16">
        <v>5337</v>
      </c>
      <c r="M2295" s="16"/>
      <c r="N2295" s="20"/>
      <c r="O2295" s="11">
        <f t="shared" si="369"/>
        <v>42316</v>
      </c>
      <c r="P2295" s="22">
        <v>0</v>
      </c>
      <c r="Q2295" s="11">
        <f t="shared" si="370"/>
        <v>3292</v>
      </c>
      <c r="S2295" s="11">
        <f t="shared" si="375"/>
        <v>42316</v>
      </c>
      <c r="T2295" s="11">
        <f t="shared" si="365"/>
        <v>42316</v>
      </c>
      <c r="U2295" s="11">
        <f t="shared" si="371"/>
        <v>6658</v>
      </c>
      <c r="V2295" s="11">
        <f t="shared" si="366"/>
        <v>36979</v>
      </c>
      <c r="W2295" s="12">
        <f t="shared" si="376"/>
        <v>0.8738774931468003</v>
      </c>
      <c r="X2295" s="11">
        <f t="shared" si="367"/>
        <v>5337</v>
      </c>
      <c r="Y2295" s="12">
        <f t="shared" si="377"/>
        <v>0.12612250685319973</v>
      </c>
      <c r="AA2295" s="12"/>
      <c r="AB2295" s="12"/>
    </row>
    <row r="2296" spans="1:28">
      <c r="A2296" s="1">
        <v>36993</v>
      </c>
      <c r="B2296" s="7" t="s">
        <v>78</v>
      </c>
      <c r="C2296" s="8" t="str">
        <f t="shared" si="368"/>
        <v>Thur</v>
      </c>
      <c r="E2296" s="10">
        <v>0</v>
      </c>
      <c r="F2296" s="9">
        <v>10969</v>
      </c>
      <c r="G2296" s="9">
        <v>13096</v>
      </c>
      <c r="H2296" s="61">
        <v>3139</v>
      </c>
      <c r="I2296" s="9">
        <v>0</v>
      </c>
      <c r="J2296" s="16">
        <v>0</v>
      </c>
      <c r="K2296" s="9">
        <v>3076</v>
      </c>
      <c r="L2296" s="16">
        <v>14</v>
      </c>
      <c r="M2296" s="16"/>
      <c r="N2296" s="20"/>
      <c r="O2296" s="11">
        <f t="shared" si="369"/>
        <v>30294</v>
      </c>
      <c r="P2296" s="22">
        <v>0</v>
      </c>
      <c r="Q2296" s="11">
        <f t="shared" si="370"/>
        <v>3076</v>
      </c>
      <c r="S2296" s="11">
        <f t="shared" si="375"/>
        <v>30294</v>
      </c>
      <c r="T2296" s="11">
        <f t="shared" si="365"/>
        <v>30294</v>
      </c>
      <c r="U2296" s="11">
        <f t="shared" si="371"/>
        <v>-12022</v>
      </c>
      <c r="V2296" s="11">
        <f t="shared" si="366"/>
        <v>30280</v>
      </c>
      <c r="W2296" s="12">
        <f t="shared" si="376"/>
        <v>0.99953786228296038</v>
      </c>
      <c r="X2296" s="11">
        <f t="shared" si="367"/>
        <v>14</v>
      </c>
      <c r="Y2296" s="12">
        <f t="shared" si="377"/>
        <v>4.6213771703967785E-4</v>
      </c>
      <c r="AA2296" s="12"/>
      <c r="AB2296" s="12"/>
    </row>
    <row r="2297" spans="1:28">
      <c r="A2297" s="1">
        <v>36994</v>
      </c>
      <c r="B2297" s="7" t="s">
        <v>78</v>
      </c>
      <c r="C2297" s="8" t="str">
        <f t="shared" si="368"/>
        <v>Fri</v>
      </c>
      <c r="E2297" s="10">
        <v>2</v>
      </c>
      <c r="F2297" s="9">
        <v>10936</v>
      </c>
      <c r="G2297" s="9">
        <v>11749</v>
      </c>
      <c r="H2297" s="61">
        <v>2997</v>
      </c>
      <c r="I2297" s="9">
        <v>0</v>
      </c>
      <c r="J2297" s="16">
        <v>0</v>
      </c>
      <c r="K2297" s="9">
        <v>2869</v>
      </c>
      <c r="L2297" s="16">
        <v>0</v>
      </c>
      <c r="M2297" s="16"/>
      <c r="N2297" s="20"/>
      <c r="O2297" s="11">
        <f t="shared" si="369"/>
        <v>28551</v>
      </c>
      <c r="P2297" s="22">
        <v>0</v>
      </c>
      <c r="Q2297" s="11">
        <f t="shared" si="370"/>
        <v>2869</v>
      </c>
      <c r="S2297" s="11">
        <f t="shared" si="375"/>
        <v>28551</v>
      </c>
      <c r="T2297" s="11">
        <f t="shared" si="365"/>
        <v>28551</v>
      </c>
      <c r="U2297" s="11">
        <f t="shared" si="371"/>
        <v>-1743</v>
      </c>
      <c r="V2297" s="11">
        <f t="shared" si="366"/>
        <v>28551</v>
      </c>
      <c r="W2297" s="12">
        <f t="shared" si="376"/>
        <v>1</v>
      </c>
      <c r="X2297" s="11">
        <f t="shared" si="367"/>
        <v>0</v>
      </c>
      <c r="Y2297" s="12">
        <f t="shared" si="377"/>
        <v>0</v>
      </c>
      <c r="AA2297" s="12"/>
      <c r="AB2297" s="12"/>
    </row>
    <row r="2298" spans="1:28">
      <c r="A2298" s="1">
        <v>36995</v>
      </c>
      <c r="B2298" s="7" t="s">
        <v>78</v>
      </c>
      <c r="C2298" s="8" t="str">
        <f t="shared" si="368"/>
        <v>Sat</v>
      </c>
      <c r="E2298" s="10">
        <v>4</v>
      </c>
      <c r="F2298" s="9">
        <v>10075</v>
      </c>
      <c r="G2298" s="9">
        <v>11437</v>
      </c>
      <c r="H2298" s="61">
        <v>2876</v>
      </c>
      <c r="I2298" s="9">
        <v>0</v>
      </c>
      <c r="J2298" s="16">
        <v>0</v>
      </c>
      <c r="K2298" s="9">
        <v>2915</v>
      </c>
      <c r="L2298" s="16">
        <v>0</v>
      </c>
      <c r="M2298" s="16"/>
      <c r="N2298" s="20"/>
      <c r="O2298" s="11">
        <f t="shared" si="369"/>
        <v>27303</v>
      </c>
      <c r="P2298" s="22">
        <v>0</v>
      </c>
      <c r="Q2298" s="11">
        <f t="shared" si="370"/>
        <v>2915</v>
      </c>
      <c r="S2298" s="11">
        <f t="shared" si="375"/>
        <v>27303</v>
      </c>
      <c r="T2298" s="11">
        <f t="shared" si="365"/>
        <v>27303</v>
      </c>
      <c r="U2298" s="11">
        <f t="shared" si="371"/>
        <v>-1248</v>
      </c>
      <c r="V2298" s="11">
        <f t="shared" si="366"/>
        <v>27303</v>
      </c>
      <c r="W2298" s="12">
        <f t="shared" si="376"/>
        <v>1</v>
      </c>
      <c r="X2298" s="11">
        <f t="shared" si="367"/>
        <v>0</v>
      </c>
      <c r="Y2298" s="12">
        <f t="shared" si="377"/>
        <v>0</v>
      </c>
      <c r="AA2298" s="12"/>
      <c r="AB2298" s="12"/>
    </row>
    <row r="2299" spans="1:28">
      <c r="A2299" s="1">
        <v>36996</v>
      </c>
      <c r="B2299" s="7" t="s">
        <v>78</v>
      </c>
      <c r="C2299" s="8" t="str">
        <f t="shared" si="368"/>
        <v>Sun</v>
      </c>
      <c r="E2299" s="10">
        <v>3</v>
      </c>
      <c r="F2299" s="9">
        <v>10474</v>
      </c>
      <c r="G2299" s="9">
        <v>11733</v>
      </c>
      <c r="H2299" s="61">
        <v>3028</v>
      </c>
      <c r="I2299" s="9">
        <v>0</v>
      </c>
      <c r="J2299" s="16">
        <v>0</v>
      </c>
      <c r="K2299" s="9">
        <v>2800</v>
      </c>
      <c r="L2299" s="16">
        <v>0</v>
      </c>
      <c r="M2299" s="16"/>
      <c r="N2299" s="20"/>
      <c r="O2299" s="11">
        <f t="shared" si="369"/>
        <v>28035</v>
      </c>
      <c r="P2299" s="22">
        <v>0</v>
      </c>
      <c r="Q2299" s="11">
        <f t="shared" si="370"/>
        <v>2800</v>
      </c>
      <c r="S2299" s="11">
        <f t="shared" si="375"/>
        <v>28035</v>
      </c>
      <c r="T2299" s="11">
        <f t="shared" si="365"/>
        <v>28035</v>
      </c>
      <c r="U2299" s="11">
        <f t="shared" si="371"/>
        <v>732</v>
      </c>
      <c r="V2299" s="11">
        <f t="shared" si="366"/>
        <v>28035</v>
      </c>
      <c r="W2299" s="12">
        <f t="shared" si="376"/>
        <v>1</v>
      </c>
      <c r="X2299" s="11">
        <f t="shared" si="367"/>
        <v>0</v>
      </c>
      <c r="Y2299" s="12">
        <f t="shared" si="377"/>
        <v>0</v>
      </c>
      <c r="AA2299" s="12"/>
      <c r="AB2299" s="12"/>
    </row>
    <row r="2300" spans="1:28">
      <c r="A2300" s="1">
        <v>36997</v>
      </c>
      <c r="B2300" s="7" t="s">
        <v>78</v>
      </c>
      <c r="C2300" s="8" t="str">
        <f t="shared" si="368"/>
        <v>Mon</v>
      </c>
      <c r="E2300" s="10">
        <v>15</v>
      </c>
      <c r="F2300" s="9">
        <v>22434</v>
      </c>
      <c r="G2300" s="9">
        <v>15913</v>
      </c>
      <c r="H2300" s="61">
        <v>5953</v>
      </c>
      <c r="I2300" s="9">
        <v>0</v>
      </c>
      <c r="J2300" s="16">
        <v>0</v>
      </c>
      <c r="K2300" s="9">
        <v>3142</v>
      </c>
      <c r="L2300" s="16">
        <v>173</v>
      </c>
      <c r="M2300" s="16"/>
      <c r="N2300" s="20"/>
      <c r="O2300" s="11">
        <f t="shared" si="369"/>
        <v>47615</v>
      </c>
      <c r="P2300" s="22">
        <v>0</v>
      </c>
      <c r="Q2300" s="11">
        <f t="shared" si="370"/>
        <v>3142</v>
      </c>
      <c r="S2300" s="11">
        <f t="shared" si="375"/>
        <v>47615</v>
      </c>
      <c r="T2300" s="11">
        <f t="shared" si="365"/>
        <v>47615</v>
      </c>
      <c r="U2300" s="11">
        <f t="shared" si="371"/>
        <v>19580</v>
      </c>
      <c r="V2300" s="11">
        <f t="shared" si="366"/>
        <v>47442</v>
      </c>
      <c r="W2300" s="12">
        <f t="shared" si="376"/>
        <v>0.99636669116874932</v>
      </c>
      <c r="X2300" s="11">
        <f t="shared" si="367"/>
        <v>173</v>
      </c>
      <c r="Y2300" s="12">
        <f t="shared" si="377"/>
        <v>3.6333088312506564E-3</v>
      </c>
      <c r="AA2300" s="12"/>
      <c r="AB2300" s="12"/>
    </row>
    <row r="2301" spans="1:28">
      <c r="A2301" s="1">
        <v>36998</v>
      </c>
      <c r="B2301" s="7" t="s">
        <v>78</v>
      </c>
      <c r="C2301" s="8" t="str">
        <f t="shared" si="368"/>
        <v>Tue</v>
      </c>
      <c r="E2301" s="10">
        <v>22</v>
      </c>
      <c r="F2301" s="9">
        <v>41000</v>
      </c>
      <c r="G2301" s="9">
        <v>21468</v>
      </c>
      <c r="H2301" s="61">
        <v>12339</v>
      </c>
      <c r="I2301" s="9">
        <v>604</v>
      </c>
      <c r="J2301" s="16">
        <v>0</v>
      </c>
      <c r="K2301" s="9">
        <v>3468</v>
      </c>
      <c r="L2301" s="16">
        <v>44</v>
      </c>
      <c r="M2301" s="16"/>
      <c r="N2301" s="20"/>
      <c r="O2301" s="11">
        <f t="shared" si="369"/>
        <v>78923</v>
      </c>
      <c r="P2301" s="22">
        <v>0</v>
      </c>
      <c r="Q2301" s="11">
        <f t="shared" si="370"/>
        <v>3468</v>
      </c>
      <c r="S2301" s="11">
        <f t="shared" si="375"/>
        <v>78923</v>
      </c>
      <c r="T2301" s="11">
        <f t="shared" si="365"/>
        <v>78923</v>
      </c>
      <c r="U2301" s="11">
        <f t="shared" si="371"/>
        <v>31308</v>
      </c>
      <c r="V2301" s="11">
        <f t="shared" si="366"/>
        <v>78879</v>
      </c>
      <c r="W2301" s="12">
        <f t="shared" si="376"/>
        <v>0.99944249458332801</v>
      </c>
      <c r="X2301" s="11">
        <f t="shared" si="367"/>
        <v>44</v>
      </c>
      <c r="Y2301" s="12">
        <f t="shared" si="377"/>
        <v>5.575054166719461E-4</v>
      </c>
      <c r="AA2301" s="12"/>
      <c r="AB2301" s="12"/>
    </row>
    <row r="2302" spans="1:28">
      <c r="A2302" s="1">
        <v>36999</v>
      </c>
      <c r="B2302" s="7" t="s">
        <v>78</v>
      </c>
      <c r="C2302" s="8" t="str">
        <f t="shared" si="368"/>
        <v>Wed</v>
      </c>
      <c r="E2302" s="10">
        <v>23</v>
      </c>
      <c r="F2302" s="9">
        <v>42489</v>
      </c>
      <c r="G2302" s="9">
        <v>20496</v>
      </c>
      <c r="H2302" s="61">
        <v>12645</v>
      </c>
      <c r="I2302" s="9">
        <v>655</v>
      </c>
      <c r="J2302" s="16">
        <v>0</v>
      </c>
      <c r="K2302" s="9">
        <v>2096</v>
      </c>
      <c r="L2302" s="16">
        <v>71</v>
      </c>
      <c r="M2302" s="16"/>
      <c r="N2302" s="20"/>
      <c r="O2302" s="11">
        <f t="shared" si="369"/>
        <v>78452</v>
      </c>
      <c r="P2302" s="22">
        <v>0</v>
      </c>
      <c r="Q2302" s="11">
        <f t="shared" si="370"/>
        <v>2096</v>
      </c>
      <c r="S2302" s="11">
        <f t="shared" si="375"/>
        <v>78452</v>
      </c>
      <c r="T2302" s="11">
        <f t="shared" si="365"/>
        <v>78452</v>
      </c>
      <c r="U2302" s="11">
        <f t="shared" si="371"/>
        <v>-471</v>
      </c>
      <c r="V2302" s="11">
        <f t="shared" si="366"/>
        <v>78381</v>
      </c>
      <c r="W2302" s="12">
        <f t="shared" si="376"/>
        <v>0.99909498801815122</v>
      </c>
      <c r="X2302" s="11">
        <f t="shared" si="367"/>
        <v>71</v>
      </c>
      <c r="Y2302" s="12">
        <f t="shared" si="377"/>
        <v>9.0501198184877378E-4</v>
      </c>
      <c r="AA2302" s="12"/>
      <c r="AB2302" s="12"/>
    </row>
    <row r="2303" spans="1:28">
      <c r="A2303" s="1">
        <v>37000</v>
      </c>
      <c r="B2303" s="7" t="s">
        <v>78</v>
      </c>
      <c r="C2303" s="8" t="str">
        <f t="shared" si="368"/>
        <v>Thur</v>
      </c>
      <c r="E2303" s="10">
        <v>14</v>
      </c>
      <c r="F2303" s="9">
        <v>27366</v>
      </c>
      <c r="G2303" s="9">
        <v>16382</v>
      </c>
      <c r="H2303" s="61">
        <v>7203</v>
      </c>
      <c r="I2303" s="9">
        <v>2</v>
      </c>
      <c r="J2303" s="16">
        <v>0</v>
      </c>
      <c r="K2303" s="9">
        <v>1711</v>
      </c>
      <c r="L2303" s="16">
        <v>0</v>
      </c>
      <c r="M2303" s="16"/>
      <c r="N2303" s="20"/>
      <c r="O2303" s="11">
        <f t="shared" si="369"/>
        <v>52664</v>
      </c>
      <c r="P2303" s="22">
        <v>0</v>
      </c>
      <c r="Q2303" s="11">
        <f t="shared" si="370"/>
        <v>1711</v>
      </c>
      <c r="S2303" s="11">
        <f t="shared" si="375"/>
        <v>52664</v>
      </c>
      <c r="T2303" s="11">
        <f t="shared" si="365"/>
        <v>52664</v>
      </c>
      <c r="U2303" s="11">
        <f t="shared" si="371"/>
        <v>-25788</v>
      </c>
      <c r="V2303" s="11">
        <f t="shared" si="366"/>
        <v>52664</v>
      </c>
      <c r="W2303" s="12">
        <f t="shared" si="376"/>
        <v>1</v>
      </c>
      <c r="X2303" s="11">
        <f t="shared" si="367"/>
        <v>0</v>
      </c>
      <c r="Y2303" s="12">
        <f t="shared" si="377"/>
        <v>0</v>
      </c>
      <c r="AA2303" s="12"/>
      <c r="AB2303" s="12"/>
    </row>
    <row r="2304" spans="1:28">
      <c r="A2304" s="1">
        <v>37001</v>
      </c>
      <c r="B2304" s="7" t="s">
        <v>78</v>
      </c>
      <c r="C2304" s="8" t="str">
        <f t="shared" si="368"/>
        <v>Fri</v>
      </c>
      <c r="E2304" s="10">
        <v>5</v>
      </c>
      <c r="F2304" s="9">
        <v>16250</v>
      </c>
      <c r="G2304" s="9">
        <v>13591</v>
      </c>
      <c r="H2304" s="61">
        <v>4003</v>
      </c>
      <c r="I2304" s="9">
        <v>0</v>
      </c>
      <c r="J2304" s="16">
        <v>0</v>
      </c>
      <c r="K2304" s="9">
        <v>1864</v>
      </c>
      <c r="L2304" s="16">
        <v>0</v>
      </c>
      <c r="M2304" s="16"/>
      <c r="N2304" s="20"/>
      <c r="O2304" s="11">
        <f t="shared" si="369"/>
        <v>35708</v>
      </c>
      <c r="P2304" s="22">
        <v>0</v>
      </c>
      <c r="Q2304" s="11">
        <f t="shared" si="370"/>
        <v>1864</v>
      </c>
      <c r="S2304" s="11">
        <f t="shared" si="375"/>
        <v>35708</v>
      </c>
      <c r="T2304" s="11">
        <f t="shared" si="365"/>
        <v>35708</v>
      </c>
      <c r="U2304" s="11">
        <f t="shared" si="371"/>
        <v>-16956</v>
      </c>
      <c r="V2304" s="11">
        <f t="shared" si="366"/>
        <v>35708</v>
      </c>
      <c r="W2304" s="12">
        <f t="shared" si="376"/>
        <v>1</v>
      </c>
      <c r="X2304" s="11">
        <f t="shared" si="367"/>
        <v>0</v>
      </c>
      <c r="Y2304" s="12">
        <f t="shared" si="377"/>
        <v>0</v>
      </c>
      <c r="AA2304" s="12"/>
      <c r="AB2304" s="12"/>
    </row>
    <row r="2305" spans="1:31">
      <c r="A2305" s="1">
        <v>37002</v>
      </c>
      <c r="B2305" s="7" t="s">
        <v>78</v>
      </c>
      <c r="C2305" s="8" t="str">
        <f t="shared" si="368"/>
        <v>Sat</v>
      </c>
      <c r="E2305" s="10">
        <v>0</v>
      </c>
      <c r="F2305" s="9">
        <v>9492</v>
      </c>
      <c r="G2305" s="9">
        <v>11265</v>
      </c>
      <c r="H2305" s="61">
        <v>2812</v>
      </c>
      <c r="I2305" s="9">
        <v>0</v>
      </c>
      <c r="J2305" s="16">
        <v>0</v>
      </c>
      <c r="K2305" s="9">
        <v>2875</v>
      </c>
      <c r="L2305" s="16">
        <v>0</v>
      </c>
      <c r="M2305" s="16"/>
      <c r="N2305" s="20"/>
      <c r="O2305" s="11">
        <f t="shared" si="369"/>
        <v>26444</v>
      </c>
      <c r="P2305" s="22">
        <v>0</v>
      </c>
      <c r="Q2305" s="11">
        <f t="shared" si="370"/>
        <v>2875</v>
      </c>
      <c r="S2305" s="11">
        <f t="shared" si="375"/>
        <v>26444</v>
      </c>
      <c r="T2305" s="11">
        <f t="shared" si="365"/>
        <v>26444</v>
      </c>
      <c r="U2305" s="11">
        <f t="shared" si="371"/>
        <v>-9264</v>
      </c>
      <c r="V2305" s="11">
        <f t="shared" si="366"/>
        <v>26444</v>
      </c>
      <c r="W2305" s="12">
        <f t="shared" si="376"/>
        <v>1</v>
      </c>
      <c r="X2305" s="11">
        <f t="shared" si="367"/>
        <v>0</v>
      </c>
      <c r="Y2305" s="12">
        <f t="shared" si="377"/>
        <v>0</v>
      </c>
      <c r="AA2305" s="12"/>
      <c r="AB2305" s="12"/>
    </row>
    <row r="2306" spans="1:31">
      <c r="A2306" s="1">
        <v>37003</v>
      </c>
      <c r="B2306" s="7" t="s">
        <v>78</v>
      </c>
      <c r="C2306" s="8" t="str">
        <f t="shared" si="368"/>
        <v>Sun</v>
      </c>
      <c r="E2306" s="10">
        <v>0</v>
      </c>
      <c r="F2306" s="9">
        <v>9051</v>
      </c>
      <c r="G2306" s="9">
        <v>11266</v>
      </c>
      <c r="H2306" s="61">
        <v>2866</v>
      </c>
      <c r="I2306" s="9">
        <v>0</v>
      </c>
      <c r="J2306" s="16">
        <v>0</v>
      </c>
      <c r="K2306" s="9">
        <v>2704</v>
      </c>
      <c r="L2306" s="16">
        <v>0</v>
      </c>
      <c r="M2306" s="16"/>
      <c r="N2306" s="20"/>
      <c r="O2306" s="11">
        <f t="shared" si="369"/>
        <v>25887</v>
      </c>
      <c r="P2306" s="22">
        <v>0</v>
      </c>
      <c r="Q2306" s="11">
        <f t="shared" si="370"/>
        <v>2704</v>
      </c>
      <c r="S2306" s="11">
        <f t="shared" si="375"/>
        <v>25887</v>
      </c>
      <c r="T2306" s="11">
        <f t="shared" si="365"/>
        <v>25887</v>
      </c>
      <c r="U2306" s="11">
        <f t="shared" si="371"/>
        <v>-557</v>
      </c>
      <c r="V2306" s="11">
        <f t="shared" si="366"/>
        <v>25887</v>
      </c>
      <c r="W2306" s="12">
        <f t="shared" si="376"/>
        <v>1</v>
      </c>
      <c r="X2306" s="11">
        <f t="shared" si="367"/>
        <v>0</v>
      </c>
      <c r="Y2306" s="12">
        <f t="shared" si="377"/>
        <v>0</v>
      </c>
      <c r="AA2306" s="12"/>
      <c r="AB2306" s="12"/>
    </row>
    <row r="2307" spans="1:31">
      <c r="A2307" s="1">
        <v>37004</v>
      </c>
      <c r="B2307" s="7" t="s">
        <v>78</v>
      </c>
      <c r="C2307" s="8" t="str">
        <f t="shared" si="368"/>
        <v>Mon</v>
      </c>
      <c r="E2307" s="10">
        <v>0</v>
      </c>
      <c r="F2307" s="9">
        <v>10700</v>
      </c>
      <c r="G2307" s="9">
        <v>12274</v>
      </c>
      <c r="H2307" s="61">
        <v>3380</v>
      </c>
      <c r="I2307" s="9">
        <v>0</v>
      </c>
      <c r="J2307" s="16">
        <v>0</v>
      </c>
      <c r="K2307" s="9">
        <v>1643</v>
      </c>
      <c r="L2307" s="16">
        <v>0</v>
      </c>
      <c r="M2307" s="16"/>
      <c r="N2307" s="20"/>
      <c r="O2307" s="11">
        <f t="shared" si="369"/>
        <v>27997</v>
      </c>
      <c r="P2307" s="22">
        <v>0</v>
      </c>
      <c r="Q2307" s="11">
        <f t="shared" si="370"/>
        <v>1643</v>
      </c>
      <c r="S2307" s="11">
        <f t="shared" si="375"/>
        <v>27997</v>
      </c>
      <c r="T2307" s="11">
        <f t="shared" ref="T2307:T2370" si="378">SUM(S2307,D2307)</f>
        <v>27997</v>
      </c>
      <c r="U2307" s="11">
        <f t="shared" si="371"/>
        <v>2110</v>
      </c>
      <c r="V2307" s="11">
        <f t="shared" ref="V2307:V2370" si="379">SUM(F2307:K2307)-P2307</f>
        <v>27997</v>
      </c>
      <c r="W2307" s="12">
        <f t="shared" si="376"/>
        <v>1</v>
      </c>
      <c r="X2307" s="11">
        <f t="shared" ref="X2307:X2370" si="380">SUM(L2307:M2307)</f>
        <v>0</v>
      </c>
      <c r="Y2307" s="12">
        <f t="shared" si="377"/>
        <v>0</v>
      </c>
      <c r="AA2307" s="12"/>
      <c r="AB2307" s="12"/>
    </row>
    <row r="2308" spans="1:31">
      <c r="A2308" s="1">
        <v>37005</v>
      </c>
      <c r="B2308" s="7" t="s">
        <v>78</v>
      </c>
      <c r="C2308" s="8" t="str">
        <f t="shared" ref="C2308:C2371" si="381">IF(WEEKDAY(A2308)=1,"Sun",IF(WEEKDAY(A2308)=2,"Mon",IF(WEEKDAY(A2308)=3,"Tue",IF(WEEKDAY(A2308)=4,"Wed",IF(WEEKDAY(A2308)=5,"Thur",IF(WEEKDAY(A2308)=6,"Fri",IF(WEEKDAY(A2308)=7,"Sat")))))))</f>
        <v>Tue</v>
      </c>
      <c r="E2308" s="10">
        <v>0</v>
      </c>
      <c r="F2308" s="9">
        <v>12817</v>
      </c>
      <c r="G2308" s="9">
        <v>12946</v>
      </c>
      <c r="H2308" s="61">
        <v>3774</v>
      </c>
      <c r="I2308" s="9">
        <v>0</v>
      </c>
      <c r="J2308" s="16">
        <v>0</v>
      </c>
      <c r="K2308" s="9">
        <v>2559</v>
      </c>
      <c r="L2308" s="16">
        <v>0</v>
      </c>
      <c r="M2308" s="16"/>
      <c r="N2308" s="20"/>
      <c r="O2308" s="11">
        <f t="shared" ref="O2308:O2371" si="382">SUM(F2308:M2308)</f>
        <v>32096</v>
      </c>
      <c r="P2308" s="22">
        <v>0</v>
      </c>
      <c r="Q2308" s="11">
        <f t="shared" ref="Q2308:Q2371" si="383">K2308-P2308</f>
        <v>2559</v>
      </c>
      <c r="S2308" s="11">
        <f t="shared" si="375"/>
        <v>32096</v>
      </c>
      <c r="T2308" s="11">
        <f t="shared" si="378"/>
        <v>32096</v>
      </c>
      <c r="U2308" s="11">
        <f t="shared" si="371"/>
        <v>4099</v>
      </c>
      <c r="V2308" s="11">
        <f t="shared" si="379"/>
        <v>32096</v>
      </c>
      <c r="W2308" s="12">
        <f t="shared" si="376"/>
        <v>1</v>
      </c>
      <c r="X2308" s="11">
        <f t="shared" si="380"/>
        <v>0</v>
      </c>
      <c r="Y2308" s="12">
        <f t="shared" si="377"/>
        <v>0</v>
      </c>
      <c r="AA2308" s="12"/>
      <c r="AB2308" s="12"/>
    </row>
    <row r="2309" spans="1:31">
      <c r="A2309" s="1">
        <v>37006</v>
      </c>
      <c r="B2309" s="7" t="s">
        <v>78</v>
      </c>
      <c r="C2309" s="8" t="str">
        <f t="shared" si="381"/>
        <v>Wed</v>
      </c>
      <c r="E2309" s="10">
        <v>19</v>
      </c>
      <c r="F2309" s="9">
        <v>25573</v>
      </c>
      <c r="G2309" s="9">
        <v>16116</v>
      </c>
      <c r="H2309" s="61">
        <v>7896</v>
      </c>
      <c r="I2309" s="9">
        <v>0</v>
      </c>
      <c r="J2309" s="16">
        <v>0</v>
      </c>
      <c r="K2309" s="9">
        <v>3076</v>
      </c>
      <c r="L2309" s="16">
        <v>0</v>
      </c>
      <c r="M2309" s="16"/>
      <c r="N2309" s="20"/>
      <c r="O2309" s="11">
        <f t="shared" si="382"/>
        <v>52661</v>
      </c>
      <c r="P2309" s="22">
        <v>0</v>
      </c>
      <c r="Q2309" s="11">
        <f t="shared" si="383"/>
        <v>3076</v>
      </c>
      <c r="S2309" s="11">
        <f t="shared" si="375"/>
        <v>52661</v>
      </c>
      <c r="T2309" s="11">
        <f t="shared" si="378"/>
        <v>52661</v>
      </c>
      <c r="U2309" s="11">
        <f t="shared" ref="U2309:U2372" si="384">S2309-S2308</f>
        <v>20565</v>
      </c>
      <c r="V2309" s="11">
        <f t="shared" si="379"/>
        <v>52661</v>
      </c>
      <c r="W2309" s="12">
        <f t="shared" si="376"/>
        <v>1</v>
      </c>
      <c r="X2309" s="11">
        <f t="shared" si="380"/>
        <v>0</v>
      </c>
      <c r="Y2309" s="12">
        <f t="shared" si="377"/>
        <v>0</v>
      </c>
      <c r="AA2309" s="12"/>
      <c r="AB2309" s="12"/>
    </row>
    <row r="2310" spans="1:31">
      <c r="A2310" s="1">
        <v>37007</v>
      </c>
      <c r="B2310" s="7" t="s">
        <v>78</v>
      </c>
      <c r="C2310" s="8" t="str">
        <f t="shared" si="381"/>
        <v>Thur</v>
      </c>
      <c r="E2310" s="10">
        <v>13</v>
      </c>
      <c r="F2310" s="9">
        <v>23067</v>
      </c>
      <c r="G2310" s="9">
        <v>15568</v>
      </c>
      <c r="H2310" s="61">
        <v>6559</v>
      </c>
      <c r="I2310" s="9">
        <v>0</v>
      </c>
      <c r="J2310" s="16">
        <v>0</v>
      </c>
      <c r="K2310" s="9">
        <v>2138</v>
      </c>
      <c r="L2310" s="16">
        <v>0</v>
      </c>
      <c r="M2310" s="16"/>
      <c r="N2310" s="20"/>
      <c r="O2310" s="11">
        <f t="shared" si="382"/>
        <v>47332</v>
      </c>
      <c r="P2310" s="22">
        <v>0</v>
      </c>
      <c r="Q2310" s="11">
        <f t="shared" si="383"/>
        <v>2138</v>
      </c>
      <c r="S2310" s="11">
        <f t="shared" si="375"/>
        <v>47332</v>
      </c>
      <c r="T2310" s="11">
        <f t="shared" si="378"/>
        <v>47332</v>
      </c>
      <c r="U2310" s="11">
        <f t="shared" si="384"/>
        <v>-5329</v>
      </c>
      <c r="V2310" s="11">
        <f t="shared" si="379"/>
        <v>47332</v>
      </c>
      <c r="W2310" s="12">
        <f t="shared" si="376"/>
        <v>1</v>
      </c>
      <c r="X2310" s="11">
        <f t="shared" si="380"/>
        <v>0</v>
      </c>
      <c r="Y2310" s="12">
        <f t="shared" si="377"/>
        <v>0</v>
      </c>
      <c r="AA2310" s="12"/>
      <c r="AB2310" s="12"/>
    </row>
    <row r="2311" spans="1:31">
      <c r="A2311" s="1">
        <v>37008</v>
      </c>
      <c r="B2311" s="7" t="s">
        <v>78</v>
      </c>
      <c r="C2311" s="8" t="str">
        <f t="shared" si="381"/>
        <v>Fri</v>
      </c>
      <c r="E2311" s="10">
        <v>2</v>
      </c>
      <c r="F2311" s="9">
        <v>12308</v>
      </c>
      <c r="G2311" s="9">
        <v>12389</v>
      </c>
      <c r="H2311" s="61">
        <v>3518</v>
      </c>
      <c r="I2311" s="9">
        <v>0</v>
      </c>
      <c r="J2311" s="16">
        <v>0</v>
      </c>
      <c r="K2311" s="9">
        <v>1599</v>
      </c>
      <c r="L2311" s="16">
        <v>0</v>
      </c>
      <c r="M2311" s="16"/>
      <c r="N2311" s="20"/>
      <c r="O2311" s="11">
        <f t="shared" si="382"/>
        <v>29814</v>
      </c>
      <c r="P2311" s="22">
        <v>0</v>
      </c>
      <c r="Q2311" s="11">
        <f t="shared" si="383"/>
        <v>1599</v>
      </c>
      <c r="S2311" s="11">
        <f t="shared" si="375"/>
        <v>29814</v>
      </c>
      <c r="T2311" s="11">
        <f t="shared" si="378"/>
        <v>29814</v>
      </c>
      <c r="U2311" s="11">
        <f t="shared" si="384"/>
        <v>-17518</v>
      </c>
      <c r="V2311" s="11">
        <f t="shared" si="379"/>
        <v>29814</v>
      </c>
      <c r="W2311" s="12">
        <f t="shared" si="376"/>
        <v>1</v>
      </c>
      <c r="X2311" s="11">
        <f t="shared" si="380"/>
        <v>0</v>
      </c>
      <c r="Y2311" s="12">
        <f t="shared" si="377"/>
        <v>0</v>
      </c>
      <c r="AA2311" s="12"/>
      <c r="AB2311" s="12"/>
    </row>
    <row r="2312" spans="1:31">
      <c r="A2312" s="1">
        <v>37009</v>
      </c>
      <c r="B2312" s="7" t="s">
        <v>78</v>
      </c>
      <c r="C2312" s="8" t="str">
        <f t="shared" si="381"/>
        <v>Sat</v>
      </c>
      <c r="E2312" s="10">
        <v>8</v>
      </c>
      <c r="F2312" s="9">
        <v>14066</v>
      </c>
      <c r="G2312" s="9">
        <v>12167</v>
      </c>
      <c r="H2312" s="61">
        <v>3855</v>
      </c>
      <c r="I2312" s="9">
        <v>0</v>
      </c>
      <c r="J2312" s="16">
        <v>0</v>
      </c>
      <c r="K2312" s="9">
        <v>1558</v>
      </c>
      <c r="L2312" s="16">
        <v>0</v>
      </c>
      <c r="M2312" s="16"/>
      <c r="N2312" s="20"/>
      <c r="O2312" s="11">
        <f t="shared" si="382"/>
        <v>31646</v>
      </c>
      <c r="P2312" s="22">
        <v>0</v>
      </c>
      <c r="Q2312" s="11">
        <f t="shared" si="383"/>
        <v>1558</v>
      </c>
      <c r="S2312" s="11">
        <f t="shared" si="375"/>
        <v>31646</v>
      </c>
      <c r="T2312" s="11">
        <f t="shared" si="378"/>
        <v>31646</v>
      </c>
      <c r="U2312" s="11">
        <f t="shared" si="384"/>
        <v>1832</v>
      </c>
      <c r="V2312" s="11">
        <f t="shared" si="379"/>
        <v>31646</v>
      </c>
      <c r="W2312" s="12">
        <f t="shared" si="376"/>
        <v>1</v>
      </c>
      <c r="X2312" s="11">
        <f t="shared" si="380"/>
        <v>0</v>
      </c>
      <c r="Y2312" s="12">
        <f t="shared" si="377"/>
        <v>0</v>
      </c>
      <c r="AA2312" s="12"/>
      <c r="AB2312" s="12"/>
    </row>
    <row r="2313" spans="1:31">
      <c r="A2313" s="1">
        <v>37010</v>
      </c>
      <c r="B2313" s="7" t="s">
        <v>78</v>
      </c>
      <c r="C2313" s="8" t="str">
        <f t="shared" si="381"/>
        <v>Sun</v>
      </c>
      <c r="E2313" s="10">
        <v>11</v>
      </c>
      <c r="F2313" s="9">
        <v>16662</v>
      </c>
      <c r="G2313" s="9">
        <v>13341</v>
      </c>
      <c r="H2313" s="61">
        <v>4676</v>
      </c>
      <c r="I2313" s="9">
        <v>0</v>
      </c>
      <c r="J2313" s="16">
        <v>0</v>
      </c>
      <c r="K2313" s="9">
        <v>1903</v>
      </c>
      <c r="L2313" s="16">
        <v>0</v>
      </c>
      <c r="M2313" s="16"/>
      <c r="N2313" s="20"/>
      <c r="O2313" s="11">
        <f t="shared" si="382"/>
        <v>36582</v>
      </c>
      <c r="P2313" s="22">
        <v>28</v>
      </c>
      <c r="Q2313" s="11">
        <f t="shared" si="383"/>
        <v>1875</v>
      </c>
      <c r="S2313" s="11">
        <f t="shared" si="375"/>
        <v>36554</v>
      </c>
      <c r="T2313" s="11">
        <f t="shared" si="378"/>
        <v>36554</v>
      </c>
      <c r="U2313" s="11">
        <f t="shared" si="384"/>
        <v>4908</v>
      </c>
      <c r="V2313" s="11">
        <f t="shared" si="379"/>
        <v>36554</v>
      </c>
      <c r="W2313" s="12">
        <f t="shared" si="376"/>
        <v>1</v>
      </c>
      <c r="X2313" s="11">
        <f t="shared" si="380"/>
        <v>0</v>
      </c>
      <c r="Y2313" s="12">
        <f t="shared" si="377"/>
        <v>0</v>
      </c>
      <c r="AA2313" s="12"/>
      <c r="AB2313" s="12"/>
    </row>
    <row r="2314" spans="1:31">
      <c r="A2314" s="1">
        <v>37011</v>
      </c>
      <c r="B2314" s="7" t="s">
        <v>78</v>
      </c>
      <c r="C2314" s="8" t="str">
        <f t="shared" si="381"/>
        <v>Mon</v>
      </c>
      <c r="E2314" s="10">
        <v>3</v>
      </c>
      <c r="F2314" s="9">
        <v>13429</v>
      </c>
      <c r="G2314" s="9">
        <v>13206</v>
      </c>
      <c r="H2314" s="61">
        <v>3712</v>
      </c>
      <c r="I2314" s="9">
        <v>0</v>
      </c>
      <c r="J2314" s="16">
        <v>0</v>
      </c>
      <c r="K2314" s="9">
        <v>19273</v>
      </c>
      <c r="L2314" s="16">
        <v>0</v>
      </c>
      <c r="M2314" s="16"/>
      <c r="N2314" s="20"/>
      <c r="O2314" s="11">
        <f t="shared" si="382"/>
        <v>49620</v>
      </c>
      <c r="P2314" s="22">
        <v>17428</v>
      </c>
      <c r="Q2314" s="11">
        <f t="shared" si="383"/>
        <v>1845</v>
      </c>
      <c r="S2314" s="11">
        <f t="shared" si="375"/>
        <v>32192</v>
      </c>
      <c r="T2314" s="11">
        <f t="shared" si="378"/>
        <v>32192</v>
      </c>
      <c r="U2314" s="11">
        <f t="shared" si="384"/>
        <v>-4362</v>
      </c>
      <c r="V2314" s="11">
        <f t="shared" si="379"/>
        <v>32192</v>
      </c>
      <c r="W2314" s="12">
        <f t="shared" si="376"/>
        <v>1</v>
      </c>
      <c r="X2314" s="11">
        <f t="shared" si="380"/>
        <v>0</v>
      </c>
      <c r="Y2314" s="12">
        <f t="shared" si="377"/>
        <v>0</v>
      </c>
      <c r="AA2314" s="12"/>
      <c r="AB2314" s="12"/>
    </row>
    <row r="2315" spans="1:31">
      <c r="A2315" s="1">
        <v>37012</v>
      </c>
      <c r="B2315" s="7" t="s">
        <v>79</v>
      </c>
      <c r="C2315" s="8" t="str">
        <f t="shared" si="381"/>
        <v>Tue</v>
      </c>
      <c r="E2315" s="10">
        <v>0</v>
      </c>
      <c r="F2315" s="9">
        <v>10909</v>
      </c>
      <c r="G2315" s="9">
        <v>12561</v>
      </c>
      <c r="H2315" s="61">
        <v>3248</v>
      </c>
      <c r="I2315" s="9">
        <v>0</v>
      </c>
      <c r="J2315" s="16">
        <v>0</v>
      </c>
      <c r="K2315" s="9">
        <v>23720</v>
      </c>
      <c r="L2315" s="16">
        <v>0</v>
      </c>
      <c r="M2315" s="16"/>
      <c r="N2315" s="20"/>
      <c r="O2315" s="11">
        <f t="shared" si="382"/>
        <v>50438</v>
      </c>
      <c r="P2315" s="22">
        <v>21296</v>
      </c>
      <c r="Q2315" s="11">
        <f t="shared" si="383"/>
        <v>2424</v>
      </c>
      <c r="S2315" s="11">
        <f t="shared" ref="S2315:S2345" si="385">O2315-P2315</f>
        <v>29142</v>
      </c>
      <c r="T2315" s="11">
        <f t="shared" si="378"/>
        <v>29142</v>
      </c>
      <c r="U2315" s="11">
        <f t="shared" si="384"/>
        <v>-3050</v>
      </c>
      <c r="V2315" s="11">
        <f t="shared" si="379"/>
        <v>29142</v>
      </c>
      <c r="W2315" s="12">
        <f t="shared" ref="W2315:W2345" si="386">V2315/S2315</f>
        <v>1</v>
      </c>
      <c r="X2315" s="11">
        <f t="shared" si="380"/>
        <v>0</v>
      </c>
      <c r="Y2315" s="12">
        <f t="shared" ref="Y2315:Y2345" si="387">X2315/S2315</f>
        <v>0</v>
      </c>
      <c r="AA2315" s="9">
        <f>INTERCEPT(T2315:T2345,E2315:E2345)</f>
        <v>26404.063886424134</v>
      </c>
      <c r="AB2315" s="9">
        <f>SLOPE(T2315:T2345,E2315:E2345)</f>
        <v>893.05359361135811</v>
      </c>
      <c r="AC2315" s="12">
        <f>RSQ(T2315:T2345,E2315:E2345)</f>
        <v>0.68128481093810878</v>
      </c>
      <c r="AD2315" s="9">
        <f>AA2315+(AB2315*55)</f>
        <v>75522.011535048834</v>
      </c>
      <c r="AE2315" s="10">
        <f>SUM(E2315:E2345)</f>
        <v>75</v>
      </c>
    </row>
    <row r="2316" spans="1:31">
      <c r="A2316" s="1">
        <v>37013</v>
      </c>
      <c r="B2316" s="7" t="s">
        <v>79</v>
      </c>
      <c r="C2316" s="8" t="str">
        <f t="shared" si="381"/>
        <v>Wed</v>
      </c>
      <c r="E2316" s="10">
        <v>0</v>
      </c>
      <c r="F2316" s="9">
        <v>10780</v>
      </c>
      <c r="G2316" s="9">
        <v>12521</v>
      </c>
      <c r="H2316" s="61">
        <v>3344</v>
      </c>
      <c r="I2316" s="9">
        <v>0</v>
      </c>
      <c r="J2316" s="16">
        <v>0</v>
      </c>
      <c r="K2316" s="9">
        <v>37197</v>
      </c>
      <c r="L2316" s="16">
        <v>0</v>
      </c>
      <c r="M2316" s="16"/>
      <c r="N2316" s="20"/>
      <c r="O2316" s="11">
        <f t="shared" si="382"/>
        <v>63842</v>
      </c>
      <c r="P2316" s="22">
        <v>33314</v>
      </c>
      <c r="Q2316" s="11">
        <f t="shared" si="383"/>
        <v>3883</v>
      </c>
      <c r="S2316" s="11">
        <f t="shared" si="385"/>
        <v>30528</v>
      </c>
      <c r="T2316" s="11">
        <f t="shared" si="378"/>
        <v>30528</v>
      </c>
      <c r="U2316" s="11">
        <f t="shared" si="384"/>
        <v>1386</v>
      </c>
      <c r="V2316" s="11">
        <f t="shared" si="379"/>
        <v>30528</v>
      </c>
      <c r="W2316" s="12">
        <f t="shared" si="386"/>
        <v>1</v>
      </c>
      <c r="X2316" s="11">
        <f t="shared" si="380"/>
        <v>0</v>
      </c>
      <c r="Y2316" s="12">
        <f t="shared" si="387"/>
        <v>0</v>
      </c>
      <c r="AA2316" s="12"/>
      <c r="AB2316" s="12"/>
    </row>
    <row r="2317" spans="1:31">
      <c r="A2317" s="1">
        <v>37014</v>
      </c>
      <c r="B2317" s="7" t="s">
        <v>79</v>
      </c>
      <c r="C2317" s="8" t="str">
        <f t="shared" si="381"/>
        <v>Thur</v>
      </c>
      <c r="E2317" s="10">
        <v>0</v>
      </c>
      <c r="F2317" s="9">
        <v>10154</v>
      </c>
      <c r="G2317" s="9">
        <v>12005</v>
      </c>
      <c r="H2317" s="61">
        <v>3251</v>
      </c>
      <c r="I2317" s="9">
        <v>0</v>
      </c>
      <c r="J2317" s="16">
        <v>0</v>
      </c>
      <c r="K2317" s="9">
        <v>24174</v>
      </c>
      <c r="L2317" s="16">
        <v>0</v>
      </c>
      <c r="M2317" s="16"/>
      <c r="N2317" s="20"/>
      <c r="O2317" s="11">
        <f t="shared" si="382"/>
        <v>49584</v>
      </c>
      <c r="P2317" s="22">
        <v>20560</v>
      </c>
      <c r="Q2317" s="11">
        <f t="shared" si="383"/>
        <v>3614</v>
      </c>
      <c r="S2317" s="11">
        <f t="shared" si="385"/>
        <v>29024</v>
      </c>
      <c r="T2317" s="11">
        <f t="shared" si="378"/>
        <v>29024</v>
      </c>
      <c r="U2317" s="11">
        <f t="shared" si="384"/>
        <v>-1504</v>
      </c>
      <c r="V2317" s="11">
        <f t="shared" si="379"/>
        <v>29024</v>
      </c>
      <c r="W2317" s="12">
        <f t="shared" si="386"/>
        <v>1</v>
      </c>
      <c r="X2317" s="11">
        <f t="shared" si="380"/>
        <v>0</v>
      </c>
      <c r="Y2317" s="12">
        <f t="shared" si="387"/>
        <v>0</v>
      </c>
      <c r="AA2317" s="12"/>
      <c r="AB2317" s="12"/>
    </row>
    <row r="2318" spans="1:31">
      <c r="A2318" s="1">
        <v>37015</v>
      </c>
      <c r="B2318" s="7" t="s">
        <v>79</v>
      </c>
      <c r="C2318" s="8" t="str">
        <f t="shared" si="381"/>
        <v>Fri</v>
      </c>
      <c r="E2318" s="10">
        <v>0</v>
      </c>
      <c r="F2318" s="9">
        <v>8677</v>
      </c>
      <c r="G2318" s="9">
        <v>11451</v>
      </c>
      <c r="H2318" s="61">
        <v>2906</v>
      </c>
      <c r="I2318" s="9">
        <v>0</v>
      </c>
      <c r="J2318" s="16">
        <v>0</v>
      </c>
      <c r="K2318" s="9">
        <v>18058</v>
      </c>
      <c r="L2318" s="16">
        <v>0</v>
      </c>
      <c r="M2318" s="16"/>
      <c r="N2318" s="20"/>
      <c r="O2318" s="11">
        <f t="shared" si="382"/>
        <v>41092</v>
      </c>
      <c r="P2318" s="22">
        <v>15354</v>
      </c>
      <c r="Q2318" s="11">
        <f t="shared" si="383"/>
        <v>2704</v>
      </c>
      <c r="S2318" s="11">
        <f t="shared" si="385"/>
        <v>25738</v>
      </c>
      <c r="T2318" s="11">
        <f t="shared" si="378"/>
        <v>25738</v>
      </c>
      <c r="U2318" s="11">
        <f t="shared" si="384"/>
        <v>-3286</v>
      </c>
      <c r="V2318" s="11">
        <f t="shared" si="379"/>
        <v>25738</v>
      </c>
      <c r="W2318" s="12">
        <f t="shared" si="386"/>
        <v>1</v>
      </c>
      <c r="X2318" s="11">
        <f t="shared" si="380"/>
        <v>0</v>
      </c>
      <c r="Y2318" s="12">
        <f t="shared" si="387"/>
        <v>0</v>
      </c>
      <c r="AA2318" s="12"/>
      <c r="AB2318" s="12"/>
    </row>
    <row r="2319" spans="1:31">
      <c r="A2319" s="1">
        <v>37016</v>
      </c>
      <c r="B2319" s="7" t="s">
        <v>79</v>
      </c>
      <c r="C2319" s="8" t="str">
        <f t="shared" si="381"/>
        <v>Sat</v>
      </c>
      <c r="E2319" s="10">
        <v>0</v>
      </c>
      <c r="F2319" s="9">
        <v>7537</v>
      </c>
      <c r="G2319" s="9">
        <v>10554</v>
      </c>
      <c r="H2319" s="61">
        <v>2507</v>
      </c>
      <c r="I2319" s="9">
        <v>0</v>
      </c>
      <c r="J2319" s="16">
        <v>0</v>
      </c>
      <c r="K2319" s="9">
        <v>12755</v>
      </c>
      <c r="L2319" s="16">
        <v>0</v>
      </c>
      <c r="M2319" s="16"/>
      <c r="N2319" s="20"/>
      <c r="O2319" s="11">
        <f t="shared" si="382"/>
        <v>33353</v>
      </c>
      <c r="P2319" s="22">
        <v>9925</v>
      </c>
      <c r="Q2319" s="11">
        <f t="shared" si="383"/>
        <v>2830</v>
      </c>
      <c r="S2319" s="11">
        <f t="shared" si="385"/>
        <v>23428</v>
      </c>
      <c r="T2319" s="11">
        <f t="shared" si="378"/>
        <v>23428</v>
      </c>
      <c r="U2319" s="11">
        <f t="shared" si="384"/>
        <v>-2310</v>
      </c>
      <c r="V2319" s="11">
        <f t="shared" si="379"/>
        <v>23428</v>
      </c>
      <c r="W2319" s="12">
        <f t="shared" si="386"/>
        <v>1</v>
      </c>
      <c r="X2319" s="11">
        <f t="shared" si="380"/>
        <v>0</v>
      </c>
      <c r="Y2319" s="12">
        <f t="shared" si="387"/>
        <v>0</v>
      </c>
      <c r="AA2319" s="12"/>
      <c r="AB2319" s="12"/>
    </row>
    <row r="2320" spans="1:31">
      <c r="A2320" s="1">
        <v>37017</v>
      </c>
      <c r="B2320" s="7" t="s">
        <v>79</v>
      </c>
      <c r="C2320" s="8" t="str">
        <f t="shared" si="381"/>
        <v>Sun</v>
      </c>
      <c r="E2320" s="10">
        <v>9</v>
      </c>
      <c r="F2320" s="9">
        <v>12955</v>
      </c>
      <c r="G2320" s="9">
        <v>12590</v>
      </c>
      <c r="H2320" s="61">
        <v>3951</v>
      </c>
      <c r="I2320" s="9">
        <v>0</v>
      </c>
      <c r="J2320" s="16">
        <v>0</v>
      </c>
      <c r="K2320" s="9">
        <v>3137</v>
      </c>
      <c r="L2320" s="16">
        <v>0</v>
      </c>
      <c r="M2320" s="16"/>
      <c r="N2320" s="20"/>
      <c r="O2320" s="11">
        <f t="shared" si="382"/>
        <v>32633</v>
      </c>
      <c r="P2320" s="20">
        <v>0</v>
      </c>
      <c r="Q2320" s="11">
        <f t="shared" si="383"/>
        <v>3137</v>
      </c>
      <c r="S2320" s="11">
        <f t="shared" si="385"/>
        <v>32633</v>
      </c>
      <c r="T2320" s="11">
        <f t="shared" si="378"/>
        <v>32633</v>
      </c>
      <c r="U2320" s="11">
        <f t="shared" si="384"/>
        <v>9205</v>
      </c>
      <c r="V2320" s="11">
        <f t="shared" si="379"/>
        <v>32633</v>
      </c>
      <c r="W2320" s="12">
        <f t="shared" si="386"/>
        <v>1</v>
      </c>
      <c r="X2320" s="11">
        <f t="shared" si="380"/>
        <v>0</v>
      </c>
      <c r="Y2320" s="12">
        <f t="shared" si="387"/>
        <v>0</v>
      </c>
      <c r="AA2320" s="12"/>
      <c r="AB2320" s="12"/>
    </row>
    <row r="2321" spans="1:28">
      <c r="A2321" s="1">
        <v>37018</v>
      </c>
      <c r="B2321" s="7" t="s">
        <v>79</v>
      </c>
      <c r="C2321" s="8" t="str">
        <f t="shared" si="381"/>
        <v>Mon</v>
      </c>
      <c r="E2321" s="10">
        <v>11</v>
      </c>
      <c r="F2321" s="9">
        <v>16388</v>
      </c>
      <c r="G2321" s="9">
        <v>13984</v>
      </c>
      <c r="H2321" s="61">
        <v>3871</v>
      </c>
      <c r="I2321" s="9">
        <v>0</v>
      </c>
      <c r="J2321" s="16">
        <v>0</v>
      </c>
      <c r="K2321" s="9">
        <v>2847</v>
      </c>
      <c r="L2321" s="16">
        <v>0</v>
      </c>
      <c r="M2321" s="16"/>
      <c r="N2321" s="20"/>
      <c r="O2321" s="11">
        <f t="shared" si="382"/>
        <v>37090</v>
      </c>
      <c r="P2321" s="22">
        <v>0</v>
      </c>
      <c r="Q2321" s="11">
        <f t="shared" si="383"/>
        <v>2847</v>
      </c>
      <c r="S2321" s="11">
        <f t="shared" si="385"/>
        <v>37090</v>
      </c>
      <c r="T2321" s="11">
        <f t="shared" si="378"/>
        <v>37090</v>
      </c>
      <c r="U2321" s="11">
        <f t="shared" si="384"/>
        <v>4457</v>
      </c>
      <c r="V2321" s="11">
        <f t="shared" si="379"/>
        <v>37090</v>
      </c>
      <c r="W2321" s="12">
        <f t="shared" si="386"/>
        <v>1</v>
      </c>
      <c r="X2321" s="11">
        <f t="shared" si="380"/>
        <v>0</v>
      </c>
      <c r="Y2321" s="12">
        <f t="shared" si="387"/>
        <v>0</v>
      </c>
      <c r="AA2321" s="12"/>
      <c r="AB2321" s="12"/>
    </row>
    <row r="2322" spans="1:28">
      <c r="A2322" s="1">
        <v>37019</v>
      </c>
      <c r="B2322" s="7" t="s">
        <v>79</v>
      </c>
      <c r="C2322" s="8" t="str">
        <f t="shared" si="381"/>
        <v>Tue</v>
      </c>
      <c r="E2322" s="10">
        <v>5</v>
      </c>
      <c r="F2322" s="9">
        <v>13835</v>
      </c>
      <c r="G2322" s="9">
        <v>13121</v>
      </c>
      <c r="H2322" s="61">
        <v>2057</v>
      </c>
      <c r="I2322" s="9">
        <v>0</v>
      </c>
      <c r="J2322" s="16">
        <v>0</v>
      </c>
      <c r="K2322" s="9">
        <v>2964</v>
      </c>
      <c r="L2322" s="16">
        <v>0</v>
      </c>
      <c r="M2322" s="16"/>
      <c r="N2322" s="20"/>
      <c r="O2322" s="11">
        <f t="shared" si="382"/>
        <v>31977</v>
      </c>
      <c r="P2322" s="22">
        <v>0</v>
      </c>
      <c r="Q2322" s="11">
        <f t="shared" si="383"/>
        <v>2964</v>
      </c>
      <c r="S2322" s="11">
        <f t="shared" si="385"/>
        <v>31977</v>
      </c>
      <c r="T2322" s="11">
        <f t="shared" si="378"/>
        <v>31977</v>
      </c>
      <c r="U2322" s="11">
        <f t="shared" si="384"/>
        <v>-5113</v>
      </c>
      <c r="V2322" s="11">
        <f t="shared" si="379"/>
        <v>31977</v>
      </c>
      <c r="W2322" s="12">
        <f t="shared" si="386"/>
        <v>1</v>
      </c>
      <c r="X2322" s="11">
        <f t="shared" si="380"/>
        <v>0</v>
      </c>
      <c r="Y2322" s="12">
        <f t="shared" si="387"/>
        <v>0</v>
      </c>
      <c r="AA2322" s="12"/>
      <c r="AB2322" s="12"/>
    </row>
    <row r="2323" spans="1:28">
      <c r="A2323" s="1">
        <v>37020</v>
      </c>
      <c r="B2323" s="7" t="s">
        <v>79</v>
      </c>
      <c r="C2323" s="8" t="str">
        <f t="shared" si="381"/>
        <v>Wed</v>
      </c>
      <c r="E2323" s="10">
        <v>2</v>
      </c>
      <c r="F2323" s="9">
        <v>13178</v>
      </c>
      <c r="G2323" s="9">
        <v>12836</v>
      </c>
      <c r="H2323" s="61">
        <v>1935</v>
      </c>
      <c r="I2323" s="9">
        <v>0</v>
      </c>
      <c r="J2323" s="16">
        <v>0</v>
      </c>
      <c r="K2323" s="9">
        <v>2992</v>
      </c>
      <c r="L2323" s="16">
        <v>0</v>
      </c>
      <c r="M2323" s="16"/>
      <c r="N2323" s="20"/>
      <c r="O2323" s="11">
        <f t="shared" si="382"/>
        <v>30941</v>
      </c>
      <c r="P2323" s="22">
        <v>0</v>
      </c>
      <c r="Q2323" s="11">
        <f t="shared" si="383"/>
        <v>2992</v>
      </c>
      <c r="S2323" s="11">
        <f t="shared" si="385"/>
        <v>30941</v>
      </c>
      <c r="T2323" s="11">
        <f t="shared" si="378"/>
        <v>30941</v>
      </c>
      <c r="U2323" s="11">
        <f t="shared" si="384"/>
        <v>-1036</v>
      </c>
      <c r="V2323" s="11">
        <f t="shared" si="379"/>
        <v>30941</v>
      </c>
      <c r="W2323" s="12">
        <f t="shared" si="386"/>
        <v>1</v>
      </c>
      <c r="X2323" s="11">
        <f t="shared" si="380"/>
        <v>0</v>
      </c>
      <c r="Y2323" s="12">
        <f t="shared" si="387"/>
        <v>0</v>
      </c>
      <c r="AA2323" s="12"/>
      <c r="AB2323" s="12"/>
    </row>
    <row r="2324" spans="1:28">
      <c r="A2324" s="1">
        <v>37021</v>
      </c>
      <c r="B2324" s="7" t="s">
        <v>79</v>
      </c>
      <c r="C2324" s="8" t="str">
        <f t="shared" si="381"/>
        <v>Thur</v>
      </c>
      <c r="E2324" s="10">
        <v>0</v>
      </c>
      <c r="F2324" s="9">
        <v>11711</v>
      </c>
      <c r="G2324" s="9">
        <v>12324</v>
      </c>
      <c r="H2324" s="61">
        <v>1653</v>
      </c>
      <c r="I2324" s="9">
        <v>0</v>
      </c>
      <c r="J2324" s="16">
        <v>0</v>
      </c>
      <c r="K2324" s="9">
        <v>5994</v>
      </c>
      <c r="L2324" s="16">
        <v>0</v>
      </c>
      <c r="M2324" s="16"/>
      <c r="N2324" s="20"/>
      <c r="O2324" s="11">
        <f t="shared" si="382"/>
        <v>31682</v>
      </c>
      <c r="P2324" s="22">
        <v>2652</v>
      </c>
      <c r="Q2324" s="11">
        <f t="shared" si="383"/>
        <v>3342</v>
      </c>
      <c r="S2324" s="11">
        <f t="shared" si="385"/>
        <v>29030</v>
      </c>
      <c r="T2324" s="11">
        <f t="shared" si="378"/>
        <v>29030</v>
      </c>
      <c r="U2324" s="11">
        <f t="shared" si="384"/>
        <v>-1911</v>
      </c>
      <c r="V2324" s="11">
        <f t="shared" si="379"/>
        <v>29030</v>
      </c>
      <c r="W2324" s="12">
        <f t="shared" si="386"/>
        <v>1</v>
      </c>
      <c r="X2324" s="11">
        <f t="shared" si="380"/>
        <v>0</v>
      </c>
      <c r="Y2324" s="12">
        <f t="shared" si="387"/>
        <v>0</v>
      </c>
      <c r="AA2324" s="12"/>
      <c r="AB2324" s="12"/>
    </row>
    <row r="2325" spans="1:28">
      <c r="A2325" s="1">
        <v>37022</v>
      </c>
      <c r="B2325" s="7" t="s">
        <v>79</v>
      </c>
      <c r="C2325" s="8" t="str">
        <f t="shared" si="381"/>
        <v>Fri</v>
      </c>
      <c r="E2325" s="10">
        <v>0</v>
      </c>
      <c r="F2325" s="9">
        <v>10144</v>
      </c>
      <c r="G2325" s="9">
        <v>11386</v>
      </c>
      <c r="H2325" s="61">
        <v>1134</v>
      </c>
      <c r="I2325" s="9">
        <v>0</v>
      </c>
      <c r="J2325" s="16">
        <v>0</v>
      </c>
      <c r="K2325" s="9">
        <v>30442</v>
      </c>
      <c r="L2325" s="16">
        <v>0</v>
      </c>
      <c r="M2325" s="16"/>
      <c r="N2325" s="20"/>
      <c r="O2325" s="11">
        <f t="shared" si="382"/>
        <v>53106</v>
      </c>
      <c r="P2325" s="22">
        <v>27879</v>
      </c>
      <c r="Q2325" s="11">
        <f t="shared" si="383"/>
        <v>2563</v>
      </c>
      <c r="S2325" s="11">
        <f t="shared" si="385"/>
        <v>25227</v>
      </c>
      <c r="T2325" s="11">
        <f t="shared" si="378"/>
        <v>25227</v>
      </c>
      <c r="U2325" s="11">
        <f t="shared" si="384"/>
        <v>-3803</v>
      </c>
      <c r="V2325" s="11">
        <f t="shared" si="379"/>
        <v>25227</v>
      </c>
      <c r="W2325" s="12">
        <f t="shared" si="386"/>
        <v>1</v>
      </c>
      <c r="X2325" s="11">
        <f t="shared" si="380"/>
        <v>0</v>
      </c>
      <c r="Y2325" s="12">
        <f t="shared" si="387"/>
        <v>0</v>
      </c>
      <c r="AA2325" s="12"/>
      <c r="AB2325" s="12"/>
    </row>
    <row r="2326" spans="1:28">
      <c r="A2326" s="1">
        <v>37023</v>
      </c>
      <c r="B2326" s="7" t="s">
        <v>79</v>
      </c>
      <c r="C2326" s="8" t="str">
        <f t="shared" si="381"/>
        <v>Sat</v>
      </c>
      <c r="E2326" s="10">
        <v>0</v>
      </c>
      <c r="F2326" s="9">
        <v>9810</v>
      </c>
      <c r="G2326" s="9">
        <v>11025</v>
      </c>
      <c r="H2326" s="61">
        <v>901</v>
      </c>
      <c r="I2326" s="9">
        <v>0</v>
      </c>
      <c r="J2326" s="16">
        <v>0</v>
      </c>
      <c r="K2326" s="9">
        <v>2605</v>
      </c>
      <c r="L2326" s="16">
        <v>0</v>
      </c>
      <c r="M2326" s="16"/>
      <c r="N2326" s="20"/>
      <c r="O2326" s="11">
        <f t="shared" si="382"/>
        <v>24341</v>
      </c>
      <c r="P2326" s="22">
        <v>0</v>
      </c>
      <c r="Q2326" s="11">
        <f t="shared" si="383"/>
        <v>2605</v>
      </c>
      <c r="S2326" s="11">
        <f t="shared" si="385"/>
        <v>24341</v>
      </c>
      <c r="T2326" s="11">
        <f t="shared" si="378"/>
        <v>24341</v>
      </c>
      <c r="U2326" s="11">
        <f t="shared" si="384"/>
        <v>-886</v>
      </c>
      <c r="V2326" s="11">
        <f t="shared" si="379"/>
        <v>24341</v>
      </c>
      <c r="W2326" s="12">
        <f t="shared" si="386"/>
        <v>1</v>
      </c>
      <c r="X2326" s="11">
        <f t="shared" si="380"/>
        <v>0</v>
      </c>
      <c r="Y2326" s="12">
        <f t="shared" si="387"/>
        <v>0</v>
      </c>
      <c r="AA2326" s="12"/>
      <c r="AB2326" s="12"/>
    </row>
    <row r="2327" spans="1:28">
      <c r="A2327" s="1">
        <v>37024</v>
      </c>
      <c r="B2327" s="7" t="s">
        <v>79</v>
      </c>
      <c r="C2327" s="8" t="str">
        <f t="shared" si="381"/>
        <v>Sun</v>
      </c>
      <c r="E2327" s="10">
        <v>7</v>
      </c>
      <c r="F2327" s="9">
        <v>13001</v>
      </c>
      <c r="G2327" s="9">
        <v>12159</v>
      </c>
      <c r="H2327" s="61">
        <v>1609</v>
      </c>
      <c r="I2327" s="9">
        <v>0</v>
      </c>
      <c r="J2327" s="16">
        <v>0</v>
      </c>
      <c r="K2327" s="9">
        <v>2830</v>
      </c>
      <c r="L2327" s="16">
        <v>0</v>
      </c>
      <c r="M2327" s="16"/>
      <c r="N2327" s="20"/>
      <c r="O2327" s="11">
        <f t="shared" si="382"/>
        <v>29599</v>
      </c>
      <c r="P2327" s="22">
        <v>0</v>
      </c>
      <c r="Q2327" s="11">
        <f t="shared" si="383"/>
        <v>2830</v>
      </c>
      <c r="S2327" s="11">
        <f t="shared" si="385"/>
        <v>29599</v>
      </c>
      <c r="T2327" s="11">
        <f t="shared" si="378"/>
        <v>29599</v>
      </c>
      <c r="U2327" s="11">
        <f t="shared" si="384"/>
        <v>5258</v>
      </c>
      <c r="V2327" s="11">
        <f t="shared" si="379"/>
        <v>29599</v>
      </c>
      <c r="W2327" s="12">
        <f t="shared" si="386"/>
        <v>1</v>
      </c>
      <c r="X2327" s="11">
        <f t="shared" si="380"/>
        <v>0</v>
      </c>
      <c r="Y2327" s="12">
        <f t="shared" si="387"/>
        <v>0</v>
      </c>
      <c r="AA2327" s="12"/>
      <c r="AB2327" s="12"/>
    </row>
    <row r="2328" spans="1:28">
      <c r="A2328" s="1">
        <v>37025</v>
      </c>
      <c r="B2328" s="7" t="s">
        <v>79</v>
      </c>
      <c r="C2328" s="8" t="str">
        <f t="shared" si="381"/>
        <v>Mon</v>
      </c>
      <c r="E2328" s="10">
        <v>7</v>
      </c>
      <c r="F2328" s="9">
        <v>14499</v>
      </c>
      <c r="G2328" s="9">
        <v>13099</v>
      </c>
      <c r="H2328" s="61">
        <v>2107</v>
      </c>
      <c r="I2328" s="9">
        <v>0</v>
      </c>
      <c r="J2328" s="16">
        <v>0</v>
      </c>
      <c r="K2328" s="9">
        <v>1205</v>
      </c>
      <c r="L2328" s="16">
        <v>0</v>
      </c>
      <c r="M2328" s="16"/>
      <c r="N2328" s="20"/>
      <c r="O2328" s="11">
        <f t="shared" si="382"/>
        <v>30910</v>
      </c>
      <c r="P2328" s="22">
        <v>0</v>
      </c>
      <c r="Q2328" s="11">
        <f t="shared" si="383"/>
        <v>1205</v>
      </c>
      <c r="S2328" s="11">
        <f t="shared" si="385"/>
        <v>30910</v>
      </c>
      <c r="T2328" s="11">
        <f t="shared" si="378"/>
        <v>30910</v>
      </c>
      <c r="U2328" s="11">
        <f t="shared" si="384"/>
        <v>1311</v>
      </c>
      <c r="V2328" s="11">
        <f t="shared" si="379"/>
        <v>30910</v>
      </c>
      <c r="W2328" s="12">
        <f t="shared" si="386"/>
        <v>1</v>
      </c>
      <c r="X2328" s="11">
        <f t="shared" si="380"/>
        <v>0</v>
      </c>
      <c r="Y2328" s="12">
        <f t="shared" si="387"/>
        <v>0</v>
      </c>
      <c r="AA2328" s="12"/>
      <c r="AB2328" s="12"/>
    </row>
    <row r="2329" spans="1:28">
      <c r="A2329" s="1">
        <v>37026</v>
      </c>
      <c r="B2329" s="7" t="s">
        <v>79</v>
      </c>
      <c r="C2329" s="8" t="str">
        <f t="shared" si="381"/>
        <v>Tue</v>
      </c>
      <c r="E2329" s="10">
        <v>10</v>
      </c>
      <c r="F2329" s="9">
        <v>18799</v>
      </c>
      <c r="G2329" s="9">
        <v>14212</v>
      </c>
      <c r="H2329" s="61">
        <v>2936</v>
      </c>
      <c r="I2329" s="9">
        <v>0</v>
      </c>
      <c r="J2329" s="16">
        <v>0</v>
      </c>
      <c r="K2329" s="9">
        <v>1281</v>
      </c>
      <c r="L2329" s="16">
        <v>0</v>
      </c>
      <c r="M2329" s="16"/>
      <c r="N2329" s="20"/>
      <c r="O2329" s="11">
        <f t="shared" si="382"/>
        <v>37228</v>
      </c>
      <c r="P2329" s="22">
        <v>0</v>
      </c>
      <c r="Q2329" s="11">
        <f t="shared" si="383"/>
        <v>1281</v>
      </c>
      <c r="S2329" s="11">
        <f t="shared" si="385"/>
        <v>37228</v>
      </c>
      <c r="T2329" s="11">
        <f t="shared" si="378"/>
        <v>37228</v>
      </c>
      <c r="U2329" s="11">
        <f t="shared" si="384"/>
        <v>6318</v>
      </c>
      <c r="V2329" s="11">
        <f t="shared" si="379"/>
        <v>37228</v>
      </c>
      <c r="W2329" s="12">
        <f t="shared" si="386"/>
        <v>1</v>
      </c>
      <c r="X2329" s="11">
        <f t="shared" si="380"/>
        <v>0</v>
      </c>
      <c r="Y2329" s="12">
        <f t="shared" si="387"/>
        <v>0</v>
      </c>
      <c r="AA2329" s="12"/>
      <c r="AB2329" s="12"/>
    </row>
    <row r="2330" spans="1:28">
      <c r="A2330" s="1">
        <v>37027</v>
      </c>
      <c r="B2330" s="7" t="s">
        <v>79</v>
      </c>
      <c r="C2330" s="8" t="str">
        <f t="shared" si="381"/>
        <v>Wed</v>
      </c>
      <c r="E2330" s="10">
        <v>7</v>
      </c>
      <c r="F2330" s="9">
        <v>16297</v>
      </c>
      <c r="G2330" s="9">
        <v>13531</v>
      </c>
      <c r="H2330" s="61">
        <v>2210</v>
      </c>
      <c r="I2330" s="9">
        <v>0</v>
      </c>
      <c r="J2330" s="16">
        <v>0</v>
      </c>
      <c r="K2330" s="9">
        <v>1277</v>
      </c>
      <c r="L2330" s="16">
        <v>0</v>
      </c>
      <c r="M2330" s="16"/>
      <c r="N2330" s="20"/>
      <c r="O2330" s="11">
        <f t="shared" si="382"/>
        <v>33315</v>
      </c>
      <c r="P2330" s="22">
        <v>0</v>
      </c>
      <c r="Q2330" s="11">
        <f t="shared" si="383"/>
        <v>1277</v>
      </c>
      <c r="S2330" s="11">
        <f t="shared" si="385"/>
        <v>33315</v>
      </c>
      <c r="T2330" s="11">
        <f t="shared" si="378"/>
        <v>33315</v>
      </c>
      <c r="U2330" s="11">
        <f t="shared" si="384"/>
        <v>-3913</v>
      </c>
      <c r="V2330" s="11">
        <f t="shared" si="379"/>
        <v>33315</v>
      </c>
      <c r="W2330" s="12">
        <f t="shared" si="386"/>
        <v>1</v>
      </c>
      <c r="X2330" s="11">
        <f t="shared" si="380"/>
        <v>0</v>
      </c>
      <c r="Y2330" s="12">
        <f t="shared" si="387"/>
        <v>0</v>
      </c>
      <c r="AA2330" s="12"/>
      <c r="AB2330" s="12"/>
    </row>
    <row r="2331" spans="1:28">
      <c r="A2331" s="1">
        <v>37028</v>
      </c>
      <c r="B2331" s="7" t="s">
        <v>79</v>
      </c>
      <c r="C2331" s="8" t="str">
        <f t="shared" si="381"/>
        <v>Thur</v>
      </c>
      <c r="E2331" s="10">
        <v>6</v>
      </c>
      <c r="F2331" s="9">
        <v>16384</v>
      </c>
      <c r="G2331" s="9">
        <v>13436</v>
      </c>
      <c r="H2331" s="61">
        <v>2107</v>
      </c>
      <c r="I2331" s="9">
        <v>0</v>
      </c>
      <c r="J2331" s="16">
        <v>0</v>
      </c>
      <c r="K2331" s="9">
        <v>1278</v>
      </c>
      <c r="L2331" s="16">
        <v>0</v>
      </c>
      <c r="M2331" s="16"/>
      <c r="N2331" s="20"/>
      <c r="O2331" s="11">
        <f t="shared" si="382"/>
        <v>33205</v>
      </c>
      <c r="P2331" s="22">
        <v>0</v>
      </c>
      <c r="Q2331" s="11">
        <f t="shared" si="383"/>
        <v>1278</v>
      </c>
      <c r="S2331" s="11">
        <f t="shared" si="385"/>
        <v>33205</v>
      </c>
      <c r="T2331" s="11">
        <f t="shared" si="378"/>
        <v>33205</v>
      </c>
      <c r="U2331" s="11">
        <f t="shared" si="384"/>
        <v>-110</v>
      </c>
      <c r="V2331" s="11">
        <f t="shared" si="379"/>
        <v>33205</v>
      </c>
      <c r="W2331" s="12">
        <f t="shared" si="386"/>
        <v>1</v>
      </c>
      <c r="X2331" s="11">
        <f t="shared" si="380"/>
        <v>0</v>
      </c>
      <c r="Y2331" s="12">
        <f t="shared" si="387"/>
        <v>0</v>
      </c>
      <c r="AA2331" s="12"/>
      <c r="AB2331" s="12"/>
    </row>
    <row r="2332" spans="1:28">
      <c r="A2332" s="1">
        <v>37029</v>
      </c>
      <c r="B2332" s="7" t="s">
        <v>79</v>
      </c>
      <c r="C2332" s="8" t="str">
        <f t="shared" si="381"/>
        <v>Fri</v>
      </c>
      <c r="E2332" s="10">
        <v>0</v>
      </c>
      <c r="F2332" s="9">
        <v>11490</v>
      </c>
      <c r="G2332" s="9">
        <v>11860</v>
      </c>
      <c r="H2332" s="61">
        <v>1144</v>
      </c>
      <c r="I2332" s="9">
        <v>0</v>
      </c>
      <c r="J2332" s="16">
        <v>0</v>
      </c>
      <c r="K2332" s="9">
        <v>1146</v>
      </c>
      <c r="L2332" s="16">
        <v>0</v>
      </c>
      <c r="M2332" s="16"/>
      <c r="N2332" s="20"/>
      <c r="O2332" s="11">
        <f t="shared" si="382"/>
        <v>25640</v>
      </c>
      <c r="P2332" s="22">
        <v>0</v>
      </c>
      <c r="Q2332" s="11">
        <f t="shared" si="383"/>
        <v>1146</v>
      </c>
      <c r="S2332" s="11">
        <f t="shared" si="385"/>
        <v>25640</v>
      </c>
      <c r="T2332" s="11">
        <f t="shared" si="378"/>
        <v>25640</v>
      </c>
      <c r="U2332" s="11">
        <f t="shared" si="384"/>
        <v>-7565</v>
      </c>
      <c r="V2332" s="11">
        <f t="shared" si="379"/>
        <v>25640</v>
      </c>
      <c r="W2332" s="12">
        <f t="shared" si="386"/>
        <v>1</v>
      </c>
      <c r="X2332" s="11">
        <f t="shared" si="380"/>
        <v>0</v>
      </c>
      <c r="Y2332" s="12">
        <f t="shared" si="387"/>
        <v>0</v>
      </c>
      <c r="AA2332" s="12"/>
      <c r="AB2332" s="12"/>
    </row>
    <row r="2333" spans="1:28">
      <c r="A2333" s="1">
        <v>37030</v>
      </c>
      <c r="B2333" s="7" t="s">
        <v>79</v>
      </c>
      <c r="C2333" s="8" t="str">
        <f t="shared" si="381"/>
        <v>Sat</v>
      </c>
      <c r="E2333" s="10">
        <v>0</v>
      </c>
      <c r="F2333" s="9">
        <v>9777</v>
      </c>
      <c r="G2333" s="9">
        <v>11152</v>
      </c>
      <c r="H2333" s="61">
        <v>820</v>
      </c>
      <c r="I2333" s="9">
        <v>0</v>
      </c>
      <c r="J2333" s="16">
        <v>0</v>
      </c>
      <c r="K2333" s="9">
        <v>1123</v>
      </c>
      <c r="L2333" s="16">
        <v>0</v>
      </c>
      <c r="M2333" s="16"/>
      <c r="N2333" s="20"/>
      <c r="O2333" s="11">
        <f t="shared" si="382"/>
        <v>22872</v>
      </c>
      <c r="P2333" s="22">
        <v>0</v>
      </c>
      <c r="Q2333" s="11">
        <f t="shared" si="383"/>
        <v>1123</v>
      </c>
      <c r="S2333" s="11">
        <f t="shared" si="385"/>
        <v>22872</v>
      </c>
      <c r="T2333" s="11">
        <f t="shared" si="378"/>
        <v>22872</v>
      </c>
      <c r="U2333" s="11">
        <f t="shared" si="384"/>
        <v>-2768</v>
      </c>
      <c r="V2333" s="11">
        <f t="shared" si="379"/>
        <v>22872</v>
      </c>
      <c r="W2333" s="12">
        <f t="shared" si="386"/>
        <v>1</v>
      </c>
      <c r="X2333" s="11">
        <f t="shared" si="380"/>
        <v>0</v>
      </c>
      <c r="Y2333" s="12">
        <f t="shared" si="387"/>
        <v>0</v>
      </c>
      <c r="AA2333" s="12"/>
      <c r="AB2333" s="12"/>
    </row>
    <row r="2334" spans="1:28">
      <c r="A2334" s="1">
        <v>37031</v>
      </c>
      <c r="B2334" s="7" t="s">
        <v>79</v>
      </c>
      <c r="C2334" s="8" t="str">
        <f t="shared" si="381"/>
        <v>Sun</v>
      </c>
      <c r="E2334" s="10">
        <v>0</v>
      </c>
      <c r="F2334" s="9">
        <v>11701</v>
      </c>
      <c r="G2334" s="9">
        <v>11794</v>
      </c>
      <c r="H2334" s="61">
        <v>996</v>
      </c>
      <c r="I2334" s="9">
        <v>0</v>
      </c>
      <c r="J2334" s="16">
        <v>0</v>
      </c>
      <c r="K2334" s="9">
        <v>1173</v>
      </c>
      <c r="L2334" s="16">
        <v>0</v>
      </c>
      <c r="M2334" s="16"/>
      <c r="N2334" s="20"/>
      <c r="O2334" s="11">
        <f t="shared" si="382"/>
        <v>25664</v>
      </c>
      <c r="P2334" s="22">
        <v>0</v>
      </c>
      <c r="Q2334" s="11">
        <f t="shared" si="383"/>
        <v>1173</v>
      </c>
      <c r="S2334" s="11">
        <f t="shared" si="385"/>
        <v>25664</v>
      </c>
      <c r="T2334" s="11">
        <f t="shared" si="378"/>
        <v>25664</v>
      </c>
      <c r="U2334" s="11">
        <f t="shared" si="384"/>
        <v>2792</v>
      </c>
      <c r="V2334" s="11">
        <f t="shared" si="379"/>
        <v>25664</v>
      </c>
      <c r="W2334" s="12">
        <f t="shared" si="386"/>
        <v>1</v>
      </c>
      <c r="X2334" s="11">
        <f t="shared" si="380"/>
        <v>0</v>
      </c>
      <c r="Y2334" s="12">
        <f t="shared" si="387"/>
        <v>0</v>
      </c>
      <c r="AA2334" s="12"/>
      <c r="AB2334" s="12"/>
    </row>
    <row r="2335" spans="1:28">
      <c r="A2335" s="1">
        <v>37032</v>
      </c>
      <c r="B2335" s="7" t="s">
        <v>79</v>
      </c>
      <c r="C2335" s="8" t="str">
        <f t="shared" si="381"/>
        <v>Mon</v>
      </c>
      <c r="E2335" s="10">
        <v>0</v>
      </c>
      <c r="F2335" s="9">
        <v>13167</v>
      </c>
      <c r="G2335" s="9">
        <v>11388</v>
      </c>
      <c r="H2335" s="61">
        <v>1531</v>
      </c>
      <c r="I2335" s="9">
        <v>0</v>
      </c>
      <c r="J2335" s="16">
        <v>0</v>
      </c>
      <c r="K2335" s="9">
        <v>2442</v>
      </c>
      <c r="L2335" s="16">
        <v>0</v>
      </c>
      <c r="M2335" s="16"/>
      <c r="N2335" s="20"/>
      <c r="O2335" s="11">
        <f t="shared" si="382"/>
        <v>28528</v>
      </c>
      <c r="P2335" s="22">
        <v>0</v>
      </c>
      <c r="Q2335" s="11">
        <f t="shared" si="383"/>
        <v>2442</v>
      </c>
      <c r="S2335" s="11">
        <f t="shared" si="385"/>
        <v>28528</v>
      </c>
      <c r="T2335" s="11">
        <f t="shared" si="378"/>
        <v>28528</v>
      </c>
      <c r="U2335" s="11">
        <f t="shared" si="384"/>
        <v>2864</v>
      </c>
      <c r="V2335" s="11">
        <f t="shared" si="379"/>
        <v>28528</v>
      </c>
      <c r="W2335" s="12">
        <f t="shared" si="386"/>
        <v>1</v>
      </c>
      <c r="X2335" s="11">
        <f t="shared" si="380"/>
        <v>0</v>
      </c>
      <c r="Y2335" s="12">
        <f t="shared" si="387"/>
        <v>0</v>
      </c>
      <c r="AA2335" s="12"/>
      <c r="AB2335" s="12"/>
    </row>
    <row r="2336" spans="1:28">
      <c r="A2336" s="1">
        <v>37033</v>
      </c>
      <c r="B2336" s="7" t="s">
        <v>79</v>
      </c>
      <c r="C2336" s="8" t="str">
        <f t="shared" si="381"/>
        <v>Tue</v>
      </c>
      <c r="E2336" s="10">
        <v>0</v>
      </c>
      <c r="F2336" s="9">
        <v>12890</v>
      </c>
      <c r="G2336" s="9">
        <v>9590</v>
      </c>
      <c r="H2336" s="61">
        <v>1653</v>
      </c>
      <c r="I2336" s="9">
        <v>0</v>
      </c>
      <c r="J2336" s="16">
        <v>0</v>
      </c>
      <c r="K2336" s="9">
        <v>2732</v>
      </c>
      <c r="L2336" s="16">
        <v>0</v>
      </c>
      <c r="M2336" s="16"/>
      <c r="N2336" s="20"/>
      <c r="O2336" s="11">
        <f t="shared" si="382"/>
        <v>26865</v>
      </c>
      <c r="P2336" s="22">
        <v>0</v>
      </c>
      <c r="Q2336" s="11">
        <f t="shared" si="383"/>
        <v>2732</v>
      </c>
      <c r="S2336" s="11">
        <f t="shared" si="385"/>
        <v>26865</v>
      </c>
      <c r="T2336" s="11">
        <f t="shared" si="378"/>
        <v>26865</v>
      </c>
      <c r="U2336" s="11">
        <f t="shared" si="384"/>
        <v>-1663</v>
      </c>
      <c r="V2336" s="11">
        <f t="shared" si="379"/>
        <v>26865</v>
      </c>
      <c r="W2336" s="12">
        <f t="shared" si="386"/>
        <v>1</v>
      </c>
      <c r="X2336" s="11">
        <f t="shared" si="380"/>
        <v>0</v>
      </c>
      <c r="Y2336" s="12">
        <f t="shared" si="387"/>
        <v>0</v>
      </c>
      <c r="AA2336" s="12"/>
      <c r="AB2336" s="12"/>
    </row>
    <row r="2337" spans="1:28">
      <c r="A2337" s="1">
        <v>37034</v>
      </c>
      <c r="B2337" s="7" t="s">
        <v>79</v>
      </c>
      <c r="C2337" s="8" t="str">
        <f t="shared" si="381"/>
        <v>Wed</v>
      </c>
      <c r="E2337" s="10">
        <v>1</v>
      </c>
      <c r="F2337" s="9">
        <v>11685</v>
      </c>
      <c r="G2337" s="9">
        <v>9461</v>
      </c>
      <c r="H2337" s="61">
        <v>4224</v>
      </c>
      <c r="I2337" s="9">
        <v>0</v>
      </c>
      <c r="J2337" s="16">
        <v>0</v>
      </c>
      <c r="K2337" s="9">
        <v>3052</v>
      </c>
      <c r="L2337" s="16">
        <v>0</v>
      </c>
      <c r="M2337" s="16"/>
      <c r="N2337" s="20"/>
      <c r="O2337" s="11">
        <f t="shared" si="382"/>
        <v>28422</v>
      </c>
      <c r="P2337" s="22">
        <v>0</v>
      </c>
      <c r="Q2337" s="11">
        <f t="shared" si="383"/>
        <v>3052</v>
      </c>
      <c r="S2337" s="11">
        <f t="shared" si="385"/>
        <v>28422</v>
      </c>
      <c r="T2337" s="11">
        <f t="shared" si="378"/>
        <v>28422</v>
      </c>
      <c r="U2337" s="11">
        <f t="shared" si="384"/>
        <v>1557</v>
      </c>
      <c r="V2337" s="11">
        <f t="shared" si="379"/>
        <v>28422</v>
      </c>
      <c r="W2337" s="12">
        <f t="shared" si="386"/>
        <v>1</v>
      </c>
      <c r="X2337" s="11">
        <f t="shared" si="380"/>
        <v>0</v>
      </c>
      <c r="Y2337" s="12">
        <f t="shared" si="387"/>
        <v>0</v>
      </c>
      <c r="AA2337" s="12"/>
      <c r="AB2337" s="12"/>
    </row>
    <row r="2338" spans="1:28">
      <c r="A2338" s="1">
        <v>37035</v>
      </c>
      <c r="B2338" s="7" t="s">
        <v>79</v>
      </c>
      <c r="C2338" s="8" t="str">
        <f t="shared" si="381"/>
        <v>Thur</v>
      </c>
      <c r="E2338" s="10">
        <v>0</v>
      </c>
      <c r="F2338" s="9">
        <v>10584</v>
      </c>
      <c r="G2338" s="9">
        <v>9038</v>
      </c>
      <c r="H2338" s="61">
        <v>3780</v>
      </c>
      <c r="I2338" s="9">
        <v>0</v>
      </c>
      <c r="J2338" s="16">
        <v>0</v>
      </c>
      <c r="K2338" s="9">
        <v>3161</v>
      </c>
      <c r="L2338" s="16">
        <v>0</v>
      </c>
      <c r="M2338" s="16"/>
      <c r="N2338" s="20"/>
      <c r="O2338" s="11">
        <f t="shared" si="382"/>
        <v>26563</v>
      </c>
      <c r="P2338" s="22">
        <v>0</v>
      </c>
      <c r="Q2338" s="11">
        <f t="shared" si="383"/>
        <v>3161</v>
      </c>
      <c r="S2338" s="11">
        <f t="shared" si="385"/>
        <v>26563</v>
      </c>
      <c r="T2338" s="11">
        <f t="shared" si="378"/>
        <v>26563</v>
      </c>
      <c r="U2338" s="11">
        <f t="shared" si="384"/>
        <v>-1859</v>
      </c>
      <c r="V2338" s="11">
        <f t="shared" si="379"/>
        <v>26563</v>
      </c>
      <c r="W2338" s="12">
        <f t="shared" si="386"/>
        <v>1</v>
      </c>
      <c r="X2338" s="11">
        <f t="shared" si="380"/>
        <v>0</v>
      </c>
      <c r="Y2338" s="12">
        <f t="shared" si="387"/>
        <v>0</v>
      </c>
      <c r="AA2338" s="12"/>
      <c r="AB2338" s="12"/>
    </row>
    <row r="2339" spans="1:28">
      <c r="A2339" s="1">
        <v>37036</v>
      </c>
      <c r="B2339" s="7" t="s">
        <v>79</v>
      </c>
      <c r="C2339" s="8" t="str">
        <f t="shared" si="381"/>
        <v>Fri</v>
      </c>
      <c r="E2339" s="10">
        <v>0</v>
      </c>
      <c r="F2339" s="9">
        <v>9384</v>
      </c>
      <c r="G2339" s="9">
        <v>8539</v>
      </c>
      <c r="H2339" s="61">
        <v>3072</v>
      </c>
      <c r="I2339" s="9">
        <v>0</v>
      </c>
      <c r="J2339" s="16">
        <v>0</v>
      </c>
      <c r="K2339" s="9">
        <v>3049</v>
      </c>
      <c r="L2339" s="16">
        <v>0</v>
      </c>
      <c r="M2339" s="16"/>
      <c r="N2339" s="20"/>
      <c r="O2339" s="11">
        <f t="shared" si="382"/>
        <v>24044</v>
      </c>
      <c r="P2339" s="22">
        <v>0</v>
      </c>
      <c r="Q2339" s="11">
        <f t="shared" si="383"/>
        <v>3049</v>
      </c>
      <c r="S2339" s="11">
        <f t="shared" si="385"/>
        <v>24044</v>
      </c>
      <c r="T2339" s="11">
        <f t="shared" si="378"/>
        <v>24044</v>
      </c>
      <c r="U2339" s="11">
        <f t="shared" si="384"/>
        <v>-2519</v>
      </c>
      <c r="V2339" s="11">
        <f t="shared" si="379"/>
        <v>24044</v>
      </c>
      <c r="W2339" s="12">
        <f t="shared" si="386"/>
        <v>1</v>
      </c>
      <c r="X2339" s="11">
        <f t="shared" si="380"/>
        <v>0</v>
      </c>
      <c r="Y2339" s="12">
        <f t="shared" si="387"/>
        <v>0</v>
      </c>
      <c r="AA2339" s="12"/>
      <c r="AB2339" s="12"/>
    </row>
    <row r="2340" spans="1:28">
      <c r="A2340" s="1">
        <v>37037</v>
      </c>
      <c r="B2340" s="7" t="s">
        <v>79</v>
      </c>
      <c r="C2340" s="8" t="str">
        <f t="shared" si="381"/>
        <v>Sat</v>
      </c>
      <c r="E2340" s="10">
        <v>2</v>
      </c>
      <c r="F2340" s="9">
        <v>9823</v>
      </c>
      <c r="G2340" s="9">
        <v>8825</v>
      </c>
      <c r="H2340" s="61">
        <v>2859</v>
      </c>
      <c r="I2340" s="9">
        <v>0</v>
      </c>
      <c r="J2340" s="16">
        <v>0</v>
      </c>
      <c r="K2340" s="9">
        <v>3148</v>
      </c>
      <c r="L2340" s="16">
        <v>0</v>
      </c>
      <c r="M2340" s="16"/>
      <c r="N2340" s="20"/>
      <c r="O2340" s="11">
        <f t="shared" si="382"/>
        <v>24655</v>
      </c>
      <c r="P2340" s="22">
        <v>0</v>
      </c>
      <c r="Q2340" s="11">
        <f t="shared" si="383"/>
        <v>3148</v>
      </c>
      <c r="S2340" s="11">
        <f t="shared" si="385"/>
        <v>24655</v>
      </c>
      <c r="T2340" s="11">
        <f t="shared" si="378"/>
        <v>24655</v>
      </c>
      <c r="U2340" s="11">
        <f t="shared" si="384"/>
        <v>611</v>
      </c>
      <c r="V2340" s="11">
        <f t="shared" si="379"/>
        <v>24655</v>
      </c>
      <c r="W2340" s="12">
        <f t="shared" si="386"/>
        <v>1</v>
      </c>
      <c r="X2340" s="11">
        <f t="shared" si="380"/>
        <v>0</v>
      </c>
      <c r="Y2340" s="12">
        <f t="shared" si="387"/>
        <v>0</v>
      </c>
      <c r="AA2340" s="12"/>
      <c r="AB2340" s="12"/>
    </row>
    <row r="2341" spans="1:28">
      <c r="A2341" s="1">
        <v>37038</v>
      </c>
      <c r="B2341" s="7" t="s">
        <v>79</v>
      </c>
      <c r="C2341" s="8" t="str">
        <f t="shared" si="381"/>
        <v>Sun</v>
      </c>
      <c r="E2341" s="10">
        <v>0</v>
      </c>
      <c r="F2341" s="9">
        <v>8976</v>
      </c>
      <c r="G2341" s="9">
        <v>8859</v>
      </c>
      <c r="H2341" s="61">
        <v>2269</v>
      </c>
      <c r="I2341" s="9">
        <v>0</v>
      </c>
      <c r="J2341" s="16">
        <v>0</v>
      </c>
      <c r="K2341" s="9">
        <v>3310</v>
      </c>
      <c r="L2341" s="16">
        <v>0</v>
      </c>
      <c r="M2341" s="16"/>
      <c r="N2341" s="20"/>
      <c r="O2341" s="11">
        <f t="shared" si="382"/>
        <v>23414</v>
      </c>
      <c r="P2341" s="22">
        <v>0</v>
      </c>
      <c r="Q2341" s="11">
        <f t="shared" si="383"/>
        <v>3310</v>
      </c>
      <c r="S2341" s="11">
        <f t="shared" si="385"/>
        <v>23414</v>
      </c>
      <c r="T2341" s="11">
        <f t="shared" si="378"/>
        <v>23414</v>
      </c>
      <c r="U2341" s="11">
        <f t="shared" si="384"/>
        <v>-1241</v>
      </c>
      <c r="V2341" s="11">
        <f t="shared" si="379"/>
        <v>23414</v>
      </c>
      <c r="W2341" s="12">
        <f t="shared" si="386"/>
        <v>1</v>
      </c>
      <c r="X2341" s="11">
        <f t="shared" si="380"/>
        <v>0</v>
      </c>
      <c r="Y2341" s="12">
        <f t="shared" si="387"/>
        <v>0</v>
      </c>
      <c r="AA2341" s="12"/>
      <c r="AB2341" s="12"/>
    </row>
    <row r="2342" spans="1:28">
      <c r="A2342" s="1">
        <v>37039</v>
      </c>
      <c r="B2342" s="7" t="s">
        <v>79</v>
      </c>
      <c r="C2342" s="8" t="str">
        <f t="shared" si="381"/>
        <v>Mon</v>
      </c>
      <c r="E2342" s="10">
        <v>1</v>
      </c>
      <c r="F2342" s="9">
        <v>10902</v>
      </c>
      <c r="G2342" s="9">
        <v>9556</v>
      </c>
      <c r="H2342" s="61">
        <v>3298</v>
      </c>
      <c r="I2342" s="9">
        <v>0</v>
      </c>
      <c r="J2342" s="16">
        <v>0</v>
      </c>
      <c r="K2342" s="9">
        <v>3376</v>
      </c>
      <c r="L2342" s="16">
        <v>0</v>
      </c>
      <c r="M2342" s="16"/>
      <c r="N2342" s="20"/>
      <c r="O2342" s="11">
        <f t="shared" si="382"/>
        <v>27132</v>
      </c>
      <c r="P2342" s="22">
        <v>0</v>
      </c>
      <c r="Q2342" s="11">
        <f t="shared" si="383"/>
        <v>3376</v>
      </c>
      <c r="S2342" s="11">
        <f t="shared" si="385"/>
        <v>27132</v>
      </c>
      <c r="T2342" s="11">
        <f t="shared" si="378"/>
        <v>27132</v>
      </c>
      <c r="U2342" s="11">
        <f t="shared" si="384"/>
        <v>3718</v>
      </c>
      <c r="V2342" s="11">
        <f t="shared" si="379"/>
        <v>27132</v>
      </c>
      <c r="W2342" s="12">
        <f t="shared" si="386"/>
        <v>1</v>
      </c>
      <c r="X2342" s="11">
        <f t="shared" si="380"/>
        <v>0</v>
      </c>
      <c r="Y2342" s="12">
        <f t="shared" si="387"/>
        <v>0</v>
      </c>
      <c r="AA2342" s="12"/>
      <c r="AB2342" s="12"/>
    </row>
    <row r="2343" spans="1:28">
      <c r="A2343" s="1">
        <v>37040</v>
      </c>
      <c r="B2343" s="7" t="s">
        <v>79</v>
      </c>
      <c r="C2343" s="8" t="str">
        <f t="shared" si="381"/>
        <v>Tue</v>
      </c>
      <c r="E2343" s="10">
        <v>0</v>
      </c>
      <c r="F2343" s="9">
        <v>11387</v>
      </c>
      <c r="G2343" s="9">
        <v>9505</v>
      </c>
      <c r="H2343" s="61">
        <v>4479</v>
      </c>
      <c r="I2343" s="9">
        <v>0</v>
      </c>
      <c r="J2343" s="16">
        <v>0</v>
      </c>
      <c r="K2343" s="9">
        <v>2818</v>
      </c>
      <c r="L2343" s="16">
        <v>0</v>
      </c>
      <c r="M2343" s="16"/>
      <c r="N2343" s="20"/>
      <c r="O2343" s="11">
        <f t="shared" si="382"/>
        <v>28189</v>
      </c>
      <c r="P2343" s="22">
        <v>0</v>
      </c>
      <c r="Q2343" s="11">
        <f t="shared" si="383"/>
        <v>2818</v>
      </c>
      <c r="S2343" s="11">
        <f t="shared" si="385"/>
        <v>28189</v>
      </c>
      <c r="T2343" s="11">
        <f t="shared" si="378"/>
        <v>28189</v>
      </c>
      <c r="U2343" s="11">
        <f t="shared" si="384"/>
        <v>1057</v>
      </c>
      <c r="V2343" s="11">
        <f t="shared" si="379"/>
        <v>28189</v>
      </c>
      <c r="W2343" s="12">
        <f t="shared" si="386"/>
        <v>1</v>
      </c>
      <c r="X2343" s="11">
        <f t="shared" si="380"/>
        <v>0</v>
      </c>
      <c r="Y2343" s="12">
        <f t="shared" si="387"/>
        <v>0</v>
      </c>
      <c r="AA2343" s="12"/>
      <c r="AB2343" s="12"/>
    </row>
    <row r="2344" spans="1:28">
      <c r="A2344" s="1">
        <v>37041</v>
      </c>
      <c r="B2344" s="7" t="s">
        <v>79</v>
      </c>
      <c r="C2344" s="8" t="str">
        <f t="shared" si="381"/>
        <v>Wed</v>
      </c>
      <c r="E2344" s="10">
        <v>4</v>
      </c>
      <c r="F2344" s="9">
        <v>12395</v>
      </c>
      <c r="G2344" s="9">
        <v>9703</v>
      </c>
      <c r="H2344" s="61">
        <v>5114</v>
      </c>
      <c r="I2344" s="9">
        <v>0</v>
      </c>
      <c r="J2344" s="16">
        <v>0</v>
      </c>
      <c r="K2344" s="9">
        <v>2728</v>
      </c>
      <c r="L2344" s="16">
        <v>0</v>
      </c>
      <c r="M2344" s="16"/>
      <c r="N2344" s="20"/>
      <c r="O2344" s="11">
        <f t="shared" si="382"/>
        <v>29940</v>
      </c>
      <c r="P2344" s="22">
        <v>0</v>
      </c>
      <c r="Q2344" s="11">
        <f t="shared" si="383"/>
        <v>2728</v>
      </c>
      <c r="S2344" s="11">
        <f t="shared" si="385"/>
        <v>29940</v>
      </c>
      <c r="T2344" s="11">
        <f t="shared" si="378"/>
        <v>29940</v>
      </c>
      <c r="U2344" s="11">
        <f t="shared" si="384"/>
        <v>1751</v>
      </c>
      <c r="V2344" s="11">
        <f t="shared" si="379"/>
        <v>29940</v>
      </c>
      <c r="W2344" s="12">
        <f t="shared" si="386"/>
        <v>1</v>
      </c>
      <c r="X2344" s="11">
        <f t="shared" si="380"/>
        <v>0</v>
      </c>
      <c r="Y2344" s="12">
        <f t="shared" si="387"/>
        <v>0</v>
      </c>
      <c r="AA2344" s="12"/>
      <c r="AB2344" s="12"/>
    </row>
    <row r="2345" spans="1:28">
      <c r="A2345" s="1">
        <v>37042</v>
      </c>
      <c r="B2345" s="7" t="s">
        <v>79</v>
      </c>
      <c r="C2345" s="8" t="str">
        <f t="shared" si="381"/>
        <v>Thur</v>
      </c>
      <c r="E2345" s="10">
        <v>3</v>
      </c>
      <c r="F2345" s="9">
        <v>12066</v>
      </c>
      <c r="G2345" s="9">
        <v>9743</v>
      </c>
      <c r="H2345" s="61">
        <v>5465</v>
      </c>
      <c r="I2345" s="9">
        <v>0</v>
      </c>
      <c r="J2345" s="16">
        <v>0</v>
      </c>
      <c r="K2345" s="9">
        <v>2947</v>
      </c>
      <c r="L2345" s="16">
        <v>0</v>
      </c>
      <c r="M2345" s="16"/>
      <c r="N2345" s="20"/>
      <c r="O2345" s="11">
        <f t="shared" si="382"/>
        <v>30221</v>
      </c>
      <c r="P2345" s="22">
        <v>0</v>
      </c>
      <c r="Q2345" s="11">
        <f t="shared" si="383"/>
        <v>2947</v>
      </c>
      <c r="S2345" s="11">
        <f t="shared" si="385"/>
        <v>30221</v>
      </c>
      <c r="T2345" s="11">
        <f t="shared" si="378"/>
        <v>30221</v>
      </c>
      <c r="U2345" s="11">
        <f t="shared" si="384"/>
        <v>281</v>
      </c>
      <c r="V2345" s="11">
        <f t="shared" si="379"/>
        <v>30221</v>
      </c>
      <c r="W2345" s="12">
        <f t="shared" si="386"/>
        <v>1</v>
      </c>
      <c r="X2345" s="11">
        <f t="shared" si="380"/>
        <v>0</v>
      </c>
      <c r="Y2345" s="12">
        <f t="shared" si="387"/>
        <v>0</v>
      </c>
      <c r="AA2345" s="12"/>
      <c r="AB2345" s="12"/>
    </row>
    <row r="2346" spans="1:28">
      <c r="A2346" s="1">
        <v>37043</v>
      </c>
      <c r="B2346" s="7" t="s">
        <v>80</v>
      </c>
      <c r="C2346" s="8" t="str">
        <f t="shared" si="381"/>
        <v>Fri</v>
      </c>
      <c r="E2346" s="10">
        <v>0</v>
      </c>
      <c r="F2346" s="9">
        <v>10732</v>
      </c>
      <c r="G2346" s="9">
        <v>9111</v>
      </c>
      <c r="H2346" s="61">
        <v>3920</v>
      </c>
      <c r="I2346" s="9">
        <v>0</v>
      </c>
      <c r="J2346" s="16">
        <v>0</v>
      </c>
      <c r="K2346" s="9">
        <v>2844</v>
      </c>
      <c r="L2346" s="16">
        <v>0</v>
      </c>
      <c r="M2346" s="16"/>
      <c r="N2346" s="20"/>
      <c r="O2346" s="11">
        <f t="shared" si="382"/>
        <v>26607</v>
      </c>
      <c r="P2346" s="11">
        <v>0</v>
      </c>
      <c r="Q2346" s="11">
        <f t="shared" si="383"/>
        <v>2844</v>
      </c>
      <c r="S2346" s="11">
        <f t="shared" ref="S2346:S2409" si="388">O2346-P2346</f>
        <v>26607</v>
      </c>
      <c r="T2346" s="11">
        <f t="shared" si="378"/>
        <v>26607</v>
      </c>
      <c r="U2346" s="11">
        <f t="shared" si="384"/>
        <v>-3614</v>
      </c>
      <c r="V2346" s="11">
        <f t="shared" si="379"/>
        <v>26607</v>
      </c>
      <c r="W2346" s="12">
        <f t="shared" ref="W2346:W2409" si="389">V2346/S2346</f>
        <v>1</v>
      </c>
      <c r="X2346" s="11">
        <f t="shared" si="380"/>
        <v>0</v>
      </c>
      <c r="Y2346" s="12">
        <f t="shared" ref="Y2346:Y2409" si="390">X2346/S2346</f>
        <v>0</v>
      </c>
    </row>
    <row r="2347" spans="1:28">
      <c r="A2347" s="1">
        <v>37044</v>
      </c>
      <c r="B2347" s="7" t="s">
        <v>80</v>
      </c>
      <c r="C2347" s="8" t="str">
        <f t="shared" si="381"/>
        <v>Sat</v>
      </c>
      <c r="E2347" s="10">
        <v>0</v>
      </c>
      <c r="F2347" s="9">
        <v>9019</v>
      </c>
      <c r="G2347" s="9">
        <v>8410</v>
      </c>
      <c r="H2347" s="61">
        <v>2539</v>
      </c>
      <c r="I2347" s="9">
        <v>0</v>
      </c>
      <c r="J2347" s="16">
        <v>0</v>
      </c>
      <c r="K2347" s="9">
        <v>2771</v>
      </c>
      <c r="L2347" s="16">
        <v>0</v>
      </c>
      <c r="M2347" s="16"/>
      <c r="N2347" s="20"/>
      <c r="O2347" s="11">
        <f t="shared" si="382"/>
        <v>22739</v>
      </c>
      <c r="P2347" s="11">
        <v>0</v>
      </c>
      <c r="Q2347" s="11">
        <f t="shared" si="383"/>
        <v>2771</v>
      </c>
      <c r="S2347" s="11">
        <f t="shared" si="388"/>
        <v>22739</v>
      </c>
      <c r="T2347" s="11">
        <f t="shared" si="378"/>
        <v>22739</v>
      </c>
      <c r="U2347" s="11">
        <f t="shared" si="384"/>
        <v>-3868</v>
      </c>
      <c r="V2347" s="11">
        <f t="shared" si="379"/>
        <v>22739</v>
      </c>
      <c r="W2347" s="12">
        <f t="shared" si="389"/>
        <v>1</v>
      </c>
      <c r="X2347" s="11">
        <f t="shared" si="380"/>
        <v>0</v>
      </c>
      <c r="Y2347" s="12">
        <f t="shared" si="390"/>
        <v>0</v>
      </c>
    </row>
    <row r="2348" spans="1:28">
      <c r="A2348" s="1">
        <v>37045</v>
      </c>
      <c r="B2348" s="7" t="s">
        <v>80</v>
      </c>
      <c r="C2348" s="8" t="str">
        <f t="shared" si="381"/>
        <v>Sun</v>
      </c>
      <c r="E2348" s="10">
        <v>0</v>
      </c>
      <c r="F2348" s="9">
        <v>9937</v>
      </c>
      <c r="G2348" s="9">
        <v>8851</v>
      </c>
      <c r="H2348" s="61">
        <v>3193</v>
      </c>
      <c r="I2348" s="9">
        <v>0</v>
      </c>
      <c r="J2348" s="16">
        <v>0</v>
      </c>
      <c r="K2348" s="9">
        <v>2923</v>
      </c>
      <c r="L2348" s="16">
        <v>0</v>
      </c>
      <c r="M2348" s="16"/>
      <c r="N2348" s="20"/>
      <c r="O2348" s="11">
        <f t="shared" si="382"/>
        <v>24904</v>
      </c>
      <c r="P2348" s="11">
        <v>0</v>
      </c>
      <c r="Q2348" s="11">
        <f t="shared" si="383"/>
        <v>2923</v>
      </c>
      <c r="S2348" s="11">
        <f t="shared" si="388"/>
        <v>24904</v>
      </c>
      <c r="T2348" s="11">
        <f t="shared" si="378"/>
        <v>24904</v>
      </c>
      <c r="U2348" s="11">
        <f t="shared" si="384"/>
        <v>2165</v>
      </c>
      <c r="V2348" s="11">
        <f t="shared" si="379"/>
        <v>24904</v>
      </c>
      <c r="W2348" s="12">
        <f t="shared" si="389"/>
        <v>1</v>
      </c>
      <c r="X2348" s="11">
        <f t="shared" si="380"/>
        <v>0</v>
      </c>
      <c r="Y2348" s="12">
        <f t="shared" si="390"/>
        <v>0</v>
      </c>
    </row>
    <row r="2349" spans="1:28">
      <c r="A2349" s="1">
        <v>37046</v>
      </c>
      <c r="B2349" s="7" t="s">
        <v>80</v>
      </c>
      <c r="C2349" s="8" t="str">
        <f t="shared" si="381"/>
        <v>Mon</v>
      </c>
      <c r="E2349" s="10">
        <v>0</v>
      </c>
      <c r="F2349" s="9">
        <v>10939</v>
      </c>
      <c r="G2349" s="9">
        <v>9377</v>
      </c>
      <c r="H2349" s="61">
        <v>4401</v>
      </c>
      <c r="I2349" s="9">
        <v>0</v>
      </c>
      <c r="J2349" s="16">
        <v>0</v>
      </c>
      <c r="K2349" s="9">
        <v>2982</v>
      </c>
      <c r="L2349" s="16">
        <v>0</v>
      </c>
      <c r="M2349" s="16"/>
      <c r="N2349" s="20"/>
      <c r="O2349" s="11">
        <f t="shared" si="382"/>
        <v>27699</v>
      </c>
      <c r="P2349" s="11">
        <v>0</v>
      </c>
      <c r="Q2349" s="11">
        <f t="shared" si="383"/>
        <v>2982</v>
      </c>
      <c r="S2349" s="11">
        <f t="shared" si="388"/>
        <v>27699</v>
      </c>
      <c r="T2349" s="11">
        <f t="shared" si="378"/>
        <v>27699</v>
      </c>
      <c r="U2349" s="11">
        <f t="shared" si="384"/>
        <v>2795</v>
      </c>
      <c r="V2349" s="11">
        <f t="shared" si="379"/>
        <v>27699</v>
      </c>
      <c r="W2349" s="12">
        <f t="shared" si="389"/>
        <v>1</v>
      </c>
      <c r="X2349" s="11">
        <f t="shared" si="380"/>
        <v>0</v>
      </c>
      <c r="Y2349" s="12">
        <f t="shared" si="390"/>
        <v>0</v>
      </c>
    </row>
    <row r="2350" spans="1:28">
      <c r="A2350" s="1">
        <v>37047</v>
      </c>
      <c r="B2350" s="7" t="s">
        <v>80</v>
      </c>
      <c r="C2350" s="8" t="str">
        <f t="shared" si="381"/>
        <v>Tue</v>
      </c>
      <c r="E2350" s="10">
        <v>0</v>
      </c>
      <c r="F2350" s="9">
        <v>10426</v>
      </c>
      <c r="G2350" s="9">
        <v>9061</v>
      </c>
      <c r="H2350" s="61">
        <v>3995</v>
      </c>
      <c r="I2350" s="9">
        <v>0</v>
      </c>
      <c r="J2350" s="16">
        <v>0</v>
      </c>
      <c r="K2350" s="9">
        <v>2601</v>
      </c>
      <c r="L2350" s="16">
        <v>0</v>
      </c>
      <c r="M2350" s="16"/>
      <c r="N2350" s="20"/>
      <c r="O2350" s="11">
        <f t="shared" si="382"/>
        <v>26083</v>
      </c>
      <c r="P2350" s="11">
        <v>0</v>
      </c>
      <c r="Q2350" s="11">
        <f t="shared" si="383"/>
        <v>2601</v>
      </c>
      <c r="S2350" s="11">
        <f t="shared" si="388"/>
        <v>26083</v>
      </c>
      <c r="T2350" s="11">
        <f t="shared" si="378"/>
        <v>26083</v>
      </c>
      <c r="U2350" s="11">
        <f t="shared" si="384"/>
        <v>-1616</v>
      </c>
      <c r="V2350" s="11">
        <f t="shared" si="379"/>
        <v>26083</v>
      </c>
      <c r="W2350" s="12">
        <f t="shared" si="389"/>
        <v>1</v>
      </c>
      <c r="X2350" s="11">
        <f t="shared" si="380"/>
        <v>0</v>
      </c>
      <c r="Y2350" s="12">
        <f t="shared" si="390"/>
        <v>0</v>
      </c>
    </row>
    <row r="2351" spans="1:28">
      <c r="A2351" s="1">
        <v>37048</v>
      </c>
      <c r="B2351" s="7" t="s">
        <v>80</v>
      </c>
      <c r="C2351" s="8" t="str">
        <f t="shared" si="381"/>
        <v>Wed</v>
      </c>
      <c r="E2351" s="10">
        <v>0</v>
      </c>
      <c r="F2351" s="9">
        <v>9984</v>
      </c>
      <c r="G2351" s="9">
        <v>8947</v>
      </c>
      <c r="H2351" s="61">
        <v>3905</v>
      </c>
      <c r="I2351" s="9">
        <v>0</v>
      </c>
      <c r="J2351" s="16">
        <v>0</v>
      </c>
      <c r="K2351" s="9">
        <v>2718</v>
      </c>
      <c r="L2351" s="16">
        <v>0</v>
      </c>
      <c r="M2351" s="16"/>
      <c r="N2351" s="20"/>
      <c r="O2351" s="11">
        <f t="shared" si="382"/>
        <v>25554</v>
      </c>
      <c r="P2351" s="11">
        <v>0</v>
      </c>
      <c r="Q2351" s="11">
        <f t="shared" si="383"/>
        <v>2718</v>
      </c>
      <c r="S2351" s="11">
        <f t="shared" si="388"/>
        <v>25554</v>
      </c>
      <c r="T2351" s="11">
        <f t="shared" si="378"/>
        <v>25554</v>
      </c>
      <c r="U2351" s="11">
        <f t="shared" si="384"/>
        <v>-529</v>
      </c>
      <c r="V2351" s="11">
        <f t="shared" si="379"/>
        <v>25554</v>
      </c>
      <c r="W2351" s="12">
        <f t="shared" si="389"/>
        <v>1</v>
      </c>
      <c r="X2351" s="11">
        <f t="shared" si="380"/>
        <v>0</v>
      </c>
      <c r="Y2351" s="12">
        <f t="shared" si="390"/>
        <v>0</v>
      </c>
    </row>
    <row r="2352" spans="1:28">
      <c r="A2352" s="1">
        <v>37049</v>
      </c>
      <c r="B2352" s="7" t="s">
        <v>80</v>
      </c>
      <c r="C2352" s="8" t="str">
        <f t="shared" si="381"/>
        <v>Thur</v>
      </c>
      <c r="E2352" s="10">
        <v>0</v>
      </c>
      <c r="F2352" s="9">
        <v>10510</v>
      </c>
      <c r="G2352" s="9">
        <v>9014</v>
      </c>
      <c r="H2352" s="61">
        <v>4188</v>
      </c>
      <c r="I2352" s="9">
        <v>0</v>
      </c>
      <c r="J2352" s="16">
        <v>0</v>
      </c>
      <c r="K2352" s="9">
        <v>2847</v>
      </c>
      <c r="L2352" s="16">
        <v>0</v>
      </c>
      <c r="M2352" s="16"/>
      <c r="N2352" s="20"/>
      <c r="O2352" s="11">
        <f t="shared" si="382"/>
        <v>26559</v>
      </c>
      <c r="P2352" s="11">
        <v>0</v>
      </c>
      <c r="Q2352" s="11">
        <f t="shared" si="383"/>
        <v>2847</v>
      </c>
      <c r="S2352" s="11">
        <f t="shared" si="388"/>
        <v>26559</v>
      </c>
      <c r="T2352" s="11">
        <f t="shared" si="378"/>
        <v>26559</v>
      </c>
      <c r="U2352" s="11">
        <f t="shared" si="384"/>
        <v>1005</v>
      </c>
      <c r="V2352" s="11">
        <f t="shared" si="379"/>
        <v>26559</v>
      </c>
      <c r="W2352" s="12">
        <f t="shared" si="389"/>
        <v>1</v>
      </c>
      <c r="X2352" s="11">
        <f t="shared" si="380"/>
        <v>0</v>
      </c>
      <c r="Y2352" s="12">
        <f t="shared" si="390"/>
        <v>0</v>
      </c>
    </row>
    <row r="2353" spans="1:25">
      <c r="A2353" s="1">
        <v>37050</v>
      </c>
      <c r="B2353" s="7" t="s">
        <v>80</v>
      </c>
      <c r="C2353" s="8" t="str">
        <f t="shared" si="381"/>
        <v>Fri</v>
      </c>
      <c r="E2353" s="10">
        <v>0</v>
      </c>
      <c r="F2353" s="9">
        <v>9677</v>
      </c>
      <c r="G2353" s="9">
        <v>8645</v>
      </c>
      <c r="H2353" s="61">
        <v>3475</v>
      </c>
      <c r="I2353" s="9">
        <v>0</v>
      </c>
      <c r="J2353" s="16">
        <v>0</v>
      </c>
      <c r="K2353" s="9">
        <v>3427</v>
      </c>
      <c r="L2353" s="16">
        <v>0</v>
      </c>
      <c r="M2353" s="16"/>
      <c r="N2353" s="20"/>
      <c r="O2353" s="11">
        <f t="shared" si="382"/>
        <v>25224</v>
      </c>
      <c r="P2353" s="11">
        <v>0</v>
      </c>
      <c r="Q2353" s="11">
        <f t="shared" si="383"/>
        <v>3427</v>
      </c>
      <c r="S2353" s="11">
        <f t="shared" si="388"/>
        <v>25224</v>
      </c>
      <c r="T2353" s="11">
        <f t="shared" si="378"/>
        <v>25224</v>
      </c>
      <c r="U2353" s="11">
        <f t="shared" si="384"/>
        <v>-1335</v>
      </c>
      <c r="V2353" s="11">
        <f t="shared" si="379"/>
        <v>25224</v>
      </c>
      <c r="W2353" s="12">
        <f t="shared" si="389"/>
        <v>1</v>
      </c>
      <c r="X2353" s="11">
        <f t="shared" si="380"/>
        <v>0</v>
      </c>
      <c r="Y2353" s="12">
        <f t="shared" si="390"/>
        <v>0</v>
      </c>
    </row>
    <row r="2354" spans="1:25">
      <c r="A2354" s="1">
        <v>37051</v>
      </c>
      <c r="B2354" s="7" t="s">
        <v>80</v>
      </c>
      <c r="C2354" s="8" t="str">
        <f t="shared" si="381"/>
        <v>Sat</v>
      </c>
      <c r="E2354" s="10">
        <v>0</v>
      </c>
      <c r="F2354" s="9">
        <v>8590</v>
      </c>
      <c r="G2354" s="9">
        <v>8095</v>
      </c>
      <c r="H2354" s="61">
        <v>2214</v>
      </c>
      <c r="I2354" s="9">
        <v>0</v>
      </c>
      <c r="J2354" s="16">
        <v>0</v>
      </c>
      <c r="K2354" s="9">
        <v>2920</v>
      </c>
      <c r="L2354" s="16">
        <v>0</v>
      </c>
      <c r="M2354" s="16"/>
      <c r="N2354" s="20"/>
      <c r="O2354" s="11">
        <f t="shared" si="382"/>
        <v>21819</v>
      </c>
      <c r="P2354" s="11">
        <v>0</v>
      </c>
      <c r="Q2354" s="11">
        <f t="shared" si="383"/>
        <v>2920</v>
      </c>
      <c r="S2354" s="11">
        <f t="shared" si="388"/>
        <v>21819</v>
      </c>
      <c r="T2354" s="11">
        <f t="shared" si="378"/>
        <v>21819</v>
      </c>
      <c r="U2354" s="11">
        <f t="shared" si="384"/>
        <v>-3405</v>
      </c>
      <c r="V2354" s="11">
        <f t="shared" si="379"/>
        <v>21819</v>
      </c>
      <c r="W2354" s="12">
        <f t="shared" si="389"/>
        <v>1</v>
      </c>
      <c r="X2354" s="11">
        <f t="shared" si="380"/>
        <v>0</v>
      </c>
      <c r="Y2354" s="12">
        <f t="shared" si="390"/>
        <v>0</v>
      </c>
    </row>
    <row r="2355" spans="1:25">
      <c r="A2355" s="1">
        <v>37052</v>
      </c>
      <c r="B2355" s="7" t="s">
        <v>80</v>
      </c>
      <c r="C2355" s="8" t="str">
        <f t="shared" si="381"/>
        <v>Sun</v>
      </c>
      <c r="E2355" s="10">
        <v>0</v>
      </c>
      <c r="F2355" s="9">
        <v>9071</v>
      </c>
      <c r="G2355" s="9">
        <v>8423</v>
      </c>
      <c r="H2355" s="61">
        <v>2719</v>
      </c>
      <c r="I2355" s="9">
        <v>0</v>
      </c>
      <c r="J2355" s="16">
        <v>0</v>
      </c>
      <c r="K2355" s="9">
        <v>3863</v>
      </c>
      <c r="L2355" s="16">
        <v>0</v>
      </c>
      <c r="M2355" s="16"/>
      <c r="N2355" s="20"/>
      <c r="O2355" s="11">
        <f t="shared" si="382"/>
        <v>24076</v>
      </c>
      <c r="P2355" s="11">
        <v>0</v>
      </c>
      <c r="Q2355" s="11">
        <f t="shared" si="383"/>
        <v>3863</v>
      </c>
      <c r="S2355" s="11">
        <f t="shared" si="388"/>
        <v>24076</v>
      </c>
      <c r="T2355" s="11">
        <f t="shared" si="378"/>
        <v>24076</v>
      </c>
      <c r="U2355" s="11">
        <f t="shared" si="384"/>
        <v>2257</v>
      </c>
      <c r="V2355" s="11">
        <f t="shared" si="379"/>
        <v>24076</v>
      </c>
      <c r="W2355" s="12">
        <f t="shared" si="389"/>
        <v>1</v>
      </c>
      <c r="X2355" s="11">
        <f t="shared" si="380"/>
        <v>0</v>
      </c>
      <c r="Y2355" s="12">
        <f t="shared" si="390"/>
        <v>0</v>
      </c>
    </row>
    <row r="2356" spans="1:25">
      <c r="A2356" s="1">
        <v>37053</v>
      </c>
      <c r="B2356" s="7" t="s">
        <v>80</v>
      </c>
      <c r="C2356" s="8" t="str">
        <f t="shared" si="381"/>
        <v>Mon</v>
      </c>
      <c r="E2356" s="10">
        <v>0</v>
      </c>
      <c r="F2356" s="9">
        <v>9897</v>
      </c>
      <c r="G2356" s="9">
        <v>8893</v>
      </c>
      <c r="H2356" s="61">
        <v>3829</v>
      </c>
      <c r="I2356" s="9">
        <v>0</v>
      </c>
      <c r="J2356" s="16">
        <v>0</v>
      </c>
      <c r="K2356" s="9">
        <v>34308</v>
      </c>
      <c r="L2356" s="16">
        <v>0</v>
      </c>
      <c r="M2356" s="16"/>
      <c r="N2356" s="20"/>
      <c r="O2356" s="11">
        <f t="shared" si="382"/>
        <v>56927</v>
      </c>
      <c r="P2356" s="11">
        <v>31598</v>
      </c>
      <c r="Q2356" s="11">
        <f t="shared" si="383"/>
        <v>2710</v>
      </c>
      <c r="S2356" s="11">
        <f t="shared" si="388"/>
        <v>25329</v>
      </c>
      <c r="T2356" s="11">
        <f t="shared" si="378"/>
        <v>25329</v>
      </c>
      <c r="U2356" s="11">
        <f t="shared" si="384"/>
        <v>1253</v>
      </c>
      <c r="V2356" s="11">
        <f t="shared" si="379"/>
        <v>25329</v>
      </c>
      <c r="W2356" s="12">
        <f t="shared" si="389"/>
        <v>1</v>
      </c>
      <c r="X2356" s="11">
        <f t="shared" si="380"/>
        <v>0</v>
      </c>
      <c r="Y2356" s="12">
        <f t="shared" si="390"/>
        <v>0</v>
      </c>
    </row>
    <row r="2357" spans="1:25">
      <c r="A2357" s="1">
        <v>37054</v>
      </c>
      <c r="B2357" s="7" t="s">
        <v>80</v>
      </c>
      <c r="C2357" s="8" t="str">
        <f t="shared" si="381"/>
        <v>Tue</v>
      </c>
      <c r="E2357" s="10">
        <v>0</v>
      </c>
      <c r="F2357" s="9">
        <v>9811</v>
      </c>
      <c r="G2357" s="9">
        <v>8881</v>
      </c>
      <c r="H2357" s="61">
        <v>3821</v>
      </c>
      <c r="I2357" s="9">
        <v>0</v>
      </c>
      <c r="J2357" s="16">
        <v>0</v>
      </c>
      <c r="K2357" s="9">
        <v>40832</v>
      </c>
      <c r="L2357" s="16">
        <v>0</v>
      </c>
      <c r="M2357" s="16"/>
      <c r="N2357" s="20"/>
      <c r="O2357" s="11">
        <f t="shared" si="382"/>
        <v>63345</v>
      </c>
      <c r="P2357" s="11">
        <v>38037</v>
      </c>
      <c r="Q2357" s="11">
        <f t="shared" si="383"/>
        <v>2795</v>
      </c>
      <c r="S2357" s="11">
        <f t="shared" si="388"/>
        <v>25308</v>
      </c>
      <c r="T2357" s="11">
        <f t="shared" si="378"/>
        <v>25308</v>
      </c>
      <c r="U2357" s="11">
        <f t="shared" si="384"/>
        <v>-21</v>
      </c>
      <c r="V2357" s="11">
        <f t="shared" si="379"/>
        <v>25308</v>
      </c>
      <c r="W2357" s="12">
        <f t="shared" si="389"/>
        <v>1</v>
      </c>
      <c r="X2357" s="11">
        <f t="shared" si="380"/>
        <v>0</v>
      </c>
      <c r="Y2357" s="12">
        <f t="shared" si="390"/>
        <v>0</v>
      </c>
    </row>
    <row r="2358" spans="1:25">
      <c r="A2358" s="1">
        <v>37055</v>
      </c>
      <c r="B2358" s="7" t="s">
        <v>80</v>
      </c>
      <c r="C2358" s="8" t="str">
        <f t="shared" si="381"/>
        <v>Wed</v>
      </c>
      <c r="E2358" s="10">
        <v>0</v>
      </c>
      <c r="F2358" s="9">
        <v>9626</v>
      </c>
      <c r="G2358" s="9">
        <v>8780</v>
      </c>
      <c r="H2358" s="61">
        <v>3722</v>
      </c>
      <c r="I2358" s="9">
        <v>0</v>
      </c>
      <c r="J2358" s="16">
        <v>0</v>
      </c>
      <c r="K2358" s="9">
        <v>27519</v>
      </c>
      <c r="L2358" s="16">
        <v>0</v>
      </c>
      <c r="M2358" s="16"/>
      <c r="N2358" s="20"/>
      <c r="O2358" s="11">
        <f t="shared" si="382"/>
        <v>49647</v>
      </c>
      <c r="P2358" s="11">
        <v>24798</v>
      </c>
      <c r="Q2358" s="11">
        <f t="shared" si="383"/>
        <v>2721</v>
      </c>
      <c r="S2358" s="11">
        <f t="shared" si="388"/>
        <v>24849</v>
      </c>
      <c r="T2358" s="11">
        <f t="shared" si="378"/>
        <v>24849</v>
      </c>
      <c r="U2358" s="11">
        <f t="shared" si="384"/>
        <v>-459</v>
      </c>
      <c r="V2358" s="11">
        <f t="shared" si="379"/>
        <v>24849</v>
      </c>
      <c r="W2358" s="12">
        <f t="shared" si="389"/>
        <v>1</v>
      </c>
      <c r="X2358" s="11">
        <f t="shared" si="380"/>
        <v>0</v>
      </c>
      <c r="Y2358" s="12">
        <f t="shared" si="390"/>
        <v>0</v>
      </c>
    </row>
    <row r="2359" spans="1:25">
      <c r="A2359" s="1">
        <v>37056</v>
      </c>
      <c r="B2359" s="7" t="s">
        <v>80</v>
      </c>
      <c r="C2359" s="8" t="str">
        <f t="shared" si="381"/>
        <v>Thur</v>
      </c>
      <c r="E2359" s="10">
        <v>0</v>
      </c>
      <c r="F2359" s="9">
        <v>9519</v>
      </c>
      <c r="G2359" s="9">
        <v>8808</v>
      </c>
      <c r="H2359" s="61">
        <v>3568</v>
      </c>
      <c r="I2359" s="9">
        <v>0</v>
      </c>
      <c r="J2359" s="16">
        <v>0</v>
      </c>
      <c r="K2359" s="9">
        <v>2705</v>
      </c>
      <c r="L2359" s="16">
        <v>0</v>
      </c>
      <c r="M2359" s="16"/>
      <c r="N2359" s="20"/>
      <c r="O2359" s="11">
        <f t="shared" si="382"/>
        <v>24600</v>
      </c>
      <c r="P2359" s="11">
        <v>0</v>
      </c>
      <c r="Q2359" s="11">
        <f t="shared" si="383"/>
        <v>2705</v>
      </c>
      <c r="S2359" s="11">
        <f t="shared" si="388"/>
        <v>24600</v>
      </c>
      <c r="T2359" s="11">
        <f t="shared" si="378"/>
        <v>24600</v>
      </c>
      <c r="U2359" s="11">
        <f t="shared" si="384"/>
        <v>-249</v>
      </c>
      <c r="V2359" s="11">
        <f t="shared" si="379"/>
        <v>24600</v>
      </c>
      <c r="W2359" s="12">
        <f t="shared" si="389"/>
        <v>1</v>
      </c>
      <c r="X2359" s="11">
        <f t="shared" si="380"/>
        <v>0</v>
      </c>
      <c r="Y2359" s="12">
        <f t="shared" si="390"/>
        <v>0</v>
      </c>
    </row>
    <row r="2360" spans="1:25">
      <c r="A2360" s="1">
        <v>37057</v>
      </c>
      <c r="B2360" s="7" t="s">
        <v>80</v>
      </c>
      <c r="C2360" s="8" t="str">
        <f t="shared" si="381"/>
        <v>Fri</v>
      </c>
      <c r="E2360" s="10">
        <v>0</v>
      </c>
      <c r="F2360" s="9">
        <v>8886</v>
      </c>
      <c r="G2360" s="9">
        <v>8490</v>
      </c>
      <c r="H2360" s="61">
        <v>2960</v>
      </c>
      <c r="I2360" s="9">
        <v>0</v>
      </c>
      <c r="J2360" s="16">
        <v>0</v>
      </c>
      <c r="K2360" s="9">
        <v>2399</v>
      </c>
      <c r="L2360" s="16">
        <v>0</v>
      </c>
      <c r="M2360" s="16"/>
      <c r="N2360" s="20"/>
      <c r="O2360" s="11">
        <f t="shared" si="382"/>
        <v>22735</v>
      </c>
      <c r="P2360" s="11">
        <v>0</v>
      </c>
      <c r="Q2360" s="11">
        <f t="shared" si="383"/>
        <v>2399</v>
      </c>
      <c r="S2360" s="11">
        <f t="shared" si="388"/>
        <v>22735</v>
      </c>
      <c r="T2360" s="11">
        <f t="shared" si="378"/>
        <v>22735</v>
      </c>
      <c r="U2360" s="11">
        <f t="shared" si="384"/>
        <v>-1865</v>
      </c>
      <c r="V2360" s="11">
        <f t="shared" si="379"/>
        <v>22735</v>
      </c>
      <c r="W2360" s="12">
        <f t="shared" si="389"/>
        <v>1</v>
      </c>
      <c r="X2360" s="11">
        <f t="shared" si="380"/>
        <v>0</v>
      </c>
      <c r="Y2360" s="12">
        <f t="shared" si="390"/>
        <v>0</v>
      </c>
    </row>
    <row r="2361" spans="1:25">
      <c r="A2361" s="1">
        <v>37058</v>
      </c>
      <c r="B2361" s="7" t="s">
        <v>80</v>
      </c>
      <c r="C2361" s="8" t="str">
        <f t="shared" si="381"/>
        <v>Sat</v>
      </c>
      <c r="E2361" s="10">
        <v>0</v>
      </c>
      <c r="F2361" s="9">
        <v>8490</v>
      </c>
      <c r="G2361" s="9">
        <v>8227</v>
      </c>
      <c r="H2361" s="61">
        <v>2317</v>
      </c>
      <c r="I2361" s="9">
        <v>0</v>
      </c>
      <c r="J2361" s="16">
        <v>0</v>
      </c>
      <c r="K2361" s="9">
        <v>2743</v>
      </c>
      <c r="L2361" s="16">
        <v>0</v>
      </c>
      <c r="M2361" s="16"/>
      <c r="N2361" s="20"/>
      <c r="O2361" s="11">
        <f t="shared" si="382"/>
        <v>21777</v>
      </c>
      <c r="P2361" s="11">
        <v>0</v>
      </c>
      <c r="Q2361" s="11">
        <f t="shared" si="383"/>
        <v>2743</v>
      </c>
      <c r="S2361" s="11">
        <f t="shared" si="388"/>
        <v>21777</v>
      </c>
      <c r="T2361" s="11">
        <f t="shared" si="378"/>
        <v>21777</v>
      </c>
      <c r="U2361" s="11">
        <f t="shared" si="384"/>
        <v>-958</v>
      </c>
      <c r="V2361" s="11">
        <f t="shared" si="379"/>
        <v>21777</v>
      </c>
      <c r="W2361" s="12">
        <f t="shared" si="389"/>
        <v>1</v>
      </c>
      <c r="X2361" s="11">
        <f t="shared" si="380"/>
        <v>0</v>
      </c>
      <c r="Y2361" s="12">
        <f t="shared" si="390"/>
        <v>0</v>
      </c>
    </row>
    <row r="2362" spans="1:25">
      <c r="A2362" s="1">
        <v>37059</v>
      </c>
      <c r="B2362" s="7" t="s">
        <v>80</v>
      </c>
      <c r="C2362" s="8" t="str">
        <f t="shared" si="381"/>
        <v>Sun</v>
      </c>
      <c r="E2362" s="10">
        <v>0</v>
      </c>
      <c r="F2362" s="9">
        <v>8804</v>
      </c>
      <c r="G2362" s="9">
        <v>8489</v>
      </c>
      <c r="H2362" s="61">
        <v>2760</v>
      </c>
      <c r="I2362" s="9">
        <v>0</v>
      </c>
      <c r="J2362" s="16">
        <v>0</v>
      </c>
      <c r="K2362" s="9">
        <v>6935</v>
      </c>
      <c r="L2362" s="16">
        <v>0</v>
      </c>
      <c r="M2362" s="16"/>
      <c r="N2362" s="20"/>
      <c r="O2362" s="11">
        <f t="shared" si="382"/>
        <v>26988</v>
      </c>
      <c r="P2362" s="11">
        <v>0</v>
      </c>
      <c r="Q2362" s="11">
        <f t="shared" si="383"/>
        <v>6935</v>
      </c>
      <c r="S2362" s="11">
        <f t="shared" si="388"/>
        <v>26988</v>
      </c>
      <c r="T2362" s="11">
        <f t="shared" si="378"/>
        <v>26988</v>
      </c>
      <c r="U2362" s="11">
        <f t="shared" si="384"/>
        <v>5211</v>
      </c>
      <c r="V2362" s="11">
        <f t="shared" si="379"/>
        <v>26988</v>
      </c>
      <c r="W2362" s="12">
        <f t="shared" si="389"/>
        <v>1</v>
      </c>
      <c r="X2362" s="11">
        <f t="shared" si="380"/>
        <v>0</v>
      </c>
      <c r="Y2362" s="12">
        <f t="shared" si="390"/>
        <v>0</v>
      </c>
    </row>
    <row r="2363" spans="1:25">
      <c r="A2363" s="1">
        <v>37060</v>
      </c>
      <c r="B2363" s="7" t="s">
        <v>80</v>
      </c>
      <c r="C2363" s="8" t="str">
        <f t="shared" si="381"/>
        <v>Mon</v>
      </c>
      <c r="E2363" s="10">
        <v>0</v>
      </c>
      <c r="F2363" s="9">
        <v>10038</v>
      </c>
      <c r="G2363" s="9">
        <v>8984</v>
      </c>
      <c r="H2363" s="61">
        <v>3962</v>
      </c>
      <c r="I2363" s="9">
        <v>0</v>
      </c>
      <c r="J2363" s="16">
        <v>0</v>
      </c>
      <c r="K2363" s="9">
        <v>25217</v>
      </c>
      <c r="L2363" s="16">
        <v>0</v>
      </c>
      <c r="M2363" s="16"/>
      <c r="N2363" s="20"/>
      <c r="O2363" s="11">
        <f t="shared" si="382"/>
        <v>48201</v>
      </c>
      <c r="P2363" s="11">
        <v>22370</v>
      </c>
      <c r="Q2363" s="11">
        <f t="shared" si="383"/>
        <v>2847</v>
      </c>
      <c r="S2363" s="11">
        <f t="shared" si="388"/>
        <v>25831</v>
      </c>
      <c r="T2363" s="11">
        <f t="shared" si="378"/>
        <v>25831</v>
      </c>
      <c r="U2363" s="11">
        <f t="shared" si="384"/>
        <v>-1157</v>
      </c>
      <c r="V2363" s="11">
        <f t="shared" si="379"/>
        <v>25831</v>
      </c>
      <c r="W2363" s="12">
        <f t="shared" si="389"/>
        <v>1</v>
      </c>
      <c r="X2363" s="11">
        <f t="shared" si="380"/>
        <v>0</v>
      </c>
      <c r="Y2363" s="12">
        <f t="shared" si="390"/>
        <v>0</v>
      </c>
    </row>
    <row r="2364" spans="1:25">
      <c r="A2364" s="1">
        <v>37061</v>
      </c>
      <c r="B2364" s="7" t="s">
        <v>80</v>
      </c>
      <c r="C2364" s="8" t="str">
        <f t="shared" si="381"/>
        <v>Tue</v>
      </c>
      <c r="E2364" s="10">
        <v>0</v>
      </c>
      <c r="F2364" s="9">
        <v>9694</v>
      </c>
      <c r="G2364" s="9">
        <v>8927</v>
      </c>
      <c r="H2364" s="61">
        <v>3794</v>
      </c>
      <c r="I2364" s="9">
        <v>0</v>
      </c>
      <c r="J2364" s="16">
        <v>0</v>
      </c>
      <c r="K2364" s="9">
        <v>36551</v>
      </c>
      <c r="L2364" s="16">
        <v>0</v>
      </c>
      <c r="M2364" s="16"/>
      <c r="N2364" s="20"/>
      <c r="O2364" s="11">
        <f t="shared" si="382"/>
        <v>58966</v>
      </c>
      <c r="P2364" s="11">
        <v>34716</v>
      </c>
      <c r="Q2364" s="11">
        <f t="shared" si="383"/>
        <v>1835</v>
      </c>
      <c r="S2364" s="11">
        <f t="shared" si="388"/>
        <v>24250</v>
      </c>
      <c r="T2364" s="11">
        <f t="shared" si="378"/>
        <v>24250</v>
      </c>
      <c r="U2364" s="11">
        <f t="shared" si="384"/>
        <v>-1581</v>
      </c>
      <c r="V2364" s="11">
        <f t="shared" si="379"/>
        <v>24250</v>
      </c>
      <c r="W2364" s="12">
        <f t="shared" si="389"/>
        <v>1</v>
      </c>
      <c r="X2364" s="11">
        <f t="shared" si="380"/>
        <v>0</v>
      </c>
      <c r="Y2364" s="12">
        <f t="shared" si="390"/>
        <v>0</v>
      </c>
    </row>
    <row r="2365" spans="1:25">
      <c r="A2365" s="1">
        <v>37062</v>
      </c>
      <c r="B2365" s="7" t="s">
        <v>80</v>
      </c>
      <c r="C2365" s="8" t="str">
        <f t="shared" si="381"/>
        <v>Wed</v>
      </c>
      <c r="E2365" s="10">
        <v>0</v>
      </c>
      <c r="F2365" s="9">
        <v>9716</v>
      </c>
      <c r="G2365" s="9">
        <v>8913</v>
      </c>
      <c r="H2365" s="61">
        <v>3742</v>
      </c>
      <c r="I2365" s="9">
        <v>0</v>
      </c>
      <c r="J2365" s="16">
        <v>0</v>
      </c>
      <c r="K2365" s="9">
        <v>21147</v>
      </c>
      <c r="L2365" s="16">
        <v>0</v>
      </c>
      <c r="M2365" s="16"/>
      <c r="N2365" s="20"/>
      <c r="O2365" s="11">
        <f t="shared" si="382"/>
        <v>43518</v>
      </c>
      <c r="P2365" s="11">
        <v>18448</v>
      </c>
      <c r="Q2365" s="11">
        <f t="shared" si="383"/>
        <v>2699</v>
      </c>
      <c r="S2365" s="11">
        <f t="shared" si="388"/>
        <v>25070</v>
      </c>
      <c r="T2365" s="11">
        <f t="shared" si="378"/>
        <v>25070</v>
      </c>
      <c r="U2365" s="11">
        <f t="shared" si="384"/>
        <v>820</v>
      </c>
      <c r="V2365" s="11">
        <f t="shared" si="379"/>
        <v>25070</v>
      </c>
      <c r="W2365" s="12">
        <f t="shared" si="389"/>
        <v>1</v>
      </c>
      <c r="X2365" s="11">
        <f t="shared" si="380"/>
        <v>0</v>
      </c>
      <c r="Y2365" s="12">
        <f t="shared" si="390"/>
        <v>0</v>
      </c>
    </row>
    <row r="2366" spans="1:25">
      <c r="A2366" s="1">
        <v>37063</v>
      </c>
      <c r="B2366" s="7" t="s">
        <v>80</v>
      </c>
      <c r="C2366" s="8" t="str">
        <f t="shared" si="381"/>
        <v>Thur</v>
      </c>
      <c r="E2366" s="10">
        <v>0</v>
      </c>
      <c r="F2366" s="9">
        <v>9538</v>
      </c>
      <c r="G2366" s="9">
        <v>8806</v>
      </c>
      <c r="H2366" s="61">
        <v>3546</v>
      </c>
      <c r="I2366" s="9">
        <v>0</v>
      </c>
      <c r="J2366" s="16">
        <v>0</v>
      </c>
      <c r="K2366" s="9">
        <v>2684</v>
      </c>
      <c r="L2366" s="16">
        <v>0</v>
      </c>
      <c r="M2366" s="16"/>
      <c r="N2366" s="20"/>
      <c r="O2366" s="11">
        <f t="shared" si="382"/>
        <v>24574</v>
      </c>
      <c r="P2366" s="11">
        <v>0</v>
      </c>
      <c r="Q2366" s="11">
        <f t="shared" si="383"/>
        <v>2684</v>
      </c>
      <c r="S2366" s="11">
        <f t="shared" si="388"/>
        <v>24574</v>
      </c>
      <c r="T2366" s="11">
        <f t="shared" si="378"/>
        <v>24574</v>
      </c>
      <c r="U2366" s="11">
        <f t="shared" si="384"/>
        <v>-496</v>
      </c>
      <c r="V2366" s="11">
        <f t="shared" si="379"/>
        <v>24574</v>
      </c>
      <c r="W2366" s="12">
        <f t="shared" si="389"/>
        <v>1</v>
      </c>
      <c r="X2366" s="11">
        <f t="shared" si="380"/>
        <v>0</v>
      </c>
      <c r="Y2366" s="12">
        <f t="shared" si="390"/>
        <v>0</v>
      </c>
    </row>
    <row r="2367" spans="1:25">
      <c r="A2367" s="1">
        <v>37064</v>
      </c>
      <c r="B2367" s="7" t="s">
        <v>80</v>
      </c>
      <c r="C2367" s="8" t="str">
        <f t="shared" si="381"/>
        <v>Fri</v>
      </c>
      <c r="E2367" s="10">
        <v>0</v>
      </c>
      <c r="F2367" s="9">
        <v>8989</v>
      </c>
      <c r="G2367" s="9">
        <v>8588</v>
      </c>
      <c r="H2367" s="61">
        <v>3104</v>
      </c>
      <c r="I2367" s="9">
        <v>0</v>
      </c>
      <c r="J2367" s="16">
        <v>0</v>
      </c>
      <c r="K2367" s="9">
        <v>2429</v>
      </c>
      <c r="L2367" s="16">
        <v>0</v>
      </c>
      <c r="M2367" s="16"/>
      <c r="N2367" s="20"/>
      <c r="O2367" s="11">
        <f t="shared" si="382"/>
        <v>23110</v>
      </c>
      <c r="P2367" s="11">
        <v>0</v>
      </c>
      <c r="Q2367" s="11">
        <f t="shared" si="383"/>
        <v>2429</v>
      </c>
      <c r="S2367" s="11">
        <f t="shared" si="388"/>
        <v>23110</v>
      </c>
      <c r="T2367" s="11">
        <f t="shared" si="378"/>
        <v>23110</v>
      </c>
      <c r="U2367" s="11">
        <f t="shared" si="384"/>
        <v>-1464</v>
      </c>
      <c r="V2367" s="11">
        <f t="shared" si="379"/>
        <v>23110</v>
      </c>
      <c r="W2367" s="12">
        <f t="shared" si="389"/>
        <v>1</v>
      </c>
      <c r="X2367" s="11">
        <f t="shared" si="380"/>
        <v>0</v>
      </c>
      <c r="Y2367" s="12">
        <f t="shared" si="390"/>
        <v>0</v>
      </c>
    </row>
    <row r="2368" spans="1:25">
      <c r="A2368" s="1">
        <v>37065</v>
      </c>
      <c r="B2368" s="7" t="s">
        <v>80</v>
      </c>
      <c r="C2368" s="8" t="str">
        <f t="shared" si="381"/>
        <v>Sat</v>
      </c>
      <c r="E2368" s="10">
        <v>0</v>
      </c>
      <c r="F2368" s="9">
        <v>8518</v>
      </c>
      <c r="G2368" s="9">
        <v>8507</v>
      </c>
      <c r="H2368" s="61">
        <v>2214</v>
      </c>
      <c r="I2368" s="9">
        <v>0</v>
      </c>
      <c r="J2368" s="16">
        <v>0</v>
      </c>
      <c r="K2368" s="9">
        <v>2634</v>
      </c>
      <c r="L2368" s="16">
        <v>0</v>
      </c>
      <c r="M2368" s="16"/>
      <c r="N2368" s="20"/>
      <c r="O2368" s="11">
        <f t="shared" si="382"/>
        <v>21873</v>
      </c>
      <c r="P2368" s="11">
        <v>0</v>
      </c>
      <c r="Q2368" s="11">
        <f t="shared" si="383"/>
        <v>2634</v>
      </c>
      <c r="S2368" s="11">
        <f t="shared" si="388"/>
        <v>21873</v>
      </c>
      <c r="T2368" s="11">
        <f t="shared" si="378"/>
        <v>21873</v>
      </c>
      <c r="U2368" s="11">
        <f t="shared" si="384"/>
        <v>-1237</v>
      </c>
      <c r="V2368" s="11">
        <f t="shared" si="379"/>
        <v>21873</v>
      </c>
      <c r="W2368" s="12">
        <f t="shared" si="389"/>
        <v>1</v>
      </c>
      <c r="X2368" s="11">
        <f t="shared" si="380"/>
        <v>0</v>
      </c>
      <c r="Y2368" s="12">
        <f t="shared" si="390"/>
        <v>0</v>
      </c>
    </row>
    <row r="2369" spans="1:25">
      <c r="A2369" s="1">
        <v>37066</v>
      </c>
      <c r="B2369" s="7" t="s">
        <v>80</v>
      </c>
      <c r="C2369" s="8" t="str">
        <f t="shared" si="381"/>
        <v>Sun</v>
      </c>
      <c r="E2369" s="10">
        <v>0</v>
      </c>
      <c r="F2369" s="9">
        <v>9018</v>
      </c>
      <c r="G2369" s="9">
        <v>8387</v>
      </c>
      <c r="H2369" s="61">
        <v>2627</v>
      </c>
      <c r="I2369" s="9">
        <v>0</v>
      </c>
      <c r="J2369" s="16">
        <v>0</v>
      </c>
      <c r="K2369" s="9">
        <v>2832</v>
      </c>
      <c r="L2369" s="16">
        <v>0</v>
      </c>
      <c r="M2369" s="16"/>
      <c r="N2369" s="20"/>
      <c r="O2369" s="11">
        <f t="shared" si="382"/>
        <v>22864</v>
      </c>
      <c r="P2369" s="11">
        <v>0</v>
      </c>
      <c r="Q2369" s="11">
        <f t="shared" si="383"/>
        <v>2832</v>
      </c>
      <c r="S2369" s="11">
        <f t="shared" si="388"/>
        <v>22864</v>
      </c>
      <c r="T2369" s="11">
        <f t="shared" si="378"/>
        <v>22864</v>
      </c>
      <c r="U2369" s="11">
        <f t="shared" si="384"/>
        <v>991</v>
      </c>
      <c r="V2369" s="11">
        <f t="shared" si="379"/>
        <v>22864</v>
      </c>
      <c r="W2369" s="12">
        <f t="shared" si="389"/>
        <v>1</v>
      </c>
      <c r="X2369" s="11">
        <f t="shared" si="380"/>
        <v>0</v>
      </c>
      <c r="Y2369" s="12">
        <f t="shared" si="390"/>
        <v>0</v>
      </c>
    </row>
    <row r="2370" spans="1:25">
      <c r="A2370" s="1">
        <v>37067</v>
      </c>
      <c r="B2370" s="7" t="s">
        <v>80</v>
      </c>
      <c r="C2370" s="8" t="str">
        <f t="shared" si="381"/>
        <v>Mon</v>
      </c>
      <c r="E2370" s="10">
        <v>0</v>
      </c>
      <c r="F2370" s="9">
        <v>10769</v>
      </c>
      <c r="G2370" s="9">
        <v>7417</v>
      </c>
      <c r="H2370" s="61">
        <v>4039</v>
      </c>
      <c r="I2370" s="9">
        <v>0</v>
      </c>
      <c r="J2370" s="16">
        <v>0</v>
      </c>
      <c r="K2370" s="9">
        <v>2769</v>
      </c>
      <c r="L2370" s="16">
        <v>0</v>
      </c>
      <c r="M2370" s="16"/>
      <c r="N2370" s="20"/>
      <c r="O2370" s="11">
        <f t="shared" si="382"/>
        <v>24994</v>
      </c>
      <c r="P2370" s="11">
        <v>0</v>
      </c>
      <c r="Q2370" s="11">
        <f t="shared" si="383"/>
        <v>2769</v>
      </c>
      <c r="S2370" s="11">
        <f t="shared" si="388"/>
        <v>24994</v>
      </c>
      <c r="T2370" s="11">
        <f t="shared" si="378"/>
        <v>24994</v>
      </c>
      <c r="U2370" s="11">
        <f t="shared" si="384"/>
        <v>2130</v>
      </c>
      <c r="V2370" s="11">
        <f t="shared" si="379"/>
        <v>24994</v>
      </c>
      <c r="W2370" s="12">
        <f t="shared" si="389"/>
        <v>1</v>
      </c>
      <c r="X2370" s="11">
        <f t="shared" si="380"/>
        <v>0</v>
      </c>
      <c r="Y2370" s="12">
        <f t="shared" si="390"/>
        <v>0</v>
      </c>
    </row>
    <row r="2371" spans="1:25">
      <c r="A2371" s="1">
        <v>37068</v>
      </c>
      <c r="B2371" s="7" t="s">
        <v>80</v>
      </c>
      <c r="C2371" s="8" t="str">
        <f t="shared" si="381"/>
        <v>Tue</v>
      </c>
      <c r="E2371" s="10">
        <v>0</v>
      </c>
      <c r="F2371" s="9">
        <v>10664</v>
      </c>
      <c r="G2371" s="9">
        <v>7729</v>
      </c>
      <c r="H2371" s="61">
        <v>4057</v>
      </c>
      <c r="I2371" s="9">
        <v>82</v>
      </c>
      <c r="J2371" s="16">
        <v>0</v>
      </c>
      <c r="K2371" s="9">
        <v>7453</v>
      </c>
      <c r="L2371" s="16">
        <v>0</v>
      </c>
      <c r="M2371" s="16"/>
      <c r="N2371" s="20"/>
      <c r="O2371" s="11">
        <f t="shared" si="382"/>
        <v>29985</v>
      </c>
      <c r="P2371" s="11">
        <v>0</v>
      </c>
      <c r="Q2371" s="11">
        <f t="shared" si="383"/>
        <v>7453</v>
      </c>
      <c r="S2371" s="11">
        <f t="shared" si="388"/>
        <v>29985</v>
      </c>
      <c r="T2371" s="11">
        <f t="shared" ref="T2371:T2434" si="391">SUM(S2371,D2371)</f>
        <v>29985</v>
      </c>
      <c r="U2371" s="11">
        <f t="shared" si="384"/>
        <v>4991</v>
      </c>
      <c r="V2371" s="11">
        <f t="shared" ref="V2371:V2434" si="392">SUM(F2371:K2371)-P2371</f>
        <v>29985</v>
      </c>
      <c r="W2371" s="12">
        <f t="shared" si="389"/>
        <v>1</v>
      </c>
      <c r="X2371" s="11">
        <f t="shared" ref="X2371:X2434" si="393">SUM(L2371:M2371)</f>
        <v>0</v>
      </c>
      <c r="Y2371" s="12">
        <f t="shared" si="390"/>
        <v>0</v>
      </c>
    </row>
    <row r="2372" spans="1:25">
      <c r="A2372" s="1">
        <v>37069</v>
      </c>
      <c r="B2372" s="7" t="s">
        <v>80</v>
      </c>
      <c r="C2372" s="8" t="str">
        <f t="shared" ref="C2372:C2435" si="394">IF(WEEKDAY(A2372)=1,"Sun",IF(WEEKDAY(A2372)=2,"Mon",IF(WEEKDAY(A2372)=3,"Tue",IF(WEEKDAY(A2372)=4,"Wed",IF(WEEKDAY(A2372)=5,"Thur",IF(WEEKDAY(A2372)=6,"Fri",IF(WEEKDAY(A2372)=7,"Sat")))))))</f>
        <v>Wed</v>
      </c>
      <c r="E2372" s="10">
        <v>0</v>
      </c>
      <c r="F2372" s="9">
        <v>10510</v>
      </c>
      <c r="G2372" s="9">
        <v>7667</v>
      </c>
      <c r="H2372" s="61">
        <v>3882</v>
      </c>
      <c r="I2372" s="9">
        <v>0</v>
      </c>
      <c r="J2372" s="16">
        <v>0</v>
      </c>
      <c r="K2372" s="9">
        <v>29817</v>
      </c>
      <c r="L2372" s="16">
        <v>0</v>
      </c>
      <c r="M2372" s="16"/>
      <c r="N2372" s="20"/>
      <c r="O2372" s="11">
        <f t="shared" ref="O2372:O2435" si="395">SUM(F2372:M2372)</f>
        <v>51876</v>
      </c>
      <c r="P2372" s="11">
        <v>26321</v>
      </c>
      <c r="Q2372" s="11">
        <f t="shared" ref="Q2372:Q2435" si="396">K2372-P2372</f>
        <v>3496</v>
      </c>
      <c r="S2372" s="11">
        <f t="shared" si="388"/>
        <v>25555</v>
      </c>
      <c r="T2372" s="11">
        <f t="shared" si="391"/>
        <v>25555</v>
      </c>
      <c r="U2372" s="11">
        <f t="shared" si="384"/>
        <v>-4430</v>
      </c>
      <c r="V2372" s="11">
        <f t="shared" si="392"/>
        <v>25555</v>
      </c>
      <c r="W2372" s="12">
        <f t="shared" si="389"/>
        <v>1</v>
      </c>
      <c r="X2372" s="11">
        <f t="shared" si="393"/>
        <v>0</v>
      </c>
      <c r="Y2372" s="12">
        <f t="shared" si="390"/>
        <v>0</v>
      </c>
    </row>
    <row r="2373" spans="1:25">
      <c r="A2373" s="1">
        <v>37070</v>
      </c>
      <c r="B2373" s="7" t="s">
        <v>80</v>
      </c>
      <c r="C2373" s="8" t="str">
        <f t="shared" si="394"/>
        <v>Thur</v>
      </c>
      <c r="E2373" s="10">
        <v>0</v>
      </c>
      <c r="F2373" s="9">
        <v>10270</v>
      </c>
      <c r="G2373" s="9">
        <v>7629</v>
      </c>
      <c r="H2373" s="61">
        <v>3625</v>
      </c>
      <c r="I2373" s="9">
        <v>0</v>
      </c>
      <c r="J2373" s="16">
        <v>0</v>
      </c>
      <c r="K2373" s="9">
        <v>36917</v>
      </c>
      <c r="L2373" s="16">
        <v>0</v>
      </c>
      <c r="M2373" s="16"/>
      <c r="N2373" s="20"/>
      <c r="O2373" s="11">
        <f t="shared" si="395"/>
        <v>58441</v>
      </c>
      <c r="P2373" s="11">
        <v>34031</v>
      </c>
      <c r="Q2373" s="11">
        <f t="shared" si="396"/>
        <v>2886</v>
      </c>
      <c r="S2373" s="11">
        <f t="shared" si="388"/>
        <v>24410</v>
      </c>
      <c r="T2373" s="11">
        <f t="shared" si="391"/>
        <v>24410</v>
      </c>
      <c r="U2373" s="11">
        <f t="shared" ref="U2373:U2436" si="397">S2373-S2372</f>
        <v>-1145</v>
      </c>
      <c r="V2373" s="11">
        <f t="shared" si="392"/>
        <v>24410</v>
      </c>
      <c r="W2373" s="12">
        <f t="shared" si="389"/>
        <v>1</v>
      </c>
      <c r="X2373" s="11">
        <f t="shared" si="393"/>
        <v>0</v>
      </c>
      <c r="Y2373" s="12">
        <f t="shared" si="390"/>
        <v>0</v>
      </c>
    </row>
    <row r="2374" spans="1:25">
      <c r="A2374" s="1">
        <v>37071</v>
      </c>
      <c r="B2374" s="7" t="s">
        <v>80</v>
      </c>
      <c r="C2374" s="8" t="str">
        <f t="shared" si="394"/>
        <v>Fri</v>
      </c>
      <c r="E2374" s="10">
        <v>0</v>
      </c>
      <c r="F2374" s="9">
        <v>9442</v>
      </c>
      <c r="G2374" s="9">
        <v>7159</v>
      </c>
      <c r="H2374" s="61">
        <v>2819</v>
      </c>
      <c r="I2374" s="9">
        <v>0</v>
      </c>
      <c r="J2374" s="16">
        <v>0</v>
      </c>
      <c r="K2374" s="9">
        <v>36156</v>
      </c>
      <c r="L2374" s="16">
        <v>0</v>
      </c>
      <c r="M2374" s="16"/>
      <c r="N2374" s="20"/>
      <c r="O2374" s="11">
        <f t="shared" si="395"/>
        <v>55576</v>
      </c>
      <c r="P2374" s="11">
        <v>33383</v>
      </c>
      <c r="Q2374" s="11">
        <f t="shared" si="396"/>
        <v>2773</v>
      </c>
      <c r="S2374" s="11">
        <f t="shared" si="388"/>
        <v>22193</v>
      </c>
      <c r="T2374" s="11">
        <f t="shared" si="391"/>
        <v>22193</v>
      </c>
      <c r="U2374" s="11">
        <f t="shared" si="397"/>
        <v>-2217</v>
      </c>
      <c r="V2374" s="11">
        <f t="shared" si="392"/>
        <v>22193</v>
      </c>
      <c r="W2374" s="12">
        <f t="shared" si="389"/>
        <v>1</v>
      </c>
      <c r="X2374" s="11">
        <f t="shared" si="393"/>
        <v>0</v>
      </c>
      <c r="Y2374" s="12">
        <f t="shared" si="390"/>
        <v>0</v>
      </c>
    </row>
    <row r="2375" spans="1:25">
      <c r="A2375" s="1">
        <v>37072</v>
      </c>
      <c r="B2375" s="7" t="s">
        <v>80</v>
      </c>
      <c r="C2375" s="8" t="str">
        <f t="shared" si="394"/>
        <v>Sat</v>
      </c>
      <c r="E2375" s="10">
        <v>0</v>
      </c>
      <c r="F2375" s="9">
        <v>8084</v>
      </c>
      <c r="G2375" s="9">
        <v>6691</v>
      </c>
      <c r="H2375" s="61">
        <v>1523</v>
      </c>
      <c r="I2375" s="9">
        <v>0</v>
      </c>
      <c r="J2375" s="16">
        <v>0</v>
      </c>
      <c r="K2375" s="9">
        <v>35273</v>
      </c>
      <c r="L2375" s="16">
        <v>0</v>
      </c>
      <c r="M2375" s="16"/>
      <c r="N2375" s="20"/>
      <c r="O2375" s="11">
        <f t="shared" si="395"/>
        <v>51571</v>
      </c>
      <c r="P2375" s="11">
        <v>32637</v>
      </c>
      <c r="Q2375" s="11">
        <f t="shared" si="396"/>
        <v>2636</v>
      </c>
      <c r="S2375" s="11">
        <f t="shared" si="388"/>
        <v>18934</v>
      </c>
      <c r="T2375" s="11">
        <f t="shared" si="391"/>
        <v>18934</v>
      </c>
      <c r="U2375" s="11">
        <f t="shared" si="397"/>
        <v>-3259</v>
      </c>
      <c r="V2375" s="11">
        <f t="shared" si="392"/>
        <v>18934</v>
      </c>
      <c r="W2375" s="12">
        <f t="shared" si="389"/>
        <v>1</v>
      </c>
      <c r="X2375" s="11">
        <f t="shared" si="393"/>
        <v>0</v>
      </c>
      <c r="Y2375" s="12">
        <f t="shared" si="390"/>
        <v>0</v>
      </c>
    </row>
    <row r="2376" spans="1:25">
      <c r="A2376" s="1">
        <v>37073</v>
      </c>
      <c r="B2376" s="7" t="s">
        <v>81</v>
      </c>
      <c r="C2376" s="8" t="str">
        <f t="shared" si="394"/>
        <v>Sun</v>
      </c>
      <c r="E2376" s="10">
        <v>0</v>
      </c>
      <c r="F2376" s="9">
        <v>8467</v>
      </c>
      <c r="G2376" s="9">
        <v>6891</v>
      </c>
      <c r="H2376" s="61">
        <v>1905</v>
      </c>
      <c r="I2376" s="9">
        <v>0</v>
      </c>
      <c r="J2376" s="16">
        <v>0</v>
      </c>
      <c r="K2376" s="9">
        <v>25998</v>
      </c>
      <c r="L2376" s="16">
        <v>0</v>
      </c>
      <c r="M2376" s="16"/>
      <c r="N2376" s="20"/>
      <c r="O2376" s="11">
        <f t="shared" si="395"/>
        <v>43261</v>
      </c>
      <c r="P2376" s="11">
        <v>23522</v>
      </c>
      <c r="Q2376" s="11">
        <f t="shared" si="396"/>
        <v>2476</v>
      </c>
      <c r="S2376" s="11">
        <f t="shared" si="388"/>
        <v>19739</v>
      </c>
      <c r="T2376" s="11">
        <f t="shared" si="391"/>
        <v>19739</v>
      </c>
      <c r="U2376" s="11">
        <f t="shared" si="397"/>
        <v>805</v>
      </c>
      <c r="V2376" s="11">
        <f t="shared" si="392"/>
        <v>19739</v>
      </c>
      <c r="W2376" s="12">
        <f t="shared" si="389"/>
        <v>1</v>
      </c>
      <c r="X2376" s="11">
        <f t="shared" si="393"/>
        <v>0</v>
      </c>
      <c r="Y2376" s="12">
        <f t="shared" si="390"/>
        <v>0</v>
      </c>
    </row>
    <row r="2377" spans="1:25">
      <c r="A2377" s="1">
        <v>37074</v>
      </c>
      <c r="B2377" s="7" t="s">
        <v>81</v>
      </c>
      <c r="C2377" s="8" t="str">
        <f t="shared" si="394"/>
        <v>Mon</v>
      </c>
      <c r="E2377" s="10">
        <v>0</v>
      </c>
      <c r="F2377" s="9">
        <v>9639</v>
      </c>
      <c r="G2377" s="9">
        <v>7224</v>
      </c>
      <c r="H2377" s="61">
        <v>2883</v>
      </c>
      <c r="I2377" s="9">
        <v>0</v>
      </c>
      <c r="J2377" s="16">
        <v>0</v>
      </c>
      <c r="K2377" s="9">
        <v>14133</v>
      </c>
      <c r="L2377" s="16">
        <v>0</v>
      </c>
      <c r="M2377" s="16"/>
      <c r="N2377" s="20"/>
      <c r="O2377" s="11">
        <f t="shared" si="395"/>
        <v>33879</v>
      </c>
      <c r="P2377" s="11">
        <v>12928</v>
      </c>
      <c r="Q2377" s="11">
        <f t="shared" si="396"/>
        <v>1205</v>
      </c>
      <c r="S2377" s="11">
        <f t="shared" si="388"/>
        <v>20951</v>
      </c>
      <c r="T2377" s="11">
        <f t="shared" si="391"/>
        <v>20951</v>
      </c>
      <c r="U2377" s="11">
        <f t="shared" si="397"/>
        <v>1212</v>
      </c>
      <c r="V2377" s="11">
        <f t="shared" si="392"/>
        <v>20951</v>
      </c>
      <c r="W2377" s="12">
        <f t="shared" si="389"/>
        <v>1</v>
      </c>
      <c r="X2377" s="11">
        <f t="shared" si="393"/>
        <v>0</v>
      </c>
      <c r="Y2377" s="12">
        <f t="shared" si="390"/>
        <v>0</v>
      </c>
    </row>
    <row r="2378" spans="1:25">
      <c r="A2378" s="1">
        <v>37075</v>
      </c>
      <c r="B2378" s="7" t="s">
        <v>81</v>
      </c>
      <c r="C2378" s="8" t="str">
        <f t="shared" si="394"/>
        <v>Tue</v>
      </c>
      <c r="E2378" s="10">
        <v>0</v>
      </c>
      <c r="F2378" s="9">
        <v>8510</v>
      </c>
      <c r="G2378" s="9">
        <v>6945</v>
      </c>
      <c r="H2378" s="61">
        <v>2127</v>
      </c>
      <c r="I2378" s="9">
        <v>0</v>
      </c>
      <c r="J2378" s="16">
        <v>0</v>
      </c>
      <c r="K2378" s="9">
        <v>9355</v>
      </c>
      <c r="L2378" s="16">
        <v>0</v>
      </c>
      <c r="M2378" s="16"/>
      <c r="N2378" s="20"/>
      <c r="O2378" s="11">
        <f t="shared" si="395"/>
        <v>26937</v>
      </c>
      <c r="P2378" s="11">
        <v>8189</v>
      </c>
      <c r="Q2378" s="11">
        <f t="shared" si="396"/>
        <v>1166</v>
      </c>
      <c r="S2378" s="11">
        <f t="shared" si="388"/>
        <v>18748</v>
      </c>
      <c r="T2378" s="11">
        <f t="shared" si="391"/>
        <v>18748</v>
      </c>
      <c r="U2378" s="11">
        <f t="shared" si="397"/>
        <v>-2203</v>
      </c>
      <c r="V2378" s="11">
        <f t="shared" si="392"/>
        <v>18748</v>
      </c>
      <c r="W2378" s="12">
        <f t="shared" si="389"/>
        <v>1</v>
      </c>
      <c r="X2378" s="11">
        <f t="shared" si="393"/>
        <v>0</v>
      </c>
      <c r="Y2378" s="12">
        <f t="shared" si="390"/>
        <v>0</v>
      </c>
    </row>
    <row r="2379" spans="1:25">
      <c r="A2379" s="1">
        <v>37076</v>
      </c>
      <c r="B2379" s="7" t="s">
        <v>81</v>
      </c>
      <c r="C2379" s="8" t="str">
        <f t="shared" si="394"/>
        <v>Wed</v>
      </c>
      <c r="E2379" s="10">
        <v>0</v>
      </c>
      <c r="F2379" s="9">
        <v>7933</v>
      </c>
      <c r="G2379" s="9">
        <v>6697</v>
      </c>
      <c r="H2379" s="61">
        <v>1723</v>
      </c>
      <c r="I2379" s="9">
        <v>0</v>
      </c>
      <c r="J2379" s="16">
        <v>0</v>
      </c>
      <c r="K2379" s="9">
        <v>3824</v>
      </c>
      <c r="L2379" s="16">
        <v>0</v>
      </c>
      <c r="M2379" s="16"/>
      <c r="N2379" s="20"/>
      <c r="O2379" s="11">
        <f t="shared" si="395"/>
        <v>20177</v>
      </c>
      <c r="P2379" s="11">
        <v>2730</v>
      </c>
      <c r="Q2379" s="11">
        <f t="shared" si="396"/>
        <v>1094</v>
      </c>
      <c r="S2379" s="11">
        <f t="shared" si="388"/>
        <v>17447</v>
      </c>
      <c r="T2379" s="11">
        <f t="shared" si="391"/>
        <v>17447</v>
      </c>
      <c r="U2379" s="11">
        <f t="shared" si="397"/>
        <v>-1301</v>
      </c>
      <c r="V2379" s="11">
        <f t="shared" si="392"/>
        <v>17447</v>
      </c>
      <c r="W2379" s="12">
        <f t="shared" si="389"/>
        <v>1</v>
      </c>
      <c r="X2379" s="11">
        <f t="shared" si="393"/>
        <v>0</v>
      </c>
      <c r="Y2379" s="12">
        <f t="shared" si="390"/>
        <v>0</v>
      </c>
    </row>
    <row r="2380" spans="1:25">
      <c r="A2380" s="1">
        <v>37077</v>
      </c>
      <c r="B2380" s="7" t="s">
        <v>81</v>
      </c>
      <c r="C2380" s="8" t="str">
        <f t="shared" si="394"/>
        <v>Thur</v>
      </c>
      <c r="E2380" s="10">
        <v>0</v>
      </c>
      <c r="F2380" s="9">
        <v>9467</v>
      </c>
      <c r="G2380" s="9">
        <v>7105</v>
      </c>
      <c r="H2380" s="61">
        <v>2819</v>
      </c>
      <c r="I2380" s="9">
        <v>0</v>
      </c>
      <c r="J2380" s="16">
        <v>0</v>
      </c>
      <c r="K2380" s="9">
        <v>20099</v>
      </c>
      <c r="L2380" s="16">
        <v>0</v>
      </c>
      <c r="M2380" s="16"/>
      <c r="N2380" s="20"/>
      <c r="O2380" s="11">
        <f t="shared" si="395"/>
        <v>39490</v>
      </c>
      <c r="P2380" s="11">
        <v>18972</v>
      </c>
      <c r="Q2380" s="11">
        <f t="shared" si="396"/>
        <v>1127</v>
      </c>
      <c r="S2380" s="11">
        <f t="shared" si="388"/>
        <v>20518</v>
      </c>
      <c r="T2380" s="11">
        <f t="shared" si="391"/>
        <v>20518</v>
      </c>
      <c r="U2380" s="11">
        <f t="shared" si="397"/>
        <v>3071</v>
      </c>
      <c r="V2380" s="11">
        <f t="shared" si="392"/>
        <v>20518</v>
      </c>
      <c r="W2380" s="12">
        <f t="shared" si="389"/>
        <v>1</v>
      </c>
      <c r="X2380" s="11">
        <f t="shared" si="393"/>
        <v>0</v>
      </c>
      <c r="Y2380" s="12">
        <f t="shared" si="390"/>
        <v>0</v>
      </c>
    </row>
    <row r="2381" spans="1:25">
      <c r="A2381" s="1">
        <v>37078</v>
      </c>
      <c r="B2381" s="7" t="s">
        <v>81</v>
      </c>
      <c r="C2381" s="8" t="str">
        <f t="shared" si="394"/>
        <v>Fri</v>
      </c>
      <c r="E2381" s="10">
        <v>0</v>
      </c>
      <c r="F2381" s="9">
        <v>9398</v>
      </c>
      <c r="G2381" s="9">
        <v>7053</v>
      </c>
      <c r="H2381" s="61">
        <v>2606</v>
      </c>
      <c r="I2381" s="9">
        <v>0</v>
      </c>
      <c r="J2381" s="16">
        <v>0</v>
      </c>
      <c r="K2381" s="9">
        <v>1163</v>
      </c>
      <c r="L2381" s="16">
        <v>0</v>
      </c>
      <c r="M2381" s="16"/>
      <c r="N2381" s="20"/>
      <c r="O2381" s="11">
        <f t="shared" si="395"/>
        <v>20220</v>
      </c>
      <c r="P2381" s="11">
        <v>62</v>
      </c>
      <c r="Q2381" s="11">
        <f t="shared" si="396"/>
        <v>1101</v>
      </c>
      <c r="S2381" s="11">
        <f t="shared" si="388"/>
        <v>20158</v>
      </c>
      <c r="T2381" s="11">
        <f t="shared" si="391"/>
        <v>20158</v>
      </c>
      <c r="U2381" s="11">
        <f t="shared" si="397"/>
        <v>-360</v>
      </c>
      <c r="V2381" s="11">
        <f t="shared" si="392"/>
        <v>20158</v>
      </c>
      <c r="W2381" s="12">
        <f t="shared" si="389"/>
        <v>1</v>
      </c>
      <c r="X2381" s="11">
        <f t="shared" si="393"/>
        <v>0</v>
      </c>
      <c r="Y2381" s="12">
        <f t="shared" si="390"/>
        <v>0</v>
      </c>
    </row>
    <row r="2382" spans="1:25">
      <c r="A2382" s="1">
        <v>37079</v>
      </c>
      <c r="B2382" s="7" t="s">
        <v>81</v>
      </c>
      <c r="C2382" s="8" t="str">
        <f t="shared" si="394"/>
        <v>Sat</v>
      </c>
      <c r="E2382" s="10">
        <v>0</v>
      </c>
      <c r="F2382" s="9">
        <v>8413</v>
      </c>
      <c r="G2382" s="9">
        <v>6761</v>
      </c>
      <c r="H2382" s="61">
        <v>1772</v>
      </c>
      <c r="I2382" s="9">
        <v>0</v>
      </c>
      <c r="J2382" s="16">
        <v>0</v>
      </c>
      <c r="K2382" s="9">
        <v>1258</v>
      </c>
      <c r="L2382" s="16">
        <v>0</v>
      </c>
      <c r="M2382" s="16"/>
      <c r="N2382" s="20"/>
      <c r="O2382" s="11">
        <f t="shared" si="395"/>
        <v>18204</v>
      </c>
      <c r="P2382" s="11">
        <v>0</v>
      </c>
      <c r="Q2382" s="11">
        <f t="shared" si="396"/>
        <v>1258</v>
      </c>
      <c r="S2382" s="11">
        <f t="shared" si="388"/>
        <v>18204</v>
      </c>
      <c r="T2382" s="11">
        <f t="shared" si="391"/>
        <v>18204</v>
      </c>
      <c r="U2382" s="11">
        <f t="shared" si="397"/>
        <v>-1954</v>
      </c>
      <c r="V2382" s="11">
        <f t="shared" si="392"/>
        <v>18204</v>
      </c>
      <c r="W2382" s="12">
        <f t="shared" si="389"/>
        <v>1</v>
      </c>
      <c r="X2382" s="11">
        <f t="shared" si="393"/>
        <v>0</v>
      </c>
      <c r="Y2382" s="12">
        <f t="shared" si="390"/>
        <v>0</v>
      </c>
    </row>
    <row r="2383" spans="1:25">
      <c r="A2383" s="1">
        <v>37080</v>
      </c>
      <c r="B2383" s="7" t="s">
        <v>81</v>
      </c>
      <c r="C2383" s="8" t="str">
        <f t="shared" si="394"/>
        <v>Sun</v>
      </c>
      <c r="E2383" s="10">
        <v>0</v>
      </c>
      <c r="F2383" s="9">
        <v>9063</v>
      </c>
      <c r="G2383" s="9">
        <v>7115</v>
      </c>
      <c r="H2383" s="61">
        <v>2398</v>
      </c>
      <c r="I2383" s="9">
        <v>0</v>
      </c>
      <c r="J2383" s="16">
        <v>0</v>
      </c>
      <c r="K2383" s="9">
        <v>3921</v>
      </c>
      <c r="L2383" s="16">
        <v>0</v>
      </c>
      <c r="M2383" s="16"/>
      <c r="N2383" s="20"/>
      <c r="O2383" s="11">
        <f t="shared" si="395"/>
        <v>22497</v>
      </c>
      <c r="P2383" s="11">
        <v>2865</v>
      </c>
      <c r="Q2383" s="11">
        <f t="shared" si="396"/>
        <v>1056</v>
      </c>
      <c r="S2383" s="11">
        <f t="shared" si="388"/>
        <v>19632</v>
      </c>
      <c r="T2383" s="11">
        <f t="shared" si="391"/>
        <v>19632</v>
      </c>
      <c r="U2383" s="11">
        <f t="shared" si="397"/>
        <v>1428</v>
      </c>
      <c r="V2383" s="11">
        <f t="shared" si="392"/>
        <v>19632</v>
      </c>
      <c r="W2383" s="12">
        <f t="shared" si="389"/>
        <v>1</v>
      </c>
      <c r="X2383" s="11">
        <f t="shared" si="393"/>
        <v>0</v>
      </c>
      <c r="Y2383" s="12">
        <f t="shared" si="390"/>
        <v>0</v>
      </c>
    </row>
    <row r="2384" spans="1:25">
      <c r="A2384" s="1">
        <v>37081</v>
      </c>
      <c r="B2384" s="7" t="s">
        <v>81</v>
      </c>
      <c r="C2384" s="8" t="str">
        <f t="shared" si="394"/>
        <v>Mon</v>
      </c>
      <c r="E2384" s="10">
        <v>0</v>
      </c>
      <c r="F2384" s="9">
        <v>10116</v>
      </c>
      <c r="G2384" s="9">
        <v>7451</v>
      </c>
      <c r="H2384" s="61">
        <v>3676</v>
      </c>
      <c r="I2384" s="9">
        <v>0</v>
      </c>
      <c r="J2384" s="16">
        <v>0</v>
      </c>
      <c r="K2384" s="9">
        <v>37630</v>
      </c>
      <c r="L2384" s="16">
        <v>0</v>
      </c>
      <c r="M2384" s="16"/>
      <c r="N2384" s="20"/>
      <c r="O2384" s="11">
        <f t="shared" si="395"/>
        <v>58873</v>
      </c>
      <c r="P2384" s="11">
        <v>36327</v>
      </c>
      <c r="Q2384" s="11">
        <f t="shared" si="396"/>
        <v>1303</v>
      </c>
      <c r="S2384" s="11">
        <f t="shared" si="388"/>
        <v>22546</v>
      </c>
      <c r="T2384" s="11">
        <f t="shared" si="391"/>
        <v>22546</v>
      </c>
      <c r="U2384" s="11">
        <f t="shared" si="397"/>
        <v>2914</v>
      </c>
      <c r="V2384" s="11">
        <f t="shared" si="392"/>
        <v>22546</v>
      </c>
      <c r="W2384" s="12">
        <f t="shared" si="389"/>
        <v>1</v>
      </c>
      <c r="X2384" s="11">
        <f t="shared" si="393"/>
        <v>0</v>
      </c>
      <c r="Y2384" s="12">
        <f t="shared" si="390"/>
        <v>0</v>
      </c>
    </row>
    <row r="2385" spans="1:25">
      <c r="A2385" s="1">
        <v>37082</v>
      </c>
      <c r="B2385" s="7" t="s">
        <v>81</v>
      </c>
      <c r="C2385" s="8" t="str">
        <f t="shared" si="394"/>
        <v>Tue</v>
      </c>
      <c r="E2385" s="10">
        <v>0</v>
      </c>
      <c r="F2385" s="9">
        <v>10181</v>
      </c>
      <c r="G2385" s="9">
        <v>7509</v>
      </c>
      <c r="H2385" s="61">
        <v>3678</v>
      </c>
      <c r="I2385" s="9">
        <v>0</v>
      </c>
      <c r="J2385" s="16">
        <v>0</v>
      </c>
      <c r="K2385" s="9">
        <v>30667</v>
      </c>
      <c r="L2385" s="16">
        <v>0</v>
      </c>
      <c r="M2385" s="16"/>
      <c r="N2385" s="20"/>
      <c r="O2385" s="11">
        <f t="shared" si="395"/>
        <v>52035</v>
      </c>
      <c r="P2385" s="11">
        <v>29409</v>
      </c>
      <c r="Q2385" s="11">
        <f t="shared" si="396"/>
        <v>1258</v>
      </c>
      <c r="S2385" s="11">
        <f t="shared" si="388"/>
        <v>22626</v>
      </c>
      <c r="T2385" s="11">
        <f t="shared" si="391"/>
        <v>22626</v>
      </c>
      <c r="U2385" s="11">
        <f t="shared" si="397"/>
        <v>80</v>
      </c>
      <c r="V2385" s="11">
        <f t="shared" si="392"/>
        <v>22626</v>
      </c>
      <c r="W2385" s="12">
        <f t="shared" si="389"/>
        <v>1</v>
      </c>
      <c r="X2385" s="11">
        <f t="shared" si="393"/>
        <v>0</v>
      </c>
      <c r="Y2385" s="12">
        <f t="shared" si="390"/>
        <v>0</v>
      </c>
    </row>
    <row r="2386" spans="1:25">
      <c r="A2386" s="1">
        <v>37083</v>
      </c>
      <c r="B2386" s="7" t="s">
        <v>81</v>
      </c>
      <c r="C2386" s="8" t="str">
        <f t="shared" si="394"/>
        <v>Wed</v>
      </c>
      <c r="E2386" s="10">
        <v>0</v>
      </c>
      <c r="F2386" s="9">
        <v>10322</v>
      </c>
      <c r="G2386" s="9">
        <v>7615</v>
      </c>
      <c r="H2386" s="61">
        <v>3845</v>
      </c>
      <c r="I2386" s="9">
        <v>0</v>
      </c>
      <c r="J2386" s="16">
        <v>0</v>
      </c>
      <c r="K2386" s="9">
        <v>20381</v>
      </c>
      <c r="L2386" s="16">
        <v>0</v>
      </c>
      <c r="M2386" s="16"/>
      <c r="N2386" s="20"/>
      <c r="O2386" s="11">
        <f t="shared" si="395"/>
        <v>42163</v>
      </c>
      <c r="P2386" s="11">
        <v>19253</v>
      </c>
      <c r="Q2386" s="11">
        <f t="shared" si="396"/>
        <v>1128</v>
      </c>
      <c r="S2386" s="11">
        <f t="shared" si="388"/>
        <v>22910</v>
      </c>
      <c r="T2386" s="11">
        <f t="shared" si="391"/>
        <v>22910</v>
      </c>
      <c r="U2386" s="11">
        <f t="shared" si="397"/>
        <v>284</v>
      </c>
      <c r="V2386" s="11">
        <f t="shared" si="392"/>
        <v>22910</v>
      </c>
      <c r="W2386" s="12">
        <f t="shared" si="389"/>
        <v>1</v>
      </c>
      <c r="X2386" s="11">
        <f t="shared" si="393"/>
        <v>0</v>
      </c>
      <c r="Y2386" s="12">
        <f t="shared" si="390"/>
        <v>0</v>
      </c>
    </row>
    <row r="2387" spans="1:25">
      <c r="A2387" s="1">
        <v>37084</v>
      </c>
      <c r="B2387" s="7" t="s">
        <v>81</v>
      </c>
      <c r="C2387" s="8" t="str">
        <f t="shared" si="394"/>
        <v>Thur</v>
      </c>
      <c r="E2387" s="10">
        <v>0</v>
      </c>
      <c r="F2387" s="9">
        <v>10389</v>
      </c>
      <c r="G2387" s="9">
        <v>7741</v>
      </c>
      <c r="H2387" s="61">
        <v>3779</v>
      </c>
      <c r="I2387" s="9">
        <v>0</v>
      </c>
      <c r="J2387" s="16">
        <v>0</v>
      </c>
      <c r="K2387" s="9">
        <v>811</v>
      </c>
      <c r="L2387" s="16">
        <v>0</v>
      </c>
      <c r="M2387" s="16"/>
      <c r="N2387" s="20"/>
      <c r="O2387" s="11">
        <f t="shared" si="395"/>
        <v>22720</v>
      </c>
      <c r="P2387" s="11">
        <v>0</v>
      </c>
      <c r="Q2387" s="11">
        <f t="shared" si="396"/>
        <v>811</v>
      </c>
      <c r="S2387" s="11">
        <f t="shared" si="388"/>
        <v>22720</v>
      </c>
      <c r="T2387" s="11">
        <f t="shared" si="391"/>
        <v>22720</v>
      </c>
      <c r="U2387" s="11">
        <f t="shared" si="397"/>
        <v>-190</v>
      </c>
      <c r="V2387" s="11">
        <f t="shared" si="392"/>
        <v>22720</v>
      </c>
      <c r="W2387" s="12">
        <f t="shared" si="389"/>
        <v>1</v>
      </c>
      <c r="X2387" s="11">
        <f t="shared" si="393"/>
        <v>0</v>
      </c>
      <c r="Y2387" s="12">
        <f t="shared" si="390"/>
        <v>0</v>
      </c>
    </row>
    <row r="2388" spans="1:25">
      <c r="A2388" s="1">
        <v>37085</v>
      </c>
      <c r="B2388" s="7" t="s">
        <v>81</v>
      </c>
      <c r="C2388" s="8" t="str">
        <f t="shared" si="394"/>
        <v>Fri</v>
      </c>
      <c r="E2388" s="10">
        <v>0</v>
      </c>
      <c r="F2388" s="9">
        <v>9492</v>
      </c>
      <c r="G2388" s="9">
        <v>7413</v>
      </c>
      <c r="H2388" s="61">
        <v>3230</v>
      </c>
      <c r="I2388" s="9">
        <v>0</v>
      </c>
      <c r="J2388" s="16">
        <v>0</v>
      </c>
      <c r="K2388" s="9">
        <v>1066</v>
      </c>
      <c r="L2388" s="16">
        <v>0</v>
      </c>
      <c r="M2388" s="16"/>
      <c r="N2388" s="20"/>
      <c r="O2388" s="11">
        <f t="shared" si="395"/>
        <v>21201</v>
      </c>
      <c r="P2388" s="11">
        <v>0</v>
      </c>
      <c r="Q2388" s="11">
        <f t="shared" si="396"/>
        <v>1066</v>
      </c>
      <c r="S2388" s="11">
        <f t="shared" si="388"/>
        <v>21201</v>
      </c>
      <c r="T2388" s="11">
        <f t="shared" si="391"/>
        <v>21201</v>
      </c>
      <c r="U2388" s="11">
        <f t="shared" si="397"/>
        <v>-1519</v>
      </c>
      <c r="V2388" s="11">
        <f t="shared" si="392"/>
        <v>21201</v>
      </c>
      <c r="W2388" s="12">
        <f t="shared" si="389"/>
        <v>1</v>
      </c>
      <c r="X2388" s="11">
        <f t="shared" si="393"/>
        <v>0</v>
      </c>
      <c r="Y2388" s="12">
        <f t="shared" si="390"/>
        <v>0</v>
      </c>
    </row>
    <row r="2389" spans="1:25">
      <c r="A2389" s="1">
        <v>37086</v>
      </c>
      <c r="B2389" s="7" t="s">
        <v>81</v>
      </c>
      <c r="C2389" s="8" t="str">
        <f t="shared" si="394"/>
        <v>Sat</v>
      </c>
      <c r="E2389" s="10">
        <v>0</v>
      </c>
      <c r="F2389" s="9">
        <v>8096</v>
      </c>
      <c r="G2389" s="9">
        <v>6932</v>
      </c>
      <c r="H2389" s="61">
        <v>1906</v>
      </c>
      <c r="I2389" s="9">
        <v>0</v>
      </c>
      <c r="J2389" s="16">
        <v>0</v>
      </c>
      <c r="K2389" s="9">
        <v>1075</v>
      </c>
      <c r="L2389" s="16">
        <v>0</v>
      </c>
      <c r="M2389" s="16"/>
      <c r="N2389" s="20"/>
      <c r="O2389" s="11">
        <f t="shared" si="395"/>
        <v>18009</v>
      </c>
      <c r="P2389" s="11">
        <v>0</v>
      </c>
      <c r="Q2389" s="11">
        <f t="shared" si="396"/>
        <v>1075</v>
      </c>
      <c r="S2389" s="11">
        <f t="shared" si="388"/>
        <v>18009</v>
      </c>
      <c r="T2389" s="11">
        <f t="shared" si="391"/>
        <v>18009</v>
      </c>
      <c r="U2389" s="11">
        <f t="shared" si="397"/>
        <v>-3192</v>
      </c>
      <c r="V2389" s="11">
        <f t="shared" si="392"/>
        <v>18009</v>
      </c>
      <c r="W2389" s="12">
        <f t="shared" si="389"/>
        <v>1</v>
      </c>
      <c r="X2389" s="11">
        <f t="shared" si="393"/>
        <v>0</v>
      </c>
      <c r="Y2389" s="12">
        <f t="shared" si="390"/>
        <v>0</v>
      </c>
    </row>
    <row r="2390" spans="1:25">
      <c r="A2390" s="1">
        <v>37087</v>
      </c>
      <c r="B2390" s="7" t="s">
        <v>81</v>
      </c>
      <c r="C2390" s="8" t="str">
        <f t="shared" si="394"/>
        <v>Sun</v>
      </c>
      <c r="E2390" s="10">
        <v>0</v>
      </c>
      <c r="F2390" s="9">
        <v>8970</v>
      </c>
      <c r="G2390" s="9">
        <v>7315</v>
      </c>
      <c r="H2390" s="61">
        <v>2487</v>
      </c>
      <c r="I2390" s="9">
        <v>0</v>
      </c>
      <c r="J2390" s="16">
        <v>0</v>
      </c>
      <c r="K2390" s="9">
        <v>1184</v>
      </c>
      <c r="L2390" s="16">
        <v>0</v>
      </c>
      <c r="M2390" s="16"/>
      <c r="N2390" s="20"/>
      <c r="O2390" s="11">
        <f t="shared" si="395"/>
        <v>19956</v>
      </c>
      <c r="P2390" s="11">
        <v>0</v>
      </c>
      <c r="Q2390" s="11">
        <f t="shared" si="396"/>
        <v>1184</v>
      </c>
      <c r="S2390" s="11">
        <f t="shared" si="388"/>
        <v>19956</v>
      </c>
      <c r="T2390" s="11">
        <f t="shared" si="391"/>
        <v>19956</v>
      </c>
      <c r="U2390" s="11">
        <f t="shared" si="397"/>
        <v>1947</v>
      </c>
      <c r="V2390" s="11">
        <f t="shared" si="392"/>
        <v>19956</v>
      </c>
      <c r="W2390" s="12">
        <f t="shared" si="389"/>
        <v>1</v>
      </c>
      <c r="X2390" s="11">
        <f t="shared" si="393"/>
        <v>0</v>
      </c>
      <c r="Y2390" s="12">
        <f t="shared" si="390"/>
        <v>0</v>
      </c>
    </row>
    <row r="2391" spans="1:25">
      <c r="A2391" s="1">
        <v>37088</v>
      </c>
      <c r="B2391" s="7" t="s">
        <v>81</v>
      </c>
      <c r="C2391" s="8" t="str">
        <f t="shared" si="394"/>
        <v>Mon</v>
      </c>
      <c r="E2391" s="10">
        <v>0</v>
      </c>
      <c r="F2391" s="9">
        <v>10316</v>
      </c>
      <c r="G2391" s="9">
        <v>7738</v>
      </c>
      <c r="H2391" s="61">
        <v>3818</v>
      </c>
      <c r="I2391" s="9">
        <v>0</v>
      </c>
      <c r="J2391" s="16">
        <v>0</v>
      </c>
      <c r="K2391" s="9">
        <v>29008</v>
      </c>
      <c r="L2391" s="16">
        <v>0</v>
      </c>
      <c r="M2391" s="16"/>
      <c r="N2391" s="20"/>
      <c r="O2391" s="11">
        <f t="shared" si="395"/>
        <v>50880</v>
      </c>
      <c r="P2391" s="11">
        <v>26718</v>
      </c>
      <c r="Q2391" s="11">
        <f t="shared" si="396"/>
        <v>2290</v>
      </c>
      <c r="S2391" s="11">
        <f t="shared" si="388"/>
        <v>24162</v>
      </c>
      <c r="T2391" s="11">
        <f t="shared" si="391"/>
        <v>24162</v>
      </c>
      <c r="U2391" s="11">
        <f t="shared" si="397"/>
        <v>4206</v>
      </c>
      <c r="V2391" s="11">
        <f t="shared" si="392"/>
        <v>24162</v>
      </c>
      <c r="W2391" s="12">
        <f t="shared" si="389"/>
        <v>1</v>
      </c>
      <c r="X2391" s="11">
        <f t="shared" si="393"/>
        <v>0</v>
      </c>
      <c r="Y2391" s="12">
        <f t="shared" si="390"/>
        <v>0</v>
      </c>
    </row>
    <row r="2392" spans="1:25">
      <c r="A2392" s="1">
        <v>37089</v>
      </c>
      <c r="B2392" s="7" t="s">
        <v>81</v>
      </c>
      <c r="C2392" s="8" t="str">
        <f t="shared" si="394"/>
        <v>Tue</v>
      </c>
      <c r="E2392" s="10">
        <v>0</v>
      </c>
      <c r="F2392" s="9">
        <v>10718</v>
      </c>
      <c r="G2392" s="9">
        <v>7657</v>
      </c>
      <c r="H2392" s="61">
        <v>3746</v>
      </c>
      <c r="I2392" s="9">
        <v>0</v>
      </c>
      <c r="J2392" s="16">
        <v>0</v>
      </c>
      <c r="K2392" s="9">
        <v>35683</v>
      </c>
      <c r="L2392" s="16">
        <v>0</v>
      </c>
      <c r="M2392" s="16"/>
      <c r="N2392" s="20"/>
      <c r="O2392" s="11">
        <f t="shared" si="395"/>
        <v>57804</v>
      </c>
      <c r="P2392" s="11">
        <v>32844</v>
      </c>
      <c r="Q2392" s="11">
        <f t="shared" si="396"/>
        <v>2839</v>
      </c>
      <c r="S2392" s="11">
        <f t="shared" si="388"/>
        <v>24960</v>
      </c>
      <c r="T2392" s="11">
        <f t="shared" si="391"/>
        <v>24960</v>
      </c>
      <c r="U2392" s="11">
        <f t="shared" si="397"/>
        <v>798</v>
      </c>
      <c r="V2392" s="11">
        <f t="shared" si="392"/>
        <v>24960</v>
      </c>
      <c r="W2392" s="12">
        <f t="shared" si="389"/>
        <v>1</v>
      </c>
      <c r="X2392" s="11">
        <f t="shared" si="393"/>
        <v>0</v>
      </c>
      <c r="Y2392" s="12">
        <f t="shared" si="390"/>
        <v>0</v>
      </c>
    </row>
    <row r="2393" spans="1:25">
      <c r="A2393" s="1">
        <v>37090</v>
      </c>
      <c r="B2393" s="7" t="s">
        <v>81</v>
      </c>
      <c r="C2393" s="8" t="str">
        <f t="shared" si="394"/>
        <v>Wed</v>
      </c>
      <c r="E2393" s="10">
        <v>0</v>
      </c>
      <c r="F2393" s="9">
        <v>10917</v>
      </c>
      <c r="G2393" s="9">
        <v>7727</v>
      </c>
      <c r="H2393" s="61">
        <v>3835</v>
      </c>
      <c r="I2393" s="9">
        <v>0</v>
      </c>
      <c r="J2393" s="16">
        <v>0</v>
      </c>
      <c r="K2393" s="9">
        <v>21214</v>
      </c>
      <c r="L2393" s="16">
        <v>0</v>
      </c>
      <c r="M2393" s="16"/>
      <c r="N2393" s="20"/>
      <c r="O2393" s="11">
        <f t="shared" si="395"/>
        <v>43693</v>
      </c>
      <c r="P2393" s="11">
        <v>18512</v>
      </c>
      <c r="Q2393" s="11">
        <f t="shared" si="396"/>
        <v>2702</v>
      </c>
      <c r="S2393" s="11">
        <f t="shared" si="388"/>
        <v>25181</v>
      </c>
      <c r="T2393" s="11">
        <f t="shared" si="391"/>
        <v>25181</v>
      </c>
      <c r="U2393" s="11">
        <f t="shared" si="397"/>
        <v>221</v>
      </c>
      <c r="V2393" s="11">
        <f t="shared" si="392"/>
        <v>25181</v>
      </c>
      <c r="W2393" s="12">
        <f t="shared" si="389"/>
        <v>1</v>
      </c>
      <c r="X2393" s="11">
        <f t="shared" si="393"/>
        <v>0</v>
      </c>
      <c r="Y2393" s="12">
        <f t="shared" si="390"/>
        <v>0</v>
      </c>
    </row>
    <row r="2394" spans="1:25">
      <c r="A2394" s="1">
        <v>37091</v>
      </c>
      <c r="B2394" s="7" t="s">
        <v>81</v>
      </c>
      <c r="C2394" s="8" t="str">
        <f t="shared" si="394"/>
        <v>Thur</v>
      </c>
      <c r="E2394" s="10">
        <v>0</v>
      </c>
      <c r="F2394" s="9">
        <v>11387</v>
      </c>
      <c r="G2394" s="9">
        <v>7880</v>
      </c>
      <c r="H2394" s="61">
        <v>4113</v>
      </c>
      <c r="I2394" s="9">
        <v>0</v>
      </c>
      <c r="J2394" s="16">
        <v>0</v>
      </c>
      <c r="K2394" s="9">
        <v>15476</v>
      </c>
      <c r="L2394" s="16">
        <v>0</v>
      </c>
      <c r="M2394" s="16"/>
      <c r="N2394" s="20"/>
      <c r="O2394" s="11">
        <f t="shared" si="395"/>
        <v>38856</v>
      </c>
      <c r="P2394" s="11">
        <v>12997</v>
      </c>
      <c r="Q2394" s="11">
        <f t="shared" si="396"/>
        <v>2479</v>
      </c>
      <c r="S2394" s="11">
        <f t="shared" si="388"/>
        <v>25859</v>
      </c>
      <c r="T2394" s="11">
        <f t="shared" si="391"/>
        <v>25859</v>
      </c>
      <c r="U2394" s="11">
        <f t="shared" si="397"/>
        <v>678</v>
      </c>
      <c r="V2394" s="11">
        <f t="shared" si="392"/>
        <v>25859</v>
      </c>
      <c r="W2394" s="12">
        <f t="shared" si="389"/>
        <v>1</v>
      </c>
      <c r="X2394" s="11">
        <f t="shared" si="393"/>
        <v>0</v>
      </c>
      <c r="Y2394" s="12">
        <f t="shared" si="390"/>
        <v>0</v>
      </c>
    </row>
    <row r="2395" spans="1:25">
      <c r="A2395" s="1">
        <v>37092</v>
      </c>
      <c r="B2395" s="7" t="s">
        <v>81</v>
      </c>
      <c r="C2395" s="8" t="str">
        <f t="shared" si="394"/>
        <v>Fri</v>
      </c>
      <c r="E2395" s="10">
        <v>0</v>
      </c>
      <c r="F2395" s="9">
        <v>10654</v>
      </c>
      <c r="G2395" s="9">
        <v>7553</v>
      </c>
      <c r="H2395" s="61">
        <v>3281</v>
      </c>
      <c r="I2395" s="9">
        <v>0</v>
      </c>
      <c r="J2395" s="16">
        <v>0</v>
      </c>
      <c r="K2395" s="9">
        <v>2540</v>
      </c>
      <c r="L2395" s="16">
        <v>0</v>
      </c>
      <c r="M2395" s="16"/>
      <c r="N2395" s="20"/>
      <c r="O2395" s="11">
        <f t="shared" si="395"/>
        <v>24028</v>
      </c>
      <c r="P2395" s="11">
        <v>35</v>
      </c>
      <c r="Q2395" s="11">
        <f t="shared" si="396"/>
        <v>2505</v>
      </c>
      <c r="S2395" s="11">
        <f t="shared" si="388"/>
        <v>23993</v>
      </c>
      <c r="T2395" s="11">
        <f t="shared" si="391"/>
        <v>23993</v>
      </c>
      <c r="U2395" s="11">
        <f t="shared" si="397"/>
        <v>-1866</v>
      </c>
      <c r="V2395" s="11">
        <f t="shared" si="392"/>
        <v>23993</v>
      </c>
      <c r="W2395" s="12">
        <f t="shared" si="389"/>
        <v>1</v>
      </c>
      <c r="X2395" s="11">
        <f t="shared" si="393"/>
        <v>0</v>
      </c>
      <c r="Y2395" s="12">
        <f t="shared" si="390"/>
        <v>0</v>
      </c>
    </row>
    <row r="2396" spans="1:25">
      <c r="A2396" s="1">
        <v>37093</v>
      </c>
      <c r="B2396" s="7" t="s">
        <v>81</v>
      </c>
      <c r="C2396" s="8" t="str">
        <f t="shared" si="394"/>
        <v>Sat</v>
      </c>
      <c r="E2396" s="10">
        <v>0</v>
      </c>
      <c r="F2396" s="9">
        <v>9146</v>
      </c>
      <c r="G2396" s="9">
        <v>7144</v>
      </c>
      <c r="H2396" s="61">
        <v>1993</v>
      </c>
      <c r="I2396" s="9">
        <v>0</v>
      </c>
      <c r="J2396" s="16">
        <v>0</v>
      </c>
      <c r="K2396" s="9">
        <v>3124</v>
      </c>
      <c r="L2396" s="16">
        <v>0</v>
      </c>
      <c r="M2396" s="16"/>
      <c r="N2396" s="20"/>
      <c r="O2396" s="11">
        <f t="shared" si="395"/>
        <v>21407</v>
      </c>
      <c r="P2396" s="11">
        <v>452</v>
      </c>
      <c r="Q2396" s="11">
        <f t="shared" si="396"/>
        <v>2672</v>
      </c>
      <c r="S2396" s="11">
        <f t="shared" si="388"/>
        <v>20955</v>
      </c>
      <c r="T2396" s="11">
        <f t="shared" si="391"/>
        <v>20955</v>
      </c>
      <c r="U2396" s="11">
        <f t="shared" si="397"/>
        <v>-3038</v>
      </c>
      <c r="V2396" s="11">
        <f t="shared" si="392"/>
        <v>20955</v>
      </c>
      <c r="W2396" s="12">
        <f t="shared" si="389"/>
        <v>1</v>
      </c>
      <c r="X2396" s="11">
        <f t="shared" si="393"/>
        <v>0</v>
      </c>
      <c r="Y2396" s="12">
        <f t="shared" si="390"/>
        <v>0</v>
      </c>
    </row>
    <row r="2397" spans="1:25">
      <c r="A2397" s="1">
        <v>37094</v>
      </c>
      <c r="B2397" s="7" t="s">
        <v>81</v>
      </c>
      <c r="C2397" s="8" t="str">
        <f t="shared" si="394"/>
        <v>Sun</v>
      </c>
      <c r="E2397" s="10">
        <v>0</v>
      </c>
      <c r="F2397" s="9">
        <v>9722</v>
      </c>
      <c r="G2397" s="9">
        <v>7303</v>
      </c>
      <c r="H2397" s="61">
        <v>2421</v>
      </c>
      <c r="I2397" s="9">
        <v>0</v>
      </c>
      <c r="J2397" s="16">
        <v>0</v>
      </c>
      <c r="K2397" s="9">
        <v>26110</v>
      </c>
      <c r="L2397" s="16">
        <v>0</v>
      </c>
      <c r="M2397" s="16"/>
      <c r="N2397" s="20"/>
      <c r="O2397" s="11">
        <f t="shared" si="395"/>
        <v>45556</v>
      </c>
      <c r="P2397" s="11">
        <v>23380</v>
      </c>
      <c r="Q2397" s="11">
        <f t="shared" si="396"/>
        <v>2730</v>
      </c>
      <c r="S2397" s="11">
        <f t="shared" si="388"/>
        <v>22176</v>
      </c>
      <c r="T2397" s="11">
        <f t="shared" si="391"/>
        <v>22176</v>
      </c>
      <c r="U2397" s="11">
        <f t="shared" si="397"/>
        <v>1221</v>
      </c>
      <c r="V2397" s="11">
        <f t="shared" si="392"/>
        <v>22176</v>
      </c>
      <c r="W2397" s="12">
        <f t="shared" si="389"/>
        <v>1</v>
      </c>
      <c r="X2397" s="11">
        <f t="shared" si="393"/>
        <v>0</v>
      </c>
      <c r="Y2397" s="12">
        <f t="shared" si="390"/>
        <v>0</v>
      </c>
    </row>
    <row r="2398" spans="1:25">
      <c r="A2398" s="1">
        <v>37095</v>
      </c>
      <c r="B2398" s="7" t="s">
        <v>81</v>
      </c>
      <c r="C2398" s="8" t="str">
        <f t="shared" si="394"/>
        <v>Mon</v>
      </c>
      <c r="E2398" s="10">
        <v>0</v>
      </c>
      <c r="F2398" s="9">
        <v>10881</v>
      </c>
      <c r="G2398" s="9">
        <v>7849</v>
      </c>
      <c r="H2398" s="61">
        <v>3708</v>
      </c>
      <c r="I2398" s="9">
        <v>0</v>
      </c>
      <c r="J2398" s="16">
        <v>0</v>
      </c>
      <c r="K2398" s="9">
        <v>37415</v>
      </c>
      <c r="L2398" s="16">
        <v>0</v>
      </c>
      <c r="M2398" s="16"/>
      <c r="N2398" s="20"/>
      <c r="O2398" s="11">
        <f t="shared" si="395"/>
        <v>59853</v>
      </c>
      <c r="P2398" s="11">
        <v>34237</v>
      </c>
      <c r="Q2398" s="11">
        <f t="shared" si="396"/>
        <v>3178</v>
      </c>
      <c r="S2398" s="11">
        <f t="shared" si="388"/>
        <v>25616</v>
      </c>
      <c r="T2398" s="11">
        <f t="shared" si="391"/>
        <v>25616</v>
      </c>
      <c r="U2398" s="11">
        <f t="shared" si="397"/>
        <v>3440</v>
      </c>
      <c r="V2398" s="11">
        <f t="shared" si="392"/>
        <v>25616</v>
      </c>
      <c r="W2398" s="12">
        <f t="shared" si="389"/>
        <v>1</v>
      </c>
      <c r="X2398" s="11">
        <f t="shared" si="393"/>
        <v>0</v>
      </c>
      <c r="Y2398" s="12">
        <f t="shared" si="390"/>
        <v>0</v>
      </c>
    </row>
    <row r="2399" spans="1:25">
      <c r="A2399" s="1">
        <v>37096</v>
      </c>
      <c r="B2399" s="7" t="s">
        <v>81</v>
      </c>
      <c r="C2399" s="8" t="str">
        <f t="shared" si="394"/>
        <v>Tue</v>
      </c>
      <c r="E2399" s="10">
        <v>0</v>
      </c>
      <c r="F2399" s="9">
        <v>10438</v>
      </c>
      <c r="G2399" s="9">
        <v>7839</v>
      </c>
      <c r="H2399" s="61">
        <v>3889</v>
      </c>
      <c r="I2399" s="9">
        <v>0</v>
      </c>
      <c r="J2399" s="16">
        <v>0</v>
      </c>
      <c r="K2399" s="9">
        <v>41032</v>
      </c>
      <c r="L2399" s="16">
        <v>0</v>
      </c>
      <c r="M2399" s="16"/>
      <c r="N2399" s="20"/>
      <c r="O2399" s="11">
        <f t="shared" si="395"/>
        <v>63198</v>
      </c>
      <c r="P2399" s="11">
        <v>38290</v>
      </c>
      <c r="Q2399" s="11">
        <f t="shared" si="396"/>
        <v>2742</v>
      </c>
      <c r="S2399" s="11">
        <f t="shared" si="388"/>
        <v>24908</v>
      </c>
      <c r="T2399" s="11">
        <f t="shared" si="391"/>
        <v>24908</v>
      </c>
      <c r="U2399" s="11">
        <f t="shared" si="397"/>
        <v>-708</v>
      </c>
      <c r="V2399" s="11">
        <f t="shared" si="392"/>
        <v>24908</v>
      </c>
      <c r="W2399" s="12">
        <f t="shared" si="389"/>
        <v>1</v>
      </c>
      <c r="X2399" s="11">
        <f t="shared" si="393"/>
        <v>0</v>
      </c>
      <c r="Y2399" s="12">
        <f t="shared" si="390"/>
        <v>0</v>
      </c>
    </row>
    <row r="2400" spans="1:25">
      <c r="A2400" s="1">
        <v>37097</v>
      </c>
      <c r="B2400" s="7" t="s">
        <v>81</v>
      </c>
      <c r="C2400" s="8" t="str">
        <f t="shared" si="394"/>
        <v>Wed</v>
      </c>
      <c r="E2400" s="10">
        <v>0</v>
      </c>
      <c r="F2400" s="9">
        <v>10263</v>
      </c>
      <c r="G2400" s="9">
        <v>7831</v>
      </c>
      <c r="H2400" s="61">
        <v>3648</v>
      </c>
      <c r="I2400" s="9">
        <v>0</v>
      </c>
      <c r="J2400" s="16">
        <v>0</v>
      </c>
      <c r="K2400" s="9">
        <v>36558</v>
      </c>
      <c r="L2400" s="16">
        <v>0</v>
      </c>
      <c r="M2400" s="16"/>
      <c r="N2400" s="20"/>
      <c r="O2400" s="11">
        <f t="shared" si="395"/>
        <v>58300</v>
      </c>
      <c r="P2400" s="11">
        <v>33856</v>
      </c>
      <c r="Q2400" s="11">
        <f t="shared" si="396"/>
        <v>2702</v>
      </c>
      <c r="S2400" s="11">
        <f t="shared" si="388"/>
        <v>24444</v>
      </c>
      <c r="T2400" s="11">
        <f t="shared" si="391"/>
        <v>24444</v>
      </c>
      <c r="U2400" s="11">
        <f t="shared" si="397"/>
        <v>-464</v>
      </c>
      <c r="V2400" s="11">
        <f t="shared" si="392"/>
        <v>24444</v>
      </c>
      <c r="W2400" s="12">
        <f t="shared" si="389"/>
        <v>1</v>
      </c>
      <c r="X2400" s="11">
        <f t="shared" si="393"/>
        <v>0</v>
      </c>
      <c r="Y2400" s="12">
        <f t="shared" si="390"/>
        <v>0</v>
      </c>
    </row>
    <row r="2401" spans="1:25">
      <c r="A2401" s="1">
        <v>37098</v>
      </c>
      <c r="B2401" s="7" t="s">
        <v>81</v>
      </c>
      <c r="C2401" s="8" t="str">
        <f t="shared" si="394"/>
        <v>Thur</v>
      </c>
      <c r="E2401" s="10">
        <v>0</v>
      </c>
      <c r="F2401" s="9">
        <v>1299</v>
      </c>
      <c r="G2401" s="9">
        <v>8043</v>
      </c>
      <c r="H2401" s="61">
        <v>4029</v>
      </c>
      <c r="I2401" s="9">
        <v>0</v>
      </c>
      <c r="J2401" s="16">
        <v>0</v>
      </c>
      <c r="K2401" s="9">
        <v>18655</v>
      </c>
      <c r="L2401" s="16">
        <v>9377</v>
      </c>
      <c r="M2401" s="16"/>
      <c r="N2401" s="20"/>
      <c r="O2401" s="11">
        <f t="shared" si="395"/>
        <v>41403</v>
      </c>
      <c r="P2401" s="11">
        <v>16230</v>
      </c>
      <c r="Q2401" s="11">
        <f t="shared" si="396"/>
        <v>2425</v>
      </c>
      <c r="S2401" s="11">
        <f t="shared" si="388"/>
        <v>25173</v>
      </c>
      <c r="T2401" s="11">
        <f t="shared" si="391"/>
        <v>25173</v>
      </c>
      <c r="U2401" s="11">
        <f t="shared" si="397"/>
        <v>729</v>
      </c>
      <c r="V2401" s="11">
        <f t="shared" si="392"/>
        <v>15796</v>
      </c>
      <c r="W2401" s="12">
        <f t="shared" si="389"/>
        <v>0.62749771580661817</v>
      </c>
      <c r="X2401" s="11">
        <f t="shared" si="393"/>
        <v>9377</v>
      </c>
      <c r="Y2401" s="12">
        <f t="shared" si="390"/>
        <v>0.37250228419338177</v>
      </c>
    </row>
    <row r="2402" spans="1:25">
      <c r="A2402" s="1">
        <v>37099</v>
      </c>
      <c r="B2402" s="7" t="s">
        <v>81</v>
      </c>
      <c r="C2402" s="8" t="str">
        <f t="shared" si="394"/>
        <v>Fri</v>
      </c>
      <c r="E2402" s="10">
        <v>0</v>
      </c>
      <c r="F2402" s="9">
        <v>0</v>
      </c>
      <c r="G2402" s="9">
        <v>7708</v>
      </c>
      <c r="H2402" s="61">
        <v>3343</v>
      </c>
      <c r="I2402" s="9">
        <v>0</v>
      </c>
      <c r="J2402" s="16">
        <v>0</v>
      </c>
      <c r="K2402" s="9">
        <v>2601</v>
      </c>
      <c r="L2402" s="16">
        <v>7622</v>
      </c>
      <c r="M2402" s="16"/>
      <c r="N2402" s="20"/>
      <c r="O2402" s="11">
        <f t="shared" si="395"/>
        <v>21274</v>
      </c>
      <c r="P2402" s="11">
        <v>0</v>
      </c>
      <c r="Q2402" s="11">
        <f t="shared" si="396"/>
        <v>2601</v>
      </c>
      <c r="S2402" s="11">
        <f t="shared" si="388"/>
        <v>21274</v>
      </c>
      <c r="T2402" s="11">
        <f t="shared" si="391"/>
        <v>21274</v>
      </c>
      <c r="U2402" s="11">
        <f t="shared" si="397"/>
        <v>-3899</v>
      </c>
      <c r="V2402" s="11">
        <f t="shared" si="392"/>
        <v>13652</v>
      </c>
      <c r="W2402" s="12">
        <f t="shared" si="389"/>
        <v>0.64172229011939452</v>
      </c>
      <c r="X2402" s="11">
        <f t="shared" si="393"/>
        <v>7622</v>
      </c>
      <c r="Y2402" s="12">
        <f t="shared" si="390"/>
        <v>0.35827770988060542</v>
      </c>
    </row>
    <row r="2403" spans="1:25">
      <c r="A2403" s="1">
        <v>37100</v>
      </c>
      <c r="B2403" s="7" t="s">
        <v>81</v>
      </c>
      <c r="C2403" s="8" t="str">
        <f t="shared" si="394"/>
        <v>Sat</v>
      </c>
      <c r="E2403" s="10">
        <v>0</v>
      </c>
      <c r="F2403" s="9">
        <v>0</v>
      </c>
      <c r="G2403" s="9">
        <v>7528</v>
      </c>
      <c r="H2403" s="61">
        <v>2617</v>
      </c>
      <c r="I2403" s="9">
        <v>0</v>
      </c>
      <c r="J2403" s="16">
        <v>0</v>
      </c>
      <c r="K2403" s="9">
        <v>2636</v>
      </c>
      <c r="L2403" s="16">
        <v>6460</v>
      </c>
      <c r="M2403" s="16"/>
      <c r="N2403" s="20"/>
      <c r="O2403" s="11">
        <f t="shared" si="395"/>
        <v>19241</v>
      </c>
      <c r="P2403" s="11">
        <v>0</v>
      </c>
      <c r="Q2403" s="11">
        <f t="shared" si="396"/>
        <v>2636</v>
      </c>
      <c r="S2403" s="11">
        <f t="shared" si="388"/>
        <v>19241</v>
      </c>
      <c r="T2403" s="11">
        <f t="shared" si="391"/>
        <v>19241</v>
      </c>
      <c r="U2403" s="11">
        <f t="shared" si="397"/>
        <v>-2033</v>
      </c>
      <c r="V2403" s="11">
        <f t="shared" si="392"/>
        <v>12781</v>
      </c>
      <c r="W2403" s="12">
        <f t="shared" si="389"/>
        <v>0.66425861441713008</v>
      </c>
      <c r="X2403" s="11">
        <f t="shared" si="393"/>
        <v>6460</v>
      </c>
      <c r="Y2403" s="12">
        <f t="shared" si="390"/>
        <v>0.33574138558286992</v>
      </c>
    </row>
    <row r="2404" spans="1:25">
      <c r="A2404" s="1">
        <v>37101</v>
      </c>
      <c r="B2404" s="7" t="s">
        <v>81</v>
      </c>
      <c r="C2404" s="8" t="str">
        <f t="shared" si="394"/>
        <v>Sun</v>
      </c>
      <c r="E2404" s="10">
        <v>0</v>
      </c>
      <c r="F2404" s="9">
        <v>0</v>
      </c>
      <c r="G2404" s="9">
        <v>7824</v>
      </c>
      <c r="H2404" s="61">
        <v>3215</v>
      </c>
      <c r="I2404" s="9">
        <v>0</v>
      </c>
      <c r="J2404" s="16">
        <v>0</v>
      </c>
      <c r="K2404" s="9">
        <v>2767</v>
      </c>
      <c r="L2404" s="16">
        <v>10634</v>
      </c>
      <c r="M2404" s="16"/>
      <c r="N2404" s="20"/>
      <c r="O2404" s="11">
        <f t="shared" si="395"/>
        <v>24440</v>
      </c>
      <c r="P2404" s="11">
        <v>3</v>
      </c>
      <c r="Q2404" s="11">
        <f t="shared" si="396"/>
        <v>2764</v>
      </c>
      <c r="S2404" s="11">
        <f t="shared" si="388"/>
        <v>24437</v>
      </c>
      <c r="T2404" s="11">
        <f t="shared" si="391"/>
        <v>24437</v>
      </c>
      <c r="U2404" s="11">
        <f t="shared" si="397"/>
        <v>5196</v>
      </c>
      <c r="V2404" s="11">
        <f t="shared" si="392"/>
        <v>13803</v>
      </c>
      <c r="W2404" s="12">
        <f t="shared" si="389"/>
        <v>0.56484020133404267</v>
      </c>
      <c r="X2404" s="11">
        <f t="shared" si="393"/>
        <v>10634</v>
      </c>
      <c r="Y2404" s="12">
        <f t="shared" si="390"/>
        <v>0.43515979866595739</v>
      </c>
    </row>
    <row r="2405" spans="1:25">
      <c r="A2405" s="1">
        <v>37102</v>
      </c>
      <c r="B2405" s="7" t="s">
        <v>81</v>
      </c>
      <c r="C2405" s="8" t="str">
        <f t="shared" si="394"/>
        <v>Mon</v>
      </c>
      <c r="E2405" s="10">
        <v>0</v>
      </c>
      <c r="F2405" s="9">
        <v>11562</v>
      </c>
      <c r="G2405" s="9">
        <v>7966</v>
      </c>
      <c r="H2405" s="61">
        <v>3641</v>
      </c>
      <c r="I2405" s="9">
        <v>0</v>
      </c>
      <c r="J2405" s="16">
        <v>0</v>
      </c>
      <c r="K2405" s="9">
        <v>2595</v>
      </c>
      <c r="L2405" s="16">
        <v>403</v>
      </c>
      <c r="M2405" s="16"/>
      <c r="N2405" s="20"/>
      <c r="O2405" s="11">
        <f t="shared" si="395"/>
        <v>26167</v>
      </c>
      <c r="P2405" s="11">
        <v>4</v>
      </c>
      <c r="Q2405" s="11">
        <f t="shared" si="396"/>
        <v>2591</v>
      </c>
      <c r="S2405" s="11">
        <f t="shared" si="388"/>
        <v>26163</v>
      </c>
      <c r="T2405" s="11">
        <f t="shared" si="391"/>
        <v>26163</v>
      </c>
      <c r="U2405" s="11">
        <f t="shared" si="397"/>
        <v>1726</v>
      </c>
      <c r="V2405" s="11">
        <f t="shared" si="392"/>
        <v>25760</v>
      </c>
      <c r="W2405" s="12">
        <f t="shared" si="389"/>
        <v>0.98459656767190307</v>
      </c>
      <c r="X2405" s="11">
        <f t="shared" si="393"/>
        <v>403</v>
      </c>
      <c r="Y2405" s="12">
        <f t="shared" si="390"/>
        <v>1.5403432328096931E-2</v>
      </c>
    </row>
    <row r="2406" spans="1:25">
      <c r="A2406" s="1">
        <v>37103</v>
      </c>
      <c r="B2406" s="7" t="s">
        <v>81</v>
      </c>
      <c r="C2406" s="8" t="str">
        <f t="shared" si="394"/>
        <v>Tue</v>
      </c>
      <c r="E2406" s="10">
        <v>0</v>
      </c>
      <c r="F2406" s="9">
        <v>11779</v>
      </c>
      <c r="G2406" s="9">
        <v>7943</v>
      </c>
      <c r="H2406" s="61">
        <v>3435</v>
      </c>
      <c r="I2406" s="9">
        <v>0</v>
      </c>
      <c r="J2406" s="16">
        <v>0</v>
      </c>
      <c r="K2406" s="9">
        <v>35026</v>
      </c>
      <c r="L2406" s="16">
        <v>0</v>
      </c>
      <c r="M2406" s="16"/>
      <c r="N2406" s="20"/>
      <c r="O2406" s="11">
        <f t="shared" si="395"/>
        <v>58183</v>
      </c>
      <c r="P2406" s="11">
        <v>31911</v>
      </c>
      <c r="Q2406" s="11">
        <f t="shared" si="396"/>
        <v>3115</v>
      </c>
      <c r="S2406" s="11">
        <f t="shared" si="388"/>
        <v>26272</v>
      </c>
      <c r="T2406" s="11">
        <f t="shared" si="391"/>
        <v>26272</v>
      </c>
      <c r="U2406" s="11">
        <f t="shared" si="397"/>
        <v>109</v>
      </c>
      <c r="V2406" s="11">
        <f t="shared" si="392"/>
        <v>26272</v>
      </c>
      <c r="W2406" s="12">
        <f t="shared" si="389"/>
        <v>1</v>
      </c>
      <c r="X2406" s="11">
        <f t="shared" si="393"/>
        <v>0</v>
      </c>
      <c r="Y2406" s="12">
        <f t="shared" si="390"/>
        <v>0</v>
      </c>
    </row>
    <row r="2407" spans="1:25">
      <c r="A2407" s="1">
        <v>37104</v>
      </c>
      <c r="B2407" s="7" t="s">
        <v>82</v>
      </c>
      <c r="C2407" s="8" t="str">
        <f t="shared" si="394"/>
        <v>Wed</v>
      </c>
      <c r="E2407" s="10">
        <v>0</v>
      </c>
      <c r="F2407" s="9">
        <v>10754</v>
      </c>
      <c r="G2407" s="9">
        <v>7799</v>
      </c>
      <c r="H2407" s="61">
        <v>4212</v>
      </c>
      <c r="I2407" s="9">
        <v>0</v>
      </c>
      <c r="J2407" s="16">
        <v>0</v>
      </c>
      <c r="K2407" s="9">
        <v>37318</v>
      </c>
      <c r="L2407" s="16">
        <v>0</v>
      </c>
      <c r="M2407" s="16"/>
      <c r="N2407" s="20"/>
      <c r="O2407" s="11">
        <f t="shared" si="395"/>
        <v>60083</v>
      </c>
      <c r="P2407" s="11">
        <v>34072</v>
      </c>
      <c r="Q2407" s="11">
        <f t="shared" si="396"/>
        <v>3246</v>
      </c>
      <c r="S2407" s="11">
        <f t="shared" si="388"/>
        <v>26011</v>
      </c>
      <c r="T2407" s="11">
        <f t="shared" si="391"/>
        <v>26011</v>
      </c>
      <c r="U2407" s="11">
        <f t="shared" si="397"/>
        <v>-261</v>
      </c>
      <c r="V2407" s="11">
        <f t="shared" si="392"/>
        <v>26011</v>
      </c>
      <c r="W2407" s="12">
        <f t="shared" si="389"/>
        <v>1</v>
      </c>
      <c r="X2407" s="11">
        <f t="shared" si="393"/>
        <v>0</v>
      </c>
      <c r="Y2407" s="12">
        <f t="shared" si="390"/>
        <v>0</v>
      </c>
    </row>
    <row r="2408" spans="1:25">
      <c r="A2408" s="1">
        <v>37105</v>
      </c>
      <c r="B2408" s="7" t="s">
        <v>82</v>
      </c>
      <c r="C2408" s="8" t="str">
        <f t="shared" si="394"/>
        <v>Thur</v>
      </c>
      <c r="E2408" s="10">
        <v>0</v>
      </c>
      <c r="F2408" s="9">
        <v>8691</v>
      </c>
      <c r="G2408" s="9">
        <v>8124</v>
      </c>
      <c r="H2408" s="61">
        <v>5740</v>
      </c>
      <c r="I2408" s="9">
        <v>0</v>
      </c>
      <c r="J2408" s="16">
        <v>0</v>
      </c>
      <c r="K2408" s="9">
        <v>38850</v>
      </c>
      <c r="L2408" s="16">
        <v>0</v>
      </c>
      <c r="M2408" s="16"/>
      <c r="N2408" s="20"/>
      <c r="O2408" s="11">
        <f t="shared" si="395"/>
        <v>61405</v>
      </c>
      <c r="P2408" s="11">
        <v>35270</v>
      </c>
      <c r="Q2408" s="11">
        <f t="shared" si="396"/>
        <v>3580</v>
      </c>
      <c r="S2408" s="11">
        <f t="shared" si="388"/>
        <v>26135</v>
      </c>
      <c r="T2408" s="11">
        <f t="shared" si="391"/>
        <v>26135</v>
      </c>
      <c r="U2408" s="11">
        <f t="shared" si="397"/>
        <v>124</v>
      </c>
      <c r="V2408" s="11">
        <f t="shared" si="392"/>
        <v>26135</v>
      </c>
      <c r="W2408" s="12">
        <f t="shared" si="389"/>
        <v>1</v>
      </c>
      <c r="X2408" s="11">
        <f t="shared" si="393"/>
        <v>0</v>
      </c>
      <c r="Y2408" s="12">
        <f t="shared" si="390"/>
        <v>0</v>
      </c>
    </row>
    <row r="2409" spans="1:25">
      <c r="A2409" s="1">
        <v>37106</v>
      </c>
      <c r="B2409" s="7" t="s">
        <v>82</v>
      </c>
      <c r="C2409" s="8" t="str">
        <f t="shared" si="394"/>
        <v>Fri</v>
      </c>
      <c r="E2409" s="10">
        <v>0</v>
      </c>
      <c r="F2409" s="9">
        <v>7828</v>
      </c>
      <c r="G2409" s="9">
        <v>7720</v>
      </c>
      <c r="H2409" s="61">
        <v>5287</v>
      </c>
      <c r="I2409" s="9">
        <v>0</v>
      </c>
      <c r="J2409" s="16">
        <v>0</v>
      </c>
      <c r="K2409" s="9">
        <v>24888</v>
      </c>
      <c r="L2409" s="16">
        <v>0</v>
      </c>
      <c r="M2409" s="16"/>
      <c r="N2409" s="20"/>
      <c r="O2409" s="11">
        <f t="shared" si="395"/>
        <v>45723</v>
      </c>
      <c r="P2409" s="11">
        <v>21912</v>
      </c>
      <c r="Q2409" s="11">
        <f t="shared" si="396"/>
        <v>2976</v>
      </c>
      <c r="S2409" s="11">
        <f t="shared" si="388"/>
        <v>23811</v>
      </c>
      <c r="T2409" s="11">
        <f t="shared" si="391"/>
        <v>23811</v>
      </c>
      <c r="U2409" s="11">
        <f t="shared" si="397"/>
        <v>-2324</v>
      </c>
      <c r="V2409" s="11">
        <f t="shared" si="392"/>
        <v>23811</v>
      </c>
      <c r="W2409" s="12">
        <f t="shared" si="389"/>
        <v>1</v>
      </c>
      <c r="X2409" s="11">
        <f t="shared" si="393"/>
        <v>0</v>
      </c>
      <c r="Y2409" s="12">
        <f t="shared" si="390"/>
        <v>0</v>
      </c>
    </row>
    <row r="2410" spans="1:25">
      <c r="A2410" s="1">
        <v>37107</v>
      </c>
      <c r="B2410" s="7" t="s">
        <v>82</v>
      </c>
      <c r="C2410" s="8" t="str">
        <f t="shared" si="394"/>
        <v>Sat</v>
      </c>
      <c r="E2410" s="10">
        <v>0</v>
      </c>
      <c r="F2410" s="9">
        <v>6899</v>
      </c>
      <c r="G2410" s="9">
        <v>7485</v>
      </c>
      <c r="H2410" s="61">
        <v>4385</v>
      </c>
      <c r="I2410" s="9">
        <v>0</v>
      </c>
      <c r="J2410" s="16">
        <v>0</v>
      </c>
      <c r="K2410" s="9">
        <v>2637</v>
      </c>
      <c r="L2410" s="16">
        <v>0</v>
      </c>
      <c r="M2410" s="16"/>
      <c r="N2410" s="20"/>
      <c r="O2410" s="11">
        <f t="shared" si="395"/>
        <v>21406</v>
      </c>
      <c r="P2410" s="11">
        <v>0</v>
      </c>
      <c r="Q2410" s="11">
        <f t="shared" si="396"/>
        <v>2637</v>
      </c>
      <c r="S2410" s="11">
        <f t="shared" ref="S2410:S2473" si="398">O2410-P2410</f>
        <v>21406</v>
      </c>
      <c r="T2410" s="11">
        <f t="shared" si="391"/>
        <v>21406</v>
      </c>
      <c r="U2410" s="11">
        <f t="shared" si="397"/>
        <v>-2405</v>
      </c>
      <c r="V2410" s="11">
        <f t="shared" si="392"/>
        <v>21406</v>
      </c>
      <c r="W2410" s="12">
        <f t="shared" ref="W2410:W2473" si="399">V2410/S2410</f>
        <v>1</v>
      </c>
      <c r="X2410" s="11">
        <f t="shared" si="393"/>
        <v>0</v>
      </c>
      <c r="Y2410" s="12">
        <f t="shared" ref="Y2410:Y2473" si="400">X2410/S2410</f>
        <v>0</v>
      </c>
    </row>
    <row r="2411" spans="1:25">
      <c r="A2411" s="1">
        <v>37108</v>
      </c>
      <c r="B2411" s="7" t="s">
        <v>82</v>
      </c>
      <c r="C2411" s="8" t="str">
        <f t="shared" si="394"/>
        <v>Sun</v>
      </c>
      <c r="E2411" s="10">
        <v>0</v>
      </c>
      <c r="F2411" s="9">
        <v>7160</v>
      </c>
      <c r="G2411" s="9">
        <v>7617</v>
      </c>
      <c r="H2411" s="61">
        <v>4570</v>
      </c>
      <c r="I2411" s="9">
        <v>0</v>
      </c>
      <c r="J2411" s="16">
        <v>0</v>
      </c>
      <c r="K2411" s="9">
        <v>8115</v>
      </c>
      <c r="L2411" s="16">
        <v>0</v>
      </c>
      <c r="M2411" s="16"/>
      <c r="N2411" s="20"/>
      <c r="O2411" s="11">
        <f t="shared" si="395"/>
        <v>27462</v>
      </c>
      <c r="P2411" s="11">
        <v>5480</v>
      </c>
      <c r="Q2411" s="11">
        <f t="shared" si="396"/>
        <v>2635</v>
      </c>
      <c r="S2411" s="11">
        <f t="shared" si="398"/>
        <v>21982</v>
      </c>
      <c r="T2411" s="11">
        <f t="shared" si="391"/>
        <v>21982</v>
      </c>
      <c r="U2411" s="11">
        <f t="shared" si="397"/>
        <v>576</v>
      </c>
      <c r="V2411" s="11">
        <f t="shared" si="392"/>
        <v>21982</v>
      </c>
      <c r="W2411" s="12">
        <f t="shared" si="399"/>
        <v>1</v>
      </c>
      <c r="X2411" s="11">
        <f t="shared" si="393"/>
        <v>0</v>
      </c>
      <c r="Y2411" s="12">
        <f t="shared" si="400"/>
        <v>0</v>
      </c>
    </row>
    <row r="2412" spans="1:25">
      <c r="A2412" s="1">
        <v>37109</v>
      </c>
      <c r="B2412" s="7" t="s">
        <v>82</v>
      </c>
      <c r="C2412" s="8" t="str">
        <f t="shared" si="394"/>
        <v>Mon</v>
      </c>
      <c r="E2412" s="10">
        <v>0</v>
      </c>
      <c r="F2412" s="9">
        <v>7996</v>
      </c>
      <c r="G2412" s="9">
        <v>7983</v>
      </c>
      <c r="H2412" s="61">
        <v>5607</v>
      </c>
      <c r="I2412" s="9">
        <v>0</v>
      </c>
      <c r="J2412" s="16">
        <v>0</v>
      </c>
      <c r="K2412" s="9">
        <v>42218</v>
      </c>
      <c r="L2412" s="16">
        <v>0</v>
      </c>
      <c r="M2412" s="16"/>
      <c r="N2412" s="20"/>
      <c r="O2412" s="11">
        <f t="shared" si="395"/>
        <v>63804</v>
      </c>
      <c r="P2412" s="11">
        <v>39547</v>
      </c>
      <c r="Q2412" s="11">
        <f t="shared" si="396"/>
        <v>2671</v>
      </c>
      <c r="S2412" s="11">
        <f t="shared" si="398"/>
        <v>24257</v>
      </c>
      <c r="T2412" s="11">
        <f t="shared" si="391"/>
        <v>24257</v>
      </c>
      <c r="U2412" s="11">
        <f t="shared" si="397"/>
        <v>2275</v>
      </c>
      <c r="V2412" s="11">
        <f t="shared" si="392"/>
        <v>24257</v>
      </c>
      <c r="W2412" s="12">
        <f t="shared" si="399"/>
        <v>1</v>
      </c>
      <c r="X2412" s="11">
        <f t="shared" si="393"/>
        <v>0</v>
      </c>
      <c r="Y2412" s="12">
        <f t="shared" si="400"/>
        <v>0</v>
      </c>
    </row>
    <row r="2413" spans="1:25">
      <c r="A2413" s="1">
        <v>37110</v>
      </c>
      <c r="B2413" s="7" t="s">
        <v>82</v>
      </c>
      <c r="C2413" s="8" t="str">
        <f t="shared" si="394"/>
        <v>Tue</v>
      </c>
      <c r="E2413" s="10">
        <v>0</v>
      </c>
      <c r="F2413" s="9">
        <v>7312</v>
      </c>
      <c r="G2413" s="9">
        <v>7893</v>
      </c>
      <c r="H2413" s="61">
        <v>5441</v>
      </c>
      <c r="I2413" s="9">
        <v>0</v>
      </c>
      <c r="J2413" s="16">
        <v>0</v>
      </c>
      <c r="K2413" s="9">
        <v>43216</v>
      </c>
      <c r="L2413" s="16">
        <v>0</v>
      </c>
      <c r="M2413" s="16"/>
      <c r="N2413" s="20"/>
      <c r="O2413" s="11">
        <f t="shared" si="395"/>
        <v>63862</v>
      </c>
      <c r="P2413" s="11">
        <v>39973</v>
      </c>
      <c r="Q2413" s="11">
        <f t="shared" si="396"/>
        <v>3243</v>
      </c>
      <c r="S2413" s="11">
        <f t="shared" si="398"/>
        <v>23889</v>
      </c>
      <c r="T2413" s="11">
        <f t="shared" si="391"/>
        <v>23889</v>
      </c>
      <c r="U2413" s="11">
        <f t="shared" si="397"/>
        <v>-368</v>
      </c>
      <c r="V2413" s="11">
        <f t="shared" si="392"/>
        <v>23889</v>
      </c>
      <c r="W2413" s="12">
        <f t="shared" si="399"/>
        <v>1</v>
      </c>
      <c r="X2413" s="11">
        <f t="shared" si="393"/>
        <v>0</v>
      </c>
      <c r="Y2413" s="12">
        <f t="shared" si="400"/>
        <v>0</v>
      </c>
    </row>
    <row r="2414" spans="1:25">
      <c r="A2414" s="1">
        <v>37111</v>
      </c>
      <c r="B2414" s="7" t="s">
        <v>82</v>
      </c>
      <c r="C2414" s="8" t="str">
        <f t="shared" si="394"/>
        <v>Wed</v>
      </c>
      <c r="E2414" s="10">
        <v>0</v>
      </c>
      <c r="F2414" s="9">
        <v>7351</v>
      </c>
      <c r="G2414" s="9">
        <v>7827</v>
      </c>
      <c r="H2414" s="61">
        <v>5339</v>
      </c>
      <c r="I2414" s="9">
        <v>0</v>
      </c>
      <c r="J2414" s="16">
        <v>0</v>
      </c>
      <c r="K2414" s="9">
        <v>51396</v>
      </c>
      <c r="L2414" s="16">
        <v>0</v>
      </c>
      <c r="M2414" s="16"/>
      <c r="N2414" s="20"/>
      <c r="O2414" s="11">
        <f t="shared" si="395"/>
        <v>71913</v>
      </c>
      <c r="P2414" s="11">
        <v>47974</v>
      </c>
      <c r="Q2414" s="11">
        <f t="shared" si="396"/>
        <v>3422</v>
      </c>
      <c r="S2414" s="11">
        <f t="shared" si="398"/>
        <v>23939</v>
      </c>
      <c r="T2414" s="11">
        <f t="shared" si="391"/>
        <v>23939</v>
      </c>
      <c r="U2414" s="11">
        <f t="shared" si="397"/>
        <v>50</v>
      </c>
      <c r="V2414" s="11">
        <f t="shared" si="392"/>
        <v>23939</v>
      </c>
      <c r="W2414" s="12">
        <f t="shared" si="399"/>
        <v>1</v>
      </c>
      <c r="X2414" s="11">
        <f t="shared" si="393"/>
        <v>0</v>
      </c>
      <c r="Y2414" s="12">
        <f t="shared" si="400"/>
        <v>0</v>
      </c>
    </row>
    <row r="2415" spans="1:25">
      <c r="A2415" s="1">
        <v>37112</v>
      </c>
      <c r="B2415" s="7" t="s">
        <v>82</v>
      </c>
      <c r="C2415" s="8" t="str">
        <f t="shared" si="394"/>
        <v>Thur</v>
      </c>
      <c r="E2415" s="10">
        <v>0</v>
      </c>
      <c r="F2415" s="9">
        <v>7052</v>
      </c>
      <c r="G2415" s="9">
        <v>7677</v>
      </c>
      <c r="H2415" s="61">
        <v>5217</v>
      </c>
      <c r="I2415" s="9">
        <v>0</v>
      </c>
      <c r="J2415" s="16">
        <v>0</v>
      </c>
      <c r="K2415" s="9">
        <v>48417</v>
      </c>
      <c r="L2415" s="16">
        <v>0</v>
      </c>
      <c r="M2415" s="16"/>
      <c r="N2415" s="20"/>
      <c r="O2415" s="11">
        <f t="shared" si="395"/>
        <v>68363</v>
      </c>
      <c r="P2415" s="11">
        <v>45529</v>
      </c>
      <c r="Q2415" s="11">
        <f t="shared" si="396"/>
        <v>2888</v>
      </c>
      <c r="S2415" s="11">
        <f t="shared" si="398"/>
        <v>22834</v>
      </c>
      <c r="T2415" s="11">
        <f t="shared" si="391"/>
        <v>22834</v>
      </c>
      <c r="U2415" s="11">
        <f t="shared" si="397"/>
        <v>-1105</v>
      </c>
      <c r="V2415" s="11">
        <f t="shared" si="392"/>
        <v>22834</v>
      </c>
      <c r="W2415" s="12">
        <f t="shared" si="399"/>
        <v>1</v>
      </c>
      <c r="X2415" s="11">
        <f t="shared" si="393"/>
        <v>0</v>
      </c>
      <c r="Y2415" s="12">
        <f t="shared" si="400"/>
        <v>0</v>
      </c>
    </row>
    <row r="2416" spans="1:25">
      <c r="A2416" s="1">
        <v>37113</v>
      </c>
      <c r="B2416" s="7" t="s">
        <v>82</v>
      </c>
      <c r="C2416" s="8" t="str">
        <f t="shared" si="394"/>
        <v>Fri</v>
      </c>
      <c r="E2416" s="10">
        <v>0</v>
      </c>
      <c r="F2416" s="9">
        <v>6312</v>
      </c>
      <c r="G2416" s="9">
        <v>7307</v>
      </c>
      <c r="H2416" s="61">
        <v>4930</v>
      </c>
      <c r="I2416" s="9">
        <v>0</v>
      </c>
      <c r="J2416" s="16">
        <v>0</v>
      </c>
      <c r="K2416" s="9">
        <v>34065</v>
      </c>
      <c r="L2416" s="16">
        <v>0</v>
      </c>
      <c r="M2416" s="16"/>
      <c r="N2416" s="20"/>
      <c r="O2416" s="11">
        <f t="shared" si="395"/>
        <v>52614</v>
      </c>
      <c r="P2416" s="11">
        <v>31231</v>
      </c>
      <c r="Q2416" s="11">
        <f t="shared" si="396"/>
        <v>2834</v>
      </c>
      <c r="S2416" s="11">
        <f t="shared" si="398"/>
        <v>21383</v>
      </c>
      <c r="T2416" s="11">
        <f t="shared" si="391"/>
        <v>21383</v>
      </c>
      <c r="U2416" s="11">
        <f t="shared" si="397"/>
        <v>-1451</v>
      </c>
      <c r="V2416" s="11">
        <f t="shared" si="392"/>
        <v>21383</v>
      </c>
      <c r="W2416" s="12">
        <f t="shared" si="399"/>
        <v>1</v>
      </c>
      <c r="X2416" s="11">
        <f t="shared" si="393"/>
        <v>0</v>
      </c>
      <c r="Y2416" s="12">
        <f t="shared" si="400"/>
        <v>0</v>
      </c>
    </row>
    <row r="2417" spans="1:25">
      <c r="A2417" s="1">
        <v>37114</v>
      </c>
      <c r="B2417" s="7" t="s">
        <v>82</v>
      </c>
      <c r="C2417" s="8" t="str">
        <f t="shared" si="394"/>
        <v>Sat</v>
      </c>
      <c r="E2417" s="10">
        <v>0</v>
      </c>
      <c r="F2417" s="9">
        <v>5494</v>
      </c>
      <c r="G2417" s="9">
        <v>7082</v>
      </c>
      <c r="H2417" s="61">
        <v>4045</v>
      </c>
      <c r="I2417" s="9">
        <v>0</v>
      </c>
      <c r="J2417" s="16">
        <v>0</v>
      </c>
      <c r="K2417" s="9">
        <v>30667</v>
      </c>
      <c r="L2417" s="16">
        <v>0</v>
      </c>
      <c r="M2417" s="16"/>
      <c r="N2417" s="20"/>
      <c r="O2417" s="11">
        <f t="shared" si="395"/>
        <v>47288</v>
      </c>
      <c r="P2417" s="11">
        <v>29152</v>
      </c>
      <c r="Q2417" s="11">
        <f t="shared" si="396"/>
        <v>1515</v>
      </c>
      <c r="S2417" s="11">
        <f t="shared" si="398"/>
        <v>18136</v>
      </c>
      <c r="T2417" s="11">
        <f t="shared" si="391"/>
        <v>18136</v>
      </c>
      <c r="U2417" s="11">
        <f t="shared" si="397"/>
        <v>-3247</v>
      </c>
      <c r="V2417" s="11">
        <f t="shared" si="392"/>
        <v>18136</v>
      </c>
      <c r="W2417" s="12">
        <f t="shared" si="399"/>
        <v>1</v>
      </c>
      <c r="X2417" s="11">
        <f t="shared" si="393"/>
        <v>0</v>
      </c>
      <c r="Y2417" s="12">
        <f t="shared" si="400"/>
        <v>0</v>
      </c>
    </row>
    <row r="2418" spans="1:25">
      <c r="A2418" s="1">
        <v>37115</v>
      </c>
      <c r="B2418" s="7" t="s">
        <v>82</v>
      </c>
      <c r="C2418" s="8" t="str">
        <f t="shared" si="394"/>
        <v>Sun</v>
      </c>
      <c r="E2418" s="10">
        <v>0</v>
      </c>
      <c r="F2418" s="9">
        <v>6043</v>
      </c>
      <c r="G2418" s="9">
        <v>7413</v>
      </c>
      <c r="H2418" s="61">
        <v>4393</v>
      </c>
      <c r="I2418" s="9">
        <v>0</v>
      </c>
      <c r="J2418" s="16">
        <v>0</v>
      </c>
      <c r="K2418" s="9">
        <v>33962</v>
      </c>
      <c r="L2418" s="16">
        <v>0</v>
      </c>
      <c r="M2418" s="16"/>
      <c r="N2418" s="20"/>
      <c r="O2418" s="11">
        <f t="shared" si="395"/>
        <v>51811</v>
      </c>
      <c r="P2418" s="11">
        <v>33993</v>
      </c>
      <c r="Q2418" s="11">
        <f t="shared" si="396"/>
        <v>-31</v>
      </c>
      <c r="S2418" s="11">
        <f t="shared" si="398"/>
        <v>17818</v>
      </c>
      <c r="T2418" s="11">
        <f t="shared" si="391"/>
        <v>17818</v>
      </c>
      <c r="U2418" s="11">
        <f t="shared" si="397"/>
        <v>-318</v>
      </c>
      <c r="V2418" s="11">
        <f t="shared" si="392"/>
        <v>17818</v>
      </c>
      <c r="W2418" s="12">
        <f t="shared" si="399"/>
        <v>1</v>
      </c>
      <c r="X2418" s="11">
        <f t="shared" si="393"/>
        <v>0</v>
      </c>
      <c r="Y2418" s="12">
        <f t="shared" si="400"/>
        <v>0</v>
      </c>
    </row>
    <row r="2419" spans="1:25">
      <c r="A2419" s="1">
        <v>37116</v>
      </c>
      <c r="B2419" s="7" t="s">
        <v>82</v>
      </c>
      <c r="C2419" s="8" t="str">
        <f t="shared" si="394"/>
        <v>Mon</v>
      </c>
      <c r="E2419" s="10">
        <v>0</v>
      </c>
      <c r="F2419" s="9">
        <v>7912</v>
      </c>
      <c r="G2419" s="9">
        <v>8036</v>
      </c>
      <c r="H2419" s="61">
        <v>5331</v>
      </c>
      <c r="I2419" s="9">
        <v>0</v>
      </c>
      <c r="J2419" s="16">
        <v>0</v>
      </c>
      <c r="K2419" s="9">
        <v>30942</v>
      </c>
      <c r="L2419" s="16">
        <v>0</v>
      </c>
      <c r="M2419" s="16"/>
      <c r="N2419" s="20"/>
      <c r="O2419" s="11">
        <f t="shared" si="395"/>
        <v>52221</v>
      </c>
      <c r="P2419" s="11">
        <v>30947</v>
      </c>
      <c r="Q2419" s="11">
        <f t="shared" si="396"/>
        <v>-5</v>
      </c>
      <c r="S2419" s="11">
        <f t="shared" si="398"/>
        <v>21274</v>
      </c>
      <c r="T2419" s="11">
        <f t="shared" si="391"/>
        <v>21274</v>
      </c>
      <c r="U2419" s="11">
        <f t="shared" si="397"/>
        <v>3456</v>
      </c>
      <c r="V2419" s="11">
        <f t="shared" si="392"/>
        <v>21274</v>
      </c>
      <c r="W2419" s="12">
        <f t="shared" si="399"/>
        <v>1</v>
      </c>
      <c r="X2419" s="11">
        <f t="shared" si="393"/>
        <v>0</v>
      </c>
      <c r="Y2419" s="12">
        <f t="shared" si="400"/>
        <v>0</v>
      </c>
    </row>
    <row r="2420" spans="1:25">
      <c r="A2420" s="1">
        <v>37117</v>
      </c>
      <c r="B2420" s="7" t="s">
        <v>82</v>
      </c>
      <c r="C2420" s="8" t="str">
        <f t="shared" si="394"/>
        <v>Tue</v>
      </c>
      <c r="E2420" s="10">
        <v>0</v>
      </c>
      <c r="F2420" s="9">
        <v>8213</v>
      </c>
      <c r="G2420" s="9">
        <v>8077</v>
      </c>
      <c r="H2420" s="61">
        <v>5337</v>
      </c>
      <c r="I2420" s="9">
        <v>0</v>
      </c>
      <c r="J2420" s="16">
        <v>0</v>
      </c>
      <c r="K2420" s="9">
        <v>37692</v>
      </c>
      <c r="L2420" s="16">
        <v>0</v>
      </c>
      <c r="M2420" s="16"/>
      <c r="N2420" s="20"/>
      <c r="O2420" s="11">
        <f t="shared" si="395"/>
        <v>59319</v>
      </c>
      <c r="P2420" s="11">
        <v>31032</v>
      </c>
      <c r="Q2420" s="11">
        <f t="shared" si="396"/>
        <v>6660</v>
      </c>
      <c r="S2420" s="11">
        <f t="shared" si="398"/>
        <v>28287</v>
      </c>
      <c r="T2420" s="11">
        <f t="shared" si="391"/>
        <v>28287</v>
      </c>
      <c r="U2420" s="11">
        <f t="shared" si="397"/>
        <v>7013</v>
      </c>
      <c r="V2420" s="11">
        <f t="shared" si="392"/>
        <v>28287</v>
      </c>
      <c r="W2420" s="12">
        <f t="shared" si="399"/>
        <v>1</v>
      </c>
      <c r="X2420" s="11">
        <f t="shared" si="393"/>
        <v>0</v>
      </c>
      <c r="Y2420" s="12">
        <f t="shared" si="400"/>
        <v>0</v>
      </c>
    </row>
    <row r="2421" spans="1:25">
      <c r="A2421" s="1">
        <v>37118</v>
      </c>
      <c r="B2421" s="7" t="s">
        <v>82</v>
      </c>
      <c r="C2421" s="8" t="str">
        <f t="shared" si="394"/>
        <v>Wed</v>
      </c>
      <c r="E2421" s="10">
        <v>0</v>
      </c>
      <c r="F2421" s="9">
        <v>8395</v>
      </c>
      <c r="G2421" s="9">
        <v>8136</v>
      </c>
      <c r="H2421" s="61">
        <v>5394</v>
      </c>
      <c r="I2421" s="9">
        <v>0</v>
      </c>
      <c r="J2421" s="16">
        <v>0</v>
      </c>
      <c r="K2421" s="9">
        <v>33577</v>
      </c>
      <c r="L2421" s="16">
        <v>0</v>
      </c>
      <c r="M2421" s="16"/>
      <c r="N2421" s="20"/>
      <c r="O2421" s="11">
        <f t="shared" si="395"/>
        <v>55502</v>
      </c>
      <c r="P2421" s="11">
        <v>30840</v>
      </c>
      <c r="Q2421" s="11">
        <f t="shared" si="396"/>
        <v>2737</v>
      </c>
      <c r="S2421" s="11">
        <f t="shared" si="398"/>
        <v>24662</v>
      </c>
      <c r="T2421" s="11">
        <f t="shared" si="391"/>
        <v>24662</v>
      </c>
      <c r="U2421" s="11">
        <f t="shared" si="397"/>
        <v>-3625</v>
      </c>
      <c r="V2421" s="11">
        <f t="shared" si="392"/>
        <v>24662</v>
      </c>
      <c r="W2421" s="12">
        <f t="shared" si="399"/>
        <v>1</v>
      </c>
      <c r="X2421" s="11">
        <f t="shared" si="393"/>
        <v>0</v>
      </c>
      <c r="Y2421" s="12">
        <f t="shared" si="400"/>
        <v>0</v>
      </c>
    </row>
    <row r="2422" spans="1:25">
      <c r="A2422" s="1">
        <v>37119</v>
      </c>
      <c r="B2422" s="7" t="s">
        <v>82</v>
      </c>
      <c r="C2422" s="8" t="str">
        <f t="shared" si="394"/>
        <v>Thur</v>
      </c>
      <c r="E2422" s="10">
        <v>0</v>
      </c>
      <c r="F2422" s="9">
        <v>8036</v>
      </c>
      <c r="G2422" s="9">
        <v>8064</v>
      </c>
      <c r="H2422" s="61">
        <v>5339</v>
      </c>
      <c r="I2422" s="9">
        <v>0</v>
      </c>
      <c r="J2422" s="16">
        <v>0</v>
      </c>
      <c r="K2422" s="9">
        <v>32601</v>
      </c>
      <c r="L2422" s="16">
        <v>0</v>
      </c>
      <c r="M2422" s="16"/>
      <c r="N2422" s="20"/>
      <c r="O2422" s="11">
        <f t="shared" si="395"/>
        <v>54040</v>
      </c>
      <c r="P2422" s="11">
        <v>29478</v>
      </c>
      <c r="Q2422" s="11">
        <f t="shared" si="396"/>
        <v>3123</v>
      </c>
      <c r="S2422" s="11">
        <f t="shared" si="398"/>
        <v>24562</v>
      </c>
      <c r="T2422" s="11">
        <f t="shared" si="391"/>
        <v>24562</v>
      </c>
      <c r="U2422" s="11">
        <f t="shared" si="397"/>
        <v>-100</v>
      </c>
      <c r="V2422" s="11">
        <f t="shared" si="392"/>
        <v>24562</v>
      </c>
      <c r="W2422" s="12">
        <f t="shared" si="399"/>
        <v>1</v>
      </c>
      <c r="X2422" s="11">
        <f t="shared" si="393"/>
        <v>0</v>
      </c>
      <c r="Y2422" s="12">
        <f t="shared" si="400"/>
        <v>0</v>
      </c>
    </row>
    <row r="2423" spans="1:25">
      <c r="A2423" s="1">
        <v>37120</v>
      </c>
      <c r="B2423" s="7" t="s">
        <v>82</v>
      </c>
      <c r="C2423" s="8" t="str">
        <f t="shared" si="394"/>
        <v>Fri</v>
      </c>
      <c r="E2423" s="10">
        <v>0</v>
      </c>
      <c r="F2423" s="9">
        <v>6983</v>
      </c>
      <c r="G2423" s="9">
        <v>7730</v>
      </c>
      <c r="H2423" s="61">
        <v>4964</v>
      </c>
      <c r="I2423" s="9">
        <v>0</v>
      </c>
      <c r="J2423" s="16">
        <v>0</v>
      </c>
      <c r="K2423" s="9">
        <v>33381</v>
      </c>
      <c r="L2423" s="16">
        <v>0</v>
      </c>
      <c r="M2423" s="16"/>
      <c r="N2423" s="20"/>
      <c r="O2423" s="11">
        <f t="shared" si="395"/>
        <v>53058</v>
      </c>
      <c r="P2423" s="11">
        <v>30637</v>
      </c>
      <c r="Q2423" s="11">
        <f t="shared" si="396"/>
        <v>2744</v>
      </c>
      <c r="S2423" s="11">
        <f t="shared" si="398"/>
        <v>22421</v>
      </c>
      <c r="T2423" s="11">
        <f t="shared" si="391"/>
        <v>22421</v>
      </c>
      <c r="U2423" s="11">
        <f t="shared" si="397"/>
        <v>-2141</v>
      </c>
      <c r="V2423" s="11">
        <f t="shared" si="392"/>
        <v>22421</v>
      </c>
      <c r="W2423" s="12">
        <f t="shared" si="399"/>
        <v>1</v>
      </c>
      <c r="X2423" s="11">
        <f t="shared" si="393"/>
        <v>0</v>
      </c>
      <c r="Y2423" s="12">
        <f t="shared" si="400"/>
        <v>0</v>
      </c>
    </row>
    <row r="2424" spans="1:25">
      <c r="A2424" s="1">
        <v>37121</v>
      </c>
      <c r="B2424" s="7" t="s">
        <v>82</v>
      </c>
      <c r="C2424" s="8" t="str">
        <f t="shared" si="394"/>
        <v>Sat</v>
      </c>
      <c r="E2424" s="10">
        <v>0</v>
      </c>
      <c r="F2424" s="9">
        <v>5695</v>
      </c>
      <c r="G2424" s="9">
        <v>7261</v>
      </c>
      <c r="H2424" s="61">
        <v>3984</v>
      </c>
      <c r="I2424" s="9">
        <v>0</v>
      </c>
      <c r="J2424" s="16">
        <v>0</v>
      </c>
      <c r="K2424" s="9">
        <v>9646</v>
      </c>
      <c r="L2424" s="16">
        <v>0</v>
      </c>
      <c r="M2424" s="16"/>
      <c r="N2424" s="20"/>
      <c r="O2424" s="11">
        <f t="shared" si="395"/>
        <v>26586</v>
      </c>
      <c r="P2424" s="11">
        <v>7044</v>
      </c>
      <c r="Q2424" s="11">
        <f t="shared" si="396"/>
        <v>2602</v>
      </c>
      <c r="S2424" s="11">
        <f t="shared" si="398"/>
        <v>19542</v>
      </c>
      <c r="T2424" s="11">
        <f t="shared" si="391"/>
        <v>19542</v>
      </c>
      <c r="U2424" s="11">
        <f t="shared" si="397"/>
        <v>-2879</v>
      </c>
      <c r="V2424" s="11">
        <f t="shared" si="392"/>
        <v>19542</v>
      </c>
      <c r="W2424" s="12">
        <f t="shared" si="399"/>
        <v>1</v>
      </c>
      <c r="X2424" s="11">
        <f t="shared" si="393"/>
        <v>0</v>
      </c>
      <c r="Y2424" s="12">
        <f t="shared" si="400"/>
        <v>0</v>
      </c>
    </row>
    <row r="2425" spans="1:25">
      <c r="A2425" s="1">
        <v>37122</v>
      </c>
      <c r="B2425" s="7" t="s">
        <v>82</v>
      </c>
      <c r="C2425" s="8" t="str">
        <f t="shared" si="394"/>
        <v>Sun</v>
      </c>
      <c r="E2425" s="10">
        <v>0</v>
      </c>
      <c r="F2425" s="9">
        <v>6619</v>
      </c>
      <c r="G2425" s="9">
        <v>7616</v>
      </c>
      <c r="H2425" s="61">
        <v>4351</v>
      </c>
      <c r="I2425" s="9">
        <v>0</v>
      </c>
      <c r="J2425" s="16">
        <v>0</v>
      </c>
      <c r="K2425" s="9">
        <v>4425</v>
      </c>
      <c r="L2425" s="16">
        <v>0</v>
      </c>
      <c r="M2425" s="16"/>
      <c r="N2425" s="20"/>
      <c r="O2425" s="11">
        <f t="shared" si="395"/>
        <v>23011</v>
      </c>
      <c r="P2425" s="11">
        <v>2429</v>
      </c>
      <c r="Q2425" s="11">
        <f t="shared" si="396"/>
        <v>1996</v>
      </c>
      <c r="S2425" s="11">
        <f t="shared" si="398"/>
        <v>20582</v>
      </c>
      <c r="T2425" s="11">
        <f t="shared" si="391"/>
        <v>20582</v>
      </c>
      <c r="U2425" s="11">
        <f t="shared" si="397"/>
        <v>1040</v>
      </c>
      <c r="V2425" s="11">
        <f t="shared" si="392"/>
        <v>20582</v>
      </c>
      <c r="W2425" s="12">
        <f t="shared" si="399"/>
        <v>1</v>
      </c>
      <c r="X2425" s="11">
        <f t="shared" si="393"/>
        <v>0</v>
      </c>
      <c r="Y2425" s="12">
        <f t="shared" si="400"/>
        <v>0</v>
      </c>
    </row>
    <row r="2426" spans="1:25">
      <c r="A2426" s="1">
        <v>37123</v>
      </c>
      <c r="B2426" s="7" t="s">
        <v>82</v>
      </c>
      <c r="C2426" s="8" t="str">
        <f t="shared" si="394"/>
        <v>Mon</v>
      </c>
      <c r="E2426" s="10">
        <v>0</v>
      </c>
      <c r="F2426" s="9">
        <v>8798</v>
      </c>
      <c r="G2426" s="9">
        <v>8196</v>
      </c>
      <c r="H2426" s="61">
        <v>5397</v>
      </c>
      <c r="I2426" s="9">
        <v>0</v>
      </c>
      <c r="J2426" s="16">
        <v>0</v>
      </c>
      <c r="K2426" s="9">
        <v>32955</v>
      </c>
      <c r="L2426" s="16">
        <v>0</v>
      </c>
      <c r="M2426" s="16"/>
      <c r="N2426" s="20"/>
      <c r="O2426" s="11">
        <f t="shared" si="395"/>
        <v>55346</v>
      </c>
      <c r="P2426" s="11">
        <v>30325</v>
      </c>
      <c r="Q2426" s="11">
        <f t="shared" si="396"/>
        <v>2630</v>
      </c>
      <c r="S2426" s="11">
        <f t="shared" si="398"/>
        <v>25021</v>
      </c>
      <c r="T2426" s="11">
        <f t="shared" si="391"/>
        <v>25021</v>
      </c>
      <c r="U2426" s="11">
        <f t="shared" si="397"/>
        <v>4439</v>
      </c>
      <c r="V2426" s="11">
        <f t="shared" si="392"/>
        <v>25021</v>
      </c>
      <c r="W2426" s="12">
        <f t="shared" si="399"/>
        <v>1</v>
      </c>
      <c r="X2426" s="11">
        <f t="shared" si="393"/>
        <v>0</v>
      </c>
      <c r="Y2426" s="12">
        <f t="shared" si="400"/>
        <v>0</v>
      </c>
    </row>
    <row r="2427" spans="1:25">
      <c r="A2427" s="1">
        <v>37124</v>
      </c>
      <c r="B2427" s="7" t="s">
        <v>82</v>
      </c>
      <c r="C2427" s="8" t="str">
        <f t="shared" si="394"/>
        <v>Tue</v>
      </c>
      <c r="E2427" s="10">
        <v>0</v>
      </c>
      <c r="F2427" s="9">
        <v>8276</v>
      </c>
      <c r="G2427" s="9">
        <v>8328</v>
      </c>
      <c r="H2427" s="61">
        <v>5425</v>
      </c>
      <c r="I2427" s="9">
        <v>0</v>
      </c>
      <c r="J2427" s="16">
        <v>0</v>
      </c>
      <c r="K2427" s="9">
        <v>31931</v>
      </c>
      <c r="L2427" s="16">
        <v>0</v>
      </c>
      <c r="M2427" s="16"/>
      <c r="N2427" s="20"/>
      <c r="O2427" s="11">
        <f t="shared" si="395"/>
        <v>53960</v>
      </c>
      <c r="P2427" s="11">
        <v>29127</v>
      </c>
      <c r="Q2427" s="11">
        <f t="shared" si="396"/>
        <v>2804</v>
      </c>
      <c r="S2427" s="11">
        <f t="shared" si="398"/>
        <v>24833</v>
      </c>
      <c r="T2427" s="11">
        <f t="shared" si="391"/>
        <v>24833</v>
      </c>
      <c r="U2427" s="11">
        <f t="shared" si="397"/>
        <v>-188</v>
      </c>
      <c r="V2427" s="11">
        <f t="shared" si="392"/>
        <v>24833</v>
      </c>
      <c r="W2427" s="12">
        <f t="shared" si="399"/>
        <v>1</v>
      </c>
      <c r="X2427" s="11">
        <f t="shared" si="393"/>
        <v>0</v>
      </c>
      <c r="Y2427" s="12">
        <f t="shared" si="400"/>
        <v>0</v>
      </c>
    </row>
    <row r="2428" spans="1:25">
      <c r="A2428" s="1">
        <v>37125</v>
      </c>
      <c r="B2428" s="7" t="s">
        <v>82</v>
      </c>
      <c r="C2428" s="8" t="str">
        <f t="shared" si="394"/>
        <v>Wed</v>
      </c>
      <c r="E2428" s="10">
        <v>0</v>
      </c>
      <c r="F2428" s="9">
        <v>8192</v>
      </c>
      <c r="G2428" s="9">
        <v>8337</v>
      </c>
      <c r="H2428" s="61">
        <v>5396</v>
      </c>
      <c r="I2428" s="9">
        <v>0</v>
      </c>
      <c r="J2428" s="16">
        <v>0</v>
      </c>
      <c r="K2428" s="9">
        <v>32040</v>
      </c>
      <c r="L2428" s="16">
        <v>0</v>
      </c>
      <c r="M2428" s="16"/>
      <c r="N2428" s="20"/>
      <c r="O2428" s="11">
        <f t="shared" si="395"/>
        <v>53965</v>
      </c>
      <c r="P2428" s="11">
        <v>28976</v>
      </c>
      <c r="Q2428" s="11">
        <f t="shared" si="396"/>
        <v>3064</v>
      </c>
      <c r="S2428" s="11">
        <f t="shared" si="398"/>
        <v>24989</v>
      </c>
      <c r="T2428" s="11">
        <f t="shared" si="391"/>
        <v>24989</v>
      </c>
      <c r="U2428" s="11">
        <f t="shared" si="397"/>
        <v>156</v>
      </c>
      <c r="V2428" s="11">
        <f t="shared" si="392"/>
        <v>24989</v>
      </c>
      <c r="W2428" s="12">
        <f t="shared" si="399"/>
        <v>1</v>
      </c>
      <c r="X2428" s="11">
        <f t="shared" si="393"/>
        <v>0</v>
      </c>
      <c r="Y2428" s="12">
        <f t="shared" si="400"/>
        <v>0</v>
      </c>
    </row>
    <row r="2429" spans="1:25">
      <c r="A2429" s="1">
        <v>37126</v>
      </c>
      <c r="B2429" s="7" t="s">
        <v>82</v>
      </c>
      <c r="C2429" s="8" t="str">
        <f t="shared" si="394"/>
        <v>Thur</v>
      </c>
      <c r="E2429" s="10">
        <v>0</v>
      </c>
      <c r="F2429" s="9">
        <v>8011</v>
      </c>
      <c r="G2429" s="9">
        <v>8249</v>
      </c>
      <c r="H2429" s="61">
        <v>5371</v>
      </c>
      <c r="I2429" s="9">
        <v>0</v>
      </c>
      <c r="J2429" s="16">
        <v>0</v>
      </c>
      <c r="K2429" s="9">
        <v>29144</v>
      </c>
      <c r="L2429" s="16">
        <v>0</v>
      </c>
      <c r="M2429" s="16"/>
      <c r="N2429" s="20"/>
      <c r="O2429" s="11">
        <f t="shared" si="395"/>
        <v>50775</v>
      </c>
      <c r="P2429" s="11">
        <v>27757</v>
      </c>
      <c r="Q2429" s="11">
        <f t="shared" si="396"/>
        <v>1387</v>
      </c>
      <c r="S2429" s="11">
        <f t="shared" si="398"/>
        <v>23018</v>
      </c>
      <c r="T2429" s="11">
        <f t="shared" si="391"/>
        <v>23018</v>
      </c>
      <c r="U2429" s="11">
        <f t="shared" si="397"/>
        <v>-1971</v>
      </c>
      <c r="V2429" s="11">
        <f t="shared" si="392"/>
        <v>23018</v>
      </c>
      <c r="W2429" s="12">
        <f t="shared" si="399"/>
        <v>1</v>
      </c>
      <c r="X2429" s="11">
        <f t="shared" si="393"/>
        <v>0</v>
      </c>
      <c r="Y2429" s="12">
        <f t="shared" si="400"/>
        <v>0</v>
      </c>
    </row>
    <row r="2430" spans="1:25">
      <c r="A2430" s="1">
        <v>37127</v>
      </c>
      <c r="B2430" s="7" t="s">
        <v>82</v>
      </c>
      <c r="C2430" s="8" t="str">
        <f t="shared" si="394"/>
        <v>Fri</v>
      </c>
      <c r="E2430" s="10">
        <v>0</v>
      </c>
      <c r="F2430" s="9">
        <v>7399</v>
      </c>
      <c r="G2430" s="9">
        <v>8119</v>
      </c>
      <c r="H2430" s="61">
        <v>5280</v>
      </c>
      <c r="I2430" s="9">
        <v>0</v>
      </c>
      <c r="J2430" s="16">
        <v>0</v>
      </c>
      <c r="K2430" s="9">
        <v>12290</v>
      </c>
      <c r="L2430" s="16">
        <v>0</v>
      </c>
      <c r="M2430" s="16"/>
      <c r="N2430" s="20"/>
      <c r="O2430" s="11">
        <f t="shared" si="395"/>
        <v>33088</v>
      </c>
      <c r="P2430" s="11">
        <v>8335</v>
      </c>
      <c r="Q2430" s="11">
        <f t="shared" si="396"/>
        <v>3955</v>
      </c>
      <c r="S2430" s="11">
        <f t="shared" si="398"/>
        <v>24753</v>
      </c>
      <c r="T2430" s="11">
        <f t="shared" si="391"/>
        <v>24753</v>
      </c>
      <c r="U2430" s="11">
        <f t="shared" si="397"/>
        <v>1735</v>
      </c>
      <c r="V2430" s="11">
        <f t="shared" si="392"/>
        <v>24753</v>
      </c>
      <c r="W2430" s="12">
        <f t="shared" si="399"/>
        <v>1</v>
      </c>
      <c r="X2430" s="11">
        <f t="shared" si="393"/>
        <v>0</v>
      </c>
      <c r="Y2430" s="12">
        <f t="shared" si="400"/>
        <v>0</v>
      </c>
    </row>
    <row r="2431" spans="1:25">
      <c r="A2431" s="1">
        <v>37128</v>
      </c>
      <c r="B2431" s="7" t="s">
        <v>82</v>
      </c>
      <c r="C2431" s="8" t="str">
        <f t="shared" si="394"/>
        <v>Sat</v>
      </c>
      <c r="E2431" s="10">
        <v>0</v>
      </c>
      <c r="F2431" s="9">
        <v>6501</v>
      </c>
      <c r="G2431" s="9">
        <v>7841</v>
      </c>
      <c r="H2431" s="61">
        <v>4464</v>
      </c>
      <c r="I2431" s="9">
        <v>0</v>
      </c>
      <c r="J2431" s="16">
        <v>0</v>
      </c>
      <c r="K2431" s="9">
        <v>2467</v>
      </c>
      <c r="L2431" s="16">
        <v>0</v>
      </c>
      <c r="M2431" s="16"/>
      <c r="N2431" s="20"/>
      <c r="O2431" s="11">
        <f t="shared" si="395"/>
        <v>21273</v>
      </c>
      <c r="P2431" s="11">
        <v>0</v>
      </c>
      <c r="Q2431" s="11">
        <f t="shared" si="396"/>
        <v>2467</v>
      </c>
      <c r="S2431" s="11">
        <f t="shared" si="398"/>
        <v>21273</v>
      </c>
      <c r="T2431" s="11">
        <f t="shared" si="391"/>
        <v>21273</v>
      </c>
      <c r="U2431" s="11">
        <f t="shared" si="397"/>
        <v>-3480</v>
      </c>
      <c r="V2431" s="11">
        <f t="shared" si="392"/>
        <v>21273</v>
      </c>
      <c r="W2431" s="12">
        <f t="shared" si="399"/>
        <v>1</v>
      </c>
      <c r="X2431" s="11">
        <f t="shared" si="393"/>
        <v>0</v>
      </c>
      <c r="Y2431" s="12">
        <f t="shared" si="400"/>
        <v>0</v>
      </c>
    </row>
    <row r="2432" spans="1:25">
      <c r="A2432" s="1">
        <v>37129</v>
      </c>
      <c r="B2432" s="7" t="s">
        <v>82</v>
      </c>
      <c r="C2432" s="8" t="str">
        <f t="shared" si="394"/>
        <v>Sun</v>
      </c>
      <c r="E2432" s="10">
        <v>0</v>
      </c>
      <c r="F2432" s="9">
        <v>7024</v>
      </c>
      <c r="G2432" s="9">
        <v>8002</v>
      </c>
      <c r="H2432" s="61">
        <v>4626</v>
      </c>
      <c r="I2432" s="9">
        <v>0</v>
      </c>
      <c r="J2432" s="16">
        <v>0</v>
      </c>
      <c r="K2432" s="9">
        <v>4443</v>
      </c>
      <c r="L2432" s="16">
        <v>0</v>
      </c>
      <c r="M2432" s="16"/>
      <c r="N2432" s="20"/>
      <c r="O2432" s="11">
        <f t="shared" si="395"/>
        <v>24095</v>
      </c>
      <c r="P2432" s="11">
        <v>2203</v>
      </c>
      <c r="Q2432" s="11">
        <f t="shared" si="396"/>
        <v>2240</v>
      </c>
      <c r="S2432" s="11">
        <f t="shared" si="398"/>
        <v>21892</v>
      </c>
      <c r="T2432" s="11">
        <f t="shared" si="391"/>
        <v>21892</v>
      </c>
      <c r="U2432" s="11">
        <f t="shared" si="397"/>
        <v>619</v>
      </c>
      <c r="V2432" s="11">
        <f t="shared" si="392"/>
        <v>21892</v>
      </c>
      <c r="W2432" s="12">
        <f t="shared" si="399"/>
        <v>1</v>
      </c>
      <c r="X2432" s="11">
        <f t="shared" si="393"/>
        <v>0</v>
      </c>
      <c r="Y2432" s="12">
        <f t="shared" si="400"/>
        <v>0</v>
      </c>
    </row>
    <row r="2433" spans="1:25">
      <c r="A2433" s="1">
        <v>37130</v>
      </c>
      <c r="B2433" s="7" t="s">
        <v>82</v>
      </c>
      <c r="C2433" s="8" t="str">
        <f t="shared" si="394"/>
        <v>Mon</v>
      </c>
      <c r="E2433" s="10">
        <v>0</v>
      </c>
      <c r="F2433" s="9">
        <v>8140</v>
      </c>
      <c r="G2433" s="9">
        <v>8078</v>
      </c>
      <c r="H2433" s="61">
        <v>5342</v>
      </c>
      <c r="I2433" s="9">
        <v>0</v>
      </c>
      <c r="J2433" s="16">
        <v>0</v>
      </c>
      <c r="K2433" s="9">
        <v>37129</v>
      </c>
      <c r="L2433" s="16">
        <v>0</v>
      </c>
      <c r="M2433" s="16"/>
      <c r="N2433" s="20"/>
      <c r="O2433" s="11">
        <f t="shared" si="395"/>
        <v>58689</v>
      </c>
      <c r="P2433" s="11">
        <v>34781</v>
      </c>
      <c r="Q2433" s="11">
        <f t="shared" si="396"/>
        <v>2348</v>
      </c>
      <c r="S2433" s="11">
        <f t="shared" si="398"/>
        <v>23908</v>
      </c>
      <c r="T2433" s="11">
        <f t="shared" si="391"/>
        <v>23908</v>
      </c>
      <c r="U2433" s="11">
        <f t="shared" si="397"/>
        <v>2016</v>
      </c>
      <c r="V2433" s="11">
        <f t="shared" si="392"/>
        <v>23908</v>
      </c>
      <c r="W2433" s="12">
        <f t="shared" si="399"/>
        <v>1</v>
      </c>
      <c r="X2433" s="11">
        <f t="shared" si="393"/>
        <v>0</v>
      </c>
      <c r="Y2433" s="12">
        <f t="shared" si="400"/>
        <v>0</v>
      </c>
    </row>
    <row r="2434" spans="1:25">
      <c r="A2434" s="1">
        <v>37131</v>
      </c>
      <c r="B2434" s="7" t="s">
        <v>82</v>
      </c>
      <c r="C2434" s="8" t="str">
        <f t="shared" si="394"/>
        <v>Tue</v>
      </c>
      <c r="E2434" s="10">
        <v>0</v>
      </c>
      <c r="F2434" s="9">
        <v>8361</v>
      </c>
      <c r="G2434" s="9">
        <v>8150</v>
      </c>
      <c r="H2434" s="61">
        <v>5338</v>
      </c>
      <c r="I2434" s="9">
        <v>0</v>
      </c>
      <c r="J2434" s="16">
        <v>0</v>
      </c>
      <c r="K2434" s="9">
        <v>37086</v>
      </c>
      <c r="L2434" s="16">
        <v>0</v>
      </c>
      <c r="M2434" s="16"/>
      <c r="N2434" s="20"/>
      <c r="O2434" s="11">
        <f t="shared" si="395"/>
        <v>58935</v>
      </c>
      <c r="P2434" s="11">
        <v>34866</v>
      </c>
      <c r="Q2434" s="11">
        <f t="shared" si="396"/>
        <v>2220</v>
      </c>
      <c r="S2434" s="11">
        <f t="shared" si="398"/>
        <v>24069</v>
      </c>
      <c r="T2434" s="11">
        <f t="shared" si="391"/>
        <v>24069</v>
      </c>
      <c r="U2434" s="11">
        <f t="shared" si="397"/>
        <v>161</v>
      </c>
      <c r="V2434" s="11">
        <f t="shared" si="392"/>
        <v>24069</v>
      </c>
      <c r="W2434" s="12">
        <f t="shared" si="399"/>
        <v>1</v>
      </c>
      <c r="X2434" s="11">
        <f t="shared" si="393"/>
        <v>0</v>
      </c>
      <c r="Y2434" s="12">
        <f t="shared" si="400"/>
        <v>0</v>
      </c>
    </row>
    <row r="2435" spans="1:25">
      <c r="A2435" s="1">
        <v>37132</v>
      </c>
      <c r="B2435" s="7" t="s">
        <v>82</v>
      </c>
      <c r="C2435" s="8" t="str">
        <f t="shared" si="394"/>
        <v>Wed</v>
      </c>
      <c r="E2435" s="10">
        <v>0</v>
      </c>
      <c r="F2435" s="9">
        <v>8278</v>
      </c>
      <c r="G2435" s="9">
        <v>8181</v>
      </c>
      <c r="H2435" s="61">
        <v>5328</v>
      </c>
      <c r="I2435" s="9">
        <v>0</v>
      </c>
      <c r="J2435" s="16">
        <v>0</v>
      </c>
      <c r="K2435" s="9">
        <v>38034</v>
      </c>
      <c r="L2435" s="16">
        <v>0</v>
      </c>
      <c r="M2435" s="16"/>
      <c r="N2435" s="20"/>
      <c r="O2435" s="11">
        <f t="shared" si="395"/>
        <v>59821</v>
      </c>
      <c r="P2435" s="11">
        <v>35305</v>
      </c>
      <c r="Q2435" s="11">
        <f t="shared" si="396"/>
        <v>2729</v>
      </c>
      <c r="S2435" s="11">
        <f t="shared" si="398"/>
        <v>24516</v>
      </c>
      <c r="T2435" s="11">
        <f t="shared" ref="T2435:T2498" si="401">SUM(S2435,D2435)</f>
        <v>24516</v>
      </c>
      <c r="U2435" s="11">
        <f t="shared" si="397"/>
        <v>447</v>
      </c>
      <c r="V2435" s="11">
        <f t="shared" ref="V2435:V2498" si="402">SUM(F2435:K2435)-P2435</f>
        <v>24516</v>
      </c>
      <c r="W2435" s="12">
        <f t="shared" si="399"/>
        <v>1</v>
      </c>
      <c r="X2435" s="11">
        <f t="shared" ref="X2435:X2498" si="403">SUM(L2435:M2435)</f>
        <v>0</v>
      </c>
      <c r="Y2435" s="12">
        <f t="shared" si="400"/>
        <v>0</v>
      </c>
    </row>
    <row r="2436" spans="1:25">
      <c r="A2436" s="1">
        <v>37133</v>
      </c>
      <c r="B2436" s="7" t="s">
        <v>82</v>
      </c>
      <c r="C2436" s="8" t="str">
        <f t="shared" ref="C2436:C2499" si="404">IF(WEEKDAY(A2436)=1,"Sun",IF(WEEKDAY(A2436)=2,"Mon",IF(WEEKDAY(A2436)=3,"Tue",IF(WEEKDAY(A2436)=4,"Wed",IF(WEEKDAY(A2436)=5,"Thur",IF(WEEKDAY(A2436)=6,"Fri",IF(WEEKDAY(A2436)=7,"Sat")))))))</f>
        <v>Thur</v>
      </c>
      <c r="E2436" s="10">
        <v>0</v>
      </c>
      <c r="F2436" s="9">
        <v>7731</v>
      </c>
      <c r="G2436" s="9">
        <v>7985</v>
      </c>
      <c r="H2436" s="61">
        <v>5215</v>
      </c>
      <c r="I2436" s="9">
        <v>0</v>
      </c>
      <c r="J2436" s="16">
        <v>0</v>
      </c>
      <c r="K2436" s="9">
        <v>32699</v>
      </c>
      <c r="L2436" s="16">
        <v>0</v>
      </c>
      <c r="M2436" s="16"/>
      <c r="N2436" s="20"/>
      <c r="O2436" s="11">
        <f t="shared" ref="O2436:O2499" si="405">SUM(F2436:M2436)</f>
        <v>53630</v>
      </c>
      <c r="P2436" s="11">
        <v>29815</v>
      </c>
      <c r="Q2436" s="11">
        <f t="shared" ref="Q2436:Q2499" si="406">K2436-P2436</f>
        <v>2884</v>
      </c>
      <c r="S2436" s="11">
        <f t="shared" si="398"/>
        <v>23815</v>
      </c>
      <c r="T2436" s="11">
        <f t="shared" si="401"/>
        <v>23815</v>
      </c>
      <c r="U2436" s="11">
        <f t="shared" si="397"/>
        <v>-701</v>
      </c>
      <c r="V2436" s="11">
        <f t="shared" si="402"/>
        <v>23815</v>
      </c>
      <c r="W2436" s="12">
        <f t="shared" si="399"/>
        <v>1</v>
      </c>
      <c r="X2436" s="11">
        <f t="shared" si="403"/>
        <v>0</v>
      </c>
      <c r="Y2436" s="12">
        <f t="shared" si="400"/>
        <v>0</v>
      </c>
    </row>
    <row r="2437" spans="1:25">
      <c r="A2437" s="1">
        <v>37134</v>
      </c>
      <c r="B2437" s="7" t="s">
        <v>82</v>
      </c>
      <c r="C2437" s="8" t="str">
        <f t="shared" si="404"/>
        <v>Fri</v>
      </c>
      <c r="E2437" s="10">
        <v>0</v>
      </c>
      <c r="F2437" s="9">
        <v>6419</v>
      </c>
      <c r="G2437" s="9">
        <v>7381</v>
      </c>
      <c r="H2437" s="61">
        <v>4568</v>
      </c>
      <c r="I2437" s="9">
        <v>0</v>
      </c>
      <c r="J2437" s="16">
        <v>0</v>
      </c>
      <c r="K2437" s="9">
        <v>35545</v>
      </c>
      <c r="L2437" s="16">
        <v>0</v>
      </c>
      <c r="M2437" s="16"/>
      <c r="N2437" s="20"/>
      <c r="O2437" s="11">
        <f t="shared" si="405"/>
        <v>53913</v>
      </c>
      <c r="P2437" s="11">
        <v>32757</v>
      </c>
      <c r="Q2437" s="11">
        <f t="shared" si="406"/>
        <v>2788</v>
      </c>
      <c r="S2437" s="11">
        <f t="shared" si="398"/>
        <v>21156</v>
      </c>
      <c r="T2437" s="11">
        <f t="shared" si="401"/>
        <v>21156</v>
      </c>
      <c r="U2437" s="11">
        <f t="shared" ref="U2437:U2500" si="407">S2437-S2436</f>
        <v>-2659</v>
      </c>
      <c r="V2437" s="11">
        <f t="shared" si="402"/>
        <v>21156</v>
      </c>
      <c r="W2437" s="12">
        <f t="shared" si="399"/>
        <v>1</v>
      </c>
      <c r="X2437" s="11">
        <f t="shared" si="403"/>
        <v>0</v>
      </c>
      <c r="Y2437" s="12">
        <f t="shared" si="400"/>
        <v>0</v>
      </c>
    </row>
    <row r="2438" spans="1:25">
      <c r="A2438" s="1">
        <v>37135</v>
      </c>
      <c r="B2438" s="7" t="s">
        <v>83</v>
      </c>
      <c r="C2438" s="8" t="str">
        <f t="shared" si="404"/>
        <v>Sat</v>
      </c>
      <c r="E2438" s="10">
        <v>0</v>
      </c>
      <c r="F2438" s="9">
        <v>5796</v>
      </c>
      <c r="G2438" s="9">
        <v>7277</v>
      </c>
      <c r="H2438" s="61">
        <v>3956</v>
      </c>
      <c r="I2438" s="9">
        <v>0</v>
      </c>
      <c r="J2438" s="16">
        <v>0</v>
      </c>
      <c r="K2438" s="16">
        <v>24346</v>
      </c>
      <c r="L2438" s="16">
        <v>0</v>
      </c>
      <c r="M2438" s="16"/>
      <c r="N2438" s="20"/>
      <c r="O2438" s="11">
        <f t="shared" si="405"/>
        <v>41375</v>
      </c>
      <c r="P2438" s="22">
        <v>22802</v>
      </c>
      <c r="Q2438" s="11">
        <f t="shared" si="406"/>
        <v>1544</v>
      </c>
      <c r="S2438" s="11">
        <f t="shared" si="398"/>
        <v>18573</v>
      </c>
      <c r="T2438" s="11">
        <f t="shared" si="401"/>
        <v>18573</v>
      </c>
      <c r="U2438" s="11">
        <f t="shared" si="407"/>
        <v>-2583</v>
      </c>
      <c r="V2438" s="11">
        <f t="shared" si="402"/>
        <v>18573</v>
      </c>
      <c r="W2438" s="12">
        <f t="shared" si="399"/>
        <v>1</v>
      </c>
      <c r="X2438" s="11">
        <f t="shared" si="403"/>
        <v>0</v>
      </c>
      <c r="Y2438" s="12">
        <f t="shared" si="400"/>
        <v>0</v>
      </c>
    </row>
    <row r="2439" spans="1:25">
      <c r="A2439" s="1">
        <v>37136</v>
      </c>
      <c r="B2439" s="7" t="s">
        <v>83</v>
      </c>
      <c r="C2439" s="8" t="str">
        <f t="shared" si="404"/>
        <v>Sun</v>
      </c>
      <c r="E2439" s="10">
        <v>0</v>
      </c>
      <c r="F2439" s="9">
        <v>4818</v>
      </c>
      <c r="G2439" s="9">
        <v>7230</v>
      </c>
      <c r="H2439" s="61">
        <v>3772</v>
      </c>
      <c r="I2439" s="9">
        <v>0</v>
      </c>
      <c r="J2439" s="16">
        <v>0</v>
      </c>
      <c r="K2439" s="16">
        <v>3565</v>
      </c>
      <c r="L2439" s="16">
        <v>0</v>
      </c>
      <c r="M2439" s="16"/>
      <c r="N2439" s="20"/>
      <c r="O2439" s="11">
        <f t="shared" si="405"/>
        <v>19385</v>
      </c>
      <c r="P2439" s="22">
        <v>1320</v>
      </c>
      <c r="Q2439" s="11">
        <f t="shared" si="406"/>
        <v>2245</v>
      </c>
      <c r="S2439" s="11">
        <f t="shared" si="398"/>
        <v>18065</v>
      </c>
      <c r="T2439" s="11">
        <f t="shared" si="401"/>
        <v>18065</v>
      </c>
      <c r="U2439" s="11">
        <f t="shared" si="407"/>
        <v>-508</v>
      </c>
      <c r="V2439" s="11">
        <f t="shared" si="402"/>
        <v>18065</v>
      </c>
      <c r="W2439" s="12">
        <f t="shared" si="399"/>
        <v>1</v>
      </c>
      <c r="X2439" s="11">
        <f t="shared" si="403"/>
        <v>0</v>
      </c>
      <c r="Y2439" s="12">
        <f t="shared" si="400"/>
        <v>0</v>
      </c>
    </row>
    <row r="2440" spans="1:25">
      <c r="A2440" s="1">
        <v>37137</v>
      </c>
      <c r="B2440" s="7" t="s">
        <v>83</v>
      </c>
      <c r="C2440" s="8" t="str">
        <f t="shared" si="404"/>
        <v>Mon</v>
      </c>
      <c r="E2440" s="10">
        <v>0</v>
      </c>
      <c r="F2440" s="9">
        <v>6627</v>
      </c>
      <c r="G2440" s="9">
        <v>7783</v>
      </c>
      <c r="H2440" s="61">
        <v>4333</v>
      </c>
      <c r="I2440" s="9">
        <v>0</v>
      </c>
      <c r="J2440" s="16">
        <v>0</v>
      </c>
      <c r="K2440" s="16">
        <v>3643</v>
      </c>
      <c r="L2440" s="16">
        <v>0</v>
      </c>
      <c r="M2440" s="16"/>
      <c r="N2440" s="20"/>
      <c r="O2440" s="11">
        <f t="shared" si="405"/>
        <v>22386</v>
      </c>
      <c r="P2440" s="22">
        <v>924</v>
      </c>
      <c r="Q2440" s="11">
        <f t="shared" si="406"/>
        <v>2719</v>
      </c>
      <c r="S2440" s="11">
        <f t="shared" si="398"/>
        <v>21462</v>
      </c>
      <c r="T2440" s="11">
        <f t="shared" si="401"/>
        <v>21462</v>
      </c>
      <c r="U2440" s="11">
        <f t="shared" si="407"/>
        <v>3397</v>
      </c>
      <c r="V2440" s="11">
        <f t="shared" si="402"/>
        <v>21462</v>
      </c>
      <c r="W2440" s="12">
        <f t="shared" si="399"/>
        <v>1</v>
      </c>
      <c r="X2440" s="11">
        <f t="shared" si="403"/>
        <v>0</v>
      </c>
      <c r="Y2440" s="12">
        <f t="shared" si="400"/>
        <v>0</v>
      </c>
    </row>
    <row r="2441" spans="1:25">
      <c r="A2441" s="1">
        <v>37138</v>
      </c>
      <c r="B2441" s="7" t="s">
        <v>83</v>
      </c>
      <c r="C2441" s="8" t="str">
        <f t="shared" si="404"/>
        <v>Tue</v>
      </c>
      <c r="E2441" s="10">
        <v>0</v>
      </c>
      <c r="F2441" s="9">
        <v>9209</v>
      </c>
      <c r="G2441" s="9">
        <v>8416</v>
      </c>
      <c r="H2441" s="61">
        <v>5394</v>
      </c>
      <c r="I2441" s="9">
        <v>0</v>
      </c>
      <c r="J2441" s="16">
        <v>0</v>
      </c>
      <c r="K2441" s="16">
        <v>26614</v>
      </c>
      <c r="L2441" s="16">
        <v>0</v>
      </c>
      <c r="M2441" s="16"/>
      <c r="N2441" s="20"/>
      <c r="O2441" s="11">
        <f t="shared" si="405"/>
        <v>49633</v>
      </c>
      <c r="P2441" s="22">
        <v>23716</v>
      </c>
      <c r="Q2441" s="11">
        <f t="shared" si="406"/>
        <v>2898</v>
      </c>
      <c r="S2441" s="11">
        <f t="shared" si="398"/>
        <v>25917</v>
      </c>
      <c r="T2441" s="11">
        <f t="shared" si="401"/>
        <v>25917</v>
      </c>
      <c r="U2441" s="11">
        <f t="shared" si="407"/>
        <v>4455</v>
      </c>
      <c r="V2441" s="11">
        <f t="shared" si="402"/>
        <v>25917</v>
      </c>
      <c r="W2441" s="12">
        <f t="shared" si="399"/>
        <v>1</v>
      </c>
      <c r="X2441" s="11">
        <f t="shared" si="403"/>
        <v>0</v>
      </c>
      <c r="Y2441" s="12">
        <f t="shared" si="400"/>
        <v>0</v>
      </c>
    </row>
    <row r="2442" spans="1:25">
      <c r="A2442" s="1">
        <v>37139</v>
      </c>
      <c r="B2442" s="7" t="s">
        <v>83</v>
      </c>
      <c r="C2442" s="8" t="str">
        <f t="shared" si="404"/>
        <v>Wed</v>
      </c>
      <c r="E2442" s="10">
        <v>0</v>
      </c>
      <c r="F2442" s="9">
        <v>9653</v>
      </c>
      <c r="G2442" s="9">
        <v>8509</v>
      </c>
      <c r="H2442" s="61">
        <v>5492</v>
      </c>
      <c r="I2442" s="9">
        <v>0</v>
      </c>
      <c r="J2442" s="16">
        <v>0</v>
      </c>
      <c r="K2442" s="16">
        <v>33130</v>
      </c>
      <c r="L2442" s="16">
        <v>0</v>
      </c>
      <c r="M2442" s="16"/>
      <c r="N2442" s="20"/>
      <c r="O2442" s="11">
        <f t="shared" si="405"/>
        <v>56784</v>
      </c>
      <c r="P2442" s="22">
        <v>30450</v>
      </c>
      <c r="Q2442" s="11">
        <f t="shared" si="406"/>
        <v>2680</v>
      </c>
      <c r="S2442" s="11">
        <f t="shared" si="398"/>
        <v>26334</v>
      </c>
      <c r="T2442" s="11">
        <f t="shared" si="401"/>
        <v>26334</v>
      </c>
      <c r="U2442" s="11">
        <f t="shared" si="407"/>
        <v>417</v>
      </c>
      <c r="V2442" s="11">
        <f t="shared" si="402"/>
        <v>26334</v>
      </c>
      <c r="W2442" s="12">
        <f t="shared" si="399"/>
        <v>1</v>
      </c>
      <c r="X2442" s="11">
        <f t="shared" si="403"/>
        <v>0</v>
      </c>
      <c r="Y2442" s="12">
        <f t="shared" si="400"/>
        <v>0</v>
      </c>
    </row>
    <row r="2443" spans="1:25">
      <c r="A2443" s="1">
        <v>37140</v>
      </c>
      <c r="B2443" s="7" t="s">
        <v>83</v>
      </c>
      <c r="C2443" s="8" t="str">
        <f t="shared" si="404"/>
        <v>Thur</v>
      </c>
      <c r="E2443" s="10">
        <v>0</v>
      </c>
      <c r="F2443" s="9">
        <v>9429</v>
      </c>
      <c r="G2443" s="9">
        <v>8592</v>
      </c>
      <c r="H2443" s="61">
        <v>5449</v>
      </c>
      <c r="I2443" s="9">
        <v>0</v>
      </c>
      <c r="J2443" s="16">
        <v>0</v>
      </c>
      <c r="K2443" s="16">
        <v>33088</v>
      </c>
      <c r="L2443" s="16">
        <v>0</v>
      </c>
      <c r="M2443" s="16"/>
      <c r="N2443" s="20"/>
      <c r="O2443" s="11">
        <f t="shared" si="405"/>
        <v>56558</v>
      </c>
      <c r="P2443" s="20">
        <v>30097</v>
      </c>
      <c r="Q2443" s="11">
        <f t="shared" si="406"/>
        <v>2991</v>
      </c>
      <c r="S2443" s="11">
        <f t="shared" si="398"/>
        <v>26461</v>
      </c>
      <c r="T2443" s="11">
        <f t="shared" si="401"/>
        <v>26461</v>
      </c>
      <c r="U2443" s="11">
        <f t="shared" si="407"/>
        <v>127</v>
      </c>
      <c r="V2443" s="11">
        <f t="shared" si="402"/>
        <v>26461</v>
      </c>
      <c r="W2443" s="12">
        <f t="shared" si="399"/>
        <v>1</v>
      </c>
      <c r="X2443" s="11">
        <f t="shared" si="403"/>
        <v>0</v>
      </c>
      <c r="Y2443" s="12">
        <f t="shared" si="400"/>
        <v>0</v>
      </c>
    </row>
    <row r="2444" spans="1:25">
      <c r="A2444" s="1">
        <v>37141</v>
      </c>
      <c r="B2444" s="7" t="s">
        <v>83</v>
      </c>
      <c r="C2444" s="8" t="str">
        <f t="shared" si="404"/>
        <v>Fri</v>
      </c>
      <c r="E2444" s="10">
        <v>0</v>
      </c>
      <c r="F2444" s="9">
        <v>9073</v>
      </c>
      <c r="G2444" s="9">
        <v>8820</v>
      </c>
      <c r="H2444" s="61">
        <v>5325</v>
      </c>
      <c r="I2444" s="9">
        <v>0</v>
      </c>
      <c r="J2444" s="16">
        <v>0</v>
      </c>
      <c r="K2444" s="16">
        <v>32698</v>
      </c>
      <c r="L2444" s="16">
        <v>0</v>
      </c>
      <c r="M2444" s="16"/>
      <c r="N2444" s="20"/>
      <c r="O2444" s="11">
        <f t="shared" si="405"/>
        <v>55916</v>
      </c>
      <c r="P2444" s="22">
        <v>30014</v>
      </c>
      <c r="Q2444" s="11">
        <f t="shared" si="406"/>
        <v>2684</v>
      </c>
      <c r="S2444" s="11">
        <f t="shared" si="398"/>
        <v>25902</v>
      </c>
      <c r="T2444" s="11">
        <f t="shared" si="401"/>
        <v>25902</v>
      </c>
      <c r="U2444" s="11">
        <f t="shared" si="407"/>
        <v>-559</v>
      </c>
      <c r="V2444" s="11">
        <f t="shared" si="402"/>
        <v>25902</v>
      </c>
      <c r="W2444" s="12">
        <f t="shared" si="399"/>
        <v>1</v>
      </c>
      <c r="X2444" s="11">
        <f t="shared" si="403"/>
        <v>0</v>
      </c>
      <c r="Y2444" s="12">
        <f t="shared" si="400"/>
        <v>0</v>
      </c>
    </row>
    <row r="2445" spans="1:25">
      <c r="A2445" s="1">
        <v>37142</v>
      </c>
      <c r="B2445" s="7" t="s">
        <v>83</v>
      </c>
      <c r="C2445" s="8" t="str">
        <f t="shared" si="404"/>
        <v>Sat</v>
      </c>
      <c r="E2445" s="10">
        <v>0</v>
      </c>
      <c r="F2445" s="9">
        <v>8027</v>
      </c>
      <c r="G2445" s="9">
        <v>8582</v>
      </c>
      <c r="H2445" s="61">
        <v>4776</v>
      </c>
      <c r="I2445" s="9">
        <v>0</v>
      </c>
      <c r="J2445" s="16">
        <v>0</v>
      </c>
      <c r="K2445" s="16">
        <v>34841</v>
      </c>
      <c r="L2445" s="16">
        <v>0</v>
      </c>
      <c r="M2445" s="16"/>
      <c r="N2445" s="20"/>
      <c r="O2445" s="11">
        <f t="shared" si="405"/>
        <v>56226</v>
      </c>
      <c r="P2445" s="22">
        <v>31946</v>
      </c>
      <c r="Q2445" s="11">
        <f t="shared" si="406"/>
        <v>2895</v>
      </c>
      <c r="S2445" s="11">
        <f t="shared" si="398"/>
        <v>24280</v>
      </c>
      <c r="T2445" s="11">
        <f t="shared" si="401"/>
        <v>24280</v>
      </c>
      <c r="U2445" s="11">
        <f t="shared" si="407"/>
        <v>-1622</v>
      </c>
      <c r="V2445" s="11">
        <f t="shared" si="402"/>
        <v>24280</v>
      </c>
      <c r="W2445" s="12">
        <f t="shared" si="399"/>
        <v>1</v>
      </c>
      <c r="X2445" s="11">
        <f t="shared" si="403"/>
        <v>0</v>
      </c>
      <c r="Y2445" s="12">
        <f t="shared" si="400"/>
        <v>0</v>
      </c>
    </row>
    <row r="2446" spans="1:25">
      <c r="A2446" s="1">
        <v>37143</v>
      </c>
      <c r="B2446" s="7" t="s">
        <v>83</v>
      </c>
      <c r="C2446" s="8" t="str">
        <f t="shared" si="404"/>
        <v>Sun</v>
      </c>
      <c r="E2446" s="10">
        <v>0</v>
      </c>
      <c r="F2446" s="9">
        <v>8964</v>
      </c>
      <c r="G2446" s="9">
        <v>8988</v>
      </c>
      <c r="H2446" s="61">
        <v>5133</v>
      </c>
      <c r="I2446" s="9">
        <v>0</v>
      </c>
      <c r="J2446" s="16">
        <v>0</v>
      </c>
      <c r="K2446" s="16">
        <v>46094</v>
      </c>
      <c r="L2446" s="16">
        <v>0</v>
      </c>
      <c r="M2446" s="16"/>
      <c r="N2446" s="20"/>
      <c r="O2446" s="11">
        <f t="shared" si="405"/>
        <v>69179</v>
      </c>
      <c r="P2446" s="22">
        <v>43179</v>
      </c>
      <c r="Q2446" s="11">
        <f t="shared" si="406"/>
        <v>2915</v>
      </c>
      <c r="S2446" s="11">
        <f t="shared" si="398"/>
        <v>26000</v>
      </c>
      <c r="T2446" s="11">
        <f t="shared" si="401"/>
        <v>26000</v>
      </c>
      <c r="U2446" s="11">
        <f t="shared" si="407"/>
        <v>1720</v>
      </c>
      <c r="V2446" s="11">
        <f t="shared" si="402"/>
        <v>26000</v>
      </c>
      <c r="W2446" s="12">
        <f t="shared" si="399"/>
        <v>1</v>
      </c>
      <c r="X2446" s="11">
        <f t="shared" si="403"/>
        <v>0</v>
      </c>
      <c r="Y2446" s="12">
        <f t="shared" si="400"/>
        <v>0</v>
      </c>
    </row>
    <row r="2447" spans="1:25">
      <c r="A2447" s="1">
        <v>37144</v>
      </c>
      <c r="B2447" s="7" t="s">
        <v>83</v>
      </c>
      <c r="C2447" s="8" t="str">
        <f t="shared" si="404"/>
        <v>Mon</v>
      </c>
      <c r="E2447" s="10">
        <v>0</v>
      </c>
      <c r="F2447" s="9">
        <v>8610</v>
      </c>
      <c r="G2447" s="9">
        <v>9588</v>
      </c>
      <c r="H2447" s="61">
        <v>5858</v>
      </c>
      <c r="I2447" s="9">
        <v>0</v>
      </c>
      <c r="J2447" s="16">
        <v>0</v>
      </c>
      <c r="K2447" s="83">
        <v>19902</v>
      </c>
      <c r="L2447" s="16">
        <v>1386</v>
      </c>
      <c r="M2447" s="16"/>
      <c r="N2447" s="20"/>
      <c r="O2447" s="11">
        <f t="shared" si="405"/>
        <v>45344</v>
      </c>
      <c r="P2447" s="26">
        <v>27932</v>
      </c>
      <c r="Q2447" s="11">
        <f t="shared" si="406"/>
        <v>-8030</v>
      </c>
      <c r="S2447" s="11">
        <f t="shared" si="398"/>
        <v>17412</v>
      </c>
      <c r="T2447" s="11">
        <f t="shared" si="401"/>
        <v>17412</v>
      </c>
      <c r="U2447" s="11">
        <f t="shared" si="407"/>
        <v>-8588</v>
      </c>
      <c r="V2447" s="11">
        <f t="shared" si="402"/>
        <v>16026</v>
      </c>
      <c r="W2447" s="12">
        <f t="shared" si="399"/>
        <v>0.92039972432804962</v>
      </c>
      <c r="X2447" s="11">
        <f t="shared" si="403"/>
        <v>1386</v>
      </c>
      <c r="Y2447" s="12">
        <f t="shared" si="400"/>
        <v>7.9600275671950382E-2</v>
      </c>
    </row>
    <row r="2448" spans="1:25">
      <c r="A2448" s="1">
        <v>37145</v>
      </c>
      <c r="B2448" s="7" t="s">
        <v>83</v>
      </c>
      <c r="C2448" s="8" t="str">
        <f t="shared" si="404"/>
        <v>Tue</v>
      </c>
      <c r="E2448" s="10">
        <v>0</v>
      </c>
      <c r="F2448" s="9">
        <v>0</v>
      </c>
      <c r="G2448" s="9">
        <v>9831</v>
      </c>
      <c r="H2448" s="61">
        <v>6102</v>
      </c>
      <c r="I2448" s="9">
        <v>0</v>
      </c>
      <c r="J2448" s="16">
        <v>0</v>
      </c>
      <c r="K2448" s="83">
        <v>20097</v>
      </c>
      <c r="L2448" s="16">
        <v>9951</v>
      </c>
      <c r="M2448" s="16"/>
      <c r="N2448" s="20"/>
      <c r="O2448" s="11">
        <f t="shared" si="405"/>
        <v>45981</v>
      </c>
      <c r="P2448" s="26">
        <v>21864</v>
      </c>
      <c r="Q2448" s="11">
        <f t="shared" si="406"/>
        <v>-1767</v>
      </c>
      <c r="S2448" s="11">
        <f t="shared" si="398"/>
        <v>24117</v>
      </c>
      <c r="T2448" s="11">
        <f t="shared" si="401"/>
        <v>24117</v>
      </c>
      <c r="U2448" s="11">
        <f t="shared" si="407"/>
        <v>6705</v>
      </c>
      <c r="V2448" s="11">
        <f t="shared" si="402"/>
        <v>14166</v>
      </c>
      <c r="W2448" s="12">
        <f t="shared" si="399"/>
        <v>0.58738649085707173</v>
      </c>
      <c r="X2448" s="11">
        <f t="shared" si="403"/>
        <v>9951</v>
      </c>
      <c r="Y2448" s="12">
        <f t="shared" si="400"/>
        <v>0.41261350914292821</v>
      </c>
    </row>
    <row r="2449" spans="1:25">
      <c r="A2449" s="1">
        <v>37146</v>
      </c>
      <c r="B2449" s="7" t="s">
        <v>83</v>
      </c>
      <c r="C2449" s="8" t="str">
        <f t="shared" si="404"/>
        <v>Wed</v>
      </c>
      <c r="E2449" s="10">
        <v>0</v>
      </c>
      <c r="F2449" s="9">
        <v>9475</v>
      </c>
      <c r="G2449" s="9">
        <v>9603</v>
      </c>
      <c r="H2449" s="61">
        <v>5922</v>
      </c>
      <c r="I2449" s="9">
        <v>729</v>
      </c>
      <c r="J2449" s="16">
        <v>0</v>
      </c>
      <c r="K2449" s="16">
        <v>25082</v>
      </c>
      <c r="L2449" s="16">
        <v>460</v>
      </c>
      <c r="M2449" s="16"/>
      <c r="N2449" s="20"/>
      <c r="O2449" s="11">
        <f t="shared" si="405"/>
        <v>51271</v>
      </c>
      <c r="P2449" s="20">
        <v>22145</v>
      </c>
      <c r="Q2449" s="11">
        <f t="shared" si="406"/>
        <v>2937</v>
      </c>
      <c r="S2449" s="11">
        <f t="shared" si="398"/>
        <v>29126</v>
      </c>
      <c r="T2449" s="11">
        <f t="shared" si="401"/>
        <v>29126</v>
      </c>
      <c r="U2449" s="11">
        <f t="shared" si="407"/>
        <v>5009</v>
      </c>
      <c r="V2449" s="11">
        <f t="shared" si="402"/>
        <v>28666</v>
      </c>
      <c r="W2449" s="12">
        <f t="shared" si="399"/>
        <v>0.98420655084803954</v>
      </c>
      <c r="X2449" s="11">
        <f t="shared" si="403"/>
        <v>460</v>
      </c>
      <c r="Y2449" s="12">
        <f t="shared" si="400"/>
        <v>1.5793449151960449E-2</v>
      </c>
    </row>
    <row r="2450" spans="1:25">
      <c r="A2450" s="1">
        <v>37147</v>
      </c>
      <c r="B2450" s="7" t="s">
        <v>83</v>
      </c>
      <c r="C2450" s="8" t="str">
        <f t="shared" si="404"/>
        <v>Thur</v>
      </c>
      <c r="E2450" s="10">
        <v>0</v>
      </c>
      <c r="F2450" s="9">
        <v>9219</v>
      </c>
      <c r="G2450" s="9">
        <v>9179</v>
      </c>
      <c r="H2450" s="61">
        <v>5742</v>
      </c>
      <c r="I2450" s="9">
        <v>0</v>
      </c>
      <c r="J2450" s="16">
        <v>0</v>
      </c>
      <c r="K2450" s="16">
        <v>15470</v>
      </c>
      <c r="L2450" s="16">
        <v>0</v>
      </c>
      <c r="M2450" s="16"/>
      <c r="N2450" s="20"/>
      <c r="O2450" s="11">
        <f t="shared" si="405"/>
        <v>39610</v>
      </c>
      <c r="P2450" s="22">
        <v>12789</v>
      </c>
      <c r="Q2450" s="11">
        <f t="shared" si="406"/>
        <v>2681</v>
      </c>
      <c r="S2450" s="11">
        <f t="shared" si="398"/>
        <v>26821</v>
      </c>
      <c r="T2450" s="11">
        <f t="shared" si="401"/>
        <v>26821</v>
      </c>
      <c r="U2450" s="11">
        <f t="shared" si="407"/>
        <v>-2305</v>
      </c>
      <c r="V2450" s="11">
        <f t="shared" si="402"/>
        <v>26821</v>
      </c>
      <c r="W2450" s="12">
        <f t="shared" si="399"/>
        <v>1</v>
      </c>
      <c r="X2450" s="11">
        <f t="shared" si="403"/>
        <v>0</v>
      </c>
      <c r="Y2450" s="12">
        <f t="shared" si="400"/>
        <v>0</v>
      </c>
    </row>
    <row r="2451" spans="1:25">
      <c r="A2451" s="1">
        <v>37148</v>
      </c>
      <c r="B2451" s="7" t="s">
        <v>83</v>
      </c>
      <c r="C2451" s="8" t="str">
        <f t="shared" si="404"/>
        <v>Fri</v>
      </c>
      <c r="E2451" s="10">
        <v>7</v>
      </c>
      <c r="F2451" s="9">
        <v>8902</v>
      </c>
      <c r="G2451" s="9">
        <v>8578</v>
      </c>
      <c r="H2451" s="61">
        <v>5646</v>
      </c>
      <c r="I2451" s="9">
        <v>123</v>
      </c>
      <c r="J2451" s="16">
        <v>0</v>
      </c>
      <c r="K2451" s="16">
        <v>2636</v>
      </c>
      <c r="L2451" s="16">
        <v>0</v>
      </c>
      <c r="M2451" s="16"/>
      <c r="N2451" s="20"/>
      <c r="O2451" s="11">
        <f t="shared" si="405"/>
        <v>25885</v>
      </c>
      <c r="P2451" s="22">
        <v>0</v>
      </c>
      <c r="Q2451" s="11">
        <f t="shared" si="406"/>
        <v>2636</v>
      </c>
      <c r="S2451" s="11">
        <f t="shared" si="398"/>
        <v>25885</v>
      </c>
      <c r="T2451" s="11">
        <f t="shared" si="401"/>
        <v>25885</v>
      </c>
      <c r="U2451" s="11">
        <f t="shared" si="407"/>
        <v>-936</v>
      </c>
      <c r="V2451" s="11">
        <f t="shared" si="402"/>
        <v>25885</v>
      </c>
      <c r="W2451" s="12">
        <f t="shared" si="399"/>
        <v>1</v>
      </c>
      <c r="X2451" s="11">
        <f t="shared" si="403"/>
        <v>0</v>
      </c>
      <c r="Y2451" s="12">
        <f t="shared" si="400"/>
        <v>0</v>
      </c>
    </row>
    <row r="2452" spans="1:25">
      <c r="A2452" s="1">
        <v>37149</v>
      </c>
      <c r="B2452" s="7" t="s">
        <v>83</v>
      </c>
      <c r="C2452" s="8" t="str">
        <f t="shared" si="404"/>
        <v>Sat</v>
      </c>
      <c r="E2452" s="10">
        <v>8</v>
      </c>
      <c r="F2452" s="9">
        <v>8585</v>
      </c>
      <c r="G2452" s="9">
        <v>8341</v>
      </c>
      <c r="H2452" s="61">
        <v>4979</v>
      </c>
      <c r="I2452" s="9">
        <v>0</v>
      </c>
      <c r="J2452" s="16">
        <v>0</v>
      </c>
      <c r="K2452" s="16">
        <v>2995</v>
      </c>
      <c r="L2452" s="16">
        <v>0</v>
      </c>
      <c r="M2452" s="16"/>
      <c r="N2452" s="20"/>
      <c r="O2452" s="11">
        <f t="shared" si="405"/>
        <v>24900</v>
      </c>
      <c r="P2452" s="22">
        <v>0</v>
      </c>
      <c r="Q2452" s="11">
        <f t="shared" si="406"/>
        <v>2995</v>
      </c>
      <c r="S2452" s="11">
        <f t="shared" si="398"/>
        <v>24900</v>
      </c>
      <c r="T2452" s="11">
        <f t="shared" si="401"/>
        <v>24900</v>
      </c>
      <c r="U2452" s="11">
        <f t="shared" si="407"/>
        <v>-985</v>
      </c>
      <c r="V2452" s="11">
        <f t="shared" si="402"/>
        <v>24900</v>
      </c>
      <c r="W2452" s="12">
        <f t="shared" si="399"/>
        <v>1</v>
      </c>
      <c r="X2452" s="11">
        <f t="shared" si="403"/>
        <v>0</v>
      </c>
      <c r="Y2452" s="12">
        <f t="shared" si="400"/>
        <v>0</v>
      </c>
    </row>
    <row r="2453" spans="1:25">
      <c r="A2453" s="1">
        <v>37150</v>
      </c>
      <c r="B2453" s="7" t="s">
        <v>83</v>
      </c>
      <c r="C2453" s="8" t="str">
        <f t="shared" si="404"/>
        <v>Sun</v>
      </c>
      <c r="E2453" s="10">
        <v>4</v>
      </c>
      <c r="F2453" s="9">
        <v>10203</v>
      </c>
      <c r="G2453" s="9">
        <v>9371</v>
      </c>
      <c r="H2453" s="61">
        <v>5458</v>
      </c>
      <c r="I2453" s="9">
        <v>0</v>
      </c>
      <c r="J2453" s="16">
        <v>0</v>
      </c>
      <c r="K2453" s="16">
        <v>2854</v>
      </c>
      <c r="L2453" s="16">
        <v>0</v>
      </c>
      <c r="M2453" s="16"/>
      <c r="N2453" s="20"/>
      <c r="O2453" s="11">
        <f t="shared" si="405"/>
        <v>27886</v>
      </c>
      <c r="P2453" s="22">
        <v>0</v>
      </c>
      <c r="Q2453" s="11">
        <f t="shared" si="406"/>
        <v>2854</v>
      </c>
      <c r="S2453" s="11">
        <f t="shared" si="398"/>
        <v>27886</v>
      </c>
      <c r="T2453" s="11">
        <f t="shared" si="401"/>
        <v>27886</v>
      </c>
      <c r="U2453" s="11">
        <f t="shared" si="407"/>
        <v>2986</v>
      </c>
      <c r="V2453" s="11">
        <f t="shared" si="402"/>
        <v>27886</v>
      </c>
      <c r="W2453" s="12">
        <f t="shared" si="399"/>
        <v>1</v>
      </c>
      <c r="X2453" s="11">
        <f t="shared" si="403"/>
        <v>0</v>
      </c>
      <c r="Y2453" s="12">
        <f t="shared" si="400"/>
        <v>0</v>
      </c>
    </row>
    <row r="2454" spans="1:25">
      <c r="A2454" s="1">
        <v>37151</v>
      </c>
      <c r="B2454" s="7" t="s">
        <v>83</v>
      </c>
      <c r="C2454" s="8" t="str">
        <f t="shared" si="404"/>
        <v>Mon</v>
      </c>
      <c r="E2454" s="10">
        <v>0</v>
      </c>
      <c r="F2454" s="9">
        <v>11434</v>
      </c>
      <c r="G2454" s="9">
        <v>10184</v>
      </c>
      <c r="H2454" s="61">
        <v>6119</v>
      </c>
      <c r="I2454" s="9">
        <v>0</v>
      </c>
      <c r="J2454" s="16">
        <v>0</v>
      </c>
      <c r="K2454" s="16">
        <v>2836</v>
      </c>
      <c r="L2454" s="16">
        <v>0</v>
      </c>
      <c r="M2454" s="16"/>
      <c r="N2454" s="20"/>
      <c r="O2454" s="11">
        <f t="shared" si="405"/>
        <v>30573</v>
      </c>
      <c r="P2454" s="22">
        <v>0</v>
      </c>
      <c r="Q2454" s="11">
        <f t="shared" si="406"/>
        <v>2836</v>
      </c>
      <c r="S2454" s="11">
        <f t="shared" si="398"/>
        <v>30573</v>
      </c>
      <c r="T2454" s="11">
        <f t="shared" si="401"/>
        <v>30573</v>
      </c>
      <c r="U2454" s="11">
        <f t="shared" si="407"/>
        <v>2687</v>
      </c>
      <c r="V2454" s="11">
        <f t="shared" si="402"/>
        <v>30573</v>
      </c>
      <c r="W2454" s="12">
        <f t="shared" si="399"/>
        <v>1</v>
      </c>
      <c r="X2454" s="11">
        <f t="shared" si="403"/>
        <v>0</v>
      </c>
      <c r="Y2454" s="12">
        <f t="shared" si="400"/>
        <v>0</v>
      </c>
    </row>
    <row r="2455" spans="1:25">
      <c r="A2455" s="1">
        <v>37152</v>
      </c>
      <c r="B2455" s="7" t="s">
        <v>83</v>
      </c>
      <c r="C2455" s="8" t="str">
        <f t="shared" si="404"/>
        <v>Tue</v>
      </c>
      <c r="E2455" s="10">
        <v>0</v>
      </c>
      <c r="F2455" s="9">
        <v>10876</v>
      </c>
      <c r="G2455" s="9">
        <v>10077</v>
      </c>
      <c r="H2455" s="61">
        <v>5998</v>
      </c>
      <c r="I2455" s="9">
        <v>0</v>
      </c>
      <c r="J2455" s="16">
        <v>0</v>
      </c>
      <c r="K2455" s="16">
        <v>2764</v>
      </c>
      <c r="L2455" s="16">
        <v>0</v>
      </c>
      <c r="M2455" s="16"/>
      <c r="N2455" s="20"/>
      <c r="O2455" s="11">
        <f t="shared" si="405"/>
        <v>29715</v>
      </c>
      <c r="P2455" s="22">
        <v>436</v>
      </c>
      <c r="Q2455" s="11">
        <f t="shared" si="406"/>
        <v>2328</v>
      </c>
      <c r="S2455" s="11">
        <f t="shared" si="398"/>
        <v>29279</v>
      </c>
      <c r="T2455" s="11">
        <f t="shared" si="401"/>
        <v>29279</v>
      </c>
      <c r="U2455" s="11">
        <f t="shared" si="407"/>
        <v>-1294</v>
      </c>
      <c r="V2455" s="11">
        <f t="shared" si="402"/>
        <v>29279</v>
      </c>
      <c r="W2455" s="12">
        <f t="shared" si="399"/>
        <v>1</v>
      </c>
      <c r="X2455" s="11">
        <f t="shared" si="403"/>
        <v>0</v>
      </c>
      <c r="Y2455" s="12">
        <f t="shared" si="400"/>
        <v>0</v>
      </c>
    </row>
    <row r="2456" spans="1:25">
      <c r="A2456" s="1">
        <v>37153</v>
      </c>
      <c r="B2456" s="7" t="s">
        <v>83</v>
      </c>
      <c r="C2456" s="8" t="str">
        <f t="shared" si="404"/>
        <v>Wed</v>
      </c>
      <c r="E2456" s="10">
        <v>0</v>
      </c>
      <c r="F2456" s="9">
        <v>10882</v>
      </c>
      <c r="G2456" s="9">
        <v>10105</v>
      </c>
      <c r="H2456" s="61">
        <v>6027</v>
      </c>
      <c r="I2456" s="9">
        <v>0</v>
      </c>
      <c r="J2456" s="16">
        <v>0</v>
      </c>
      <c r="K2456" s="16">
        <v>28488</v>
      </c>
      <c r="L2456" s="16">
        <v>0</v>
      </c>
      <c r="M2456" s="16"/>
      <c r="N2456" s="20"/>
      <c r="O2456" s="11">
        <f t="shared" si="405"/>
        <v>55502</v>
      </c>
      <c r="P2456" s="22">
        <v>26240</v>
      </c>
      <c r="Q2456" s="11">
        <f t="shared" si="406"/>
        <v>2248</v>
      </c>
      <c r="S2456" s="11">
        <f t="shared" si="398"/>
        <v>29262</v>
      </c>
      <c r="T2456" s="11">
        <f t="shared" si="401"/>
        <v>29262</v>
      </c>
      <c r="U2456" s="11">
        <f t="shared" si="407"/>
        <v>-17</v>
      </c>
      <c r="V2456" s="11">
        <f t="shared" si="402"/>
        <v>29262</v>
      </c>
      <c r="W2456" s="12">
        <f t="shared" si="399"/>
        <v>1</v>
      </c>
      <c r="X2456" s="11">
        <f t="shared" si="403"/>
        <v>0</v>
      </c>
      <c r="Y2456" s="12">
        <f t="shared" si="400"/>
        <v>0</v>
      </c>
    </row>
    <row r="2457" spans="1:25">
      <c r="A2457" s="1">
        <v>37154</v>
      </c>
      <c r="B2457" s="7" t="s">
        <v>83</v>
      </c>
      <c r="C2457" s="8" t="str">
        <f t="shared" si="404"/>
        <v>Thur</v>
      </c>
      <c r="E2457" s="10">
        <v>0</v>
      </c>
      <c r="F2457" s="9">
        <v>10669</v>
      </c>
      <c r="G2457" s="9">
        <v>10078</v>
      </c>
      <c r="H2457" s="61">
        <v>5934</v>
      </c>
      <c r="I2457" s="9">
        <v>0</v>
      </c>
      <c r="J2457" s="16">
        <v>0</v>
      </c>
      <c r="K2457" s="16">
        <v>43482</v>
      </c>
      <c r="L2457" s="16">
        <v>0</v>
      </c>
      <c r="M2457" s="16"/>
      <c r="N2457" s="20"/>
      <c r="O2457" s="11">
        <f t="shared" si="405"/>
        <v>70163</v>
      </c>
      <c r="P2457" s="22">
        <v>40658</v>
      </c>
      <c r="Q2457" s="11">
        <f t="shared" si="406"/>
        <v>2824</v>
      </c>
      <c r="S2457" s="11">
        <f t="shared" si="398"/>
        <v>29505</v>
      </c>
      <c r="T2457" s="11">
        <f t="shared" si="401"/>
        <v>29505</v>
      </c>
      <c r="U2457" s="11">
        <f t="shared" si="407"/>
        <v>243</v>
      </c>
      <c r="V2457" s="11">
        <f t="shared" si="402"/>
        <v>29505</v>
      </c>
      <c r="W2457" s="12">
        <f t="shared" si="399"/>
        <v>1</v>
      </c>
      <c r="X2457" s="11">
        <f t="shared" si="403"/>
        <v>0</v>
      </c>
      <c r="Y2457" s="12">
        <f t="shared" si="400"/>
        <v>0</v>
      </c>
    </row>
    <row r="2458" spans="1:25">
      <c r="A2458" s="1">
        <v>37155</v>
      </c>
      <c r="B2458" s="7" t="s">
        <v>83</v>
      </c>
      <c r="C2458" s="8" t="str">
        <f t="shared" si="404"/>
        <v>Fri</v>
      </c>
      <c r="E2458" s="10">
        <v>0</v>
      </c>
      <c r="F2458" s="9">
        <v>9180</v>
      </c>
      <c r="G2458" s="9">
        <v>9518</v>
      </c>
      <c r="H2458" s="61">
        <v>5565</v>
      </c>
      <c r="I2458" s="9">
        <v>0</v>
      </c>
      <c r="J2458" s="16">
        <v>0</v>
      </c>
      <c r="K2458" s="16">
        <v>49155</v>
      </c>
      <c r="L2458" s="16">
        <v>0</v>
      </c>
      <c r="M2458" s="16"/>
      <c r="N2458" s="20"/>
      <c r="O2458" s="11">
        <f t="shared" si="405"/>
        <v>73418</v>
      </c>
      <c r="P2458" s="22">
        <v>46612</v>
      </c>
      <c r="Q2458" s="11">
        <f t="shared" si="406"/>
        <v>2543</v>
      </c>
      <c r="S2458" s="11">
        <f t="shared" si="398"/>
        <v>26806</v>
      </c>
      <c r="T2458" s="11">
        <f t="shared" si="401"/>
        <v>26806</v>
      </c>
      <c r="U2458" s="11">
        <f t="shared" si="407"/>
        <v>-2699</v>
      </c>
      <c r="V2458" s="11">
        <f t="shared" si="402"/>
        <v>26806</v>
      </c>
      <c r="W2458" s="12">
        <f t="shared" si="399"/>
        <v>1</v>
      </c>
      <c r="X2458" s="11">
        <f t="shared" si="403"/>
        <v>0</v>
      </c>
      <c r="Y2458" s="12">
        <f t="shared" si="400"/>
        <v>0</v>
      </c>
    </row>
    <row r="2459" spans="1:25">
      <c r="A2459" s="1">
        <v>37156</v>
      </c>
      <c r="B2459" s="7" t="s">
        <v>83</v>
      </c>
      <c r="C2459" s="8" t="str">
        <f t="shared" si="404"/>
        <v>Sat</v>
      </c>
      <c r="E2459" s="10">
        <v>0</v>
      </c>
      <c r="F2459" s="9">
        <v>7150</v>
      </c>
      <c r="G2459" s="9">
        <v>8559</v>
      </c>
      <c r="H2459" s="61">
        <v>4477</v>
      </c>
      <c r="I2459" s="9">
        <v>0</v>
      </c>
      <c r="J2459" s="16">
        <v>0</v>
      </c>
      <c r="K2459" s="16">
        <v>47245</v>
      </c>
      <c r="L2459" s="16">
        <v>0</v>
      </c>
      <c r="M2459" s="16"/>
      <c r="N2459" s="20"/>
      <c r="O2459" s="11">
        <f t="shared" si="405"/>
        <v>67431</v>
      </c>
      <c r="P2459" s="22">
        <v>44279</v>
      </c>
      <c r="Q2459" s="11">
        <f t="shared" si="406"/>
        <v>2966</v>
      </c>
      <c r="S2459" s="11">
        <f t="shared" si="398"/>
        <v>23152</v>
      </c>
      <c r="T2459" s="11">
        <f t="shared" si="401"/>
        <v>23152</v>
      </c>
      <c r="U2459" s="11">
        <f t="shared" si="407"/>
        <v>-3654</v>
      </c>
      <c r="V2459" s="11">
        <f t="shared" si="402"/>
        <v>23152</v>
      </c>
      <c r="W2459" s="12">
        <f t="shared" si="399"/>
        <v>1</v>
      </c>
      <c r="X2459" s="11">
        <f t="shared" si="403"/>
        <v>0</v>
      </c>
      <c r="Y2459" s="12">
        <f t="shared" si="400"/>
        <v>0</v>
      </c>
    </row>
    <row r="2460" spans="1:25">
      <c r="A2460" s="1">
        <v>37157</v>
      </c>
      <c r="B2460" s="7" t="s">
        <v>83</v>
      </c>
      <c r="C2460" s="8" t="str">
        <f t="shared" si="404"/>
        <v>Sun</v>
      </c>
      <c r="E2460" s="10">
        <v>0</v>
      </c>
      <c r="F2460" s="9">
        <v>7793</v>
      </c>
      <c r="G2460" s="9">
        <v>8598</v>
      </c>
      <c r="H2460" s="61">
        <v>4881</v>
      </c>
      <c r="I2460" s="9">
        <v>0</v>
      </c>
      <c r="J2460" s="16">
        <v>0</v>
      </c>
      <c r="K2460" s="16">
        <v>48508</v>
      </c>
      <c r="L2460" s="16">
        <v>0</v>
      </c>
      <c r="M2460" s="16"/>
      <c r="N2460" s="20"/>
      <c r="O2460" s="11">
        <f t="shared" si="405"/>
        <v>69780</v>
      </c>
      <c r="P2460" s="22">
        <v>45554</v>
      </c>
      <c r="Q2460" s="11">
        <f t="shared" si="406"/>
        <v>2954</v>
      </c>
      <c r="S2460" s="11">
        <f t="shared" si="398"/>
        <v>24226</v>
      </c>
      <c r="T2460" s="11">
        <f t="shared" si="401"/>
        <v>24226</v>
      </c>
      <c r="U2460" s="11">
        <f t="shared" si="407"/>
        <v>1074</v>
      </c>
      <c r="V2460" s="11">
        <f t="shared" si="402"/>
        <v>24226</v>
      </c>
      <c r="W2460" s="12">
        <f t="shared" si="399"/>
        <v>1</v>
      </c>
      <c r="X2460" s="11">
        <f t="shared" si="403"/>
        <v>0</v>
      </c>
      <c r="Y2460" s="12">
        <f t="shared" si="400"/>
        <v>0</v>
      </c>
    </row>
    <row r="2461" spans="1:25">
      <c r="A2461" s="1">
        <v>37158</v>
      </c>
      <c r="B2461" s="7" t="s">
        <v>83</v>
      </c>
      <c r="C2461" s="8" t="str">
        <f t="shared" si="404"/>
        <v>Mon</v>
      </c>
      <c r="E2461" s="10">
        <v>0</v>
      </c>
      <c r="F2461" s="9">
        <v>9724</v>
      </c>
      <c r="G2461" s="9">
        <v>9100</v>
      </c>
      <c r="H2461" s="61">
        <v>5910</v>
      </c>
      <c r="I2461" s="9">
        <v>0</v>
      </c>
      <c r="J2461" s="16">
        <v>0</v>
      </c>
      <c r="K2461" s="16">
        <v>40003</v>
      </c>
      <c r="L2461" s="16">
        <v>0</v>
      </c>
      <c r="M2461" s="16"/>
      <c r="N2461" s="20"/>
      <c r="O2461" s="11">
        <f t="shared" si="405"/>
        <v>64737</v>
      </c>
      <c r="P2461" s="22">
        <v>37049</v>
      </c>
      <c r="Q2461" s="11">
        <f t="shared" si="406"/>
        <v>2954</v>
      </c>
      <c r="S2461" s="11">
        <f t="shared" si="398"/>
        <v>27688</v>
      </c>
      <c r="T2461" s="11">
        <f t="shared" si="401"/>
        <v>27688</v>
      </c>
      <c r="U2461" s="11">
        <f t="shared" si="407"/>
        <v>3462</v>
      </c>
      <c r="V2461" s="11">
        <f t="shared" si="402"/>
        <v>27688</v>
      </c>
      <c r="W2461" s="12">
        <f t="shared" si="399"/>
        <v>1</v>
      </c>
      <c r="X2461" s="11">
        <f t="shared" si="403"/>
        <v>0</v>
      </c>
      <c r="Y2461" s="12">
        <f t="shared" si="400"/>
        <v>0</v>
      </c>
    </row>
    <row r="2462" spans="1:25">
      <c r="A2462" s="1">
        <v>37159</v>
      </c>
      <c r="B2462" s="7" t="s">
        <v>83</v>
      </c>
      <c r="C2462" s="8" t="str">
        <f t="shared" si="404"/>
        <v>Tue</v>
      </c>
      <c r="E2462" s="10">
        <v>7</v>
      </c>
      <c r="F2462" s="9">
        <v>12336</v>
      </c>
      <c r="G2462" s="9">
        <v>9663</v>
      </c>
      <c r="H2462" s="61">
        <v>6554</v>
      </c>
      <c r="I2462" s="9">
        <v>0</v>
      </c>
      <c r="J2462" s="16">
        <v>0</v>
      </c>
      <c r="K2462" s="16">
        <v>35600</v>
      </c>
      <c r="L2462" s="16">
        <v>0</v>
      </c>
      <c r="M2462" s="16"/>
      <c r="N2462" s="20"/>
      <c r="O2462" s="11">
        <f t="shared" si="405"/>
        <v>64153</v>
      </c>
      <c r="P2462" s="22">
        <v>32590</v>
      </c>
      <c r="Q2462" s="11">
        <f t="shared" si="406"/>
        <v>3010</v>
      </c>
      <c r="S2462" s="11">
        <f t="shared" si="398"/>
        <v>31563</v>
      </c>
      <c r="T2462" s="11">
        <f t="shared" si="401"/>
        <v>31563</v>
      </c>
      <c r="U2462" s="11">
        <f t="shared" si="407"/>
        <v>3875</v>
      </c>
      <c r="V2462" s="11">
        <f t="shared" si="402"/>
        <v>31563</v>
      </c>
      <c r="W2462" s="12">
        <f t="shared" si="399"/>
        <v>1</v>
      </c>
      <c r="X2462" s="11">
        <f t="shared" si="403"/>
        <v>0</v>
      </c>
      <c r="Y2462" s="12">
        <f t="shared" si="400"/>
        <v>0</v>
      </c>
    </row>
    <row r="2463" spans="1:25">
      <c r="A2463" s="1">
        <v>37160</v>
      </c>
      <c r="B2463" s="7" t="s">
        <v>83</v>
      </c>
      <c r="C2463" s="8" t="str">
        <f t="shared" si="404"/>
        <v>Wed</v>
      </c>
      <c r="E2463" s="10">
        <v>10</v>
      </c>
      <c r="F2463" s="9">
        <v>14333</v>
      </c>
      <c r="G2463" s="9">
        <v>10009</v>
      </c>
      <c r="H2463" s="61">
        <v>6883</v>
      </c>
      <c r="I2463" s="9">
        <v>0</v>
      </c>
      <c r="J2463" s="16">
        <v>0</v>
      </c>
      <c r="K2463" s="16">
        <v>22981</v>
      </c>
      <c r="L2463" s="16">
        <v>0</v>
      </c>
      <c r="M2463" s="16"/>
      <c r="N2463" s="20"/>
      <c r="O2463" s="11">
        <f t="shared" si="405"/>
        <v>54206</v>
      </c>
      <c r="P2463" s="22">
        <v>19638</v>
      </c>
      <c r="Q2463" s="11">
        <f t="shared" si="406"/>
        <v>3343</v>
      </c>
      <c r="S2463" s="11">
        <f t="shared" si="398"/>
        <v>34568</v>
      </c>
      <c r="T2463" s="11">
        <f t="shared" si="401"/>
        <v>34568</v>
      </c>
      <c r="U2463" s="11">
        <f t="shared" si="407"/>
        <v>3005</v>
      </c>
      <c r="V2463" s="11">
        <f t="shared" si="402"/>
        <v>34568</v>
      </c>
      <c r="W2463" s="12">
        <f t="shared" si="399"/>
        <v>1</v>
      </c>
      <c r="X2463" s="11">
        <f t="shared" si="403"/>
        <v>0</v>
      </c>
      <c r="Y2463" s="12">
        <f t="shared" si="400"/>
        <v>0</v>
      </c>
    </row>
    <row r="2464" spans="1:25">
      <c r="A2464" s="1">
        <v>37161</v>
      </c>
      <c r="B2464" s="7" t="s">
        <v>83</v>
      </c>
      <c r="C2464" s="8" t="str">
        <f t="shared" si="404"/>
        <v>Thur</v>
      </c>
      <c r="E2464" s="10">
        <v>4</v>
      </c>
      <c r="F2464" s="9">
        <v>12266</v>
      </c>
      <c r="G2464" s="9">
        <v>9632</v>
      </c>
      <c r="H2464" s="61">
        <v>6454</v>
      </c>
      <c r="I2464" s="9">
        <v>0</v>
      </c>
      <c r="J2464" s="16">
        <v>0</v>
      </c>
      <c r="K2464" s="16">
        <v>25918</v>
      </c>
      <c r="L2464" s="16">
        <v>0</v>
      </c>
      <c r="M2464" s="16"/>
      <c r="N2464" s="20"/>
      <c r="O2464" s="11">
        <f t="shared" si="405"/>
        <v>54270</v>
      </c>
      <c r="P2464" s="22">
        <v>23096</v>
      </c>
      <c r="Q2464" s="11">
        <f t="shared" si="406"/>
        <v>2822</v>
      </c>
      <c r="S2464" s="11">
        <f t="shared" si="398"/>
        <v>31174</v>
      </c>
      <c r="T2464" s="11">
        <f t="shared" si="401"/>
        <v>31174</v>
      </c>
      <c r="U2464" s="11">
        <f t="shared" si="407"/>
        <v>-3394</v>
      </c>
      <c r="V2464" s="11">
        <f t="shared" si="402"/>
        <v>31174</v>
      </c>
      <c r="W2464" s="12">
        <f t="shared" si="399"/>
        <v>1</v>
      </c>
      <c r="X2464" s="11">
        <f t="shared" si="403"/>
        <v>0</v>
      </c>
      <c r="Y2464" s="12">
        <f t="shared" si="400"/>
        <v>0</v>
      </c>
    </row>
    <row r="2465" spans="1:31">
      <c r="A2465" s="1">
        <v>37162</v>
      </c>
      <c r="B2465" s="7" t="s">
        <v>83</v>
      </c>
      <c r="C2465" s="8" t="str">
        <f t="shared" si="404"/>
        <v>Fri</v>
      </c>
      <c r="E2465" s="10">
        <v>9</v>
      </c>
      <c r="F2465" s="9">
        <v>13282</v>
      </c>
      <c r="G2465" s="9">
        <v>9478</v>
      </c>
      <c r="H2465" s="61">
        <v>6422</v>
      </c>
      <c r="I2465" s="9">
        <v>0</v>
      </c>
      <c r="J2465" s="16">
        <v>0</v>
      </c>
      <c r="K2465" s="16">
        <v>26385</v>
      </c>
      <c r="L2465" s="16">
        <v>0</v>
      </c>
      <c r="M2465" s="16"/>
      <c r="N2465" s="20"/>
      <c r="O2465" s="11">
        <f t="shared" si="405"/>
        <v>55567</v>
      </c>
      <c r="P2465" s="22">
        <v>23396</v>
      </c>
      <c r="Q2465" s="11">
        <f t="shared" si="406"/>
        <v>2989</v>
      </c>
      <c r="S2465" s="11">
        <f t="shared" si="398"/>
        <v>32171</v>
      </c>
      <c r="T2465" s="11">
        <f t="shared" si="401"/>
        <v>32171</v>
      </c>
      <c r="U2465" s="11">
        <f t="shared" si="407"/>
        <v>997</v>
      </c>
      <c r="V2465" s="11">
        <f t="shared" si="402"/>
        <v>32171</v>
      </c>
      <c r="W2465" s="12">
        <f t="shared" si="399"/>
        <v>1</v>
      </c>
      <c r="X2465" s="11">
        <f t="shared" si="403"/>
        <v>0</v>
      </c>
      <c r="Y2465" s="12">
        <f t="shared" si="400"/>
        <v>0</v>
      </c>
    </row>
    <row r="2466" spans="1:31">
      <c r="A2466" s="1">
        <v>37163</v>
      </c>
      <c r="B2466" s="7" t="s">
        <v>83</v>
      </c>
      <c r="C2466" s="8" t="str">
        <f t="shared" si="404"/>
        <v>Sat</v>
      </c>
      <c r="E2466" s="10">
        <v>9</v>
      </c>
      <c r="F2466" s="9">
        <v>13847</v>
      </c>
      <c r="G2466" s="9">
        <v>9341</v>
      </c>
      <c r="H2466" s="61">
        <v>5987</v>
      </c>
      <c r="I2466" s="9">
        <v>0</v>
      </c>
      <c r="J2466" s="16">
        <v>0</v>
      </c>
      <c r="K2466" s="16">
        <v>26731</v>
      </c>
      <c r="L2466" s="16">
        <v>0</v>
      </c>
      <c r="M2466" s="16"/>
      <c r="N2466" s="20"/>
      <c r="O2466" s="11">
        <f t="shared" si="405"/>
        <v>55906</v>
      </c>
      <c r="P2466" s="22">
        <v>23599</v>
      </c>
      <c r="Q2466" s="11">
        <f t="shared" si="406"/>
        <v>3132</v>
      </c>
      <c r="S2466" s="11">
        <f t="shared" si="398"/>
        <v>32307</v>
      </c>
      <c r="T2466" s="11">
        <f t="shared" si="401"/>
        <v>32307</v>
      </c>
      <c r="U2466" s="11">
        <f t="shared" si="407"/>
        <v>136</v>
      </c>
      <c r="V2466" s="11">
        <f t="shared" si="402"/>
        <v>32307</v>
      </c>
      <c r="W2466" s="12">
        <f t="shared" si="399"/>
        <v>1</v>
      </c>
      <c r="X2466" s="11">
        <f t="shared" si="403"/>
        <v>0</v>
      </c>
      <c r="Y2466" s="12">
        <f t="shared" si="400"/>
        <v>0</v>
      </c>
    </row>
    <row r="2467" spans="1:31">
      <c r="A2467" s="1">
        <v>37164</v>
      </c>
      <c r="B2467" s="7" t="s">
        <v>83</v>
      </c>
      <c r="C2467" s="8" t="str">
        <f t="shared" si="404"/>
        <v>Sun</v>
      </c>
      <c r="E2467" s="10">
        <v>10</v>
      </c>
      <c r="F2467" s="9">
        <v>16496</v>
      </c>
      <c r="G2467" s="9">
        <v>10044</v>
      </c>
      <c r="H2467" s="61">
        <v>6636</v>
      </c>
      <c r="I2467" s="9">
        <v>0</v>
      </c>
      <c r="J2467" s="16">
        <v>0</v>
      </c>
      <c r="K2467" s="16">
        <v>26898</v>
      </c>
      <c r="L2467" s="16">
        <v>0</v>
      </c>
      <c r="M2467" s="16"/>
      <c r="N2467" s="20"/>
      <c r="O2467" s="11">
        <f t="shared" si="405"/>
        <v>60074</v>
      </c>
      <c r="P2467" s="22">
        <v>23604</v>
      </c>
      <c r="Q2467" s="11">
        <f t="shared" si="406"/>
        <v>3294</v>
      </c>
      <c r="S2467" s="11">
        <f t="shared" si="398"/>
        <v>36470</v>
      </c>
      <c r="T2467" s="11">
        <f t="shared" si="401"/>
        <v>36470</v>
      </c>
      <c r="U2467" s="11">
        <f t="shared" si="407"/>
        <v>4163</v>
      </c>
      <c r="V2467" s="11">
        <f t="shared" si="402"/>
        <v>36470</v>
      </c>
      <c r="W2467" s="12">
        <f t="shared" si="399"/>
        <v>1</v>
      </c>
      <c r="X2467" s="11">
        <f t="shared" si="403"/>
        <v>0</v>
      </c>
      <c r="Y2467" s="12">
        <f t="shared" si="400"/>
        <v>0</v>
      </c>
    </row>
    <row r="2468" spans="1:31">
      <c r="A2468" s="1">
        <v>37165</v>
      </c>
      <c r="B2468" s="7" t="s">
        <v>84</v>
      </c>
      <c r="C2468" s="8" t="str">
        <f t="shared" si="404"/>
        <v>Mon</v>
      </c>
      <c r="E2468" s="10">
        <v>8</v>
      </c>
      <c r="F2468" s="16">
        <v>16914</v>
      </c>
      <c r="G2468" s="16">
        <v>9901</v>
      </c>
      <c r="H2468" s="100">
        <v>7198</v>
      </c>
      <c r="I2468" s="16">
        <v>0</v>
      </c>
      <c r="J2468" s="16">
        <v>0</v>
      </c>
      <c r="K2468" s="16">
        <v>26761</v>
      </c>
      <c r="L2468" s="16">
        <v>0</v>
      </c>
      <c r="M2468" s="16"/>
      <c r="N2468" s="20"/>
      <c r="O2468" s="11">
        <f t="shared" si="405"/>
        <v>60774</v>
      </c>
      <c r="P2468" s="22">
        <v>23621</v>
      </c>
      <c r="Q2468" s="11">
        <f t="shared" si="406"/>
        <v>3140</v>
      </c>
      <c r="S2468" s="11">
        <f t="shared" si="398"/>
        <v>37153</v>
      </c>
      <c r="T2468" s="11">
        <f t="shared" si="401"/>
        <v>37153</v>
      </c>
      <c r="U2468" s="11">
        <f t="shared" si="407"/>
        <v>683</v>
      </c>
      <c r="V2468" s="11">
        <f t="shared" si="402"/>
        <v>37153</v>
      </c>
      <c r="W2468" s="12">
        <f t="shared" si="399"/>
        <v>1</v>
      </c>
      <c r="X2468" s="11">
        <f t="shared" si="403"/>
        <v>0</v>
      </c>
      <c r="Y2468" s="12">
        <f t="shared" si="400"/>
        <v>0</v>
      </c>
      <c r="Z2468" s="10"/>
      <c r="AA2468" s="9">
        <f>INTERCEPT(T2468:T2498,E2468:E2498)</f>
        <v>27623.399345879392</v>
      </c>
      <c r="AB2468" s="9">
        <f>SLOPE(T2468:T2498,E2468:E2498)</f>
        <v>1813.0318840072755</v>
      </c>
      <c r="AC2468" s="12">
        <f>RSQ(T2468:T2498,E2468:E2498)</f>
        <v>0.90705096956003961</v>
      </c>
      <c r="AD2468" s="9">
        <f>AA2468+(AB2468*55)</f>
        <v>127340.15296627954</v>
      </c>
      <c r="AE2468" s="10">
        <f>SUM(E2468:E2498)</f>
        <v>239</v>
      </c>
    </row>
    <row r="2469" spans="1:31">
      <c r="A2469" s="1">
        <v>37166</v>
      </c>
      <c r="B2469" s="7" t="s">
        <v>84</v>
      </c>
      <c r="C2469" s="8" t="str">
        <f t="shared" si="404"/>
        <v>Tue</v>
      </c>
      <c r="E2469" s="10">
        <v>0</v>
      </c>
      <c r="F2469" s="16">
        <v>11820</v>
      </c>
      <c r="G2469" s="16">
        <v>9313</v>
      </c>
      <c r="H2469" s="100">
        <v>6311</v>
      </c>
      <c r="I2469" s="16">
        <v>0</v>
      </c>
      <c r="J2469" s="16">
        <v>0</v>
      </c>
      <c r="K2469" s="16">
        <v>26731</v>
      </c>
      <c r="L2469" s="16">
        <v>0</v>
      </c>
      <c r="M2469" s="16"/>
      <c r="N2469" s="20"/>
      <c r="O2469" s="11">
        <f t="shared" si="405"/>
        <v>54175</v>
      </c>
      <c r="P2469" s="22">
        <v>23688</v>
      </c>
      <c r="Q2469" s="11">
        <f t="shared" si="406"/>
        <v>3043</v>
      </c>
      <c r="S2469" s="11">
        <f t="shared" si="398"/>
        <v>30487</v>
      </c>
      <c r="T2469" s="11">
        <f t="shared" si="401"/>
        <v>30487</v>
      </c>
      <c r="U2469" s="11">
        <f t="shared" si="407"/>
        <v>-6666</v>
      </c>
      <c r="V2469" s="11">
        <f t="shared" si="402"/>
        <v>30487</v>
      </c>
      <c r="W2469" s="12">
        <f t="shared" si="399"/>
        <v>1</v>
      </c>
      <c r="X2469" s="11">
        <f t="shared" si="403"/>
        <v>0</v>
      </c>
      <c r="Y2469" s="12">
        <f t="shared" si="400"/>
        <v>0</v>
      </c>
    </row>
    <row r="2470" spans="1:31">
      <c r="A2470" s="1">
        <v>37167</v>
      </c>
      <c r="B2470" s="7" t="s">
        <v>84</v>
      </c>
      <c r="C2470" s="8" t="str">
        <f t="shared" si="404"/>
        <v>Wed</v>
      </c>
      <c r="E2470" s="10">
        <v>0</v>
      </c>
      <c r="F2470" s="16">
        <v>10603</v>
      </c>
      <c r="G2470" s="16">
        <v>9137</v>
      </c>
      <c r="H2470" s="100">
        <v>6103</v>
      </c>
      <c r="I2470" s="16">
        <v>0</v>
      </c>
      <c r="J2470" s="16">
        <v>0</v>
      </c>
      <c r="K2470" s="16">
        <v>35303</v>
      </c>
      <c r="L2470" s="16">
        <v>0</v>
      </c>
      <c r="M2470" s="16"/>
      <c r="N2470" s="20"/>
      <c r="O2470" s="11">
        <f t="shared" si="405"/>
        <v>61146</v>
      </c>
      <c r="P2470" s="22">
        <v>32067</v>
      </c>
      <c r="Q2470" s="11">
        <f t="shared" si="406"/>
        <v>3236</v>
      </c>
      <c r="S2470" s="11">
        <f t="shared" si="398"/>
        <v>29079</v>
      </c>
      <c r="T2470" s="11">
        <f t="shared" si="401"/>
        <v>29079</v>
      </c>
      <c r="U2470" s="11">
        <f t="shared" si="407"/>
        <v>-1408</v>
      </c>
      <c r="V2470" s="11">
        <f t="shared" si="402"/>
        <v>29079</v>
      </c>
      <c r="W2470" s="12">
        <f t="shared" si="399"/>
        <v>1</v>
      </c>
      <c r="X2470" s="11">
        <f t="shared" si="403"/>
        <v>0</v>
      </c>
      <c r="Y2470" s="12">
        <f t="shared" si="400"/>
        <v>0</v>
      </c>
    </row>
    <row r="2471" spans="1:31">
      <c r="A2471" s="1">
        <v>37168</v>
      </c>
      <c r="B2471" s="7" t="s">
        <v>84</v>
      </c>
      <c r="C2471" s="8" t="str">
        <f t="shared" si="404"/>
        <v>Thur</v>
      </c>
      <c r="E2471" s="10">
        <v>0</v>
      </c>
      <c r="F2471" s="16">
        <v>10840</v>
      </c>
      <c r="G2471" s="16">
        <v>9223</v>
      </c>
      <c r="H2471" s="100">
        <v>6116</v>
      </c>
      <c r="I2471" s="16">
        <v>0</v>
      </c>
      <c r="J2471" s="16">
        <v>0</v>
      </c>
      <c r="K2471" s="16">
        <v>39192</v>
      </c>
      <c r="L2471" s="16">
        <v>0</v>
      </c>
      <c r="M2471" s="16"/>
      <c r="N2471" s="20"/>
      <c r="O2471" s="11">
        <f t="shared" si="405"/>
        <v>65371</v>
      </c>
      <c r="P2471" s="22">
        <v>36085</v>
      </c>
      <c r="Q2471" s="11">
        <f t="shared" si="406"/>
        <v>3107</v>
      </c>
      <c r="S2471" s="11">
        <f t="shared" si="398"/>
        <v>29286</v>
      </c>
      <c r="T2471" s="11">
        <f t="shared" si="401"/>
        <v>29286</v>
      </c>
      <c r="U2471" s="11">
        <f t="shared" si="407"/>
        <v>207</v>
      </c>
      <c r="V2471" s="11">
        <f t="shared" si="402"/>
        <v>29286</v>
      </c>
      <c r="W2471" s="12">
        <f t="shared" si="399"/>
        <v>1</v>
      </c>
      <c r="X2471" s="11">
        <f t="shared" si="403"/>
        <v>0</v>
      </c>
      <c r="Y2471" s="12">
        <f t="shared" si="400"/>
        <v>0</v>
      </c>
    </row>
    <row r="2472" spans="1:31">
      <c r="A2472" s="1">
        <v>37169</v>
      </c>
      <c r="B2472" s="7" t="s">
        <v>84</v>
      </c>
      <c r="C2472" s="8" t="str">
        <f t="shared" si="404"/>
        <v>Fri</v>
      </c>
      <c r="E2472" s="10">
        <v>0</v>
      </c>
      <c r="F2472" s="16">
        <v>8946</v>
      </c>
      <c r="G2472" s="16">
        <v>8679</v>
      </c>
      <c r="H2472" s="100">
        <v>5672</v>
      </c>
      <c r="I2472" s="16">
        <v>0</v>
      </c>
      <c r="J2472" s="16">
        <v>0</v>
      </c>
      <c r="K2472" s="16">
        <v>25068</v>
      </c>
      <c r="L2472" s="16">
        <v>0</v>
      </c>
      <c r="M2472" s="16"/>
      <c r="N2472" s="20"/>
      <c r="O2472" s="11">
        <f t="shared" si="405"/>
        <v>48365</v>
      </c>
      <c r="P2472" s="22">
        <v>21537</v>
      </c>
      <c r="Q2472" s="11">
        <f t="shared" si="406"/>
        <v>3531</v>
      </c>
      <c r="S2472" s="11">
        <f t="shared" si="398"/>
        <v>26828</v>
      </c>
      <c r="T2472" s="11">
        <f t="shared" si="401"/>
        <v>26828</v>
      </c>
      <c r="U2472" s="11">
        <f t="shared" si="407"/>
        <v>-2458</v>
      </c>
      <c r="V2472" s="11">
        <f t="shared" si="402"/>
        <v>26828</v>
      </c>
      <c r="W2472" s="12">
        <f t="shared" si="399"/>
        <v>1</v>
      </c>
      <c r="X2472" s="11">
        <f t="shared" si="403"/>
        <v>0</v>
      </c>
      <c r="Y2472" s="12">
        <f t="shared" si="400"/>
        <v>0</v>
      </c>
    </row>
    <row r="2473" spans="1:31">
      <c r="A2473" s="1">
        <v>37170</v>
      </c>
      <c r="B2473" s="7" t="s">
        <v>84</v>
      </c>
      <c r="C2473" s="8" t="str">
        <f t="shared" si="404"/>
        <v>Sat</v>
      </c>
      <c r="E2473" s="10">
        <v>9</v>
      </c>
      <c r="F2473" s="16">
        <v>14546</v>
      </c>
      <c r="G2473" s="16">
        <v>9326</v>
      </c>
      <c r="H2473" s="100">
        <v>6102</v>
      </c>
      <c r="I2473" s="16">
        <v>0</v>
      </c>
      <c r="J2473" s="16">
        <v>0</v>
      </c>
      <c r="K2473" s="16">
        <v>3141</v>
      </c>
      <c r="L2473" s="16">
        <v>0</v>
      </c>
      <c r="M2473" s="16"/>
      <c r="N2473" s="20"/>
      <c r="O2473" s="11">
        <f t="shared" si="405"/>
        <v>33115</v>
      </c>
      <c r="P2473" s="20">
        <v>0</v>
      </c>
      <c r="Q2473" s="11">
        <f t="shared" si="406"/>
        <v>3141</v>
      </c>
      <c r="S2473" s="11">
        <f t="shared" si="398"/>
        <v>33115</v>
      </c>
      <c r="T2473" s="11">
        <f t="shared" si="401"/>
        <v>33115</v>
      </c>
      <c r="U2473" s="11">
        <f t="shared" si="407"/>
        <v>6287</v>
      </c>
      <c r="V2473" s="11">
        <f t="shared" si="402"/>
        <v>33115</v>
      </c>
      <c r="W2473" s="12">
        <f t="shared" si="399"/>
        <v>1</v>
      </c>
      <c r="X2473" s="11">
        <f t="shared" si="403"/>
        <v>0</v>
      </c>
      <c r="Y2473" s="12">
        <f t="shared" si="400"/>
        <v>0</v>
      </c>
    </row>
    <row r="2474" spans="1:31">
      <c r="A2474" s="1">
        <v>37171</v>
      </c>
      <c r="B2474" s="7" t="s">
        <v>84</v>
      </c>
      <c r="C2474" s="8" t="str">
        <f t="shared" si="404"/>
        <v>Sun</v>
      </c>
      <c r="E2474" s="10">
        <v>17</v>
      </c>
      <c r="F2474" s="16">
        <v>24225</v>
      </c>
      <c r="G2474" s="16">
        <v>11220</v>
      </c>
      <c r="H2474" s="100">
        <v>8505</v>
      </c>
      <c r="I2474" s="16">
        <v>0</v>
      </c>
      <c r="J2474" s="16">
        <v>0</v>
      </c>
      <c r="K2474" s="16">
        <v>11599</v>
      </c>
      <c r="L2474" s="16">
        <v>0</v>
      </c>
      <c r="M2474" s="16"/>
      <c r="N2474" s="20"/>
      <c r="O2474" s="11">
        <f t="shared" si="405"/>
        <v>55549</v>
      </c>
      <c r="P2474" s="22">
        <v>8281</v>
      </c>
      <c r="Q2474" s="11">
        <f t="shared" si="406"/>
        <v>3318</v>
      </c>
      <c r="S2474" s="11">
        <f t="shared" ref="S2474:S2537" si="408">O2474-P2474</f>
        <v>47268</v>
      </c>
      <c r="T2474" s="11">
        <f t="shared" si="401"/>
        <v>47268</v>
      </c>
      <c r="U2474" s="11">
        <f t="shared" si="407"/>
        <v>14153</v>
      </c>
      <c r="V2474" s="11">
        <f t="shared" si="402"/>
        <v>47268</v>
      </c>
      <c r="W2474" s="12">
        <f t="shared" ref="W2474:W2537" si="409">V2474/S2474</f>
        <v>1</v>
      </c>
      <c r="X2474" s="11">
        <f t="shared" si="403"/>
        <v>0</v>
      </c>
      <c r="Y2474" s="12">
        <f t="shared" ref="Y2474:Y2537" si="410">X2474/S2474</f>
        <v>0</v>
      </c>
    </row>
    <row r="2475" spans="1:31">
      <c r="A2475" s="1">
        <v>37172</v>
      </c>
      <c r="B2475" s="7" t="s">
        <v>84</v>
      </c>
      <c r="C2475" s="8" t="str">
        <f t="shared" si="404"/>
        <v>Mon</v>
      </c>
      <c r="E2475" s="10">
        <v>20</v>
      </c>
      <c r="F2475" s="16">
        <v>34098</v>
      </c>
      <c r="G2475" s="16">
        <v>13988</v>
      </c>
      <c r="H2475" s="100">
        <v>11950</v>
      </c>
      <c r="I2475" s="16">
        <v>0</v>
      </c>
      <c r="J2475" s="16">
        <v>0</v>
      </c>
      <c r="K2475" s="16">
        <v>39412</v>
      </c>
      <c r="L2475" s="16">
        <v>53</v>
      </c>
      <c r="M2475" s="16"/>
      <c r="N2475" s="20"/>
      <c r="O2475" s="11">
        <f t="shared" si="405"/>
        <v>99501</v>
      </c>
      <c r="P2475" s="22">
        <v>35456</v>
      </c>
      <c r="Q2475" s="11">
        <f t="shared" si="406"/>
        <v>3956</v>
      </c>
      <c r="S2475" s="11">
        <f t="shared" si="408"/>
        <v>64045</v>
      </c>
      <c r="T2475" s="11">
        <f t="shared" si="401"/>
        <v>64045</v>
      </c>
      <c r="U2475" s="11">
        <f t="shared" si="407"/>
        <v>16777</v>
      </c>
      <c r="V2475" s="11">
        <f t="shared" si="402"/>
        <v>63992</v>
      </c>
      <c r="W2475" s="12">
        <f t="shared" si="409"/>
        <v>0.99917245686626588</v>
      </c>
      <c r="X2475" s="11">
        <f t="shared" si="403"/>
        <v>53</v>
      </c>
      <c r="Y2475" s="12">
        <f t="shared" si="410"/>
        <v>8.2754313373409316E-4</v>
      </c>
    </row>
    <row r="2476" spans="1:31">
      <c r="A2476" s="1">
        <v>37173</v>
      </c>
      <c r="B2476" s="7" t="s">
        <v>84</v>
      </c>
      <c r="C2476" s="8" t="str">
        <f t="shared" si="404"/>
        <v>Tue</v>
      </c>
      <c r="E2476" s="10">
        <v>15</v>
      </c>
      <c r="F2476" s="16">
        <v>28351</v>
      </c>
      <c r="G2476" s="16">
        <v>12424</v>
      </c>
      <c r="H2476" s="100">
        <v>9920</v>
      </c>
      <c r="I2476" s="16">
        <v>0</v>
      </c>
      <c r="J2476" s="16">
        <v>0</v>
      </c>
      <c r="K2476" s="16">
        <v>36031</v>
      </c>
      <c r="L2476" s="16">
        <v>0</v>
      </c>
      <c r="M2476" s="16"/>
      <c r="N2476" s="20"/>
      <c r="O2476" s="11">
        <f t="shared" si="405"/>
        <v>86726</v>
      </c>
      <c r="P2476" s="22">
        <v>32519</v>
      </c>
      <c r="Q2476" s="11">
        <f t="shared" si="406"/>
        <v>3512</v>
      </c>
      <c r="S2476" s="11">
        <f t="shared" si="408"/>
        <v>54207</v>
      </c>
      <c r="T2476" s="11">
        <f t="shared" si="401"/>
        <v>54207</v>
      </c>
      <c r="U2476" s="11">
        <f t="shared" si="407"/>
        <v>-9838</v>
      </c>
      <c r="V2476" s="11">
        <f t="shared" si="402"/>
        <v>54207</v>
      </c>
      <c r="W2476" s="12">
        <f t="shared" si="409"/>
        <v>1</v>
      </c>
      <c r="X2476" s="11">
        <f t="shared" si="403"/>
        <v>0</v>
      </c>
      <c r="Y2476" s="12">
        <f t="shared" si="410"/>
        <v>0</v>
      </c>
    </row>
    <row r="2477" spans="1:31">
      <c r="A2477" s="1">
        <v>37174</v>
      </c>
      <c r="B2477" s="7" t="s">
        <v>84</v>
      </c>
      <c r="C2477" s="8" t="str">
        <f t="shared" si="404"/>
        <v>Wed</v>
      </c>
      <c r="E2477" s="10">
        <v>5</v>
      </c>
      <c r="F2477" s="16">
        <v>17419</v>
      </c>
      <c r="G2477" s="16">
        <v>10506</v>
      </c>
      <c r="H2477" s="100">
        <v>7374</v>
      </c>
      <c r="I2477" s="16">
        <v>0</v>
      </c>
      <c r="J2477" s="16">
        <v>0</v>
      </c>
      <c r="K2477" s="82">
        <v>17526</v>
      </c>
      <c r="L2477" s="16">
        <v>0</v>
      </c>
      <c r="M2477" s="16"/>
      <c r="N2477" s="20"/>
      <c r="O2477" s="11">
        <f t="shared" si="405"/>
        <v>52825</v>
      </c>
      <c r="P2477" s="22">
        <v>14853</v>
      </c>
      <c r="Q2477" s="11">
        <f t="shared" si="406"/>
        <v>2673</v>
      </c>
      <c r="S2477" s="11">
        <f t="shared" si="408"/>
        <v>37972</v>
      </c>
      <c r="T2477" s="11">
        <f t="shared" si="401"/>
        <v>37972</v>
      </c>
      <c r="U2477" s="11">
        <f t="shared" si="407"/>
        <v>-16235</v>
      </c>
      <c r="V2477" s="11">
        <f t="shared" si="402"/>
        <v>37972</v>
      </c>
      <c r="W2477" s="12">
        <f t="shared" si="409"/>
        <v>1</v>
      </c>
      <c r="X2477" s="11">
        <f t="shared" si="403"/>
        <v>0</v>
      </c>
      <c r="Y2477" s="12">
        <f t="shared" si="410"/>
        <v>0</v>
      </c>
    </row>
    <row r="2478" spans="1:31">
      <c r="A2478" s="1">
        <v>37175</v>
      </c>
      <c r="B2478" s="7" t="s">
        <v>84</v>
      </c>
      <c r="C2478" s="8" t="str">
        <f t="shared" si="404"/>
        <v>Thur</v>
      </c>
      <c r="E2478" s="10">
        <v>2</v>
      </c>
      <c r="F2478" s="16">
        <v>14242</v>
      </c>
      <c r="G2478" s="16">
        <v>9984</v>
      </c>
      <c r="H2478" s="100">
        <v>6581</v>
      </c>
      <c r="I2478" s="16">
        <v>0</v>
      </c>
      <c r="J2478" s="16">
        <v>0</v>
      </c>
      <c r="K2478" s="82">
        <v>1226</v>
      </c>
      <c r="L2478" s="16">
        <v>0</v>
      </c>
      <c r="M2478" s="16"/>
      <c r="N2478" s="20"/>
      <c r="O2478" s="11">
        <f t="shared" si="405"/>
        <v>32033</v>
      </c>
      <c r="P2478" s="22">
        <v>0</v>
      </c>
      <c r="Q2478" s="11">
        <f t="shared" si="406"/>
        <v>1226</v>
      </c>
      <c r="S2478" s="11">
        <f t="shared" si="408"/>
        <v>32033</v>
      </c>
      <c r="T2478" s="11">
        <f t="shared" si="401"/>
        <v>32033</v>
      </c>
      <c r="U2478" s="11">
        <f t="shared" si="407"/>
        <v>-5939</v>
      </c>
      <c r="V2478" s="11">
        <f t="shared" si="402"/>
        <v>32033</v>
      </c>
      <c r="W2478" s="12">
        <f t="shared" si="409"/>
        <v>1</v>
      </c>
      <c r="X2478" s="11">
        <f t="shared" si="403"/>
        <v>0</v>
      </c>
      <c r="Y2478" s="12">
        <f t="shared" si="410"/>
        <v>0</v>
      </c>
    </row>
    <row r="2479" spans="1:31">
      <c r="A2479" s="1">
        <v>37176</v>
      </c>
      <c r="B2479" s="7" t="s">
        <v>84</v>
      </c>
      <c r="C2479" s="8" t="str">
        <f t="shared" si="404"/>
        <v>Fri</v>
      </c>
      <c r="E2479" s="10">
        <v>0</v>
      </c>
      <c r="F2479" s="16">
        <v>11234</v>
      </c>
      <c r="G2479" s="16">
        <v>9250</v>
      </c>
      <c r="H2479" s="100">
        <v>5740</v>
      </c>
      <c r="I2479" s="16">
        <v>0</v>
      </c>
      <c r="J2479" s="16">
        <v>0</v>
      </c>
      <c r="K2479" s="16">
        <v>1172</v>
      </c>
      <c r="L2479" s="16">
        <v>0</v>
      </c>
      <c r="M2479" s="16"/>
      <c r="N2479" s="20"/>
      <c r="O2479" s="11">
        <f t="shared" si="405"/>
        <v>27396</v>
      </c>
      <c r="P2479" s="20">
        <v>0</v>
      </c>
      <c r="Q2479" s="11">
        <f t="shared" si="406"/>
        <v>1172</v>
      </c>
      <c r="S2479" s="11">
        <f t="shared" si="408"/>
        <v>27396</v>
      </c>
      <c r="T2479" s="11">
        <f t="shared" si="401"/>
        <v>27396</v>
      </c>
      <c r="U2479" s="11">
        <f t="shared" si="407"/>
        <v>-4637</v>
      </c>
      <c r="V2479" s="11">
        <f t="shared" si="402"/>
        <v>27396</v>
      </c>
      <c r="W2479" s="12">
        <f t="shared" si="409"/>
        <v>1</v>
      </c>
      <c r="X2479" s="11">
        <f t="shared" si="403"/>
        <v>0</v>
      </c>
      <c r="Y2479" s="12">
        <f t="shared" si="410"/>
        <v>0</v>
      </c>
    </row>
    <row r="2480" spans="1:31">
      <c r="A2480" s="1">
        <v>37177</v>
      </c>
      <c r="B2480" s="7" t="s">
        <v>84</v>
      </c>
      <c r="C2480" s="8" t="str">
        <f t="shared" si="404"/>
        <v>Sat</v>
      </c>
      <c r="E2480" s="10">
        <v>0</v>
      </c>
      <c r="F2480" s="16">
        <v>9503</v>
      </c>
      <c r="G2480" s="16">
        <v>8666</v>
      </c>
      <c r="H2480" s="100">
        <v>4939</v>
      </c>
      <c r="I2480" s="16">
        <v>0</v>
      </c>
      <c r="J2480" s="16">
        <v>0</v>
      </c>
      <c r="K2480" s="16">
        <v>1178</v>
      </c>
      <c r="L2480" s="16">
        <v>0</v>
      </c>
      <c r="M2480" s="16"/>
      <c r="N2480" s="20"/>
      <c r="O2480" s="11">
        <f t="shared" si="405"/>
        <v>24286</v>
      </c>
      <c r="P2480" s="22">
        <v>0</v>
      </c>
      <c r="Q2480" s="11">
        <f t="shared" si="406"/>
        <v>1178</v>
      </c>
      <c r="S2480" s="11">
        <f t="shared" si="408"/>
        <v>24286</v>
      </c>
      <c r="T2480" s="11">
        <f t="shared" si="401"/>
        <v>24286</v>
      </c>
      <c r="U2480" s="11">
        <f t="shared" si="407"/>
        <v>-3110</v>
      </c>
      <c r="V2480" s="11">
        <f t="shared" si="402"/>
        <v>24286</v>
      </c>
      <c r="W2480" s="12">
        <f t="shared" si="409"/>
        <v>1</v>
      </c>
      <c r="X2480" s="11">
        <f t="shared" si="403"/>
        <v>0</v>
      </c>
      <c r="Y2480" s="12">
        <f t="shared" si="410"/>
        <v>0</v>
      </c>
    </row>
    <row r="2481" spans="1:25">
      <c r="A2481" s="1">
        <v>37178</v>
      </c>
      <c r="B2481" s="7" t="s">
        <v>84</v>
      </c>
      <c r="C2481" s="8" t="str">
        <f t="shared" si="404"/>
        <v>Sun</v>
      </c>
      <c r="E2481" s="10">
        <v>0</v>
      </c>
      <c r="F2481" s="16">
        <v>11207</v>
      </c>
      <c r="G2481" s="16">
        <v>9143</v>
      </c>
      <c r="H2481" s="100">
        <v>5480</v>
      </c>
      <c r="I2481" s="16">
        <v>0</v>
      </c>
      <c r="J2481" s="16">
        <v>0</v>
      </c>
      <c r="K2481" s="16">
        <v>1189</v>
      </c>
      <c r="L2481" s="16">
        <v>0</v>
      </c>
      <c r="M2481" s="16"/>
      <c r="N2481" s="20"/>
      <c r="O2481" s="11">
        <f t="shared" si="405"/>
        <v>27019</v>
      </c>
      <c r="P2481" s="22">
        <v>0</v>
      </c>
      <c r="Q2481" s="11">
        <f t="shared" si="406"/>
        <v>1189</v>
      </c>
      <c r="S2481" s="11">
        <f t="shared" si="408"/>
        <v>27019</v>
      </c>
      <c r="T2481" s="11">
        <f t="shared" si="401"/>
        <v>27019</v>
      </c>
      <c r="U2481" s="11">
        <f t="shared" si="407"/>
        <v>2733</v>
      </c>
      <c r="V2481" s="11">
        <f t="shared" si="402"/>
        <v>27019</v>
      </c>
      <c r="W2481" s="12">
        <f t="shared" si="409"/>
        <v>1</v>
      </c>
      <c r="X2481" s="11">
        <f t="shared" si="403"/>
        <v>0</v>
      </c>
      <c r="Y2481" s="12">
        <f t="shared" si="410"/>
        <v>0</v>
      </c>
    </row>
    <row r="2482" spans="1:25">
      <c r="A2482" s="1">
        <v>37179</v>
      </c>
      <c r="B2482" s="7" t="s">
        <v>84</v>
      </c>
      <c r="C2482" s="8" t="str">
        <f t="shared" si="404"/>
        <v>Mon</v>
      </c>
      <c r="E2482" s="10">
        <v>7</v>
      </c>
      <c r="F2482" s="16">
        <v>15919</v>
      </c>
      <c r="G2482" s="16">
        <v>10240</v>
      </c>
      <c r="H2482" s="100">
        <v>6918</v>
      </c>
      <c r="I2482" s="16">
        <v>0</v>
      </c>
      <c r="J2482" s="16">
        <v>0</v>
      </c>
      <c r="K2482" s="16">
        <v>1278</v>
      </c>
      <c r="L2482" s="16">
        <v>0</v>
      </c>
      <c r="M2482" s="16"/>
      <c r="N2482" s="20"/>
      <c r="O2482" s="11">
        <f t="shared" si="405"/>
        <v>34355</v>
      </c>
      <c r="P2482" s="22">
        <v>0</v>
      </c>
      <c r="Q2482" s="11">
        <f t="shared" si="406"/>
        <v>1278</v>
      </c>
      <c r="S2482" s="11">
        <f t="shared" si="408"/>
        <v>34355</v>
      </c>
      <c r="T2482" s="11">
        <f t="shared" si="401"/>
        <v>34355</v>
      </c>
      <c r="U2482" s="11">
        <f t="shared" si="407"/>
        <v>7336</v>
      </c>
      <c r="V2482" s="11">
        <f t="shared" si="402"/>
        <v>34355</v>
      </c>
      <c r="W2482" s="12">
        <f t="shared" si="409"/>
        <v>1</v>
      </c>
      <c r="X2482" s="11">
        <f t="shared" si="403"/>
        <v>0</v>
      </c>
      <c r="Y2482" s="12">
        <f t="shared" si="410"/>
        <v>0</v>
      </c>
    </row>
    <row r="2483" spans="1:25">
      <c r="A2483" s="1">
        <v>37180</v>
      </c>
      <c r="B2483" s="7" t="s">
        <v>84</v>
      </c>
      <c r="C2483" s="8" t="str">
        <f t="shared" si="404"/>
        <v>Tue</v>
      </c>
      <c r="E2483" s="10">
        <v>7</v>
      </c>
      <c r="F2483" s="16">
        <v>19579</v>
      </c>
      <c r="G2483" s="16">
        <v>11060</v>
      </c>
      <c r="H2483" s="100">
        <v>7920</v>
      </c>
      <c r="I2483" s="16">
        <v>0</v>
      </c>
      <c r="J2483" s="16">
        <v>0</v>
      </c>
      <c r="K2483" s="16">
        <v>1361</v>
      </c>
      <c r="L2483" s="16">
        <v>0</v>
      </c>
      <c r="M2483" s="16"/>
      <c r="N2483" s="20"/>
      <c r="O2483" s="11">
        <f t="shared" si="405"/>
        <v>39920</v>
      </c>
      <c r="P2483" s="22">
        <v>1</v>
      </c>
      <c r="Q2483" s="11">
        <f t="shared" si="406"/>
        <v>1360</v>
      </c>
      <c r="S2483" s="11">
        <f t="shared" si="408"/>
        <v>39919</v>
      </c>
      <c r="T2483" s="11">
        <f t="shared" si="401"/>
        <v>39919</v>
      </c>
      <c r="U2483" s="11">
        <f t="shared" si="407"/>
        <v>5564</v>
      </c>
      <c r="V2483" s="11">
        <f t="shared" si="402"/>
        <v>39919</v>
      </c>
      <c r="W2483" s="12">
        <f t="shared" si="409"/>
        <v>1</v>
      </c>
      <c r="X2483" s="11">
        <f t="shared" si="403"/>
        <v>0</v>
      </c>
      <c r="Y2483" s="12">
        <f t="shared" si="410"/>
        <v>0</v>
      </c>
    </row>
    <row r="2484" spans="1:25">
      <c r="A2484" s="1">
        <v>37181</v>
      </c>
      <c r="B2484" s="7" t="s">
        <v>84</v>
      </c>
      <c r="C2484" s="8" t="str">
        <f t="shared" si="404"/>
        <v>Wed</v>
      </c>
      <c r="E2484" s="10">
        <v>16</v>
      </c>
      <c r="F2484" s="16">
        <v>30726</v>
      </c>
      <c r="G2484" s="16">
        <v>13436</v>
      </c>
      <c r="H2484" s="100">
        <v>10661</v>
      </c>
      <c r="I2484" s="16">
        <v>0</v>
      </c>
      <c r="J2484" s="16">
        <v>0</v>
      </c>
      <c r="K2484" s="16">
        <v>6050</v>
      </c>
      <c r="L2484" s="16">
        <v>0</v>
      </c>
      <c r="M2484" s="16"/>
      <c r="N2484" s="20"/>
      <c r="O2484" s="11">
        <f t="shared" si="405"/>
        <v>60873</v>
      </c>
      <c r="P2484" s="22">
        <v>4449</v>
      </c>
      <c r="Q2484" s="11">
        <f t="shared" si="406"/>
        <v>1601</v>
      </c>
      <c r="S2484" s="11">
        <f t="shared" si="408"/>
        <v>56424</v>
      </c>
      <c r="T2484" s="11">
        <f t="shared" si="401"/>
        <v>56424</v>
      </c>
      <c r="U2484" s="11">
        <f t="shared" si="407"/>
        <v>16505</v>
      </c>
      <c r="V2484" s="11">
        <f t="shared" si="402"/>
        <v>56424</v>
      </c>
      <c r="W2484" s="12">
        <f t="shared" si="409"/>
        <v>1</v>
      </c>
      <c r="X2484" s="11">
        <f t="shared" si="403"/>
        <v>0</v>
      </c>
      <c r="Y2484" s="12">
        <f t="shared" si="410"/>
        <v>0</v>
      </c>
    </row>
    <row r="2485" spans="1:25">
      <c r="A2485" s="1">
        <v>37182</v>
      </c>
      <c r="B2485" s="7" t="s">
        <v>84</v>
      </c>
      <c r="C2485" s="8" t="str">
        <f t="shared" si="404"/>
        <v>Thur</v>
      </c>
      <c r="E2485" s="10">
        <v>18</v>
      </c>
      <c r="F2485" s="16">
        <v>32352</v>
      </c>
      <c r="G2485" s="16">
        <v>13940</v>
      </c>
      <c r="H2485" s="100">
        <v>11041</v>
      </c>
      <c r="I2485" s="16">
        <v>0</v>
      </c>
      <c r="J2485" s="16">
        <v>0</v>
      </c>
      <c r="K2485" s="16">
        <v>13780</v>
      </c>
      <c r="L2485" s="16">
        <v>0</v>
      </c>
      <c r="M2485" s="16"/>
      <c r="N2485" s="20"/>
      <c r="O2485" s="11">
        <f t="shared" si="405"/>
        <v>71113</v>
      </c>
      <c r="P2485" s="22">
        <v>12181</v>
      </c>
      <c r="Q2485" s="11">
        <f t="shared" si="406"/>
        <v>1599</v>
      </c>
      <c r="S2485" s="11">
        <f t="shared" si="408"/>
        <v>58932</v>
      </c>
      <c r="T2485" s="11">
        <f t="shared" si="401"/>
        <v>58932</v>
      </c>
      <c r="U2485" s="11">
        <f t="shared" si="407"/>
        <v>2508</v>
      </c>
      <c r="V2485" s="11">
        <f t="shared" si="402"/>
        <v>58932</v>
      </c>
      <c r="W2485" s="12">
        <f t="shared" si="409"/>
        <v>1</v>
      </c>
      <c r="X2485" s="11">
        <f t="shared" si="403"/>
        <v>0</v>
      </c>
      <c r="Y2485" s="12">
        <f t="shared" si="410"/>
        <v>0</v>
      </c>
    </row>
    <row r="2486" spans="1:25">
      <c r="A2486" s="1">
        <v>37183</v>
      </c>
      <c r="B2486" s="7" t="s">
        <v>84</v>
      </c>
      <c r="C2486" s="8" t="str">
        <f t="shared" si="404"/>
        <v>Fri</v>
      </c>
      <c r="E2486" s="10">
        <v>10</v>
      </c>
      <c r="F2486" s="16">
        <v>21102</v>
      </c>
      <c r="G2486" s="16">
        <v>11002</v>
      </c>
      <c r="H2486" s="100">
        <v>7691</v>
      </c>
      <c r="I2486" s="16">
        <v>0</v>
      </c>
      <c r="J2486" s="16">
        <v>0</v>
      </c>
      <c r="K2486" s="16">
        <v>1374</v>
      </c>
      <c r="L2486" s="16">
        <v>0</v>
      </c>
      <c r="M2486" s="16"/>
      <c r="N2486" s="20"/>
      <c r="O2486" s="11">
        <f t="shared" si="405"/>
        <v>41169</v>
      </c>
      <c r="P2486" s="22">
        <v>1</v>
      </c>
      <c r="Q2486" s="11">
        <f t="shared" si="406"/>
        <v>1373</v>
      </c>
      <c r="S2486" s="11">
        <f t="shared" si="408"/>
        <v>41168</v>
      </c>
      <c r="T2486" s="11">
        <f t="shared" si="401"/>
        <v>41168</v>
      </c>
      <c r="U2486" s="11">
        <f t="shared" si="407"/>
        <v>-17764</v>
      </c>
      <c r="V2486" s="11">
        <f t="shared" si="402"/>
        <v>41168</v>
      </c>
      <c r="W2486" s="12">
        <f t="shared" si="409"/>
        <v>1</v>
      </c>
      <c r="X2486" s="11">
        <f t="shared" si="403"/>
        <v>0</v>
      </c>
      <c r="Y2486" s="12">
        <f t="shared" si="410"/>
        <v>0</v>
      </c>
    </row>
    <row r="2487" spans="1:25">
      <c r="A2487" s="1">
        <v>37184</v>
      </c>
      <c r="B2487" s="7" t="s">
        <v>84</v>
      </c>
      <c r="C2487" s="8" t="str">
        <f t="shared" si="404"/>
        <v>Sat</v>
      </c>
      <c r="E2487" s="10">
        <v>5</v>
      </c>
      <c r="F2487" s="16">
        <v>15397</v>
      </c>
      <c r="G2487" s="16">
        <v>9797</v>
      </c>
      <c r="H2487" s="100">
        <v>5487</v>
      </c>
      <c r="I2487" s="16">
        <v>0</v>
      </c>
      <c r="J2487" s="16">
        <v>0</v>
      </c>
      <c r="K2487" s="16">
        <v>1326</v>
      </c>
      <c r="L2487" s="16">
        <v>0</v>
      </c>
      <c r="M2487" s="16"/>
      <c r="N2487" s="20"/>
      <c r="O2487" s="11">
        <f t="shared" si="405"/>
        <v>32007</v>
      </c>
      <c r="P2487" s="22">
        <v>0</v>
      </c>
      <c r="Q2487" s="11">
        <f t="shared" si="406"/>
        <v>1326</v>
      </c>
      <c r="S2487" s="11">
        <f t="shared" si="408"/>
        <v>32007</v>
      </c>
      <c r="T2487" s="11">
        <f t="shared" si="401"/>
        <v>32007</v>
      </c>
      <c r="U2487" s="11">
        <f t="shared" si="407"/>
        <v>-9161</v>
      </c>
      <c r="V2487" s="11">
        <f t="shared" si="402"/>
        <v>32007</v>
      </c>
      <c r="W2487" s="12">
        <f t="shared" si="409"/>
        <v>1</v>
      </c>
      <c r="X2487" s="11">
        <f t="shared" si="403"/>
        <v>0</v>
      </c>
      <c r="Y2487" s="12">
        <f t="shared" si="410"/>
        <v>0</v>
      </c>
    </row>
    <row r="2488" spans="1:25">
      <c r="A2488" s="1">
        <v>37185</v>
      </c>
      <c r="B2488" s="7" t="s">
        <v>84</v>
      </c>
      <c r="C2488" s="8" t="str">
        <f t="shared" si="404"/>
        <v>Sun</v>
      </c>
      <c r="E2488" s="10">
        <v>0</v>
      </c>
      <c r="F2488" s="16">
        <v>12002</v>
      </c>
      <c r="G2488" s="16">
        <v>9393</v>
      </c>
      <c r="H2488" s="100">
        <v>5229</v>
      </c>
      <c r="I2488" s="16">
        <v>0</v>
      </c>
      <c r="J2488" s="16">
        <v>0</v>
      </c>
      <c r="K2488" s="16">
        <v>1275</v>
      </c>
      <c r="L2488" s="16">
        <v>0</v>
      </c>
      <c r="M2488" s="16"/>
      <c r="N2488" s="20"/>
      <c r="O2488" s="11">
        <f t="shared" si="405"/>
        <v>27899</v>
      </c>
      <c r="P2488" s="22">
        <v>0</v>
      </c>
      <c r="Q2488" s="11">
        <f t="shared" si="406"/>
        <v>1275</v>
      </c>
      <c r="S2488" s="11">
        <f t="shared" si="408"/>
        <v>27899</v>
      </c>
      <c r="T2488" s="11">
        <f t="shared" si="401"/>
        <v>27899</v>
      </c>
      <c r="U2488" s="11">
        <f t="shared" si="407"/>
        <v>-4108</v>
      </c>
      <c r="V2488" s="11">
        <f t="shared" si="402"/>
        <v>27899</v>
      </c>
      <c r="W2488" s="12">
        <f t="shared" si="409"/>
        <v>1</v>
      </c>
      <c r="X2488" s="11">
        <f t="shared" si="403"/>
        <v>0</v>
      </c>
      <c r="Y2488" s="12">
        <f t="shared" si="410"/>
        <v>0</v>
      </c>
    </row>
    <row r="2489" spans="1:25">
      <c r="A2489" s="1">
        <v>37186</v>
      </c>
      <c r="B2489" s="7" t="s">
        <v>84</v>
      </c>
      <c r="C2489" s="8" t="str">
        <f t="shared" si="404"/>
        <v>Mon</v>
      </c>
      <c r="E2489" s="10">
        <v>0</v>
      </c>
      <c r="F2489" s="16">
        <v>12731</v>
      </c>
      <c r="G2489" s="16">
        <v>9843</v>
      </c>
      <c r="H2489" s="100">
        <v>6113</v>
      </c>
      <c r="I2489" s="16">
        <v>0</v>
      </c>
      <c r="J2489" s="16">
        <v>0</v>
      </c>
      <c r="K2489" s="16">
        <v>8233</v>
      </c>
      <c r="L2489" s="16">
        <v>0</v>
      </c>
      <c r="M2489" s="16"/>
      <c r="N2489" s="20"/>
      <c r="O2489" s="11">
        <f t="shared" si="405"/>
        <v>36920</v>
      </c>
      <c r="P2489" s="22">
        <v>5803</v>
      </c>
      <c r="Q2489" s="11">
        <f t="shared" si="406"/>
        <v>2430</v>
      </c>
      <c r="S2489" s="11">
        <f t="shared" si="408"/>
        <v>31117</v>
      </c>
      <c r="T2489" s="11">
        <f t="shared" si="401"/>
        <v>31117</v>
      </c>
      <c r="U2489" s="11">
        <f t="shared" si="407"/>
        <v>3218</v>
      </c>
      <c r="V2489" s="11">
        <f t="shared" si="402"/>
        <v>31117</v>
      </c>
      <c r="W2489" s="12">
        <f t="shared" si="409"/>
        <v>1</v>
      </c>
      <c r="X2489" s="11">
        <f t="shared" si="403"/>
        <v>0</v>
      </c>
      <c r="Y2489" s="12">
        <f t="shared" si="410"/>
        <v>0</v>
      </c>
    </row>
    <row r="2490" spans="1:25">
      <c r="A2490" s="1">
        <v>37187</v>
      </c>
      <c r="B2490" s="7" t="s">
        <v>84</v>
      </c>
      <c r="C2490" s="8" t="str">
        <f t="shared" si="404"/>
        <v>Tue</v>
      </c>
      <c r="E2490" s="10">
        <v>0</v>
      </c>
      <c r="F2490" s="16">
        <v>11668</v>
      </c>
      <c r="G2490" s="16">
        <v>9604</v>
      </c>
      <c r="H2490" s="100">
        <v>5839</v>
      </c>
      <c r="I2490" s="16">
        <v>0</v>
      </c>
      <c r="J2490" s="16">
        <v>0</v>
      </c>
      <c r="K2490" s="16">
        <v>38631</v>
      </c>
      <c r="L2490" s="16">
        <v>0</v>
      </c>
      <c r="M2490" s="16"/>
      <c r="N2490" s="20"/>
      <c r="O2490" s="11">
        <f t="shared" si="405"/>
        <v>65742</v>
      </c>
      <c r="P2490" s="22">
        <v>35547</v>
      </c>
      <c r="Q2490" s="11">
        <f t="shared" si="406"/>
        <v>3084</v>
      </c>
      <c r="S2490" s="11">
        <f t="shared" si="408"/>
        <v>30195</v>
      </c>
      <c r="T2490" s="11">
        <f t="shared" si="401"/>
        <v>30195</v>
      </c>
      <c r="U2490" s="11">
        <f t="shared" si="407"/>
        <v>-922</v>
      </c>
      <c r="V2490" s="11">
        <f t="shared" si="402"/>
        <v>30195</v>
      </c>
      <c r="W2490" s="12">
        <f t="shared" si="409"/>
        <v>1</v>
      </c>
      <c r="X2490" s="11">
        <f t="shared" si="403"/>
        <v>0</v>
      </c>
      <c r="Y2490" s="12">
        <f t="shared" si="410"/>
        <v>0</v>
      </c>
    </row>
    <row r="2491" spans="1:25">
      <c r="A2491" s="1">
        <v>37188</v>
      </c>
      <c r="B2491" s="7" t="s">
        <v>84</v>
      </c>
      <c r="C2491" s="8" t="str">
        <f t="shared" si="404"/>
        <v>Wed</v>
      </c>
      <c r="E2491" s="10">
        <v>0</v>
      </c>
      <c r="F2491" s="16">
        <v>11271</v>
      </c>
      <c r="G2491" s="16">
        <v>9443</v>
      </c>
      <c r="H2491" s="100">
        <v>5711</v>
      </c>
      <c r="I2491" s="16">
        <v>0</v>
      </c>
      <c r="J2491" s="16">
        <v>0</v>
      </c>
      <c r="K2491" s="16">
        <v>35392</v>
      </c>
      <c r="L2491" s="16">
        <v>0</v>
      </c>
      <c r="M2491" s="16"/>
      <c r="N2491" s="20"/>
      <c r="O2491" s="11">
        <f t="shared" si="405"/>
        <v>61817</v>
      </c>
      <c r="P2491" s="22">
        <v>32520</v>
      </c>
      <c r="Q2491" s="11">
        <f t="shared" si="406"/>
        <v>2872</v>
      </c>
      <c r="S2491" s="11">
        <f t="shared" si="408"/>
        <v>29297</v>
      </c>
      <c r="T2491" s="11">
        <f t="shared" si="401"/>
        <v>29297</v>
      </c>
      <c r="U2491" s="11">
        <f t="shared" si="407"/>
        <v>-898</v>
      </c>
      <c r="V2491" s="11">
        <f t="shared" si="402"/>
        <v>29297</v>
      </c>
      <c r="W2491" s="12">
        <f t="shared" si="409"/>
        <v>1</v>
      </c>
      <c r="X2491" s="11">
        <f t="shared" si="403"/>
        <v>0</v>
      </c>
      <c r="Y2491" s="12">
        <f t="shared" si="410"/>
        <v>0</v>
      </c>
    </row>
    <row r="2492" spans="1:25">
      <c r="A2492" s="1">
        <v>37189</v>
      </c>
      <c r="B2492" s="7" t="s">
        <v>84</v>
      </c>
      <c r="C2492" s="8" t="str">
        <f t="shared" si="404"/>
        <v>Thur</v>
      </c>
      <c r="E2492" s="10">
        <v>0</v>
      </c>
      <c r="F2492" s="16">
        <v>15499</v>
      </c>
      <c r="G2492" s="16">
        <v>10192</v>
      </c>
      <c r="H2492" s="100">
        <v>6687</v>
      </c>
      <c r="I2492" s="16">
        <v>0</v>
      </c>
      <c r="J2492" s="16">
        <v>0</v>
      </c>
      <c r="K2492" s="16">
        <v>16282</v>
      </c>
      <c r="L2492" s="16">
        <v>0</v>
      </c>
      <c r="M2492" s="16"/>
      <c r="N2492" s="20"/>
      <c r="O2492" s="11">
        <f t="shared" si="405"/>
        <v>48660</v>
      </c>
      <c r="P2492" s="22">
        <v>13446</v>
      </c>
      <c r="Q2492" s="11">
        <f t="shared" si="406"/>
        <v>2836</v>
      </c>
      <c r="S2492" s="11">
        <f t="shared" si="408"/>
        <v>35214</v>
      </c>
      <c r="T2492" s="11">
        <f t="shared" si="401"/>
        <v>35214</v>
      </c>
      <c r="U2492" s="11">
        <f t="shared" si="407"/>
        <v>5917</v>
      </c>
      <c r="V2492" s="11">
        <f t="shared" si="402"/>
        <v>35214</v>
      </c>
      <c r="W2492" s="12">
        <f t="shared" si="409"/>
        <v>1</v>
      </c>
      <c r="X2492" s="11">
        <f t="shared" si="403"/>
        <v>0</v>
      </c>
      <c r="Y2492" s="12">
        <f t="shared" si="410"/>
        <v>0</v>
      </c>
    </row>
    <row r="2493" spans="1:25">
      <c r="A2493" s="1">
        <v>37190</v>
      </c>
      <c r="B2493" s="7" t="s">
        <v>84</v>
      </c>
      <c r="C2493" s="8" t="str">
        <f t="shared" si="404"/>
        <v>Fri</v>
      </c>
      <c r="E2493" s="10">
        <v>15</v>
      </c>
      <c r="F2493" s="16">
        <v>30455</v>
      </c>
      <c r="G2493" s="16">
        <v>11881</v>
      </c>
      <c r="H2493" s="100">
        <v>9009</v>
      </c>
      <c r="I2493" s="16">
        <v>0</v>
      </c>
      <c r="J2493" s="16">
        <v>0</v>
      </c>
      <c r="K2493" s="16">
        <v>3372</v>
      </c>
      <c r="L2493" s="16">
        <v>211</v>
      </c>
      <c r="M2493" s="16"/>
      <c r="N2493" s="20"/>
      <c r="O2493" s="11">
        <f t="shared" si="405"/>
        <v>54928</v>
      </c>
      <c r="P2493" s="22">
        <v>0</v>
      </c>
      <c r="Q2493" s="11">
        <f t="shared" si="406"/>
        <v>3372</v>
      </c>
      <c r="S2493" s="11">
        <f t="shared" si="408"/>
        <v>54928</v>
      </c>
      <c r="T2493" s="11">
        <f t="shared" si="401"/>
        <v>54928</v>
      </c>
      <c r="U2493" s="11">
        <f t="shared" si="407"/>
        <v>19714</v>
      </c>
      <c r="V2493" s="11">
        <f t="shared" si="402"/>
        <v>54717</v>
      </c>
      <c r="W2493" s="12">
        <f t="shared" si="409"/>
        <v>0.99615860763180897</v>
      </c>
      <c r="X2493" s="11">
        <f t="shared" si="403"/>
        <v>211</v>
      </c>
      <c r="Y2493" s="12">
        <f t="shared" si="410"/>
        <v>3.8413923681910865E-3</v>
      </c>
    </row>
    <row r="2494" spans="1:25">
      <c r="A2494" s="1">
        <v>37191</v>
      </c>
      <c r="B2494" s="7" t="s">
        <v>84</v>
      </c>
      <c r="C2494" s="8" t="str">
        <f t="shared" si="404"/>
        <v>Sat</v>
      </c>
      <c r="E2494" s="10">
        <v>20</v>
      </c>
      <c r="F2494" s="16">
        <v>41747</v>
      </c>
      <c r="G2494" s="16">
        <v>13524</v>
      </c>
      <c r="H2494" s="100">
        <v>9863</v>
      </c>
      <c r="I2494" s="16">
        <v>0</v>
      </c>
      <c r="J2494" s="16">
        <v>0</v>
      </c>
      <c r="K2494" s="16">
        <v>3249</v>
      </c>
      <c r="L2494" s="16">
        <v>663</v>
      </c>
      <c r="M2494" s="16"/>
      <c r="N2494" s="20"/>
      <c r="O2494" s="11">
        <f t="shared" si="405"/>
        <v>69046</v>
      </c>
      <c r="P2494" s="22">
        <v>0</v>
      </c>
      <c r="Q2494" s="11">
        <f t="shared" si="406"/>
        <v>3249</v>
      </c>
      <c r="S2494" s="11">
        <f t="shared" si="408"/>
        <v>69046</v>
      </c>
      <c r="T2494" s="11">
        <f t="shared" si="401"/>
        <v>69046</v>
      </c>
      <c r="U2494" s="11">
        <f t="shared" si="407"/>
        <v>14118</v>
      </c>
      <c r="V2494" s="11">
        <f t="shared" si="402"/>
        <v>68383</v>
      </c>
      <c r="W2494" s="12">
        <f t="shared" si="409"/>
        <v>0.9903977058772413</v>
      </c>
      <c r="X2494" s="11">
        <f t="shared" si="403"/>
        <v>663</v>
      </c>
      <c r="Y2494" s="12">
        <f t="shared" si="410"/>
        <v>9.6022941227587397E-3</v>
      </c>
    </row>
    <row r="2495" spans="1:25">
      <c r="A2495" s="1">
        <v>37192</v>
      </c>
      <c r="B2495" s="7" t="s">
        <v>84</v>
      </c>
      <c r="C2495" s="8" t="str">
        <f t="shared" si="404"/>
        <v>Sun</v>
      </c>
      <c r="E2495" s="10">
        <v>23</v>
      </c>
      <c r="F2495" s="16">
        <v>43608</v>
      </c>
      <c r="G2495" s="16">
        <v>14527</v>
      </c>
      <c r="H2495" s="100">
        <v>10929</v>
      </c>
      <c r="I2495" s="16">
        <v>0</v>
      </c>
      <c r="J2495" s="16">
        <v>0</v>
      </c>
      <c r="K2495" s="16">
        <v>3266</v>
      </c>
      <c r="L2495" s="16">
        <v>2621</v>
      </c>
      <c r="M2495" s="16"/>
      <c r="N2495" s="20"/>
      <c r="O2495" s="11">
        <f t="shared" si="405"/>
        <v>74951</v>
      </c>
      <c r="P2495" s="22">
        <v>0</v>
      </c>
      <c r="Q2495" s="11">
        <f t="shared" si="406"/>
        <v>3266</v>
      </c>
      <c r="S2495" s="11">
        <f t="shared" si="408"/>
        <v>74951</v>
      </c>
      <c r="T2495" s="11">
        <f t="shared" si="401"/>
        <v>74951</v>
      </c>
      <c r="U2495" s="11">
        <f t="shared" si="407"/>
        <v>5905</v>
      </c>
      <c r="V2495" s="11">
        <f t="shared" si="402"/>
        <v>72330</v>
      </c>
      <c r="W2495" s="12">
        <f t="shared" si="409"/>
        <v>0.96503048658456858</v>
      </c>
      <c r="X2495" s="11">
        <f t="shared" si="403"/>
        <v>2621</v>
      </c>
      <c r="Y2495" s="12">
        <f t="shared" si="410"/>
        <v>3.4969513415431412E-2</v>
      </c>
    </row>
    <row r="2496" spans="1:25">
      <c r="A2496" s="1">
        <v>37193</v>
      </c>
      <c r="B2496" s="7" t="s">
        <v>84</v>
      </c>
      <c r="C2496" s="8" t="str">
        <f t="shared" si="404"/>
        <v>Mon</v>
      </c>
      <c r="E2496" s="10">
        <v>20</v>
      </c>
      <c r="F2496" s="16">
        <v>41127</v>
      </c>
      <c r="G2496" s="16">
        <v>14307</v>
      </c>
      <c r="H2496" s="100">
        <v>11106</v>
      </c>
      <c r="I2496" s="16">
        <v>58</v>
      </c>
      <c r="J2496" s="16">
        <v>0</v>
      </c>
      <c r="K2496" s="16">
        <v>3304</v>
      </c>
      <c r="L2496" s="16">
        <v>1413</v>
      </c>
      <c r="M2496" s="16"/>
      <c r="N2496" s="20"/>
      <c r="O2496" s="11">
        <f t="shared" si="405"/>
        <v>71315</v>
      </c>
      <c r="P2496" s="22">
        <v>0</v>
      </c>
      <c r="Q2496" s="11">
        <f t="shared" si="406"/>
        <v>3304</v>
      </c>
      <c r="S2496" s="11">
        <f t="shared" si="408"/>
        <v>71315</v>
      </c>
      <c r="T2496" s="11">
        <f t="shared" si="401"/>
        <v>71315</v>
      </c>
      <c r="U2496" s="11">
        <f t="shared" si="407"/>
        <v>-3636</v>
      </c>
      <c r="V2496" s="11">
        <f t="shared" si="402"/>
        <v>69902</v>
      </c>
      <c r="W2496" s="12">
        <f t="shared" si="409"/>
        <v>0.98018649652948187</v>
      </c>
      <c r="X2496" s="11">
        <f t="shared" si="403"/>
        <v>1413</v>
      </c>
      <c r="Y2496" s="12">
        <f t="shared" si="410"/>
        <v>1.9813503470518124E-2</v>
      </c>
    </row>
    <row r="2497" spans="1:31">
      <c r="A2497" s="1">
        <v>37194</v>
      </c>
      <c r="B2497" s="7" t="s">
        <v>84</v>
      </c>
      <c r="C2497" s="8" t="str">
        <f t="shared" si="404"/>
        <v>Tue</v>
      </c>
      <c r="E2497" s="10">
        <v>11</v>
      </c>
      <c r="F2497" s="16">
        <v>29548</v>
      </c>
      <c r="G2497" s="16">
        <v>12222</v>
      </c>
      <c r="H2497" s="100">
        <v>8982</v>
      </c>
      <c r="I2497" s="16">
        <v>14</v>
      </c>
      <c r="J2497" s="16">
        <v>0</v>
      </c>
      <c r="K2497" s="16">
        <v>12621</v>
      </c>
      <c r="L2497" s="16">
        <v>174</v>
      </c>
      <c r="M2497" s="16"/>
      <c r="N2497" s="20"/>
      <c r="O2497" s="11">
        <f t="shared" si="405"/>
        <v>63561</v>
      </c>
      <c r="P2497" s="22">
        <v>8707</v>
      </c>
      <c r="Q2497" s="11">
        <f t="shared" si="406"/>
        <v>3914</v>
      </c>
      <c r="S2497" s="11">
        <f t="shared" si="408"/>
        <v>54854</v>
      </c>
      <c r="T2497" s="11">
        <f t="shared" si="401"/>
        <v>54854</v>
      </c>
      <c r="U2497" s="11">
        <f t="shared" si="407"/>
        <v>-16461</v>
      </c>
      <c r="V2497" s="11">
        <f t="shared" si="402"/>
        <v>54680</v>
      </c>
      <c r="W2497" s="12">
        <f t="shared" si="409"/>
        <v>0.99682794326758306</v>
      </c>
      <c r="X2497" s="11">
        <f t="shared" si="403"/>
        <v>174</v>
      </c>
      <c r="Y2497" s="12">
        <f t="shared" si="410"/>
        <v>3.1720567324169612E-3</v>
      </c>
    </row>
    <row r="2498" spans="1:31">
      <c r="A2498" s="1">
        <v>37195</v>
      </c>
      <c r="B2498" s="7" t="s">
        <v>84</v>
      </c>
      <c r="C2498" s="8" t="str">
        <f t="shared" si="404"/>
        <v>Wed</v>
      </c>
      <c r="E2498" s="10">
        <v>11</v>
      </c>
      <c r="F2498" s="16">
        <v>24021</v>
      </c>
      <c r="G2498" s="16">
        <v>10131</v>
      </c>
      <c r="H2498" s="100">
        <v>5798</v>
      </c>
      <c r="I2498" s="16">
        <v>0</v>
      </c>
      <c r="J2498" s="16">
        <v>0</v>
      </c>
      <c r="K2498" s="16">
        <v>10265</v>
      </c>
      <c r="L2498" s="16">
        <v>0</v>
      </c>
      <c r="M2498" s="16"/>
      <c r="N2498" s="20"/>
      <c r="O2498" s="11">
        <f t="shared" si="405"/>
        <v>50215</v>
      </c>
      <c r="P2498" s="22">
        <v>2370</v>
      </c>
      <c r="Q2498" s="11">
        <f t="shared" si="406"/>
        <v>7895</v>
      </c>
      <c r="S2498" s="11">
        <f t="shared" si="408"/>
        <v>47845</v>
      </c>
      <c r="T2498" s="11">
        <f t="shared" si="401"/>
        <v>47845</v>
      </c>
      <c r="U2498" s="11">
        <f t="shared" si="407"/>
        <v>-7009</v>
      </c>
      <c r="V2498" s="11">
        <f t="shared" si="402"/>
        <v>47845</v>
      </c>
      <c r="W2498" s="12">
        <f t="shared" si="409"/>
        <v>1</v>
      </c>
      <c r="X2498" s="11">
        <f t="shared" si="403"/>
        <v>0</v>
      </c>
      <c r="Y2498" s="12">
        <f t="shared" si="410"/>
        <v>0</v>
      </c>
    </row>
    <row r="2499" spans="1:31">
      <c r="A2499" s="1">
        <v>37196</v>
      </c>
      <c r="B2499" s="7" t="s">
        <v>85</v>
      </c>
      <c r="C2499" s="8" t="str">
        <f t="shared" si="404"/>
        <v>Thur</v>
      </c>
      <c r="E2499" s="10">
        <v>3</v>
      </c>
      <c r="F2499" s="16">
        <v>16274</v>
      </c>
      <c r="G2499" s="16">
        <v>8740</v>
      </c>
      <c r="H2499" s="100">
        <v>4057</v>
      </c>
      <c r="I2499" s="16">
        <v>0</v>
      </c>
      <c r="J2499" s="16">
        <v>0</v>
      </c>
      <c r="K2499" s="16">
        <v>5608</v>
      </c>
      <c r="L2499" s="16">
        <v>1267</v>
      </c>
      <c r="M2499" s="16"/>
      <c r="N2499" s="20"/>
      <c r="O2499" s="11">
        <f t="shared" si="405"/>
        <v>35946</v>
      </c>
      <c r="P2499" s="22">
        <v>0</v>
      </c>
      <c r="Q2499" s="11">
        <f t="shared" si="406"/>
        <v>5608</v>
      </c>
      <c r="S2499" s="11">
        <f t="shared" si="408"/>
        <v>35946</v>
      </c>
      <c r="T2499" s="11">
        <f t="shared" ref="T2499:T2562" si="411">SUM(S2499,D2499)</f>
        <v>35946</v>
      </c>
      <c r="U2499" s="11">
        <f t="shared" si="407"/>
        <v>-11899</v>
      </c>
      <c r="V2499" s="11">
        <f t="shared" ref="V2499:V2562" si="412">SUM(F2499:K2499)-P2499</f>
        <v>34679</v>
      </c>
      <c r="W2499" s="12">
        <f t="shared" si="409"/>
        <v>0.96475268458242924</v>
      </c>
      <c r="X2499" s="11">
        <f t="shared" ref="X2499:X2562" si="413">SUM(L2499:M2499)</f>
        <v>1267</v>
      </c>
      <c r="Y2499" s="12">
        <f t="shared" si="410"/>
        <v>3.5247315417570799E-2</v>
      </c>
      <c r="AA2499" s="9">
        <f>INTERCEPT(T2499:T2528,E2499:E2528)</f>
        <v>30949.902220504526</v>
      </c>
      <c r="AB2499" s="9">
        <f>SLOPE(T2499:T2528,E2499:E2528)</f>
        <v>1982.5979551682949</v>
      </c>
      <c r="AC2499" s="12">
        <f>RSQ(T2499:T2528,E2499:E2528)</f>
        <v>0.95133225769102925</v>
      </c>
      <c r="AD2499" s="9">
        <f>AA2499+(AB2499*55)</f>
        <v>139992.78975476074</v>
      </c>
      <c r="AE2499" s="10">
        <f>SUM(E2499:E2528)</f>
        <v>326</v>
      </c>
    </row>
    <row r="2500" spans="1:31">
      <c r="A2500" s="1">
        <v>37197</v>
      </c>
      <c r="B2500" s="7" t="s">
        <v>85</v>
      </c>
      <c r="C2500" s="8" t="str">
        <f t="shared" ref="C2500:C2563" si="414">IF(WEEKDAY(A2500)=1,"Sun",IF(WEEKDAY(A2500)=2,"Mon",IF(WEEKDAY(A2500)=3,"Tue",IF(WEEKDAY(A2500)=4,"Wed",IF(WEEKDAY(A2500)=5,"Thur",IF(WEEKDAY(A2500)=6,"Fri",IF(WEEKDAY(A2500)=7,"Sat")))))))</f>
        <v>Fri</v>
      </c>
      <c r="E2500" s="10">
        <v>0</v>
      </c>
      <c r="F2500" s="16">
        <v>14573</v>
      </c>
      <c r="G2500" s="16">
        <v>7919</v>
      </c>
      <c r="H2500" s="100">
        <v>3080</v>
      </c>
      <c r="I2500" s="16">
        <v>0</v>
      </c>
      <c r="J2500" s="16">
        <v>0</v>
      </c>
      <c r="K2500" s="16">
        <v>3436</v>
      </c>
      <c r="L2500" s="16">
        <v>449</v>
      </c>
      <c r="M2500" s="16"/>
      <c r="N2500" s="20"/>
      <c r="O2500" s="11">
        <f t="shared" ref="O2500:O2563" si="415">SUM(F2500:M2500)</f>
        <v>29457</v>
      </c>
      <c r="P2500" s="22">
        <v>0</v>
      </c>
      <c r="Q2500" s="11">
        <f t="shared" ref="Q2500:Q2563" si="416">K2500-P2500</f>
        <v>3436</v>
      </c>
      <c r="S2500" s="11">
        <f t="shared" si="408"/>
        <v>29457</v>
      </c>
      <c r="T2500" s="11">
        <f t="shared" si="411"/>
        <v>29457</v>
      </c>
      <c r="U2500" s="11">
        <f t="shared" si="407"/>
        <v>-6489</v>
      </c>
      <c r="V2500" s="11">
        <f t="shared" si="412"/>
        <v>29008</v>
      </c>
      <c r="W2500" s="12">
        <f t="shared" si="409"/>
        <v>0.98475744305258517</v>
      </c>
      <c r="X2500" s="11">
        <f t="shared" si="413"/>
        <v>449</v>
      </c>
      <c r="Y2500" s="12">
        <f t="shared" si="410"/>
        <v>1.5242556947414877E-2</v>
      </c>
    </row>
    <row r="2501" spans="1:31">
      <c r="A2501" s="1">
        <v>37198</v>
      </c>
      <c r="B2501" s="7" t="s">
        <v>85</v>
      </c>
      <c r="C2501" s="8" t="str">
        <f t="shared" si="414"/>
        <v>Sat</v>
      </c>
      <c r="E2501" s="10">
        <v>5</v>
      </c>
      <c r="F2501" s="16">
        <v>16752</v>
      </c>
      <c r="G2501" s="16">
        <v>8236</v>
      </c>
      <c r="H2501" s="100">
        <v>3411</v>
      </c>
      <c r="I2501" s="16">
        <v>0</v>
      </c>
      <c r="J2501" s="16">
        <v>0</v>
      </c>
      <c r="K2501" s="16">
        <v>3343</v>
      </c>
      <c r="L2501" s="16">
        <v>1275</v>
      </c>
      <c r="M2501" s="16"/>
      <c r="N2501" s="20"/>
      <c r="O2501" s="11">
        <f t="shared" si="415"/>
        <v>33017</v>
      </c>
      <c r="P2501" s="22">
        <v>0</v>
      </c>
      <c r="Q2501" s="11">
        <f t="shared" si="416"/>
        <v>3343</v>
      </c>
      <c r="S2501" s="11">
        <f t="shared" si="408"/>
        <v>33017</v>
      </c>
      <c r="T2501" s="11">
        <f t="shared" si="411"/>
        <v>33017</v>
      </c>
      <c r="U2501" s="11">
        <f t="shared" ref="U2501:U2564" si="417">S2501-S2500</f>
        <v>3560</v>
      </c>
      <c r="V2501" s="11">
        <f t="shared" si="412"/>
        <v>31742</v>
      </c>
      <c r="W2501" s="12">
        <f t="shared" si="409"/>
        <v>0.96138352969682284</v>
      </c>
      <c r="X2501" s="11">
        <f t="shared" si="413"/>
        <v>1275</v>
      </c>
      <c r="Y2501" s="12">
        <f t="shared" si="410"/>
        <v>3.861647030317715E-2</v>
      </c>
    </row>
    <row r="2502" spans="1:31">
      <c r="A2502" s="1">
        <v>37199</v>
      </c>
      <c r="B2502" s="7" t="s">
        <v>85</v>
      </c>
      <c r="C2502" s="8" t="str">
        <f t="shared" si="414"/>
        <v>Sun</v>
      </c>
      <c r="E2502" s="10">
        <v>10</v>
      </c>
      <c r="F2502" s="16">
        <v>20945</v>
      </c>
      <c r="G2502" s="16">
        <v>10075</v>
      </c>
      <c r="H2502" s="100">
        <v>5818</v>
      </c>
      <c r="I2502" s="16">
        <v>0</v>
      </c>
      <c r="J2502" s="16">
        <v>0</v>
      </c>
      <c r="K2502" s="16">
        <v>24421</v>
      </c>
      <c r="L2502" s="16">
        <v>4512</v>
      </c>
      <c r="M2502" s="16"/>
      <c r="N2502" s="20"/>
      <c r="O2502" s="11">
        <f t="shared" si="415"/>
        <v>65771</v>
      </c>
      <c r="P2502" s="22">
        <v>20890</v>
      </c>
      <c r="Q2502" s="11">
        <f t="shared" si="416"/>
        <v>3531</v>
      </c>
      <c r="S2502" s="11">
        <f t="shared" si="408"/>
        <v>44881</v>
      </c>
      <c r="T2502" s="11">
        <f t="shared" si="411"/>
        <v>44881</v>
      </c>
      <c r="U2502" s="11">
        <f t="shared" si="417"/>
        <v>11864</v>
      </c>
      <c r="V2502" s="11">
        <f t="shared" si="412"/>
        <v>40369</v>
      </c>
      <c r="W2502" s="12">
        <f t="shared" si="409"/>
        <v>0.89946748067110804</v>
      </c>
      <c r="X2502" s="11">
        <f t="shared" si="413"/>
        <v>4512</v>
      </c>
      <c r="Y2502" s="12">
        <f t="shared" si="410"/>
        <v>0.10053251932889196</v>
      </c>
    </row>
    <row r="2503" spans="1:31">
      <c r="A2503" s="1">
        <v>37200</v>
      </c>
      <c r="B2503" s="7" t="s">
        <v>85</v>
      </c>
      <c r="C2503" s="8" t="str">
        <f t="shared" si="414"/>
        <v>Mon</v>
      </c>
      <c r="E2503" s="10">
        <v>17</v>
      </c>
      <c r="F2503" s="16">
        <v>26578</v>
      </c>
      <c r="G2503" s="16">
        <v>13306</v>
      </c>
      <c r="H2503" s="100">
        <v>10251</v>
      </c>
      <c r="I2503" s="16">
        <v>231</v>
      </c>
      <c r="J2503" s="16">
        <v>0</v>
      </c>
      <c r="K2503" s="16">
        <v>37109</v>
      </c>
      <c r="L2503" s="16">
        <v>12746</v>
      </c>
      <c r="M2503" s="16"/>
      <c r="N2503" s="20"/>
      <c r="O2503" s="11">
        <f t="shared" si="415"/>
        <v>100221</v>
      </c>
      <c r="P2503" s="22">
        <v>34058</v>
      </c>
      <c r="Q2503" s="11">
        <f t="shared" si="416"/>
        <v>3051</v>
      </c>
      <c r="S2503" s="11">
        <f t="shared" si="408"/>
        <v>66163</v>
      </c>
      <c r="T2503" s="11">
        <f t="shared" si="411"/>
        <v>66163</v>
      </c>
      <c r="U2503" s="11">
        <f t="shared" si="417"/>
        <v>21282</v>
      </c>
      <c r="V2503" s="11">
        <f t="shared" si="412"/>
        <v>53417</v>
      </c>
      <c r="W2503" s="12">
        <f t="shared" si="409"/>
        <v>0.80735456372897241</v>
      </c>
      <c r="X2503" s="11">
        <f t="shared" si="413"/>
        <v>12746</v>
      </c>
      <c r="Y2503" s="12">
        <f t="shared" si="410"/>
        <v>0.19264543627102762</v>
      </c>
    </row>
    <row r="2504" spans="1:31">
      <c r="A2504" s="1">
        <v>37201</v>
      </c>
      <c r="B2504" s="7" t="s">
        <v>85</v>
      </c>
      <c r="C2504" s="8" t="str">
        <f t="shared" si="414"/>
        <v>Tue</v>
      </c>
      <c r="E2504" s="10">
        <v>18</v>
      </c>
      <c r="F2504" s="16">
        <v>28242</v>
      </c>
      <c r="G2504" s="16">
        <v>13938</v>
      </c>
      <c r="H2504" s="100">
        <v>11051</v>
      </c>
      <c r="I2504" s="16">
        <v>380</v>
      </c>
      <c r="J2504" s="16">
        <v>0</v>
      </c>
      <c r="K2504" s="16">
        <v>29246</v>
      </c>
      <c r="L2504" s="16">
        <v>13532</v>
      </c>
      <c r="M2504" s="16"/>
      <c r="N2504" s="20"/>
      <c r="O2504" s="11">
        <f t="shared" si="415"/>
        <v>96389</v>
      </c>
      <c r="P2504" s="20">
        <v>25467</v>
      </c>
      <c r="Q2504" s="11">
        <f t="shared" si="416"/>
        <v>3779</v>
      </c>
      <c r="S2504" s="11">
        <f t="shared" si="408"/>
        <v>70922</v>
      </c>
      <c r="T2504" s="11">
        <f t="shared" si="411"/>
        <v>70922</v>
      </c>
      <c r="U2504" s="11">
        <f t="shared" si="417"/>
        <v>4759</v>
      </c>
      <c r="V2504" s="11">
        <f t="shared" si="412"/>
        <v>57390</v>
      </c>
      <c r="W2504" s="12">
        <f t="shared" si="409"/>
        <v>0.80919883816023241</v>
      </c>
      <c r="X2504" s="11">
        <f t="shared" si="413"/>
        <v>13532</v>
      </c>
      <c r="Y2504" s="12">
        <f t="shared" si="410"/>
        <v>0.19080116183976764</v>
      </c>
    </row>
    <row r="2505" spans="1:31">
      <c r="A2505" s="1">
        <v>37202</v>
      </c>
      <c r="B2505" s="7" t="s">
        <v>85</v>
      </c>
      <c r="C2505" s="8" t="str">
        <f t="shared" si="414"/>
        <v>Wed</v>
      </c>
      <c r="E2505" s="10">
        <v>9</v>
      </c>
      <c r="F2505" s="16">
        <v>19788</v>
      </c>
      <c r="G2505" s="16">
        <v>10751</v>
      </c>
      <c r="H2505" s="100">
        <v>7517</v>
      </c>
      <c r="I2505" s="16">
        <v>18</v>
      </c>
      <c r="J2505" s="16">
        <v>0</v>
      </c>
      <c r="K2505" s="16">
        <v>43043</v>
      </c>
      <c r="L2505" s="16">
        <v>9324</v>
      </c>
      <c r="M2505" s="16"/>
      <c r="N2505" s="20"/>
      <c r="O2505" s="11">
        <f t="shared" si="415"/>
        <v>90441</v>
      </c>
      <c r="P2505" s="22">
        <v>39669</v>
      </c>
      <c r="Q2505" s="11">
        <f t="shared" si="416"/>
        <v>3374</v>
      </c>
      <c r="S2505" s="11">
        <f t="shared" si="408"/>
        <v>50772</v>
      </c>
      <c r="T2505" s="11">
        <f t="shared" si="411"/>
        <v>50772</v>
      </c>
      <c r="U2505" s="11">
        <f t="shared" si="417"/>
        <v>-20150</v>
      </c>
      <c r="V2505" s="11">
        <f t="shared" si="412"/>
        <v>41448</v>
      </c>
      <c r="W2505" s="12">
        <f t="shared" si="409"/>
        <v>0.81635547151973531</v>
      </c>
      <c r="X2505" s="11">
        <f t="shared" si="413"/>
        <v>9324</v>
      </c>
      <c r="Y2505" s="12">
        <f t="shared" si="410"/>
        <v>0.18364452848026472</v>
      </c>
    </row>
    <row r="2506" spans="1:31">
      <c r="A2506" s="1">
        <v>37203</v>
      </c>
      <c r="B2506" s="7" t="s">
        <v>85</v>
      </c>
      <c r="C2506" s="8" t="str">
        <f t="shared" si="414"/>
        <v>Thur</v>
      </c>
      <c r="E2506" s="10">
        <v>6</v>
      </c>
      <c r="F2506" s="16">
        <v>17169</v>
      </c>
      <c r="G2506" s="16">
        <v>9972</v>
      </c>
      <c r="H2506" s="100">
        <v>6394</v>
      </c>
      <c r="I2506" s="16">
        <v>0</v>
      </c>
      <c r="J2506" s="16">
        <v>0</v>
      </c>
      <c r="K2506" s="16">
        <v>35802</v>
      </c>
      <c r="L2506" s="16">
        <v>7435</v>
      </c>
      <c r="M2506" s="16"/>
      <c r="N2506" s="20"/>
      <c r="O2506" s="11">
        <f t="shared" si="415"/>
        <v>76772</v>
      </c>
      <c r="P2506" s="22">
        <v>32336</v>
      </c>
      <c r="Q2506" s="11">
        <f t="shared" si="416"/>
        <v>3466</v>
      </c>
      <c r="S2506" s="11">
        <f t="shared" si="408"/>
        <v>44436</v>
      </c>
      <c r="T2506" s="11">
        <f t="shared" si="411"/>
        <v>44436</v>
      </c>
      <c r="U2506" s="11">
        <f t="shared" si="417"/>
        <v>-6336</v>
      </c>
      <c r="V2506" s="11">
        <f t="shared" si="412"/>
        <v>37001</v>
      </c>
      <c r="W2506" s="12">
        <f t="shared" si="409"/>
        <v>0.83268070933477356</v>
      </c>
      <c r="X2506" s="11">
        <f t="shared" si="413"/>
        <v>7435</v>
      </c>
      <c r="Y2506" s="12">
        <f t="shared" si="410"/>
        <v>0.16731929066522638</v>
      </c>
    </row>
    <row r="2507" spans="1:31">
      <c r="A2507" s="1">
        <v>37204</v>
      </c>
      <c r="B2507" s="7" t="s">
        <v>85</v>
      </c>
      <c r="C2507" s="8" t="str">
        <f t="shared" si="414"/>
        <v>Fri</v>
      </c>
      <c r="E2507" s="10">
        <v>18</v>
      </c>
      <c r="F2507" s="16">
        <v>24908</v>
      </c>
      <c r="G2507" s="16">
        <v>12123</v>
      </c>
      <c r="H2507" s="100">
        <v>9218</v>
      </c>
      <c r="I2507" s="16">
        <v>108</v>
      </c>
      <c r="J2507" s="16">
        <v>0</v>
      </c>
      <c r="K2507" s="16">
        <v>25761</v>
      </c>
      <c r="L2507" s="16">
        <v>11820</v>
      </c>
      <c r="M2507" s="16"/>
      <c r="N2507" s="20"/>
      <c r="O2507" s="11">
        <f t="shared" si="415"/>
        <v>83938</v>
      </c>
      <c r="P2507" s="22">
        <v>21528</v>
      </c>
      <c r="Q2507" s="11">
        <f t="shared" si="416"/>
        <v>4233</v>
      </c>
      <c r="S2507" s="11">
        <f t="shared" si="408"/>
        <v>62410</v>
      </c>
      <c r="T2507" s="11">
        <f t="shared" si="411"/>
        <v>62410</v>
      </c>
      <c r="U2507" s="11">
        <f t="shared" si="417"/>
        <v>17974</v>
      </c>
      <c r="V2507" s="11">
        <f t="shared" si="412"/>
        <v>50590</v>
      </c>
      <c r="W2507" s="12">
        <f t="shared" si="409"/>
        <v>0.81060727447524439</v>
      </c>
      <c r="X2507" s="11">
        <f t="shared" si="413"/>
        <v>11820</v>
      </c>
      <c r="Y2507" s="12">
        <f t="shared" si="410"/>
        <v>0.18939272552475564</v>
      </c>
    </row>
    <row r="2508" spans="1:31">
      <c r="A2508" s="1">
        <v>37205</v>
      </c>
      <c r="B2508" s="7" t="s">
        <v>85</v>
      </c>
      <c r="C2508" s="8" t="str">
        <f t="shared" si="414"/>
        <v>Sat</v>
      </c>
      <c r="E2508" s="10">
        <v>8</v>
      </c>
      <c r="F2508" s="16">
        <v>18380</v>
      </c>
      <c r="G2508" s="16">
        <v>9990</v>
      </c>
      <c r="H2508" s="100">
        <v>5970</v>
      </c>
      <c r="I2508" s="16">
        <v>0</v>
      </c>
      <c r="J2508" s="16">
        <v>0</v>
      </c>
      <c r="K2508" s="82">
        <v>13190</v>
      </c>
      <c r="L2508" s="16">
        <v>8379</v>
      </c>
      <c r="M2508" s="16"/>
      <c r="N2508" s="20"/>
      <c r="O2508" s="11">
        <f t="shared" si="415"/>
        <v>55909</v>
      </c>
      <c r="P2508" s="22">
        <v>10448</v>
      </c>
      <c r="Q2508" s="11">
        <f t="shared" si="416"/>
        <v>2742</v>
      </c>
      <c r="S2508" s="11">
        <f t="shared" si="408"/>
        <v>45461</v>
      </c>
      <c r="T2508" s="11">
        <f t="shared" si="411"/>
        <v>45461</v>
      </c>
      <c r="U2508" s="11">
        <f t="shared" si="417"/>
        <v>-16949</v>
      </c>
      <c r="V2508" s="11">
        <f t="shared" si="412"/>
        <v>37082</v>
      </c>
      <c r="W2508" s="12">
        <f t="shared" si="409"/>
        <v>0.81568817227953627</v>
      </c>
      <c r="X2508" s="11">
        <f t="shared" si="413"/>
        <v>8379</v>
      </c>
      <c r="Y2508" s="12">
        <f t="shared" si="410"/>
        <v>0.1843118277204637</v>
      </c>
    </row>
    <row r="2509" spans="1:31">
      <c r="A2509" s="1">
        <v>37206</v>
      </c>
      <c r="B2509" s="7" t="s">
        <v>85</v>
      </c>
      <c r="C2509" s="8" t="str">
        <f t="shared" si="414"/>
        <v>Sun</v>
      </c>
      <c r="E2509" s="10">
        <v>18</v>
      </c>
      <c r="F2509" s="16">
        <v>26185</v>
      </c>
      <c r="G2509" s="16">
        <v>12743</v>
      </c>
      <c r="H2509" s="100">
        <v>9252</v>
      </c>
      <c r="I2509" s="16">
        <v>599</v>
      </c>
      <c r="J2509" s="16">
        <v>0</v>
      </c>
      <c r="K2509" s="82">
        <v>13238</v>
      </c>
      <c r="L2509" s="16">
        <v>12496</v>
      </c>
      <c r="M2509" s="16"/>
      <c r="N2509" s="20"/>
      <c r="O2509" s="11">
        <f t="shared" si="415"/>
        <v>74513</v>
      </c>
      <c r="P2509" s="22">
        <v>9255</v>
      </c>
      <c r="Q2509" s="11">
        <f t="shared" si="416"/>
        <v>3983</v>
      </c>
      <c r="S2509" s="11">
        <f t="shared" si="408"/>
        <v>65258</v>
      </c>
      <c r="T2509" s="11">
        <f t="shared" si="411"/>
        <v>65258</v>
      </c>
      <c r="U2509" s="11">
        <f t="shared" si="417"/>
        <v>19797</v>
      </c>
      <c r="V2509" s="11">
        <f t="shared" si="412"/>
        <v>52762</v>
      </c>
      <c r="W2509" s="12">
        <f t="shared" si="409"/>
        <v>0.80851389867908918</v>
      </c>
      <c r="X2509" s="11">
        <f t="shared" si="413"/>
        <v>12496</v>
      </c>
      <c r="Y2509" s="12">
        <f t="shared" si="410"/>
        <v>0.19148610132091085</v>
      </c>
    </row>
    <row r="2510" spans="1:31">
      <c r="A2510" s="1">
        <v>37207</v>
      </c>
      <c r="B2510" s="7" t="s">
        <v>85</v>
      </c>
      <c r="C2510" s="8" t="str">
        <f t="shared" si="414"/>
        <v>Mon</v>
      </c>
      <c r="E2510" s="10">
        <v>24</v>
      </c>
      <c r="F2510" s="16">
        <v>32762</v>
      </c>
      <c r="G2510" s="16">
        <v>15685</v>
      </c>
      <c r="H2510" s="100">
        <v>12569</v>
      </c>
      <c r="I2510" s="16">
        <v>1498</v>
      </c>
      <c r="J2510" s="16">
        <v>0</v>
      </c>
      <c r="K2510" s="16">
        <v>35710</v>
      </c>
      <c r="L2510" s="16">
        <v>16757</v>
      </c>
      <c r="M2510" s="16"/>
      <c r="N2510" s="20"/>
      <c r="O2510" s="11">
        <f t="shared" si="415"/>
        <v>114981</v>
      </c>
      <c r="P2510" s="20">
        <v>31444</v>
      </c>
      <c r="Q2510" s="11">
        <f t="shared" si="416"/>
        <v>4266</v>
      </c>
      <c r="S2510" s="11">
        <f t="shared" si="408"/>
        <v>83537</v>
      </c>
      <c r="T2510" s="11">
        <f t="shared" si="411"/>
        <v>83537</v>
      </c>
      <c r="U2510" s="11">
        <f t="shared" si="417"/>
        <v>18279</v>
      </c>
      <c r="V2510" s="11">
        <f t="shared" si="412"/>
        <v>66780</v>
      </c>
      <c r="W2510" s="12">
        <f t="shared" si="409"/>
        <v>0.79940625112225716</v>
      </c>
      <c r="X2510" s="11">
        <f t="shared" si="413"/>
        <v>16757</v>
      </c>
      <c r="Y2510" s="12">
        <f t="shared" si="410"/>
        <v>0.20059374887774278</v>
      </c>
    </row>
    <row r="2511" spans="1:31">
      <c r="A2511" s="1">
        <v>37208</v>
      </c>
      <c r="B2511" s="7" t="s">
        <v>85</v>
      </c>
      <c r="C2511" s="8" t="str">
        <f t="shared" si="414"/>
        <v>Tue</v>
      </c>
      <c r="E2511" s="10">
        <v>22</v>
      </c>
      <c r="F2511" s="16">
        <v>30388</v>
      </c>
      <c r="G2511" s="16">
        <v>14708</v>
      </c>
      <c r="H2511" s="100">
        <v>12045</v>
      </c>
      <c r="I2511" s="16">
        <v>447</v>
      </c>
      <c r="J2511" s="16">
        <v>0</v>
      </c>
      <c r="K2511" s="16">
        <v>55777</v>
      </c>
      <c r="L2511" s="16">
        <v>14907</v>
      </c>
      <c r="M2511" s="16"/>
      <c r="N2511" s="20"/>
      <c r="O2511" s="11">
        <f t="shared" si="415"/>
        <v>128272</v>
      </c>
      <c r="P2511" s="22">
        <v>51730</v>
      </c>
      <c r="Q2511" s="11">
        <f t="shared" si="416"/>
        <v>4047</v>
      </c>
      <c r="S2511" s="11">
        <f t="shared" si="408"/>
        <v>76542</v>
      </c>
      <c r="T2511" s="11">
        <f t="shared" si="411"/>
        <v>76542</v>
      </c>
      <c r="U2511" s="11">
        <f t="shared" si="417"/>
        <v>-6995</v>
      </c>
      <c r="V2511" s="11">
        <f t="shared" si="412"/>
        <v>61635</v>
      </c>
      <c r="W2511" s="12">
        <f t="shared" si="409"/>
        <v>0.80524417966606565</v>
      </c>
      <c r="X2511" s="11">
        <f t="shared" si="413"/>
        <v>14907</v>
      </c>
      <c r="Y2511" s="12">
        <f t="shared" si="410"/>
        <v>0.19475582033393432</v>
      </c>
    </row>
    <row r="2512" spans="1:31">
      <c r="A2512" s="1">
        <v>37209</v>
      </c>
      <c r="B2512" s="7" t="s">
        <v>85</v>
      </c>
      <c r="C2512" s="8" t="str">
        <f t="shared" si="414"/>
        <v>Wed</v>
      </c>
      <c r="E2512" s="10">
        <v>16</v>
      </c>
      <c r="F2512" s="16">
        <v>25978</v>
      </c>
      <c r="G2512" s="16">
        <v>12674</v>
      </c>
      <c r="H2512" s="100">
        <v>9665</v>
      </c>
      <c r="I2512" s="16">
        <v>97</v>
      </c>
      <c r="J2512" s="16">
        <v>0</v>
      </c>
      <c r="K2512" s="16">
        <v>54211</v>
      </c>
      <c r="L2512" s="16">
        <v>12616</v>
      </c>
      <c r="M2512" s="16"/>
      <c r="N2512" s="20"/>
      <c r="O2512" s="11">
        <f t="shared" si="415"/>
        <v>115241</v>
      </c>
      <c r="P2512" s="22">
        <v>50318</v>
      </c>
      <c r="Q2512" s="11">
        <f t="shared" si="416"/>
        <v>3893</v>
      </c>
      <c r="S2512" s="11">
        <f t="shared" si="408"/>
        <v>64923</v>
      </c>
      <c r="T2512" s="11">
        <f t="shared" si="411"/>
        <v>64923</v>
      </c>
      <c r="U2512" s="11">
        <f t="shared" si="417"/>
        <v>-11619</v>
      </c>
      <c r="V2512" s="11">
        <f t="shared" si="412"/>
        <v>52307</v>
      </c>
      <c r="W2512" s="12">
        <f t="shared" si="409"/>
        <v>0.80567749487854845</v>
      </c>
      <c r="X2512" s="11">
        <f t="shared" si="413"/>
        <v>12616</v>
      </c>
      <c r="Y2512" s="12">
        <f t="shared" si="410"/>
        <v>0.19432250512145158</v>
      </c>
    </row>
    <row r="2513" spans="1:25">
      <c r="A2513" s="1">
        <v>37210</v>
      </c>
      <c r="B2513" s="7" t="s">
        <v>85</v>
      </c>
      <c r="C2513" s="8" t="str">
        <f t="shared" si="414"/>
        <v>Thur</v>
      </c>
      <c r="E2513" s="10">
        <v>14</v>
      </c>
      <c r="F2513" s="16">
        <v>24088</v>
      </c>
      <c r="G2513" s="16">
        <v>11825</v>
      </c>
      <c r="H2513" s="100">
        <v>8493</v>
      </c>
      <c r="I2513" s="16">
        <v>0</v>
      </c>
      <c r="J2513" s="16">
        <v>0</v>
      </c>
      <c r="K2513" s="16">
        <v>53099</v>
      </c>
      <c r="L2513" s="16">
        <v>11389</v>
      </c>
      <c r="M2513" s="16"/>
      <c r="N2513" s="20"/>
      <c r="O2513" s="11">
        <f t="shared" si="415"/>
        <v>108894</v>
      </c>
      <c r="P2513" s="22">
        <v>49446</v>
      </c>
      <c r="Q2513" s="11">
        <f t="shared" si="416"/>
        <v>3653</v>
      </c>
      <c r="S2513" s="11">
        <f t="shared" si="408"/>
        <v>59448</v>
      </c>
      <c r="T2513" s="11">
        <f t="shared" si="411"/>
        <v>59448</v>
      </c>
      <c r="U2513" s="11">
        <f t="shared" si="417"/>
        <v>-5475</v>
      </c>
      <c r="V2513" s="11">
        <f t="shared" si="412"/>
        <v>48059</v>
      </c>
      <c r="W2513" s="12">
        <f t="shared" si="409"/>
        <v>0.80842080473691291</v>
      </c>
      <c r="X2513" s="11">
        <f t="shared" si="413"/>
        <v>11389</v>
      </c>
      <c r="Y2513" s="12">
        <f t="shared" si="410"/>
        <v>0.19157919526308706</v>
      </c>
    </row>
    <row r="2514" spans="1:25">
      <c r="A2514" s="1">
        <v>37211</v>
      </c>
      <c r="B2514" s="7" t="s">
        <v>85</v>
      </c>
      <c r="C2514" s="8" t="str">
        <f t="shared" si="414"/>
        <v>Fri</v>
      </c>
      <c r="E2514" s="10">
        <v>5</v>
      </c>
      <c r="F2514" s="16">
        <v>16911</v>
      </c>
      <c r="G2514" s="16">
        <v>9653</v>
      </c>
      <c r="H2514" s="100">
        <v>5956</v>
      </c>
      <c r="I2514" s="16">
        <v>0</v>
      </c>
      <c r="J2514" s="16">
        <v>0</v>
      </c>
      <c r="K2514" s="16">
        <v>32657</v>
      </c>
      <c r="L2514" s="16">
        <v>7154</v>
      </c>
      <c r="M2514" s="16"/>
      <c r="N2514" s="20"/>
      <c r="O2514" s="11">
        <f t="shared" si="415"/>
        <v>72331</v>
      </c>
      <c r="P2514" s="22">
        <v>29074</v>
      </c>
      <c r="Q2514" s="11">
        <f t="shared" si="416"/>
        <v>3583</v>
      </c>
      <c r="S2514" s="11">
        <f t="shared" si="408"/>
        <v>43257</v>
      </c>
      <c r="T2514" s="11">
        <f t="shared" si="411"/>
        <v>43257</v>
      </c>
      <c r="U2514" s="11">
        <f t="shared" si="417"/>
        <v>-16191</v>
      </c>
      <c r="V2514" s="11">
        <f t="shared" si="412"/>
        <v>36103</v>
      </c>
      <c r="W2514" s="12">
        <f t="shared" si="409"/>
        <v>0.83461636266962569</v>
      </c>
      <c r="X2514" s="11">
        <f t="shared" si="413"/>
        <v>7154</v>
      </c>
      <c r="Y2514" s="12">
        <f t="shared" si="410"/>
        <v>0.16538363733037428</v>
      </c>
    </row>
    <row r="2515" spans="1:25">
      <c r="A2515" s="1">
        <v>37212</v>
      </c>
      <c r="B2515" s="7" t="s">
        <v>85</v>
      </c>
      <c r="C2515" s="8" t="str">
        <f t="shared" si="414"/>
        <v>Sat</v>
      </c>
      <c r="E2515" s="10">
        <v>14</v>
      </c>
      <c r="F2515" s="16">
        <v>21724</v>
      </c>
      <c r="G2515" s="16">
        <v>10647</v>
      </c>
      <c r="H2515" s="100">
        <v>7017</v>
      </c>
      <c r="I2515" s="16">
        <v>0</v>
      </c>
      <c r="J2515" s="16">
        <v>0</v>
      </c>
      <c r="K2515" s="16">
        <v>27738</v>
      </c>
      <c r="L2515" s="16">
        <v>10448</v>
      </c>
      <c r="M2515" s="16"/>
      <c r="N2515" s="20"/>
      <c r="O2515" s="11">
        <f t="shared" si="415"/>
        <v>77574</v>
      </c>
      <c r="P2515" s="22">
        <v>24222</v>
      </c>
      <c r="Q2515" s="11">
        <f t="shared" si="416"/>
        <v>3516</v>
      </c>
      <c r="S2515" s="11">
        <f t="shared" si="408"/>
        <v>53352</v>
      </c>
      <c r="T2515" s="11">
        <f t="shared" si="411"/>
        <v>53352</v>
      </c>
      <c r="U2515" s="11">
        <f t="shared" si="417"/>
        <v>10095</v>
      </c>
      <c r="V2515" s="11">
        <f t="shared" si="412"/>
        <v>42904</v>
      </c>
      <c r="W2515" s="12">
        <f t="shared" si="409"/>
        <v>0.80416854101064628</v>
      </c>
      <c r="X2515" s="11">
        <f t="shared" si="413"/>
        <v>10448</v>
      </c>
      <c r="Y2515" s="12">
        <f t="shared" si="410"/>
        <v>0.19583145898935372</v>
      </c>
    </row>
    <row r="2516" spans="1:25">
      <c r="A2516" s="1">
        <v>37213</v>
      </c>
      <c r="B2516" s="7" t="s">
        <v>85</v>
      </c>
      <c r="C2516" s="8" t="str">
        <f t="shared" si="414"/>
        <v>Sun</v>
      </c>
      <c r="E2516" s="10">
        <v>17</v>
      </c>
      <c r="F2516" s="16">
        <v>24525</v>
      </c>
      <c r="G2516" s="16">
        <v>11740</v>
      </c>
      <c r="H2516" s="100">
        <v>7969</v>
      </c>
      <c r="I2516" s="16">
        <v>11</v>
      </c>
      <c r="J2516" s="16">
        <v>0</v>
      </c>
      <c r="K2516" s="16">
        <v>27580</v>
      </c>
      <c r="L2516" s="16">
        <v>11484</v>
      </c>
      <c r="M2516" s="16"/>
      <c r="N2516" s="20"/>
      <c r="O2516" s="11">
        <f t="shared" si="415"/>
        <v>83309</v>
      </c>
      <c r="P2516" s="22">
        <v>24282</v>
      </c>
      <c r="Q2516" s="11">
        <f t="shared" si="416"/>
        <v>3298</v>
      </c>
      <c r="S2516" s="11">
        <f t="shared" si="408"/>
        <v>59027</v>
      </c>
      <c r="T2516" s="11">
        <f t="shared" si="411"/>
        <v>59027</v>
      </c>
      <c r="U2516" s="11">
        <f t="shared" si="417"/>
        <v>5675</v>
      </c>
      <c r="V2516" s="11">
        <f t="shared" si="412"/>
        <v>47543</v>
      </c>
      <c r="W2516" s="12">
        <f t="shared" si="409"/>
        <v>0.80544496586307956</v>
      </c>
      <c r="X2516" s="11">
        <f t="shared" si="413"/>
        <v>11484</v>
      </c>
      <c r="Y2516" s="12">
        <f t="shared" si="410"/>
        <v>0.19455503413692038</v>
      </c>
    </row>
    <row r="2517" spans="1:25">
      <c r="A2517" s="1">
        <v>37214</v>
      </c>
      <c r="B2517" s="7" t="s">
        <v>85</v>
      </c>
      <c r="C2517" s="8" t="str">
        <f t="shared" si="414"/>
        <v>Mon</v>
      </c>
      <c r="E2517" s="10">
        <v>4</v>
      </c>
      <c r="F2517" s="16">
        <v>17329</v>
      </c>
      <c r="G2517" s="16">
        <v>10235</v>
      </c>
      <c r="H2517" s="100">
        <v>6493</v>
      </c>
      <c r="I2517" s="16">
        <v>0</v>
      </c>
      <c r="J2517" s="16">
        <v>0</v>
      </c>
      <c r="K2517" s="16">
        <v>31984</v>
      </c>
      <c r="L2517" s="16">
        <v>7755</v>
      </c>
      <c r="M2517" s="16"/>
      <c r="N2517" s="20"/>
      <c r="O2517" s="11">
        <f t="shared" si="415"/>
        <v>73796</v>
      </c>
      <c r="P2517" s="22">
        <v>28717</v>
      </c>
      <c r="Q2517" s="11">
        <f t="shared" si="416"/>
        <v>3267</v>
      </c>
      <c r="S2517" s="11">
        <f t="shared" si="408"/>
        <v>45079</v>
      </c>
      <c r="T2517" s="11">
        <f t="shared" si="411"/>
        <v>45079</v>
      </c>
      <c r="U2517" s="11">
        <f t="shared" si="417"/>
        <v>-13948</v>
      </c>
      <c r="V2517" s="11">
        <f t="shared" si="412"/>
        <v>37324</v>
      </c>
      <c r="W2517" s="12">
        <f t="shared" si="409"/>
        <v>0.82796867721111822</v>
      </c>
      <c r="X2517" s="11">
        <f t="shared" si="413"/>
        <v>7755</v>
      </c>
      <c r="Y2517" s="12">
        <f t="shared" si="410"/>
        <v>0.17203132278888175</v>
      </c>
    </row>
    <row r="2518" spans="1:25">
      <c r="A2518" s="1">
        <v>37215</v>
      </c>
      <c r="B2518" s="7" t="s">
        <v>85</v>
      </c>
      <c r="C2518" s="8" t="str">
        <f t="shared" si="414"/>
        <v>Tue</v>
      </c>
      <c r="E2518" s="10">
        <v>22</v>
      </c>
      <c r="F2518" s="16">
        <v>32859</v>
      </c>
      <c r="G2518" s="16">
        <v>14448</v>
      </c>
      <c r="H2518" s="100">
        <v>11704</v>
      </c>
      <c r="I2518" s="16">
        <v>541</v>
      </c>
      <c r="J2518" s="16">
        <v>0</v>
      </c>
      <c r="K2518" s="16">
        <v>50044</v>
      </c>
      <c r="L2518" s="16">
        <v>17179</v>
      </c>
      <c r="M2518" s="16"/>
      <c r="N2518" s="20"/>
      <c r="O2518" s="11">
        <f t="shared" si="415"/>
        <v>126775</v>
      </c>
      <c r="P2518" s="22">
        <v>46147</v>
      </c>
      <c r="Q2518" s="11">
        <f t="shared" si="416"/>
        <v>3897</v>
      </c>
      <c r="S2518" s="11">
        <f t="shared" si="408"/>
        <v>80628</v>
      </c>
      <c r="T2518" s="11">
        <f t="shared" si="411"/>
        <v>80628</v>
      </c>
      <c r="U2518" s="11">
        <f t="shared" si="417"/>
        <v>35549</v>
      </c>
      <c r="V2518" s="11">
        <f t="shared" si="412"/>
        <v>63449</v>
      </c>
      <c r="W2518" s="12">
        <f t="shared" si="409"/>
        <v>0.78693505978072131</v>
      </c>
      <c r="X2518" s="11">
        <f t="shared" si="413"/>
        <v>17179</v>
      </c>
      <c r="Y2518" s="12">
        <f t="shared" si="410"/>
        <v>0.21306494021927866</v>
      </c>
    </row>
    <row r="2519" spans="1:25">
      <c r="A2519" s="1">
        <v>37216</v>
      </c>
      <c r="B2519" s="7" t="s">
        <v>85</v>
      </c>
      <c r="C2519" s="8" t="str">
        <f t="shared" si="414"/>
        <v>Wed</v>
      </c>
      <c r="E2519" s="10">
        <v>26</v>
      </c>
      <c r="F2519" s="16">
        <v>34723</v>
      </c>
      <c r="G2519" s="16">
        <v>14325</v>
      </c>
      <c r="H2519" s="100">
        <v>11522</v>
      </c>
      <c r="I2519" s="16">
        <v>265</v>
      </c>
      <c r="J2519" s="16">
        <v>0</v>
      </c>
      <c r="K2519" s="16">
        <v>48873</v>
      </c>
      <c r="L2519" s="16">
        <v>17988</v>
      </c>
      <c r="M2519" s="16"/>
      <c r="N2519" s="20"/>
      <c r="O2519" s="11">
        <f t="shared" si="415"/>
        <v>127696</v>
      </c>
      <c r="P2519" s="22">
        <v>44798</v>
      </c>
      <c r="Q2519" s="11">
        <f t="shared" si="416"/>
        <v>4075</v>
      </c>
      <c r="S2519" s="11">
        <f t="shared" si="408"/>
        <v>82898</v>
      </c>
      <c r="T2519" s="11">
        <f t="shared" si="411"/>
        <v>82898</v>
      </c>
      <c r="U2519" s="11">
        <f t="shared" si="417"/>
        <v>2270</v>
      </c>
      <c r="V2519" s="11">
        <f t="shared" si="412"/>
        <v>64910</v>
      </c>
      <c r="W2519" s="12">
        <f t="shared" si="409"/>
        <v>0.78301044657289687</v>
      </c>
      <c r="X2519" s="11">
        <f t="shared" si="413"/>
        <v>17988</v>
      </c>
      <c r="Y2519" s="12">
        <f t="shared" si="410"/>
        <v>0.21698955342710319</v>
      </c>
    </row>
    <row r="2520" spans="1:25">
      <c r="A2520" s="1">
        <v>37217</v>
      </c>
      <c r="B2520" s="7" t="s">
        <v>85</v>
      </c>
      <c r="C2520" s="8" t="str">
        <f t="shared" si="414"/>
        <v>Thur</v>
      </c>
      <c r="E2520" s="10">
        <v>21</v>
      </c>
      <c r="F2520" s="16">
        <v>29292</v>
      </c>
      <c r="G2520" s="16">
        <v>12156</v>
      </c>
      <c r="H2520" s="100">
        <v>8534</v>
      </c>
      <c r="I2520" s="16">
        <v>33</v>
      </c>
      <c r="J2520" s="16">
        <v>0</v>
      </c>
      <c r="K2520" s="16">
        <v>4053</v>
      </c>
      <c r="L2520" s="16">
        <v>13714</v>
      </c>
      <c r="M2520" s="16"/>
      <c r="N2520" s="20"/>
      <c r="O2520" s="11">
        <f t="shared" si="415"/>
        <v>67782</v>
      </c>
      <c r="P2520" s="22">
        <v>189</v>
      </c>
      <c r="Q2520" s="11">
        <f t="shared" si="416"/>
        <v>3864</v>
      </c>
      <c r="S2520" s="11">
        <f t="shared" si="408"/>
        <v>67593</v>
      </c>
      <c r="T2520" s="11">
        <f t="shared" si="411"/>
        <v>67593</v>
      </c>
      <c r="U2520" s="11">
        <f t="shared" si="417"/>
        <v>-15305</v>
      </c>
      <c r="V2520" s="11">
        <f t="shared" si="412"/>
        <v>53879</v>
      </c>
      <c r="W2520" s="12">
        <f t="shared" si="409"/>
        <v>0.79710916810912369</v>
      </c>
      <c r="X2520" s="11">
        <f t="shared" si="413"/>
        <v>13714</v>
      </c>
      <c r="Y2520" s="12">
        <f t="shared" si="410"/>
        <v>0.20289083189087628</v>
      </c>
    </row>
    <row r="2521" spans="1:25">
      <c r="A2521" s="1">
        <v>37218</v>
      </c>
      <c r="B2521" s="7" t="s">
        <v>85</v>
      </c>
      <c r="C2521" s="8" t="str">
        <f t="shared" si="414"/>
        <v>Fri</v>
      </c>
      <c r="E2521" s="10">
        <v>13</v>
      </c>
      <c r="F2521" s="16">
        <v>23424</v>
      </c>
      <c r="G2521" s="16">
        <v>10690</v>
      </c>
      <c r="H2521" s="100">
        <v>6395</v>
      </c>
      <c r="I2521" s="16">
        <v>0</v>
      </c>
      <c r="J2521" s="16">
        <v>0</v>
      </c>
      <c r="K2521" s="16">
        <v>3387</v>
      </c>
      <c r="L2521" s="16">
        <v>9564</v>
      </c>
      <c r="M2521" s="16"/>
      <c r="N2521" s="20"/>
      <c r="O2521" s="11">
        <f t="shared" si="415"/>
        <v>53460</v>
      </c>
      <c r="P2521" s="22">
        <v>0</v>
      </c>
      <c r="Q2521" s="11">
        <f t="shared" si="416"/>
        <v>3387</v>
      </c>
      <c r="S2521" s="11">
        <f t="shared" si="408"/>
        <v>53460</v>
      </c>
      <c r="T2521" s="11">
        <f t="shared" si="411"/>
        <v>53460</v>
      </c>
      <c r="U2521" s="11">
        <f t="shared" si="417"/>
        <v>-14133</v>
      </c>
      <c r="V2521" s="11">
        <f t="shared" si="412"/>
        <v>43896</v>
      </c>
      <c r="W2521" s="12">
        <f t="shared" si="409"/>
        <v>0.8210998877665544</v>
      </c>
      <c r="X2521" s="11">
        <f t="shared" si="413"/>
        <v>9564</v>
      </c>
      <c r="Y2521" s="12">
        <f t="shared" si="410"/>
        <v>0.17890011223344557</v>
      </c>
    </row>
    <row r="2522" spans="1:25">
      <c r="A2522" s="1">
        <v>37219</v>
      </c>
      <c r="B2522" s="7" t="s">
        <v>85</v>
      </c>
      <c r="C2522" s="8" t="str">
        <f t="shared" si="414"/>
        <v>Sat</v>
      </c>
      <c r="E2522" s="10">
        <v>4</v>
      </c>
      <c r="F2522" s="16">
        <v>17134</v>
      </c>
      <c r="G2522" s="16">
        <v>9875</v>
      </c>
      <c r="H2522" s="100">
        <v>4539</v>
      </c>
      <c r="I2522" s="16">
        <v>0</v>
      </c>
      <c r="J2522" s="16">
        <v>0</v>
      </c>
      <c r="K2522" s="16">
        <v>3226</v>
      </c>
      <c r="L2522" s="16">
        <v>5574</v>
      </c>
      <c r="M2522" s="16"/>
      <c r="N2522" s="20"/>
      <c r="O2522" s="11">
        <f t="shared" si="415"/>
        <v>40348</v>
      </c>
      <c r="P2522" s="22">
        <v>0</v>
      </c>
      <c r="Q2522" s="11">
        <f t="shared" si="416"/>
        <v>3226</v>
      </c>
      <c r="S2522" s="11">
        <f t="shared" si="408"/>
        <v>40348</v>
      </c>
      <c r="T2522" s="11">
        <f t="shared" si="411"/>
        <v>40348</v>
      </c>
      <c r="U2522" s="11">
        <f t="shared" si="417"/>
        <v>-13112</v>
      </c>
      <c r="V2522" s="11">
        <f t="shared" si="412"/>
        <v>34774</v>
      </c>
      <c r="W2522" s="12">
        <f t="shared" si="409"/>
        <v>0.86185188856944583</v>
      </c>
      <c r="X2522" s="11">
        <f t="shared" si="413"/>
        <v>5574</v>
      </c>
      <c r="Y2522" s="12">
        <f t="shared" si="410"/>
        <v>0.13814811143055417</v>
      </c>
    </row>
    <row r="2523" spans="1:25">
      <c r="A2523" s="1">
        <v>37220</v>
      </c>
      <c r="B2523" s="7" t="s">
        <v>85</v>
      </c>
      <c r="C2523" s="8" t="str">
        <f t="shared" si="414"/>
        <v>Sun</v>
      </c>
      <c r="E2523" s="10">
        <v>1</v>
      </c>
      <c r="F2523" s="16">
        <v>14293</v>
      </c>
      <c r="G2523" s="16">
        <v>8527</v>
      </c>
      <c r="H2523" s="100">
        <v>3878</v>
      </c>
      <c r="I2523" s="16">
        <v>0</v>
      </c>
      <c r="J2523" s="16">
        <v>0</v>
      </c>
      <c r="K2523" s="16">
        <v>15513</v>
      </c>
      <c r="L2523" s="16">
        <v>4716</v>
      </c>
      <c r="M2523" s="16"/>
      <c r="N2523" s="20"/>
      <c r="O2523" s="11">
        <f t="shared" si="415"/>
        <v>46927</v>
      </c>
      <c r="P2523" s="22">
        <v>12743</v>
      </c>
      <c r="Q2523" s="11">
        <f t="shared" si="416"/>
        <v>2770</v>
      </c>
      <c r="S2523" s="11">
        <f t="shared" si="408"/>
        <v>34184</v>
      </c>
      <c r="T2523" s="11">
        <f t="shared" si="411"/>
        <v>34184</v>
      </c>
      <c r="U2523" s="11">
        <f t="shared" si="417"/>
        <v>-6164</v>
      </c>
      <c r="V2523" s="11">
        <f t="shared" si="412"/>
        <v>29468</v>
      </c>
      <c r="W2523" s="12">
        <f t="shared" si="409"/>
        <v>0.86204072080505501</v>
      </c>
      <c r="X2523" s="11">
        <f t="shared" si="413"/>
        <v>4716</v>
      </c>
      <c r="Y2523" s="12">
        <f t="shared" si="410"/>
        <v>0.13795927919494499</v>
      </c>
    </row>
    <row r="2524" spans="1:25">
      <c r="A2524" s="1">
        <v>37221</v>
      </c>
      <c r="B2524" s="7" t="s">
        <v>85</v>
      </c>
      <c r="C2524" s="8" t="str">
        <f t="shared" si="414"/>
        <v>Mon</v>
      </c>
      <c r="E2524" s="10">
        <v>5</v>
      </c>
      <c r="F2524" s="16">
        <v>15456</v>
      </c>
      <c r="G2524" s="16">
        <v>9236</v>
      </c>
      <c r="H2524" s="100">
        <v>5343</v>
      </c>
      <c r="I2524" s="16">
        <v>0</v>
      </c>
      <c r="J2524" s="16">
        <v>0</v>
      </c>
      <c r="K2524" s="16">
        <v>41926</v>
      </c>
      <c r="L2524" s="16">
        <v>5385</v>
      </c>
      <c r="M2524" s="16"/>
      <c r="N2524" s="20"/>
      <c r="O2524" s="11">
        <f t="shared" si="415"/>
        <v>77346</v>
      </c>
      <c r="P2524" s="22">
        <v>38305</v>
      </c>
      <c r="Q2524" s="11">
        <f t="shared" si="416"/>
        <v>3621</v>
      </c>
      <c r="S2524" s="11">
        <f t="shared" si="408"/>
        <v>39041</v>
      </c>
      <c r="T2524" s="11">
        <f t="shared" si="411"/>
        <v>39041</v>
      </c>
      <c r="U2524" s="11">
        <f t="shared" si="417"/>
        <v>4857</v>
      </c>
      <c r="V2524" s="11">
        <f t="shared" si="412"/>
        <v>33656</v>
      </c>
      <c r="W2524" s="12">
        <f t="shared" si="409"/>
        <v>0.86206808227248277</v>
      </c>
      <c r="X2524" s="11">
        <f t="shared" si="413"/>
        <v>5385</v>
      </c>
      <c r="Y2524" s="12">
        <f t="shared" si="410"/>
        <v>0.13793191772751723</v>
      </c>
    </row>
    <row r="2525" spans="1:25">
      <c r="A2525" s="1">
        <v>37222</v>
      </c>
      <c r="B2525" s="7" t="s">
        <v>85</v>
      </c>
      <c r="C2525" s="8" t="str">
        <f t="shared" si="414"/>
        <v>Tue</v>
      </c>
      <c r="E2525" s="10">
        <v>3</v>
      </c>
      <c r="F2525" s="16">
        <v>16003</v>
      </c>
      <c r="G2525" s="16">
        <v>9241</v>
      </c>
      <c r="H2525" s="100">
        <v>5298</v>
      </c>
      <c r="I2525" s="16">
        <v>0</v>
      </c>
      <c r="J2525" s="16">
        <v>0</v>
      </c>
      <c r="K2525" s="16">
        <v>52050</v>
      </c>
      <c r="L2525" s="16">
        <v>5171</v>
      </c>
      <c r="M2525" s="16"/>
      <c r="N2525" s="20"/>
      <c r="O2525" s="11">
        <f t="shared" si="415"/>
        <v>87763</v>
      </c>
      <c r="P2525" s="22">
        <v>48466</v>
      </c>
      <c r="Q2525" s="11">
        <f t="shared" si="416"/>
        <v>3584</v>
      </c>
      <c r="S2525" s="11">
        <f t="shared" si="408"/>
        <v>39297</v>
      </c>
      <c r="T2525" s="11">
        <f t="shared" si="411"/>
        <v>39297</v>
      </c>
      <c r="U2525" s="11">
        <f t="shared" si="417"/>
        <v>256</v>
      </c>
      <c r="V2525" s="11">
        <f t="shared" si="412"/>
        <v>34126</v>
      </c>
      <c r="W2525" s="12">
        <f t="shared" si="409"/>
        <v>0.86841234699849856</v>
      </c>
      <c r="X2525" s="11">
        <f t="shared" si="413"/>
        <v>5171</v>
      </c>
      <c r="Y2525" s="12">
        <f t="shared" si="410"/>
        <v>0.13158765300150138</v>
      </c>
    </row>
    <row r="2526" spans="1:25">
      <c r="A2526" s="1">
        <v>37223</v>
      </c>
      <c r="B2526" s="7" t="s">
        <v>85</v>
      </c>
      <c r="C2526" s="8" t="str">
        <f t="shared" si="414"/>
        <v>Wed</v>
      </c>
      <c r="E2526" s="10">
        <v>2</v>
      </c>
      <c r="F2526" s="16">
        <v>14632</v>
      </c>
      <c r="G2526" s="16">
        <v>8962</v>
      </c>
      <c r="H2526" s="100">
        <v>4798</v>
      </c>
      <c r="I2526" s="16">
        <v>0</v>
      </c>
      <c r="J2526" s="16">
        <v>0</v>
      </c>
      <c r="K2526" s="16">
        <v>50256</v>
      </c>
      <c r="L2526" s="16">
        <v>4781</v>
      </c>
      <c r="M2526" s="16"/>
      <c r="N2526" s="20"/>
      <c r="O2526" s="11">
        <f t="shared" si="415"/>
        <v>83429</v>
      </c>
      <c r="P2526" s="22">
        <v>47465</v>
      </c>
      <c r="Q2526" s="11">
        <f t="shared" si="416"/>
        <v>2791</v>
      </c>
      <c r="S2526" s="11">
        <f t="shared" si="408"/>
        <v>35964</v>
      </c>
      <c r="T2526" s="11">
        <f t="shared" si="411"/>
        <v>35964</v>
      </c>
      <c r="U2526" s="11">
        <f t="shared" si="417"/>
        <v>-3333</v>
      </c>
      <c r="V2526" s="11">
        <f t="shared" si="412"/>
        <v>31183</v>
      </c>
      <c r="W2526" s="12">
        <f t="shared" si="409"/>
        <v>0.86706150595039488</v>
      </c>
      <c r="X2526" s="11">
        <f t="shared" si="413"/>
        <v>4781</v>
      </c>
      <c r="Y2526" s="12">
        <f t="shared" si="410"/>
        <v>0.13293849404960517</v>
      </c>
    </row>
    <row r="2527" spans="1:25">
      <c r="A2527" s="1">
        <v>37224</v>
      </c>
      <c r="B2527" s="7" t="s">
        <v>85</v>
      </c>
      <c r="C2527" s="8" t="str">
        <f t="shared" si="414"/>
        <v>Thur</v>
      </c>
      <c r="E2527" s="10">
        <v>1</v>
      </c>
      <c r="F2527" s="16">
        <v>14093</v>
      </c>
      <c r="G2527" s="16">
        <v>8930</v>
      </c>
      <c r="H2527" s="100">
        <v>4686</v>
      </c>
      <c r="I2527" s="16">
        <v>0</v>
      </c>
      <c r="J2527" s="16">
        <v>0</v>
      </c>
      <c r="K2527" s="16">
        <v>49506</v>
      </c>
      <c r="L2527" s="16">
        <v>4538</v>
      </c>
      <c r="M2527" s="16"/>
      <c r="N2527" s="20"/>
      <c r="O2527" s="11">
        <f t="shared" si="415"/>
        <v>81753</v>
      </c>
      <c r="P2527" s="22">
        <v>46165</v>
      </c>
      <c r="Q2527" s="11">
        <f t="shared" si="416"/>
        <v>3341</v>
      </c>
      <c r="S2527" s="11">
        <f t="shared" si="408"/>
        <v>35588</v>
      </c>
      <c r="T2527" s="11">
        <f t="shared" si="411"/>
        <v>35588</v>
      </c>
      <c r="U2527" s="11">
        <f t="shared" si="417"/>
        <v>-376</v>
      </c>
      <c r="V2527" s="11">
        <f t="shared" si="412"/>
        <v>31050</v>
      </c>
      <c r="W2527" s="12">
        <f t="shared" si="409"/>
        <v>0.87248510733955265</v>
      </c>
      <c r="X2527" s="11">
        <f t="shared" si="413"/>
        <v>4538</v>
      </c>
      <c r="Y2527" s="12">
        <f t="shared" si="410"/>
        <v>0.12751489266044735</v>
      </c>
    </row>
    <row r="2528" spans="1:25">
      <c r="A2528" s="1">
        <v>37225</v>
      </c>
      <c r="B2528" s="7" t="s">
        <v>85</v>
      </c>
      <c r="C2528" s="8" t="str">
        <f t="shared" si="414"/>
        <v>Fri</v>
      </c>
      <c r="E2528" s="10">
        <v>0</v>
      </c>
      <c r="F2528" s="16">
        <v>13041</v>
      </c>
      <c r="G2528" s="16">
        <v>8157</v>
      </c>
      <c r="H2528" s="100">
        <v>3707</v>
      </c>
      <c r="I2528" s="16">
        <v>0</v>
      </c>
      <c r="J2528" s="16">
        <v>0</v>
      </c>
      <c r="K2528" s="16">
        <v>41206</v>
      </c>
      <c r="L2528" s="16">
        <v>3761</v>
      </c>
      <c r="M2528" s="16"/>
      <c r="N2528" s="20"/>
      <c r="O2528" s="11">
        <f t="shared" si="415"/>
        <v>69872</v>
      </c>
      <c r="P2528" s="22">
        <v>37937</v>
      </c>
      <c r="Q2528" s="11">
        <f t="shared" si="416"/>
        <v>3269</v>
      </c>
      <c r="S2528" s="11">
        <f t="shared" si="408"/>
        <v>31935</v>
      </c>
      <c r="T2528" s="11">
        <f t="shared" si="411"/>
        <v>31935</v>
      </c>
      <c r="U2528" s="11">
        <f t="shared" si="417"/>
        <v>-3653</v>
      </c>
      <c r="V2528" s="11">
        <f t="shared" si="412"/>
        <v>28174</v>
      </c>
      <c r="W2528" s="12">
        <f t="shared" si="409"/>
        <v>0.8822295287302333</v>
      </c>
      <c r="X2528" s="11">
        <f t="shared" si="413"/>
        <v>3761</v>
      </c>
      <c r="Y2528" s="12">
        <f t="shared" si="410"/>
        <v>0.11777047126976671</v>
      </c>
    </row>
    <row r="2529" spans="1:31">
      <c r="A2529" s="1">
        <v>37226</v>
      </c>
      <c r="B2529" s="7" t="s">
        <v>86</v>
      </c>
      <c r="C2529" s="8" t="str">
        <f t="shared" si="414"/>
        <v>Sat</v>
      </c>
      <c r="E2529" s="23">
        <v>5</v>
      </c>
      <c r="F2529" s="16">
        <v>14832</v>
      </c>
      <c r="G2529" s="16">
        <v>8305</v>
      </c>
      <c r="H2529" s="100">
        <v>3802</v>
      </c>
      <c r="I2529" s="16">
        <v>0</v>
      </c>
      <c r="J2529" s="16">
        <v>0</v>
      </c>
      <c r="K2529" s="16">
        <v>45523</v>
      </c>
      <c r="L2529" s="16">
        <v>5146</v>
      </c>
      <c r="M2529" s="16"/>
      <c r="N2529" s="20"/>
      <c r="O2529" s="11">
        <f t="shared" si="415"/>
        <v>77608</v>
      </c>
      <c r="P2529" s="22">
        <v>42256</v>
      </c>
      <c r="Q2529" s="11">
        <f t="shared" si="416"/>
        <v>3267</v>
      </c>
      <c r="S2529" s="11">
        <f t="shared" si="408"/>
        <v>35352</v>
      </c>
      <c r="T2529" s="11">
        <f t="shared" si="411"/>
        <v>35352</v>
      </c>
      <c r="U2529" s="11">
        <f t="shared" si="417"/>
        <v>3417</v>
      </c>
      <c r="V2529" s="11">
        <f t="shared" si="412"/>
        <v>30206</v>
      </c>
      <c r="W2529" s="12">
        <f t="shared" si="409"/>
        <v>0.85443539262276536</v>
      </c>
      <c r="X2529" s="11">
        <f t="shared" si="413"/>
        <v>5146</v>
      </c>
      <c r="Y2529" s="12">
        <f t="shared" si="410"/>
        <v>0.14556460737723467</v>
      </c>
      <c r="AA2529" s="9">
        <f>INTERCEPT(T2529:T2559,E2529:E2559)</f>
        <v>26023.859962406015</v>
      </c>
      <c r="AB2529" s="9">
        <f>SLOPE(T2529:T2559,E2529:E2559)</f>
        <v>2519.606471535983</v>
      </c>
      <c r="AC2529" s="12">
        <f>RSQ(T2529:T2559,E2529:E2559)</f>
        <v>0.94413359239558992</v>
      </c>
      <c r="AD2529" s="9">
        <f>AA2529+(AB2529*55)</f>
        <v>164602.21589688509</v>
      </c>
      <c r="AE2529" s="10">
        <f>SUM(E2529:E2559)</f>
        <v>609</v>
      </c>
    </row>
    <row r="2530" spans="1:31">
      <c r="A2530" s="1">
        <v>37227</v>
      </c>
      <c r="B2530" s="7" t="s">
        <v>86</v>
      </c>
      <c r="C2530" s="8" t="str">
        <f t="shared" si="414"/>
        <v>Sun</v>
      </c>
      <c r="E2530" s="23">
        <v>19</v>
      </c>
      <c r="F2530" s="16">
        <v>28204</v>
      </c>
      <c r="G2530" s="16">
        <v>12178</v>
      </c>
      <c r="H2530" s="100">
        <v>8840</v>
      </c>
      <c r="I2530" s="16">
        <v>108</v>
      </c>
      <c r="J2530" s="16">
        <v>0</v>
      </c>
      <c r="K2530" s="16">
        <v>52115</v>
      </c>
      <c r="L2530" s="16">
        <v>13061</v>
      </c>
      <c r="M2530" s="16"/>
      <c r="N2530" s="20"/>
      <c r="O2530" s="11">
        <f t="shared" si="415"/>
        <v>114506</v>
      </c>
      <c r="P2530" s="22">
        <v>48344</v>
      </c>
      <c r="Q2530" s="11">
        <f t="shared" si="416"/>
        <v>3771</v>
      </c>
      <c r="S2530" s="11">
        <f t="shared" si="408"/>
        <v>66162</v>
      </c>
      <c r="T2530" s="11">
        <f t="shared" si="411"/>
        <v>66162</v>
      </c>
      <c r="U2530" s="11">
        <f t="shared" si="417"/>
        <v>30810</v>
      </c>
      <c r="V2530" s="11">
        <f t="shared" si="412"/>
        <v>53101</v>
      </c>
      <c r="W2530" s="12">
        <f t="shared" si="409"/>
        <v>0.80259061092469997</v>
      </c>
      <c r="X2530" s="11">
        <f t="shared" si="413"/>
        <v>13061</v>
      </c>
      <c r="Y2530" s="12">
        <f t="shared" si="410"/>
        <v>0.19740938907530003</v>
      </c>
    </row>
    <row r="2531" spans="1:31">
      <c r="A2531" s="1">
        <v>37228</v>
      </c>
      <c r="B2531" s="7" t="s">
        <v>86</v>
      </c>
      <c r="C2531" s="8" t="str">
        <f t="shared" si="414"/>
        <v>Mon</v>
      </c>
      <c r="E2531" s="23">
        <v>21</v>
      </c>
      <c r="F2531" s="16">
        <v>30092</v>
      </c>
      <c r="G2531" s="16">
        <v>13284</v>
      </c>
      <c r="H2531" s="100">
        <v>10223</v>
      </c>
      <c r="I2531" s="16">
        <v>173</v>
      </c>
      <c r="J2531" s="16">
        <v>0</v>
      </c>
      <c r="K2531" s="16">
        <v>54084</v>
      </c>
      <c r="L2531" s="16">
        <v>14411</v>
      </c>
      <c r="M2531" s="16"/>
      <c r="N2531" s="20"/>
      <c r="O2531" s="11">
        <f t="shared" si="415"/>
        <v>122267</v>
      </c>
      <c r="P2531" s="22">
        <v>50296</v>
      </c>
      <c r="Q2531" s="11">
        <f t="shared" si="416"/>
        <v>3788</v>
      </c>
      <c r="S2531" s="11">
        <f t="shared" si="408"/>
        <v>71971</v>
      </c>
      <c r="T2531" s="11">
        <f t="shared" si="411"/>
        <v>71971</v>
      </c>
      <c r="U2531" s="11">
        <f t="shared" si="417"/>
        <v>5809</v>
      </c>
      <c r="V2531" s="11">
        <f t="shared" si="412"/>
        <v>57560</v>
      </c>
      <c r="W2531" s="12">
        <f t="shared" si="409"/>
        <v>0.79976657264731632</v>
      </c>
      <c r="X2531" s="11">
        <f t="shared" si="413"/>
        <v>14411</v>
      </c>
      <c r="Y2531" s="12">
        <f t="shared" si="410"/>
        <v>0.20023342735268371</v>
      </c>
    </row>
    <row r="2532" spans="1:31">
      <c r="A2532" s="1">
        <v>37229</v>
      </c>
      <c r="B2532" s="7" t="s">
        <v>86</v>
      </c>
      <c r="C2532" s="8" t="str">
        <f t="shared" si="414"/>
        <v>Tue</v>
      </c>
      <c r="E2532" s="23">
        <v>12</v>
      </c>
      <c r="F2532" s="16">
        <v>23129</v>
      </c>
      <c r="G2532" s="16">
        <v>11561</v>
      </c>
      <c r="H2532" s="100">
        <v>8117</v>
      </c>
      <c r="I2532" s="16">
        <v>2</v>
      </c>
      <c r="J2532" s="16">
        <v>0</v>
      </c>
      <c r="K2532" s="16">
        <v>47744</v>
      </c>
      <c r="L2532" s="16">
        <v>10173</v>
      </c>
      <c r="M2532" s="16"/>
      <c r="N2532" s="20"/>
      <c r="O2532" s="11">
        <f t="shared" si="415"/>
        <v>100726</v>
      </c>
      <c r="P2532" s="22">
        <v>44900</v>
      </c>
      <c r="Q2532" s="11">
        <f t="shared" si="416"/>
        <v>2844</v>
      </c>
      <c r="S2532" s="11">
        <f t="shared" si="408"/>
        <v>55826</v>
      </c>
      <c r="T2532" s="11">
        <f t="shared" si="411"/>
        <v>55826</v>
      </c>
      <c r="U2532" s="11">
        <f t="shared" si="417"/>
        <v>-16145</v>
      </c>
      <c r="V2532" s="11">
        <f t="shared" si="412"/>
        <v>45653</v>
      </c>
      <c r="W2532" s="12">
        <f t="shared" si="409"/>
        <v>0.8177730806434278</v>
      </c>
      <c r="X2532" s="11">
        <f t="shared" si="413"/>
        <v>10173</v>
      </c>
      <c r="Y2532" s="12">
        <f t="shared" si="410"/>
        <v>0.1822269193565722</v>
      </c>
    </row>
    <row r="2533" spans="1:31">
      <c r="A2533" s="1">
        <v>37230</v>
      </c>
      <c r="B2533" s="7" t="s">
        <v>86</v>
      </c>
      <c r="C2533" s="8" t="str">
        <f t="shared" si="414"/>
        <v>Wed</v>
      </c>
      <c r="E2533" s="23">
        <v>6</v>
      </c>
      <c r="F2533" s="16">
        <v>16243</v>
      </c>
      <c r="G2533" s="16">
        <v>9717</v>
      </c>
      <c r="H2533" s="100">
        <v>5788</v>
      </c>
      <c r="I2533" s="16">
        <v>0</v>
      </c>
      <c r="J2533" s="16">
        <v>0</v>
      </c>
      <c r="K2533" s="16">
        <v>47907</v>
      </c>
      <c r="L2533" s="16">
        <v>6258</v>
      </c>
      <c r="M2533" s="16"/>
      <c r="N2533" s="20"/>
      <c r="O2533" s="11">
        <f t="shared" si="415"/>
        <v>85913</v>
      </c>
      <c r="P2533" s="22">
        <v>45686</v>
      </c>
      <c r="Q2533" s="11">
        <f t="shared" si="416"/>
        <v>2221</v>
      </c>
      <c r="S2533" s="11">
        <f t="shared" si="408"/>
        <v>40227</v>
      </c>
      <c r="T2533" s="11">
        <f t="shared" si="411"/>
        <v>40227</v>
      </c>
      <c r="U2533" s="11">
        <f t="shared" si="417"/>
        <v>-15599</v>
      </c>
      <c r="V2533" s="11">
        <f t="shared" si="412"/>
        <v>33969</v>
      </c>
      <c r="W2533" s="12">
        <f t="shared" si="409"/>
        <v>0.84443284361249904</v>
      </c>
      <c r="X2533" s="11">
        <f t="shared" si="413"/>
        <v>6258</v>
      </c>
      <c r="Y2533" s="12">
        <f t="shared" si="410"/>
        <v>0.15556715638750093</v>
      </c>
    </row>
    <row r="2534" spans="1:31">
      <c r="A2534" s="1">
        <v>37231</v>
      </c>
      <c r="B2534" s="7" t="s">
        <v>86</v>
      </c>
      <c r="C2534" s="8" t="str">
        <f t="shared" si="414"/>
        <v>Thur</v>
      </c>
      <c r="E2534" s="23">
        <v>3</v>
      </c>
      <c r="F2534" s="16">
        <v>14368</v>
      </c>
      <c r="G2534" s="16">
        <v>8835</v>
      </c>
      <c r="H2534" s="100">
        <v>4667</v>
      </c>
      <c r="I2534" s="16">
        <v>0</v>
      </c>
      <c r="J2534" s="16">
        <v>0</v>
      </c>
      <c r="K2534" s="16">
        <v>50454</v>
      </c>
      <c r="L2534" s="16">
        <v>4645</v>
      </c>
      <c r="M2534" s="16"/>
      <c r="N2534" s="20"/>
      <c r="O2534" s="11">
        <f t="shared" si="415"/>
        <v>82969</v>
      </c>
      <c r="P2534" s="20">
        <v>47607</v>
      </c>
      <c r="Q2534" s="11">
        <f t="shared" si="416"/>
        <v>2847</v>
      </c>
      <c r="S2534" s="11">
        <f t="shared" si="408"/>
        <v>35362</v>
      </c>
      <c r="T2534" s="11">
        <f t="shared" si="411"/>
        <v>35362</v>
      </c>
      <c r="U2534" s="11">
        <f t="shared" si="417"/>
        <v>-4865</v>
      </c>
      <c r="V2534" s="11">
        <f t="shared" si="412"/>
        <v>30717</v>
      </c>
      <c r="W2534" s="12">
        <f t="shared" si="409"/>
        <v>0.86864430744867371</v>
      </c>
      <c r="X2534" s="11">
        <f t="shared" si="413"/>
        <v>4645</v>
      </c>
      <c r="Y2534" s="12">
        <f t="shared" si="410"/>
        <v>0.13135569255132629</v>
      </c>
    </row>
    <row r="2535" spans="1:31">
      <c r="A2535" s="1">
        <v>37232</v>
      </c>
      <c r="B2535" s="7" t="s">
        <v>86</v>
      </c>
      <c r="C2535" s="8" t="str">
        <f t="shared" si="414"/>
        <v>Fri</v>
      </c>
      <c r="E2535" s="23">
        <v>7</v>
      </c>
      <c r="F2535" s="16">
        <v>16039</v>
      </c>
      <c r="G2535" s="16">
        <v>9112</v>
      </c>
      <c r="H2535" s="100">
        <v>5231</v>
      </c>
      <c r="I2535" s="16">
        <v>0</v>
      </c>
      <c r="J2535" s="16">
        <v>0</v>
      </c>
      <c r="K2535" s="16">
        <v>50752</v>
      </c>
      <c r="L2535" s="16">
        <v>5846</v>
      </c>
      <c r="M2535" s="16"/>
      <c r="N2535" s="20"/>
      <c r="O2535" s="11">
        <f t="shared" si="415"/>
        <v>86980</v>
      </c>
      <c r="P2535" s="22">
        <v>47547</v>
      </c>
      <c r="Q2535" s="11">
        <f t="shared" si="416"/>
        <v>3205</v>
      </c>
      <c r="S2535" s="11">
        <f t="shared" si="408"/>
        <v>39433</v>
      </c>
      <c r="T2535" s="11">
        <f t="shared" si="411"/>
        <v>39433</v>
      </c>
      <c r="U2535" s="11">
        <f t="shared" si="417"/>
        <v>4071</v>
      </c>
      <c r="V2535" s="11">
        <f t="shared" si="412"/>
        <v>33587</v>
      </c>
      <c r="W2535" s="12">
        <f t="shared" si="409"/>
        <v>0.85174853549057894</v>
      </c>
      <c r="X2535" s="11">
        <f t="shared" si="413"/>
        <v>5846</v>
      </c>
      <c r="Y2535" s="12">
        <f t="shared" si="410"/>
        <v>0.14825146450942103</v>
      </c>
    </row>
    <row r="2536" spans="1:31">
      <c r="A2536" s="1">
        <v>37233</v>
      </c>
      <c r="B2536" s="7" t="s">
        <v>86</v>
      </c>
      <c r="C2536" s="8" t="str">
        <f t="shared" si="414"/>
        <v>Sat</v>
      </c>
      <c r="E2536" s="23">
        <v>15</v>
      </c>
      <c r="F2536" s="16">
        <v>23856</v>
      </c>
      <c r="G2536" s="16">
        <v>10805</v>
      </c>
      <c r="H2536" s="100">
        <v>6656</v>
      </c>
      <c r="I2536" s="16">
        <v>0</v>
      </c>
      <c r="J2536" s="16">
        <v>0</v>
      </c>
      <c r="K2536" s="16">
        <v>47583</v>
      </c>
      <c r="L2536" s="16">
        <v>10089</v>
      </c>
      <c r="M2536" s="16"/>
      <c r="N2536" s="20"/>
      <c r="O2536" s="11">
        <f t="shared" si="415"/>
        <v>98989</v>
      </c>
      <c r="P2536" s="22">
        <v>43722</v>
      </c>
      <c r="Q2536" s="11">
        <f t="shared" si="416"/>
        <v>3861</v>
      </c>
      <c r="S2536" s="11">
        <f t="shared" si="408"/>
        <v>55267</v>
      </c>
      <c r="T2536" s="11">
        <f t="shared" si="411"/>
        <v>55267</v>
      </c>
      <c r="U2536" s="11">
        <f t="shared" si="417"/>
        <v>15834</v>
      </c>
      <c r="V2536" s="11">
        <f t="shared" si="412"/>
        <v>45178</v>
      </c>
      <c r="W2536" s="12">
        <f t="shared" si="409"/>
        <v>0.81744983444008179</v>
      </c>
      <c r="X2536" s="11">
        <f t="shared" si="413"/>
        <v>10089</v>
      </c>
      <c r="Y2536" s="12">
        <f t="shared" si="410"/>
        <v>0.18255016555991821</v>
      </c>
    </row>
    <row r="2537" spans="1:31">
      <c r="A2537" s="1">
        <v>37234</v>
      </c>
      <c r="B2537" s="7" t="s">
        <v>86</v>
      </c>
      <c r="C2537" s="8" t="str">
        <f t="shared" si="414"/>
        <v>Sun</v>
      </c>
      <c r="E2537" s="23">
        <v>22</v>
      </c>
      <c r="F2537" s="16">
        <v>33591</v>
      </c>
      <c r="G2537" s="16">
        <v>13785</v>
      </c>
      <c r="H2537" s="100">
        <v>10422</v>
      </c>
      <c r="I2537" s="16">
        <v>565</v>
      </c>
      <c r="J2537" s="16">
        <v>0</v>
      </c>
      <c r="K2537" s="16">
        <v>46275</v>
      </c>
      <c r="L2537" s="16">
        <v>15968</v>
      </c>
      <c r="M2537" s="16"/>
      <c r="N2537" s="20"/>
      <c r="O2537" s="11">
        <f t="shared" si="415"/>
        <v>120606</v>
      </c>
      <c r="P2537" s="22">
        <v>42366</v>
      </c>
      <c r="Q2537" s="11">
        <f t="shared" si="416"/>
        <v>3909</v>
      </c>
      <c r="S2537" s="11">
        <f t="shared" si="408"/>
        <v>78240</v>
      </c>
      <c r="T2537" s="11">
        <f t="shared" si="411"/>
        <v>78240</v>
      </c>
      <c r="U2537" s="11">
        <f t="shared" si="417"/>
        <v>22973</v>
      </c>
      <c r="V2537" s="11">
        <f t="shared" si="412"/>
        <v>62272</v>
      </c>
      <c r="W2537" s="12">
        <f t="shared" si="409"/>
        <v>0.79591002044989778</v>
      </c>
      <c r="X2537" s="11">
        <f t="shared" si="413"/>
        <v>15968</v>
      </c>
      <c r="Y2537" s="12">
        <f t="shared" si="410"/>
        <v>0.20408997955010225</v>
      </c>
    </row>
    <row r="2538" spans="1:31">
      <c r="A2538" s="1">
        <v>37235</v>
      </c>
      <c r="B2538" s="7" t="s">
        <v>86</v>
      </c>
      <c r="C2538" s="8" t="str">
        <f t="shared" si="414"/>
        <v>Mon</v>
      </c>
      <c r="E2538" s="23">
        <v>19</v>
      </c>
      <c r="F2538" s="16">
        <v>34199</v>
      </c>
      <c r="G2538" s="16">
        <v>14606</v>
      </c>
      <c r="H2538" s="100">
        <v>11521</v>
      </c>
      <c r="I2538" s="16">
        <v>169</v>
      </c>
      <c r="J2538" s="16">
        <v>0</v>
      </c>
      <c r="K2538" s="82">
        <v>40523</v>
      </c>
      <c r="L2538" s="16">
        <v>15675</v>
      </c>
      <c r="M2538" s="16"/>
      <c r="N2538" s="20"/>
      <c r="O2538" s="11">
        <f t="shared" si="415"/>
        <v>116693</v>
      </c>
      <c r="P2538" s="22">
        <v>36706</v>
      </c>
      <c r="Q2538" s="11">
        <f t="shared" si="416"/>
        <v>3817</v>
      </c>
      <c r="S2538" s="11">
        <f t="shared" ref="S2538:S2590" si="418">O2538-P2538</f>
        <v>79987</v>
      </c>
      <c r="T2538" s="11">
        <f t="shared" si="411"/>
        <v>79987</v>
      </c>
      <c r="U2538" s="11">
        <f t="shared" si="417"/>
        <v>1747</v>
      </c>
      <c r="V2538" s="11">
        <f t="shared" si="412"/>
        <v>64312</v>
      </c>
      <c r="W2538" s="12">
        <f t="shared" ref="W2538:W2590" si="419">V2538/S2538</f>
        <v>0.80403065498143445</v>
      </c>
      <c r="X2538" s="11">
        <f t="shared" si="413"/>
        <v>15675</v>
      </c>
      <c r="Y2538" s="12">
        <f t="shared" ref="Y2538:Y2590" si="420">X2538/S2538</f>
        <v>0.19596934501856553</v>
      </c>
    </row>
    <row r="2539" spans="1:31">
      <c r="A2539" s="1">
        <v>37236</v>
      </c>
      <c r="B2539" s="7" t="s">
        <v>86</v>
      </c>
      <c r="C2539" s="8" t="str">
        <f t="shared" si="414"/>
        <v>Tue</v>
      </c>
      <c r="E2539" s="23">
        <v>17</v>
      </c>
      <c r="F2539" s="16">
        <v>31752</v>
      </c>
      <c r="G2539" s="16">
        <v>13982</v>
      </c>
      <c r="H2539" s="100">
        <v>10902</v>
      </c>
      <c r="I2539" s="16">
        <v>2</v>
      </c>
      <c r="J2539" s="16">
        <v>0</v>
      </c>
      <c r="K2539" s="82">
        <v>32880</v>
      </c>
      <c r="L2539" s="16">
        <v>14880</v>
      </c>
      <c r="M2539" s="16"/>
      <c r="N2539" s="20"/>
      <c r="O2539" s="11">
        <f t="shared" si="415"/>
        <v>104398</v>
      </c>
      <c r="P2539" s="22">
        <v>29067</v>
      </c>
      <c r="Q2539" s="11">
        <f t="shared" si="416"/>
        <v>3813</v>
      </c>
      <c r="S2539" s="11">
        <f t="shared" si="418"/>
        <v>75331</v>
      </c>
      <c r="T2539" s="11">
        <f t="shared" si="411"/>
        <v>75331</v>
      </c>
      <c r="U2539" s="11">
        <f t="shared" si="417"/>
        <v>-4656</v>
      </c>
      <c r="V2539" s="11">
        <f t="shared" si="412"/>
        <v>60451</v>
      </c>
      <c r="W2539" s="12">
        <f t="shared" si="419"/>
        <v>0.80247175797480452</v>
      </c>
      <c r="X2539" s="11">
        <f t="shared" si="413"/>
        <v>14880</v>
      </c>
      <c r="Y2539" s="12">
        <f t="shared" si="420"/>
        <v>0.19752824202519548</v>
      </c>
    </row>
    <row r="2540" spans="1:31">
      <c r="A2540" s="1">
        <v>37237</v>
      </c>
      <c r="B2540" s="7" t="s">
        <v>86</v>
      </c>
      <c r="C2540" s="8" t="str">
        <f t="shared" si="414"/>
        <v>Wed</v>
      </c>
      <c r="E2540" s="23">
        <v>17</v>
      </c>
      <c r="F2540" s="16">
        <v>30346</v>
      </c>
      <c r="G2540" s="16">
        <v>13444</v>
      </c>
      <c r="H2540" s="100">
        <v>10545</v>
      </c>
      <c r="I2540" s="16">
        <v>0</v>
      </c>
      <c r="J2540" s="16">
        <v>0</v>
      </c>
      <c r="K2540" s="16">
        <v>26694</v>
      </c>
      <c r="L2540" s="16">
        <v>14201</v>
      </c>
      <c r="M2540" s="16"/>
      <c r="N2540" s="20"/>
      <c r="O2540" s="11">
        <f t="shared" si="415"/>
        <v>95230</v>
      </c>
      <c r="P2540" s="20">
        <v>22947</v>
      </c>
      <c r="Q2540" s="11">
        <f t="shared" si="416"/>
        <v>3747</v>
      </c>
      <c r="S2540" s="11">
        <f t="shared" si="418"/>
        <v>72283</v>
      </c>
      <c r="T2540" s="11">
        <f t="shared" si="411"/>
        <v>72283</v>
      </c>
      <c r="U2540" s="11">
        <f t="shared" si="417"/>
        <v>-3048</v>
      </c>
      <c r="V2540" s="11">
        <f t="shared" si="412"/>
        <v>58082</v>
      </c>
      <c r="W2540" s="12">
        <f t="shared" si="419"/>
        <v>0.8035361011579486</v>
      </c>
      <c r="X2540" s="11">
        <f t="shared" si="413"/>
        <v>14201</v>
      </c>
      <c r="Y2540" s="12">
        <f t="shared" si="420"/>
        <v>0.19646389884205137</v>
      </c>
    </row>
    <row r="2541" spans="1:31">
      <c r="A2541" s="1">
        <v>37238</v>
      </c>
      <c r="B2541" s="7" t="s">
        <v>86</v>
      </c>
      <c r="C2541" s="8" t="str">
        <f t="shared" si="414"/>
        <v>Thur</v>
      </c>
      <c r="E2541" s="23">
        <v>7</v>
      </c>
      <c r="F2541" s="16">
        <v>20784</v>
      </c>
      <c r="G2541" s="16">
        <v>10737</v>
      </c>
      <c r="H2541" s="100">
        <v>7283</v>
      </c>
      <c r="I2541" s="16">
        <v>0</v>
      </c>
      <c r="J2541" s="16">
        <v>0</v>
      </c>
      <c r="K2541" s="16">
        <v>24895</v>
      </c>
      <c r="L2541" s="16">
        <v>6893</v>
      </c>
      <c r="M2541" s="16"/>
      <c r="N2541" s="20"/>
      <c r="O2541" s="11">
        <f t="shared" si="415"/>
        <v>70592</v>
      </c>
      <c r="P2541" s="22">
        <v>21547</v>
      </c>
      <c r="Q2541" s="11">
        <f t="shared" si="416"/>
        <v>3348</v>
      </c>
      <c r="S2541" s="11">
        <f t="shared" si="418"/>
        <v>49045</v>
      </c>
      <c r="T2541" s="11">
        <f t="shared" si="411"/>
        <v>49045</v>
      </c>
      <c r="U2541" s="11">
        <f t="shared" si="417"/>
        <v>-23238</v>
      </c>
      <c r="V2541" s="11">
        <f t="shared" si="412"/>
        <v>42152</v>
      </c>
      <c r="W2541" s="12">
        <f t="shared" si="419"/>
        <v>0.85945560199816495</v>
      </c>
      <c r="X2541" s="11">
        <f t="shared" si="413"/>
        <v>6893</v>
      </c>
      <c r="Y2541" s="12">
        <f t="shared" si="420"/>
        <v>0.14054439800183505</v>
      </c>
    </row>
    <row r="2542" spans="1:31">
      <c r="A2542" s="1">
        <v>37239</v>
      </c>
      <c r="B2542" s="7" t="s">
        <v>86</v>
      </c>
      <c r="C2542" s="8" t="str">
        <f t="shared" si="414"/>
        <v>Fri</v>
      </c>
      <c r="E2542" s="23">
        <v>4</v>
      </c>
      <c r="F2542" s="16">
        <v>17685</v>
      </c>
      <c r="G2542" s="16">
        <v>9609</v>
      </c>
      <c r="H2542" s="100">
        <v>5640</v>
      </c>
      <c r="I2542" s="16">
        <v>0</v>
      </c>
      <c r="J2542" s="16">
        <v>0</v>
      </c>
      <c r="K2542" s="16">
        <v>12975</v>
      </c>
      <c r="L2542" s="16">
        <v>5013</v>
      </c>
      <c r="M2542" s="16"/>
      <c r="N2542" s="20"/>
      <c r="O2542" s="11">
        <f t="shared" si="415"/>
        <v>50922</v>
      </c>
      <c r="P2542" s="22">
        <v>9713</v>
      </c>
      <c r="Q2542" s="11">
        <f t="shared" si="416"/>
        <v>3262</v>
      </c>
      <c r="S2542" s="11">
        <f t="shared" si="418"/>
        <v>41209</v>
      </c>
      <c r="T2542" s="11">
        <f t="shared" si="411"/>
        <v>41209</v>
      </c>
      <c r="U2542" s="11">
        <f t="shared" si="417"/>
        <v>-7836</v>
      </c>
      <c r="V2542" s="11">
        <f t="shared" si="412"/>
        <v>36196</v>
      </c>
      <c r="W2542" s="12">
        <f t="shared" si="419"/>
        <v>0.87835181635079718</v>
      </c>
      <c r="X2542" s="11">
        <f t="shared" si="413"/>
        <v>5013</v>
      </c>
      <c r="Y2542" s="12">
        <f t="shared" si="420"/>
        <v>0.12164818364920284</v>
      </c>
    </row>
    <row r="2543" spans="1:31">
      <c r="A2543" s="1">
        <v>37240</v>
      </c>
      <c r="B2543" s="7" t="s">
        <v>86</v>
      </c>
      <c r="C2543" s="8" t="str">
        <f t="shared" si="414"/>
        <v>Sat</v>
      </c>
      <c r="E2543" s="23">
        <v>19</v>
      </c>
      <c r="F2543" s="16">
        <v>29113</v>
      </c>
      <c r="G2543" s="16">
        <v>12196</v>
      </c>
      <c r="H2543" s="100">
        <v>8970</v>
      </c>
      <c r="I2543" s="16">
        <v>312</v>
      </c>
      <c r="J2543" s="16">
        <v>0</v>
      </c>
      <c r="K2543" s="16">
        <v>3680</v>
      </c>
      <c r="L2543" s="16">
        <v>12745</v>
      </c>
      <c r="M2543" s="16"/>
      <c r="N2543" s="20"/>
      <c r="O2543" s="11">
        <f t="shared" si="415"/>
        <v>67016</v>
      </c>
      <c r="P2543" s="22">
        <v>0</v>
      </c>
      <c r="Q2543" s="11">
        <f t="shared" si="416"/>
        <v>3680</v>
      </c>
      <c r="S2543" s="11">
        <f t="shared" si="418"/>
        <v>67016</v>
      </c>
      <c r="T2543" s="11">
        <f t="shared" si="411"/>
        <v>67016</v>
      </c>
      <c r="U2543" s="11">
        <f t="shared" si="417"/>
        <v>25807</v>
      </c>
      <c r="V2543" s="11">
        <f t="shared" si="412"/>
        <v>54271</v>
      </c>
      <c r="W2543" s="12">
        <f t="shared" si="419"/>
        <v>0.8098215351557837</v>
      </c>
      <c r="X2543" s="11">
        <f t="shared" si="413"/>
        <v>12745</v>
      </c>
      <c r="Y2543" s="12">
        <f t="shared" si="420"/>
        <v>0.1901784648442163</v>
      </c>
    </row>
    <row r="2544" spans="1:31">
      <c r="A2544" s="1">
        <v>37241</v>
      </c>
      <c r="B2544" s="7" t="s">
        <v>86</v>
      </c>
      <c r="C2544" s="8" t="str">
        <f t="shared" si="414"/>
        <v>Sun</v>
      </c>
      <c r="E2544" s="23">
        <v>24</v>
      </c>
      <c r="F2544" s="16">
        <v>34128</v>
      </c>
      <c r="G2544" s="16">
        <v>14038</v>
      </c>
      <c r="H2544" s="100">
        <v>10998</v>
      </c>
      <c r="I2544" s="16">
        <v>354</v>
      </c>
      <c r="J2544" s="16">
        <v>0</v>
      </c>
      <c r="K2544" s="16">
        <v>2866</v>
      </c>
      <c r="L2544" s="16">
        <v>16207</v>
      </c>
      <c r="M2544" s="16"/>
      <c r="N2544" s="20"/>
      <c r="O2544" s="11">
        <f t="shared" si="415"/>
        <v>78591</v>
      </c>
      <c r="P2544" s="22">
        <v>0</v>
      </c>
      <c r="Q2544" s="11">
        <f t="shared" si="416"/>
        <v>2866</v>
      </c>
      <c r="S2544" s="11">
        <f t="shared" si="418"/>
        <v>78591</v>
      </c>
      <c r="T2544" s="11">
        <f t="shared" si="411"/>
        <v>78591</v>
      </c>
      <c r="U2544" s="11">
        <f t="shared" si="417"/>
        <v>11575</v>
      </c>
      <c r="V2544" s="11">
        <f t="shared" si="412"/>
        <v>62384</v>
      </c>
      <c r="W2544" s="12">
        <f t="shared" si="419"/>
        <v>0.79378045832219979</v>
      </c>
      <c r="X2544" s="11">
        <f t="shared" si="413"/>
        <v>16207</v>
      </c>
      <c r="Y2544" s="12">
        <f t="shared" si="420"/>
        <v>0.20621954167780027</v>
      </c>
    </row>
    <row r="2545" spans="1:31">
      <c r="A2545" s="1">
        <v>37242</v>
      </c>
      <c r="B2545" s="7" t="s">
        <v>86</v>
      </c>
      <c r="C2545" s="8" t="str">
        <f t="shared" si="414"/>
        <v>Mon</v>
      </c>
      <c r="E2545" s="23">
        <v>9</v>
      </c>
      <c r="F2545" s="16">
        <v>23828</v>
      </c>
      <c r="G2545" s="16">
        <v>11575</v>
      </c>
      <c r="H2545" s="100">
        <v>7935</v>
      </c>
      <c r="I2545" s="16">
        <v>24</v>
      </c>
      <c r="J2545" s="16">
        <v>0</v>
      </c>
      <c r="K2545" s="16">
        <v>1578</v>
      </c>
      <c r="L2545" s="16">
        <v>8816</v>
      </c>
      <c r="M2545" s="16"/>
      <c r="N2545" s="20"/>
      <c r="O2545" s="11">
        <f t="shared" si="415"/>
        <v>53756</v>
      </c>
      <c r="P2545" s="22">
        <v>0</v>
      </c>
      <c r="Q2545" s="11">
        <f t="shared" si="416"/>
        <v>1578</v>
      </c>
      <c r="S2545" s="11">
        <f t="shared" si="418"/>
        <v>53756</v>
      </c>
      <c r="T2545" s="11">
        <f t="shared" si="411"/>
        <v>53756</v>
      </c>
      <c r="U2545" s="11">
        <f t="shared" si="417"/>
        <v>-24835</v>
      </c>
      <c r="V2545" s="11">
        <f t="shared" si="412"/>
        <v>44940</v>
      </c>
      <c r="W2545" s="12">
        <f t="shared" si="419"/>
        <v>0.8359997023588065</v>
      </c>
      <c r="X2545" s="11">
        <f t="shared" si="413"/>
        <v>8816</v>
      </c>
      <c r="Y2545" s="12">
        <f t="shared" si="420"/>
        <v>0.16400029764119353</v>
      </c>
    </row>
    <row r="2546" spans="1:31">
      <c r="A2546" s="1">
        <v>37243</v>
      </c>
      <c r="B2546" s="7" t="s">
        <v>86</v>
      </c>
      <c r="C2546" s="8" t="str">
        <f t="shared" si="414"/>
        <v>Tue</v>
      </c>
      <c r="E2546" s="23">
        <v>18</v>
      </c>
      <c r="F2546" s="16">
        <v>30704</v>
      </c>
      <c r="G2546" s="16">
        <v>13622</v>
      </c>
      <c r="H2546" s="100">
        <v>10452</v>
      </c>
      <c r="I2546" s="16">
        <v>355</v>
      </c>
      <c r="J2546" s="16">
        <v>0</v>
      </c>
      <c r="K2546" s="16">
        <v>1892</v>
      </c>
      <c r="L2546" s="16">
        <v>13785</v>
      </c>
      <c r="M2546" s="16"/>
      <c r="N2546" s="20"/>
      <c r="O2546" s="11">
        <f t="shared" si="415"/>
        <v>70810</v>
      </c>
      <c r="P2546" s="22">
        <v>46</v>
      </c>
      <c r="Q2546" s="11">
        <f t="shared" si="416"/>
        <v>1846</v>
      </c>
      <c r="S2546" s="11">
        <f t="shared" si="418"/>
        <v>70764</v>
      </c>
      <c r="T2546" s="11">
        <f t="shared" si="411"/>
        <v>70764</v>
      </c>
      <c r="U2546" s="11">
        <f t="shared" si="417"/>
        <v>17008</v>
      </c>
      <c r="V2546" s="11">
        <f t="shared" si="412"/>
        <v>56979</v>
      </c>
      <c r="W2546" s="12">
        <f t="shared" si="419"/>
        <v>0.80519755808037985</v>
      </c>
      <c r="X2546" s="11">
        <f t="shared" si="413"/>
        <v>13785</v>
      </c>
      <c r="Y2546" s="12">
        <f t="shared" si="420"/>
        <v>0.19480244191962015</v>
      </c>
    </row>
    <row r="2547" spans="1:31">
      <c r="A2547" s="1">
        <v>37244</v>
      </c>
      <c r="B2547" s="7" t="s">
        <v>86</v>
      </c>
      <c r="C2547" s="8" t="str">
        <f t="shared" si="414"/>
        <v>Wed</v>
      </c>
      <c r="E2547" s="23">
        <v>19</v>
      </c>
      <c r="F2547" s="16">
        <v>32347</v>
      </c>
      <c r="G2547" s="16">
        <v>14308</v>
      </c>
      <c r="H2547" s="100">
        <v>11241</v>
      </c>
      <c r="I2547" s="16">
        <v>185</v>
      </c>
      <c r="J2547" s="16">
        <v>0</v>
      </c>
      <c r="K2547" s="16">
        <v>11431</v>
      </c>
      <c r="L2547" s="16">
        <v>15271</v>
      </c>
      <c r="M2547" s="16"/>
      <c r="N2547" s="20"/>
      <c r="O2547" s="11">
        <f t="shared" si="415"/>
        <v>84783</v>
      </c>
      <c r="P2547" s="22">
        <v>9474</v>
      </c>
      <c r="Q2547" s="11">
        <f t="shared" si="416"/>
        <v>1957</v>
      </c>
      <c r="S2547" s="11">
        <f t="shared" si="418"/>
        <v>75309</v>
      </c>
      <c r="T2547" s="11">
        <f t="shared" si="411"/>
        <v>75309</v>
      </c>
      <c r="U2547" s="11">
        <f t="shared" si="417"/>
        <v>4545</v>
      </c>
      <c r="V2547" s="11">
        <f t="shared" si="412"/>
        <v>60038</v>
      </c>
      <c r="W2547" s="12">
        <f t="shared" si="419"/>
        <v>0.79722211156701062</v>
      </c>
      <c r="X2547" s="11">
        <f t="shared" si="413"/>
        <v>15271</v>
      </c>
      <c r="Y2547" s="12">
        <f t="shared" si="420"/>
        <v>0.20277788843298941</v>
      </c>
    </row>
    <row r="2548" spans="1:31">
      <c r="A2548" s="1">
        <v>37245</v>
      </c>
      <c r="B2548" s="7" t="s">
        <v>86</v>
      </c>
      <c r="C2548" s="8" t="str">
        <f t="shared" si="414"/>
        <v>Thur</v>
      </c>
      <c r="E2548" s="23">
        <v>24</v>
      </c>
      <c r="F2548" s="16">
        <v>40467</v>
      </c>
      <c r="G2548" s="16">
        <v>16593</v>
      </c>
      <c r="H2548" s="100">
        <v>14049</v>
      </c>
      <c r="I2548" s="16">
        <v>1210</v>
      </c>
      <c r="J2548" s="16">
        <v>0</v>
      </c>
      <c r="K2548" s="16">
        <v>37813</v>
      </c>
      <c r="L2548" s="16">
        <v>20945</v>
      </c>
      <c r="M2548" s="16"/>
      <c r="N2548" s="20"/>
      <c r="O2548" s="11">
        <f t="shared" si="415"/>
        <v>131077</v>
      </c>
      <c r="P2548" s="22">
        <v>35452</v>
      </c>
      <c r="Q2548" s="11">
        <f t="shared" si="416"/>
        <v>2361</v>
      </c>
      <c r="S2548" s="11">
        <f t="shared" si="418"/>
        <v>95625</v>
      </c>
      <c r="T2548" s="11">
        <f t="shared" si="411"/>
        <v>95625</v>
      </c>
      <c r="U2548" s="11">
        <f t="shared" si="417"/>
        <v>20316</v>
      </c>
      <c r="V2548" s="11">
        <f t="shared" si="412"/>
        <v>74680</v>
      </c>
      <c r="W2548" s="12">
        <f t="shared" si="419"/>
        <v>0.78096732026143789</v>
      </c>
      <c r="X2548" s="11">
        <f t="shared" si="413"/>
        <v>20945</v>
      </c>
      <c r="Y2548" s="12">
        <f t="shared" si="420"/>
        <v>0.21903267973856208</v>
      </c>
    </row>
    <row r="2549" spans="1:31">
      <c r="A2549" s="1">
        <v>37246</v>
      </c>
      <c r="B2549" s="7" t="s">
        <v>86</v>
      </c>
      <c r="C2549" s="8" t="str">
        <f t="shared" si="414"/>
        <v>Fri</v>
      </c>
      <c r="E2549" s="23">
        <v>28</v>
      </c>
      <c r="F2549" s="16">
        <v>44236</v>
      </c>
      <c r="G2549" s="16">
        <v>16534</v>
      </c>
      <c r="H2549" s="100">
        <v>14130</v>
      </c>
      <c r="I2549" s="16">
        <v>1387</v>
      </c>
      <c r="J2549" s="16">
        <v>0</v>
      </c>
      <c r="K2549" s="16">
        <v>18368</v>
      </c>
      <c r="L2549" s="16">
        <v>20817</v>
      </c>
      <c r="M2549" s="16"/>
      <c r="N2549" s="20"/>
      <c r="O2549" s="11">
        <f t="shared" si="415"/>
        <v>115472</v>
      </c>
      <c r="P2549" s="22">
        <v>16031</v>
      </c>
      <c r="Q2549" s="11">
        <f t="shared" si="416"/>
        <v>2337</v>
      </c>
      <c r="S2549" s="11">
        <f t="shared" si="418"/>
        <v>99441</v>
      </c>
      <c r="T2549" s="11">
        <f t="shared" si="411"/>
        <v>99441</v>
      </c>
      <c r="U2549" s="11">
        <f t="shared" si="417"/>
        <v>3816</v>
      </c>
      <c r="V2549" s="11">
        <f t="shared" si="412"/>
        <v>78624</v>
      </c>
      <c r="W2549" s="12">
        <f t="shared" si="419"/>
        <v>0.79065978821612815</v>
      </c>
      <c r="X2549" s="11">
        <f t="shared" si="413"/>
        <v>20817</v>
      </c>
      <c r="Y2549" s="12">
        <f t="shared" si="420"/>
        <v>0.20934021178387185</v>
      </c>
    </row>
    <row r="2550" spans="1:31">
      <c r="A2550" s="1">
        <v>37247</v>
      </c>
      <c r="B2550" s="7" t="s">
        <v>86</v>
      </c>
      <c r="C2550" s="8" t="str">
        <f t="shared" si="414"/>
        <v>Sat</v>
      </c>
      <c r="E2550" s="23">
        <v>30</v>
      </c>
      <c r="F2550" s="16">
        <v>42900</v>
      </c>
      <c r="G2550" s="16">
        <v>15905</v>
      </c>
      <c r="H2550" s="100">
        <v>12793</v>
      </c>
      <c r="I2550" s="16">
        <v>1432</v>
      </c>
      <c r="J2550" s="16">
        <v>0</v>
      </c>
      <c r="K2550" s="16">
        <v>2190</v>
      </c>
      <c r="L2550" s="16">
        <v>19732</v>
      </c>
      <c r="M2550" s="16"/>
      <c r="N2550" s="20"/>
      <c r="O2550" s="11">
        <f t="shared" si="415"/>
        <v>94952</v>
      </c>
      <c r="P2550" s="22">
        <v>0</v>
      </c>
      <c r="Q2550" s="11">
        <f t="shared" si="416"/>
        <v>2190</v>
      </c>
      <c r="S2550" s="11">
        <f t="shared" si="418"/>
        <v>94952</v>
      </c>
      <c r="T2550" s="11">
        <f t="shared" si="411"/>
        <v>94952</v>
      </c>
      <c r="U2550" s="11">
        <f t="shared" si="417"/>
        <v>-4489</v>
      </c>
      <c r="V2550" s="11">
        <f t="shared" si="412"/>
        <v>75220</v>
      </c>
      <c r="W2550" s="12">
        <f t="shared" si="419"/>
        <v>0.79218973797287051</v>
      </c>
      <c r="X2550" s="11">
        <f t="shared" si="413"/>
        <v>19732</v>
      </c>
      <c r="Y2550" s="12">
        <f t="shared" si="420"/>
        <v>0.20781026202712949</v>
      </c>
    </row>
    <row r="2551" spans="1:31">
      <c r="A2551" s="1">
        <v>37248</v>
      </c>
      <c r="B2551" s="7" t="s">
        <v>86</v>
      </c>
      <c r="C2551" s="8" t="str">
        <f t="shared" si="414"/>
        <v>Sun</v>
      </c>
      <c r="E2551" s="23">
        <v>15</v>
      </c>
      <c r="F2551" s="16">
        <v>28893</v>
      </c>
      <c r="G2551" s="16">
        <v>12098</v>
      </c>
      <c r="H2551" s="100">
        <v>7936</v>
      </c>
      <c r="I2551" s="16">
        <v>131</v>
      </c>
      <c r="J2551" s="16">
        <v>0</v>
      </c>
      <c r="K2551" s="16">
        <v>1834</v>
      </c>
      <c r="L2551" s="16">
        <v>10801</v>
      </c>
      <c r="M2551" s="16"/>
      <c r="N2551" s="20"/>
      <c r="O2551" s="11">
        <f t="shared" si="415"/>
        <v>61693</v>
      </c>
      <c r="P2551" s="22">
        <v>0</v>
      </c>
      <c r="Q2551" s="11">
        <f t="shared" si="416"/>
        <v>1834</v>
      </c>
      <c r="S2551" s="11">
        <f t="shared" si="418"/>
        <v>61693</v>
      </c>
      <c r="T2551" s="11">
        <f t="shared" si="411"/>
        <v>61693</v>
      </c>
      <c r="U2551" s="11">
        <f t="shared" si="417"/>
        <v>-33259</v>
      </c>
      <c r="V2551" s="11">
        <f t="shared" si="412"/>
        <v>50892</v>
      </c>
      <c r="W2551" s="12">
        <f t="shared" si="419"/>
        <v>0.82492341108391554</v>
      </c>
      <c r="X2551" s="11">
        <f t="shared" si="413"/>
        <v>10801</v>
      </c>
      <c r="Y2551" s="12">
        <f t="shared" si="420"/>
        <v>0.17507658891608449</v>
      </c>
    </row>
    <row r="2552" spans="1:31">
      <c r="A2552" s="1">
        <v>37249</v>
      </c>
      <c r="B2552" s="7" t="s">
        <v>86</v>
      </c>
      <c r="C2552" s="8" t="str">
        <f t="shared" si="414"/>
        <v>Mon</v>
      </c>
      <c r="E2552" s="23">
        <v>27</v>
      </c>
      <c r="F2552" s="16">
        <v>37912</v>
      </c>
      <c r="G2552" s="16">
        <v>14468</v>
      </c>
      <c r="H2552" s="100">
        <v>11010</v>
      </c>
      <c r="I2552" s="16">
        <v>749</v>
      </c>
      <c r="J2552" s="16">
        <v>0</v>
      </c>
      <c r="K2552" s="16">
        <v>2172</v>
      </c>
      <c r="L2552" s="16">
        <v>16519</v>
      </c>
      <c r="M2552" s="16"/>
      <c r="N2552" s="20"/>
      <c r="O2552" s="11">
        <f t="shared" si="415"/>
        <v>82830</v>
      </c>
      <c r="P2552" s="22">
        <v>0</v>
      </c>
      <c r="Q2552" s="11">
        <f t="shared" si="416"/>
        <v>2172</v>
      </c>
      <c r="S2552" s="11">
        <f t="shared" si="418"/>
        <v>82830</v>
      </c>
      <c r="T2552" s="11">
        <f t="shared" si="411"/>
        <v>82830</v>
      </c>
      <c r="U2552" s="11">
        <f t="shared" si="417"/>
        <v>21137</v>
      </c>
      <c r="V2552" s="11">
        <f t="shared" si="412"/>
        <v>66311</v>
      </c>
      <c r="W2552" s="12">
        <f t="shared" si="419"/>
        <v>0.80056742726065433</v>
      </c>
      <c r="X2552" s="11">
        <f t="shared" si="413"/>
        <v>16519</v>
      </c>
      <c r="Y2552" s="12">
        <f t="shared" si="420"/>
        <v>0.19943257273934564</v>
      </c>
    </row>
    <row r="2553" spans="1:31">
      <c r="A2553" s="1">
        <v>37250</v>
      </c>
      <c r="B2553" s="7" t="s">
        <v>86</v>
      </c>
      <c r="C2553" s="8" t="str">
        <f t="shared" si="414"/>
        <v>Tue</v>
      </c>
      <c r="E2553" s="23">
        <v>29</v>
      </c>
      <c r="F2553" s="16">
        <v>41790</v>
      </c>
      <c r="G2553" s="16">
        <v>15894</v>
      </c>
      <c r="H2553" s="100">
        <v>12344</v>
      </c>
      <c r="I2553" s="16">
        <v>774</v>
      </c>
      <c r="J2553" s="16">
        <v>0</v>
      </c>
      <c r="K2553" s="16">
        <v>2216</v>
      </c>
      <c r="L2553" s="16">
        <v>19230</v>
      </c>
      <c r="M2553" s="16"/>
      <c r="N2553" s="20"/>
      <c r="O2553" s="11">
        <f t="shared" si="415"/>
        <v>92248</v>
      </c>
      <c r="P2553" s="22">
        <v>0</v>
      </c>
      <c r="Q2553" s="11">
        <f t="shared" si="416"/>
        <v>2216</v>
      </c>
      <c r="S2553" s="11">
        <f t="shared" si="418"/>
        <v>92248</v>
      </c>
      <c r="T2553" s="11">
        <f t="shared" si="411"/>
        <v>92248</v>
      </c>
      <c r="U2553" s="11">
        <f t="shared" si="417"/>
        <v>9418</v>
      </c>
      <c r="V2553" s="11">
        <f t="shared" si="412"/>
        <v>73018</v>
      </c>
      <c r="W2553" s="12">
        <f t="shared" si="419"/>
        <v>0.79154019599340908</v>
      </c>
      <c r="X2553" s="11">
        <f t="shared" si="413"/>
        <v>19230</v>
      </c>
      <c r="Y2553" s="12">
        <f t="shared" si="420"/>
        <v>0.20845980400659092</v>
      </c>
    </row>
    <row r="2554" spans="1:31">
      <c r="A2554" s="1">
        <v>37251</v>
      </c>
      <c r="B2554" s="7" t="s">
        <v>86</v>
      </c>
      <c r="C2554" s="8" t="str">
        <f t="shared" si="414"/>
        <v>Wed</v>
      </c>
      <c r="E2554" s="23">
        <v>33</v>
      </c>
      <c r="F2554" s="16">
        <v>47222</v>
      </c>
      <c r="G2554" s="16">
        <v>22667</v>
      </c>
      <c r="H2554" s="100">
        <v>15543</v>
      </c>
      <c r="I2554" s="16">
        <v>1290</v>
      </c>
      <c r="J2554" s="16">
        <v>0</v>
      </c>
      <c r="K2554" s="16">
        <v>2328</v>
      </c>
      <c r="L2554" s="16">
        <v>23527</v>
      </c>
      <c r="M2554" s="16"/>
      <c r="N2554" s="20"/>
      <c r="O2554" s="11">
        <f t="shared" si="415"/>
        <v>112577</v>
      </c>
      <c r="P2554" s="22">
        <v>0</v>
      </c>
      <c r="Q2554" s="11">
        <f t="shared" si="416"/>
        <v>2328</v>
      </c>
      <c r="S2554" s="11">
        <f t="shared" si="418"/>
        <v>112577</v>
      </c>
      <c r="T2554" s="11">
        <f t="shared" si="411"/>
        <v>112577</v>
      </c>
      <c r="U2554" s="11">
        <f t="shared" si="417"/>
        <v>20329</v>
      </c>
      <c r="V2554" s="11">
        <f t="shared" si="412"/>
        <v>89050</v>
      </c>
      <c r="W2554" s="12">
        <f t="shared" si="419"/>
        <v>0.79101415031489564</v>
      </c>
      <c r="X2554" s="11">
        <f t="shared" si="413"/>
        <v>23527</v>
      </c>
      <c r="Y2554" s="12">
        <f t="shared" si="420"/>
        <v>0.20898584968510442</v>
      </c>
    </row>
    <row r="2555" spans="1:31">
      <c r="A2555" s="1">
        <v>37252</v>
      </c>
      <c r="B2555" s="7" t="s">
        <v>86</v>
      </c>
      <c r="C2555" s="8" t="str">
        <f t="shared" si="414"/>
        <v>Thur</v>
      </c>
      <c r="E2555" s="23">
        <v>32</v>
      </c>
      <c r="F2555" s="16">
        <v>47878</v>
      </c>
      <c r="G2555" s="16">
        <v>23095</v>
      </c>
      <c r="H2555" s="100">
        <v>15804</v>
      </c>
      <c r="I2555" s="16">
        <v>1289</v>
      </c>
      <c r="J2555" s="16">
        <v>0</v>
      </c>
      <c r="K2555" s="16">
        <v>2592</v>
      </c>
      <c r="L2555" s="16">
        <v>23876</v>
      </c>
      <c r="M2555" s="16"/>
      <c r="N2555" s="20"/>
      <c r="O2555" s="11">
        <f t="shared" si="415"/>
        <v>114534</v>
      </c>
      <c r="P2555" s="22">
        <v>167</v>
      </c>
      <c r="Q2555" s="11">
        <f t="shared" si="416"/>
        <v>2425</v>
      </c>
      <c r="S2555" s="11">
        <f t="shared" si="418"/>
        <v>114367</v>
      </c>
      <c r="T2555" s="11">
        <f t="shared" si="411"/>
        <v>114367</v>
      </c>
      <c r="U2555" s="11">
        <f t="shared" si="417"/>
        <v>1790</v>
      </c>
      <c r="V2555" s="11">
        <f t="shared" si="412"/>
        <v>90491</v>
      </c>
      <c r="W2555" s="12">
        <f t="shared" si="419"/>
        <v>0.7912334851836631</v>
      </c>
      <c r="X2555" s="11">
        <f t="shared" si="413"/>
        <v>23876</v>
      </c>
      <c r="Y2555" s="12">
        <f t="shared" si="420"/>
        <v>0.20876651481633687</v>
      </c>
    </row>
    <row r="2556" spans="1:31">
      <c r="A2556" s="1">
        <v>37253</v>
      </c>
      <c r="B2556" s="7" t="s">
        <v>86</v>
      </c>
      <c r="C2556" s="8" t="str">
        <f t="shared" si="414"/>
        <v>Fri</v>
      </c>
      <c r="E2556" s="23">
        <v>28</v>
      </c>
      <c r="F2556" s="16">
        <v>44881</v>
      </c>
      <c r="G2556" s="16">
        <v>21632</v>
      </c>
      <c r="H2556" s="100">
        <v>14378</v>
      </c>
      <c r="I2556" s="16">
        <v>432</v>
      </c>
      <c r="J2556" s="16">
        <v>0</v>
      </c>
      <c r="K2556" s="16">
        <v>2506</v>
      </c>
      <c r="L2556" s="16">
        <v>21026</v>
      </c>
      <c r="M2556" s="16"/>
      <c r="N2556" s="20"/>
      <c r="O2556" s="11">
        <f t="shared" si="415"/>
        <v>104855</v>
      </c>
      <c r="P2556" s="22">
        <v>210</v>
      </c>
      <c r="Q2556" s="11">
        <f t="shared" si="416"/>
        <v>2296</v>
      </c>
      <c r="S2556" s="11">
        <f t="shared" si="418"/>
        <v>104645</v>
      </c>
      <c r="T2556" s="11">
        <f t="shared" si="411"/>
        <v>104645</v>
      </c>
      <c r="U2556" s="11">
        <f t="shared" si="417"/>
        <v>-9722</v>
      </c>
      <c r="V2556" s="11">
        <f t="shared" si="412"/>
        <v>83619</v>
      </c>
      <c r="W2556" s="12">
        <f t="shared" si="419"/>
        <v>0.79907305652443972</v>
      </c>
      <c r="X2556" s="11">
        <f t="shared" si="413"/>
        <v>21026</v>
      </c>
      <c r="Y2556" s="12">
        <f t="shared" si="420"/>
        <v>0.20092694347556023</v>
      </c>
    </row>
    <row r="2557" spans="1:31">
      <c r="A2557" s="1">
        <v>37254</v>
      </c>
      <c r="B2557" s="7" t="s">
        <v>86</v>
      </c>
      <c r="C2557" s="8" t="str">
        <f t="shared" si="414"/>
        <v>Sat</v>
      </c>
      <c r="E2557" s="23">
        <v>26</v>
      </c>
      <c r="F2557" s="16">
        <v>42374</v>
      </c>
      <c r="G2557" s="16">
        <v>21187</v>
      </c>
      <c r="H2557" s="100">
        <v>13608</v>
      </c>
      <c r="I2557" s="16">
        <v>714</v>
      </c>
      <c r="J2557" s="16">
        <v>0</v>
      </c>
      <c r="K2557" s="16">
        <v>2912</v>
      </c>
      <c r="L2557" s="16">
        <v>22257</v>
      </c>
      <c r="M2557" s="16"/>
      <c r="N2557" s="20"/>
      <c r="O2557" s="11">
        <f t="shared" si="415"/>
        <v>103052</v>
      </c>
      <c r="P2557" s="22">
        <v>451</v>
      </c>
      <c r="Q2557" s="11">
        <f t="shared" si="416"/>
        <v>2461</v>
      </c>
      <c r="S2557" s="11">
        <f t="shared" si="418"/>
        <v>102601</v>
      </c>
      <c r="T2557" s="11">
        <f t="shared" si="411"/>
        <v>102601</v>
      </c>
      <c r="U2557" s="11">
        <f t="shared" si="417"/>
        <v>-2044</v>
      </c>
      <c r="V2557" s="11">
        <f t="shared" si="412"/>
        <v>80344</v>
      </c>
      <c r="W2557" s="12">
        <f t="shared" si="419"/>
        <v>0.78307228974376464</v>
      </c>
      <c r="X2557" s="11">
        <f t="shared" si="413"/>
        <v>22257</v>
      </c>
      <c r="Y2557" s="12">
        <f t="shared" si="420"/>
        <v>0.21692771025623531</v>
      </c>
    </row>
    <row r="2558" spans="1:31">
      <c r="A2558" s="1">
        <v>37255</v>
      </c>
      <c r="B2558" s="7" t="s">
        <v>86</v>
      </c>
      <c r="C2558" s="8" t="str">
        <f t="shared" si="414"/>
        <v>Sun</v>
      </c>
      <c r="E2558" s="23">
        <v>37</v>
      </c>
      <c r="F2558" s="16">
        <v>50162</v>
      </c>
      <c r="G2558" s="16">
        <v>23374</v>
      </c>
      <c r="H2558" s="100">
        <v>15961</v>
      </c>
      <c r="I2558" s="16">
        <v>1735</v>
      </c>
      <c r="J2558" s="16">
        <v>0</v>
      </c>
      <c r="K2558" s="16">
        <v>2974</v>
      </c>
      <c r="L2558" s="16">
        <v>26728</v>
      </c>
      <c r="M2558" s="16"/>
      <c r="N2558" s="20"/>
      <c r="O2558" s="11">
        <f t="shared" si="415"/>
        <v>120934</v>
      </c>
      <c r="P2558" s="22">
        <v>230</v>
      </c>
      <c r="Q2558" s="11">
        <f t="shared" si="416"/>
        <v>2744</v>
      </c>
      <c r="S2558" s="11">
        <f t="shared" si="418"/>
        <v>120704</v>
      </c>
      <c r="T2558" s="11">
        <f t="shared" si="411"/>
        <v>120704</v>
      </c>
      <c r="U2558" s="11">
        <f t="shared" si="417"/>
        <v>18103</v>
      </c>
      <c r="V2558" s="11">
        <f t="shared" si="412"/>
        <v>93976</v>
      </c>
      <c r="W2558" s="12">
        <f t="shared" si="419"/>
        <v>0.77856574761399788</v>
      </c>
      <c r="X2558" s="11">
        <f t="shared" si="413"/>
        <v>26728</v>
      </c>
      <c r="Y2558" s="12">
        <f t="shared" si="420"/>
        <v>0.22143425238600212</v>
      </c>
    </row>
    <row r="2559" spans="1:31">
      <c r="A2559" s="1">
        <v>37256</v>
      </c>
      <c r="B2559" s="7" t="s">
        <v>86</v>
      </c>
      <c r="C2559" s="8" t="str">
        <f t="shared" si="414"/>
        <v>Mon</v>
      </c>
      <c r="E2559" s="23">
        <v>37</v>
      </c>
      <c r="F2559" s="16">
        <v>49724</v>
      </c>
      <c r="G2559" s="16">
        <v>23275</v>
      </c>
      <c r="H2559" s="100">
        <v>15757</v>
      </c>
      <c r="I2559" s="16">
        <v>1614</v>
      </c>
      <c r="J2559" s="16">
        <v>0</v>
      </c>
      <c r="K2559" s="16">
        <v>2933</v>
      </c>
      <c r="L2559" s="16">
        <v>25293</v>
      </c>
      <c r="M2559" s="16"/>
      <c r="N2559" s="20"/>
      <c r="O2559" s="11">
        <f t="shared" si="415"/>
        <v>118596</v>
      </c>
      <c r="P2559" s="22">
        <v>230</v>
      </c>
      <c r="Q2559" s="11">
        <f t="shared" si="416"/>
        <v>2703</v>
      </c>
      <c r="S2559" s="11">
        <f t="shared" si="418"/>
        <v>118366</v>
      </c>
      <c r="T2559" s="11">
        <f t="shared" si="411"/>
        <v>118366</v>
      </c>
      <c r="U2559" s="11">
        <f t="shared" si="417"/>
        <v>-2338</v>
      </c>
      <c r="V2559" s="11">
        <f t="shared" si="412"/>
        <v>93073</v>
      </c>
      <c r="W2559" s="12">
        <f t="shared" si="419"/>
        <v>0.78631532703648011</v>
      </c>
      <c r="X2559" s="11">
        <f t="shared" si="413"/>
        <v>25293</v>
      </c>
      <c r="Y2559" s="12">
        <f t="shared" si="420"/>
        <v>0.21368467296351992</v>
      </c>
    </row>
    <row r="2560" spans="1:31">
      <c r="A2560" s="1">
        <v>37257</v>
      </c>
      <c r="B2560" s="7" t="s">
        <v>75</v>
      </c>
      <c r="C2560" s="8" t="str">
        <f t="shared" si="414"/>
        <v>Tue</v>
      </c>
      <c r="E2560" s="10">
        <v>39</v>
      </c>
      <c r="F2560" s="9">
        <v>55254</v>
      </c>
      <c r="G2560" s="16">
        <v>25024</v>
      </c>
      <c r="H2560" s="100">
        <v>17826</v>
      </c>
      <c r="I2560" s="16">
        <v>2925</v>
      </c>
      <c r="J2560" s="16">
        <v>0</v>
      </c>
      <c r="K2560" s="16">
        <v>18030</v>
      </c>
      <c r="L2560" s="16">
        <v>28659</v>
      </c>
      <c r="M2560" s="16"/>
      <c r="N2560" s="20"/>
      <c r="O2560" s="11">
        <f t="shared" si="415"/>
        <v>147718</v>
      </c>
      <c r="P2560" s="22">
        <v>15171</v>
      </c>
      <c r="Q2560" s="11">
        <f t="shared" si="416"/>
        <v>2859</v>
      </c>
      <c r="S2560" s="11">
        <f t="shared" si="418"/>
        <v>132547</v>
      </c>
      <c r="T2560" s="11">
        <f t="shared" si="411"/>
        <v>132547</v>
      </c>
      <c r="U2560" s="11">
        <f t="shared" si="417"/>
        <v>14181</v>
      </c>
      <c r="V2560" s="11">
        <f t="shared" si="412"/>
        <v>103888</v>
      </c>
      <c r="W2560" s="12">
        <f t="shared" si="419"/>
        <v>0.783782356447147</v>
      </c>
      <c r="X2560" s="11">
        <f t="shared" si="413"/>
        <v>28659</v>
      </c>
      <c r="Y2560" s="12">
        <f t="shared" si="420"/>
        <v>0.21621764355285295</v>
      </c>
      <c r="AA2560" s="9">
        <f>INTERCEPT(T2560:T2590,E2560:E2590)</f>
        <v>32348.996727669386</v>
      </c>
      <c r="AB2560" s="9">
        <f>SLOPE(T2560:T2590,E2560:E2590)</f>
        <v>2673.5189875974625</v>
      </c>
      <c r="AC2560" s="12">
        <f>RSQ(T2560:T2590,E2560:E2590)</f>
        <v>0.94719283989114822</v>
      </c>
      <c r="AD2560" s="9">
        <f>AA2560+(AB2560*55)</f>
        <v>179392.54104552983</v>
      </c>
      <c r="AE2560" s="10">
        <f>SUM(E2560:E2590)</f>
        <v>690</v>
      </c>
    </row>
    <row r="2561" spans="1:25">
      <c r="A2561" s="1">
        <v>37258</v>
      </c>
      <c r="B2561" s="7" t="s">
        <v>75</v>
      </c>
      <c r="C2561" s="8" t="str">
        <f t="shared" si="414"/>
        <v>Wed</v>
      </c>
      <c r="D2561" s="16">
        <v>4000</v>
      </c>
      <c r="E2561" s="10">
        <v>36</v>
      </c>
      <c r="F2561" s="9">
        <v>54002</v>
      </c>
      <c r="G2561" s="16">
        <v>24609</v>
      </c>
      <c r="H2561" s="100">
        <v>18371</v>
      </c>
      <c r="I2561" s="16">
        <v>3128</v>
      </c>
      <c r="J2561" s="16">
        <v>0</v>
      </c>
      <c r="K2561" s="16">
        <v>46126</v>
      </c>
      <c r="L2561" s="16">
        <v>28108</v>
      </c>
      <c r="M2561" s="16"/>
      <c r="N2561" s="20"/>
      <c r="O2561" s="11">
        <f t="shared" si="415"/>
        <v>174344</v>
      </c>
      <c r="P2561" s="22">
        <v>43755</v>
      </c>
      <c r="Q2561" s="11">
        <f t="shared" si="416"/>
        <v>2371</v>
      </c>
      <c r="S2561" s="11">
        <f t="shared" si="418"/>
        <v>130589</v>
      </c>
      <c r="T2561" s="11">
        <f t="shared" si="411"/>
        <v>134589</v>
      </c>
      <c r="U2561" s="11">
        <f t="shared" si="417"/>
        <v>-1958</v>
      </c>
      <c r="V2561" s="11">
        <f t="shared" si="412"/>
        <v>102481</v>
      </c>
      <c r="W2561" s="12">
        <f t="shared" si="419"/>
        <v>0.78475981897403302</v>
      </c>
      <c r="X2561" s="11">
        <f t="shared" si="413"/>
        <v>28108</v>
      </c>
      <c r="Y2561" s="12">
        <f t="shared" si="420"/>
        <v>0.21524018102596695</v>
      </c>
    </row>
    <row r="2562" spans="1:25">
      <c r="A2562" s="1">
        <v>37259</v>
      </c>
      <c r="B2562" s="7" t="s">
        <v>75</v>
      </c>
      <c r="C2562" s="8" t="str">
        <f t="shared" si="414"/>
        <v>Thur</v>
      </c>
      <c r="D2562" s="16">
        <v>8000</v>
      </c>
      <c r="E2562" s="10">
        <v>37</v>
      </c>
      <c r="F2562" s="9">
        <v>55607</v>
      </c>
      <c r="G2562" s="16">
        <v>24576</v>
      </c>
      <c r="H2562" s="100">
        <v>18495</v>
      </c>
      <c r="I2562" s="16">
        <v>3510</v>
      </c>
      <c r="J2562" s="16">
        <v>0</v>
      </c>
      <c r="K2562" s="16">
        <v>51907</v>
      </c>
      <c r="L2562" s="16">
        <v>28754</v>
      </c>
      <c r="M2562" s="16"/>
      <c r="N2562" s="20"/>
      <c r="O2562" s="11">
        <f t="shared" si="415"/>
        <v>182849</v>
      </c>
      <c r="P2562" s="22">
        <v>49095</v>
      </c>
      <c r="Q2562" s="11">
        <f t="shared" si="416"/>
        <v>2812</v>
      </c>
      <c r="S2562" s="11">
        <f t="shared" si="418"/>
        <v>133754</v>
      </c>
      <c r="T2562" s="11">
        <f t="shared" si="411"/>
        <v>141754</v>
      </c>
      <c r="U2562" s="11">
        <f t="shared" si="417"/>
        <v>3165</v>
      </c>
      <c r="V2562" s="11">
        <f t="shared" si="412"/>
        <v>105000</v>
      </c>
      <c r="W2562" s="12">
        <f t="shared" si="419"/>
        <v>0.78502325164107245</v>
      </c>
      <c r="X2562" s="11">
        <f t="shared" si="413"/>
        <v>28754</v>
      </c>
      <c r="Y2562" s="12">
        <f t="shared" si="420"/>
        <v>0.21497674835892758</v>
      </c>
    </row>
    <row r="2563" spans="1:25">
      <c r="A2563" s="1">
        <v>37260</v>
      </c>
      <c r="B2563" s="7" t="s">
        <v>75</v>
      </c>
      <c r="C2563" s="8" t="str">
        <f t="shared" si="414"/>
        <v>Fri</v>
      </c>
      <c r="E2563" s="10">
        <v>35</v>
      </c>
      <c r="F2563" s="9">
        <v>50546</v>
      </c>
      <c r="G2563" s="16">
        <v>23064</v>
      </c>
      <c r="H2563" s="100">
        <v>17169</v>
      </c>
      <c r="I2563" s="16">
        <v>2271</v>
      </c>
      <c r="J2563" s="16">
        <v>0</v>
      </c>
      <c r="K2563" s="16">
        <v>50971</v>
      </c>
      <c r="L2563" s="16">
        <v>25139</v>
      </c>
      <c r="M2563" s="16"/>
      <c r="N2563" s="20"/>
      <c r="O2563" s="11">
        <f t="shared" si="415"/>
        <v>169160</v>
      </c>
      <c r="P2563" s="22">
        <v>46281</v>
      </c>
      <c r="Q2563" s="11">
        <f t="shared" si="416"/>
        <v>4690</v>
      </c>
      <c r="S2563" s="11">
        <f t="shared" si="418"/>
        <v>122879</v>
      </c>
      <c r="T2563" s="11">
        <f t="shared" ref="T2563:T2626" si="421">SUM(S2563,D2563)</f>
        <v>122879</v>
      </c>
      <c r="U2563" s="11">
        <f t="shared" si="417"/>
        <v>-10875</v>
      </c>
      <c r="V2563" s="11">
        <f t="shared" ref="V2563:V2626" si="422">SUM(F2563:K2563)-P2563</f>
        <v>97740</v>
      </c>
      <c r="W2563" s="12">
        <f t="shared" si="419"/>
        <v>0.795416629367101</v>
      </c>
      <c r="X2563" s="11">
        <f t="shared" ref="X2563:X2626" si="423">SUM(L2563:M2563)</f>
        <v>25139</v>
      </c>
      <c r="Y2563" s="12">
        <f t="shared" si="420"/>
        <v>0.20458337063289903</v>
      </c>
    </row>
    <row r="2564" spans="1:25">
      <c r="A2564" s="1">
        <v>37261</v>
      </c>
      <c r="B2564" s="7" t="s">
        <v>75</v>
      </c>
      <c r="C2564" s="8" t="str">
        <f t="shared" ref="C2564:C2627" si="424">IF(WEEKDAY(A2564)=1,"Sun",IF(WEEKDAY(A2564)=2,"Mon",IF(WEEKDAY(A2564)=3,"Tue",IF(WEEKDAY(A2564)=4,"Wed",IF(WEEKDAY(A2564)=5,"Thur",IF(WEEKDAY(A2564)=6,"Fri",IF(WEEKDAY(A2564)=7,"Sat")))))))</f>
        <v>Sat</v>
      </c>
      <c r="E2564" s="10">
        <v>32</v>
      </c>
      <c r="F2564" s="9">
        <v>44461</v>
      </c>
      <c r="G2564" s="16">
        <v>21725</v>
      </c>
      <c r="H2564" s="100">
        <v>14300</v>
      </c>
      <c r="I2564" s="16">
        <v>694</v>
      </c>
      <c r="J2564" s="16">
        <v>0</v>
      </c>
      <c r="K2564" s="16">
        <v>48328</v>
      </c>
      <c r="L2564" s="16">
        <v>22156</v>
      </c>
      <c r="M2564" s="16"/>
      <c r="N2564" s="20"/>
      <c r="O2564" s="11">
        <f t="shared" ref="O2564:O2627" si="425">SUM(F2564:M2564)</f>
        <v>151664</v>
      </c>
      <c r="P2564" s="22">
        <v>42942</v>
      </c>
      <c r="Q2564" s="11">
        <f t="shared" ref="Q2564:Q2627" si="426">K2564-P2564</f>
        <v>5386</v>
      </c>
      <c r="S2564" s="11">
        <f t="shared" si="418"/>
        <v>108722</v>
      </c>
      <c r="T2564" s="11">
        <f t="shared" si="421"/>
        <v>108722</v>
      </c>
      <c r="U2564" s="11">
        <f t="shared" si="417"/>
        <v>-14157</v>
      </c>
      <c r="V2564" s="11">
        <f t="shared" si="422"/>
        <v>86566</v>
      </c>
      <c r="W2564" s="12">
        <f t="shared" si="419"/>
        <v>0.79621419767848278</v>
      </c>
      <c r="X2564" s="11">
        <f t="shared" si="423"/>
        <v>22156</v>
      </c>
      <c r="Y2564" s="12">
        <f t="shared" si="420"/>
        <v>0.20378580232151727</v>
      </c>
    </row>
    <row r="2565" spans="1:25">
      <c r="A2565" s="1">
        <v>37262</v>
      </c>
      <c r="B2565" s="7" t="s">
        <v>75</v>
      </c>
      <c r="C2565" s="8" t="str">
        <f t="shared" si="424"/>
        <v>Sun</v>
      </c>
      <c r="E2565" s="10">
        <v>32</v>
      </c>
      <c r="F2565" s="9">
        <v>49454</v>
      </c>
      <c r="G2565" s="16">
        <v>23416</v>
      </c>
      <c r="H2565" s="100">
        <v>16112</v>
      </c>
      <c r="I2565" s="16">
        <v>1818</v>
      </c>
      <c r="J2565" s="16">
        <v>0</v>
      </c>
      <c r="K2565" s="16">
        <v>51760</v>
      </c>
      <c r="L2565" s="16">
        <v>24329</v>
      </c>
      <c r="M2565" s="16"/>
      <c r="N2565" s="20"/>
      <c r="O2565" s="11">
        <f t="shared" si="425"/>
        <v>166889</v>
      </c>
      <c r="P2565" s="20">
        <v>47051</v>
      </c>
      <c r="Q2565" s="11">
        <f t="shared" si="426"/>
        <v>4709</v>
      </c>
      <c r="S2565" s="11">
        <f t="shared" si="418"/>
        <v>119838</v>
      </c>
      <c r="T2565" s="11">
        <f t="shared" si="421"/>
        <v>119838</v>
      </c>
      <c r="U2565" s="11">
        <f t="shared" ref="U2565:U2590" si="427">S2565-S2564</f>
        <v>11116</v>
      </c>
      <c r="V2565" s="11">
        <f t="shared" si="422"/>
        <v>95509</v>
      </c>
      <c r="W2565" s="12">
        <f t="shared" si="419"/>
        <v>0.79698426208715101</v>
      </c>
      <c r="X2565" s="11">
        <f t="shared" si="423"/>
        <v>24329</v>
      </c>
      <c r="Y2565" s="12">
        <f t="shared" si="420"/>
        <v>0.20301573791284902</v>
      </c>
    </row>
    <row r="2566" spans="1:25">
      <c r="A2566" s="1">
        <v>37263</v>
      </c>
      <c r="B2566" s="7" t="s">
        <v>75</v>
      </c>
      <c r="C2566" s="8" t="str">
        <f t="shared" si="424"/>
        <v>Mon</v>
      </c>
      <c r="E2566" s="10">
        <v>32</v>
      </c>
      <c r="F2566" s="9">
        <v>51259</v>
      </c>
      <c r="G2566" s="16">
        <v>24905</v>
      </c>
      <c r="H2566" s="100">
        <v>18084</v>
      </c>
      <c r="I2566" s="16">
        <v>2321</v>
      </c>
      <c r="J2566" s="16">
        <v>0</v>
      </c>
      <c r="K2566" s="16">
        <v>53469</v>
      </c>
      <c r="L2566" s="16">
        <v>25934</v>
      </c>
      <c r="M2566" s="16"/>
      <c r="N2566" s="20"/>
      <c r="O2566" s="11">
        <f t="shared" si="425"/>
        <v>175972</v>
      </c>
      <c r="P2566" s="22">
        <v>48951</v>
      </c>
      <c r="Q2566" s="11">
        <f t="shared" si="426"/>
        <v>4518</v>
      </c>
      <c r="S2566" s="11">
        <f t="shared" si="418"/>
        <v>127021</v>
      </c>
      <c r="T2566" s="11">
        <f t="shared" si="421"/>
        <v>127021</v>
      </c>
      <c r="U2566" s="11">
        <f t="shared" si="427"/>
        <v>7183</v>
      </c>
      <c r="V2566" s="11">
        <f t="shared" si="422"/>
        <v>101087</v>
      </c>
      <c r="W2566" s="12">
        <f t="shared" si="419"/>
        <v>0.79582903614362976</v>
      </c>
      <c r="X2566" s="11">
        <f t="shared" si="423"/>
        <v>25934</v>
      </c>
      <c r="Y2566" s="12">
        <f t="shared" si="420"/>
        <v>0.20417096385637021</v>
      </c>
    </row>
    <row r="2567" spans="1:25">
      <c r="A2567" s="1">
        <v>37264</v>
      </c>
      <c r="B2567" s="7" t="s">
        <v>75</v>
      </c>
      <c r="C2567" s="8" t="str">
        <f t="shared" si="424"/>
        <v>Tue</v>
      </c>
      <c r="E2567" s="10">
        <v>33</v>
      </c>
      <c r="F2567" s="9">
        <v>49964</v>
      </c>
      <c r="G2567" s="16">
        <v>24683</v>
      </c>
      <c r="H2567" s="100">
        <v>17682</v>
      </c>
      <c r="I2567" s="16">
        <v>2402</v>
      </c>
      <c r="J2567" s="16">
        <v>0</v>
      </c>
      <c r="K2567" s="16">
        <v>43790</v>
      </c>
      <c r="L2567" s="16">
        <v>24998</v>
      </c>
      <c r="M2567" s="16"/>
      <c r="N2567" s="20"/>
      <c r="O2567" s="11">
        <f t="shared" si="425"/>
        <v>163519</v>
      </c>
      <c r="P2567" s="22">
        <v>39067</v>
      </c>
      <c r="Q2567" s="11">
        <f t="shared" si="426"/>
        <v>4723</v>
      </c>
      <c r="S2567" s="11">
        <f t="shared" si="418"/>
        <v>124452</v>
      </c>
      <c r="T2567" s="11">
        <f t="shared" si="421"/>
        <v>124452</v>
      </c>
      <c r="U2567" s="11">
        <f t="shared" si="427"/>
        <v>-2569</v>
      </c>
      <c r="V2567" s="11">
        <f t="shared" si="422"/>
        <v>99454</v>
      </c>
      <c r="W2567" s="12">
        <f t="shared" si="419"/>
        <v>0.79913540963584351</v>
      </c>
      <c r="X2567" s="11">
        <f t="shared" si="423"/>
        <v>24998</v>
      </c>
      <c r="Y2567" s="12">
        <f t="shared" si="420"/>
        <v>0.20086459036415646</v>
      </c>
    </row>
    <row r="2568" spans="1:25">
      <c r="A2568" s="1">
        <v>37265</v>
      </c>
      <c r="B2568" s="7" t="s">
        <v>75</v>
      </c>
      <c r="C2568" s="8" t="str">
        <f t="shared" si="424"/>
        <v>Wed</v>
      </c>
      <c r="E2568" s="10">
        <v>17</v>
      </c>
      <c r="F2568" s="9">
        <v>36823</v>
      </c>
      <c r="G2568" s="16">
        <v>20821</v>
      </c>
      <c r="H2568" s="100">
        <v>13148</v>
      </c>
      <c r="I2568" s="16">
        <v>164</v>
      </c>
      <c r="J2568" s="16">
        <v>0</v>
      </c>
      <c r="K2568" s="16">
        <v>42570</v>
      </c>
      <c r="L2568" s="16">
        <v>16346</v>
      </c>
      <c r="M2568" s="16"/>
      <c r="N2568" s="20"/>
      <c r="O2568" s="11">
        <f t="shared" si="425"/>
        <v>129872</v>
      </c>
      <c r="P2568" s="22">
        <v>38982</v>
      </c>
      <c r="Q2568" s="11">
        <f t="shared" si="426"/>
        <v>3588</v>
      </c>
      <c r="S2568" s="11">
        <f t="shared" si="418"/>
        <v>90890</v>
      </c>
      <c r="T2568" s="11">
        <f t="shared" si="421"/>
        <v>90890</v>
      </c>
      <c r="U2568" s="11">
        <f t="shared" si="427"/>
        <v>-33562</v>
      </c>
      <c r="V2568" s="11">
        <f t="shared" si="422"/>
        <v>74544</v>
      </c>
      <c r="W2568" s="12">
        <f t="shared" si="419"/>
        <v>0.82015623280888983</v>
      </c>
      <c r="X2568" s="11">
        <f t="shared" si="423"/>
        <v>16346</v>
      </c>
      <c r="Y2568" s="12">
        <f t="shared" si="420"/>
        <v>0.17984376719111014</v>
      </c>
    </row>
    <row r="2569" spans="1:25">
      <c r="A2569" s="1">
        <v>37266</v>
      </c>
      <c r="B2569" s="7" t="s">
        <v>75</v>
      </c>
      <c r="C2569" s="8" t="str">
        <f t="shared" si="424"/>
        <v>Thur</v>
      </c>
      <c r="E2569" s="10">
        <v>10</v>
      </c>
      <c r="F2569" s="9">
        <v>25103</v>
      </c>
      <c r="G2569" s="16">
        <v>16403</v>
      </c>
      <c r="H2569" s="100">
        <v>11724</v>
      </c>
      <c r="I2569" s="16">
        <v>0</v>
      </c>
      <c r="J2569" s="16">
        <v>0</v>
      </c>
      <c r="K2569" s="82">
        <v>15444</v>
      </c>
      <c r="L2569" s="16">
        <v>7865</v>
      </c>
      <c r="M2569" s="16"/>
      <c r="N2569" s="20"/>
      <c r="O2569" s="11">
        <f t="shared" si="425"/>
        <v>76539</v>
      </c>
      <c r="P2569" s="22">
        <v>11849</v>
      </c>
      <c r="Q2569" s="11">
        <f t="shared" si="426"/>
        <v>3595</v>
      </c>
      <c r="S2569" s="11">
        <f t="shared" si="418"/>
        <v>64690</v>
      </c>
      <c r="T2569" s="11">
        <f t="shared" si="421"/>
        <v>64690</v>
      </c>
      <c r="U2569" s="11">
        <f t="shared" si="427"/>
        <v>-26200</v>
      </c>
      <c r="V2569" s="11">
        <f t="shared" si="422"/>
        <v>56825</v>
      </c>
      <c r="W2569" s="12">
        <f t="shared" si="419"/>
        <v>0.87842015767506565</v>
      </c>
      <c r="X2569" s="11">
        <f t="shared" si="423"/>
        <v>7865</v>
      </c>
      <c r="Y2569" s="12">
        <f t="shared" si="420"/>
        <v>0.1215798423249343</v>
      </c>
    </row>
    <row r="2570" spans="1:25">
      <c r="A2570" s="1">
        <v>37267</v>
      </c>
      <c r="B2570" s="7" t="s">
        <v>75</v>
      </c>
      <c r="C2570" s="8" t="str">
        <f t="shared" si="424"/>
        <v>Fri</v>
      </c>
      <c r="E2570" s="10">
        <v>22</v>
      </c>
      <c r="F2570" s="9">
        <v>37203</v>
      </c>
      <c r="G2570" s="16">
        <v>19998</v>
      </c>
      <c r="H2570" s="100">
        <v>13153</v>
      </c>
      <c r="I2570" s="16">
        <v>307</v>
      </c>
      <c r="J2570" s="16">
        <v>0</v>
      </c>
      <c r="K2570" s="82">
        <v>4280</v>
      </c>
      <c r="L2570" s="16">
        <v>16641</v>
      </c>
      <c r="M2570" s="16"/>
      <c r="N2570" s="20"/>
      <c r="O2570" s="11">
        <f t="shared" si="425"/>
        <v>91582</v>
      </c>
      <c r="P2570" s="22">
        <v>0</v>
      </c>
      <c r="Q2570" s="11">
        <f t="shared" si="426"/>
        <v>4280</v>
      </c>
      <c r="S2570" s="11">
        <f t="shared" si="418"/>
        <v>91582</v>
      </c>
      <c r="T2570" s="11">
        <f t="shared" si="421"/>
        <v>91582</v>
      </c>
      <c r="U2570" s="11">
        <f t="shared" si="427"/>
        <v>26892</v>
      </c>
      <c r="V2570" s="11">
        <f t="shared" si="422"/>
        <v>74941</v>
      </c>
      <c r="W2570" s="12">
        <f t="shared" si="419"/>
        <v>0.81829398790155272</v>
      </c>
      <c r="X2570" s="11">
        <f t="shared" si="423"/>
        <v>16641</v>
      </c>
      <c r="Y2570" s="12">
        <f t="shared" si="420"/>
        <v>0.18170601209844731</v>
      </c>
    </row>
    <row r="2571" spans="1:25">
      <c r="A2571" s="1">
        <v>37268</v>
      </c>
      <c r="B2571" s="7" t="s">
        <v>75</v>
      </c>
      <c r="C2571" s="8" t="str">
        <f t="shared" si="424"/>
        <v>Sat</v>
      </c>
      <c r="E2571" s="10">
        <v>22</v>
      </c>
      <c r="F2571" s="9">
        <v>34856</v>
      </c>
      <c r="G2571" s="16">
        <v>19176</v>
      </c>
      <c r="H2571" s="100">
        <v>11200</v>
      </c>
      <c r="I2571" s="16">
        <v>31</v>
      </c>
      <c r="J2571" s="16">
        <v>0</v>
      </c>
      <c r="K2571" s="16">
        <v>4194</v>
      </c>
      <c r="L2571" s="16">
        <v>15130</v>
      </c>
      <c r="M2571" s="16"/>
      <c r="N2571" s="20"/>
      <c r="O2571" s="11">
        <f t="shared" si="425"/>
        <v>84587</v>
      </c>
      <c r="P2571" s="20">
        <v>0</v>
      </c>
      <c r="Q2571" s="11">
        <f t="shared" si="426"/>
        <v>4194</v>
      </c>
      <c r="S2571" s="11">
        <f t="shared" si="418"/>
        <v>84587</v>
      </c>
      <c r="T2571" s="11">
        <f t="shared" si="421"/>
        <v>84587</v>
      </c>
      <c r="U2571" s="11">
        <f t="shared" si="427"/>
        <v>-6995</v>
      </c>
      <c r="V2571" s="11">
        <f t="shared" si="422"/>
        <v>69457</v>
      </c>
      <c r="W2571" s="12">
        <f t="shared" si="419"/>
        <v>0.82113090664050037</v>
      </c>
      <c r="X2571" s="11">
        <f t="shared" si="423"/>
        <v>15130</v>
      </c>
      <c r="Y2571" s="12">
        <f t="shared" si="420"/>
        <v>0.17886909335949969</v>
      </c>
    </row>
    <row r="2572" spans="1:25">
      <c r="A2572" s="1">
        <v>37269</v>
      </c>
      <c r="B2572" s="7" t="s">
        <v>75</v>
      </c>
      <c r="C2572" s="8" t="str">
        <f t="shared" si="424"/>
        <v>Sun</v>
      </c>
      <c r="E2572" s="10">
        <v>24</v>
      </c>
      <c r="F2572" s="9">
        <v>38343</v>
      </c>
      <c r="G2572" s="16">
        <v>20603</v>
      </c>
      <c r="H2572" s="100">
        <v>12760</v>
      </c>
      <c r="I2572" s="16">
        <v>436</v>
      </c>
      <c r="J2572" s="16">
        <v>0</v>
      </c>
      <c r="K2572" s="16">
        <v>16438</v>
      </c>
      <c r="L2572" s="16">
        <v>17453</v>
      </c>
      <c r="M2572" s="16"/>
      <c r="N2572" s="20"/>
      <c r="O2572" s="11">
        <f t="shared" si="425"/>
        <v>106033</v>
      </c>
      <c r="P2572" s="22">
        <v>12229</v>
      </c>
      <c r="Q2572" s="11">
        <f t="shared" si="426"/>
        <v>4209</v>
      </c>
      <c r="S2572" s="11">
        <f t="shared" si="418"/>
        <v>93804</v>
      </c>
      <c r="T2572" s="11">
        <f t="shared" si="421"/>
        <v>93804</v>
      </c>
      <c r="U2572" s="11">
        <f t="shared" si="427"/>
        <v>9217</v>
      </c>
      <c r="V2572" s="11">
        <f t="shared" si="422"/>
        <v>76351</v>
      </c>
      <c r="W2572" s="12">
        <f t="shared" si="419"/>
        <v>0.81394183616903326</v>
      </c>
      <c r="X2572" s="11">
        <f t="shared" si="423"/>
        <v>17453</v>
      </c>
      <c r="Y2572" s="12">
        <f t="shared" si="420"/>
        <v>0.18605816383096668</v>
      </c>
    </row>
    <row r="2573" spans="1:25">
      <c r="A2573" s="1">
        <v>37270</v>
      </c>
      <c r="B2573" s="7" t="s">
        <v>75</v>
      </c>
      <c r="C2573" s="8" t="str">
        <f t="shared" si="424"/>
        <v>Mon</v>
      </c>
      <c r="E2573" s="10">
        <v>20</v>
      </c>
      <c r="F2573" s="9">
        <v>35349</v>
      </c>
      <c r="G2573" s="16">
        <v>20271</v>
      </c>
      <c r="H2573" s="100">
        <v>12521</v>
      </c>
      <c r="I2573" s="16">
        <v>116</v>
      </c>
      <c r="J2573" s="16">
        <v>0</v>
      </c>
      <c r="K2573" s="16">
        <v>44031</v>
      </c>
      <c r="L2573" s="16">
        <v>15109</v>
      </c>
      <c r="M2573" s="16"/>
      <c r="N2573" s="20"/>
      <c r="O2573" s="11">
        <f t="shared" si="425"/>
        <v>127397</v>
      </c>
      <c r="P2573" s="22">
        <v>40180</v>
      </c>
      <c r="Q2573" s="11">
        <f t="shared" si="426"/>
        <v>3851</v>
      </c>
      <c r="S2573" s="11">
        <f t="shared" si="418"/>
        <v>87217</v>
      </c>
      <c r="T2573" s="11">
        <f t="shared" si="421"/>
        <v>87217</v>
      </c>
      <c r="U2573" s="11">
        <f t="shared" si="427"/>
        <v>-6587</v>
      </c>
      <c r="V2573" s="11">
        <f t="shared" si="422"/>
        <v>72108</v>
      </c>
      <c r="W2573" s="12">
        <f t="shared" si="419"/>
        <v>0.82676542417189314</v>
      </c>
      <c r="X2573" s="11">
        <f t="shared" si="423"/>
        <v>15109</v>
      </c>
      <c r="Y2573" s="12">
        <f t="shared" si="420"/>
        <v>0.17323457582810692</v>
      </c>
    </row>
    <row r="2574" spans="1:25">
      <c r="A2574" s="1">
        <v>37271</v>
      </c>
      <c r="B2574" s="7" t="s">
        <v>75</v>
      </c>
      <c r="C2574" s="8" t="str">
        <f t="shared" si="424"/>
        <v>Tue</v>
      </c>
      <c r="E2574" s="10">
        <v>21</v>
      </c>
      <c r="F2574" s="9">
        <v>36396</v>
      </c>
      <c r="G2574" s="16">
        <v>20455</v>
      </c>
      <c r="H2574" s="100">
        <v>12988</v>
      </c>
      <c r="I2574" s="16">
        <v>538</v>
      </c>
      <c r="J2574" s="16">
        <v>0</v>
      </c>
      <c r="K2574" s="16">
        <v>34207</v>
      </c>
      <c r="L2574" s="16">
        <v>16227</v>
      </c>
      <c r="M2574" s="16"/>
      <c r="N2574" s="20"/>
      <c r="O2574" s="11">
        <f t="shared" si="425"/>
        <v>120811</v>
      </c>
      <c r="P2574" s="22">
        <v>30190</v>
      </c>
      <c r="Q2574" s="11">
        <f t="shared" si="426"/>
        <v>4017</v>
      </c>
      <c r="S2574" s="11">
        <f t="shared" si="418"/>
        <v>90621</v>
      </c>
      <c r="T2574" s="11">
        <f t="shared" si="421"/>
        <v>90621</v>
      </c>
      <c r="U2574" s="11">
        <f t="shared" si="427"/>
        <v>3404</v>
      </c>
      <c r="V2574" s="11">
        <f t="shared" si="422"/>
        <v>74394</v>
      </c>
      <c r="W2574" s="12">
        <f t="shared" si="419"/>
        <v>0.82093554474128516</v>
      </c>
      <c r="X2574" s="11">
        <f t="shared" si="423"/>
        <v>16227</v>
      </c>
      <c r="Y2574" s="12">
        <f t="shared" si="420"/>
        <v>0.17906445525871487</v>
      </c>
    </row>
    <row r="2575" spans="1:25">
      <c r="A2575" s="1">
        <v>37272</v>
      </c>
      <c r="B2575" s="7" t="s">
        <v>75</v>
      </c>
      <c r="C2575" s="8" t="str">
        <f t="shared" si="424"/>
        <v>Wed</v>
      </c>
      <c r="E2575" s="10">
        <v>25</v>
      </c>
      <c r="F2575" s="9">
        <v>37997</v>
      </c>
      <c r="G2575" s="16">
        <v>21271</v>
      </c>
      <c r="H2575" s="100">
        <v>13583</v>
      </c>
      <c r="I2575" s="16">
        <v>270</v>
      </c>
      <c r="J2575" s="16">
        <v>0</v>
      </c>
      <c r="K2575" s="16">
        <v>53439</v>
      </c>
      <c r="L2575" s="16">
        <v>18462</v>
      </c>
      <c r="M2575" s="16"/>
      <c r="N2575" s="20"/>
      <c r="O2575" s="11">
        <f t="shared" si="425"/>
        <v>145022</v>
      </c>
      <c r="P2575" s="22">
        <v>49561</v>
      </c>
      <c r="Q2575" s="11">
        <f t="shared" si="426"/>
        <v>3878</v>
      </c>
      <c r="S2575" s="11">
        <f t="shared" si="418"/>
        <v>95461</v>
      </c>
      <c r="T2575" s="11">
        <f t="shared" si="421"/>
        <v>95461</v>
      </c>
      <c r="U2575" s="11">
        <f t="shared" si="427"/>
        <v>4840</v>
      </c>
      <c r="V2575" s="11">
        <f t="shared" si="422"/>
        <v>76999</v>
      </c>
      <c r="W2575" s="12">
        <f t="shared" si="419"/>
        <v>0.80660164884088792</v>
      </c>
      <c r="X2575" s="11">
        <f t="shared" si="423"/>
        <v>18462</v>
      </c>
      <c r="Y2575" s="12">
        <f t="shared" si="420"/>
        <v>0.19339835115911211</v>
      </c>
    </row>
    <row r="2576" spans="1:25">
      <c r="A2576" s="1">
        <v>37273</v>
      </c>
      <c r="B2576" s="7" t="s">
        <v>75</v>
      </c>
      <c r="C2576" s="8" t="str">
        <f t="shared" si="424"/>
        <v>Thur</v>
      </c>
      <c r="E2576" s="10">
        <v>19</v>
      </c>
      <c r="F2576" s="9">
        <v>35997</v>
      </c>
      <c r="G2576" s="16">
        <v>20435</v>
      </c>
      <c r="H2576" s="100">
        <v>12726</v>
      </c>
      <c r="I2576" s="16">
        <v>119</v>
      </c>
      <c r="J2576" s="16">
        <v>0</v>
      </c>
      <c r="K2576" s="16">
        <v>50360</v>
      </c>
      <c r="L2576" s="16">
        <v>15716</v>
      </c>
      <c r="M2576" s="16"/>
      <c r="N2576" s="20"/>
      <c r="O2576" s="11">
        <f t="shared" si="425"/>
        <v>135353</v>
      </c>
      <c r="P2576" s="22">
        <v>46611</v>
      </c>
      <c r="Q2576" s="11">
        <f t="shared" si="426"/>
        <v>3749</v>
      </c>
      <c r="S2576" s="11">
        <f t="shared" si="418"/>
        <v>88742</v>
      </c>
      <c r="T2576" s="11">
        <f t="shared" si="421"/>
        <v>88742</v>
      </c>
      <c r="U2576" s="11">
        <f t="shared" si="427"/>
        <v>-6719</v>
      </c>
      <c r="V2576" s="11">
        <f t="shared" si="422"/>
        <v>73026</v>
      </c>
      <c r="W2576" s="12">
        <f t="shared" si="419"/>
        <v>0.82290234612697477</v>
      </c>
      <c r="X2576" s="11">
        <f t="shared" si="423"/>
        <v>15716</v>
      </c>
      <c r="Y2576" s="12">
        <f t="shared" si="420"/>
        <v>0.17709765387302517</v>
      </c>
    </row>
    <row r="2577" spans="1:31">
      <c r="A2577" s="1">
        <v>37274</v>
      </c>
      <c r="B2577" s="7" t="s">
        <v>75</v>
      </c>
      <c r="C2577" s="8" t="str">
        <f t="shared" si="424"/>
        <v>Fri</v>
      </c>
      <c r="E2577" s="10">
        <v>26</v>
      </c>
      <c r="F2577" s="9">
        <v>40309</v>
      </c>
      <c r="G2577" s="16">
        <v>21215</v>
      </c>
      <c r="H2577" s="100">
        <v>13574</v>
      </c>
      <c r="I2577" s="16">
        <v>225</v>
      </c>
      <c r="J2577" s="16">
        <v>0</v>
      </c>
      <c r="K2577" s="16">
        <v>37123</v>
      </c>
      <c r="L2577" s="16">
        <v>18406</v>
      </c>
      <c r="M2577" s="16"/>
      <c r="N2577" s="20"/>
      <c r="O2577" s="11">
        <f t="shared" si="425"/>
        <v>130852</v>
      </c>
      <c r="P2577" s="22">
        <v>32649</v>
      </c>
      <c r="Q2577" s="11">
        <f t="shared" si="426"/>
        <v>4474</v>
      </c>
      <c r="S2577" s="11">
        <f t="shared" si="418"/>
        <v>98203</v>
      </c>
      <c r="T2577" s="11">
        <f t="shared" si="421"/>
        <v>98203</v>
      </c>
      <c r="U2577" s="11">
        <f t="shared" si="427"/>
        <v>9461</v>
      </c>
      <c r="V2577" s="11">
        <f t="shared" si="422"/>
        <v>79797</v>
      </c>
      <c r="W2577" s="12">
        <f t="shared" si="419"/>
        <v>0.812571917354867</v>
      </c>
      <c r="X2577" s="11">
        <f t="shared" si="423"/>
        <v>18406</v>
      </c>
      <c r="Y2577" s="12">
        <f t="shared" si="420"/>
        <v>0.18742808264513305</v>
      </c>
    </row>
    <row r="2578" spans="1:31">
      <c r="A2578" s="1">
        <v>37275</v>
      </c>
      <c r="B2578" s="7" t="s">
        <v>75</v>
      </c>
      <c r="C2578" s="8" t="str">
        <f t="shared" si="424"/>
        <v>Sat</v>
      </c>
      <c r="E2578" s="10">
        <v>31</v>
      </c>
      <c r="F2578" s="9">
        <v>48321</v>
      </c>
      <c r="G2578" s="16">
        <v>23206</v>
      </c>
      <c r="H2578" s="100">
        <v>15344</v>
      </c>
      <c r="I2578" s="16">
        <v>1365</v>
      </c>
      <c r="J2578" s="16">
        <v>0</v>
      </c>
      <c r="K2578" s="16">
        <v>29539</v>
      </c>
      <c r="L2578" s="16">
        <v>23249</v>
      </c>
      <c r="M2578" s="16"/>
      <c r="N2578" s="20"/>
      <c r="O2578" s="11">
        <f t="shared" si="425"/>
        <v>141024</v>
      </c>
      <c r="P2578" s="22">
        <v>24511</v>
      </c>
      <c r="Q2578" s="11">
        <f t="shared" si="426"/>
        <v>5028</v>
      </c>
      <c r="S2578" s="11">
        <f t="shared" si="418"/>
        <v>116513</v>
      </c>
      <c r="T2578" s="11">
        <f t="shared" si="421"/>
        <v>116513</v>
      </c>
      <c r="U2578" s="11">
        <f t="shared" si="427"/>
        <v>18310</v>
      </c>
      <c r="V2578" s="11">
        <f t="shared" si="422"/>
        <v>93264</v>
      </c>
      <c r="W2578" s="12">
        <f t="shared" si="419"/>
        <v>0.80046003450258774</v>
      </c>
      <c r="X2578" s="11">
        <f t="shared" si="423"/>
        <v>23249</v>
      </c>
      <c r="Y2578" s="12">
        <f t="shared" si="420"/>
        <v>0.19953996549741232</v>
      </c>
    </row>
    <row r="2579" spans="1:31">
      <c r="A2579" s="1">
        <v>37276</v>
      </c>
      <c r="B2579" s="7" t="s">
        <v>75</v>
      </c>
      <c r="C2579" s="8" t="str">
        <f t="shared" si="424"/>
        <v>Sun</v>
      </c>
      <c r="E2579" s="10">
        <v>29</v>
      </c>
      <c r="F2579" s="9">
        <v>43281</v>
      </c>
      <c r="G2579" s="16">
        <v>22083</v>
      </c>
      <c r="H2579" s="100">
        <v>13963</v>
      </c>
      <c r="I2579" s="16">
        <v>587</v>
      </c>
      <c r="J2579" s="16">
        <v>0</v>
      </c>
      <c r="K2579" s="16">
        <v>28758</v>
      </c>
      <c r="L2579" s="16">
        <v>19960</v>
      </c>
      <c r="M2579" s="16"/>
      <c r="N2579" s="20"/>
      <c r="O2579" s="11">
        <f t="shared" si="425"/>
        <v>128632</v>
      </c>
      <c r="P2579" s="22">
        <v>24053</v>
      </c>
      <c r="Q2579" s="11">
        <f t="shared" si="426"/>
        <v>4705</v>
      </c>
      <c r="S2579" s="11">
        <f t="shared" si="418"/>
        <v>104579</v>
      </c>
      <c r="T2579" s="11">
        <f t="shared" si="421"/>
        <v>104579</v>
      </c>
      <c r="U2579" s="11">
        <f t="shared" si="427"/>
        <v>-11934</v>
      </c>
      <c r="V2579" s="11">
        <f t="shared" si="422"/>
        <v>84619</v>
      </c>
      <c r="W2579" s="12">
        <f t="shared" si="419"/>
        <v>0.80913950219451325</v>
      </c>
      <c r="X2579" s="11">
        <f t="shared" si="423"/>
        <v>19960</v>
      </c>
      <c r="Y2579" s="12">
        <f t="shared" si="420"/>
        <v>0.19086049780548675</v>
      </c>
    </row>
    <row r="2580" spans="1:31">
      <c r="A2580" s="1">
        <v>37277</v>
      </c>
      <c r="B2580" s="7" t="s">
        <v>75</v>
      </c>
      <c r="C2580" s="8" t="str">
        <f t="shared" si="424"/>
        <v>Mon</v>
      </c>
      <c r="E2580" s="10">
        <v>25</v>
      </c>
      <c r="F2580" s="9">
        <v>43053</v>
      </c>
      <c r="G2580" s="16">
        <v>22608</v>
      </c>
      <c r="H2580" s="100">
        <v>14535</v>
      </c>
      <c r="I2580" s="16">
        <v>686</v>
      </c>
      <c r="J2580" s="16">
        <v>0</v>
      </c>
      <c r="K2580" s="16">
        <v>27489</v>
      </c>
      <c r="L2580" s="16">
        <v>20034</v>
      </c>
      <c r="M2580" s="16"/>
      <c r="N2580" s="20"/>
      <c r="O2580" s="11">
        <f t="shared" si="425"/>
        <v>128405</v>
      </c>
      <c r="P2580" s="22">
        <v>23116</v>
      </c>
      <c r="Q2580" s="11">
        <f t="shared" si="426"/>
        <v>4373</v>
      </c>
      <c r="S2580" s="11">
        <f t="shared" si="418"/>
        <v>105289</v>
      </c>
      <c r="T2580" s="11">
        <f t="shared" si="421"/>
        <v>105289</v>
      </c>
      <c r="U2580" s="11">
        <f t="shared" si="427"/>
        <v>710</v>
      </c>
      <c r="V2580" s="11">
        <f t="shared" si="422"/>
        <v>85255</v>
      </c>
      <c r="W2580" s="12">
        <f t="shared" si="419"/>
        <v>0.80972371282850064</v>
      </c>
      <c r="X2580" s="11">
        <f t="shared" si="423"/>
        <v>20034</v>
      </c>
      <c r="Y2580" s="12">
        <f t="shared" si="420"/>
        <v>0.19027628717149939</v>
      </c>
    </row>
    <row r="2581" spans="1:31">
      <c r="A2581" s="1">
        <v>37278</v>
      </c>
      <c r="B2581" s="7" t="s">
        <v>75</v>
      </c>
      <c r="C2581" s="8" t="str">
        <f t="shared" si="424"/>
        <v>Tue</v>
      </c>
      <c r="E2581" s="10">
        <v>20</v>
      </c>
      <c r="F2581" s="9">
        <v>34770</v>
      </c>
      <c r="G2581" s="16">
        <v>20297</v>
      </c>
      <c r="H2581" s="100">
        <v>12495</v>
      </c>
      <c r="I2581" s="16">
        <v>119</v>
      </c>
      <c r="J2581" s="16">
        <v>38</v>
      </c>
      <c r="K2581" s="16">
        <v>26930</v>
      </c>
      <c r="L2581" s="16">
        <v>15193</v>
      </c>
      <c r="M2581" s="16"/>
      <c r="N2581" s="20"/>
      <c r="O2581" s="11">
        <f t="shared" si="425"/>
        <v>109842</v>
      </c>
      <c r="P2581" s="22">
        <v>23111</v>
      </c>
      <c r="Q2581" s="11">
        <f t="shared" si="426"/>
        <v>3819</v>
      </c>
      <c r="S2581" s="11">
        <f t="shared" si="418"/>
        <v>86731</v>
      </c>
      <c r="T2581" s="11">
        <f t="shared" si="421"/>
        <v>86731</v>
      </c>
      <c r="U2581" s="11">
        <f t="shared" si="427"/>
        <v>-18558</v>
      </c>
      <c r="V2581" s="11">
        <f t="shared" si="422"/>
        <v>71538</v>
      </c>
      <c r="W2581" s="12">
        <f t="shared" si="419"/>
        <v>0.82482618671524599</v>
      </c>
      <c r="X2581" s="11">
        <f t="shared" si="423"/>
        <v>15193</v>
      </c>
      <c r="Y2581" s="12">
        <f t="shared" si="420"/>
        <v>0.17517381328475401</v>
      </c>
    </row>
    <row r="2582" spans="1:31">
      <c r="A2582" s="1">
        <v>37279</v>
      </c>
      <c r="B2582" s="7" t="s">
        <v>75</v>
      </c>
      <c r="C2582" s="8" t="str">
        <f t="shared" si="424"/>
        <v>Wed</v>
      </c>
      <c r="E2582" s="10">
        <v>17</v>
      </c>
      <c r="F2582" s="9">
        <v>33566</v>
      </c>
      <c r="G2582" s="16">
        <v>19696</v>
      </c>
      <c r="H2582" s="100">
        <v>11804</v>
      </c>
      <c r="I2582" s="16">
        <v>39</v>
      </c>
      <c r="J2582" s="16"/>
      <c r="K2582" s="16">
        <v>13506</v>
      </c>
      <c r="L2582" s="16">
        <v>13793</v>
      </c>
      <c r="M2582" s="16"/>
      <c r="N2582" s="20"/>
      <c r="O2582" s="11">
        <f t="shared" si="425"/>
        <v>92404</v>
      </c>
      <c r="P2582" s="22">
        <v>9723</v>
      </c>
      <c r="Q2582" s="11">
        <f t="shared" si="426"/>
        <v>3783</v>
      </c>
      <c r="S2582" s="11">
        <f t="shared" si="418"/>
        <v>82681</v>
      </c>
      <c r="T2582" s="11">
        <f t="shared" si="421"/>
        <v>82681</v>
      </c>
      <c r="U2582" s="11">
        <f t="shared" si="427"/>
        <v>-4050</v>
      </c>
      <c r="V2582" s="11">
        <f t="shared" si="422"/>
        <v>68888</v>
      </c>
      <c r="W2582" s="12">
        <f t="shared" si="419"/>
        <v>0.83317811831013167</v>
      </c>
      <c r="X2582" s="11">
        <f t="shared" si="423"/>
        <v>13793</v>
      </c>
      <c r="Y2582" s="12">
        <f t="shared" si="420"/>
        <v>0.16682188168986828</v>
      </c>
    </row>
    <row r="2583" spans="1:31">
      <c r="A2583" s="1">
        <v>37280</v>
      </c>
      <c r="B2583" s="7" t="s">
        <v>75</v>
      </c>
      <c r="C2583" s="8" t="str">
        <f t="shared" si="424"/>
        <v>Thur</v>
      </c>
      <c r="E2583" s="10">
        <v>7</v>
      </c>
      <c r="F2583" s="9">
        <v>23207</v>
      </c>
      <c r="G2583" s="16">
        <v>15885</v>
      </c>
      <c r="H2583" s="100">
        <v>7125</v>
      </c>
      <c r="I2583" s="16">
        <v>0</v>
      </c>
      <c r="J2583" s="16">
        <v>7</v>
      </c>
      <c r="K2583" s="16">
        <v>3405</v>
      </c>
      <c r="L2583" s="16">
        <v>6185</v>
      </c>
      <c r="M2583" s="16"/>
      <c r="N2583" s="20"/>
      <c r="O2583" s="11">
        <f t="shared" si="425"/>
        <v>55814</v>
      </c>
      <c r="P2583" s="22">
        <v>0</v>
      </c>
      <c r="Q2583" s="11">
        <f t="shared" si="426"/>
        <v>3405</v>
      </c>
      <c r="S2583" s="11">
        <f t="shared" si="418"/>
        <v>55814</v>
      </c>
      <c r="T2583" s="11">
        <f t="shared" si="421"/>
        <v>55814</v>
      </c>
      <c r="U2583" s="11">
        <f t="shared" si="427"/>
        <v>-26867</v>
      </c>
      <c r="V2583" s="11">
        <f t="shared" si="422"/>
        <v>49629</v>
      </c>
      <c r="W2583" s="12">
        <f t="shared" si="419"/>
        <v>0.88918550901207583</v>
      </c>
      <c r="X2583" s="11">
        <f t="shared" si="423"/>
        <v>6185</v>
      </c>
      <c r="Y2583" s="12">
        <f t="shared" si="420"/>
        <v>0.11081449098792417</v>
      </c>
    </row>
    <row r="2584" spans="1:31">
      <c r="A2584" s="1">
        <v>37281</v>
      </c>
      <c r="B2584" s="7" t="s">
        <v>75</v>
      </c>
      <c r="C2584" s="8" t="str">
        <f t="shared" si="424"/>
        <v>Fri</v>
      </c>
      <c r="E2584" s="10">
        <v>25</v>
      </c>
      <c r="F2584" s="9">
        <v>35441</v>
      </c>
      <c r="G2584" s="16">
        <v>19978</v>
      </c>
      <c r="H2584" s="100">
        <v>12244</v>
      </c>
      <c r="I2584" s="16">
        <v>94</v>
      </c>
      <c r="J2584" s="16">
        <v>190</v>
      </c>
      <c r="K2584" s="16">
        <v>4052</v>
      </c>
      <c r="L2584" s="16">
        <v>15287</v>
      </c>
      <c r="M2584" s="16"/>
      <c r="N2584" s="20"/>
      <c r="O2584" s="11">
        <f t="shared" si="425"/>
        <v>87286</v>
      </c>
      <c r="P2584" s="22">
        <v>0</v>
      </c>
      <c r="Q2584" s="11">
        <f t="shared" si="426"/>
        <v>4052</v>
      </c>
      <c r="S2584" s="11">
        <f t="shared" si="418"/>
        <v>87286</v>
      </c>
      <c r="T2584" s="11">
        <f t="shared" si="421"/>
        <v>87286</v>
      </c>
      <c r="U2584" s="11">
        <f t="shared" si="427"/>
        <v>31472</v>
      </c>
      <c r="V2584" s="11">
        <f t="shared" si="422"/>
        <v>71999</v>
      </c>
      <c r="W2584" s="12">
        <f t="shared" si="419"/>
        <v>0.8248630937378274</v>
      </c>
      <c r="X2584" s="11">
        <f t="shared" si="423"/>
        <v>15287</v>
      </c>
      <c r="Y2584" s="12">
        <f t="shared" si="420"/>
        <v>0.17513690626217263</v>
      </c>
    </row>
    <row r="2585" spans="1:31">
      <c r="A2585" s="1">
        <v>37282</v>
      </c>
      <c r="B2585" s="7" t="s">
        <v>75</v>
      </c>
      <c r="C2585" s="8" t="str">
        <f t="shared" si="424"/>
        <v>Sat</v>
      </c>
      <c r="E2585" s="10">
        <v>21</v>
      </c>
      <c r="F2585" s="9">
        <v>31757</v>
      </c>
      <c r="G2585" s="16">
        <v>18130</v>
      </c>
      <c r="H2585" s="100">
        <v>10004</v>
      </c>
      <c r="I2585" s="16">
        <v>67</v>
      </c>
      <c r="J2585" s="16">
        <v>0</v>
      </c>
      <c r="K2585" s="16">
        <v>3833</v>
      </c>
      <c r="L2585" s="16">
        <v>12504</v>
      </c>
      <c r="M2585" s="16"/>
      <c r="N2585" s="20"/>
      <c r="O2585" s="11">
        <f t="shared" si="425"/>
        <v>76295</v>
      </c>
      <c r="P2585" s="22">
        <v>0</v>
      </c>
      <c r="Q2585" s="11">
        <f t="shared" si="426"/>
        <v>3833</v>
      </c>
      <c r="S2585" s="11">
        <f t="shared" si="418"/>
        <v>76295</v>
      </c>
      <c r="T2585" s="11">
        <f t="shared" si="421"/>
        <v>76295</v>
      </c>
      <c r="U2585" s="11">
        <f t="shared" si="427"/>
        <v>-10991</v>
      </c>
      <c r="V2585" s="11">
        <f t="shared" si="422"/>
        <v>63791</v>
      </c>
      <c r="W2585" s="12">
        <f t="shared" si="419"/>
        <v>0.83610983681761586</v>
      </c>
      <c r="X2585" s="11">
        <f t="shared" si="423"/>
        <v>12504</v>
      </c>
      <c r="Y2585" s="12">
        <f t="shared" si="420"/>
        <v>0.16389016318238417</v>
      </c>
    </row>
    <row r="2586" spans="1:31">
      <c r="A2586" s="1">
        <v>37283</v>
      </c>
      <c r="B2586" s="7" t="s">
        <v>75</v>
      </c>
      <c r="C2586" s="8" t="str">
        <f t="shared" si="424"/>
        <v>Sun</v>
      </c>
      <c r="E2586" s="10">
        <v>12</v>
      </c>
      <c r="F2586" s="9">
        <v>23495</v>
      </c>
      <c r="G2586" s="16">
        <v>15493</v>
      </c>
      <c r="H2586" s="100">
        <v>6898</v>
      </c>
      <c r="I2586" s="16">
        <v>0</v>
      </c>
      <c r="J2586" s="16">
        <v>0</v>
      </c>
      <c r="K2586" s="16">
        <v>3560</v>
      </c>
      <c r="L2586" s="16">
        <v>6192</v>
      </c>
      <c r="M2586" s="16"/>
      <c r="N2586" s="20"/>
      <c r="O2586" s="11">
        <f t="shared" si="425"/>
        <v>55638</v>
      </c>
      <c r="P2586" s="22">
        <v>0</v>
      </c>
      <c r="Q2586" s="11">
        <f t="shared" si="426"/>
        <v>3560</v>
      </c>
      <c r="S2586" s="11">
        <f t="shared" si="418"/>
        <v>55638</v>
      </c>
      <c r="T2586" s="11">
        <f t="shared" si="421"/>
        <v>55638</v>
      </c>
      <c r="U2586" s="11">
        <f t="shared" si="427"/>
        <v>-20657</v>
      </c>
      <c r="V2586" s="11">
        <f t="shared" si="422"/>
        <v>49446</v>
      </c>
      <c r="W2586" s="12">
        <f t="shared" si="419"/>
        <v>0.88870915561307018</v>
      </c>
      <c r="X2586" s="11">
        <f t="shared" si="423"/>
        <v>6192</v>
      </c>
      <c r="Y2586" s="12">
        <f t="shared" si="420"/>
        <v>0.11129084438692979</v>
      </c>
    </row>
    <row r="2587" spans="1:31">
      <c r="A2587" s="1">
        <v>37284</v>
      </c>
      <c r="B2587" s="7" t="s">
        <v>75</v>
      </c>
      <c r="C2587" s="8" t="str">
        <f t="shared" si="424"/>
        <v>Mon</v>
      </c>
      <c r="E2587" s="10">
        <v>8</v>
      </c>
      <c r="F2587" s="9">
        <v>21446</v>
      </c>
      <c r="G2587" s="16">
        <v>15032</v>
      </c>
      <c r="H2587" s="100">
        <v>6271</v>
      </c>
      <c r="I2587" s="16">
        <v>1</v>
      </c>
      <c r="J2587" s="16">
        <v>2</v>
      </c>
      <c r="K2587" s="16">
        <v>3400</v>
      </c>
      <c r="L2587" s="16">
        <v>4481</v>
      </c>
      <c r="M2587" s="16"/>
      <c r="N2587" s="20"/>
      <c r="O2587" s="11">
        <f t="shared" si="425"/>
        <v>50633</v>
      </c>
      <c r="P2587" s="22">
        <v>0</v>
      </c>
      <c r="Q2587" s="11">
        <f t="shared" si="426"/>
        <v>3400</v>
      </c>
      <c r="S2587" s="11">
        <f t="shared" si="418"/>
        <v>50633</v>
      </c>
      <c r="T2587" s="11">
        <f t="shared" si="421"/>
        <v>50633</v>
      </c>
      <c r="U2587" s="11">
        <f t="shared" si="427"/>
        <v>-5005</v>
      </c>
      <c r="V2587" s="11">
        <f t="shared" si="422"/>
        <v>46152</v>
      </c>
      <c r="W2587" s="12">
        <f t="shared" si="419"/>
        <v>0.91150040487429151</v>
      </c>
      <c r="X2587" s="11">
        <f t="shared" si="423"/>
        <v>4481</v>
      </c>
      <c r="Y2587" s="12">
        <f t="shared" si="420"/>
        <v>8.8499595125708527E-2</v>
      </c>
    </row>
    <row r="2588" spans="1:31">
      <c r="A2588" s="1">
        <v>37285</v>
      </c>
      <c r="B2588" s="7" t="s">
        <v>75</v>
      </c>
      <c r="C2588" s="8" t="str">
        <f t="shared" si="424"/>
        <v>Tue</v>
      </c>
      <c r="E2588" s="10">
        <v>2</v>
      </c>
      <c r="F2588" s="9">
        <v>16636</v>
      </c>
      <c r="G2588" s="16">
        <v>13509</v>
      </c>
      <c r="H2588" s="100">
        <v>3547</v>
      </c>
      <c r="I2588" s="16">
        <v>0</v>
      </c>
      <c r="J2588" s="16">
        <v>0</v>
      </c>
      <c r="K2588" s="16">
        <v>3199</v>
      </c>
      <c r="L2588" s="16">
        <v>2467</v>
      </c>
      <c r="M2588" s="16"/>
      <c r="N2588" s="20"/>
      <c r="O2588" s="11">
        <f t="shared" si="425"/>
        <v>39358</v>
      </c>
      <c r="P2588" s="22">
        <v>0</v>
      </c>
      <c r="Q2588" s="11">
        <f t="shared" si="426"/>
        <v>3199</v>
      </c>
      <c r="S2588" s="11">
        <f t="shared" si="418"/>
        <v>39358</v>
      </c>
      <c r="T2588" s="11">
        <f t="shared" si="421"/>
        <v>39358</v>
      </c>
      <c r="U2588" s="11">
        <f t="shared" si="427"/>
        <v>-11275</v>
      </c>
      <c r="V2588" s="11">
        <f t="shared" si="422"/>
        <v>36891</v>
      </c>
      <c r="W2588" s="12">
        <f t="shared" si="419"/>
        <v>0.93731896945983029</v>
      </c>
      <c r="X2588" s="11">
        <f t="shared" si="423"/>
        <v>2467</v>
      </c>
      <c r="Y2588" s="12">
        <f t="shared" si="420"/>
        <v>6.2681030540169727E-2</v>
      </c>
    </row>
    <row r="2589" spans="1:31">
      <c r="A2589" s="1">
        <v>37286</v>
      </c>
      <c r="B2589" s="7" t="s">
        <v>75</v>
      </c>
      <c r="C2589" s="8" t="str">
        <f t="shared" si="424"/>
        <v>Wed</v>
      </c>
      <c r="E2589" s="10">
        <v>1</v>
      </c>
      <c r="F2589" s="9">
        <v>15911</v>
      </c>
      <c r="G2589" s="16">
        <v>13514</v>
      </c>
      <c r="H2589" s="100">
        <v>3283</v>
      </c>
      <c r="I2589" s="16">
        <v>0</v>
      </c>
      <c r="J2589" s="16">
        <v>0</v>
      </c>
      <c r="K2589" s="16">
        <v>3301</v>
      </c>
      <c r="L2589" s="16">
        <v>3214</v>
      </c>
      <c r="M2589" s="16"/>
      <c r="N2589" s="20"/>
      <c r="O2589" s="11">
        <f t="shared" si="425"/>
        <v>39223</v>
      </c>
      <c r="P2589" s="22">
        <v>0</v>
      </c>
      <c r="Q2589" s="11">
        <f t="shared" si="426"/>
        <v>3301</v>
      </c>
      <c r="S2589" s="11">
        <f t="shared" si="418"/>
        <v>39223</v>
      </c>
      <c r="T2589" s="11">
        <f t="shared" si="421"/>
        <v>39223</v>
      </c>
      <c r="U2589" s="11">
        <f t="shared" si="427"/>
        <v>-135</v>
      </c>
      <c r="V2589" s="11">
        <f t="shared" si="422"/>
        <v>36009</v>
      </c>
      <c r="W2589" s="12">
        <f t="shared" si="419"/>
        <v>0.91805828213038265</v>
      </c>
      <c r="X2589" s="11">
        <f t="shared" si="423"/>
        <v>3214</v>
      </c>
      <c r="Y2589" s="12">
        <f t="shared" si="420"/>
        <v>8.194171786961732E-2</v>
      </c>
    </row>
    <row r="2590" spans="1:31">
      <c r="A2590" s="1">
        <v>37287</v>
      </c>
      <c r="B2590" s="7" t="s">
        <v>75</v>
      </c>
      <c r="C2590" s="8" t="str">
        <f t="shared" si="424"/>
        <v>Thur</v>
      </c>
      <c r="E2590" s="10">
        <v>10</v>
      </c>
      <c r="F2590" s="9">
        <v>20408</v>
      </c>
      <c r="G2590" s="16">
        <v>14712</v>
      </c>
      <c r="H2590" s="100">
        <v>5991</v>
      </c>
      <c r="I2590" s="16">
        <v>0</v>
      </c>
      <c r="J2590" s="16">
        <v>0</v>
      </c>
      <c r="K2590" s="16">
        <v>3222</v>
      </c>
      <c r="L2590" s="16">
        <v>5575</v>
      </c>
      <c r="M2590" s="16"/>
      <c r="N2590" s="20"/>
      <c r="O2590" s="11">
        <f t="shared" si="425"/>
        <v>49908</v>
      </c>
      <c r="P2590" s="22">
        <v>0</v>
      </c>
      <c r="Q2590" s="11">
        <f t="shared" si="426"/>
        <v>3222</v>
      </c>
      <c r="S2590" s="11">
        <f t="shared" si="418"/>
        <v>49908</v>
      </c>
      <c r="T2590" s="11">
        <f t="shared" si="421"/>
        <v>49908</v>
      </c>
      <c r="U2590" s="11">
        <f t="shared" si="427"/>
        <v>10685</v>
      </c>
      <c r="V2590" s="11">
        <f t="shared" si="422"/>
        <v>44333</v>
      </c>
      <c r="W2590" s="12">
        <f t="shared" si="419"/>
        <v>0.88829446180972993</v>
      </c>
      <c r="X2590" s="11">
        <f t="shared" si="423"/>
        <v>5575</v>
      </c>
      <c r="Y2590" s="12">
        <f t="shared" si="420"/>
        <v>0.1117055381902701</v>
      </c>
    </row>
    <row r="2591" spans="1:31">
      <c r="A2591" s="1">
        <v>37288</v>
      </c>
      <c r="B2591" s="7" t="s">
        <v>76</v>
      </c>
      <c r="C2591" s="8" t="str">
        <f t="shared" si="424"/>
        <v>Fri</v>
      </c>
      <c r="E2591" s="10">
        <v>6</v>
      </c>
      <c r="F2591" s="9">
        <v>21172</v>
      </c>
      <c r="G2591" s="9">
        <v>14736</v>
      </c>
      <c r="H2591" s="61">
        <v>5712</v>
      </c>
      <c r="I2591" s="9">
        <v>0</v>
      </c>
      <c r="J2591" s="9">
        <v>0</v>
      </c>
      <c r="K2591" s="9">
        <v>3411</v>
      </c>
      <c r="L2591" s="9">
        <v>7167</v>
      </c>
      <c r="M2591" s="9"/>
      <c r="O2591" s="11">
        <f t="shared" si="425"/>
        <v>52198</v>
      </c>
      <c r="P2591" s="11">
        <v>0</v>
      </c>
      <c r="Q2591" s="11">
        <f t="shared" si="426"/>
        <v>3411</v>
      </c>
      <c r="S2591" s="11">
        <f t="shared" ref="S2591:S2618" si="428">O2591-P2591</f>
        <v>52198</v>
      </c>
      <c r="T2591" s="11">
        <f t="shared" si="421"/>
        <v>52198</v>
      </c>
      <c r="U2591" s="11">
        <f t="shared" ref="U2591:U2618" si="429">S2591-S2590</f>
        <v>2290</v>
      </c>
      <c r="V2591" s="11">
        <f t="shared" si="422"/>
        <v>45031</v>
      </c>
      <c r="W2591" s="12">
        <f t="shared" ref="W2591:W2618" si="430">V2591/S2591</f>
        <v>0.86269588873136904</v>
      </c>
      <c r="X2591" s="11">
        <f t="shared" si="423"/>
        <v>7167</v>
      </c>
      <c r="Y2591" s="12">
        <f t="shared" ref="Y2591:Y2618" si="431">X2591/S2591</f>
        <v>0.13730411126863099</v>
      </c>
      <c r="AA2591" s="9">
        <f>INTERCEPT(T2591:T2618,E2591:E2618)</f>
        <v>28636.142934867079</v>
      </c>
      <c r="AB2591" s="9">
        <f>SLOPE(T2591:T2618,E2591:E2618)</f>
        <v>2623.9254624591949</v>
      </c>
      <c r="AC2591" s="12">
        <f>RSQ(T2591:T2618,E2591:E2618)</f>
        <v>0.89573464512757606</v>
      </c>
      <c r="AD2591" s="9">
        <f>AA2591+(AB2591*55)</f>
        <v>172952.04337012279</v>
      </c>
      <c r="AE2591" s="10">
        <f>SUM(E2591:E2618)</f>
        <v>644</v>
      </c>
    </row>
    <row r="2592" spans="1:31">
      <c r="A2592" s="1">
        <v>37289</v>
      </c>
      <c r="B2592" s="7" t="s">
        <v>76</v>
      </c>
      <c r="C2592" s="8" t="str">
        <f t="shared" si="424"/>
        <v>Sat</v>
      </c>
      <c r="E2592" s="10">
        <v>29</v>
      </c>
      <c r="F2592" s="9">
        <v>37886</v>
      </c>
      <c r="G2592" s="9">
        <v>19462</v>
      </c>
      <c r="H2592" s="61">
        <v>11721</v>
      </c>
      <c r="I2592" s="9">
        <v>159</v>
      </c>
      <c r="J2592" s="9">
        <v>0</v>
      </c>
      <c r="K2592" s="9">
        <v>22313</v>
      </c>
      <c r="L2592" s="9">
        <v>17892</v>
      </c>
      <c r="M2592" s="9"/>
      <c r="O2592" s="11">
        <f t="shared" si="425"/>
        <v>109433</v>
      </c>
      <c r="P2592" s="11">
        <v>18195</v>
      </c>
      <c r="Q2592" s="11">
        <f t="shared" si="426"/>
        <v>4118</v>
      </c>
      <c r="S2592" s="11">
        <f t="shared" si="428"/>
        <v>91238</v>
      </c>
      <c r="T2592" s="11">
        <f t="shared" si="421"/>
        <v>91238</v>
      </c>
      <c r="U2592" s="11">
        <f t="shared" si="429"/>
        <v>39040</v>
      </c>
      <c r="V2592" s="11">
        <f t="shared" si="422"/>
        <v>73346</v>
      </c>
      <c r="W2592" s="12">
        <f t="shared" si="430"/>
        <v>0.80389749884916373</v>
      </c>
      <c r="X2592" s="11">
        <f t="shared" si="423"/>
        <v>17892</v>
      </c>
      <c r="Y2592" s="12">
        <f t="shared" si="431"/>
        <v>0.19610250115083627</v>
      </c>
    </row>
    <row r="2593" spans="1:25">
      <c r="A2593" s="1">
        <v>37290</v>
      </c>
      <c r="B2593" s="7" t="s">
        <v>76</v>
      </c>
      <c r="C2593" s="8" t="str">
        <f t="shared" si="424"/>
        <v>Sun</v>
      </c>
      <c r="E2593" s="10">
        <v>27</v>
      </c>
      <c r="F2593" s="9">
        <v>39244</v>
      </c>
      <c r="G2593" s="9">
        <v>20125</v>
      </c>
      <c r="H2593" s="61">
        <v>12153</v>
      </c>
      <c r="I2593" s="9">
        <v>290</v>
      </c>
      <c r="J2593" s="9">
        <v>0</v>
      </c>
      <c r="K2593" s="9">
        <v>30231</v>
      </c>
      <c r="L2593" s="9">
        <v>18418</v>
      </c>
      <c r="M2593" s="9"/>
      <c r="O2593" s="11">
        <f t="shared" si="425"/>
        <v>120461</v>
      </c>
      <c r="P2593" s="11">
        <v>27673</v>
      </c>
      <c r="Q2593" s="11">
        <f t="shared" si="426"/>
        <v>2558</v>
      </c>
      <c r="S2593" s="11">
        <f t="shared" si="428"/>
        <v>92788</v>
      </c>
      <c r="T2593" s="11">
        <f t="shared" si="421"/>
        <v>92788</v>
      </c>
      <c r="U2593" s="11">
        <f t="shared" si="429"/>
        <v>1550</v>
      </c>
      <c r="V2593" s="11">
        <f t="shared" si="422"/>
        <v>74370</v>
      </c>
      <c r="W2593" s="12">
        <f t="shared" si="430"/>
        <v>0.80150450489287406</v>
      </c>
      <c r="X2593" s="11">
        <f t="shared" si="423"/>
        <v>18418</v>
      </c>
      <c r="Y2593" s="12">
        <f t="shared" si="431"/>
        <v>0.19849549510712591</v>
      </c>
    </row>
    <row r="2594" spans="1:25">
      <c r="A2594" s="1">
        <v>37291</v>
      </c>
      <c r="B2594" s="7" t="s">
        <v>76</v>
      </c>
      <c r="C2594" s="8" t="str">
        <f t="shared" si="424"/>
        <v>Mon</v>
      </c>
      <c r="E2594" s="10">
        <v>33</v>
      </c>
      <c r="F2594" s="9">
        <v>51161</v>
      </c>
      <c r="G2594" s="9">
        <v>25034</v>
      </c>
      <c r="H2594" s="61">
        <v>18352</v>
      </c>
      <c r="I2594" s="9">
        <v>3214</v>
      </c>
      <c r="J2594" s="9">
        <v>564</v>
      </c>
      <c r="K2594" s="9">
        <v>52163</v>
      </c>
      <c r="L2594" s="9">
        <v>27658</v>
      </c>
      <c r="M2594" s="9"/>
      <c r="O2594" s="11">
        <f t="shared" si="425"/>
        <v>178146</v>
      </c>
      <c r="P2594" s="11">
        <v>47480</v>
      </c>
      <c r="Q2594" s="11">
        <f t="shared" si="426"/>
        <v>4683</v>
      </c>
      <c r="S2594" s="11">
        <f t="shared" si="428"/>
        <v>130666</v>
      </c>
      <c r="T2594" s="11">
        <f t="shared" si="421"/>
        <v>130666</v>
      </c>
      <c r="U2594" s="11">
        <f t="shared" si="429"/>
        <v>37878</v>
      </c>
      <c r="V2594" s="11">
        <f t="shared" si="422"/>
        <v>103008</v>
      </c>
      <c r="W2594" s="12">
        <f t="shared" si="430"/>
        <v>0.78833055270690156</v>
      </c>
      <c r="X2594" s="11">
        <f t="shared" si="423"/>
        <v>27658</v>
      </c>
      <c r="Y2594" s="12">
        <f t="shared" si="431"/>
        <v>0.21166944729309844</v>
      </c>
    </row>
    <row r="2595" spans="1:25">
      <c r="A2595" s="1">
        <v>37292</v>
      </c>
      <c r="B2595" s="7" t="s">
        <v>76</v>
      </c>
      <c r="C2595" s="8" t="str">
        <f t="shared" si="424"/>
        <v>Tue</v>
      </c>
      <c r="E2595" s="10">
        <v>34</v>
      </c>
      <c r="F2595" s="9">
        <v>50301</v>
      </c>
      <c r="G2595" s="9">
        <v>24763</v>
      </c>
      <c r="H2595" s="61">
        <v>18159</v>
      </c>
      <c r="I2595" s="9">
        <v>3200</v>
      </c>
      <c r="J2595" s="9">
        <v>1822</v>
      </c>
      <c r="K2595" s="9">
        <v>50299</v>
      </c>
      <c r="L2595" s="9">
        <v>26441</v>
      </c>
      <c r="M2595" s="9"/>
      <c r="O2595" s="11">
        <f t="shared" si="425"/>
        <v>174985</v>
      </c>
      <c r="P2595" s="11">
        <v>45261</v>
      </c>
      <c r="Q2595" s="11">
        <f t="shared" si="426"/>
        <v>5038</v>
      </c>
      <c r="S2595" s="11">
        <f t="shared" si="428"/>
        <v>129724</v>
      </c>
      <c r="T2595" s="11">
        <f t="shared" si="421"/>
        <v>129724</v>
      </c>
      <c r="U2595" s="11">
        <f t="shared" si="429"/>
        <v>-942</v>
      </c>
      <c r="V2595" s="11">
        <f t="shared" si="422"/>
        <v>103283</v>
      </c>
      <c r="W2595" s="12">
        <f t="shared" si="430"/>
        <v>0.79617495606055932</v>
      </c>
      <c r="X2595" s="11">
        <f t="shared" si="423"/>
        <v>26441</v>
      </c>
      <c r="Y2595" s="12">
        <f t="shared" si="431"/>
        <v>0.20382504393944065</v>
      </c>
    </row>
    <row r="2596" spans="1:25">
      <c r="A2596" s="1">
        <v>37293</v>
      </c>
      <c r="B2596" s="7" t="s">
        <v>76</v>
      </c>
      <c r="C2596" s="8" t="str">
        <f t="shared" si="424"/>
        <v>Wed</v>
      </c>
      <c r="E2596" s="10">
        <v>26</v>
      </c>
      <c r="F2596" s="9">
        <v>42233</v>
      </c>
      <c r="G2596" s="9">
        <v>22619</v>
      </c>
      <c r="H2596" s="61">
        <v>15400</v>
      </c>
      <c r="I2596" s="9">
        <v>695</v>
      </c>
      <c r="J2596" s="9">
        <v>794</v>
      </c>
      <c r="K2596" s="9">
        <v>47087</v>
      </c>
      <c r="L2596" s="9">
        <v>21084</v>
      </c>
      <c r="M2596" s="9"/>
      <c r="O2596" s="11">
        <f t="shared" si="425"/>
        <v>149912</v>
      </c>
      <c r="P2596" s="11">
        <v>42856</v>
      </c>
      <c r="Q2596" s="11">
        <f t="shared" si="426"/>
        <v>4231</v>
      </c>
      <c r="S2596" s="11">
        <f t="shared" si="428"/>
        <v>107056</v>
      </c>
      <c r="T2596" s="11">
        <f t="shared" si="421"/>
        <v>107056</v>
      </c>
      <c r="U2596" s="11">
        <f t="shared" si="429"/>
        <v>-22668</v>
      </c>
      <c r="V2596" s="11">
        <f t="shared" si="422"/>
        <v>85972</v>
      </c>
      <c r="W2596" s="12">
        <f t="shared" si="430"/>
        <v>0.80305634434314754</v>
      </c>
      <c r="X2596" s="11">
        <f t="shared" si="423"/>
        <v>21084</v>
      </c>
      <c r="Y2596" s="12">
        <f t="shared" si="431"/>
        <v>0.19694365565685248</v>
      </c>
    </row>
    <row r="2597" spans="1:25">
      <c r="A2597" s="1">
        <v>37294</v>
      </c>
      <c r="B2597" s="7" t="s">
        <v>76</v>
      </c>
      <c r="C2597" s="8" t="str">
        <f t="shared" si="424"/>
        <v>Thur</v>
      </c>
      <c r="E2597" s="10">
        <v>30</v>
      </c>
      <c r="F2597" s="9">
        <v>43538</v>
      </c>
      <c r="G2597" s="9">
        <v>22831</v>
      </c>
      <c r="H2597" s="61">
        <v>15727</v>
      </c>
      <c r="I2597" s="9">
        <v>875</v>
      </c>
      <c r="J2597" s="9">
        <v>944</v>
      </c>
      <c r="K2597" s="9">
        <v>49643</v>
      </c>
      <c r="L2597" s="9">
        <v>21877</v>
      </c>
      <c r="M2597" s="9"/>
      <c r="O2597" s="11">
        <f t="shared" si="425"/>
        <v>155435</v>
      </c>
      <c r="P2597" s="11">
        <v>45611</v>
      </c>
      <c r="Q2597" s="11">
        <f t="shared" si="426"/>
        <v>4032</v>
      </c>
      <c r="S2597" s="11">
        <f t="shared" si="428"/>
        <v>109824</v>
      </c>
      <c r="T2597" s="11">
        <f t="shared" si="421"/>
        <v>109824</v>
      </c>
      <c r="U2597" s="11">
        <f t="shared" si="429"/>
        <v>2768</v>
      </c>
      <c r="V2597" s="11">
        <f t="shared" si="422"/>
        <v>87947</v>
      </c>
      <c r="W2597" s="12">
        <f t="shared" si="430"/>
        <v>0.80079946095571097</v>
      </c>
      <c r="X2597" s="11">
        <f t="shared" si="423"/>
        <v>21877</v>
      </c>
      <c r="Y2597" s="12">
        <f t="shared" si="431"/>
        <v>0.19920053904428905</v>
      </c>
    </row>
    <row r="2598" spans="1:25">
      <c r="A2598" s="1">
        <v>37295</v>
      </c>
      <c r="B2598" s="7" t="s">
        <v>76</v>
      </c>
      <c r="C2598" s="8" t="str">
        <f t="shared" si="424"/>
        <v>Fri</v>
      </c>
      <c r="E2598" s="10">
        <v>23</v>
      </c>
      <c r="F2598" s="9">
        <v>32691</v>
      </c>
      <c r="G2598" s="9">
        <v>18899</v>
      </c>
      <c r="H2598" s="61">
        <v>11720</v>
      </c>
      <c r="I2598" s="9">
        <v>103</v>
      </c>
      <c r="J2598" s="9">
        <v>0</v>
      </c>
      <c r="K2598" s="9">
        <v>9606</v>
      </c>
      <c r="L2598" s="9">
        <v>14610</v>
      </c>
      <c r="M2598" s="9"/>
      <c r="O2598" s="11">
        <f t="shared" si="425"/>
        <v>87629</v>
      </c>
      <c r="P2598" s="11">
        <v>7017</v>
      </c>
      <c r="Q2598" s="11">
        <f t="shared" si="426"/>
        <v>2589</v>
      </c>
      <c r="S2598" s="11">
        <f t="shared" si="428"/>
        <v>80612</v>
      </c>
      <c r="T2598" s="11">
        <f t="shared" si="421"/>
        <v>80612</v>
      </c>
      <c r="U2598" s="11">
        <f t="shared" si="429"/>
        <v>-29212</v>
      </c>
      <c r="V2598" s="11">
        <f t="shared" si="422"/>
        <v>66002</v>
      </c>
      <c r="W2598" s="12">
        <f t="shared" si="430"/>
        <v>0.81876147471840421</v>
      </c>
      <c r="X2598" s="11">
        <f t="shared" si="423"/>
        <v>14610</v>
      </c>
      <c r="Y2598" s="12">
        <f t="shared" si="431"/>
        <v>0.18123852528159579</v>
      </c>
    </row>
    <row r="2599" spans="1:25">
      <c r="A2599" s="1">
        <v>37296</v>
      </c>
      <c r="B2599" s="7" t="s">
        <v>76</v>
      </c>
      <c r="C2599" s="8" t="str">
        <f t="shared" si="424"/>
        <v>Sat</v>
      </c>
      <c r="E2599" s="10">
        <v>22</v>
      </c>
      <c r="F2599" s="9">
        <v>31963</v>
      </c>
      <c r="G2599" s="9">
        <v>18102</v>
      </c>
      <c r="H2599" s="61">
        <v>10210</v>
      </c>
      <c r="I2599" s="9">
        <v>10</v>
      </c>
      <c r="J2599" s="9">
        <v>0</v>
      </c>
      <c r="K2599" s="9">
        <v>3983</v>
      </c>
      <c r="L2599" s="9">
        <v>13861</v>
      </c>
      <c r="M2599" s="9"/>
      <c r="O2599" s="11">
        <f t="shared" si="425"/>
        <v>78129</v>
      </c>
      <c r="P2599" s="11">
        <v>0</v>
      </c>
      <c r="Q2599" s="11">
        <f t="shared" si="426"/>
        <v>3983</v>
      </c>
      <c r="S2599" s="11">
        <f t="shared" si="428"/>
        <v>78129</v>
      </c>
      <c r="T2599" s="11">
        <f t="shared" si="421"/>
        <v>78129</v>
      </c>
      <c r="U2599" s="11">
        <f t="shared" si="429"/>
        <v>-2483</v>
      </c>
      <c r="V2599" s="11">
        <f t="shared" si="422"/>
        <v>64268</v>
      </c>
      <c r="W2599" s="12">
        <f t="shared" si="430"/>
        <v>0.82258828347988588</v>
      </c>
      <c r="X2599" s="11">
        <f t="shared" si="423"/>
        <v>13861</v>
      </c>
      <c r="Y2599" s="12">
        <f t="shared" si="431"/>
        <v>0.17741171652011417</v>
      </c>
    </row>
    <row r="2600" spans="1:25">
      <c r="A2600" s="1">
        <v>37297</v>
      </c>
      <c r="B2600" s="7" t="s">
        <v>76</v>
      </c>
      <c r="C2600" s="8" t="str">
        <f t="shared" si="424"/>
        <v>Sun</v>
      </c>
      <c r="E2600" s="10">
        <v>16</v>
      </c>
      <c r="F2600" s="9">
        <v>29637</v>
      </c>
      <c r="G2600" s="9">
        <v>17585</v>
      </c>
      <c r="H2600" s="61">
        <v>9383</v>
      </c>
      <c r="I2600" s="9">
        <v>3</v>
      </c>
      <c r="J2600" s="9">
        <v>0</v>
      </c>
      <c r="K2600" s="9">
        <v>3841</v>
      </c>
      <c r="L2600" s="9">
        <v>11735</v>
      </c>
      <c r="M2600" s="9"/>
      <c r="O2600" s="11">
        <f t="shared" si="425"/>
        <v>72184</v>
      </c>
      <c r="P2600" s="11">
        <v>0</v>
      </c>
      <c r="Q2600" s="11">
        <f t="shared" si="426"/>
        <v>3841</v>
      </c>
      <c r="S2600" s="11">
        <f t="shared" si="428"/>
        <v>72184</v>
      </c>
      <c r="T2600" s="11">
        <f t="shared" si="421"/>
        <v>72184</v>
      </c>
      <c r="U2600" s="11">
        <f t="shared" si="429"/>
        <v>-5945</v>
      </c>
      <c r="V2600" s="11">
        <f t="shared" si="422"/>
        <v>60449</v>
      </c>
      <c r="W2600" s="12">
        <f t="shared" si="430"/>
        <v>0.8374293472237615</v>
      </c>
      <c r="X2600" s="11">
        <f t="shared" si="423"/>
        <v>11735</v>
      </c>
      <c r="Y2600" s="12">
        <f t="shared" si="431"/>
        <v>0.1625706527762385</v>
      </c>
    </row>
    <row r="2601" spans="1:25">
      <c r="A2601" s="1">
        <v>37298</v>
      </c>
      <c r="B2601" s="7" t="s">
        <v>76</v>
      </c>
      <c r="C2601" s="8" t="str">
        <f t="shared" si="424"/>
        <v>Mon</v>
      </c>
      <c r="E2601" s="10">
        <v>29</v>
      </c>
      <c r="F2601" s="9">
        <v>42403</v>
      </c>
      <c r="G2601" s="9">
        <v>22236</v>
      </c>
      <c r="H2601" s="61">
        <v>15289</v>
      </c>
      <c r="I2601" s="9">
        <v>731</v>
      </c>
      <c r="J2601" s="9">
        <v>0</v>
      </c>
      <c r="K2601" s="9">
        <v>18943</v>
      </c>
      <c r="L2601" s="9">
        <v>21094</v>
      </c>
      <c r="M2601" s="9"/>
      <c r="O2601" s="11">
        <f t="shared" si="425"/>
        <v>120696</v>
      </c>
      <c r="P2601" s="11">
        <v>14588</v>
      </c>
      <c r="Q2601" s="11">
        <f t="shared" si="426"/>
        <v>4355</v>
      </c>
      <c r="S2601" s="11">
        <f t="shared" si="428"/>
        <v>106108</v>
      </c>
      <c r="T2601" s="11">
        <f t="shared" si="421"/>
        <v>106108</v>
      </c>
      <c r="U2601" s="11">
        <f t="shared" si="429"/>
        <v>33924</v>
      </c>
      <c r="V2601" s="11">
        <f t="shared" si="422"/>
        <v>85014</v>
      </c>
      <c r="W2601" s="12">
        <f t="shared" si="430"/>
        <v>0.80120254834696725</v>
      </c>
      <c r="X2601" s="11">
        <f t="shared" si="423"/>
        <v>21094</v>
      </c>
      <c r="Y2601" s="12">
        <f t="shared" si="431"/>
        <v>0.19879745165303275</v>
      </c>
    </row>
    <row r="2602" spans="1:25">
      <c r="A2602" s="1">
        <v>37299</v>
      </c>
      <c r="B2602" s="7" t="s">
        <v>76</v>
      </c>
      <c r="C2602" s="8" t="str">
        <f t="shared" si="424"/>
        <v>Tue</v>
      </c>
      <c r="E2602" s="10">
        <v>22</v>
      </c>
      <c r="F2602" s="9">
        <v>34776</v>
      </c>
      <c r="G2602" s="9">
        <v>20159</v>
      </c>
      <c r="H2602" s="61">
        <v>12741</v>
      </c>
      <c r="I2602" s="9">
        <v>179</v>
      </c>
      <c r="J2602" s="9">
        <v>2</v>
      </c>
      <c r="K2602" s="9">
        <v>36182</v>
      </c>
      <c r="L2602" s="9">
        <v>16120</v>
      </c>
      <c r="M2602" s="9"/>
      <c r="O2602" s="11">
        <f t="shared" si="425"/>
        <v>120159</v>
      </c>
      <c r="P2602" s="11">
        <v>32341</v>
      </c>
      <c r="Q2602" s="11">
        <f t="shared" si="426"/>
        <v>3841</v>
      </c>
      <c r="S2602" s="11">
        <f t="shared" si="428"/>
        <v>87818</v>
      </c>
      <c r="T2602" s="11">
        <f t="shared" si="421"/>
        <v>87818</v>
      </c>
      <c r="U2602" s="11">
        <f t="shared" si="429"/>
        <v>-18290</v>
      </c>
      <c r="V2602" s="11">
        <f t="shared" si="422"/>
        <v>71698</v>
      </c>
      <c r="W2602" s="12">
        <f t="shared" si="430"/>
        <v>0.8164385433510214</v>
      </c>
      <c r="X2602" s="11">
        <f t="shared" si="423"/>
        <v>16120</v>
      </c>
      <c r="Y2602" s="12">
        <f t="shared" si="431"/>
        <v>0.18356145664897858</v>
      </c>
    </row>
    <row r="2603" spans="1:25">
      <c r="A2603" s="1">
        <v>37300</v>
      </c>
      <c r="B2603" s="7" t="s">
        <v>76</v>
      </c>
      <c r="C2603" s="8" t="str">
        <f t="shared" si="424"/>
        <v>Wed</v>
      </c>
      <c r="E2603" s="10">
        <v>26</v>
      </c>
      <c r="F2603" s="9">
        <v>39510</v>
      </c>
      <c r="G2603" s="9">
        <v>21021</v>
      </c>
      <c r="H2603" s="61">
        <v>14215</v>
      </c>
      <c r="I2603" s="9">
        <v>581</v>
      </c>
      <c r="J2603" s="9">
        <v>0</v>
      </c>
      <c r="K2603" s="9">
        <v>31797</v>
      </c>
      <c r="L2603" s="9">
        <v>17504</v>
      </c>
      <c r="M2603" s="9"/>
      <c r="O2603" s="11">
        <f t="shared" si="425"/>
        <v>124628</v>
      </c>
      <c r="P2603" s="11">
        <v>27663</v>
      </c>
      <c r="Q2603" s="11">
        <f t="shared" si="426"/>
        <v>4134</v>
      </c>
      <c r="S2603" s="11">
        <f t="shared" si="428"/>
        <v>96965</v>
      </c>
      <c r="T2603" s="11">
        <f t="shared" si="421"/>
        <v>96965</v>
      </c>
      <c r="U2603" s="11">
        <f t="shared" si="429"/>
        <v>9147</v>
      </c>
      <c r="V2603" s="11">
        <f t="shared" si="422"/>
        <v>79461</v>
      </c>
      <c r="W2603" s="12">
        <f t="shared" si="430"/>
        <v>0.81948125612334344</v>
      </c>
      <c r="X2603" s="11">
        <f t="shared" si="423"/>
        <v>17504</v>
      </c>
      <c r="Y2603" s="12">
        <f t="shared" si="431"/>
        <v>0.18051874387665653</v>
      </c>
    </row>
    <row r="2604" spans="1:25">
      <c r="A2604" s="1">
        <v>37301</v>
      </c>
      <c r="B2604" s="7" t="s">
        <v>76</v>
      </c>
      <c r="C2604" s="8" t="str">
        <f t="shared" si="424"/>
        <v>Thur</v>
      </c>
      <c r="E2604" s="10">
        <v>30</v>
      </c>
      <c r="F2604" s="9">
        <v>41439</v>
      </c>
      <c r="G2604" s="9">
        <v>21863</v>
      </c>
      <c r="H2604" s="61">
        <v>14869</v>
      </c>
      <c r="I2604" s="9">
        <v>491</v>
      </c>
      <c r="J2604" s="9">
        <v>1</v>
      </c>
      <c r="K2604" s="9">
        <v>30050</v>
      </c>
      <c r="L2604" s="9">
        <v>20046</v>
      </c>
      <c r="M2604" s="9"/>
      <c r="O2604" s="11">
        <f t="shared" si="425"/>
        <v>128759</v>
      </c>
      <c r="P2604" s="11">
        <v>25609</v>
      </c>
      <c r="Q2604" s="11">
        <f t="shared" si="426"/>
        <v>4441</v>
      </c>
      <c r="S2604" s="11">
        <f t="shared" si="428"/>
        <v>103150</v>
      </c>
      <c r="T2604" s="11">
        <f t="shared" si="421"/>
        <v>103150</v>
      </c>
      <c r="U2604" s="11">
        <f t="shared" si="429"/>
        <v>6185</v>
      </c>
      <c r="V2604" s="11">
        <f t="shared" si="422"/>
        <v>83104</v>
      </c>
      <c r="W2604" s="12">
        <f t="shared" si="430"/>
        <v>0.80566165777993215</v>
      </c>
      <c r="X2604" s="11">
        <f t="shared" si="423"/>
        <v>20046</v>
      </c>
      <c r="Y2604" s="12">
        <f t="shared" si="431"/>
        <v>0.19433834222006785</v>
      </c>
    </row>
    <row r="2605" spans="1:25">
      <c r="A2605" s="1">
        <v>37302</v>
      </c>
      <c r="B2605" s="7" t="s">
        <v>76</v>
      </c>
      <c r="C2605" s="8" t="str">
        <f t="shared" si="424"/>
        <v>Fri</v>
      </c>
      <c r="E2605" s="10">
        <v>19</v>
      </c>
      <c r="F2605" s="9">
        <v>31319</v>
      </c>
      <c r="G2605" s="9">
        <v>18748</v>
      </c>
      <c r="H2605" s="61">
        <v>11090</v>
      </c>
      <c r="I2605" s="9">
        <v>25</v>
      </c>
      <c r="J2605" s="9">
        <v>0</v>
      </c>
      <c r="K2605" s="9">
        <v>5293</v>
      </c>
      <c r="L2605" s="9">
        <v>13479</v>
      </c>
      <c r="M2605" s="9"/>
      <c r="O2605" s="11">
        <f t="shared" si="425"/>
        <v>79954</v>
      </c>
      <c r="P2605" s="11">
        <v>1505</v>
      </c>
      <c r="Q2605" s="11">
        <f t="shared" si="426"/>
        <v>3788</v>
      </c>
      <c r="S2605" s="11">
        <f t="shared" si="428"/>
        <v>78449</v>
      </c>
      <c r="T2605" s="11">
        <f t="shared" si="421"/>
        <v>78449</v>
      </c>
      <c r="U2605" s="11">
        <f t="shared" si="429"/>
        <v>-24701</v>
      </c>
      <c r="V2605" s="11">
        <f t="shared" si="422"/>
        <v>64970</v>
      </c>
      <c r="W2605" s="12">
        <f t="shared" si="430"/>
        <v>0.82818136623793803</v>
      </c>
      <c r="X2605" s="11">
        <f t="shared" si="423"/>
        <v>13479</v>
      </c>
      <c r="Y2605" s="12">
        <f t="shared" si="431"/>
        <v>0.17181863376206197</v>
      </c>
    </row>
    <row r="2606" spans="1:25">
      <c r="A2606" s="1">
        <v>37303</v>
      </c>
      <c r="B2606" s="7" t="s">
        <v>76</v>
      </c>
      <c r="C2606" s="8" t="str">
        <f t="shared" si="424"/>
        <v>Sat</v>
      </c>
      <c r="E2606" s="10">
        <v>15</v>
      </c>
      <c r="F2606" s="9">
        <v>26384</v>
      </c>
      <c r="G2606" s="9">
        <v>16375</v>
      </c>
      <c r="H2606" s="61">
        <v>7922</v>
      </c>
      <c r="I2606" s="9">
        <v>0</v>
      </c>
      <c r="J2606" s="9">
        <v>0</v>
      </c>
      <c r="K2606" s="9">
        <v>3664</v>
      </c>
      <c r="L2606" s="9">
        <v>9243</v>
      </c>
      <c r="M2606" s="9"/>
      <c r="O2606" s="11">
        <f t="shared" si="425"/>
        <v>63588</v>
      </c>
      <c r="P2606" s="11">
        <v>0</v>
      </c>
      <c r="Q2606" s="11">
        <f t="shared" si="426"/>
        <v>3664</v>
      </c>
      <c r="S2606" s="11">
        <f t="shared" si="428"/>
        <v>63588</v>
      </c>
      <c r="T2606" s="11">
        <f t="shared" si="421"/>
        <v>63588</v>
      </c>
      <c r="U2606" s="11">
        <f t="shared" si="429"/>
        <v>-14861</v>
      </c>
      <c r="V2606" s="11">
        <f t="shared" si="422"/>
        <v>54345</v>
      </c>
      <c r="W2606" s="12">
        <f t="shared" si="430"/>
        <v>0.85464238535572745</v>
      </c>
      <c r="X2606" s="11">
        <f t="shared" si="423"/>
        <v>9243</v>
      </c>
      <c r="Y2606" s="12">
        <f t="shared" si="431"/>
        <v>0.14535761464427249</v>
      </c>
    </row>
    <row r="2607" spans="1:25">
      <c r="A2607" s="1">
        <v>37304</v>
      </c>
      <c r="B2607" s="7" t="s">
        <v>76</v>
      </c>
      <c r="C2607" s="8" t="str">
        <f t="shared" si="424"/>
        <v>Sun</v>
      </c>
      <c r="E2607" s="10">
        <v>27</v>
      </c>
      <c r="F2607" s="9">
        <v>42902</v>
      </c>
      <c r="G2607" s="9">
        <v>21662</v>
      </c>
      <c r="H2607" s="61">
        <v>13818</v>
      </c>
      <c r="I2607" s="9">
        <v>1192</v>
      </c>
      <c r="J2607" s="9">
        <v>0</v>
      </c>
      <c r="K2607" s="9">
        <v>17212</v>
      </c>
      <c r="L2607" s="9">
        <v>20835</v>
      </c>
      <c r="M2607" s="9"/>
      <c r="O2607" s="11">
        <f t="shared" si="425"/>
        <v>117621</v>
      </c>
      <c r="P2607" s="11">
        <v>12629</v>
      </c>
      <c r="Q2607" s="11">
        <f t="shared" si="426"/>
        <v>4583</v>
      </c>
      <c r="S2607" s="11">
        <f t="shared" si="428"/>
        <v>104992</v>
      </c>
      <c r="T2607" s="11">
        <f t="shared" si="421"/>
        <v>104992</v>
      </c>
      <c r="U2607" s="11">
        <f t="shared" si="429"/>
        <v>41404</v>
      </c>
      <c r="V2607" s="11">
        <f t="shared" si="422"/>
        <v>84157</v>
      </c>
      <c r="W2607" s="12">
        <f t="shared" si="430"/>
        <v>0.80155630905211828</v>
      </c>
      <c r="X2607" s="11">
        <f t="shared" si="423"/>
        <v>20835</v>
      </c>
      <c r="Y2607" s="12">
        <f t="shared" si="431"/>
        <v>0.19844369094788175</v>
      </c>
    </row>
    <row r="2608" spans="1:25">
      <c r="A2608" s="1">
        <v>37305</v>
      </c>
      <c r="B2608" s="7" t="s">
        <v>76</v>
      </c>
      <c r="C2608" s="8" t="str">
        <f t="shared" si="424"/>
        <v>Mon</v>
      </c>
      <c r="E2608" s="10">
        <v>31</v>
      </c>
      <c r="F2608" s="9">
        <v>42799</v>
      </c>
      <c r="G2608" s="9">
        <v>22335</v>
      </c>
      <c r="H2608" s="61">
        <v>14809</v>
      </c>
      <c r="I2608" s="9">
        <v>1294</v>
      </c>
      <c r="J2608" s="9">
        <v>0</v>
      </c>
      <c r="K2608" s="9">
        <v>50685</v>
      </c>
      <c r="L2608" s="9">
        <v>21134</v>
      </c>
      <c r="M2608" s="9"/>
      <c r="O2608" s="11">
        <f t="shared" si="425"/>
        <v>153056</v>
      </c>
      <c r="P2608" s="11">
        <v>46216</v>
      </c>
      <c r="Q2608" s="11">
        <f t="shared" si="426"/>
        <v>4469</v>
      </c>
      <c r="S2608" s="11">
        <f t="shared" si="428"/>
        <v>106840</v>
      </c>
      <c r="T2608" s="11">
        <f t="shared" si="421"/>
        <v>106840</v>
      </c>
      <c r="U2608" s="11">
        <f t="shared" si="429"/>
        <v>1848</v>
      </c>
      <c r="V2608" s="11">
        <f t="shared" si="422"/>
        <v>85706</v>
      </c>
      <c r="W2608" s="12">
        <f t="shared" si="430"/>
        <v>0.80219019093972299</v>
      </c>
      <c r="X2608" s="11">
        <f t="shared" si="423"/>
        <v>21134</v>
      </c>
      <c r="Y2608" s="12">
        <f t="shared" si="431"/>
        <v>0.19780980906027704</v>
      </c>
    </row>
    <row r="2609" spans="1:31">
      <c r="A2609" s="1">
        <v>37306</v>
      </c>
      <c r="B2609" s="7" t="s">
        <v>76</v>
      </c>
      <c r="C2609" s="8" t="str">
        <f t="shared" si="424"/>
        <v>Tue</v>
      </c>
      <c r="E2609" s="10">
        <v>14</v>
      </c>
      <c r="F2609" s="9">
        <v>27529</v>
      </c>
      <c r="G2609" s="9">
        <v>17791</v>
      </c>
      <c r="H2609" s="61">
        <v>10259</v>
      </c>
      <c r="I2609" s="9">
        <v>31</v>
      </c>
      <c r="J2609" s="9">
        <v>0</v>
      </c>
      <c r="K2609" s="9">
        <v>47958</v>
      </c>
      <c r="L2609" s="9">
        <v>10889</v>
      </c>
      <c r="M2609" s="9"/>
      <c r="O2609" s="11">
        <f t="shared" si="425"/>
        <v>114457</v>
      </c>
      <c r="P2609" s="11">
        <v>43676</v>
      </c>
      <c r="Q2609" s="11">
        <f t="shared" si="426"/>
        <v>4282</v>
      </c>
      <c r="S2609" s="11">
        <f t="shared" si="428"/>
        <v>70781</v>
      </c>
      <c r="T2609" s="11">
        <f t="shared" si="421"/>
        <v>70781</v>
      </c>
      <c r="U2609" s="11">
        <f t="shared" si="429"/>
        <v>-36059</v>
      </c>
      <c r="V2609" s="11">
        <f t="shared" si="422"/>
        <v>59892</v>
      </c>
      <c r="W2609" s="12">
        <f t="shared" si="430"/>
        <v>0.84615928003277718</v>
      </c>
      <c r="X2609" s="11">
        <f t="shared" si="423"/>
        <v>10889</v>
      </c>
      <c r="Y2609" s="12">
        <f t="shared" si="431"/>
        <v>0.15384071996722284</v>
      </c>
    </row>
    <row r="2610" spans="1:31">
      <c r="A2610" s="1">
        <v>37307</v>
      </c>
      <c r="B2610" s="7" t="s">
        <v>76</v>
      </c>
      <c r="C2610" s="8" t="str">
        <f t="shared" si="424"/>
        <v>Wed</v>
      </c>
      <c r="E2610" s="10">
        <v>7</v>
      </c>
      <c r="F2610" s="9">
        <v>20870</v>
      </c>
      <c r="G2610" s="9">
        <v>15192</v>
      </c>
      <c r="H2610" s="61">
        <v>6618</v>
      </c>
      <c r="I2610" s="9">
        <v>0</v>
      </c>
      <c r="J2610" s="9">
        <v>0</v>
      </c>
      <c r="K2610" s="9">
        <v>3570</v>
      </c>
      <c r="L2610" s="9">
        <v>5239</v>
      </c>
      <c r="M2610" s="9"/>
      <c r="O2610" s="11">
        <f t="shared" si="425"/>
        <v>51489</v>
      </c>
      <c r="P2610" s="11">
        <v>15</v>
      </c>
      <c r="Q2610" s="11">
        <f t="shared" si="426"/>
        <v>3555</v>
      </c>
      <c r="S2610" s="11">
        <f t="shared" si="428"/>
        <v>51474</v>
      </c>
      <c r="T2610" s="11">
        <f t="shared" si="421"/>
        <v>51474</v>
      </c>
      <c r="U2610" s="11">
        <f t="shared" si="429"/>
        <v>-19307</v>
      </c>
      <c r="V2610" s="11">
        <f t="shared" si="422"/>
        <v>46235</v>
      </c>
      <c r="W2610" s="12">
        <f t="shared" si="430"/>
        <v>0.89822046081516882</v>
      </c>
      <c r="X2610" s="11">
        <f t="shared" si="423"/>
        <v>5239</v>
      </c>
      <c r="Y2610" s="12">
        <f t="shared" si="431"/>
        <v>0.10177953918483118</v>
      </c>
    </row>
    <row r="2611" spans="1:31">
      <c r="A2611" s="1">
        <v>37308</v>
      </c>
      <c r="B2611" s="7" t="s">
        <v>76</v>
      </c>
      <c r="C2611" s="8" t="str">
        <f t="shared" si="424"/>
        <v>Thur</v>
      </c>
      <c r="E2611" s="10">
        <v>12</v>
      </c>
      <c r="F2611" s="9">
        <v>23818</v>
      </c>
      <c r="G2611" s="9">
        <v>16121</v>
      </c>
      <c r="H2611" s="61">
        <v>7751</v>
      </c>
      <c r="I2611" s="9">
        <v>0</v>
      </c>
      <c r="J2611" s="9">
        <v>0</v>
      </c>
      <c r="K2611" s="9">
        <v>3415</v>
      </c>
      <c r="L2611" s="9">
        <v>7422</v>
      </c>
      <c r="M2611" s="9"/>
      <c r="O2611" s="11">
        <f t="shared" si="425"/>
        <v>58527</v>
      </c>
      <c r="P2611" s="11">
        <v>0</v>
      </c>
      <c r="Q2611" s="11">
        <f t="shared" si="426"/>
        <v>3415</v>
      </c>
      <c r="S2611" s="11">
        <f t="shared" si="428"/>
        <v>58527</v>
      </c>
      <c r="T2611" s="11">
        <f t="shared" si="421"/>
        <v>58527</v>
      </c>
      <c r="U2611" s="11">
        <f t="shared" si="429"/>
        <v>7053</v>
      </c>
      <c r="V2611" s="11">
        <f t="shared" si="422"/>
        <v>51105</v>
      </c>
      <c r="W2611" s="12">
        <f t="shared" si="430"/>
        <v>0.87318673432774618</v>
      </c>
      <c r="X2611" s="11">
        <f t="shared" si="423"/>
        <v>7422</v>
      </c>
      <c r="Y2611" s="12">
        <f t="shared" si="431"/>
        <v>0.12681326567225384</v>
      </c>
    </row>
    <row r="2612" spans="1:31">
      <c r="A2612" s="1">
        <v>37309</v>
      </c>
      <c r="B2612" s="7" t="s">
        <v>76</v>
      </c>
      <c r="C2612" s="8" t="str">
        <f t="shared" si="424"/>
        <v>Fri</v>
      </c>
      <c r="E2612" s="10">
        <v>19</v>
      </c>
      <c r="F2612" s="9">
        <v>28876</v>
      </c>
      <c r="G2612" s="9">
        <v>17306</v>
      </c>
      <c r="H2612" s="61">
        <v>9677</v>
      </c>
      <c r="I2612" s="9">
        <v>0</v>
      </c>
      <c r="J2612" s="9">
        <v>0</v>
      </c>
      <c r="K2612" s="9">
        <v>3590</v>
      </c>
      <c r="L2612" s="9">
        <v>11465</v>
      </c>
      <c r="M2612" s="9"/>
      <c r="O2612" s="11">
        <f t="shared" si="425"/>
        <v>70914</v>
      </c>
      <c r="P2612" s="11">
        <v>0</v>
      </c>
      <c r="Q2612" s="11">
        <f t="shared" si="426"/>
        <v>3590</v>
      </c>
      <c r="S2612" s="11">
        <f t="shared" si="428"/>
        <v>70914</v>
      </c>
      <c r="T2612" s="11">
        <f t="shared" si="421"/>
        <v>70914</v>
      </c>
      <c r="U2612" s="11">
        <f t="shared" si="429"/>
        <v>12387</v>
      </c>
      <c r="V2612" s="11">
        <f t="shared" si="422"/>
        <v>59449</v>
      </c>
      <c r="W2612" s="12">
        <f t="shared" si="430"/>
        <v>0.83832529542826517</v>
      </c>
      <c r="X2612" s="11">
        <f t="shared" si="423"/>
        <v>11465</v>
      </c>
      <c r="Y2612" s="12">
        <f t="shared" si="431"/>
        <v>0.16167470457173477</v>
      </c>
    </row>
    <row r="2613" spans="1:31">
      <c r="A2613" s="1">
        <v>37310</v>
      </c>
      <c r="B2613" s="7" t="s">
        <v>76</v>
      </c>
      <c r="C2613" s="8" t="str">
        <f t="shared" si="424"/>
        <v>Sat</v>
      </c>
      <c r="E2613" s="10">
        <v>28</v>
      </c>
      <c r="F2613" s="9">
        <v>36596</v>
      </c>
      <c r="G2613" s="9">
        <v>19633</v>
      </c>
      <c r="H2613" s="61">
        <v>11574</v>
      </c>
      <c r="I2613" s="9">
        <v>204</v>
      </c>
      <c r="J2613" s="9">
        <v>0</v>
      </c>
      <c r="K2613" s="9">
        <v>4113</v>
      </c>
      <c r="L2613" s="9">
        <v>16912</v>
      </c>
      <c r="M2613" s="9"/>
      <c r="O2613" s="11">
        <f t="shared" si="425"/>
        <v>89032</v>
      </c>
      <c r="P2613" s="11">
        <v>0</v>
      </c>
      <c r="Q2613" s="11">
        <f t="shared" si="426"/>
        <v>4113</v>
      </c>
      <c r="S2613" s="11">
        <f t="shared" si="428"/>
        <v>89032</v>
      </c>
      <c r="T2613" s="11">
        <f t="shared" si="421"/>
        <v>89032</v>
      </c>
      <c r="U2613" s="11">
        <f t="shared" si="429"/>
        <v>18118</v>
      </c>
      <c r="V2613" s="11">
        <f t="shared" si="422"/>
        <v>72120</v>
      </c>
      <c r="W2613" s="12">
        <f t="shared" si="430"/>
        <v>0.81004582621978616</v>
      </c>
      <c r="X2613" s="11">
        <f t="shared" si="423"/>
        <v>16912</v>
      </c>
      <c r="Y2613" s="12">
        <f t="shared" si="431"/>
        <v>0.18995417378021384</v>
      </c>
    </row>
    <row r="2614" spans="1:31">
      <c r="A2614" s="1">
        <v>37311</v>
      </c>
      <c r="B2614" s="7" t="s">
        <v>76</v>
      </c>
      <c r="C2614" s="8" t="str">
        <f t="shared" si="424"/>
        <v>Sun</v>
      </c>
      <c r="E2614" s="10">
        <v>26</v>
      </c>
      <c r="F2614" s="9">
        <v>35607</v>
      </c>
      <c r="G2614" s="9">
        <v>19706</v>
      </c>
      <c r="H2614" s="61">
        <v>11746</v>
      </c>
      <c r="I2614" s="9">
        <v>238</v>
      </c>
      <c r="J2614" s="9">
        <v>0</v>
      </c>
      <c r="K2614" s="9">
        <v>4102</v>
      </c>
      <c r="L2614" s="9">
        <v>16175</v>
      </c>
      <c r="M2614" s="9"/>
      <c r="O2614" s="11">
        <f t="shared" si="425"/>
        <v>87574</v>
      </c>
      <c r="P2614" s="11">
        <v>0</v>
      </c>
      <c r="Q2614" s="11">
        <f t="shared" si="426"/>
        <v>4102</v>
      </c>
      <c r="S2614" s="11">
        <f t="shared" si="428"/>
        <v>87574</v>
      </c>
      <c r="T2614" s="11">
        <f t="shared" si="421"/>
        <v>87574</v>
      </c>
      <c r="U2614" s="11">
        <f t="shared" si="429"/>
        <v>-1458</v>
      </c>
      <c r="V2614" s="11">
        <f t="shared" si="422"/>
        <v>71399</v>
      </c>
      <c r="W2614" s="12">
        <f t="shared" si="430"/>
        <v>0.81529906136524544</v>
      </c>
      <c r="X2614" s="11">
        <f t="shared" si="423"/>
        <v>16175</v>
      </c>
      <c r="Y2614" s="12">
        <f t="shared" si="431"/>
        <v>0.18470093863475462</v>
      </c>
    </row>
    <row r="2615" spans="1:31">
      <c r="A2615" s="1">
        <v>37312</v>
      </c>
      <c r="B2615" s="7" t="s">
        <v>76</v>
      </c>
      <c r="C2615" s="8" t="str">
        <f t="shared" si="424"/>
        <v>Mon</v>
      </c>
      <c r="E2615" s="10">
        <v>17</v>
      </c>
      <c r="F2615" s="9">
        <v>27522</v>
      </c>
      <c r="G2615" s="9">
        <v>17732</v>
      </c>
      <c r="H2615" s="61">
        <v>10129</v>
      </c>
      <c r="I2615" s="9">
        <v>0</v>
      </c>
      <c r="J2615" s="9">
        <v>0</v>
      </c>
      <c r="K2615" s="9">
        <v>3625</v>
      </c>
      <c r="L2615" s="9">
        <v>10673</v>
      </c>
      <c r="M2615" s="9"/>
      <c r="O2615" s="11">
        <f t="shared" si="425"/>
        <v>69681</v>
      </c>
      <c r="P2615" s="11">
        <v>0</v>
      </c>
      <c r="Q2615" s="11">
        <f t="shared" si="426"/>
        <v>3625</v>
      </c>
      <c r="S2615" s="11">
        <f t="shared" si="428"/>
        <v>69681</v>
      </c>
      <c r="T2615" s="11">
        <f t="shared" si="421"/>
        <v>69681</v>
      </c>
      <c r="U2615" s="11">
        <f t="shared" si="429"/>
        <v>-17893</v>
      </c>
      <c r="V2615" s="11">
        <f t="shared" si="422"/>
        <v>59008</v>
      </c>
      <c r="W2615" s="12">
        <f t="shared" si="430"/>
        <v>0.84683055639270388</v>
      </c>
      <c r="X2615" s="11">
        <f t="shared" si="423"/>
        <v>10673</v>
      </c>
      <c r="Y2615" s="12">
        <f t="shared" si="431"/>
        <v>0.15316944360729612</v>
      </c>
    </row>
    <row r="2616" spans="1:31">
      <c r="A2616" s="1">
        <v>37313</v>
      </c>
      <c r="B2616" s="7" t="s">
        <v>76</v>
      </c>
      <c r="C2616" s="8" t="str">
        <f t="shared" si="424"/>
        <v>Tue</v>
      </c>
      <c r="E2616" s="10">
        <v>10</v>
      </c>
      <c r="F2616" s="9">
        <v>24468</v>
      </c>
      <c r="G2616" s="9">
        <v>16316</v>
      </c>
      <c r="H2616" s="61">
        <v>7802</v>
      </c>
      <c r="I2616" s="9">
        <v>41</v>
      </c>
      <c r="J2616" s="9">
        <v>0</v>
      </c>
      <c r="K2616" s="9">
        <v>11705</v>
      </c>
      <c r="L2616" s="9">
        <v>7602</v>
      </c>
      <c r="M2616" s="9"/>
      <c r="O2616" s="11">
        <f t="shared" si="425"/>
        <v>67934</v>
      </c>
      <c r="P2616" s="11">
        <v>8049</v>
      </c>
      <c r="Q2616" s="11">
        <f t="shared" si="426"/>
        <v>3656</v>
      </c>
      <c r="S2616" s="11">
        <f t="shared" si="428"/>
        <v>59885</v>
      </c>
      <c r="T2616" s="11">
        <f t="shared" si="421"/>
        <v>59885</v>
      </c>
      <c r="U2616" s="11">
        <f t="shared" si="429"/>
        <v>-9796</v>
      </c>
      <c r="V2616" s="11">
        <f t="shared" si="422"/>
        <v>52283</v>
      </c>
      <c r="W2616" s="12">
        <f t="shared" si="430"/>
        <v>0.87305669199298652</v>
      </c>
      <c r="X2616" s="11">
        <f t="shared" si="423"/>
        <v>7602</v>
      </c>
      <c r="Y2616" s="12">
        <f t="shared" si="431"/>
        <v>0.12694330800701345</v>
      </c>
    </row>
    <row r="2617" spans="1:31">
      <c r="A2617" s="1">
        <v>37314</v>
      </c>
      <c r="B2617" s="7" t="s">
        <v>76</v>
      </c>
      <c r="C2617" s="8" t="str">
        <f t="shared" si="424"/>
        <v>Wed</v>
      </c>
      <c r="E2617" s="10">
        <v>33</v>
      </c>
      <c r="F2617" s="9">
        <v>49128</v>
      </c>
      <c r="G2617" s="9">
        <v>24489</v>
      </c>
      <c r="H2617" s="61">
        <v>17124</v>
      </c>
      <c r="I2617" s="9">
        <v>2080</v>
      </c>
      <c r="J2617" s="9">
        <v>0</v>
      </c>
      <c r="K2617" s="9">
        <v>47099</v>
      </c>
      <c r="L2617" s="9">
        <v>25403</v>
      </c>
      <c r="M2617" s="9"/>
      <c r="O2617" s="11">
        <f t="shared" si="425"/>
        <v>165323</v>
      </c>
      <c r="P2617" s="11">
        <v>42427</v>
      </c>
      <c r="Q2617" s="11">
        <f t="shared" si="426"/>
        <v>4672</v>
      </c>
      <c r="S2617" s="11">
        <f t="shared" si="428"/>
        <v>122896</v>
      </c>
      <c r="T2617" s="11">
        <f t="shared" si="421"/>
        <v>122896</v>
      </c>
      <c r="U2617" s="11">
        <f t="shared" si="429"/>
        <v>63011</v>
      </c>
      <c r="V2617" s="11">
        <f t="shared" si="422"/>
        <v>97493</v>
      </c>
      <c r="W2617" s="12">
        <f t="shared" si="430"/>
        <v>0.79329677125374298</v>
      </c>
      <c r="X2617" s="11">
        <f t="shared" si="423"/>
        <v>25403</v>
      </c>
      <c r="Y2617" s="12">
        <f t="shared" si="431"/>
        <v>0.20670322874625699</v>
      </c>
    </row>
    <row r="2618" spans="1:31">
      <c r="A2618" s="1">
        <v>37315</v>
      </c>
      <c r="B2618" s="7" t="s">
        <v>76</v>
      </c>
      <c r="C2618" s="8" t="str">
        <f t="shared" si="424"/>
        <v>Thur</v>
      </c>
      <c r="E2618" s="10">
        <v>33</v>
      </c>
      <c r="F2618" s="9">
        <v>47566</v>
      </c>
      <c r="G2618" s="9">
        <v>23972</v>
      </c>
      <c r="H2618" s="61">
        <v>16713</v>
      </c>
      <c r="I2618" s="9">
        <v>1644</v>
      </c>
      <c r="J2618" s="9">
        <v>0</v>
      </c>
      <c r="K2618" s="9">
        <v>46388</v>
      </c>
      <c r="L2618" s="9">
        <v>24030</v>
      </c>
      <c r="M2618" s="9"/>
      <c r="O2618" s="11">
        <f t="shared" si="425"/>
        <v>160313</v>
      </c>
      <c r="P2618" s="11">
        <v>41786</v>
      </c>
      <c r="Q2618" s="11">
        <f t="shared" si="426"/>
        <v>4602</v>
      </c>
      <c r="S2618" s="11">
        <f t="shared" si="428"/>
        <v>118527</v>
      </c>
      <c r="T2618" s="11">
        <f t="shared" si="421"/>
        <v>118527</v>
      </c>
      <c r="U2618" s="11">
        <f t="shared" si="429"/>
        <v>-4369</v>
      </c>
      <c r="V2618" s="11">
        <f t="shared" si="422"/>
        <v>94497</v>
      </c>
      <c r="W2618" s="12">
        <f t="shared" si="430"/>
        <v>0.79726138348224451</v>
      </c>
      <c r="X2618" s="11">
        <f t="shared" si="423"/>
        <v>24030</v>
      </c>
      <c r="Y2618" s="12">
        <f t="shared" si="431"/>
        <v>0.20273861651775546</v>
      </c>
    </row>
    <row r="2619" spans="1:31">
      <c r="A2619" s="1">
        <v>37316</v>
      </c>
      <c r="B2619" s="7" t="s">
        <v>77</v>
      </c>
      <c r="C2619" s="8" t="str">
        <f t="shared" si="424"/>
        <v>Fri</v>
      </c>
      <c r="E2619" s="10">
        <v>28</v>
      </c>
      <c r="F2619" s="9">
        <v>38642</v>
      </c>
      <c r="G2619" s="9">
        <v>21096</v>
      </c>
      <c r="H2619" s="61">
        <v>13772</v>
      </c>
      <c r="I2619" s="9">
        <v>258</v>
      </c>
      <c r="J2619" s="9">
        <v>0</v>
      </c>
      <c r="K2619" s="9">
        <v>45290</v>
      </c>
      <c r="L2619" s="9">
        <v>18634</v>
      </c>
      <c r="M2619" s="9"/>
      <c r="O2619" s="11">
        <f t="shared" si="425"/>
        <v>137692</v>
      </c>
      <c r="P2619" s="11">
        <v>40686</v>
      </c>
      <c r="Q2619" s="11">
        <f t="shared" si="426"/>
        <v>4604</v>
      </c>
      <c r="S2619" s="11">
        <f t="shared" ref="S2619:S2649" si="432">O2619-P2619</f>
        <v>97006</v>
      </c>
      <c r="T2619" s="11">
        <f t="shared" si="421"/>
        <v>97006</v>
      </c>
      <c r="U2619" s="11">
        <f t="shared" ref="U2619:U2649" si="433">S2619-S2618</f>
        <v>-21521</v>
      </c>
      <c r="V2619" s="11">
        <f t="shared" si="422"/>
        <v>78372</v>
      </c>
      <c r="W2619" s="12">
        <f t="shared" ref="W2619:W2649" si="434">V2619/S2619</f>
        <v>0.8079087891470631</v>
      </c>
      <c r="X2619" s="11">
        <f t="shared" si="423"/>
        <v>18634</v>
      </c>
      <c r="Y2619" s="12">
        <f t="shared" ref="Y2619:Y2649" si="435">X2619/S2619</f>
        <v>0.19209121085293693</v>
      </c>
      <c r="AA2619" s="9">
        <f>INTERCEPT(T2619:T2649,E2619:E2649)</f>
        <v>27921.245854120789</v>
      </c>
      <c r="AB2619" s="9">
        <f>SLOPE(T2619:T2649,E2619:E2649)</f>
        <v>2575.6118899634885</v>
      </c>
      <c r="AC2619" s="12">
        <f>RSQ(T2619:T2649,E2619:E2649)</f>
        <v>0.88651073867945285</v>
      </c>
      <c r="AD2619" s="9">
        <f>AA2619+(AB2619*55)</f>
        <v>169579.89980211266</v>
      </c>
      <c r="AE2619" s="10">
        <f>SUM(E2619:E2649)</f>
        <v>486</v>
      </c>
    </row>
    <row r="2620" spans="1:31">
      <c r="A2620" s="1">
        <v>37317</v>
      </c>
      <c r="B2620" s="7" t="s">
        <v>77</v>
      </c>
      <c r="C2620" s="8" t="str">
        <f t="shared" si="424"/>
        <v>Sat</v>
      </c>
      <c r="E2620" s="10">
        <v>13</v>
      </c>
      <c r="F2620" s="9">
        <v>29231</v>
      </c>
      <c r="G2620" s="9">
        <v>17017</v>
      </c>
      <c r="H2620" s="61">
        <v>8468</v>
      </c>
      <c r="I2620" s="9">
        <v>49</v>
      </c>
      <c r="J2620" s="9">
        <v>0</v>
      </c>
      <c r="K2620" s="9">
        <v>45770</v>
      </c>
      <c r="L2620" s="9">
        <v>10848</v>
      </c>
      <c r="M2620" s="9"/>
      <c r="O2620" s="11">
        <f t="shared" si="425"/>
        <v>111383</v>
      </c>
      <c r="P2620" s="11">
        <v>42541</v>
      </c>
      <c r="Q2620" s="11">
        <f t="shared" si="426"/>
        <v>3229</v>
      </c>
      <c r="S2620" s="11">
        <f t="shared" si="432"/>
        <v>68842</v>
      </c>
      <c r="T2620" s="11">
        <f t="shared" si="421"/>
        <v>68842</v>
      </c>
      <c r="U2620" s="11">
        <f t="shared" si="433"/>
        <v>-28164</v>
      </c>
      <c r="V2620" s="11">
        <f t="shared" si="422"/>
        <v>57994</v>
      </c>
      <c r="W2620" s="12">
        <f t="shared" si="434"/>
        <v>0.84242177740332935</v>
      </c>
      <c r="X2620" s="11">
        <f t="shared" si="423"/>
        <v>10848</v>
      </c>
      <c r="Y2620" s="12">
        <f t="shared" si="435"/>
        <v>0.15757822259667065</v>
      </c>
    </row>
    <row r="2621" spans="1:31">
      <c r="A2621" s="1">
        <v>37318</v>
      </c>
      <c r="B2621" s="7" t="s">
        <v>77</v>
      </c>
      <c r="C2621" s="8" t="str">
        <f t="shared" si="424"/>
        <v>Sun</v>
      </c>
      <c r="E2621" s="10">
        <v>17</v>
      </c>
      <c r="F2621" s="9">
        <v>30778</v>
      </c>
      <c r="G2621" s="9">
        <v>17794</v>
      </c>
      <c r="H2621" s="61">
        <v>9814</v>
      </c>
      <c r="I2621" s="9">
        <v>308</v>
      </c>
      <c r="J2621" s="9">
        <v>0</v>
      </c>
      <c r="K2621" s="9">
        <v>46045</v>
      </c>
      <c r="L2621" s="9">
        <v>19414</v>
      </c>
      <c r="M2621" s="9"/>
      <c r="O2621" s="11">
        <f t="shared" si="425"/>
        <v>124153</v>
      </c>
      <c r="P2621" s="11">
        <v>42303</v>
      </c>
      <c r="Q2621" s="11">
        <f t="shared" si="426"/>
        <v>3742</v>
      </c>
      <c r="S2621" s="11">
        <f t="shared" si="432"/>
        <v>81850</v>
      </c>
      <c r="T2621" s="11">
        <f t="shared" si="421"/>
        <v>81850</v>
      </c>
      <c r="U2621" s="11">
        <f t="shared" si="433"/>
        <v>13008</v>
      </c>
      <c r="V2621" s="11">
        <f t="shared" si="422"/>
        <v>62436</v>
      </c>
      <c r="W2621" s="12">
        <f t="shared" si="434"/>
        <v>0.76281001832620643</v>
      </c>
      <c r="X2621" s="11">
        <f t="shared" si="423"/>
        <v>19414</v>
      </c>
      <c r="Y2621" s="12">
        <f t="shared" si="435"/>
        <v>0.23718998167379352</v>
      </c>
    </row>
    <row r="2622" spans="1:31">
      <c r="A2622" s="1">
        <v>37319</v>
      </c>
      <c r="B2622" s="7" t="s">
        <v>77</v>
      </c>
      <c r="C2622" s="8" t="str">
        <f t="shared" si="424"/>
        <v>Mon</v>
      </c>
      <c r="E2622" s="10">
        <v>36</v>
      </c>
      <c r="F2622" s="9">
        <v>50784</v>
      </c>
      <c r="G2622" s="9">
        <v>24668</v>
      </c>
      <c r="H2622" s="61">
        <v>17821</v>
      </c>
      <c r="I2622" s="9">
        <v>2253</v>
      </c>
      <c r="J2622" s="9">
        <v>25</v>
      </c>
      <c r="K2622" s="9">
        <v>53687</v>
      </c>
      <c r="L2622" s="9">
        <v>26434</v>
      </c>
      <c r="M2622" s="9"/>
      <c r="O2622" s="11">
        <f t="shared" si="425"/>
        <v>175672</v>
      </c>
      <c r="P2622" s="11">
        <v>48856</v>
      </c>
      <c r="Q2622" s="11">
        <f t="shared" si="426"/>
        <v>4831</v>
      </c>
      <c r="S2622" s="11">
        <f t="shared" si="432"/>
        <v>126816</v>
      </c>
      <c r="T2622" s="11">
        <f t="shared" si="421"/>
        <v>126816</v>
      </c>
      <c r="U2622" s="11">
        <f t="shared" si="433"/>
        <v>44966</v>
      </c>
      <c r="V2622" s="11">
        <f t="shared" si="422"/>
        <v>100382</v>
      </c>
      <c r="W2622" s="12">
        <f t="shared" si="434"/>
        <v>0.79155627050214483</v>
      </c>
      <c r="X2622" s="11">
        <f t="shared" si="423"/>
        <v>26434</v>
      </c>
      <c r="Y2622" s="12">
        <f t="shared" si="435"/>
        <v>0.20844372949785517</v>
      </c>
    </row>
    <row r="2623" spans="1:31">
      <c r="A2623" s="1">
        <v>37320</v>
      </c>
      <c r="B2623" s="7" t="s">
        <v>77</v>
      </c>
      <c r="C2623" s="8" t="str">
        <f t="shared" si="424"/>
        <v>Tue</v>
      </c>
      <c r="E2623" s="10">
        <v>30</v>
      </c>
      <c r="F2623" s="9">
        <v>43043</v>
      </c>
      <c r="G2623" s="9">
        <v>22931</v>
      </c>
      <c r="H2623" s="61">
        <v>15630</v>
      </c>
      <c r="I2623" s="9">
        <v>733</v>
      </c>
      <c r="J2623" s="9">
        <v>20</v>
      </c>
      <c r="K2623" s="9">
        <v>46223</v>
      </c>
      <c r="L2623" s="9">
        <v>21204</v>
      </c>
      <c r="M2623" s="9"/>
      <c r="O2623" s="11">
        <f t="shared" si="425"/>
        <v>149784</v>
      </c>
      <c r="P2623" s="11">
        <v>42029</v>
      </c>
      <c r="Q2623" s="11">
        <f t="shared" si="426"/>
        <v>4194</v>
      </c>
      <c r="S2623" s="11">
        <f t="shared" si="432"/>
        <v>107755</v>
      </c>
      <c r="T2623" s="11">
        <f t="shared" si="421"/>
        <v>107755</v>
      </c>
      <c r="U2623" s="11">
        <f t="shared" si="433"/>
        <v>-19061</v>
      </c>
      <c r="V2623" s="11">
        <f t="shared" si="422"/>
        <v>86551</v>
      </c>
      <c r="W2623" s="12">
        <f t="shared" si="434"/>
        <v>0.80322026820101156</v>
      </c>
      <c r="X2623" s="11">
        <f t="shared" si="423"/>
        <v>21204</v>
      </c>
      <c r="Y2623" s="12">
        <f t="shared" si="435"/>
        <v>0.19677973179898844</v>
      </c>
    </row>
    <row r="2624" spans="1:31">
      <c r="A2624" s="1">
        <v>37321</v>
      </c>
      <c r="B2624" s="7" t="s">
        <v>77</v>
      </c>
      <c r="C2624" s="8" t="str">
        <f t="shared" si="424"/>
        <v>Wed</v>
      </c>
      <c r="E2624" s="10">
        <v>17</v>
      </c>
      <c r="F2624" s="9">
        <v>28906</v>
      </c>
      <c r="G2624" s="9">
        <v>18455</v>
      </c>
      <c r="H2624" s="61">
        <v>11030</v>
      </c>
      <c r="I2624" s="9">
        <v>59</v>
      </c>
      <c r="J2624" s="9">
        <v>0</v>
      </c>
      <c r="K2624" s="9">
        <v>37538</v>
      </c>
      <c r="L2624" s="9">
        <v>12065</v>
      </c>
      <c r="M2624" s="9"/>
      <c r="O2624" s="11">
        <f t="shared" si="425"/>
        <v>108053</v>
      </c>
      <c r="P2624" s="11">
        <v>33791</v>
      </c>
      <c r="Q2624" s="11">
        <f t="shared" si="426"/>
        <v>3747</v>
      </c>
      <c r="S2624" s="11">
        <f t="shared" si="432"/>
        <v>74262</v>
      </c>
      <c r="T2624" s="11">
        <f t="shared" si="421"/>
        <v>74262</v>
      </c>
      <c r="U2624" s="11">
        <f t="shared" si="433"/>
        <v>-33493</v>
      </c>
      <c r="V2624" s="11">
        <f t="shared" si="422"/>
        <v>62197</v>
      </c>
      <c r="W2624" s="12">
        <f t="shared" si="434"/>
        <v>0.83753467453071562</v>
      </c>
      <c r="X2624" s="11">
        <f t="shared" si="423"/>
        <v>12065</v>
      </c>
      <c r="Y2624" s="12">
        <f t="shared" si="435"/>
        <v>0.16246532546928444</v>
      </c>
    </row>
    <row r="2625" spans="1:25">
      <c r="A2625" s="1">
        <v>37322</v>
      </c>
      <c r="B2625" s="7" t="s">
        <v>77</v>
      </c>
      <c r="C2625" s="8" t="str">
        <f t="shared" si="424"/>
        <v>Thur</v>
      </c>
      <c r="E2625" s="10">
        <v>14</v>
      </c>
      <c r="F2625" s="9">
        <v>23838</v>
      </c>
      <c r="G2625" s="9">
        <v>16304</v>
      </c>
      <c r="H2625" s="61">
        <v>8155</v>
      </c>
      <c r="I2625" s="9">
        <v>0</v>
      </c>
      <c r="J2625" s="9">
        <v>0</v>
      </c>
      <c r="K2625" s="9">
        <v>4825</v>
      </c>
      <c r="L2625" s="9">
        <v>7590</v>
      </c>
      <c r="M2625" s="9"/>
      <c r="O2625" s="11">
        <f t="shared" si="425"/>
        <v>60712</v>
      </c>
      <c r="P2625" s="11">
        <v>1945</v>
      </c>
      <c r="Q2625" s="11">
        <f t="shared" si="426"/>
        <v>2880</v>
      </c>
      <c r="S2625" s="11">
        <f t="shared" si="432"/>
        <v>58767</v>
      </c>
      <c r="T2625" s="11">
        <f t="shared" si="421"/>
        <v>58767</v>
      </c>
      <c r="U2625" s="11">
        <f t="shared" si="433"/>
        <v>-15495</v>
      </c>
      <c r="V2625" s="11">
        <f t="shared" si="422"/>
        <v>51177</v>
      </c>
      <c r="W2625" s="12">
        <f t="shared" si="434"/>
        <v>0.87084588289346065</v>
      </c>
      <c r="X2625" s="11">
        <f t="shared" si="423"/>
        <v>7590</v>
      </c>
      <c r="Y2625" s="12">
        <f t="shared" si="435"/>
        <v>0.12915411710653937</v>
      </c>
    </row>
    <row r="2626" spans="1:25">
      <c r="A2626" s="1">
        <v>37323</v>
      </c>
      <c r="B2626" s="7" t="s">
        <v>77</v>
      </c>
      <c r="C2626" s="8" t="str">
        <f t="shared" si="424"/>
        <v>Fri</v>
      </c>
      <c r="E2626" s="10">
        <v>6</v>
      </c>
      <c r="F2626" s="9">
        <v>17351</v>
      </c>
      <c r="G2626" s="9">
        <v>13836</v>
      </c>
      <c r="H2626" s="61">
        <v>4011</v>
      </c>
      <c r="I2626" s="9">
        <v>0</v>
      </c>
      <c r="J2626" s="9">
        <v>0</v>
      </c>
      <c r="K2626" s="9">
        <v>3137</v>
      </c>
      <c r="L2626" s="9">
        <v>3579</v>
      </c>
      <c r="M2626" s="9"/>
      <c r="O2626" s="11">
        <f t="shared" si="425"/>
        <v>41914</v>
      </c>
      <c r="P2626" s="11">
        <v>0</v>
      </c>
      <c r="Q2626" s="11">
        <f t="shared" si="426"/>
        <v>3137</v>
      </c>
      <c r="S2626" s="11">
        <f t="shared" si="432"/>
        <v>41914</v>
      </c>
      <c r="T2626" s="11">
        <f t="shared" si="421"/>
        <v>41914</v>
      </c>
      <c r="U2626" s="11">
        <f t="shared" si="433"/>
        <v>-16853</v>
      </c>
      <c r="V2626" s="11">
        <f t="shared" si="422"/>
        <v>38335</v>
      </c>
      <c r="W2626" s="12">
        <f t="shared" si="434"/>
        <v>0.9146108698764136</v>
      </c>
      <c r="X2626" s="11">
        <f t="shared" si="423"/>
        <v>3579</v>
      </c>
      <c r="Y2626" s="12">
        <f t="shared" si="435"/>
        <v>8.5389130123586385E-2</v>
      </c>
    </row>
    <row r="2627" spans="1:25">
      <c r="A2627" s="1">
        <v>37324</v>
      </c>
      <c r="B2627" s="7" t="s">
        <v>77</v>
      </c>
      <c r="C2627" s="8" t="str">
        <f t="shared" si="424"/>
        <v>Sat</v>
      </c>
      <c r="E2627" s="10">
        <v>2</v>
      </c>
      <c r="F2627" s="9">
        <v>15375</v>
      </c>
      <c r="G2627" s="9">
        <v>12581</v>
      </c>
      <c r="H2627" s="61">
        <v>2450</v>
      </c>
      <c r="I2627" s="9">
        <v>0</v>
      </c>
      <c r="J2627" s="9">
        <v>0</v>
      </c>
      <c r="K2627" s="9">
        <v>3197</v>
      </c>
      <c r="L2627" s="9">
        <v>2460</v>
      </c>
      <c r="M2627" s="9"/>
      <c r="O2627" s="11">
        <f t="shared" si="425"/>
        <v>36063</v>
      </c>
      <c r="P2627" s="11">
        <v>0</v>
      </c>
      <c r="Q2627" s="11">
        <f t="shared" si="426"/>
        <v>3197</v>
      </c>
      <c r="S2627" s="11">
        <f t="shared" si="432"/>
        <v>36063</v>
      </c>
      <c r="T2627" s="11">
        <f t="shared" ref="T2627:T2690" si="436">SUM(S2627,D2627)</f>
        <v>36063</v>
      </c>
      <c r="U2627" s="11">
        <f t="shared" si="433"/>
        <v>-5851</v>
      </c>
      <c r="V2627" s="11">
        <f t="shared" ref="V2627:V2690" si="437">SUM(F2627:K2627)-P2627</f>
        <v>33603</v>
      </c>
      <c r="W2627" s="12">
        <f t="shared" si="434"/>
        <v>0.93178604109475083</v>
      </c>
      <c r="X2627" s="11">
        <f t="shared" ref="X2627:X2690" si="438">SUM(L2627:M2627)</f>
        <v>2460</v>
      </c>
      <c r="Y2627" s="12">
        <f t="shared" si="435"/>
        <v>6.8213958905249145E-2</v>
      </c>
    </row>
    <row r="2628" spans="1:25">
      <c r="A2628" s="1">
        <v>37325</v>
      </c>
      <c r="B2628" s="7" t="s">
        <v>77</v>
      </c>
      <c r="C2628" s="8" t="str">
        <f t="shared" ref="C2628:C2691" si="439">IF(WEEKDAY(A2628)=1,"Sun",IF(WEEKDAY(A2628)=2,"Mon",IF(WEEKDAY(A2628)=3,"Tue",IF(WEEKDAY(A2628)=4,"Wed",IF(WEEKDAY(A2628)=5,"Thur",IF(WEEKDAY(A2628)=6,"Fri",IF(WEEKDAY(A2628)=7,"Sat")))))))</f>
        <v>Sun</v>
      </c>
      <c r="E2628" s="10">
        <v>22</v>
      </c>
      <c r="F2628" s="9">
        <v>30242</v>
      </c>
      <c r="G2628" s="9">
        <v>17523</v>
      </c>
      <c r="H2628" s="61">
        <v>9535</v>
      </c>
      <c r="I2628" s="9">
        <v>174</v>
      </c>
      <c r="J2628" s="9">
        <v>25</v>
      </c>
      <c r="K2628" s="9">
        <v>25540</v>
      </c>
      <c r="L2628" s="9">
        <v>12562</v>
      </c>
      <c r="M2628" s="9"/>
      <c r="O2628" s="11">
        <f t="shared" ref="O2628:O2691" si="440">SUM(F2628:M2628)</f>
        <v>95601</v>
      </c>
      <c r="P2628" s="11">
        <v>21735</v>
      </c>
      <c r="Q2628" s="11">
        <f t="shared" ref="Q2628:Q2691" si="441">K2628-P2628</f>
        <v>3805</v>
      </c>
      <c r="S2628" s="11">
        <f t="shared" si="432"/>
        <v>73866</v>
      </c>
      <c r="T2628" s="11">
        <f t="shared" si="436"/>
        <v>73866</v>
      </c>
      <c r="U2628" s="11">
        <f t="shared" si="433"/>
        <v>37803</v>
      </c>
      <c r="V2628" s="11">
        <f t="shared" si="437"/>
        <v>61304</v>
      </c>
      <c r="W2628" s="12">
        <f t="shared" si="434"/>
        <v>0.82993528822462292</v>
      </c>
      <c r="X2628" s="11">
        <f t="shared" si="438"/>
        <v>12562</v>
      </c>
      <c r="Y2628" s="12">
        <f t="shared" si="435"/>
        <v>0.17006471177537705</v>
      </c>
    </row>
    <row r="2629" spans="1:25">
      <c r="A2629" s="1">
        <v>37326</v>
      </c>
      <c r="B2629" s="7" t="s">
        <v>77</v>
      </c>
      <c r="C2629" s="8" t="str">
        <f t="shared" si="439"/>
        <v>Mon</v>
      </c>
      <c r="E2629" s="10">
        <v>24</v>
      </c>
      <c r="F2629" s="9">
        <v>33852</v>
      </c>
      <c r="G2629" s="9">
        <v>19651</v>
      </c>
      <c r="H2629" s="61">
        <v>12356</v>
      </c>
      <c r="I2629" s="9">
        <v>3</v>
      </c>
      <c r="J2629" s="9">
        <v>0</v>
      </c>
      <c r="K2629" s="9">
        <v>47926</v>
      </c>
      <c r="L2629" s="9">
        <v>15860</v>
      </c>
      <c r="M2629" s="9"/>
      <c r="O2629" s="11">
        <f t="shared" si="440"/>
        <v>129648</v>
      </c>
      <c r="P2629" s="11">
        <v>44032</v>
      </c>
      <c r="Q2629" s="11">
        <f t="shared" si="441"/>
        <v>3894</v>
      </c>
      <c r="S2629" s="11">
        <f t="shared" si="432"/>
        <v>85616</v>
      </c>
      <c r="T2629" s="11">
        <f t="shared" si="436"/>
        <v>85616</v>
      </c>
      <c r="U2629" s="11">
        <f t="shared" si="433"/>
        <v>11750</v>
      </c>
      <c r="V2629" s="11">
        <f t="shared" si="437"/>
        <v>69756</v>
      </c>
      <c r="W2629" s="12">
        <f t="shared" si="434"/>
        <v>0.81475425154176795</v>
      </c>
      <c r="X2629" s="11">
        <f t="shared" si="438"/>
        <v>15860</v>
      </c>
      <c r="Y2629" s="12">
        <f t="shared" si="435"/>
        <v>0.18524574845823211</v>
      </c>
    </row>
    <row r="2630" spans="1:25">
      <c r="A2630" s="1">
        <v>37327</v>
      </c>
      <c r="B2630" s="7" t="s">
        <v>77</v>
      </c>
      <c r="C2630" s="8" t="str">
        <f t="shared" si="439"/>
        <v>Tue</v>
      </c>
      <c r="E2630" s="10">
        <v>15</v>
      </c>
      <c r="F2630" s="9">
        <v>28474</v>
      </c>
      <c r="G2630" s="9">
        <v>17405</v>
      </c>
      <c r="H2630" s="61">
        <v>9920</v>
      </c>
      <c r="I2630" s="9">
        <v>0</v>
      </c>
      <c r="J2630" s="9">
        <v>0</v>
      </c>
      <c r="K2630" s="9">
        <v>42408</v>
      </c>
      <c r="L2630" s="9">
        <v>11614</v>
      </c>
      <c r="M2630" s="9"/>
      <c r="O2630" s="11">
        <f t="shared" si="440"/>
        <v>109821</v>
      </c>
      <c r="P2630" s="11">
        <v>39178</v>
      </c>
      <c r="Q2630" s="11">
        <f t="shared" si="441"/>
        <v>3230</v>
      </c>
      <c r="S2630" s="11">
        <f t="shared" si="432"/>
        <v>70643</v>
      </c>
      <c r="T2630" s="11">
        <f t="shared" si="436"/>
        <v>70643</v>
      </c>
      <c r="U2630" s="11">
        <f t="shared" si="433"/>
        <v>-14973</v>
      </c>
      <c r="V2630" s="11">
        <f t="shared" si="437"/>
        <v>59029</v>
      </c>
      <c r="W2630" s="12">
        <f t="shared" si="434"/>
        <v>0.83559588352703029</v>
      </c>
      <c r="X2630" s="11">
        <f t="shared" si="438"/>
        <v>11614</v>
      </c>
      <c r="Y2630" s="12">
        <f t="shared" si="435"/>
        <v>0.16440411647296971</v>
      </c>
    </row>
    <row r="2631" spans="1:25">
      <c r="A2631" s="1">
        <v>37328</v>
      </c>
      <c r="B2631" s="7" t="s">
        <v>77</v>
      </c>
      <c r="C2631" s="8" t="str">
        <f t="shared" si="439"/>
        <v>Wed</v>
      </c>
      <c r="E2631" s="10">
        <v>15</v>
      </c>
      <c r="F2631" s="9">
        <v>27173</v>
      </c>
      <c r="G2631" s="9">
        <v>17143</v>
      </c>
      <c r="H2631" s="61">
        <v>9799</v>
      </c>
      <c r="I2631" s="9">
        <v>0</v>
      </c>
      <c r="J2631" s="9">
        <v>0</v>
      </c>
      <c r="K2631" s="9">
        <v>25484</v>
      </c>
      <c r="L2631" s="9">
        <v>10764</v>
      </c>
      <c r="M2631" s="9"/>
      <c r="O2631" s="11">
        <f t="shared" si="440"/>
        <v>90363</v>
      </c>
      <c r="P2631" s="11">
        <v>21924</v>
      </c>
      <c r="Q2631" s="11">
        <f t="shared" si="441"/>
        <v>3560</v>
      </c>
      <c r="S2631" s="11">
        <f t="shared" si="432"/>
        <v>68439</v>
      </c>
      <c r="T2631" s="11">
        <f t="shared" si="436"/>
        <v>68439</v>
      </c>
      <c r="U2631" s="11">
        <f t="shared" si="433"/>
        <v>-2204</v>
      </c>
      <c r="V2631" s="11">
        <f t="shared" si="437"/>
        <v>57675</v>
      </c>
      <c r="W2631" s="12">
        <f t="shared" si="434"/>
        <v>0.84272125542453868</v>
      </c>
      <c r="X2631" s="11">
        <f t="shared" si="438"/>
        <v>10764</v>
      </c>
      <c r="Y2631" s="12">
        <f t="shared" si="435"/>
        <v>0.15727874457546137</v>
      </c>
    </row>
    <row r="2632" spans="1:25">
      <c r="A2632" s="1">
        <v>37329</v>
      </c>
      <c r="B2632" s="7" t="s">
        <v>77</v>
      </c>
      <c r="C2632" s="8" t="str">
        <f t="shared" si="439"/>
        <v>Thur</v>
      </c>
      <c r="E2632" s="10">
        <v>8</v>
      </c>
      <c r="F2632" s="9">
        <v>18380</v>
      </c>
      <c r="G2632" s="9">
        <v>14256</v>
      </c>
      <c r="H2632" s="61">
        <v>4976</v>
      </c>
      <c r="I2632" s="9">
        <v>0</v>
      </c>
      <c r="J2632" s="9">
        <v>0</v>
      </c>
      <c r="K2632" s="9">
        <v>3567</v>
      </c>
      <c r="L2632" s="9">
        <v>4748</v>
      </c>
      <c r="M2632" s="9"/>
      <c r="O2632" s="11">
        <f t="shared" si="440"/>
        <v>45927</v>
      </c>
      <c r="P2632" s="11">
        <v>0</v>
      </c>
      <c r="Q2632" s="11">
        <f t="shared" si="441"/>
        <v>3567</v>
      </c>
      <c r="S2632" s="11">
        <f t="shared" si="432"/>
        <v>45927</v>
      </c>
      <c r="T2632" s="11">
        <f t="shared" si="436"/>
        <v>45927</v>
      </c>
      <c r="U2632" s="11">
        <f t="shared" si="433"/>
        <v>-22512</v>
      </c>
      <c r="V2632" s="11">
        <f t="shared" si="437"/>
        <v>41179</v>
      </c>
      <c r="W2632" s="12">
        <f t="shared" si="434"/>
        <v>0.89661854682430819</v>
      </c>
      <c r="X2632" s="11">
        <f t="shared" si="438"/>
        <v>4748</v>
      </c>
      <c r="Y2632" s="12">
        <f t="shared" si="435"/>
        <v>0.10338145317569186</v>
      </c>
    </row>
    <row r="2633" spans="1:25">
      <c r="A2633" s="1">
        <v>37330</v>
      </c>
      <c r="B2633" s="7" t="s">
        <v>77</v>
      </c>
      <c r="C2633" s="8" t="str">
        <f t="shared" si="439"/>
        <v>Fri</v>
      </c>
      <c r="E2633" s="10">
        <v>0</v>
      </c>
      <c r="F2633" s="9">
        <v>12826</v>
      </c>
      <c r="G2633" s="9">
        <v>9993</v>
      </c>
      <c r="H2633" s="61">
        <v>3362</v>
      </c>
      <c r="I2633" s="9">
        <v>0</v>
      </c>
      <c r="J2633" s="9">
        <v>0</v>
      </c>
      <c r="K2633" s="9">
        <v>2512</v>
      </c>
      <c r="L2633" s="9">
        <v>8198</v>
      </c>
      <c r="M2633" s="9"/>
      <c r="O2633" s="11">
        <f t="shared" si="440"/>
        <v>36891</v>
      </c>
      <c r="P2633" s="11">
        <v>0</v>
      </c>
      <c r="Q2633" s="11">
        <f t="shared" si="441"/>
        <v>2512</v>
      </c>
      <c r="S2633" s="11">
        <f t="shared" si="432"/>
        <v>36891</v>
      </c>
      <c r="T2633" s="11">
        <f t="shared" si="436"/>
        <v>36891</v>
      </c>
      <c r="U2633" s="11">
        <f t="shared" si="433"/>
        <v>-9036</v>
      </c>
      <c r="V2633" s="11">
        <f t="shared" si="437"/>
        <v>28693</v>
      </c>
      <c r="W2633" s="12">
        <f t="shared" si="434"/>
        <v>0.77777777777777779</v>
      </c>
      <c r="X2633" s="11">
        <f t="shared" si="438"/>
        <v>8198</v>
      </c>
      <c r="Y2633" s="12">
        <f t="shared" si="435"/>
        <v>0.22222222222222221</v>
      </c>
    </row>
    <row r="2634" spans="1:25">
      <c r="A2634" s="1">
        <v>37331</v>
      </c>
      <c r="B2634" s="7" t="s">
        <v>77</v>
      </c>
      <c r="C2634" s="8" t="str">
        <f t="shared" si="439"/>
        <v>Sat</v>
      </c>
      <c r="E2634" s="10">
        <v>3</v>
      </c>
      <c r="F2634" s="9">
        <v>14477</v>
      </c>
      <c r="G2634" s="9">
        <v>9590</v>
      </c>
      <c r="H2634" s="61">
        <v>3901</v>
      </c>
      <c r="I2634" s="9">
        <v>0</v>
      </c>
      <c r="J2634" s="9">
        <v>0</v>
      </c>
      <c r="K2634" s="9">
        <v>2737</v>
      </c>
      <c r="L2634" s="9">
        <v>4315</v>
      </c>
      <c r="M2634" s="9"/>
      <c r="O2634" s="11">
        <f t="shared" si="440"/>
        <v>35020</v>
      </c>
      <c r="P2634" s="11">
        <v>0</v>
      </c>
      <c r="Q2634" s="11">
        <f t="shared" si="441"/>
        <v>2737</v>
      </c>
      <c r="S2634" s="11">
        <f t="shared" si="432"/>
        <v>35020</v>
      </c>
      <c r="T2634" s="11">
        <f t="shared" si="436"/>
        <v>35020</v>
      </c>
      <c r="U2634" s="11">
        <f t="shared" si="433"/>
        <v>-1871</v>
      </c>
      <c r="V2634" s="11">
        <f t="shared" si="437"/>
        <v>30705</v>
      </c>
      <c r="W2634" s="12">
        <f t="shared" si="434"/>
        <v>0.87678469446030838</v>
      </c>
      <c r="X2634" s="11">
        <f t="shared" si="438"/>
        <v>4315</v>
      </c>
      <c r="Y2634" s="12">
        <f t="shared" si="435"/>
        <v>0.12321530553969161</v>
      </c>
    </row>
    <row r="2635" spans="1:25">
      <c r="A2635" s="1">
        <v>37332</v>
      </c>
      <c r="B2635" s="7" t="s">
        <v>77</v>
      </c>
      <c r="C2635" s="8" t="str">
        <f t="shared" si="439"/>
        <v>Sun</v>
      </c>
      <c r="E2635" s="10">
        <v>22</v>
      </c>
      <c r="F2635" s="9">
        <v>30727</v>
      </c>
      <c r="G2635" s="9">
        <v>15650</v>
      </c>
      <c r="H2635" s="61">
        <v>10686</v>
      </c>
      <c r="I2635" s="9">
        <v>55</v>
      </c>
      <c r="J2635" s="9">
        <v>0</v>
      </c>
      <c r="K2635" s="9">
        <v>36002</v>
      </c>
      <c r="L2635" s="9">
        <v>16080</v>
      </c>
      <c r="M2635" s="9"/>
      <c r="O2635" s="11">
        <f t="shared" si="440"/>
        <v>109200</v>
      </c>
      <c r="P2635" s="11">
        <v>32641</v>
      </c>
      <c r="Q2635" s="11">
        <f t="shared" si="441"/>
        <v>3361</v>
      </c>
      <c r="S2635" s="11">
        <f t="shared" si="432"/>
        <v>76559</v>
      </c>
      <c r="T2635" s="11">
        <f t="shared" si="436"/>
        <v>76559</v>
      </c>
      <c r="U2635" s="11">
        <f t="shared" si="433"/>
        <v>41539</v>
      </c>
      <c r="V2635" s="11">
        <f t="shared" si="437"/>
        <v>60479</v>
      </c>
      <c r="W2635" s="12">
        <f t="shared" si="434"/>
        <v>0.78996590864561966</v>
      </c>
      <c r="X2635" s="11">
        <f t="shared" si="438"/>
        <v>16080</v>
      </c>
      <c r="Y2635" s="12">
        <f t="shared" si="435"/>
        <v>0.21003409135438028</v>
      </c>
    </row>
    <row r="2636" spans="1:25">
      <c r="A2636" s="1">
        <v>37333</v>
      </c>
      <c r="B2636" s="7" t="s">
        <v>77</v>
      </c>
      <c r="C2636" s="8" t="str">
        <f t="shared" si="439"/>
        <v>Mon</v>
      </c>
      <c r="E2636" s="10">
        <v>19</v>
      </c>
      <c r="F2636" s="9">
        <v>31334</v>
      </c>
      <c r="G2636" s="9">
        <v>16687</v>
      </c>
      <c r="H2636" s="61">
        <v>12111</v>
      </c>
      <c r="I2636" s="9">
        <v>21</v>
      </c>
      <c r="J2636" s="9">
        <v>0</v>
      </c>
      <c r="K2636" s="9">
        <v>32468</v>
      </c>
      <c r="L2636" s="9">
        <v>16620</v>
      </c>
      <c r="M2636" s="9"/>
      <c r="O2636" s="11">
        <f t="shared" si="440"/>
        <v>109241</v>
      </c>
      <c r="P2636" s="11">
        <v>29271</v>
      </c>
      <c r="Q2636" s="11">
        <f t="shared" si="441"/>
        <v>3197</v>
      </c>
      <c r="S2636" s="11">
        <f t="shared" si="432"/>
        <v>79970</v>
      </c>
      <c r="T2636" s="11">
        <f t="shared" si="436"/>
        <v>79970</v>
      </c>
      <c r="U2636" s="11">
        <f t="shared" si="433"/>
        <v>3411</v>
      </c>
      <c r="V2636" s="11">
        <f t="shared" si="437"/>
        <v>63350</v>
      </c>
      <c r="W2636" s="12">
        <f t="shared" si="434"/>
        <v>0.79217206452419653</v>
      </c>
      <c r="X2636" s="11">
        <f t="shared" si="438"/>
        <v>16620</v>
      </c>
      <c r="Y2636" s="12">
        <f t="shared" si="435"/>
        <v>0.20782793547580342</v>
      </c>
    </row>
    <row r="2637" spans="1:25">
      <c r="A2637" s="1">
        <v>37334</v>
      </c>
      <c r="B2637" s="7" t="s">
        <v>77</v>
      </c>
      <c r="C2637" s="8" t="str">
        <f t="shared" si="439"/>
        <v>Tue</v>
      </c>
      <c r="E2637" s="10">
        <v>20</v>
      </c>
      <c r="F2637" s="9">
        <v>32830</v>
      </c>
      <c r="G2637" s="9">
        <v>17318</v>
      </c>
      <c r="H2637" s="61">
        <v>12592</v>
      </c>
      <c r="I2637" s="9">
        <v>4</v>
      </c>
      <c r="J2637" s="9">
        <v>0</v>
      </c>
      <c r="K2637" s="9">
        <v>5631</v>
      </c>
      <c r="L2637" s="9">
        <v>17800</v>
      </c>
      <c r="M2637" s="9"/>
      <c r="O2637" s="11">
        <f t="shared" si="440"/>
        <v>86175</v>
      </c>
      <c r="P2637" s="11">
        <v>2730</v>
      </c>
      <c r="Q2637" s="11">
        <f t="shared" si="441"/>
        <v>2901</v>
      </c>
      <c r="S2637" s="11">
        <f t="shared" si="432"/>
        <v>83445</v>
      </c>
      <c r="T2637" s="11">
        <f t="shared" si="436"/>
        <v>83445</v>
      </c>
      <c r="U2637" s="11">
        <f t="shared" si="433"/>
        <v>3475</v>
      </c>
      <c r="V2637" s="11">
        <f t="shared" si="437"/>
        <v>65645</v>
      </c>
      <c r="W2637" s="12">
        <f t="shared" si="434"/>
        <v>0.78668584097309602</v>
      </c>
      <c r="X2637" s="11">
        <f t="shared" si="438"/>
        <v>17800</v>
      </c>
      <c r="Y2637" s="12">
        <f t="shared" si="435"/>
        <v>0.21331415902690395</v>
      </c>
    </row>
    <row r="2638" spans="1:25">
      <c r="A2638" s="1">
        <v>37335</v>
      </c>
      <c r="B2638" s="7" t="s">
        <v>77</v>
      </c>
      <c r="C2638" s="8" t="str">
        <f t="shared" si="439"/>
        <v>Wed</v>
      </c>
      <c r="E2638" s="10">
        <v>18</v>
      </c>
      <c r="F2638" s="9">
        <v>30850</v>
      </c>
      <c r="G2638" s="9">
        <v>16611</v>
      </c>
      <c r="H2638" s="61">
        <v>11695</v>
      </c>
      <c r="I2638" s="9">
        <v>0</v>
      </c>
      <c r="J2638" s="9">
        <v>0</v>
      </c>
      <c r="K2638" s="9">
        <v>3682</v>
      </c>
      <c r="L2638" s="9">
        <v>15497</v>
      </c>
      <c r="M2638" s="9"/>
      <c r="O2638" s="11">
        <f t="shared" si="440"/>
        <v>78335</v>
      </c>
      <c r="P2638" s="11">
        <v>0</v>
      </c>
      <c r="Q2638" s="11">
        <f t="shared" si="441"/>
        <v>3682</v>
      </c>
      <c r="S2638" s="11">
        <f t="shared" si="432"/>
        <v>78335</v>
      </c>
      <c r="T2638" s="11">
        <f t="shared" si="436"/>
        <v>78335</v>
      </c>
      <c r="U2638" s="11">
        <f t="shared" si="433"/>
        <v>-5110</v>
      </c>
      <c r="V2638" s="11">
        <f t="shared" si="437"/>
        <v>62838</v>
      </c>
      <c r="W2638" s="12">
        <f t="shared" si="434"/>
        <v>0.8021701665922002</v>
      </c>
      <c r="X2638" s="11">
        <f t="shared" si="438"/>
        <v>15497</v>
      </c>
      <c r="Y2638" s="12">
        <f t="shared" si="435"/>
        <v>0.19782983340779983</v>
      </c>
    </row>
    <row r="2639" spans="1:25">
      <c r="A2639" s="1">
        <v>37336</v>
      </c>
      <c r="B2639" s="7" t="s">
        <v>77</v>
      </c>
      <c r="C2639" s="8" t="str">
        <f t="shared" si="439"/>
        <v>Thur</v>
      </c>
      <c r="E2639" s="10">
        <v>21</v>
      </c>
      <c r="F2639" s="9">
        <v>31262</v>
      </c>
      <c r="G2639" s="9">
        <v>16770</v>
      </c>
      <c r="H2639" s="61">
        <v>12311</v>
      </c>
      <c r="I2639" s="9">
        <v>678</v>
      </c>
      <c r="J2639" s="9">
        <v>118</v>
      </c>
      <c r="K2639" s="9">
        <v>14139</v>
      </c>
      <c r="L2639" s="9">
        <v>16139</v>
      </c>
      <c r="M2639" s="9"/>
      <c r="O2639" s="11">
        <f t="shared" si="440"/>
        <v>91417</v>
      </c>
      <c r="P2639" s="11">
        <v>10321</v>
      </c>
      <c r="Q2639" s="11">
        <f t="shared" si="441"/>
        <v>3818</v>
      </c>
      <c r="S2639" s="11">
        <f t="shared" si="432"/>
        <v>81096</v>
      </c>
      <c r="T2639" s="11">
        <f t="shared" si="436"/>
        <v>81096</v>
      </c>
      <c r="U2639" s="11">
        <f t="shared" si="433"/>
        <v>2761</v>
      </c>
      <c r="V2639" s="11">
        <f t="shared" si="437"/>
        <v>64957</v>
      </c>
      <c r="W2639" s="12">
        <f t="shared" si="434"/>
        <v>0.8009889513662819</v>
      </c>
      <c r="X2639" s="11">
        <f t="shared" si="438"/>
        <v>16139</v>
      </c>
      <c r="Y2639" s="12">
        <f t="shared" si="435"/>
        <v>0.19901104863371807</v>
      </c>
    </row>
    <row r="2640" spans="1:25">
      <c r="A2640" s="1">
        <v>37337</v>
      </c>
      <c r="B2640" s="7" t="s">
        <v>77</v>
      </c>
      <c r="C2640" s="8" t="str">
        <f t="shared" si="439"/>
        <v>Fri</v>
      </c>
      <c r="E2640" s="10">
        <v>21</v>
      </c>
      <c r="F2640" s="9">
        <v>44510</v>
      </c>
      <c r="G2640" s="9">
        <v>20759</v>
      </c>
      <c r="H2640" s="61">
        <v>16344</v>
      </c>
      <c r="I2640" s="9">
        <v>1218</v>
      </c>
      <c r="J2640" s="9">
        <v>172</v>
      </c>
      <c r="K2640" s="9">
        <v>15983</v>
      </c>
      <c r="L2640" s="9">
        <v>23951</v>
      </c>
      <c r="M2640" s="9"/>
      <c r="O2640" s="11">
        <f t="shared" si="440"/>
        <v>122937</v>
      </c>
      <c r="P2640" s="11">
        <v>11898</v>
      </c>
      <c r="Q2640" s="11">
        <f t="shared" si="441"/>
        <v>4085</v>
      </c>
      <c r="S2640" s="11">
        <f t="shared" si="432"/>
        <v>111039</v>
      </c>
      <c r="T2640" s="11">
        <f t="shared" si="436"/>
        <v>111039</v>
      </c>
      <c r="U2640" s="11">
        <f t="shared" si="433"/>
        <v>29943</v>
      </c>
      <c r="V2640" s="11">
        <f t="shared" si="437"/>
        <v>87088</v>
      </c>
      <c r="W2640" s="12">
        <f t="shared" si="434"/>
        <v>0.78430101135637031</v>
      </c>
      <c r="X2640" s="11">
        <f t="shared" si="438"/>
        <v>23951</v>
      </c>
      <c r="Y2640" s="12">
        <f t="shared" si="435"/>
        <v>0.21569898864362971</v>
      </c>
    </row>
    <row r="2641" spans="1:31">
      <c r="A2641" s="1">
        <v>37338</v>
      </c>
      <c r="B2641" s="7" t="s">
        <v>77</v>
      </c>
      <c r="C2641" s="8" t="str">
        <f t="shared" si="439"/>
        <v>Sat</v>
      </c>
      <c r="E2641" s="10">
        <v>22</v>
      </c>
      <c r="F2641" s="9">
        <v>32586</v>
      </c>
      <c r="G2641" s="9">
        <v>16611</v>
      </c>
      <c r="H2641" s="61">
        <v>11361</v>
      </c>
      <c r="I2641" s="9">
        <v>44</v>
      </c>
      <c r="J2641" s="9">
        <v>0</v>
      </c>
      <c r="K2641" s="9">
        <v>3401</v>
      </c>
      <c r="L2641" s="9">
        <v>16405</v>
      </c>
      <c r="M2641" s="9"/>
      <c r="O2641" s="11">
        <f t="shared" si="440"/>
        <v>80408</v>
      </c>
      <c r="P2641" s="11">
        <v>0</v>
      </c>
      <c r="Q2641" s="11">
        <f t="shared" si="441"/>
        <v>3401</v>
      </c>
      <c r="S2641" s="11">
        <f t="shared" si="432"/>
        <v>80408</v>
      </c>
      <c r="T2641" s="11">
        <f t="shared" si="436"/>
        <v>80408</v>
      </c>
      <c r="U2641" s="11">
        <f t="shared" si="433"/>
        <v>-30631</v>
      </c>
      <c r="V2641" s="11">
        <f t="shared" si="437"/>
        <v>64003</v>
      </c>
      <c r="W2641" s="12">
        <f t="shared" si="434"/>
        <v>0.79597801213809571</v>
      </c>
      <c r="X2641" s="11">
        <f t="shared" si="438"/>
        <v>16405</v>
      </c>
      <c r="Y2641" s="12">
        <f t="shared" si="435"/>
        <v>0.20402198786190429</v>
      </c>
    </row>
    <row r="2642" spans="1:31">
      <c r="A2642" s="1">
        <v>37339</v>
      </c>
      <c r="B2642" s="7" t="s">
        <v>77</v>
      </c>
      <c r="C2642" s="8" t="str">
        <f t="shared" si="439"/>
        <v>Sun</v>
      </c>
      <c r="E2642" s="10">
        <v>11</v>
      </c>
      <c r="F2642" s="9">
        <v>20715</v>
      </c>
      <c r="G2642" s="9">
        <v>12043</v>
      </c>
      <c r="H2642" s="61">
        <v>7366</v>
      </c>
      <c r="I2642" s="9">
        <v>0</v>
      </c>
      <c r="J2642" s="9">
        <v>0</v>
      </c>
      <c r="K2642" s="9">
        <v>3096</v>
      </c>
      <c r="L2642" s="9">
        <v>7467</v>
      </c>
      <c r="M2642" s="9"/>
      <c r="O2642" s="11">
        <f t="shared" si="440"/>
        <v>50687</v>
      </c>
      <c r="P2642" s="11">
        <v>0</v>
      </c>
      <c r="Q2642" s="11">
        <f t="shared" si="441"/>
        <v>3096</v>
      </c>
      <c r="S2642" s="11">
        <f t="shared" si="432"/>
        <v>50687</v>
      </c>
      <c r="T2642" s="11">
        <f t="shared" si="436"/>
        <v>50687</v>
      </c>
      <c r="U2642" s="11">
        <f t="shared" si="433"/>
        <v>-29721</v>
      </c>
      <c r="V2642" s="11">
        <f t="shared" si="437"/>
        <v>43220</v>
      </c>
      <c r="W2642" s="12">
        <f t="shared" si="434"/>
        <v>0.85268412018860851</v>
      </c>
      <c r="X2642" s="11">
        <f t="shared" si="438"/>
        <v>7467</v>
      </c>
      <c r="Y2642" s="12">
        <f t="shared" si="435"/>
        <v>0.14731587981139149</v>
      </c>
    </row>
    <row r="2643" spans="1:31">
      <c r="A2643" s="1">
        <v>37340</v>
      </c>
      <c r="B2643" s="7" t="s">
        <v>77</v>
      </c>
      <c r="C2643" s="8" t="str">
        <f t="shared" si="439"/>
        <v>Mon</v>
      </c>
      <c r="E2643" s="10">
        <v>11</v>
      </c>
      <c r="F2643" s="9">
        <v>20280</v>
      </c>
      <c r="G2643" s="9">
        <v>12674</v>
      </c>
      <c r="H2643" s="61">
        <v>8345</v>
      </c>
      <c r="I2643" s="9">
        <v>0</v>
      </c>
      <c r="J2643" s="9">
        <v>0</v>
      </c>
      <c r="K2643" s="9">
        <v>3202</v>
      </c>
      <c r="L2643" s="9">
        <v>8676</v>
      </c>
      <c r="M2643" s="9"/>
      <c r="O2643" s="11">
        <f t="shared" si="440"/>
        <v>53177</v>
      </c>
      <c r="P2643" s="11">
        <v>0</v>
      </c>
      <c r="Q2643" s="11">
        <f t="shared" si="441"/>
        <v>3202</v>
      </c>
      <c r="S2643" s="11">
        <f t="shared" si="432"/>
        <v>53177</v>
      </c>
      <c r="T2643" s="11">
        <f t="shared" si="436"/>
        <v>53177</v>
      </c>
      <c r="U2643" s="11">
        <f t="shared" si="433"/>
        <v>2490</v>
      </c>
      <c r="V2643" s="11">
        <f t="shared" si="437"/>
        <v>44501</v>
      </c>
      <c r="W2643" s="12">
        <f t="shared" si="434"/>
        <v>0.83684675705662226</v>
      </c>
      <c r="X2643" s="11">
        <f t="shared" si="438"/>
        <v>8676</v>
      </c>
      <c r="Y2643" s="12">
        <f t="shared" si="435"/>
        <v>0.16315324294337777</v>
      </c>
    </row>
    <row r="2644" spans="1:31">
      <c r="A2644" s="1">
        <v>37341</v>
      </c>
      <c r="B2644" s="7" t="s">
        <v>77</v>
      </c>
      <c r="C2644" s="8" t="str">
        <f t="shared" si="439"/>
        <v>Tue</v>
      </c>
      <c r="E2644" s="10">
        <v>10</v>
      </c>
      <c r="F2644" s="9">
        <v>21552</v>
      </c>
      <c r="G2644" s="9">
        <v>12606</v>
      </c>
      <c r="H2644" s="61">
        <v>8128</v>
      </c>
      <c r="I2644" s="9">
        <v>0</v>
      </c>
      <c r="J2644" s="9">
        <v>0</v>
      </c>
      <c r="K2644" s="9">
        <v>3016</v>
      </c>
      <c r="L2644" s="9">
        <v>7803</v>
      </c>
      <c r="M2644" s="9"/>
      <c r="O2644" s="11">
        <f t="shared" si="440"/>
        <v>53105</v>
      </c>
      <c r="P2644" s="11">
        <v>0</v>
      </c>
      <c r="Q2644" s="11">
        <f t="shared" si="441"/>
        <v>3016</v>
      </c>
      <c r="S2644" s="11">
        <f t="shared" si="432"/>
        <v>53105</v>
      </c>
      <c r="T2644" s="11">
        <f t="shared" si="436"/>
        <v>53105</v>
      </c>
      <c r="U2644" s="11">
        <f t="shared" si="433"/>
        <v>-72</v>
      </c>
      <c r="V2644" s="11">
        <f t="shared" si="437"/>
        <v>45302</v>
      </c>
      <c r="W2644" s="12">
        <f t="shared" si="434"/>
        <v>0.8530646831748423</v>
      </c>
      <c r="X2644" s="11">
        <f t="shared" si="438"/>
        <v>7803</v>
      </c>
      <c r="Y2644" s="12">
        <f t="shared" si="435"/>
        <v>0.1469353168251577</v>
      </c>
    </row>
    <row r="2645" spans="1:31">
      <c r="A2645" s="1">
        <v>37342</v>
      </c>
      <c r="B2645" s="7" t="s">
        <v>77</v>
      </c>
      <c r="C2645" s="8" t="str">
        <f t="shared" si="439"/>
        <v>Wed</v>
      </c>
      <c r="E2645" s="10">
        <v>22</v>
      </c>
      <c r="F2645" s="9">
        <v>31057</v>
      </c>
      <c r="G2645" s="9">
        <v>15998</v>
      </c>
      <c r="H2645" s="61">
        <v>11825</v>
      </c>
      <c r="I2645" s="9">
        <v>183</v>
      </c>
      <c r="J2645" s="9">
        <v>38</v>
      </c>
      <c r="K2645" s="9">
        <v>16661</v>
      </c>
      <c r="L2645" s="9">
        <v>15351</v>
      </c>
      <c r="M2645" s="9"/>
      <c r="O2645" s="11">
        <f t="shared" si="440"/>
        <v>91113</v>
      </c>
      <c r="P2645" s="11">
        <v>12677</v>
      </c>
      <c r="Q2645" s="11">
        <f t="shared" si="441"/>
        <v>3984</v>
      </c>
      <c r="S2645" s="11">
        <f t="shared" si="432"/>
        <v>78436</v>
      </c>
      <c r="T2645" s="11">
        <f t="shared" si="436"/>
        <v>78436</v>
      </c>
      <c r="U2645" s="11">
        <f t="shared" si="433"/>
        <v>25331</v>
      </c>
      <c r="V2645" s="11">
        <f t="shared" si="437"/>
        <v>63085</v>
      </c>
      <c r="W2645" s="12">
        <f t="shared" si="434"/>
        <v>0.80428629710847055</v>
      </c>
      <c r="X2645" s="11">
        <f t="shared" si="438"/>
        <v>15351</v>
      </c>
      <c r="Y2645" s="12">
        <f t="shared" si="435"/>
        <v>0.1957137028915294</v>
      </c>
    </row>
    <row r="2646" spans="1:31">
      <c r="A2646" s="1">
        <v>37343</v>
      </c>
      <c r="B2646" s="7" t="s">
        <v>77</v>
      </c>
      <c r="C2646" s="8" t="str">
        <f t="shared" si="439"/>
        <v>Thur</v>
      </c>
      <c r="E2646" s="10">
        <v>19</v>
      </c>
      <c r="F2646" s="9">
        <v>26737</v>
      </c>
      <c r="G2646" s="9">
        <v>14633</v>
      </c>
      <c r="H2646" s="61">
        <v>10348</v>
      </c>
      <c r="I2646" s="9">
        <v>0</v>
      </c>
      <c r="J2646" s="9">
        <v>0</v>
      </c>
      <c r="K2646" s="9">
        <v>4818</v>
      </c>
      <c r="L2646" s="9">
        <v>12446</v>
      </c>
      <c r="M2646" s="9"/>
      <c r="O2646" s="11">
        <f t="shared" si="440"/>
        <v>68982</v>
      </c>
      <c r="P2646" s="11">
        <v>2010</v>
      </c>
      <c r="Q2646" s="11">
        <f t="shared" si="441"/>
        <v>2808</v>
      </c>
      <c r="S2646" s="11">
        <f t="shared" si="432"/>
        <v>66972</v>
      </c>
      <c r="T2646" s="11">
        <f t="shared" si="436"/>
        <v>66972</v>
      </c>
      <c r="U2646" s="11">
        <f t="shared" si="433"/>
        <v>-11464</v>
      </c>
      <c r="V2646" s="11">
        <f t="shared" si="437"/>
        <v>54526</v>
      </c>
      <c r="W2646" s="12">
        <f t="shared" si="434"/>
        <v>0.8141611419697784</v>
      </c>
      <c r="X2646" s="11">
        <f t="shared" si="438"/>
        <v>12446</v>
      </c>
      <c r="Y2646" s="12">
        <f t="shared" si="435"/>
        <v>0.1858388580302216</v>
      </c>
    </row>
    <row r="2647" spans="1:31">
      <c r="A2647" s="1">
        <v>37344</v>
      </c>
      <c r="B2647" s="7" t="s">
        <v>77</v>
      </c>
      <c r="C2647" s="8" t="str">
        <f t="shared" si="439"/>
        <v>Fri</v>
      </c>
      <c r="E2647" s="10">
        <v>3</v>
      </c>
      <c r="F2647" s="9">
        <v>14854</v>
      </c>
      <c r="G2647" s="9">
        <v>9425</v>
      </c>
      <c r="H2647" s="61">
        <v>4101</v>
      </c>
      <c r="I2647" s="9">
        <v>0</v>
      </c>
      <c r="J2647" s="9">
        <v>0</v>
      </c>
      <c r="K2647" s="9">
        <v>1362</v>
      </c>
      <c r="L2647" s="9">
        <v>3309</v>
      </c>
      <c r="M2647" s="9"/>
      <c r="O2647" s="11">
        <f t="shared" si="440"/>
        <v>33051</v>
      </c>
      <c r="P2647" s="11">
        <v>0</v>
      </c>
      <c r="Q2647" s="11">
        <f t="shared" si="441"/>
        <v>1362</v>
      </c>
      <c r="S2647" s="11">
        <f t="shared" si="432"/>
        <v>33051</v>
      </c>
      <c r="T2647" s="11">
        <f t="shared" si="436"/>
        <v>33051</v>
      </c>
      <c r="U2647" s="11">
        <f t="shared" si="433"/>
        <v>-33921</v>
      </c>
      <c r="V2647" s="11">
        <f t="shared" si="437"/>
        <v>29742</v>
      </c>
      <c r="W2647" s="12">
        <f t="shared" si="434"/>
        <v>0.89988200054461287</v>
      </c>
      <c r="X2647" s="11">
        <f t="shared" si="438"/>
        <v>3309</v>
      </c>
      <c r="Y2647" s="12">
        <f t="shared" si="435"/>
        <v>0.10011799945538713</v>
      </c>
    </row>
    <row r="2648" spans="1:31">
      <c r="A2648" s="1">
        <v>37345</v>
      </c>
      <c r="B2648" s="7" t="s">
        <v>77</v>
      </c>
      <c r="C2648" s="8" t="str">
        <f t="shared" si="439"/>
        <v>Sat</v>
      </c>
      <c r="E2648" s="10">
        <v>1</v>
      </c>
      <c r="F2648" s="9">
        <v>13656</v>
      </c>
      <c r="G2648" s="9">
        <v>8928</v>
      </c>
      <c r="H2648" s="61">
        <v>3211</v>
      </c>
      <c r="I2648" s="9">
        <v>0</v>
      </c>
      <c r="J2648" s="9">
        <v>0</v>
      </c>
      <c r="K2648" s="9">
        <v>1389</v>
      </c>
      <c r="L2648" s="9">
        <v>2876</v>
      </c>
      <c r="M2648" s="9"/>
      <c r="O2648" s="11">
        <f t="shared" si="440"/>
        <v>30060</v>
      </c>
      <c r="P2648" s="11">
        <v>0</v>
      </c>
      <c r="Q2648" s="11">
        <f t="shared" si="441"/>
        <v>1389</v>
      </c>
      <c r="S2648" s="11">
        <f t="shared" si="432"/>
        <v>30060</v>
      </c>
      <c r="T2648" s="11">
        <f t="shared" si="436"/>
        <v>30060</v>
      </c>
      <c r="U2648" s="11">
        <f t="shared" si="433"/>
        <v>-2991</v>
      </c>
      <c r="V2648" s="11">
        <f t="shared" si="437"/>
        <v>27184</v>
      </c>
      <c r="W2648" s="12">
        <f t="shared" si="434"/>
        <v>0.90432468396540255</v>
      </c>
      <c r="X2648" s="11">
        <f t="shared" si="438"/>
        <v>2876</v>
      </c>
      <c r="Y2648" s="12">
        <f t="shared" si="435"/>
        <v>9.5675316034597474E-2</v>
      </c>
    </row>
    <row r="2649" spans="1:31">
      <c r="A2649" s="1">
        <v>37346</v>
      </c>
      <c r="B2649" s="7" t="s">
        <v>77</v>
      </c>
      <c r="C2649" s="8" t="str">
        <f t="shared" si="439"/>
        <v>Sun</v>
      </c>
      <c r="E2649" s="10">
        <v>16</v>
      </c>
      <c r="F2649" s="9">
        <v>21684</v>
      </c>
      <c r="G2649" s="9">
        <v>12160</v>
      </c>
      <c r="H2649" s="61">
        <v>7464</v>
      </c>
      <c r="I2649" s="9">
        <v>0</v>
      </c>
      <c r="J2649" s="9">
        <v>0</v>
      </c>
      <c r="K2649" s="9">
        <v>7174</v>
      </c>
      <c r="L2649" s="9">
        <v>8349</v>
      </c>
      <c r="M2649" s="9"/>
      <c r="O2649" s="11">
        <f t="shared" si="440"/>
        <v>56831</v>
      </c>
      <c r="P2649" s="11">
        <v>5542</v>
      </c>
      <c r="Q2649" s="11">
        <f t="shared" si="441"/>
        <v>1632</v>
      </c>
      <c r="S2649" s="11">
        <f t="shared" si="432"/>
        <v>51289</v>
      </c>
      <c r="T2649" s="11">
        <f t="shared" si="436"/>
        <v>51289</v>
      </c>
      <c r="U2649" s="11">
        <f t="shared" si="433"/>
        <v>21229</v>
      </c>
      <c r="V2649" s="11">
        <f t="shared" si="437"/>
        <v>42940</v>
      </c>
      <c r="W2649" s="12">
        <f t="shared" si="434"/>
        <v>0.83721655715650534</v>
      </c>
      <c r="X2649" s="11">
        <f t="shared" si="438"/>
        <v>8349</v>
      </c>
      <c r="Y2649" s="12">
        <f t="shared" si="435"/>
        <v>0.16278344284349472</v>
      </c>
    </row>
    <row r="2650" spans="1:31">
      <c r="A2650" s="1">
        <v>37347</v>
      </c>
      <c r="B2650" s="7" t="s">
        <v>78</v>
      </c>
      <c r="C2650" s="8" t="str">
        <f t="shared" si="439"/>
        <v>Mon</v>
      </c>
      <c r="E2650" s="23">
        <v>12</v>
      </c>
      <c r="F2650" s="16">
        <v>20242</v>
      </c>
      <c r="G2650" s="16">
        <v>11994</v>
      </c>
      <c r="H2650" s="100">
        <v>7504</v>
      </c>
      <c r="I2650" s="16">
        <v>0</v>
      </c>
      <c r="J2650" s="16">
        <v>0</v>
      </c>
      <c r="K2650" s="16">
        <v>18308</v>
      </c>
      <c r="L2650" s="16">
        <v>7671</v>
      </c>
      <c r="M2650" s="16"/>
      <c r="N2650" s="20"/>
      <c r="O2650" s="11">
        <f t="shared" si="440"/>
        <v>65719</v>
      </c>
      <c r="P2650" s="22">
        <v>16261</v>
      </c>
      <c r="Q2650" s="11">
        <f t="shared" si="441"/>
        <v>2047</v>
      </c>
      <c r="S2650" s="11">
        <f t="shared" ref="S2650:S2683" si="442">O2650-P2650</f>
        <v>49458</v>
      </c>
      <c r="T2650" s="11">
        <f t="shared" si="436"/>
        <v>49458</v>
      </c>
      <c r="U2650" s="11">
        <f t="shared" ref="U2650:U2683" si="443">S2650-S2649</f>
        <v>-1831</v>
      </c>
      <c r="V2650" s="11">
        <f t="shared" si="437"/>
        <v>41787</v>
      </c>
      <c r="W2650" s="12">
        <f t="shared" ref="W2650:W2683" si="444">V2650/S2650</f>
        <v>0.84489870192890937</v>
      </c>
      <c r="X2650" s="11">
        <f t="shared" si="438"/>
        <v>7671</v>
      </c>
      <c r="Y2650" s="12">
        <f t="shared" ref="Y2650:Y2683" si="445">X2650/S2650</f>
        <v>0.15510129807109063</v>
      </c>
      <c r="AA2650" s="9">
        <f>INTERCEPT(T2650:T2679,E2650:E2679)</f>
        <v>27763.559443911792</v>
      </c>
      <c r="AB2650" s="9">
        <f>SLOPE(T2650:T2679,E2650:E2679)</f>
        <v>1834.8806327900286</v>
      </c>
      <c r="AC2650" s="12">
        <f>RSQ(T2650:T2679,E2650:E2679)</f>
        <v>0.87851542122454007</v>
      </c>
      <c r="AD2650" s="9">
        <f>AA2650+(AB2650*55)</f>
        <v>128681.99424736336</v>
      </c>
      <c r="AE2650" s="10">
        <f>SUM(E2650:E2679)</f>
        <v>216</v>
      </c>
    </row>
    <row r="2651" spans="1:31">
      <c r="A2651" s="1">
        <v>37348</v>
      </c>
      <c r="B2651" s="7" t="s">
        <v>78</v>
      </c>
      <c r="C2651" s="8" t="str">
        <f t="shared" si="439"/>
        <v>Tue</v>
      </c>
      <c r="E2651" s="23">
        <v>1</v>
      </c>
      <c r="F2651" s="16">
        <v>14595</v>
      </c>
      <c r="G2651" s="16">
        <v>9966</v>
      </c>
      <c r="H2651" s="100">
        <v>4903</v>
      </c>
      <c r="I2651" s="16">
        <v>0</v>
      </c>
      <c r="J2651" s="16">
        <v>0</v>
      </c>
      <c r="K2651" s="16">
        <v>16988</v>
      </c>
      <c r="L2651" s="16">
        <v>3221</v>
      </c>
      <c r="M2651" s="16"/>
      <c r="N2651" s="20"/>
      <c r="O2651" s="11">
        <f t="shared" si="440"/>
        <v>49673</v>
      </c>
      <c r="P2651" s="22">
        <v>15285</v>
      </c>
      <c r="Q2651" s="11">
        <f t="shared" si="441"/>
        <v>1703</v>
      </c>
      <c r="S2651" s="11">
        <f t="shared" si="442"/>
        <v>34388</v>
      </c>
      <c r="T2651" s="11">
        <f t="shared" si="436"/>
        <v>34388</v>
      </c>
      <c r="U2651" s="11">
        <f t="shared" si="443"/>
        <v>-15070</v>
      </c>
      <c r="V2651" s="11">
        <f t="shared" si="437"/>
        <v>31167</v>
      </c>
      <c r="W2651" s="12">
        <f t="shared" si="444"/>
        <v>0.90633360474584157</v>
      </c>
      <c r="X2651" s="11">
        <f t="shared" si="438"/>
        <v>3221</v>
      </c>
      <c r="Y2651" s="12">
        <f t="shared" si="445"/>
        <v>9.366639525415843E-2</v>
      </c>
    </row>
    <row r="2652" spans="1:31">
      <c r="A2652" s="1">
        <v>37349</v>
      </c>
      <c r="B2652" s="7" t="s">
        <v>78</v>
      </c>
      <c r="C2652" s="8" t="str">
        <f t="shared" si="439"/>
        <v>Wed</v>
      </c>
      <c r="E2652" s="23">
        <v>8</v>
      </c>
      <c r="F2652" s="9">
        <v>20032</v>
      </c>
      <c r="G2652" s="9">
        <v>14058</v>
      </c>
      <c r="H2652" s="61">
        <v>7855</v>
      </c>
      <c r="I2652" s="9">
        <v>0</v>
      </c>
      <c r="J2652" s="9">
        <v>0</v>
      </c>
      <c r="K2652" s="9">
        <v>24899</v>
      </c>
      <c r="L2652" s="16">
        <v>7890</v>
      </c>
      <c r="M2652" s="16"/>
      <c r="N2652" s="20"/>
      <c r="O2652" s="11">
        <f t="shared" si="440"/>
        <v>74734</v>
      </c>
      <c r="P2652" s="22">
        <v>23111</v>
      </c>
      <c r="Q2652" s="11">
        <f t="shared" si="441"/>
        <v>1788</v>
      </c>
      <c r="S2652" s="11">
        <f t="shared" si="442"/>
        <v>51623</v>
      </c>
      <c r="T2652" s="11">
        <f t="shared" si="436"/>
        <v>51623</v>
      </c>
      <c r="U2652" s="11">
        <f t="shared" si="443"/>
        <v>17235</v>
      </c>
      <c r="V2652" s="11">
        <f t="shared" si="437"/>
        <v>43733</v>
      </c>
      <c r="W2652" s="12">
        <f t="shared" si="444"/>
        <v>0.84716114910020723</v>
      </c>
      <c r="X2652" s="11">
        <f t="shared" si="438"/>
        <v>7890</v>
      </c>
      <c r="Y2652" s="12">
        <f t="shared" si="445"/>
        <v>0.15283885089979274</v>
      </c>
    </row>
    <row r="2653" spans="1:31">
      <c r="A2653" s="1">
        <v>37350</v>
      </c>
      <c r="B2653" s="7" t="s">
        <v>78</v>
      </c>
      <c r="C2653" s="8" t="str">
        <f t="shared" si="439"/>
        <v>Thur</v>
      </c>
      <c r="E2653" s="23">
        <v>21</v>
      </c>
      <c r="F2653" s="9">
        <v>27617</v>
      </c>
      <c r="G2653" s="9">
        <v>17485</v>
      </c>
      <c r="H2653" s="61">
        <v>10791</v>
      </c>
      <c r="I2653" s="9">
        <v>0</v>
      </c>
      <c r="J2653" s="9">
        <v>0</v>
      </c>
      <c r="K2653" s="9">
        <v>26322</v>
      </c>
      <c r="L2653" s="16">
        <v>13124</v>
      </c>
      <c r="M2653" s="16"/>
      <c r="N2653" s="20"/>
      <c r="O2653" s="11">
        <f t="shared" si="440"/>
        <v>95339</v>
      </c>
      <c r="P2653" s="22">
        <v>24442</v>
      </c>
      <c r="Q2653" s="11">
        <f t="shared" si="441"/>
        <v>1880</v>
      </c>
      <c r="S2653" s="11">
        <f t="shared" si="442"/>
        <v>70897</v>
      </c>
      <c r="T2653" s="11">
        <f t="shared" si="436"/>
        <v>70897</v>
      </c>
      <c r="U2653" s="11">
        <f t="shared" si="443"/>
        <v>19274</v>
      </c>
      <c r="V2653" s="11">
        <f t="shared" si="437"/>
        <v>57773</v>
      </c>
      <c r="W2653" s="12">
        <f t="shared" si="444"/>
        <v>0.8148863844732499</v>
      </c>
      <c r="X2653" s="11">
        <f t="shared" si="438"/>
        <v>13124</v>
      </c>
      <c r="Y2653" s="12">
        <f t="shared" si="445"/>
        <v>0.18511361552675007</v>
      </c>
    </row>
    <row r="2654" spans="1:31">
      <c r="A2654" s="1">
        <v>37351</v>
      </c>
      <c r="B2654" s="7" t="s">
        <v>78</v>
      </c>
      <c r="C2654" s="8" t="str">
        <f t="shared" si="439"/>
        <v>Fri</v>
      </c>
      <c r="E2654" s="23">
        <v>21</v>
      </c>
      <c r="F2654" s="16">
        <v>29107</v>
      </c>
      <c r="G2654" s="16">
        <v>17008</v>
      </c>
      <c r="H2654" s="100">
        <v>10648</v>
      </c>
      <c r="I2654" s="16">
        <v>0</v>
      </c>
      <c r="J2654" s="16">
        <v>0</v>
      </c>
      <c r="K2654" s="16">
        <v>12269</v>
      </c>
      <c r="L2654" s="16">
        <v>13612</v>
      </c>
      <c r="M2654" s="16"/>
      <c r="N2654" s="20"/>
      <c r="O2654" s="11">
        <f t="shared" si="440"/>
        <v>82644</v>
      </c>
      <c r="P2654" s="22">
        <v>10445</v>
      </c>
      <c r="Q2654" s="11">
        <f t="shared" si="441"/>
        <v>1824</v>
      </c>
      <c r="S2654" s="11">
        <f t="shared" si="442"/>
        <v>72199</v>
      </c>
      <c r="T2654" s="11">
        <f t="shared" si="436"/>
        <v>72199</v>
      </c>
      <c r="U2654" s="11">
        <f t="shared" si="443"/>
        <v>1302</v>
      </c>
      <c r="V2654" s="11">
        <f t="shared" si="437"/>
        <v>58587</v>
      </c>
      <c r="W2654" s="12">
        <f t="shared" si="444"/>
        <v>0.81146553276361166</v>
      </c>
      <c r="X2654" s="11">
        <f t="shared" si="438"/>
        <v>13612</v>
      </c>
      <c r="Y2654" s="12">
        <f t="shared" si="445"/>
        <v>0.18853446723638831</v>
      </c>
    </row>
    <row r="2655" spans="1:31">
      <c r="A2655" s="1">
        <v>37352</v>
      </c>
      <c r="B2655" s="7" t="s">
        <v>78</v>
      </c>
      <c r="C2655" s="8" t="str">
        <f t="shared" si="439"/>
        <v>Sat</v>
      </c>
      <c r="E2655" s="23">
        <v>26</v>
      </c>
      <c r="F2655" s="16">
        <v>32648</v>
      </c>
      <c r="G2655" s="16">
        <v>17416</v>
      </c>
      <c r="H2655" s="100">
        <v>10842</v>
      </c>
      <c r="I2655" s="16">
        <v>147</v>
      </c>
      <c r="J2655" s="16">
        <v>10</v>
      </c>
      <c r="K2655" s="16">
        <v>1826</v>
      </c>
      <c r="L2655" s="16">
        <v>15462</v>
      </c>
      <c r="M2655" s="16"/>
      <c r="N2655" s="20"/>
      <c r="O2655" s="11">
        <f t="shared" si="440"/>
        <v>78351</v>
      </c>
      <c r="P2655" s="20">
        <v>0</v>
      </c>
      <c r="Q2655" s="11">
        <f t="shared" si="441"/>
        <v>1826</v>
      </c>
      <c r="S2655" s="11">
        <f t="shared" si="442"/>
        <v>78351</v>
      </c>
      <c r="T2655" s="11">
        <f t="shared" si="436"/>
        <v>78351</v>
      </c>
      <c r="U2655" s="11">
        <f t="shared" si="443"/>
        <v>6152</v>
      </c>
      <c r="V2655" s="11">
        <f t="shared" si="437"/>
        <v>62889</v>
      </c>
      <c r="W2655" s="12">
        <f t="shared" si="444"/>
        <v>0.80265727304054835</v>
      </c>
      <c r="X2655" s="11">
        <f t="shared" si="438"/>
        <v>15462</v>
      </c>
      <c r="Y2655" s="12">
        <f t="shared" si="445"/>
        <v>0.19734272695945171</v>
      </c>
    </row>
    <row r="2656" spans="1:31">
      <c r="A2656" s="1">
        <v>37353</v>
      </c>
      <c r="B2656" s="7" t="s">
        <v>78</v>
      </c>
      <c r="C2656" s="8" t="str">
        <f t="shared" si="439"/>
        <v>Sun</v>
      </c>
      <c r="E2656" s="23">
        <v>20</v>
      </c>
      <c r="F2656" s="16">
        <v>27610</v>
      </c>
      <c r="G2656" s="16">
        <v>16881</v>
      </c>
      <c r="H2656" s="100">
        <v>9876</v>
      </c>
      <c r="I2656" s="16">
        <v>33</v>
      </c>
      <c r="J2656" s="16">
        <v>0</v>
      </c>
      <c r="K2656" s="16">
        <v>1744</v>
      </c>
      <c r="L2656" s="16">
        <v>12238</v>
      </c>
      <c r="M2656" s="16"/>
      <c r="N2656" s="20"/>
      <c r="O2656" s="11">
        <f t="shared" si="440"/>
        <v>68382</v>
      </c>
      <c r="P2656" s="22">
        <v>0</v>
      </c>
      <c r="Q2656" s="11">
        <f t="shared" si="441"/>
        <v>1744</v>
      </c>
      <c r="S2656" s="11">
        <f t="shared" si="442"/>
        <v>68382</v>
      </c>
      <c r="T2656" s="11">
        <f t="shared" si="436"/>
        <v>68382</v>
      </c>
      <c r="U2656" s="11">
        <f t="shared" si="443"/>
        <v>-9969</v>
      </c>
      <c r="V2656" s="11">
        <f t="shared" si="437"/>
        <v>56144</v>
      </c>
      <c r="W2656" s="12">
        <f t="shared" si="444"/>
        <v>0.82103477523324853</v>
      </c>
      <c r="X2656" s="11">
        <f t="shared" si="438"/>
        <v>12238</v>
      </c>
      <c r="Y2656" s="12">
        <f t="shared" si="445"/>
        <v>0.17896522476675147</v>
      </c>
    </row>
    <row r="2657" spans="1:25">
      <c r="A2657" s="1">
        <v>37354</v>
      </c>
      <c r="B2657" s="7" t="s">
        <v>78</v>
      </c>
      <c r="C2657" s="8" t="str">
        <f t="shared" si="439"/>
        <v>Mon</v>
      </c>
      <c r="E2657" s="23">
        <v>4</v>
      </c>
      <c r="F2657" s="16">
        <v>16752</v>
      </c>
      <c r="G2657" s="16">
        <v>12998</v>
      </c>
      <c r="H2657" s="100">
        <v>6306</v>
      </c>
      <c r="I2657" s="16">
        <v>0</v>
      </c>
      <c r="J2657" s="16">
        <v>0</v>
      </c>
      <c r="K2657" s="16">
        <v>2415</v>
      </c>
      <c r="L2657" s="16">
        <v>4465</v>
      </c>
      <c r="M2657" s="16"/>
      <c r="N2657" s="20"/>
      <c r="O2657" s="11">
        <f t="shared" si="440"/>
        <v>42936</v>
      </c>
      <c r="P2657" s="22">
        <v>0</v>
      </c>
      <c r="Q2657" s="11">
        <f t="shared" si="441"/>
        <v>2415</v>
      </c>
      <c r="S2657" s="11">
        <f t="shared" si="442"/>
        <v>42936</v>
      </c>
      <c r="T2657" s="11">
        <f t="shared" si="436"/>
        <v>42936</v>
      </c>
      <c r="U2657" s="11">
        <f t="shared" si="443"/>
        <v>-25446</v>
      </c>
      <c r="V2657" s="11">
        <f t="shared" si="437"/>
        <v>38471</v>
      </c>
      <c r="W2657" s="12">
        <f t="shared" si="444"/>
        <v>0.89600801192472512</v>
      </c>
      <c r="X2657" s="11">
        <f t="shared" si="438"/>
        <v>4465</v>
      </c>
      <c r="Y2657" s="12">
        <f t="shared" si="445"/>
        <v>0.10399198807527482</v>
      </c>
    </row>
    <row r="2658" spans="1:25">
      <c r="A2658" s="1">
        <v>37355</v>
      </c>
      <c r="B2658" s="7" t="s">
        <v>78</v>
      </c>
      <c r="C2658" s="8" t="str">
        <f t="shared" si="439"/>
        <v>Tue</v>
      </c>
      <c r="E2658" s="23">
        <v>0</v>
      </c>
      <c r="F2658" s="16">
        <v>14449</v>
      </c>
      <c r="G2658" s="16">
        <v>11543</v>
      </c>
      <c r="H2658" s="100">
        <v>4832</v>
      </c>
      <c r="I2658" s="16">
        <v>0</v>
      </c>
      <c r="J2658" s="16">
        <v>0</v>
      </c>
      <c r="K2658" s="16">
        <v>2890</v>
      </c>
      <c r="L2658" s="16">
        <v>3022</v>
      </c>
      <c r="M2658" s="16"/>
      <c r="N2658" s="20"/>
      <c r="O2658" s="11">
        <f t="shared" si="440"/>
        <v>36736</v>
      </c>
      <c r="P2658" s="22">
        <v>0</v>
      </c>
      <c r="Q2658" s="11">
        <f t="shared" si="441"/>
        <v>2890</v>
      </c>
      <c r="S2658" s="11">
        <f t="shared" si="442"/>
        <v>36736</v>
      </c>
      <c r="T2658" s="11">
        <f t="shared" si="436"/>
        <v>36736</v>
      </c>
      <c r="U2658" s="11">
        <f t="shared" si="443"/>
        <v>-6200</v>
      </c>
      <c r="V2658" s="11">
        <f t="shared" si="437"/>
        <v>33714</v>
      </c>
      <c r="W2658" s="12">
        <f t="shared" si="444"/>
        <v>0.91773736933797911</v>
      </c>
      <c r="X2658" s="11">
        <f t="shared" si="438"/>
        <v>3022</v>
      </c>
      <c r="Y2658" s="12">
        <f t="shared" si="445"/>
        <v>8.22626306620209E-2</v>
      </c>
    </row>
    <row r="2659" spans="1:25">
      <c r="A2659" s="1">
        <v>37356</v>
      </c>
      <c r="B2659" s="7" t="s">
        <v>78</v>
      </c>
      <c r="C2659" s="8" t="str">
        <f t="shared" si="439"/>
        <v>Wed</v>
      </c>
      <c r="E2659" s="23">
        <v>10</v>
      </c>
      <c r="F2659" s="16">
        <v>17647</v>
      </c>
      <c r="G2659" s="16">
        <v>13599</v>
      </c>
      <c r="H2659" s="100">
        <v>6928</v>
      </c>
      <c r="I2659" s="16">
        <v>0</v>
      </c>
      <c r="J2659" s="16">
        <v>0</v>
      </c>
      <c r="K2659" s="82">
        <v>3216</v>
      </c>
      <c r="L2659" s="16">
        <v>6025</v>
      </c>
      <c r="M2659" s="16"/>
      <c r="N2659" s="20"/>
      <c r="O2659" s="11">
        <f t="shared" si="440"/>
        <v>47415</v>
      </c>
      <c r="P2659" s="22">
        <v>0</v>
      </c>
      <c r="Q2659" s="11">
        <f t="shared" si="441"/>
        <v>3216</v>
      </c>
      <c r="S2659" s="11">
        <f t="shared" si="442"/>
        <v>47415</v>
      </c>
      <c r="T2659" s="11">
        <f t="shared" si="436"/>
        <v>47415</v>
      </c>
      <c r="U2659" s="11">
        <f t="shared" si="443"/>
        <v>10679</v>
      </c>
      <c r="V2659" s="11">
        <f t="shared" si="437"/>
        <v>41390</v>
      </c>
      <c r="W2659" s="12">
        <f t="shared" si="444"/>
        <v>0.87293050722345245</v>
      </c>
      <c r="X2659" s="11">
        <f t="shared" si="438"/>
        <v>6025</v>
      </c>
      <c r="Y2659" s="12">
        <f t="shared" si="445"/>
        <v>0.1270694927765475</v>
      </c>
    </row>
    <row r="2660" spans="1:25">
      <c r="A2660" s="1">
        <v>37357</v>
      </c>
      <c r="B2660" s="7" t="s">
        <v>78</v>
      </c>
      <c r="C2660" s="8" t="str">
        <f t="shared" si="439"/>
        <v>Thur</v>
      </c>
      <c r="E2660" s="23">
        <v>8</v>
      </c>
      <c r="F2660" s="16">
        <v>17269</v>
      </c>
      <c r="G2660" s="16">
        <v>13144</v>
      </c>
      <c r="H2660" s="100">
        <v>6453</v>
      </c>
      <c r="I2660" s="16">
        <v>0</v>
      </c>
      <c r="J2660" s="16">
        <v>0</v>
      </c>
      <c r="K2660" s="82">
        <v>3259</v>
      </c>
      <c r="L2660" s="16">
        <v>4859</v>
      </c>
      <c r="M2660" s="16"/>
      <c r="N2660" s="20"/>
      <c r="O2660" s="11">
        <f t="shared" si="440"/>
        <v>44984</v>
      </c>
      <c r="P2660" s="22">
        <v>0</v>
      </c>
      <c r="Q2660" s="11">
        <f t="shared" si="441"/>
        <v>3259</v>
      </c>
      <c r="S2660" s="11">
        <f t="shared" si="442"/>
        <v>44984</v>
      </c>
      <c r="T2660" s="11">
        <f t="shared" si="436"/>
        <v>44984</v>
      </c>
      <c r="U2660" s="11">
        <f t="shared" si="443"/>
        <v>-2431</v>
      </c>
      <c r="V2660" s="11">
        <f t="shared" si="437"/>
        <v>40125</v>
      </c>
      <c r="W2660" s="12">
        <f t="shared" si="444"/>
        <v>0.89198381646807756</v>
      </c>
      <c r="X2660" s="11">
        <f t="shared" si="438"/>
        <v>4859</v>
      </c>
      <c r="Y2660" s="12">
        <f t="shared" si="445"/>
        <v>0.10801618353192247</v>
      </c>
    </row>
    <row r="2661" spans="1:25">
      <c r="A2661" s="1">
        <v>37358</v>
      </c>
      <c r="B2661" s="7" t="s">
        <v>78</v>
      </c>
      <c r="C2661" s="8" t="str">
        <f t="shared" si="439"/>
        <v>Fri</v>
      </c>
      <c r="E2661" s="23">
        <v>3</v>
      </c>
      <c r="F2661" s="16">
        <v>14731</v>
      </c>
      <c r="G2661" s="16">
        <v>10726</v>
      </c>
      <c r="H2661" s="100">
        <v>4469</v>
      </c>
      <c r="I2661" s="16">
        <v>0</v>
      </c>
      <c r="J2661" s="16">
        <v>0</v>
      </c>
      <c r="K2661" s="16">
        <v>2833</v>
      </c>
      <c r="L2661" s="16">
        <v>2600</v>
      </c>
      <c r="M2661" s="16"/>
      <c r="N2661" s="20"/>
      <c r="O2661" s="11">
        <f t="shared" si="440"/>
        <v>35359</v>
      </c>
      <c r="P2661" s="20">
        <v>0</v>
      </c>
      <c r="Q2661" s="11">
        <f t="shared" si="441"/>
        <v>2833</v>
      </c>
      <c r="S2661" s="11">
        <f t="shared" si="442"/>
        <v>35359</v>
      </c>
      <c r="T2661" s="11">
        <f t="shared" si="436"/>
        <v>35359</v>
      </c>
      <c r="U2661" s="11">
        <f t="shared" si="443"/>
        <v>-9625</v>
      </c>
      <c r="V2661" s="11">
        <f t="shared" si="437"/>
        <v>32759</v>
      </c>
      <c r="W2661" s="12">
        <f t="shared" si="444"/>
        <v>0.92646850872479425</v>
      </c>
      <c r="X2661" s="11">
        <f t="shared" si="438"/>
        <v>2600</v>
      </c>
      <c r="Y2661" s="12">
        <f t="shared" si="445"/>
        <v>7.3531491275205751E-2</v>
      </c>
    </row>
    <row r="2662" spans="1:25">
      <c r="A2662" s="1">
        <v>37359</v>
      </c>
      <c r="B2662" s="7" t="s">
        <v>78</v>
      </c>
      <c r="C2662" s="8" t="str">
        <f t="shared" si="439"/>
        <v>Sat</v>
      </c>
      <c r="E2662" s="23">
        <v>0</v>
      </c>
      <c r="F2662" s="16">
        <v>12440</v>
      </c>
      <c r="G2662" s="16">
        <v>9049</v>
      </c>
      <c r="H2662" s="100">
        <v>2379</v>
      </c>
      <c r="I2662" s="16">
        <v>0</v>
      </c>
      <c r="J2662" s="16">
        <v>0</v>
      </c>
      <c r="K2662" s="16">
        <v>2625</v>
      </c>
      <c r="L2662" s="16">
        <v>1377</v>
      </c>
      <c r="M2662" s="16"/>
      <c r="N2662" s="20"/>
      <c r="O2662" s="11">
        <f t="shared" si="440"/>
        <v>27870</v>
      </c>
      <c r="P2662" s="22">
        <v>0</v>
      </c>
      <c r="Q2662" s="11">
        <f t="shared" si="441"/>
        <v>2625</v>
      </c>
      <c r="S2662" s="11">
        <f t="shared" si="442"/>
        <v>27870</v>
      </c>
      <c r="T2662" s="11">
        <f t="shared" si="436"/>
        <v>27870</v>
      </c>
      <c r="U2662" s="11">
        <f t="shared" si="443"/>
        <v>-7489</v>
      </c>
      <c r="V2662" s="11">
        <f t="shared" si="437"/>
        <v>26493</v>
      </c>
      <c r="W2662" s="12">
        <f t="shared" si="444"/>
        <v>0.95059203444564044</v>
      </c>
      <c r="X2662" s="11">
        <f t="shared" si="438"/>
        <v>1377</v>
      </c>
      <c r="Y2662" s="12">
        <f t="shared" si="445"/>
        <v>4.9407965554359529E-2</v>
      </c>
    </row>
    <row r="2663" spans="1:25">
      <c r="A2663" s="1">
        <v>37360</v>
      </c>
      <c r="B2663" s="7" t="s">
        <v>78</v>
      </c>
      <c r="C2663" s="8" t="str">
        <f t="shared" si="439"/>
        <v>Sun</v>
      </c>
      <c r="E2663" s="23">
        <v>0</v>
      </c>
      <c r="F2663" s="16">
        <v>13002</v>
      </c>
      <c r="G2663" s="16">
        <v>9640</v>
      </c>
      <c r="H2663" s="100">
        <v>2632</v>
      </c>
      <c r="I2663" s="16">
        <v>0</v>
      </c>
      <c r="J2663" s="16">
        <v>0</v>
      </c>
      <c r="K2663" s="16">
        <v>2584</v>
      </c>
      <c r="L2663" s="16">
        <v>1622</v>
      </c>
      <c r="M2663" s="16"/>
      <c r="N2663" s="20"/>
      <c r="O2663" s="11">
        <f t="shared" si="440"/>
        <v>29480</v>
      </c>
      <c r="P2663" s="22">
        <v>0</v>
      </c>
      <c r="Q2663" s="11">
        <f t="shared" si="441"/>
        <v>2584</v>
      </c>
      <c r="S2663" s="11">
        <f t="shared" si="442"/>
        <v>29480</v>
      </c>
      <c r="T2663" s="11">
        <f t="shared" si="436"/>
        <v>29480</v>
      </c>
      <c r="U2663" s="11">
        <f t="shared" si="443"/>
        <v>1610</v>
      </c>
      <c r="V2663" s="11">
        <f t="shared" si="437"/>
        <v>27858</v>
      </c>
      <c r="W2663" s="12">
        <f t="shared" si="444"/>
        <v>0.94497964721845318</v>
      </c>
      <c r="X2663" s="11">
        <f t="shared" si="438"/>
        <v>1622</v>
      </c>
      <c r="Y2663" s="12">
        <f t="shared" si="445"/>
        <v>5.5020352781546808E-2</v>
      </c>
    </row>
    <row r="2664" spans="1:25">
      <c r="A2664" s="1">
        <v>37361</v>
      </c>
      <c r="B2664" s="7" t="s">
        <v>78</v>
      </c>
      <c r="C2664" s="8" t="str">
        <f t="shared" si="439"/>
        <v>Mon</v>
      </c>
      <c r="E2664" s="23">
        <v>0</v>
      </c>
      <c r="F2664" s="16">
        <v>14451</v>
      </c>
      <c r="G2664" s="16">
        <v>10201</v>
      </c>
      <c r="H2664" s="100">
        <v>3201</v>
      </c>
      <c r="I2664" s="16">
        <v>0</v>
      </c>
      <c r="J2664" s="16">
        <v>0</v>
      </c>
      <c r="K2664" s="16">
        <v>2324</v>
      </c>
      <c r="L2664" s="16">
        <v>0</v>
      </c>
      <c r="M2664" s="16"/>
      <c r="N2664" s="20"/>
      <c r="O2664" s="11">
        <f t="shared" si="440"/>
        <v>30177</v>
      </c>
      <c r="P2664" s="22">
        <v>0</v>
      </c>
      <c r="Q2664" s="11">
        <f t="shared" si="441"/>
        <v>2324</v>
      </c>
      <c r="S2664" s="11">
        <f t="shared" si="442"/>
        <v>30177</v>
      </c>
      <c r="T2664" s="11">
        <f t="shared" si="436"/>
        <v>30177</v>
      </c>
      <c r="U2664" s="11">
        <f t="shared" si="443"/>
        <v>697</v>
      </c>
      <c r="V2664" s="11">
        <f t="shared" si="437"/>
        <v>30177</v>
      </c>
      <c r="W2664" s="12">
        <f t="shared" si="444"/>
        <v>1</v>
      </c>
      <c r="X2664" s="11">
        <f t="shared" si="438"/>
        <v>0</v>
      </c>
      <c r="Y2664" s="12">
        <f t="shared" si="445"/>
        <v>0</v>
      </c>
    </row>
    <row r="2665" spans="1:25">
      <c r="A2665" s="1">
        <v>37362</v>
      </c>
      <c r="B2665" s="7" t="s">
        <v>78</v>
      </c>
      <c r="C2665" s="8" t="str">
        <f t="shared" si="439"/>
        <v>Tue</v>
      </c>
      <c r="E2665" s="23">
        <v>0</v>
      </c>
      <c r="F2665" s="16">
        <v>15068</v>
      </c>
      <c r="G2665" s="16">
        <v>10408</v>
      </c>
      <c r="H2665" s="100">
        <v>3397</v>
      </c>
      <c r="I2665" s="16">
        <v>0</v>
      </c>
      <c r="J2665" s="16">
        <v>0</v>
      </c>
      <c r="K2665" s="16">
        <v>2297</v>
      </c>
      <c r="L2665" s="16">
        <v>0</v>
      </c>
      <c r="M2665" s="16"/>
      <c r="N2665" s="20"/>
      <c r="O2665" s="11">
        <f t="shared" si="440"/>
        <v>31170</v>
      </c>
      <c r="P2665" s="22">
        <v>0</v>
      </c>
      <c r="Q2665" s="11">
        <f t="shared" si="441"/>
        <v>2297</v>
      </c>
      <c r="S2665" s="11">
        <f t="shared" si="442"/>
        <v>31170</v>
      </c>
      <c r="T2665" s="11">
        <f t="shared" si="436"/>
        <v>31170</v>
      </c>
      <c r="U2665" s="11">
        <f t="shared" si="443"/>
        <v>993</v>
      </c>
      <c r="V2665" s="11">
        <f t="shared" si="437"/>
        <v>31170</v>
      </c>
      <c r="W2665" s="12">
        <f t="shared" si="444"/>
        <v>1</v>
      </c>
      <c r="X2665" s="11">
        <f t="shared" si="438"/>
        <v>0</v>
      </c>
      <c r="Y2665" s="12">
        <f t="shared" si="445"/>
        <v>0</v>
      </c>
    </row>
    <row r="2666" spans="1:25">
      <c r="A2666" s="1">
        <v>37363</v>
      </c>
      <c r="B2666" s="7" t="s">
        <v>78</v>
      </c>
      <c r="C2666" s="8" t="str">
        <f t="shared" si="439"/>
        <v>Wed</v>
      </c>
      <c r="E2666" s="23">
        <v>0</v>
      </c>
      <c r="F2666" s="16">
        <v>8163</v>
      </c>
      <c r="G2666" s="16">
        <v>12121</v>
      </c>
      <c r="H2666" s="100">
        <v>6121</v>
      </c>
      <c r="I2666" s="16">
        <v>0</v>
      </c>
      <c r="J2666" s="16">
        <v>0</v>
      </c>
      <c r="K2666" s="16">
        <v>2577</v>
      </c>
      <c r="L2666" s="16">
        <v>0</v>
      </c>
      <c r="M2666" s="16"/>
      <c r="N2666" s="20"/>
      <c r="O2666" s="11">
        <f t="shared" si="440"/>
        <v>28982</v>
      </c>
      <c r="P2666" s="22">
        <v>0</v>
      </c>
      <c r="Q2666" s="11">
        <f t="shared" si="441"/>
        <v>2577</v>
      </c>
      <c r="S2666" s="11">
        <f t="shared" si="442"/>
        <v>28982</v>
      </c>
      <c r="T2666" s="11">
        <f t="shared" si="436"/>
        <v>28982</v>
      </c>
      <c r="U2666" s="11">
        <f t="shared" si="443"/>
        <v>-2188</v>
      </c>
      <c r="V2666" s="11">
        <f t="shared" si="437"/>
        <v>28982</v>
      </c>
      <c r="W2666" s="12">
        <f t="shared" si="444"/>
        <v>1</v>
      </c>
      <c r="X2666" s="11">
        <f t="shared" si="438"/>
        <v>0</v>
      </c>
      <c r="Y2666" s="12">
        <f t="shared" si="445"/>
        <v>0</v>
      </c>
    </row>
    <row r="2667" spans="1:25">
      <c r="A2667" s="1">
        <v>37364</v>
      </c>
      <c r="B2667" s="7" t="s">
        <v>78</v>
      </c>
      <c r="C2667" s="8" t="str">
        <f t="shared" si="439"/>
        <v>Thur</v>
      </c>
      <c r="E2667" s="23">
        <v>0</v>
      </c>
      <c r="F2667" s="16">
        <v>8130</v>
      </c>
      <c r="G2667" s="16">
        <v>11215</v>
      </c>
      <c r="H2667" s="100">
        <v>6273</v>
      </c>
      <c r="I2667" s="16">
        <v>0</v>
      </c>
      <c r="J2667" s="16">
        <v>0</v>
      </c>
      <c r="K2667" s="16">
        <v>2681</v>
      </c>
      <c r="L2667" s="16">
        <v>0</v>
      </c>
      <c r="M2667" s="16"/>
      <c r="N2667" s="20"/>
      <c r="O2667" s="11">
        <f t="shared" si="440"/>
        <v>28299</v>
      </c>
      <c r="P2667" s="22">
        <v>0</v>
      </c>
      <c r="Q2667" s="11">
        <f t="shared" si="441"/>
        <v>2681</v>
      </c>
      <c r="S2667" s="11">
        <f t="shared" si="442"/>
        <v>28299</v>
      </c>
      <c r="T2667" s="11">
        <f t="shared" si="436"/>
        <v>28299</v>
      </c>
      <c r="U2667" s="11">
        <f t="shared" si="443"/>
        <v>-683</v>
      </c>
      <c r="V2667" s="11">
        <f t="shared" si="437"/>
        <v>28299</v>
      </c>
      <c r="W2667" s="12">
        <f t="shared" si="444"/>
        <v>1</v>
      </c>
      <c r="X2667" s="11">
        <f t="shared" si="438"/>
        <v>0</v>
      </c>
      <c r="Y2667" s="12">
        <f t="shared" si="445"/>
        <v>0</v>
      </c>
    </row>
    <row r="2668" spans="1:25">
      <c r="A2668" s="1">
        <v>37365</v>
      </c>
      <c r="B2668" s="7" t="s">
        <v>78</v>
      </c>
      <c r="C2668" s="8" t="str">
        <f t="shared" si="439"/>
        <v>Fri</v>
      </c>
      <c r="E2668" s="23">
        <v>0</v>
      </c>
      <c r="F2668" s="9">
        <v>7335</v>
      </c>
      <c r="G2668" s="9">
        <v>9957</v>
      </c>
      <c r="H2668" s="61">
        <v>5781</v>
      </c>
      <c r="I2668" s="16">
        <v>0</v>
      </c>
      <c r="J2668" s="16">
        <v>0</v>
      </c>
      <c r="K2668" s="9">
        <v>2435</v>
      </c>
      <c r="L2668" s="16">
        <v>0</v>
      </c>
      <c r="M2668" s="16"/>
      <c r="N2668" s="20"/>
      <c r="O2668" s="11">
        <f t="shared" si="440"/>
        <v>25508</v>
      </c>
      <c r="P2668" s="22">
        <v>0</v>
      </c>
      <c r="Q2668" s="11">
        <f t="shared" si="441"/>
        <v>2435</v>
      </c>
      <c r="S2668" s="11">
        <f t="shared" si="442"/>
        <v>25508</v>
      </c>
      <c r="T2668" s="11">
        <f t="shared" si="436"/>
        <v>25508</v>
      </c>
      <c r="U2668" s="11">
        <f t="shared" si="443"/>
        <v>-2791</v>
      </c>
      <c r="V2668" s="11">
        <f t="shared" si="437"/>
        <v>25508</v>
      </c>
      <c r="W2668" s="12">
        <f t="shared" si="444"/>
        <v>1</v>
      </c>
      <c r="X2668" s="11">
        <f t="shared" si="438"/>
        <v>0</v>
      </c>
      <c r="Y2668" s="12">
        <f t="shared" si="445"/>
        <v>0</v>
      </c>
    </row>
    <row r="2669" spans="1:25">
      <c r="A2669" s="1">
        <v>37366</v>
      </c>
      <c r="B2669" s="7" t="s">
        <v>78</v>
      </c>
      <c r="C2669" s="8" t="str">
        <f t="shared" si="439"/>
        <v>Sat</v>
      </c>
      <c r="E2669" s="23">
        <v>0</v>
      </c>
      <c r="F2669" s="16">
        <v>6551</v>
      </c>
      <c r="G2669" s="16">
        <v>9141</v>
      </c>
      <c r="H2669" s="100">
        <v>4542</v>
      </c>
      <c r="I2669" s="16">
        <v>0</v>
      </c>
      <c r="J2669" s="16">
        <v>0</v>
      </c>
      <c r="K2669" s="16">
        <v>2668</v>
      </c>
      <c r="L2669" s="16">
        <v>0</v>
      </c>
      <c r="M2669" s="16"/>
      <c r="N2669" s="20"/>
      <c r="O2669" s="11">
        <f t="shared" si="440"/>
        <v>22902</v>
      </c>
      <c r="P2669" s="22">
        <v>0</v>
      </c>
      <c r="Q2669" s="11">
        <f t="shared" si="441"/>
        <v>2668</v>
      </c>
      <c r="S2669" s="11">
        <f t="shared" si="442"/>
        <v>22902</v>
      </c>
      <c r="T2669" s="11">
        <f t="shared" si="436"/>
        <v>22902</v>
      </c>
      <c r="U2669" s="11">
        <f t="shared" si="443"/>
        <v>-2606</v>
      </c>
      <c r="V2669" s="11">
        <f t="shared" si="437"/>
        <v>22902</v>
      </c>
      <c r="W2669" s="12">
        <f t="shared" si="444"/>
        <v>1</v>
      </c>
      <c r="X2669" s="11">
        <f t="shared" si="438"/>
        <v>0</v>
      </c>
      <c r="Y2669" s="12">
        <f t="shared" si="445"/>
        <v>0</v>
      </c>
    </row>
    <row r="2670" spans="1:25">
      <c r="A2670" s="1">
        <v>37367</v>
      </c>
      <c r="B2670" s="7" t="s">
        <v>78</v>
      </c>
      <c r="C2670" s="8" t="str">
        <f t="shared" si="439"/>
        <v>Sun</v>
      </c>
      <c r="E2670" s="23">
        <v>9</v>
      </c>
      <c r="F2670" s="16">
        <v>12433</v>
      </c>
      <c r="G2670" s="16">
        <v>11039</v>
      </c>
      <c r="H2670" s="100">
        <v>6870</v>
      </c>
      <c r="I2670" s="16">
        <v>0</v>
      </c>
      <c r="J2670" s="16">
        <v>0</v>
      </c>
      <c r="K2670" s="16">
        <v>2955</v>
      </c>
      <c r="L2670" s="16">
        <v>0</v>
      </c>
      <c r="M2670" s="16"/>
      <c r="N2670" s="20"/>
      <c r="O2670" s="11">
        <f t="shared" si="440"/>
        <v>33297</v>
      </c>
      <c r="P2670" s="22">
        <v>0</v>
      </c>
      <c r="Q2670" s="11">
        <f t="shared" si="441"/>
        <v>2955</v>
      </c>
      <c r="S2670" s="11">
        <f t="shared" si="442"/>
        <v>33297</v>
      </c>
      <c r="T2670" s="11">
        <f t="shared" si="436"/>
        <v>33297</v>
      </c>
      <c r="U2670" s="11">
        <f t="shared" si="443"/>
        <v>10395</v>
      </c>
      <c r="V2670" s="11">
        <f t="shared" si="437"/>
        <v>33297</v>
      </c>
      <c r="W2670" s="12">
        <f t="shared" si="444"/>
        <v>1</v>
      </c>
      <c r="X2670" s="11">
        <f t="shared" si="438"/>
        <v>0</v>
      </c>
      <c r="Y2670" s="12">
        <f t="shared" si="445"/>
        <v>0</v>
      </c>
    </row>
    <row r="2671" spans="1:25">
      <c r="A2671" s="1">
        <v>37368</v>
      </c>
      <c r="B2671" s="7" t="s">
        <v>78</v>
      </c>
      <c r="C2671" s="8" t="str">
        <f t="shared" si="439"/>
        <v>Mon</v>
      </c>
      <c r="E2671" s="23">
        <v>9</v>
      </c>
      <c r="F2671" s="16">
        <v>14798</v>
      </c>
      <c r="G2671" s="16">
        <v>12053</v>
      </c>
      <c r="H2671" s="100">
        <v>8027</v>
      </c>
      <c r="I2671" s="16">
        <v>0</v>
      </c>
      <c r="J2671" s="16">
        <v>0</v>
      </c>
      <c r="K2671" s="16">
        <v>2934</v>
      </c>
      <c r="L2671" s="16">
        <v>0</v>
      </c>
      <c r="M2671" s="16"/>
      <c r="N2671" s="20"/>
      <c r="O2671" s="11">
        <f t="shared" si="440"/>
        <v>37812</v>
      </c>
      <c r="P2671" s="22">
        <v>0</v>
      </c>
      <c r="Q2671" s="11">
        <f t="shared" si="441"/>
        <v>2934</v>
      </c>
      <c r="S2671" s="11">
        <f t="shared" si="442"/>
        <v>37812</v>
      </c>
      <c r="T2671" s="11">
        <f t="shared" si="436"/>
        <v>37812</v>
      </c>
      <c r="U2671" s="11">
        <f t="shared" si="443"/>
        <v>4515</v>
      </c>
      <c r="V2671" s="11">
        <f t="shared" si="437"/>
        <v>37812</v>
      </c>
      <c r="W2671" s="12">
        <f t="shared" si="444"/>
        <v>1</v>
      </c>
      <c r="X2671" s="11">
        <f t="shared" si="438"/>
        <v>0</v>
      </c>
      <c r="Y2671" s="12">
        <f t="shared" si="445"/>
        <v>0</v>
      </c>
    </row>
    <row r="2672" spans="1:25">
      <c r="A2672" s="1">
        <v>37369</v>
      </c>
      <c r="B2672" s="7" t="s">
        <v>78</v>
      </c>
      <c r="C2672" s="8" t="str">
        <f t="shared" si="439"/>
        <v>Tue</v>
      </c>
      <c r="E2672" s="23">
        <v>17</v>
      </c>
      <c r="F2672" s="16">
        <v>25630</v>
      </c>
      <c r="G2672" s="16">
        <v>14027</v>
      </c>
      <c r="H2672" s="100">
        <v>10032</v>
      </c>
      <c r="I2672" s="16">
        <v>0</v>
      </c>
      <c r="J2672" s="16">
        <v>0</v>
      </c>
      <c r="K2672" s="16">
        <v>2949</v>
      </c>
      <c r="L2672" s="16">
        <v>0</v>
      </c>
      <c r="M2672" s="16"/>
      <c r="N2672" s="20"/>
      <c r="O2672" s="11">
        <f t="shared" si="440"/>
        <v>52638</v>
      </c>
      <c r="P2672" s="22">
        <v>0</v>
      </c>
      <c r="Q2672" s="11">
        <f t="shared" si="441"/>
        <v>2949</v>
      </c>
      <c r="S2672" s="11">
        <f t="shared" si="442"/>
        <v>52638</v>
      </c>
      <c r="T2672" s="11">
        <f t="shared" si="436"/>
        <v>52638</v>
      </c>
      <c r="U2672" s="11">
        <f t="shared" si="443"/>
        <v>14826</v>
      </c>
      <c r="V2672" s="11">
        <f t="shared" si="437"/>
        <v>52638</v>
      </c>
      <c r="W2672" s="12">
        <f t="shared" si="444"/>
        <v>1</v>
      </c>
      <c r="X2672" s="11">
        <f t="shared" si="438"/>
        <v>0</v>
      </c>
      <c r="Y2672" s="12">
        <f t="shared" si="445"/>
        <v>0</v>
      </c>
    </row>
    <row r="2673" spans="1:31">
      <c r="A2673" s="1">
        <v>37370</v>
      </c>
      <c r="B2673" s="7" t="s">
        <v>78</v>
      </c>
      <c r="C2673" s="8" t="str">
        <f t="shared" si="439"/>
        <v>Wed</v>
      </c>
      <c r="E2673" s="23">
        <v>10</v>
      </c>
      <c r="F2673" s="16">
        <v>16713</v>
      </c>
      <c r="G2673" s="16">
        <v>12567</v>
      </c>
      <c r="H2673" s="100">
        <v>8401</v>
      </c>
      <c r="I2673" s="16">
        <v>0</v>
      </c>
      <c r="J2673" s="16">
        <v>0</v>
      </c>
      <c r="K2673" s="16">
        <v>2876</v>
      </c>
      <c r="L2673" s="16">
        <v>0</v>
      </c>
      <c r="M2673" s="16"/>
      <c r="N2673" s="20"/>
      <c r="O2673" s="11">
        <f t="shared" si="440"/>
        <v>40557</v>
      </c>
      <c r="P2673" s="22">
        <v>0</v>
      </c>
      <c r="Q2673" s="11">
        <f t="shared" si="441"/>
        <v>2876</v>
      </c>
      <c r="S2673" s="11">
        <f t="shared" si="442"/>
        <v>40557</v>
      </c>
      <c r="T2673" s="11">
        <f t="shared" si="436"/>
        <v>40557</v>
      </c>
      <c r="U2673" s="11">
        <f t="shared" si="443"/>
        <v>-12081</v>
      </c>
      <c r="V2673" s="11">
        <f t="shared" si="437"/>
        <v>40557</v>
      </c>
      <c r="W2673" s="12">
        <f t="shared" si="444"/>
        <v>1</v>
      </c>
      <c r="X2673" s="11">
        <f t="shared" si="438"/>
        <v>0</v>
      </c>
      <c r="Y2673" s="12">
        <f t="shared" si="445"/>
        <v>0</v>
      </c>
    </row>
    <row r="2674" spans="1:31">
      <c r="A2674" s="1">
        <v>37371</v>
      </c>
      <c r="B2674" s="7" t="s">
        <v>78</v>
      </c>
      <c r="C2674" s="8" t="str">
        <f t="shared" si="439"/>
        <v>Thur</v>
      </c>
      <c r="E2674" s="23">
        <v>8</v>
      </c>
      <c r="F2674" s="16">
        <v>16398</v>
      </c>
      <c r="G2674" s="16">
        <v>12456</v>
      </c>
      <c r="H2674" s="100">
        <v>8372</v>
      </c>
      <c r="I2674" s="16">
        <v>0</v>
      </c>
      <c r="J2674" s="16">
        <v>0</v>
      </c>
      <c r="K2674" s="16">
        <v>3023</v>
      </c>
      <c r="L2674" s="16">
        <v>0</v>
      </c>
      <c r="M2674" s="16"/>
      <c r="N2674" s="20"/>
      <c r="O2674" s="11">
        <f t="shared" si="440"/>
        <v>40249</v>
      </c>
      <c r="P2674" s="22">
        <v>0</v>
      </c>
      <c r="Q2674" s="11">
        <f t="shared" si="441"/>
        <v>3023</v>
      </c>
      <c r="S2674" s="11">
        <f t="shared" si="442"/>
        <v>40249</v>
      </c>
      <c r="T2674" s="11">
        <f t="shared" si="436"/>
        <v>40249</v>
      </c>
      <c r="U2674" s="11">
        <f t="shared" si="443"/>
        <v>-308</v>
      </c>
      <c r="V2674" s="11">
        <f t="shared" si="437"/>
        <v>40249</v>
      </c>
      <c r="W2674" s="12">
        <f t="shared" si="444"/>
        <v>1</v>
      </c>
      <c r="X2674" s="11">
        <f t="shared" si="438"/>
        <v>0</v>
      </c>
      <c r="Y2674" s="12">
        <f t="shared" si="445"/>
        <v>0</v>
      </c>
    </row>
    <row r="2675" spans="1:31">
      <c r="A2675" s="1">
        <v>37372</v>
      </c>
      <c r="B2675" s="7" t="s">
        <v>78</v>
      </c>
      <c r="C2675" s="8" t="str">
        <f t="shared" si="439"/>
        <v>Fri</v>
      </c>
      <c r="E2675" s="23">
        <v>12</v>
      </c>
      <c r="F2675" s="16">
        <v>18900</v>
      </c>
      <c r="G2675" s="16">
        <v>12372</v>
      </c>
      <c r="H2675" s="100">
        <v>8410</v>
      </c>
      <c r="I2675" s="16">
        <v>0</v>
      </c>
      <c r="J2675" s="16">
        <v>0</v>
      </c>
      <c r="K2675" s="16">
        <v>3116</v>
      </c>
      <c r="L2675" s="16">
        <v>0</v>
      </c>
      <c r="M2675" s="16"/>
      <c r="N2675" s="20"/>
      <c r="O2675" s="11">
        <f t="shared" si="440"/>
        <v>42798</v>
      </c>
      <c r="P2675" s="22">
        <v>0</v>
      </c>
      <c r="Q2675" s="11">
        <f t="shared" si="441"/>
        <v>3116</v>
      </c>
      <c r="S2675" s="11">
        <f t="shared" si="442"/>
        <v>42798</v>
      </c>
      <c r="T2675" s="11">
        <f t="shared" si="436"/>
        <v>42798</v>
      </c>
      <c r="U2675" s="11">
        <f t="shared" si="443"/>
        <v>2549</v>
      </c>
      <c r="V2675" s="11">
        <f t="shared" si="437"/>
        <v>42798</v>
      </c>
      <c r="W2675" s="12">
        <f t="shared" si="444"/>
        <v>1</v>
      </c>
      <c r="X2675" s="11">
        <f t="shared" si="438"/>
        <v>0</v>
      </c>
      <c r="Y2675" s="12">
        <f t="shared" si="445"/>
        <v>0</v>
      </c>
    </row>
    <row r="2676" spans="1:31">
      <c r="A2676" s="1">
        <v>37373</v>
      </c>
      <c r="B2676" s="7" t="s">
        <v>78</v>
      </c>
      <c r="C2676" s="8" t="str">
        <f t="shared" si="439"/>
        <v>Sat</v>
      </c>
      <c r="E2676" s="23">
        <v>3</v>
      </c>
      <c r="F2676" s="16">
        <v>9208</v>
      </c>
      <c r="G2676" s="16">
        <v>10024</v>
      </c>
      <c r="H2676" s="100">
        <v>5526</v>
      </c>
      <c r="I2676" s="16">
        <v>0</v>
      </c>
      <c r="J2676" s="16">
        <v>0</v>
      </c>
      <c r="K2676" s="16">
        <v>2924</v>
      </c>
      <c r="L2676" s="16">
        <v>0</v>
      </c>
      <c r="M2676" s="16"/>
      <c r="N2676" s="20"/>
      <c r="O2676" s="11">
        <f t="shared" si="440"/>
        <v>27682</v>
      </c>
      <c r="P2676" s="22">
        <v>0</v>
      </c>
      <c r="Q2676" s="11">
        <f t="shared" si="441"/>
        <v>2924</v>
      </c>
      <c r="S2676" s="11">
        <f t="shared" si="442"/>
        <v>27682</v>
      </c>
      <c r="T2676" s="11">
        <f t="shared" si="436"/>
        <v>27682</v>
      </c>
      <c r="U2676" s="11">
        <f t="shared" si="443"/>
        <v>-15116</v>
      </c>
      <c r="V2676" s="11">
        <f t="shared" si="437"/>
        <v>27682</v>
      </c>
      <c r="W2676" s="12">
        <f t="shared" si="444"/>
        <v>1</v>
      </c>
      <c r="X2676" s="11">
        <f t="shared" si="438"/>
        <v>0</v>
      </c>
      <c r="Y2676" s="12">
        <f t="shared" si="445"/>
        <v>0</v>
      </c>
    </row>
    <row r="2677" spans="1:31">
      <c r="A2677" s="1">
        <v>37374</v>
      </c>
      <c r="B2677" s="7" t="s">
        <v>78</v>
      </c>
      <c r="C2677" s="8" t="str">
        <f t="shared" si="439"/>
        <v>Sun</v>
      </c>
      <c r="E2677" s="23">
        <v>0</v>
      </c>
      <c r="F2677" s="16">
        <v>8792</v>
      </c>
      <c r="G2677" s="16">
        <v>10150</v>
      </c>
      <c r="H2677" s="100">
        <v>5617</v>
      </c>
      <c r="I2677" s="16">
        <v>0</v>
      </c>
      <c r="J2677" s="16">
        <v>0</v>
      </c>
      <c r="K2677" s="16">
        <v>2853</v>
      </c>
      <c r="L2677" s="16">
        <v>0</v>
      </c>
      <c r="M2677" s="16"/>
      <c r="N2677" s="20"/>
      <c r="O2677" s="11">
        <f t="shared" si="440"/>
        <v>27412</v>
      </c>
      <c r="P2677" s="22">
        <v>0</v>
      </c>
      <c r="Q2677" s="11">
        <f t="shared" si="441"/>
        <v>2853</v>
      </c>
      <c r="S2677" s="11">
        <f t="shared" si="442"/>
        <v>27412</v>
      </c>
      <c r="T2677" s="11">
        <f t="shared" si="436"/>
        <v>27412</v>
      </c>
      <c r="U2677" s="11">
        <f t="shared" si="443"/>
        <v>-270</v>
      </c>
      <c r="V2677" s="11">
        <f t="shared" si="437"/>
        <v>27412</v>
      </c>
      <c r="W2677" s="12">
        <f t="shared" si="444"/>
        <v>1</v>
      </c>
      <c r="X2677" s="11">
        <f t="shared" si="438"/>
        <v>0</v>
      </c>
      <c r="Y2677" s="12">
        <f t="shared" si="445"/>
        <v>0</v>
      </c>
    </row>
    <row r="2678" spans="1:31">
      <c r="A2678" s="1">
        <v>37375</v>
      </c>
      <c r="B2678" s="7" t="s">
        <v>78</v>
      </c>
      <c r="C2678" s="8" t="str">
        <f t="shared" si="439"/>
        <v>Mon</v>
      </c>
      <c r="E2678" s="23">
        <v>8</v>
      </c>
      <c r="F2678" s="16">
        <v>14690</v>
      </c>
      <c r="G2678" s="16">
        <v>12037</v>
      </c>
      <c r="H2678" s="100">
        <v>6661</v>
      </c>
      <c r="I2678" s="16">
        <v>0</v>
      </c>
      <c r="J2678" s="16">
        <v>0</v>
      </c>
      <c r="K2678" s="16">
        <v>3112</v>
      </c>
      <c r="L2678" s="16">
        <v>0</v>
      </c>
      <c r="M2678" s="16"/>
      <c r="N2678" s="20"/>
      <c r="O2678" s="11">
        <f t="shared" si="440"/>
        <v>36500</v>
      </c>
      <c r="P2678" s="22">
        <v>0</v>
      </c>
      <c r="Q2678" s="11">
        <f t="shared" si="441"/>
        <v>3112</v>
      </c>
      <c r="S2678" s="11">
        <f t="shared" si="442"/>
        <v>36500</v>
      </c>
      <c r="T2678" s="11">
        <f t="shared" si="436"/>
        <v>36500</v>
      </c>
      <c r="U2678" s="11">
        <f t="shared" si="443"/>
        <v>9088</v>
      </c>
      <c r="V2678" s="11">
        <f t="shared" si="437"/>
        <v>36500</v>
      </c>
      <c r="W2678" s="12">
        <f t="shared" si="444"/>
        <v>1</v>
      </c>
      <c r="X2678" s="11">
        <f t="shared" si="438"/>
        <v>0</v>
      </c>
      <c r="Y2678" s="12">
        <f t="shared" si="445"/>
        <v>0</v>
      </c>
    </row>
    <row r="2679" spans="1:31">
      <c r="A2679" s="1">
        <v>37376</v>
      </c>
      <c r="B2679" s="7" t="s">
        <v>78</v>
      </c>
      <c r="C2679" s="8" t="str">
        <f t="shared" si="439"/>
        <v>Tue</v>
      </c>
      <c r="E2679" s="23">
        <v>6</v>
      </c>
      <c r="F2679" s="16">
        <v>12403</v>
      </c>
      <c r="G2679" s="16">
        <v>11640</v>
      </c>
      <c r="H2679" s="100">
        <v>6163</v>
      </c>
      <c r="I2679" s="16">
        <v>0</v>
      </c>
      <c r="J2679" s="16">
        <v>0</v>
      </c>
      <c r="K2679" s="16">
        <v>2974</v>
      </c>
      <c r="L2679" s="16">
        <v>0</v>
      </c>
      <c r="M2679" s="16"/>
      <c r="N2679" s="20"/>
      <c r="O2679" s="11">
        <f t="shared" si="440"/>
        <v>33180</v>
      </c>
      <c r="P2679" s="22">
        <v>0</v>
      </c>
      <c r="Q2679" s="11">
        <f t="shared" si="441"/>
        <v>2974</v>
      </c>
      <c r="S2679" s="11">
        <f t="shared" si="442"/>
        <v>33180</v>
      </c>
      <c r="T2679" s="11">
        <f t="shared" si="436"/>
        <v>33180</v>
      </c>
      <c r="U2679" s="11">
        <f t="shared" si="443"/>
        <v>-3320</v>
      </c>
      <c r="V2679" s="11">
        <f t="shared" si="437"/>
        <v>33180</v>
      </c>
      <c r="W2679" s="12">
        <f t="shared" si="444"/>
        <v>1</v>
      </c>
      <c r="X2679" s="11">
        <f t="shared" si="438"/>
        <v>0</v>
      </c>
      <c r="Y2679" s="12">
        <f t="shared" si="445"/>
        <v>0</v>
      </c>
    </row>
    <row r="2680" spans="1:31">
      <c r="A2680" s="1">
        <v>37377</v>
      </c>
      <c r="B2680" s="7" t="s">
        <v>79</v>
      </c>
      <c r="C2680" s="8" t="str">
        <f t="shared" si="439"/>
        <v>Wed</v>
      </c>
      <c r="E2680" s="10">
        <v>0</v>
      </c>
      <c r="F2680" s="16">
        <v>9870</v>
      </c>
      <c r="G2680" s="16">
        <v>11049</v>
      </c>
      <c r="H2680" s="100">
        <v>5586</v>
      </c>
      <c r="I2680" s="16">
        <v>0</v>
      </c>
      <c r="J2680" s="16">
        <v>0</v>
      </c>
      <c r="K2680" s="16">
        <v>2605</v>
      </c>
      <c r="L2680" s="16">
        <v>0</v>
      </c>
      <c r="M2680" s="16"/>
      <c r="N2680" s="20"/>
      <c r="O2680" s="11">
        <f t="shared" si="440"/>
        <v>29110</v>
      </c>
      <c r="P2680" s="11">
        <v>0</v>
      </c>
      <c r="Q2680" s="11">
        <f t="shared" si="441"/>
        <v>2605</v>
      </c>
      <c r="S2680" s="11">
        <f t="shared" si="442"/>
        <v>29110</v>
      </c>
      <c r="T2680" s="11">
        <f t="shared" si="436"/>
        <v>29110</v>
      </c>
      <c r="U2680" s="11">
        <f t="shared" si="443"/>
        <v>-4070</v>
      </c>
      <c r="V2680" s="11">
        <f t="shared" si="437"/>
        <v>29110</v>
      </c>
      <c r="W2680" s="12">
        <f t="shared" si="444"/>
        <v>1</v>
      </c>
      <c r="X2680" s="11">
        <f t="shared" si="438"/>
        <v>0</v>
      </c>
      <c r="Y2680" s="12">
        <f t="shared" si="445"/>
        <v>0</v>
      </c>
      <c r="AA2680" s="9">
        <f>INTERCEPT(T2680:T2710,E2680:E2710)</f>
        <v>25641.571231983777</v>
      </c>
      <c r="AB2680" s="9">
        <f>SLOPE(T2680:T2710,E2680:E2710)</f>
        <v>1054.4762439342362</v>
      </c>
      <c r="AC2680" s="12">
        <f>RSQ(T2680:T2710,E2680:E2710)</f>
        <v>0.79979093256250833</v>
      </c>
      <c r="AD2680" s="9">
        <f>AA2680+(AB2680*55)</f>
        <v>83637.764648366778</v>
      </c>
      <c r="AE2680" s="10">
        <f>SUM(E2680:E2710)</f>
        <v>114</v>
      </c>
    </row>
    <row r="2681" spans="1:31">
      <c r="A2681" s="1">
        <v>37378</v>
      </c>
      <c r="B2681" s="7" t="s">
        <v>79</v>
      </c>
      <c r="C2681" s="8" t="str">
        <f t="shared" si="439"/>
        <v>Thur</v>
      </c>
      <c r="E2681" s="10">
        <v>0</v>
      </c>
      <c r="F2681" s="16">
        <v>9158</v>
      </c>
      <c r="G2681" s="16">
        <v>10558</v>
      </c>
      <c r="H2681" s="100">
        <v>5238</v>
      </c>
      <c r="I2681" s="16">
        <v>0</v>
      </c>
      <c r="J2681" s="16">
        <v>0</v>
      </c>
      <c r="K2681" s="16">
        <v>2377</v>
      </c>
      <c r="L2681" s="16">
        <v>0</v>
      </c>
      <c r="M2681" s="16"/>
      <c r="N2681" s="20"/>
      <c r="O2681" s="11">
        <f t="shared" si="440"/>
        <v>27331</v>
      </c>
      <c r="P2681" s="11">
        <v>0</v>
      </c>
      <c r="Q2681" s="11">
        <f t="shared" si="441"/>
        <v>2377</v>
      </c>
      <c r="S2681" s="11">
        <f t="shared" si="442"/>
        <v>27331</v>
      </c>
      <c r="T2681" s="11">
        <f t="shared" si="436"/>
        <v>27331</v>
      </c>
      <c r="U2681" s="11">
        <f t="shared" si="443"/>
        <v>-1779</v>
      </c>
      <c r="V2681" s="11">
        <f t="shared" si="437"/>
        <v>27331</v>
      </c>
      <c r="W2681" s="12">
        <f t="shared" si="444"/>
        <v>1</v>
      </c>
      <c r="X2681" s="11">
        <f t="shared" si="438"/>
        <v>0</v>
      </c>
      <c r="Y2681" s="12">
        <f t="shared" si="445"/>
        <v>0</v>
      </c>
    </row>
    <row r="2682" spans="1:31">
      <c r="A2682" s="1">
        <v>37379</v>
      </c>
      <c r="B2682" s="7" t="s">
        <v>79</v>
      </c>
      <c r="C2682" s="8" t="str">
        <f t="shared" si="439"/>
        <v>Fri</v>
      </c>
      <c r="E2682" s="10">
        <v>7</v>
      </c>
      <c r="F2682" s="9">
        <v>12300</v>
      </c>
      <c r="G2682" s="9">
        <v>10988</v>
      </c>
      <c r="H2682" s="61">
        <v>5873</v>
      </c>
      <c r="I2682" s="16">
        <v>0</v>
      </c>
      <c r="J2682" s="16">
        <v>0</v>
      </c>
      <c r="K2682" s="9">
        <v>3132</v>
      </c>
      <c r="L2682" s="16">
        <v>0</v>
      </c>
      <c r="M2682" s="16"/>
      <c r="N2682" s="20"/>
      <c r="O2682" s="11">
        <f t="shared" si="440"/>
        <v>32293</v>
      </c>
      <c r="P2682" s="11">
        <v>0</v>
      </c>
      <c r="Q2682" s="11">
        <f t="shared" si="441"/>
        <v>3132</v>
      </c>
      <c r="S2682" s="11">
        <f t="shared" si="442"/>
        <v>32293</v>
      </c>
      <c r="T2682" s="11">
        <f t="shared" si="436"/>
        <v>32293</v>
      </c>
      <c r="U2682" s="11">
        <f t="shared" si="443"/>
        <v>4962</v>
      </c>
      <c r="V2682" s="11">
        <f t="shared" si="437"/>
        <v>32293</v>
      </c>
      <c r="W2682" s="12">
        <f t="shared" si="444"/>
        <v>1</v>
      </c>
      <c r="X2682" s="11">
        <f t="shared" si="438"/>
        <v>0</v>
      </c>
      <c r="Y2682" s="12">
        <f t="shared" si="445"/>
        <v>0</v>
      </c>
    </row>
    <row r="2683" spans="1:31">
      <c r="A2683" s="1">
        <v>37380</v>
      </c>
      <c r="B2683" s="7" t="s">
        <v>79</v>
      </c>
      <c r="C2683" s="8" t="str">
        <f t="shared" si="439"/>
        <v>Sat</v>
      </c>
      <c r="E2683" s="10">
        <v>13</v>
      </c>
      <c r="F2683" s="9">
        <v>18600</v>
      </c>
      <c r="G2683" s="9">
        <v>12102</v>
      </c>
      <c r="H2683" s="61">
        <v>6107</v>
      </c>
      <c r="I2683" s="16">
        <v>0</v>
      </c>
      <c r="J2683" s="16">
        <v>0</v>
      </c>
      <c r="K2683" s="9">
        <v>3014</v>
      </c>
      <c r="L2683" s="16">
        <v>0</v>
      </c>
      <c r="M2683" s="16"/>
      <c r="N2683" s="20"/>
      <c r="O2683" s="11">
        <f t="shared" si="440"/>
        <v>39823</v>
      </c>
      <c r="P2683" s="11">
        <v>0</v>
      </c>
      <c r="Q2683" s="11">
        <f t="shared" si="441"/>
        <v>3014</v>
      </c>
      <c r="S2683" s="11">
        <f t="shared" si="442"/>
        <v>39823</v>
      </c>
      <c r="T2683" s="11">
        <f t="shared" si="436"/>
        <v>39823</v>
      </c>
      <c r="U2683" s="11">
        <f t="shared" si="443"/>
        <v>7530</v>
      </c>
      <c r="V2683" s="11">
        <f t="shared" si="437"/>
        <v>39823</v>
      </c>
      <c r="W2683" s="12">
        <f t="shared" si="444"/>
        <v>1</v>
      </c>
      <c r="X2683" s="11">
        <f t="shared" si="438"/>
        <v>0</v>
      </c>
      <c r="Y2683" s="12">
        <f t="shared" si="445"/>
        <v>0</v>
      </c>
    </row>
    <row r="2684" spans="1:31">
      <c r="A2684" s="1">
        <v>37381</v>
      </c>
      <c r="B2684" s="7" t="s">
        <v>79</v>
      </c>
      <c r="C2684" s="8" t="str">
        <f t="shared" si="439"/>
        <v>Sun</v>
      </c>
      <c r="E2684" s="10">
        <v>10</v>
      </c>
      <c r="F2684" s="16">
        <v>13635</v>
      </c>
      <c r="G2684" s="16">
        <v>11461</v>
      </c>
      <c r="H2684" s="100">
        <v>5668</v>
      </c>
      <c r="I2684" s="16">
        <v>0</v>
      </c>
      <c r="J2684" s="16">
        <v>0</v>
      </c>
      <c r="K2684" s="16">
        <v>2754</v>
      </c>
      <c r="L2684" s="16">
        <v>0</v>
      </c>
      <c r="M2684" s="16"/>
      <c r="N2684" s="20"/>
      <c r="O2684" s="11">
        <f t="shared" si="440"/>
        <v>33518</v>
      </c>
      <c r="P2684" s="11">
        <v>0</v>
      </c>
      <c r="Q2684" s="11">
        <f t="shared" si="441"/>
        <v>2754</v>
      </c>
      <c r="S2684" s="11">
        <f>O2684-P2684</f>
        <v>33518</v>
      </c>
      <c r="T2684" s="11">
        <f t="shared" si="436"/>
        <v>33518</v>
      </c>
      <c r="U2684" s="11">
        <f>S2684-S2683</f>
        <v>-6305</v>
      </c>
      <c r="V2684" s="11">
        <f t="shared" si="437"/>
        <v>33518</v>
      </c>
      <c r="W2684" s="12">
        <f>V2684/S2684</f>
        <v>1</v>
      </c>
      <c r="X2684" s="11">
        <f t="shared" si="438"/>
        <v>0</v>
      </c>
      <c r="Y2684" s="12">
        <f>X2684/S2684</f>
        <v>0</v>
      </c>
    </row>
    <row r="2685" spans="1:31">
      <c r="A2685" s="1">
        <v>37382</v>
      </c>
      <c r="B2685" s="7" t="s">
        <v>79</v>
      </c>
      <c r="C2685" s="8" t="str">
        <f t="shared" si="439"/>
        <v>Mon</v>
      </c>
      <c r="E2685" s="10">
        <v>0</v>
      </c>
      <c r="F2685" s="16">
        <v>10251</v>
      </c>
      <c r="G2685" s="16">
        <v>11249</v>
      </c>
      <c r="H2685" s="100">
        <v>5675</v>
      </c>
      <c r="I2685" s="16">
        <v>0</v>
      </c>
      <c r="J2685" s="16">
        <v>0</v>
      </c>
      <c r="K2685" s="16">
        <v>2836</v>
      </c>
      <c r="L2685" s="16">
        <v>0</v>
      </c>
      <c r="M2685" s="16"/>
      <c r="N2685" s="20"/>
      <c r="O2685" s="11">
        <f t="shared" si="440"/>
        <v>30011</v>
      </c>
      <c r="P2685" s="11">
        <v>0</v>
      </c>
      <c r="Q2685" s="11">
        <f t="shared" si="441"/>
        <v>2836</v>
      </c>
      <c r="S2685" s="11">
        <f>O2685-P2685</f>
        <v>30011</v>
      </c>
      <c r="T2685" s="11">
        <f t="shared" si="436"/>
        <v>30011</v>
      </c>
      <c r="U2685" s="11">
        <f>S2685-S2684</f>
        <v>-3507</v>
      </c>
      <c r="V2685" s="11">
        <f t="shared" si="437"/>
        <v>30011</v>
      </c>
      <c r="W2685" s="12">
        <f>V2685/S2685</f>
        <v>1</v>
      </c>
      <c r="X2685" s="11">
        <f t="shared" si="438"/>
        <v>0</v>
      </c>
      <c r="Y2685" s="12">
        <f>X2685/S2685</f>
        <v>0</v>
      </c>
    </row>
    <row r="2686" spans="1:31">
      <c r="A2686" s="1">
        <v>37383</v>
      </c>
      <c r="B2686" s="7" t="s">
        <v>79</v>
      </c>
      <c r="C2686" s="8" t="str">
        <f t="shared" si="439"/>
        <v>Tue</v>
      </c>
      <c r="E2686" s="10">
        <v>0</v>
      </c>
      <c r="F2686" s="16">
        <v>9201</v>
      </c>
      <c r="G2686" s="16">
        <v>10879</v>
      </c>
      <c r="H2686" s="100">
        <v>5424</v>
      </c>
      <c r="I2686" s="16">
        <v>0</v>
      </c>
      <c r="J2686" s="16">
        <v>0</v>
      </c>
      <c r="K2686" s="16">
        <v>2696</v>
      </c>
      <c r="L2686" s="16">
        <v>0</v>
      </c>
      <c r="M2686" s="16"/>
      <c r="N2686" s="20"/>
      <c r="O2686" s="11">
        <f t="shared" si="440"/>
        <v>28200</v>
      </c>
      <c r="P2686" s="11">
        <v>0</v>
      </c>
      <c r="Q2686" s="11">
        <f t="shared" si="441"/>
        <v>2696</v>
      </c>
      <c r="S2686" s="11">
        <f>O2686-P2686</f>
        <v>28200</v>
      </c>
      <c r="T2686" s="11">
        <f t="shared" si="436"/>
        <v>28200</v>
      </c>
      <c r="U2686" s="11">
        <f>S2686-S2685</f>
        <v>-1811</v>
      </c>
      <c r="V2686" s="11">
        <f t="shared" si="437"/>
        <v>28200</v>
      </c>
      <c r="W2686" s="12">
        <f>V2686/S2686</f>
        <v>1</v>
      </c>
      <c r="X2686" s="11">
        <f t="shared" si="438"/>
        <v>0</v>
      </c>
      <c r="Y2686" s="12">
        <f>X2686/S2686</f>
        <v>0</v>
      </c>
    </row>
    <row r="2687" spans="1:31">
      <c r="A2687" s="1">
        <v>37384</v>
      </c>
      <c r="B2687" s="7" t="s">
        <v>79</v>
      </c>
      <c r="C2687" s="8" t="str">
        <f t="shared" si="439"/>
        <v>Wed</v>
      </c>
      <c r="E2687" s="23">
        <v>0</v>
      </c>
      <c r="F2687" s="9">
        <v>9674</v>
      </c>
      <c r="G2687" s="9">
        <v>10951</v>
      </c>
      <c r="H2687" s="61">
        <v>5489</v>
      </c>
      <c r="I2687" s="16">
        <v>0</v>
      </c>
      <c r="J2687" s="16">
        <v>0</v>
      </c>
      <c r="K2687" s="9">
        <v>2716</v>
      </c>
      <c r="L2687" s="16">
        <v>0</v>
      </c>
      <c r="M2687" s="16"/>
      <c r="N2687" s="20"/>
      <c r="O2687" s="11">
        <f t="shared" si="440"/>
        <v>28830</v>
      </c>
      <c r="P2687" s="20">
        <v>0</v>
      </c>
      <c r="Q2687" s="11">
        <f t="shared" si="441"/>
        <v>2716</v>
      </c>
      <c r="S2687" s="11">
        <f t="shared" ref="S2687:S2698" si="446">O2687-P2687</f>
        <v>28830</v>
      </c>
      <c r="T2687" s="11">
        <f t="shared" si="436"/>
        <v>28830</v>
      </c>
      <c r="U2687" s="11">
        <f t="shared" ref="U2687:U2698" si="447">S2687-S2686</f>
        <v>630</v>
      </c>
      <c r="V2687" s="11">
        <f t="shared" si="437"/>
        <v>28830</v>
      </c>
      <c r="W2687" s="12">
        <f t="shared" ref="W2687:W2698" si="448">V2687/S2687</f>
        <v>1</v>
      </c>
      <c r="X2687" s="11">
        <f t="shared" si="438"/>
        <v>0</v>
      </c>
      <c r="Y2687" s="12">
        <f t="shared" ref="Y2687:Y2698" si="449">X2687/S2687</f>
        <v>0</v>
      </c>
    </row>
    <row r="2688" spans="1:31">
      <c r="A2688" s="1">
        <v>37385</v>
      </c>
      <c r="B2688" s="7" t="s">
        <v>79</v>
      </c>
      <c r="C2688" s="8" t="str">
        <f t="shared" si="439"/>
        <v>Thur</v>
      </c>
      <c r="E2688" s="23">
        <v>0</v>
      </c>
      <c r="F2688" s="9">
        <v>9767</v>
      </c>
      <c r="G2688" s="9">
        <v>10782</v>
      </c>
      <c r="H2688" s="61">
        <v>5293</v>
      </c>
      <c r="I2688" s="16">
        <v>0</v>
      </c>
      <c r="J2688" s="16">
        <v>0</v>
      </c>
      <c r="K2688" s="9">
        <v>2580</v>
      </c>
      <c r="L2688" s="16">
        <v>0</v>
      </c>
      <c r="M2688" s="16"/>
      <c r="N2688" s="20"/>
      <c r="O2688" s="11">
        <f t="shared" si="440"/>
        <v>28422</v>
      </c>
      <c r="P2688" s="20">
        <v>0</v>
      </c>
      <c r="Q2688" s="11">
        <f t="shared" si="441"/>
        <v>2580</v>
      </c>
      <c r="S2688" s="11">
        <f t="shared" si="446"/>
        <v>28422</v>
      </c>
      <c r="T2688" s="11">
        <f t="shared" si="436"/>
        <v>28422</v>
      </c>
      <c r="U2688" s="11">
        <f t="shared" si="447"/>
        <v>-408</v>
      </c>
      <c r="V2688" s="11">
        <f t="shared" si="437"/>
        <v>28422</v>
      </c>
      <c r="W2688" s="12">
        <f t="shared" si="448"/>
        <v>1</v>
      </c>
      <c r="X2688" s="11">
        <f t="shared" si="438"/>
        <v>0</v>
      </c>
      <c r="Y2688" s="12">
        <f t="shared" si="449"/>
        <v>0</v>
      </c>
    </row>
    <row r="2689" spans="1:25">
      <c r="A2689" s="1">
        <v>37386</v>
      </c>
      <c r="B2689" s="7" t="s">
        <v>79</v>
      </c>
      <c r="C2689" s="8" t="str">
        <f t="shared" si="439"/>
        <v>Fri</v>
      </c>
      <c r="E2689" s="23">
        <v>0</v>
      </c>
      <c r="F2689" s="82">
        <v>8911</v>
      </c>
      <c r="G2689" s="82">
        <v>10196</v>
      </c>
      <c r="H2689" s="102">
        <v>4817</v>
      </c>
      <c r="I2689" s="16">
        <v>0</v>
      </c>
      <c r="J2689" s="16">
        <v>0</v>
      </c>
      <c r="K2689" s="82">
        <v>2299</v>
      </c>
      <c r="L2689" s="16">
        <v>0</v>
      </c>
      <c r="M2689" s="16"/>
      <c r="N2689" s="20"/>
      <c r="O2689" s="11">
        <f t="shared" si="440"/>
        <v>26223</v>
      </c>
      <c r="P2689" s="20">
        <v>0</v>
      </c>
      <c r="Q2689" s="11">
        <f t="shared" si="441"/>
        <v>2299</v>
      </c>
      <c r="S2689" s="11">
        <f t="shared" si="446"/>
        <v>26223</v>
      </c>
      <c r="T2689" s="11">
        <f t="shared" si="436"/>
        <v>26223</v>
      </c>
      <c r="U2689" s="11">
        <f t="shared" si="447"/>
        <v>-2199</v>
      </c>
      <c r="V2689" s="11">
        <f t="shared" si="437"/>
        <v>26223</v>
      </c>
      <c r="W2689" s="12">
        <f t="shared" si="448"/>
        <v>1</v>
      </c>
      <c r="X2689" s="11">
        <f t="shared" si="438"/>
        <v>0</v>
      </c>
      <c r="Y2689" s="12">
        <f t="shared" si="449"/>
        <v>0</v>
      </c>
    </row>
    <row r="2690" spans="1:25">
      <c r="A2690" s="1">
        <v>37387</v>
      </c>
      <c r="B2690" s="7" t="s">
        <v>79</v>
      </c>
      <c r="C2690" s="8" t="str">
        <f t="shared" si="439"/>
        <v>Sat</v>
      </c>
      <c r="E2690" s="23">
        <v>1</v>
      </c>
      <c r="F2690" s="21">
        <v>8094</v>
      </c>
      <c r="G2690" s="21">
        <v>9581</v>
      </c>
      <c r="H2690" s="101">
        <v>3774</v>
      </c>
      <c r="I2690" s="16">
        <v>0</v>
      </c>
      <c r="J2690" s="16">
        <v>0</v>
      </c>
      <c r="K2690" s="21">
        <v>2077</v>
      </c>
      <c r="L2690" s="16">
        <v>0</v>
      </c>
      <c r="M2690" s="16"/>
      <c r="N2690" s="20"/>
      <c r="O2690" s="11">
        <f t="shared" si="440"/>
        <v>23526</v>
      </c>
      <c r="P2690" s="20">
        <v>0</v>
      </c>
      <c r="Q2690" s="11">
        <f t="shared" si="441"/>
        <v>2077</v>
      </c>
      <c r="S2690" s="11">
        <f t="shared" si="446"/>
        <v>23526</v>
      </c>
      <c r="T2690" s="11">
        <f t="shared" si="436"/>
        <v>23526</v>
      </c>
      <c r="U2690" s="11">
        <f t="shared" si="447"/>
        <v>-2697</v>
      </c>
      <c r="V2690" s="11">
        <f t="shared" si="437"/>
        <v>23526</v>
      </c>
      <c r="W2690" s="12">
        <f t="shared" si="448"/>
        <v>1</v>
      </c>
      <c r="X2690" s="11">
        <f t="shared" si="438"/>
        <v>0</v>
      </c>
      <c r="Y2690" s="12">
        <f t="shared" si="449"/>
        <v>0</v>
      </c>
    </row>
    <row r="2691" spans="1:25">
      <c r="A2691" s="1">
        <v>37388</v>
      </c>
      <c r="B2691" s="7" t="s">
        <v>79</v>
      </c>
      <c r="C2691" s="8" t="str">
        <f t="shared" si="439"/>
        <v>Sun</v>
      </c>
      <c r="E2691" s="23">
        <v>0</v>
      </c>
      <c r="F2691" s="21">
        <v>7960</v>
      </c>
      <c r="G2691" s="21">
        <v>9597</v>
      </c>
      <c r="H2691" s="101">
        <v>3880</v>
      </c>
      <c r="I2691" s="16">
        <v>0</v>
      </c>
      <c r="J2691" s="16">
        <v>0</v>
      </c>
      <c r="K2691" s="21">
        <v>2288</v>
      </c>
      <c r="L2691" s="16">
        <v>0</v>
      </c>
      <c r="M2691" s="16"/>
      <c r="N2691" s="20"/>
      <c r="O2691" s="11">
        <f t="shared" si="440"/>
        <v>23725</v>
      </c>
      <c r="P2691" s="20">
        <v>15</v>
      </c>
      <c r="Q2691" s="11">
        <f t="shared" si="441"/>
        <v>2273</v>
      </c>
      <c r="S2691" s="11">
        <f t="shared" si="446"/>
        <v>23710</v>
      </c>
      <c r="T2691" s="11">
        <f t="shared" ref="T2691:T2754" si="450">SUM(S2691,D2691)</f>
        <v>23710</v>
      </c>
      <c r="U2691" s="11">
        <f t="shared" si="447"/>
        <v>184</v>
      </c>
      <c r="V2691" s="11">
        <f t="shared" ref="V2691:V2754" si="451">SUM(F2691:K2691)-P2691</f>
        <v>23710</v>
      </c>
      <c r="W2691" s="12">
        <f t="shared" si="448"/>
        <v>1</v>
      </c>
      <c r="X2691" s="11">
        <f t="shared" ref="X2691:X2754" si="452">SUM(L2691:M2691)</f>
        <v>0</v>
      </c>
      <c r="Y2691" s="12">
        <f t="shared" si="449"/>
        <v>0</v>
      </c>
    </row>
    <row r="2692" spans="1:25">
      <c r="A2692" s="1">
        <v>37389</v>
      </c>
      <c r="B2692" s="7" t="s">
        <v>79</v>
      </c>
      <c r="C2692" s="8" t="str">
        <f t="shared" ref="C2692:C2755" si="453">IF(WEEKDAY(A2692)=1,"Sun",IF(WEEKDAY(A2692)=2,"Mon",IF(WEEKDAY(A2692)=3,"Tue",IF(WEEKDAY(A2692)=4,"Wed",IF(WEEKDAY(A2692)=5,"Thur",IF(WEEKDAY(A2692)=6,"Fri",IF(WEEKDAY(A2692)=7,"Sat")))))))</f>
        <v>Mon</v>
      </c>
      <c r="E2692" s="23">
        <v>0</v>
      </c>
      <c r="F2692" s="21">
        <v>10005</v>
      </c>
      <c r="G2692" s="21">
        <v>10788</v>
      </c>
      <c r="H2692" s="101">
        <v>5357</v>
      </c>
      <c r="I2692" s="16">
        <v>0</v>
      </c>
      <c r="J2692" s="16">
        <v>0</v>
      </c>
      <c r="K2692" s="21">
        <v>2246</v>
      </c>
      <c r="L2692" s="16">
        <v>0</v>
      </c>
      <c r="M2692" s="16"/>
      <c r="N2692" s="20"/>
      <c r="O2692" s="11">
        <f t="shared" ref="O2692:O2755" si="454">SUM(F2692:M2692)</f>
        <v>28396</v>
      </c>
      <c r="P2692" s="20">
        <v>0</v>
      </c>
      <c r="Q2692" s="11">
        <f t="shared" ref="Q2692:Q2755" si="455">K2692-P2692</f>
        <v>2246</v>
      </c>
      <c r="S2692" s="11">
        <f t="shared" si="446"/>
        <v>28396</v>
      </c>
      <c r="T2692" s="11">
        <f t="shared" si="450"/>
        <v>28396</v>
      </c>
      <c r="U2692" s="11">
        <f t="shared" si="447"/>
        <v>4686</v>
      </c>
      <c r="V2692" s="11">
        <f t="shared" si="451"/>
        <v>28396</v>
      </c>
      <c r="W2692" s="12">
        <f t="shared" si="448"/>
        <v>1</v>
      </c>
      <c r="X2692" s="11">
        <f t="shared" si="452"/>
        <v>0</v>
      </c>
      <c r="Y2692" s="12">
        <f t="shared" si="449"/>
        <v>0</v>
      </c>
    </row>
    <row r="2693" spans="1:25">
      <c r="A2693" s="1">
        <v>37390</v>
      </c>
      <c r="B2693" s="7" t="s">
        <v>79</v>
      </c>
      <c r="C2693" s="8" t="str">
        <f t="shared" si="453"/>
        <v>Tue</v>
      </c>
      <c r="E2693" s="23">
        <v>7</v>
      </c>
      <c r="F2693" s="9">
        <v>14735</v>
      </c>
      <c r="G2693" s="9">
        <v>12022</v>
      </c>
      <c r="H2693" s="61">
        <v>4714</v>
      </c>
      <c r="I2693" s="16">
        <v>0</v>
      </c>
      <c r="J2693" s="16">
        <v>0</v>
      </c>
      <c r="K2693" s="9">
        <v>2173</v>
      </c>
      <c r="L2693" s="16">
        <v>0</v>
      </c>
      <c r="M2693" s="16"/>
      <c r="N2693" s="20"/>
      <c r="O2693" s="11">
        <f t="shared" si="454"/>
        <v>33644</v>
      </c>
      <c r="P2693" s="20">
        <v>1</v>
      </c>
      <c r="Q2693" s="11">
        <f t="shared" si="455"/>
        <v>2172</v>
      </c>
      <c r="S2693" s="11">
        <f t="shared" si="446"/>
        <v>33643</v>
      </c>
      <c r="T2693" s="11">
        <f t="shared" si="450"/>
        <v>33643</v>
      </c>
      <c r="U2693" s="11">
        <f t="shared" si="447"/>
        <v>5247</v>
      </c>
      <c r="V2693" s="11">
        <f t="shared" si="451"/>
        <v>33643</v>
      </c>
      <c r="W2693" s="12">
        <f t="shared" si="448"/>
        <v>1</v>
      </c>
      <c r="X2693" s="11">
        <f t="shared" si="452"/>
        <v>0</v>
      </c>
      <c r="Y2693" s="12">
        <f t="shared" si="449"/>
        <v>0</v>
      </c>
    </row>
    <row r="2694" spans="1:25">
      <c r="A2694" s="1">
        <v>37391</v>
      </c>
      <c r="B2694" s="7" t="s">
        <v>79</v>
      </c>
      <c r="C2694" s="8" t="str">
        <f t="shared" si="453"/>
        <v>Wed</v>
      </c>
      <c r="E2694" s="23">
        <v>5</v>
      </c>
      <c r="F2694" s="9">
        <v>12405</v>
      </c>
      <c r="G2694" s="9">
        <v>11582</v>
      </c>
      <c r="H2694" s="61">
        <v>4047</v>
      </c>
      <c r="I2694" s="16">
        <v>0</v>
      </c>
      <c r="J2694" s="16">
        <v>0</v>
      </c>
      <c r="K2694" s="9">
        <v>8205</v>
      </c>
      <c r="L2694" s="16">
        <v>0</v>
      </c>
      <c r="M2694" s="16"/>
      <c r="N2694" s="20"/>
      <c r="O2694" s="11">
        <f t="shared" si="454"/>
        <v>36239</v>
      </c>
      <c r="P2694" s="20">
        <v>5403</v>
      </c>
      <c r="Q2694" s="11">
        <f t="shared" si="455"/>
        <v>2802</v>
      </c>
      <c r="S2694" s="11">
        <f t="shared" si="446"/>
        <v>30836</v>
      </c>
      <c r="T2694" s="11">
        <f t="shared" si="450"/>
        <v>30836</v>
      </c>
      <c r="U2694" s="11">
        <f t="shared" si="447"/>
        <v>-2807</v>
      </c>
      <c r="V2694" s="11">
        <f t="shared" si="451"/>
        <v>30836</v>
      </c>
      <c r="W2694" s="12">
        <f t="shared" si="448"/>
        <v>1</v>
      </c>
      <c r="X2694" s="11">
        <f t="shared" si="452"/>
        <v>0</v>
      </c>
      <c r="Y2694" s="12">
        <f t="shared" si="449"/>
        <v>0</v>
      </c>
    </row>
    <row r="2695" spans="1:25">
      <c r="A2695" s="1">
        <v>37392</v>
      </c>
      <c r="B2695" s="7" t="s">
        <v>79</v>
      </c>
      <c r="C2695" s="8" t="str">
        <f t="shared" si="453"/>
        <v>Thur</v>
      </c>
      <c r="E2695" s="23">
        <v>0</v>
      </c>
      <c r="F2695" s="9">
        <v>10468</v>
      </c>
      <c r="G2695" s="9">
        <v>10992</v>
      </c>
      <c r="H2695" s="61">
        <v>3404</v>
      </c>
      <c r="I2695" s="16">
        <v>0</v>
      </c>
      <c r="J2695" s="16">
        <v>0</v>
      </c>
      <c r="K2695" s="9">
        <v>2378</v>
      </c>
      <c r="L2695" s="16">
        <v>0</v>
      </c>
      <c r="M2695" s="16"/>
      <c r="N2695" s="20"/>
      <c r="O2695" s="11">
        <f t="shared" si="454"/>
        <v>27242</v>
      </c>
      <c r="P2695" s="20">
        <v>0</v>
      </c>
      <c r="Q2695" s="11">
        <f t="shared" si="455"/>
        <v>2378</v>
      </c>
      <c r="S2695" s="11">
        <f t="shared" si="446"/>
        <v>27242</v>
      </c>
      <c r="T2695" s="11">
        <f t="shared" si="450"/>
        <v>27242</v>
      </c>
      <c r="U2695" s="11">
        <f t="shared" si="447"/>
        <v>-3594</v>
      </c>
      <c r="V2695" s="11">
        <f t="shared" si="451"/>
        <v>27242</v>
      </c>
      <c r="W2695" s="12">
        <f t="shared" si="448"/>
        <v>1</v>
      </c>
      <c r="X2695" s="11">
        <f t="shared" si="452"/>
        <v>0</v>
      </c>
      <c r="Y2695" s="12">
        <f t="shared" si="449"/>
        <v>0</v>
      </c>
    </row>
    <row r="2696" spans="1:25">
      <c r="A2696" s="1">
        <v>37393</v>
      </c>
      <c r="B2696" s="7" t="s">
        <v>79</v>
      </c>
      <c r="C2696" s="8" t="str">
        <f t="shared" si="453"/>
        <v>Fri</v>
      </c>
      <c r="E2696" s="23">
        <v>0</v>
      </c>
      <c r="F2696" s="9">
        <v>9085</v>
      </c>
      <c r="G2696" s="9">
        <v>10371</v>
      </c>
      <c r="H2696" s="61">
        <v>2766</v>
      </c>
      <c r="I2696" s="16">
        <v>0</v>
      </c>
      <c r="J2696" s="16">
        <v>0</v>
      </c>
      <c r="K2696" s="9">
        <v>33179</v>
      </c>
      <c r="L2696" s="16">
        <v>0</v>
      </c>
      <c r="M2696" s="16"/>
      <c r="N2696" s="20"/>
      <c r="O2696" s="11">
        <f t="shared" si="454"/>
        <v>55401</v>
      </c>
      <c r="P2696" s="20">
        <v>30641</v>
      </c>
      <c r="Q2696" s="11">
        <f t="shared" si="455"/>
        <v>2538</v>
      </c>
      <c r="S2696" s="11">
        <f t="shared" si="446"/>
        <v>24760</v>
      </c>
      <c r="T2696" s="11">
        <f t="shared" si="450"/>
        <v>24760</v>
      </c>
      <c r="U2696" s="11">
        <f t="shared" si="447"/>
        <v>-2482</v>
      </c>
      <c r="V2696" s="11">
        <f t="shared" si="451"/>
        <v>24760</v>
      </c>
      <c r="W2696" s="12">
        <f t="shared" si="448"/>
        <v>1</v>
      </c>
      <c r="X2696" s="11">
        <f t="shared" si="452"/>
        <v>0</v>
      </c>
      <c r="Y2696" s="12">
        <f t="shared" si="449"/>
        <v>0</v>
      </c>
    </row>
    <row r="2697" spans="1:25">
      <c r="A2697" s="1">
        <v>37394</v>
      </c>
      <c r="B2697" s="7" t="s">
        <v>79</v>
      </c>
      <c r="C2697" s="8" t="str">
        <f t="shared" si="453"/>
        <v>Sat</v>
      </c>
      <c r="E2697" s="23">
        <v>11</v>
      </c>
      <c r="F2697" s="9">
        <v>13609</v>
      </c>
      <c r="G2697" s="9">
        <v>11079</v>
      </c>
      <c r="H2697" s="61">
        <v>3622</v>
      </c>
      <c r="I2697" s="16">
        <v>0</v>
      </c>
      <c r="J2697" s="16">
        <v>0</v>
      </c>
      <c r="K2697" s="9">
        <v>2627</v>
      </c>
      <c r="L2697" s="16">
        <v>0</v>
      </c>
      <c r="M2697" s="16"/>
      <c r="N2697" s="20"/>
      <c r="O2697" s="11">
        <f t="shared" si="454"/>
        <v>30937</v>
      </c>
      <c r="P2697" s="20">
        <v>162</v>
      </c>
      <c r="Q2697" s="11">
        <f t="shared" si="455"/>
        <v>2465</v>
      </c>
      <c r="S2697" s="11">
        <f t="shared" si="446"/>
        <v>30775</v>
      </c>
      <c r="T2697" s="11">
        <f t="shared" si="450"/>
        <v>30775</v>
      </c>
      <c r="U2697" s="11">
        <f t="shared" si="447"/>
        <v>6015</v>
      </c>
      <c r="V2697" s="11">
        <f t="shared" si="451"/>
        <v>30775</v>
      </c>
      <c r="W2697" s="12">
        <f t="shared" si="448"/>
        <v>1</v>
      </c>
      <c r="X2697" s="11">
        <f t="shared" si="452"/>
        <v>0</v>
      </c>
      <c r="Y2697" s="12">
        <f t="shared" si="449"/>
        <v>0</v>
      </c>
    </row>
    <row r="2698" spans="1:25">
      <c r="A2698" s="1">
        <v>37395</v>
      </c>
      <c r="B2698" s="7" t="s">
        <v>79</v>
      </c>
      <c r="C2698" s="8" t="str">
        <f t="shared" si="453"/>
        <v>Sun</v>
      </c>
      <c r="E2698" s="23">
        <v>15</v>
      </c>
      <c r="F2698" s="9">
        <v>18747</v>
      </c>
      <c r="G2698" s="9">
        <v>12067</v>
      </c>
      <c r="H2698" s="61">
        <v>5042</v>
      </c>
      <c r="I2698" s="16">
        <v>0</v>
      </c>
      <c r="J2698" s="16">
        <v>0</v>
      </c>
      <c r="K2698" s="9">
        <v>2871</v>
      </c>
      <c r="L2698" s="16">
        <v>0</v>
      </c>
      <c r="M2698" s="16"/>
      <c r="N2698" s="20"/>
      <c r="O2698" s="11">
        <f t="shared" si="454"/>
        <v>38727</v>
      </c>
      <c r="P2698" s="20">
        <v>0</v>
      </c>
      <c r="Q2698" s="11">
        <f t="shared" si="455"/>
        <v>2871</v>
      </c>
      <c r="S2698" s="11">
        <f t="shared" si="446"/>
        <v>38727</v>
      </c>
      <c r="T2698" s="11">
        <f t="shared" si="450"/>
        <v>38727</v>
      </c>
      <c r="U2698" s="11">
        <f t="shared" si="447"/>
        <v>7952</v>
      </c>
      <c r="V2698" s="11">
        <f t="shared" si="451"/>
        <v>38727</v>
      </c>
      <c r="W2698" s="12">
        <f t="shared" si="448"/>
        <v>1</v>
      </c>
      <c r="X2698" s="11">
        <f t="shared" si="452"/>
        <v>0</v>
      </c>
      <c r="Y2698" s="12">
        <f t="shared" si="449"/>
        <v>0</v>
      </c>
    </row>
    <row r="2699" spans="1:25">
      <c r="A2699" s="1">
        <v>37396</v>
      </c>
      <c r="B2699" s="7" t="s">
        <v>79</v>
      </c>
      <c r="C2699" s="8" t="str">
        <f t="shared" si="453"/>
        <v>Mon</v>
      </c>
      <c r="E2699" s="23">
        <v>13</v>
      </c>
      <c r="F2699" s="16">
        <v>20828</v>
      </c>
      <c r="G2699" s="16">
        <v>12998</v>
      </c>
      <c r="H2699" s="100">
        <v>6192</v>
      </c>
      <c r="I2699" s="16">
        <v>0</v>
      </c>
      <c r="J2699" s="16">
        <v>0</v>
      </c>
      <c r="K2699" s="16">
        <v>2974</v>
      </c>
      <c r="L2699" s="16">
        <v>0</v>
      </c>
      <c r="M2699" s="16"/>
      <c r="N2699" s="20"/>
      <c r="O2699" s="11">
        <f t="shared" si="454"/>
        <v>42992</v>
      </c>
      <c r="P2699" s="20">
        <v>0</v>
      </c>
      <c r="Q2699" s="11">
        <f t="shared" si="455"/>
        <v>2974</v>
      </c>
      <c r="S2699" s="11">
        <f t="shared" ref="S2699:S2705" si="456">O2699-P2699</f>
        <v>42992</v>
      </c>
      <c r="T2699" s="11">
        <f t="shared" si="450"/>
        <v>42992</v>
      </c>
      <c r="U2699" s="11">
        <f t="shared" ref="U2699:U2705" si="457">S2699-S2698</f>
        <v>4265</v>
      </c>
      <c r="V2699" s="11">
        <f t="shared" si="451"/>
        <v>42992</v>
      </c>
      <c r="W2699" s="12">
        <f t="shared" ref="W2699:W2705" si="458">V2699/S2699</f>
        <v>1</v>
      </c>
      <c r="X2699" s="11">
        <f t="shared" si="452"/>
        <v>0</v>
      </c>
      <c r="Y2699" s="12">
        <f t="shared" ref="Y2699:Y2705" si="459">X2699/S2699</f>
        <v>0</v>
      </c>
    </row>
    <row r="2700" spans="1:25">
      <c r="A2700" s="1">
        <v>37397</v>
      </c>
      <c r="B2700" s="7" t="s">
        <v>79</v>
      </c>
      <c r="C2700" s="8" t="str">
        <f t="shared" si="453"/>
        <v>Tue</v>
      </c>
      <c r="E2700" s="23">
        <v>16</v>
      </c>
      <c r="F2700" s="16">
        <v>24214</v>
      </c>
      <c r="G2700" s="16">
        <v>13445</v>
      </c>
      <c r="H2700" s="100">
        <v>6770</v>
      </c>
      <c r="I2700" s="16">
        <v>0</v>
      </c>
      <c r="J2700" s="16">
        <v>0</v>
      </c>
      <c r="K2700" s="16">
        <v>2737</v>
      </c>
      <c r="L2700" s="16">
        <v>0</v>
      </c>
      <c r="M2700" s="16"/>
      <c r="N2700" s="20"/>
      <c r="O2700" s="11">
        <f t="shared" si="454"/>
        <v>47166</v>
      </c>
      <c r="P2700" s="20">
        <v>0</v>
      </c>
      <c r="Q2700" s="11">
        <f t="shared" si="455"/>
        <v>2737</v>
      </c>
      <c r="S2700" s="11">
        <f t="shared" si="456"/>
        <v>47166</v>
      </c>
      <c r="T2700" s="11">
        <f t="shared" si="450"/>
        <v>47166</v>
      </c>
      <c r="U2700" s="11">
        <f t="shared" si="457"/>
        <v>4174</v>
      </c>
      <c r="V2700" s="11">
        <f t="shared" si="451"/>
        <v>47166</v>
      </c>
      <c r="W2700" s="12">
        <f t="shared" si="458"/>
        <v>1</v>
      </c>
      <c r="X2700" s="11">
        <f t="shared" si="452"/>
        <v>0</v>
      </c>
      <c r="Y2700" s="12">
        <f t="shared" si="459"/>
        <v>0</v>
      </c>
    </row>
    <row r="2701" spans="1:25">
      <c r="A2701" s="1">
        <v>37398</v>
      </c>
      <c r="B2701" s="7" t="s">
        <v>79</v>
      </c>
      <c r="C2701" s="8" t="str">
        <f t="shared" si="453"/>
        <v>Wed</v>
      </c>
      <c r="E2701" s="23">
        <v>11</v>
      </c>
      <c r="F2701" s="16">
        <v>18040</v>
      </c>
      <c r="G2701" s="16">
        <v>12483</v>
      </c>
      <c r="H2701" s="100">
        <v>5525</v>
      </c>
      <c r="I2701" s="16">
        <v>0</v>
      </c>
      <c r="J2701" s="16">
        <v>0</v>
      </c>
      <c r="K2701" s="16">
        <v>2796</v>
      </c>
      <c r="L2701" s="16">
        <v>0</v>
      </c>
      <c r="M2701" s="16"/>
      <c r="N2701" s="20"/>
      <c r="O2701" s="11">
        <f t="shared" si="454"/>
        <v>38844</v>
      </c>
      <c r="P2701" s="20">
        <v>0</v>
      </c>
      <c r="Q2701" s="11">
        <f t="shared" si="455"/>
        <v>2796</v>
      </c>
      <c r="S2701" s="11">
        <f t="shared" si="456"/>
        <v>38844</v>
      </c>
      <c r="T2701" s="11">
        <f t="shared" si="450"/>
        <v>38844</v>
      </c>
      <c r="U2701" s="11">
        <f t="shared" si="457"/>
        <v>-8322</v>
      </c>
      <c r="V2701" s="11">
        <f t="shared" si="451"/>
        <v>38844</v>
      </c>
      <c r="W2701" s="12">
        <f t="shared" si="458"/>
        <v>1</v>
      </c>
      <c r="X2701" s="11">
        <f t="shared" si="452"/>
        <v>0</v>
      </c>
      <c r="Y2701" s="12">
        <f t="shared" si="459"/>
        <v>0</v>
      </c>
    </row>
    <row r="2702" spans="1:25">
      <c r="A2702" s="1">
        <v>37399</v>
      </c>
      <c r="B2702" s="7" t="s">
        <v>79</v>
      </c>
      <c r="C2702" s="8" t="str">
        <f t="shared" si="453"/>
        <v>Thur</v>
      </c>
      <c r="E2702" s="23">
        <v>5</v>
      </c>
      <c r="F2702" s="16">
        <v>12467</v>
      </c>
      <c r="G2702" s="16">
        <v>11190</v>
      </c>
      <c r="H2702" s="100">
        <v>4038</v>
      </c>
      <c r="I2702" s="16">
        <v>0</v>
      </c>
      <c r="J2702" s="16">
        <v>0</v>
      </c>
      <c r="K2702" s="16">
        <v>2725</v>
      </c>
      <c r="L2702" s="16">
        <v>0</v>
      </c>
      <c r="M2702" s="16"/>
      <c r="N2702" s="20"/>
      <c r="O2702" s="11">
        <f t="shared" si="454"/>
        <v>30420</v>
      </c>
      <c r="P2702" s="20">
        <v>0</v>
      </c>
      <c r="Q2702" s="11">
        <f t="shared" si="455"/>
        <v>2725</v>
      </c>
      <c r="S2702" s="11">
        <f t="shared" si="456"/>
        <v>30420</v>
      </c>
      <c r="T2702" s="11">
        <f t="shared" si="450"/>
        <v>30420</v>
      </c>
      <c r="U2702" s="11">
        <f t="shared" si="457"/>
        <v>-8424</v>
      </c>
      <c r="V2702" s="11">
        <f t="shared" si="451"/>
        <v>30420</v>
      </c>
      <c r="W2702" s="12">
        <f t="shared" si="458"/>
        <v>1</v>
      </c>
      <c r="X2702" s="11">
        <f t="shared" si="452"/>
        <v>0</v>
      </c>
      <c r="Y2702" s="12">
        <f t="shared" si="459"/>
        <v>0</v>
      </c>
    </row>
    <row r="2703" spans="1:25">
      <c r="A2703" s="1">
        <v>37400</v>
      </c>
      <c r="B2703" s="7" t="s">
        <v>79</v>
      </c>
      <c r="C2703" s="8" t="str">
        <f t="shared" si="453"/>
        <v>Fri</v>
      </c>
      <c r="E2703" s="23">
        <v>0</v>
      </c>
      <c r="F2703" s="16">
        <v>9022</v>
      </c>
      <c r="G2703" s="16">
        <v>10038</v>
      </c>
      <c r="H2703" s="100">
        <v>2819</v>
      </c>
      <c r="I2703" s="16">
        <v>0</v>
      </c>
      <c r="J2703" s="16">
        <v>0</v>
      </c>
      <c r="K2703" s="16">
        <v>2524</v>
      </c>
      <c r="L2703" s="16">
        <v>0</v>
      </c>
      <c r="M2703" s="16"/>
      <c r="N2703" s="20"/>
      <c r="O2703" s="11">
        <f t="shared" si="454"/>
        <v>24403</v>
      </c>
      <c r="P2703" s="20">
        <v>0</v>
      </c>
      <c r="Q2703" s="11">
        <f t="shared" si="455"/>
        <v>2524</v>
      </c>
      <c r="S2703" s="11">
        <f t="shared" si="456"/>
        <v>24403</v>
      </c>
      <c r="T2703" s="11">
        <f t="shared" si="450"/>
        <v>24403</v>
      </c>
      <c r="U2703" s="11">
        <f t="shared" si="457"/>
        <v>-6017</v>
      </c>
      <c r="V2703" s="11">
        <f t="shared" si="451"/>
        <v>24403</v>
      </c>
      <c r="W2703" s="12">
        <f t="shared" si="458"/>
        <v>1</v>
      </c>
      <c r="X2703" s="11">
        <f t="shared" si="452"/>
        <v>0</v>
      </c>
      <c r="Y2703" s="12">
        <f t="shared" si="459"/>
        <v>0</v>
      </c>
    </row>
    <row r="2704" spans="1:25">
      <c r="A2704" s="1">
        <v>37401</v>
      </c>
      <c r="B2704" s="7" t="s">
        <v>79</v>
      </c>
      <c r="C2704" s="8" t="str">
        <f t="shared" si="453"/>
        <v>Sat</v>
      </c>
      <c r="E2704" s="23">
        <v>0</v>
      </c>
      <c r="F2704" s="16">
        <v>7723</v>
      </c>
      <c r="G2704" s="16">
        <v>9501</v>
      </c>
      <c r="H2704" s="100">
        <v>1997</v>
      </c>
      <c r="I2704" s="16">
        <v>0</v>
      </c>
      <c r="J2704" s="16">
        <v>0</v>
      </c>
      <c r="K2704" s="16">
        <v>2382</v>
      </c>
      <c r="L2704" s="16">
        <v>0</v>
      </c>
      <c r="M2704" s="16"/>
      <c r="N2704" s="20"/>
      <c r="O2704" s="11">
        <f t="shared" si="454"/>
        <v>21603</v>
      </c>
      <c r="P2704" s="20">
        <v>0</v>
      </c>
      <c r="Q2704" s="11">
        <f t="shared" si="455"/>
        <v>2382</v>
      </c>
      <c r="S2704" s="11">
        <f t="shared" si="456"/>
        <v>21603</v>
      </c>
      <c r="T2704" s="11">
        <f t="shared" si="450"/>
        <v>21603</v>
      </c>
      <c r="U2704" s="11">
        <f t="shared" si="457"/>
        <v>-2800</v>
      </c>
      <c r="V2704" s="11">
        <f t="shared" si="451"/>
        <v>21603</v>
      </c>
      <c r="W2704" s="12">
        <f t="shared" si="458"/>
        <v>1</v>
      </c>
      <c r="X2704" s="11">
        <f t="shared" si="452"/>
        <v>0</v>
      </c>
      <c r="Y2704" s="12">
        <f t="shared" si="459"/>
        <v>0</v>
      </c>
    </row>
    <row r="2705" spans="1:25">
      <c r="A2705" s="1">
        <v>37402</v>
      </c>
      <c r="B2705" s="7" t="s">
        <v>79</v>
      </c>
      <c r="C2705" s="8" t="str">
        <f t="shared" si="453"/>
        <v>Sun</v>
      </c>
      <c r="E2705" s="23">
        <v>0</v>
      </c>
      <c r="F2705" s="16">
        <v>6853</v>
      </c>
      <c r="G2705" s="16">
        <v>9252</v>
      </c>
      <c r="H2705" s="100">
        <v>1615</v>
      </c>
      <c r="I2705" s="16">
        <v>0</v>
      </c>
      <c r="J2705" s="16">
        <v>0</v>
      </c>
      <c r="K2705" s="16">
        <v>2359</v>
      </c>
      <c r="L2705" s="16">
        <v>0</v>
      </c>
      <c r="M2705" s="16"/>
      <c r="N2705" s="20"/>
      <c r="O2705" s="11">
        <f t="shared" si="454"/>
        <v>20079</v>
      </c>
      <c r="P2705" s="20">
        <v>0</v>
      </c>
      <c r="Q2705" s="11">
        <f t="shared" si="455"/>
        <v>2359</v>
      </c>
      <c r="S2705" s="11">
        <f t="shared" si="456"/>
        <v>20079</v>
      </c>
      <c r="T2705" s="11">
        <f t="shared" si="450"/>
        <v>20079</v>
      </c>
      <c r="U2705" s="11">
        <f t="shared" si="457"/>
        <v>-1524</v>
      </c>
      <c r="V2705" s="11">
        <f t="shared" si="451"/>
        <v>20079</v>
      </c>
      <c r="W2705" s="12">
        <f t="shared" si="458"/>
        <v>1</v>
      </c>
      <c r="X2705" s="11">
        <f t="shared" si="452"/>
        <v>0</v>
      </c>
      <c r="Y2705" s="12">
        <f t="shared" si="459"/>
        <v>0</v>
      </c>
    </row>
    <row r="2706" spans="1:25">
      <c r="A2706" s="1">
        <v>37403</v>
      </c>
      <c r="B2706" s="7" t="s">
        <v>79</v>
      </c>
      <c r="C2706" s="8" t="str">
        <f t="shared" si="453"/>
        <v>Mon</v>
      </c>
      <c r="E2706" s="23">
        <v>0</v>
      </c>
      <c r="F2706" s="16">
        <v>8039</v>
      </c>
      <c r="G2706" s="16">
        <v>9940</v>
      </c>
      <c r="H2706" s="100">
        <v>2136</v>
      </c>
      <c r="I2706" s="16">
        <v>0</v>
      </c>
      <c r="J2706" s="16">
        <v>0</v>
      </c>
      <c r="K2706" s="16">
        <v>2326</v>
      </c>
      <c r="L2706" s="16">
        <v>0</v>
      </c>
      <c r="M2706" s="16"/>
      <c r="N2706" s="20"/>
      <c r="O2706" s="11">
        <f t="shared" si="454"/>
        <v>22441</v>
      </c>
      <c r="P2706" s="20">
        <v>0</v>
      </c>
      <c r="Q2706" s="11">
        <f t="shared" si="455"/>
        <v>2326</v>
      </c>
      <c r="S2706" s="11">
        <f>O2706-P2706</f>
        <v>22441</v>
      </c>
      <c r="T2706" s="11">
        <f t="shared" si="450"/>
        <v>22441</v>
      </c>
      <c r="U2706" s="11">
        <f>S2706-S2705</f>
        <v>2362</v>
      </c>
      <c r="V2706" s="11">
        <f t="shared" si="451"/>
        <v>22441</v>
      </c>
      <c r="W2706" s="12">
        <f>V2706/S2706</f>
        <v>1</v>
      </c>
      <c r="X2706" s="11">
        <f t="shared" si="452"/>
        <v>0</v>
      </c>
      <c r="Y2706" s="12">
        <f>X2706/S2706</f>
        <v>0</v>
      </c>
    </row>
    <row r="2707" spans="1:25">
      <c r="A2707" s="1">
        <v>37404</v>
      </c>
      <c r="B2707" s="7" t="s">
        <v>79</v>
      </c>
      <c r="C2707" s="8" t="str">
        <f t="shared" si="453"/>
        <v>Tue</v>
      </c>
      <c r="E2707" s="23">
        <v>0</v>
      </c>
      <c r="F2707" s="16">
        <v>9839</v>
      </c>
      <c r="G2707" s="16">
        <v>10854</v>
      </c>
      <c r="H2707" s="100">
        <v>3203</v>
      </c>
      <c r="I2707" s="16">
        <v>0</v>
      </c>
      <c r="J2707" s="16">
        <v>0</v>
      </c>
      <c r="K2707" s="16">
        <v>2499</v>
      </c>
      <c r="L2707" s="16">
        <v>0</v>
      </c>
      <c r="M2707" s="16"/>
      <c r="N2707" s="20"/>
      <c r="O2707" s="11">
        <f t="shared" si="454"/>
        <v>26395</v>
      </c>
      <c r="P2707" s="20">
        <v>0</v>
      </c>
      <c r="Q2707" s="11">
        <f t="shared" si="455"/>
        <v>2499</v>
      </c>
      <c r="S2707" s="11">
        <f>O2707-P2707</f>
        <v>26395</v>
      </c>
      <c r="T2707" s="11">
        <f t="shared" si="450"/>
        <v>26395</v>
      </c>
      <c r="U2707" s="11">
        <f>S2707-S2706</f>
        <v>3954</v>
      </c>
      <c r="V2707" s="11">
        <f t="shared" si="451"/>
        <v>26395</v>
      </c>
      <c r="W2707" s="12">
        <f>V2707/S2707</f>
        <v>1</v>
      </c>
      <c r="X2707" s="11">
        <f t="shared" si="452"/>
        <v>0</v>
      </c>
      <c r="Y2707" s="12">
        <f>X2707/S2707</f>
        <v>0</v>
      </c>
    </row>
    <row r="2708" spans="1:25">
      <c r="A2708" s="1">
        <v>37405</v>
      </c>
      <c r="B2708" s="7" t="s">
        <v>79</v>
      </c>
      <c r="C2708" s="8" t="str">
        <f t="shared" si="453"/>
        <v>Wed</v>
      </c>
      <c r="E2708" s="23">
        <v>0</v>
      </c>
      <c r="F2708" s="16">
        <v>9895</v>
      </c>
      <c r="G2708" s="16">
        <v>10985</v>
      </c>
      <c r="H2708" s="100">
        <v>3156</v>
      </c>
      <c r="I2708" s="16">
        <v>0</v>
      </c>
      <c r="J2708" s="16">
        <v>0</v>
      </c>
      <c r="K2708" s="16">
        <v>2624</v>
      </c>
      <c r="L2708" s="16">
        <v>0</v>
      </c>
      <c r="M2708" s="16"/>
      <c r="N2708" s="20"/>
      <c r="O2708" s="11">
        <f t="shared" si="454"/>
        <v>26660</v>
      </c>
      <c r="P2708" s="20">
        <v>0</v>
      </c>
      <c r="Q2708" s="11">
        <f t="shared" si="455"/>
        <v>2624</v>
      </c>
      <c r="S2708" s="11">
        <f>O2708-P2708</f>
        <v>26660</v>
      </c>
      <c r="T2708" s="11">
        <f t="shared" si="450"/>
        <v>26660</v>
      </c>
      <c r="U2708" s="11">
        <f>S2708-S2707</f>
        <v>265</v>
      </c>
      <c r="V2708" s="11">
        <f t="shared" si="451"/>
        <v>26660</v>
      </c>
      <c r="W2708" s="12">
        <f>V2708/S2708</f>
        <v>1</v>
      </c>
      <c r="X2708" s="11">
        <f t="shared" si="452"/>
        <v>0</v>
      </c>
      <c r="Y2708" s="12">
        <f>X2708/S2708</f>
        <v>0</v>
      </c>
    </row>
    <row r="2709" spans="1:25">
      <c r="A2709" s="1">
        <v>37406</v>
      </c>
      <c r="B2709" s="7" t="s">
        <v>79</v>
      </c>
      <c r="C2709" s="8" t="str">
        <f t="shared" si="453"/>
        <v>Thur</v>
      </c>
      <c r="E2709" s="23">
        <v>0</v>
      </c>
      <c r="F2709" s="16">
        <v>9541</v>
      </c>
      <c r="G2709" s="16">
        <v>10855</v>
      </c>
      <c r="H2709" s="100">
        <v>3062</v>
      </c>
      <c r="I2709" s="16">
        <v>0</v>
      </c>
      <c r="J2709" s="16">
        <v>0</v>
      </c>
      <c r="K2709" s="16">
        <v>2529</v>
      </c>
      <c r="L2709" s="16">
        <v>0</v>
      </c>
      <c r="M2709" s="16"/>
      <c r="N2709" s="20"/>
      <c r="O2709" s="11">
        <f t="shared" si="454"/>
        <v>25987</v>
      </c>
      <c r="P2709" s="20">
        <v>0</v>
      </c>
      <c r="Q2709" s="11">
        <f t="shared" si="455"/>
        <v>2529</v>
      </c>
      <c r="S2709" s="11">
        <f>O2709-P2709</f>
        <v>25987</v>
      </c>
      <c r="T2709" s="11">
        <f t="shared" si="450"/>
        <v>25987</v>
      </c>
      <c r="U2709" s="11">
        <f>S2709-S2708</f>
        <v>-673</v>
      </c>
      <c r="V2709" s="11">
        <f t="shared" si="451"/>
        <v>25987</v>
      </c>
      <c r="W2709" s="12">
        <f>V2709/S2709</f>
        <v>1</v>
      </c>
      <c r="X2709" s="11">
        <f t="shared" si="452"/>
        <v>0</v>
      </c>
      <c r="Y2709" s="12">
        <f>X2709/S2709</f>
        <v>0</v>
      </c>
    </row>
    <row r="2710" spans="1:25">
      <c r="A2710" s="1">
        <v>37407</v>
      </c>
      <c r="B2710" s="7" t="s">
        <v>79</v>
      </c>
      <c r="C2710" s="8" t="str">
        <f t="shared" si="453"/>
        <v>Fri</v>
      </c>
      <c r="E2710" s="23">
        <v>0</v>
      </c>
      <c r="F2710" s="9">
        <v>8336</v>
      </c>
      <c r="G2710" s="16">
        <v>10049</v>
      </c>
      <c r="H2710" s="61">
        <v>2433</v>
      </c>
      <c r="I2710" s="9">
        <v>0</v>
      </c>
      <c r="J2710" s="9">
        <v>0</v>
      </c>
      <c r="K2710" s="9">
        <v>19428</v>
      </c>
      <c r="L2710" s="9">
        <v>0</v>
      </c>
      <c r="M2710" s="9"/>
      <c r="O2710" s="11">
        <f t="shared" si="454"/>
        <v>40246</v>
      </c>
      <c r="P2710" s="11">
        <v>17513</v>
      </c>
      <c r="Q2710" s="11">
        <f t="shared" si="455"/>
        <v>1915</v>
      </c>
      <c r="S2710" s="11">
        <f>O2710-P2710</f>
        <v>22733</v>
      </c>
      <c r="T2710" s="11">
        <f t="shared" si="450"/>
        <v>22733</v>
      </c>
      <c r="U2710" s="11">
        <f>S2710-S2709</f>
        <v>-3254</v>
      </c>
      <c r="V2710" s="11">
        <f t="shared" si="451"/>
        <v>22733</v>
      </c>
      <c r="W2710" s="12">
        <f>V2710/S2710</f>
        <v>1</v>
      </c>
      <c r="X2710" s="11">
        <f t="shared" si="452"/>
        <v>0</v>
      </c>
      <c r="Y2710" s="12">
        <f>X2710/S2710</f>
        <v>0</v>
      </c>
    </row>
    <row r="2711" spans="1:25">
      <c r="A2711" s="1">
        <v>37408</v>
      </c>
      <c r="B2711" s="7" t="s">
        <v>80</v>
      </c>
      <c r="C2711" s="8" t="str">
        <f t="shared" si="453"/>
        <v>Sat</v>
      </c>
      <c r="E2711" s="23">
        <v>0</v>
      </c>
      <c r="F2711" s="9">
        <v>7241</v>
      </c>
      <c r="G2711" s="9">
        <v>9397</v>
      </c>
      <c r="H2711" s="61">
        <v>1664</v>
      </c>
      <c r="I2711" s="9">
        <v>0</v>
      </c>
      <c r="J2711" s="9">
        <v>0</v>
      </c>
      <c r="K2711" s="9">
        <v>18784</v>
      </c>
      <c r="L2711" s="9">
        <v>0</v>
      </c>
      <c r="M2711" s="9"/>
      <c r="O2711" s="11">
        <f t="shared" si="454"/>
        <v>37086</v>
      </c>
      <c r="P2711" s="11">
        <v>16677</v>
      </c>
      <c r="Q2711" s="11">
        <f t="shared" si="455"/>
        <v>2107</v>
      </c>
      <c r="S2711" s="11">
        <f t="shared" ref="S2711:S2740" si="460">O2711-P2711</f>
        <v>20409</v>
      </c>
      <c r="T2711" s="11">
        <f t="shared" si="450"/>
        <v>20409</v>
      </c>
      <c r="U2711" s="11">
        <f t="shared" ref="U2711:U2740" si="461">S2711-S2710</f>
        <v>-2324</v>
      </c>
      <c r="V2711" s="11">
        <f t="shared" si="451"/>
        <v>20409</v>
      </c>
      <c r="W2711" s="12">
        <f t="shared" ref="W2711:W2740" si="462">V2711/S2711</f>
        <v>1</v>
      </c>
      <c r="X2711" s="11">
        <f t="shared" si="452"/>
        <v>0</v>
      </c>
      <c r="Y2711" s="12">
        <f t="shared" ref="Y2711:Y2740" si="463">X2711/S2711</f>
        <v>0</v>
      </c>
    </row>
    <row r="2712" spans="1:25">
      <c r="A2712" s="1">
        <v>37409</v>
      </c>
      <c r="B2712" s="7" t="s">
        <v>80</v>
      </c>
      <c r="C2712" s="8" t="str">
        <f t="shared" si="453"/>
        <v>Sun</v>
      </c>
      <c r="E2712" s="23">
        <v>0</v>
      </c>
      <c r="F2712" s="9">
        <v>8158</v>
      </c>
      <c r="G2712" s="9">
        <v>9955</v>
      </c>
      <c r="H2712" s="61">
        <v>2105</v>
      </c>
      <c r="I2712" s="9">
        <v>0</v>
      </c>
      <c r="J2712" s="9">
        <v>0</v>
      </c>
      <c r="K2712" s="9">
        <v>18501</v>
      </c>
      <c r="L2712" s="9">
        <v>0</v>
      </c>
      <c r="M2712" s="9"/>
      <c r="O2712" s="11">
        <f t="shared" si="454"/>
        <v>38719</v>
      </c>
      <c r="P2712" s="11">
        <v>16532</v>
      </c>
      <c r="Q2712" s="11">
        <f t="shared" si="455"/>
        <v>1969</v>
      </c>
      <c r="S2712" s="11">
        <f t="shared" si="460"/>
        <v>22187</v>
      </c>
      <c r="T2712" s="11">
        <f t="shared" si="450"/>
        <v>22187</v>
      </c>
      <c r="U2712" s="11">
        <f t="shared" si="461"/>
        <v>1778</v>
      </c>
      <c r="V2712" s="11">
        <f t="shared" si="451"/>
        <v>22187</v>
      </c>
      <c r="W2712" s="12">
        <f t="shared" si="462"/>
        <v>1</v>
      </c>
      <c r="X2712" s="11">
        <f t="shared" si="452"/>
        <v>0</v>
      </c>
      <c r="Y2712" s="12">
        <f t="shared" si="463"/>
        <v>0</v>
      </c>
    </row>
    <row r="2713" spans="1:25">
      <c r="A2713" s="1">
        <v>37410</v>
      </c>
      <c r="B2713" s="7" t="s">
        <v>80</v>
      </c>
      <c r="C2713" s="8" t="str">
        <f t="shared" si="453"/>
        <v>Mon</v>
      </c>
      <c r="E2713" s="23">
        <v>0</v>
      </c>
      <c r="F2713" s="9">
        <v>9729</v>
      </c>
      <c r="G2713" s="9">
        <v>10952</v>
      </c>
      <c r="H2713" s="61">
        <v>2913</v>
      </c>
      <c r="I2713" s="9">
        <v>0</v>
      </c>
      <c r="J2713" s="9">
        <v>0</v>
      </c>
      <c r="K2713" s="9">
        <v>2320</v>
      </c>
      <c r="L2713" s="9">
        <v>0</v>
      </c>
      <c r="M2713" s="9"/>
      <c r="O2713" s="11">
        <f t="shared" si="454"/>
        <v>25914</v>
      </c>
      <c r="P2713" s="11">
        <v>0</v>
      </c>
      <c r="Q2713" s="11">
        <f t="shared" si="455"/>
        <v>2320</v>
      </c>
      <c r="S2713" s="11">
        <f t="shared" si="460"/>
        <v>25914</v>
      </c>
      <c r="T2713" s="11">
        <f t="shared" si="450"/>
        <v>25914</v>
      </c>
      <c r="U2713" s="11">
        <f t="shared" si="461"/>
        <v>3727</v>
      </c>
      <c r="V2713" s="11">
        <f t="shared" si="451"/>
        <v>25914</v>
      </c>
      <c r="W2713" s="12">
        <f t="shared" si="462"/>
        <v>1</v>
      </c>
      <c r="X2713" s="11">
        <f t="shared" si="452"/>
        <v>0</v>
      </c>
      <c r="Y2713" s="12">
        <f t="shared" si="463"/>
        <v>0</v>
      </c>
    </row>
    <row r="2714" spans="1:25">
      <c r="A2714" s="1">
        <v>37411</v>
      </c>
      <c r="B2714" s="7" t="s">
        <v>80</v>
      </c>
      <c r="C2714" s="8" t="str">
        <f t="shared" si="453"/>
        <v>Tue</v>
      </c>
      <c r="E2714" s="23">
        <v>0</v>
      </c>
      <c r="F2714" s="9">
        <v>8962</v>
      </c>
      <c r="G2714" s="9">
        <v>10423</v>
      </c>
      <c r="H2714" s="61">
        <v>2624</v>
      </c>
      <c r="I2714" s="9">
        <v>0</v>
      </c>
      <c r="J2714" s="9">
        <v>0</v>
      </c>
      <c r="K2714" s="9">
        <v>24341</v>
      </c>
      <c r="L2714" s="9">
        <v>0</v>
      </c>
      <c r="M2714" s="9"/>
      <c r="O2714" s="11">
        <f t="shared" si="454"/>
        <v>46350</v>
      </c>
      <c r="P2714" s="11">
        <v>21899</v>
      </c>
      <c r="Q2714" s="11">
        <f t="shared" si="455"/>
        <v>2442</v>
      </c>
      <c r="S2714" s="11">
        <f t="shared" si="460"/>
        <v>24451</v>
      </c>
      <c r="T2714" s="11">
        <f t="shared" si="450"/>
        <v>24451</v>
      </c>
      <c r="U2714" s="11">
        <f t="shared" si="461"/>
        <v>-1463</v>
      </c>
      <c r="V2714" s="11">
        <f t="shared" si="451"/>
        <v>24451</v>
      </c>
      <c r="W2714" s="12">
        <f t="shared" si="462"/>
        <v>1</v>
      </c>
      <c r="X2714" s="11">
        <f t="shared" si="452"/>
        <v>0</v>
      </c>
      <c r="Y2714" s="12">
        <f t="shared" si="463"/>
        <v>0</v>
      </c>
    </row>
    <row r="2715" spans="1:25">
      <c r="A2715" s="1">
        <v>37412</v>
      </c>
      <c r="B2715" s="7" t="s">
        <v>80</v>
      </c>
      <c r="C2715" s="8" t="str">
        <f t="shared" si="453"/>
        <v>Wed</v>
      </c>
      <c r="E2715" s="23">
        <v>0</v>
      </c>
      <c r="F2715" s="9">
        <v>8890</v>
      </c>
      <c r="G2715" s="9">
        <v>10556</v>
      </c>
      <c r="H2715" s="61">
        <v>2596</v>
      </c>
      <c r="I2715" s="9">
        <v>0</v>
      </c>
      <c r="J2715" s="9">
        <v>0</v>
      </c>
      <c r="K2715" s="9">
        <v>40581</v>
      </c>
      <c r="L2715" s="9">
        <v>0</v>
      </c>
      <c r="M2715" s="9"/>
      <c r="O2715" s="11">
        <f t="shared" si="454"/>
        <v>62623</v>
      </c>
      <c r="P2715" s="11">
        <v>38665</v>
      </c>
      <c r="Q2715" s="11">
        <f t="shared" si="455"/>
        <v>1916</v>
      </c>
      <c r="S2715" s="11">
        <f t="shared" si="460"/>
        <v>23958</v>
      </c>
      <c r="T2715" s="11">
        <f t="shared" si="450"/>
        <v>23958</v>
      </c>
      <c r="U2715" s="11">
        <f t="shared" si="461"/>
        <v>-493</v>
      </c>
      <c r="V2715" s="11">
        <f t="shared" si="451"/>
        <v>23958</v>
      </c>
      <c r="W2715" s="12">
        <f t="shared" si="462"/>
        <v>1</v>
      </c>
      <c r="X2715" s="11">
        <f t="shared" si="452"/>
        <v>0</v>
      </c>
      <c r="Y2715" s="12">
        <f t="shared" si="463"/>
        <v>0</v>
      </c>
    </row>
    <row r="2716" spans="1:25">
      <c r="A2716" s="1">
        <v>37413</v>
      </c>
      <c r="B2716" s="7" t="s">
        <v>80</v>
      </c>
      <c r="C2716" s="8" t="str">
        <f t="shared" si="453"/>
        <v>Thur</v>
      </c>
      <c r="E2716" s="23">
        <v>0</v>
      </c>
      <c r="F2716" s="9">
        <v>9334</v>
      </c>
      <c r="G2716" s="9">
        <v>10725</v>
      </c>
      <c r="H2716" s="61">
        <v>2720</v>
      </c>
      <c r="I2716" s="9">
        <v>0</v>
      </c>
      <c r="J2716" s="9">
        <v>0</v>
      </c>
      <c r="K2716" s="9">
        <v>21156</v>
      </c>
      <c r="L2716" s="9">
        <v>0</v>
      </c>
      <c r="M2716" s="9"/>
      <c r="O2716" s="11">
        <f t="shared" si="454"/>
        <v>43935</v>
      </c>
      <c r="P2716" s="11">
        <v>18528</v>
      </c>
      <c r="Q2716" s="11">
        <f t="shared" si="455"/>
        <v>2628</v>
      </c>
      <c r="S2716" s="11">
        <f t="shared" si="460"/>
        <v>25407</v>
      </c>
      <c r="T2716" s="11">
        <f t="shared" si="450"/>
        <v>25407</v>
      </c>
      <c r="U2716" s="11">
        <f t="shared" si="461"/>
        <v>1449</v>
      </c>
      <c r="V2716" s="11">
        <f t="shared" si="451"/>
        <v>25407</v>
      </c>
      <c r="W2716" s="12">
        <f t="shared" si="462"/>
        <v>1</v>
      </c>
      <c r="X2716" s="11">
        <f t="shared" si="452"/>
        <v>0</v>
      </c>
      <c r="Y2716" s="12">
        <f t="shared" si="463"/>
        <v>0</v>
      </c>
    </row>
    <row r="2717" spans="1:25">
      <c r="A2717" s="1">
        <v>37414</v>
      </c>
      <c r="B2717" s="7" t="s">
        <v>80</v>
      </c>
      <c r="C2717" s="8" t="str">
        <f t="shared" si="453"/>
        <v>Fri</v>
      </c>
      <c r="E2717" s="23">
        <v>3</v>
      </c>
      <c r="F2717" s="9">
        <v>9324</v>
      </c>
      <c r="G2717" s="9">
        <v>10598</v>
      </c>
      <c r="H2717" s="61">
        <v>2679</v>
      </c>
      <c r="I2717" s="9">
        <v>0</v>
      </c>
      <c r="J2717" s="9">
        <v>0</v>
      </c>
      <c r="K2717" s="9">
        <v>2763</v>
      </c>
      <c r="L2717" s="9">
        <v>0</v>
      </c>
      <c r="M2717" s="9"/>
      <c r="O2717" s="11">
        <f t="shared" si="454"/>
        <v>25364</v>
      </c>
      <c r="P2717" s="11">
        <v>0</v>
      </c>
      <c r="Q2717" s="11">
        <f t="shared" si="455"/>
        <v>2763</v>
      </c>
      <c r="S2717" s="11">
        <f t="shared" si="460"/>
        <v>25364</v>
      </c>
      <c r="T2717" s="11">
        <f t="shared" si="450"/>
        <v>25364</v>
      </c>
      <c r="U2717" s="11">
        <f t="shared" si="461"/>
        <v>-43</v>
      </c>
      <c r="V2717" s="11">
        <f t="shared" si="451"/>
        <v>25364</v>
      </c>
      <c r="W2717" s="12">
        <f t="shared" si="462"/>
        <v>1</v>
      </c>
      <c r="X2717" s="11">
        <f t="shared" si="452"/>
        <v>0</v>
      </c>
      <c r="Y2717" s="12">
        <f t="shared" si="463"/>
        <v>0</v>
      </c>
    </row>
    <row r="2718" spans="1:25">
      <c r="A2718" s="1">
        <v>37415</v>
      </c>
      <c r="B2718" s="7" t="s">
        <v>80</v>
      </c>
      <c r="C2718" s="8" t="str">
        <f t="shared" si="453"/>
        <v>Sat</v>
      </c>
      <c r="E2718" s="23">
        <v>2</v>
      </c>
      <c r="F2718" s="9">
        <v>8349</v>
      </c>
      <c r="G2718" s="9">
        <v>9946</v>
      </c>
      <c r="H2718" s="61">
        <v>2063</v>
      </c>
      <c r="I2718" s="9">
        <v>0</v>
      </c>
      <c r="J2718" s="9">
        <v>0</v>
      </c>
      <c r="K2718" s="9">
        <v>2682</v>
      </c>
      <c r="L2718" s="9">
        <v>0</v>
      </c>
      <c r="M2718" s="9"/>
      <c r="O2718" s="11">
        <f t="shared" si="454"/>
        <v>23040</v>
      </c>
      <c r="P2718" s="11">
        <v>0</v>
      </c>
      <c r="Q2718" s="11">
        <f t="shared" si="455"/>
        <v>2682</v>
      </c>
      <c r="S2718" s="11">
        <f t="shared" si="460"/>
        <v>23040</v>
      </c>
      <c r="T2718" s="11">
        <f t="shared" si="450"/>
        <v>23040</v>
      </c>
      <c r="U2718" s="11">
        <f t="shared" si="461"/>
        <v>-2324</v>
      </c>
      <c r="V2718" s="11">
        <f t="shared" si="451"/>
        <v>23040</v>
      </c>
      <c r="W2718" s="12">
        <f t="shared" si="462"/>
        <v>1</v>
      </c>
      <c r="X2718" s="11">
        <f t="shared" si="452"/>
        <v>0</v>
      </c>
      <c r="Y2718" s="12">
        <f t="shared" si="463"/>
        <v>0</v>
      </c>
    </row>
    <row r="2719" spans="1:25">
      <c r="A2719" s="1">
        <v>37416</v>
      </c>
      <c r="B2719" s="7" t="s">
        <v>80</v>
      </c>
      <c r="C2719" s="8" t="str">
        <f t="shared" si="453"/>
        <v>Sun</v>
      </c>
      <c r="E2719" s="23">
        <v>0</v>
      </c>
      <c r="F2719" s="9">
        <v>8416</v>
      </c>
      <c r="G2719" s="9">
        <v>10103</v>
      </c>
      <c r="H2719" s="61">
        <v>2195</v>
      </c>
      <c r="I2719" s="9">
        <v>0</v>
      </c>
      <c r="J2719" s="9">
        <v>0</v>
      </c>
      <c r="K2719" s="9">
        <v>2897</v>
      </c>
      <c r="L2719" s="9">
        <v>0</v>
      </c>
      <c r="M2719" s="9"/>
      <c r="O2719" s="11">
        <f t="shared" si="454"/>
        <v>23611</v>
      </c>
      <c r="P2719" s="11">
        <v>442</v>
      </c>
      <c r="Q2719" s="11">
        <f t="shared" si="455"/>
        <v>2455</v>
      </c>
      <c r="S2719" s="11">
        <f t="shared" si="460"/>
        <v>23169</v>
      </c>
      <c r="T2719" s="11">
        <f t="shared" si="450"/>
        <v>23169</v>
      </c>
      <c r="U2719" s="11">
        <f t="shared" si="461"/>
        <v>129</v>
      </c>
      <c r="V2719" s="11">
        <f t="shared" si="451"/>
        <v>23169</v>
      </c>
      <c r="W2719" s="12">
        <f t="shared" si="462"/>
        <v>1</v>
      </c>
      <c r="X2719" s="11">
        <f t="shared" si="452"/>
        <v>0</v>
      </c>
      <c r="Y2719" s="12">
        <f t="shared" si="463"/>
        <v>0</v>
      </c>
    </row>
    <row r="2720" spans="1:25">
      <c r="A2720" s="1">
        <v>37417</v>
      </c>
      <c r="B2720" s="7" t="s">
        <v>80</v>
      </c>
      <c r="C2720" s="8" t="str">
        <f t="shared" si="453"/>
        <v>Mon</v>
      </c>
      <c r="E2720" s="23">
        <v>0</v>
      </c>
      <c r="F2720" s="9">
        <v>9413</v>
      </c>
      <c r="G2720" s="9">
        <v>10044</v>
      </c>
      <c r="H2720" s="61">
        <v>2807</v>
      </c>
      <c r="I2720" s="9">
        <v>0</v>
      </c>
      <c r="J2720" s="9">
        <v>0</v>
      </c>
      <c r="K2720" s="9">
        <v>35653</v>
      </c>
      <c r="L2720" s="9">
        <v>0</v>
      </c>
      <c r="M2720" s="9"/>
      <c r="O2720" s="11">
        <f t="shared" si="454"/>
        <v>57917</v>
      </c>
      <c r="P2720" s="11">
        <v>33127</v>
      </c>
      <c r="Q2720" s="11">
        <f t="shared" si="455"/>
        <v>2526</v>
      </c>
      <c r="S2720" s="11">
        <f t="shared" si="460"/>
        <v>24790</v>
      </c>
      <c r="T2720" s="11">
        <f t="shared" si="450"/>
        <v>24790</v>
      </c>
      <c r="U2720" s="11">
        <f t="shared" si="461"/>
        <v>1621</v>
      </c>
      <c r="V2720" s="11">
        <f t="shared" si="451"/>
        <v>24790</v>
      </c>
      <c r="W2720" s="12">
        <f t="shared" si="462"/>
        <v>1</v>
      </c>
      <c r="X2720" s="11">
        <f t="shared" si="452"/>
        <v>0</v>
      </c>
      <c r="Y2720" s="12">
        <f t="shared" si="463"/>
        <v>0</v>
      </c>
    </row>
    <row r="2721" spans="1:25">
      <c r="A2721" s="1">
        <v>37418</v>
      </c>
      <c r="B2721" s="7" t="s">
        <v>80</v>
      </c>
      <c r="C2721" s="8" t="str">
        <f t="shared" si="453"/>
        <v>Tue</v>
      </c>
      <c r="E2721" s="23">
        <v>0</v>
      </c>
      <c r="F2721" s="9">
        <v>9239</v>
      </c>
      <c r="G2721" s="9">
        <v>9850</v>
      </c>
      <c r="H2721" s="61">
        <v>2794</v>
      </c>
      <c r="I2721" s="9">
        <v>0</v>
      </c>
      <c r="J2721" s="9">
        <v>0</v>
      </c>
      <c r="K2721" s="9">
        <v>39258</v>
      </c>
      <c r="L2721" s="9">
        <v>0</v>
      </c>
      <c r="M2721" s="9"/>
      <c r="O2721" s="11">
        <f t="shared" si="454"/>
        <v>61141</v>
      </c>
      <c r="P2721" s="11">
        <v>37960</v>
      </c>
      <c r="Q2721" s="11">
        <f t="shared" si="455"/>
        <v>1298</v>
      </c>
      <c r="S2721" s="11">
        <f t="shared" si="460"/>
        <v>23181</v>
      </c>
      <c r="T2721" s="11">
        <f t="shared" si="450"/>
        <v>23181</v>
      </c>
      <c r="U2721" s="11">
        <f t="shared" si="461"/>
        <v>-1609</v>
      </c>
      <c r="V2721" s="11">
        <f t="shared" si="451"/>
        <v>23181</v>
      </c>
      <c r="W2721" s="12">
        <f t="shared" si="462"/>
        <v>1</v>
      </c>
      <c r="X2721" s="11">
        <f t="shared" si="452"/>
        <v>0</v>
      </c>
      <c r="Y2721" s="12">
        <f t="shared" si="463"/>
        <v>0</v>
      </c>
    </row>
    <row r="2722" spans="1:25">
      <c r="A2722" s="1">
        <v>37419</v>
      </c>
      <c r="B2722" s="7" t="s">
        <v>80</v>
      </c>
      <c r="C2722" s="8" t="str">
        <f t="shared" si="453"/>
        <v>Wed</v>
      </c>
      <c r="E2722" s="23">
        <v>0</v>
      </c>
      <c r="F2722" s="9">
        <v>9463</v>
      </c>
      <c r="G2722" s="9">
        <v>9908</v>
      </c>
      <c r="H2722" s="61">
        <v>2855</v>
      </c>
      <c r="I2722" s="9">
        <v>0</v>
      </c>
      <c r="J2722" s="9">
        <v>0</v>
      </c>
      <c r="K2722" s="9">
        <v>38288</v>
      </c>
      <c r="L2722" s="9">
        <v>0</v>
      </c>
      <c r="M2722" s="9"/>
      <c r="O2722" s="11">
        <f t="shared" si="454"/>
        <v>60514</v>
      </c>
      <c r="P2722" s="11">
        <v>35668</v>
      </c>
      <c r="Q2722" s="11">
        <f t="shared" si="455"/>
        <v>2620</v>
      </c>
      <c r="S2722" s="11">
        <f t="shared" si="460"/>
        <v>24846</v>
      </c>
      <c r="T2722" s="11">
        <f t="shared" si="450"/>
        <v>24846</v>
      </c>
      <c r="U2722" s="11">
        <f t="shared" si="461"/>
        <v>1665</v>
      </c>
      <c r="V2722" s="11">
        <f t="shared" si="451"/>
        <v>24846</v>
      </c>
      <c r="W2722" s="12">
        <f t="shared" si="462"/>
        <v>1</v>
      </c>
      <c r="X2722" s="11">
        <f t="shared" si="452"/>
        <v>0</v>
      </c>
      <c r="Y2722" s="12">
        <f t="shared" si="463"/>
        <v>0</v>
      </c>
    </row>
    <row r="2723" spans="1:25">
      <c r="A2723" s="1">
        <v>37420</v>
      </c>
      <c r="B2723" s="7" t="s">
        <v>80</v>
      </c>
      <c r="C2723" s="8" t="str">
        <f t="shared" si="453"/>
        <v>Thur</v>
      </c>
      <c r="E2723" s="23">
        <v>0</v>
      </c>
      <c r="F2723" s="9">
        <v>9633</v>
      </c>
      <c r="G2723" s="9">
        <v>9956</v>
      </c>
      <c r="H2723" s="61">
        <v>2860</v>
      </c>
      <c r="I2723" s="9">
        <v>0</v>
      </c>
      <c r="J2723" s="9">
        <v>0</v>
      </c>
      <c r="K2723" s="9">
        <v>23830</v>
      </c>
      <c r="L2723" s="9">
        <v>0</v>
      </c>
      <c r="M2723" s="9"/>
      <c r="O2723" s="11">
        <f t="shared" si="454"/>
        <v>46279</v>
      </c>
      <c r="P2723" s="11">
        <v>21238</v>
      </c>
      <c r="Q2723" s="11">
        <f t="shared" si="455"/>
        <v>2592</v>
      </c>
      <c r="S2723" s="11">
        <f t="shared" si="460"/>
        <v>25041</v>
      </c>
      <c r="T2723" s="11">
        <f t="shared" si="450"/>
        <v>25041</v>
      </c>
      <c r="U2723" s="11">
        <f t="shared" si="461"/>
        <v>195</v>
      </c>
      <c r="V2723" s="11">
        <f t="shared" si="451"/>
        <v>25041</v>
      </c>
      <c r="W2723" s="12">
        <f t="shared" si="462"/>
        <v>1</v>
      </c>
      <c r="X2723" s="11">
        <f t="shared" si="452"/>
        <v>0</v>
      </c>
      <c r="Y2723" s="12">
        <f t="shared" si="463"/>
        <v>0</v>
      </c>
    </row>
    <row r="2724" spans="1:25">
      <c r="A2724" s="1">
        <v>37421</v>
      </c>
      <c r="B2724" s="7" t="s">
        <v>80</v>
      </c>
      <c r="C2724" s="8" t="str">
        <f t="shared" si="453"/>
        <v>Fri</v>
      </c>
      <c r="E2724" s="23">
        <v>0</v>
      </c>
      <c r="F2724" s="9">
        <v>9033</v>
      </c>
      <c r="G2724" s="9">
        <v>9828</v>
      </c>
      <c r="H2724" s="61">
        <v>2515</v>
      </c>
      <c r="I2724" s="9">
        <v>0</v>
      </c>
      <c r="J2724" s="9">
        <v>0</v>
      </c>
      <c r="K2724" s="9">
        <v>2407</v>
      </c>
      <c r="L2724" s="9">
        <v>0</v>
      </c>
      <c r="M2724" s="9"/>
      <c r="O2724" s="11">
        <f t="shared" si="454"/>
        <v>23783</v>
      </c>
      <c r="P2724" s="11">
        <v>0</v>
      </c>
      <c r="Q2724" s="11">
        <f t="shared" si="455"/>
        <v>2407</v>
      </c>
      <c r="S2724" s="11">
        <f t="shared" si="460"/>
        <v>23783</v>
      </c>
      <c r="T2724" s="11">
        <f t="shared" si="450"/>
        <v>23783</v>
      </c>
      <c r="U2724" s="11">
        <f t="shared" si="461"/>
        <v>-1258</v>
      </c>
      <c r="V2724" s="11">
        <f t="shared" si="451"/>
        <v>23783</v>
      </c>
      <c r="W2724" s="12">
        <f t="shared" si="462"/>
        <v>1</v>
      </c>
      <c r="X2724" s="11">
        <f t="shared" si="452"/>
        <v>0</v>
      </c>
      <c r="Y2724" s="12">
        <f t="shared" si="463"/>
        <v>0</v>
      </c>
    </row>
    <row r="2725" spans="1:25">
      <c r="A2725" s="1">
        <v>37422</v>
      </c>
      <c r="B2725" s="7" t="s">
        <v>80</v>
      </c>
      <c r="C2725" s="8" t="str">
        <f t="shared" si="453"/>
        <v>Sat</v>
      </c>
      <c r="E2725" s="23">
        <v>0</v>
      </c>
      <c r="F2725" s="9">
        <v>7684</v>
      </c>
      <c r="G2725" s="9">
        <v>8632</v>
      </c>
      <c r="H2725" s="61">
        <v>1879</v>
      </c>
      <c r="I2725" s="9">
        <v>0</v>
      </c>
      <c r="J2725" s="9">
        <v>0</v>
      </c>
      <c r="K2725" s="9">
        <v>2598</v>
      </c>
      <c r="L2725" s="9">
        <v>0</v>
      </c>
      <c r="M2725" s="9"/>
      <c r="O2725" s="11">
        <f t="shared" si="454"/>
        <v>20793</v>
      </c>
      <c r="P2725" s="11">
        <v>0</v>
      </c>
      <c r="Q2725" s="11">
        <f t="shared" si="455"/>
        <v>2598</v>
      </c>
      <c r="S2725" s="11">
        <f t="shared" si="460"/>
        <v>20793</v>
      </c>
      <c r="T2725" s="11">
        <f t="shared" si="450"/>
        <v>20793</v>
      </c>
      <c r="U2725" s="11">
        <f t="shared" si="461"/>
        <v>-2990</v>
      </c>
      <c r="V2725" s="11">
        <f t="shared" si="451"/>
        <v>20793</v>
      </c>
      <c r="W2725" s="12">
        <f t="shared" si="462"/>
        <v>1</v>
      </c>
      <c r="X2725" s="11">
        <f t="shared" si="452"/>
        <v>0</v>
      </c>
      <c r="Y2725" s="12">
        <f t="shared" si="463"/>
        <v>0</v>
      </c>
    </row>
    <row r="2726" spans="1:25">
      <c r="A2726" s="1">
        <v>37423</v>
      </c>
      <c r="B2726" s="7" t="s">
        <v>80</v>
      </c>
      <c r="C2726" s="8" t="str">
        <f t="shared" si="453"/>
        <v>Sun</v>
      </c>
      <c r="E2726" s="23">
        <v>0</v>
      </c>
      <c r="F2726" s="9">
        <v>7138</v>
      </c>
      <c r="G2726" s="9">
        <v>8966</v>
      </c>
      <c r="H2726" s="61">
        <v>2186</v>
      </c>
      <c r="I2726" s="9">
        <v>0</v>
      </c>
      <c r="J2726" s="9">
        <v>0</v>
      </c>
      <c r="K2726" s="9">
        <v>2385</v>
      </c>
      <c r="L2726" s="9">
        <v>737</v>
      </c>
      <c r="M2726" s="9"/>
      <c r="O2726" s="11">
        <f t="shared" si="454"/>
        <v>21412</v>
      </c>
      <c r="P2726" s="11">
        <v>0</v>
      </c>
      <c r="Q2726" s="11">
        <f t="shared" si="455"/>
        <v>2385</v>
      </c>
      <c r="S2726" s="11">
        <f t="shared" si="460"/>
        <v>21412</v>
      </c>
      <c r="T2726" s="11">
        <f t="shared" si="450"/>
        <v>21412</v>
      </c>
      <c r="U2726" s="11">
        <f t="shared" si="461"/>
        <v>619</v>
      </c>
      <c r="V2726" s="11">
        <f t="shared" si="451"/>
        <v>20675</v>
      </c>
      <c r="W2726" s="12">
        <f t="shared" si="462"/>
        <v>0.96558004857089486</v>
      </c>
      <c r="X2726" s="11">
        <f t="shared" si="452"/>
        <v>737</v>
      </c>
      <c r="Y2726" s="12">
        <f t="shared" si="463"/>
        <v>3.4419951429105172E-2</v>
      </c>
    </row>
    <row r="2727" spans="1:25">
      <c r="A2727" s="1">
        <v>37424</v>
      </c>
      <c r="B2727" s="7" t="s">
        <v>80</v>
      </c>
      <c r="C2727" s="8" t="str">
        <f t="shared" si="453"/>
        <v>Mon</v>
      </c>
      <c r="E2727" s="23">
        <v>0</v>
      </c>
      <c r="F2727" s="9">
        <v>0</v>
      </c>
      <c r="G2727" s="9">
        <v>8673</v>
      </c>
      <c r="H2727" s="61">
        <v>6826</v>
      </c>
      <c r="I2727" s="9">
        <v>0</v>
      </c>
      <c r="J2727" s="9">
        <v>0</v>
      </c>
      <c r="K2727" s="9">
        <v>2281</v>
      </c>
      <c r="L2727" s="9">
        <v>6489</v>
      </c>
      <c r="M2727" s="9"/>
      <c r="O2727" s="11">
        <f t="shared" si="454"/>
        <v>24269</v>
      </c>
      <c r="P2727" s="11">
        <v>0</v>
      </c>
      <c r="Q2727" s="11">
        <f t="shared" si="455"/>
        <v>2281</v>
      </c>
      <c r="S2727" s="11">
        <f t="shared" si="460"/>
        <v>24269</v>
      </c>
      <c r="T2727" s="11">
        <f t="shared" si="450"/>
        <v>24269</v>
      </c>
      <c r="U2727" s="11">
        <f t="shared" si="461"/>
        <v>2857</v>
      </c>
      <c r="V2727" s="11">
        <f t="shared" si="451"/>
        <v>17780</v>
      </c>
      <c r="W2727" s="12">
        <f t="shared" si="462"/>
        <v>0.73262186328237666</v>
      </c>
      <c r="X2727" s="11">
        <f t="shared" si="452"/>
        <v>6489</v>
      </c>
      <c r="Y2727" s="12">
        <f t="shared" si="463"/>
        <v>0.26737813671762328</v>
      </c>
    </row>
    <row r="2728" spans="1:25">
      <c r="A2728" s="1">
        <v>37425</v>
      </c>
      <c r="B2728" s="7" t="s">
        <v>80</v>
      </c>
      <c r="C2728" s="8" t="str">
        <f t="shared" si="453"/>
        <v>Tue</v>
      </c>
      <c r="E2728" s="23">
        <v>0</v>
      </c>
      <c r="F2728" s="9">
        <v>0</v>
      </c>
      <c r="G2728" s="9">
        <v>8271</v>
      </c>
      <c r="H2728" s="61">
        <v>7993</v>
      </c>
      <c r="I2728" s="9">
        <v>0</v>
      </c>
      <c r="J2728" s="9">
        <v>0</v>
      </c>
      <c r="K2728" s="9">
        <v>2358</v>
      </c>
      <c r="L2728" s="9">
        <v>6134</v>
      </c>
      <c r="M2728" s="9"/>
      <c r="O2728" s="11">
        <f t="shared" si="454"/>
        <v>24756</v>
      </c>
      <c r="P2728" s="11">
        <v>0</v>
      </c>
      <c r="Q2728" s="11">
        <f t="shared" si="455"/>
        <v>2358</v>
      </c>
      <c r="S2728" s="11">
        <f t="shared" si="460"/>
        <v>24756</v>
      </c>
      <c r="T2728" s="11">
        <f t="shared" si="450"/>
        <v>24756</v>
      </c>
      <c r="U2728" s="11">
        <f t="shared" si="461"/>
        <v>487</v>
      </c>
      <c r="V2728" s="11">
        <f t="shared" si="451"/>
        <v>18622</v>
      </c>
      <c r="W2728" s="12">
        <f t="shared" si="462"/>
        <v>0.75222168363225073</v>
      </c>
      <c r="X2728" s="11">
        <f t="shared" si="452"/>
        <v>6134</v>
      </c>
      <c r="Y2728" s="12">
        <f t="shared" si="463"/>
        <v>0.24777831636774925</v>
      </c>
    </row>
    <row r="2729" spans="1:25">
      <c r="A2729" s="1">
        <v>37426</v>
      </c>
      <c r="B2729" s="7" t="s">
        <v>80</v>
      </c>
      <c r="C2729" s="8" t="str">
        <f t="shared" si="453"/>
        <v>Wed</v>
      </c>
      <c r="E2729" s="23">
        <v>0</v>
      </c>
      <c r="F2729" s="9">
        <v>0</v>
      </c>
      <c r="G2729" s="9">
        <v>8336</v>
      </c>
      <c r="H2729" s="61">
        <v>8069</v>
      </c>
      <c r="I2729" s="9">
        <v>0</v>
      </c>
      <c r="J2729" s="9">
        <v>0</v>
      </c>
      <c r="K2729" s="9">
        <v>2428</v>
      </c>
      <c r="L2729" s="9">
        <v>6456</v>
      </c>
      <c r="M2729" s="9"/>
      <c r="O2729" s="11">
        <f t="shared" si="454"/>
        <v>25289</v>
      </c>
      <c r="P2729" s="11">
        <v>0</v>
      </c>
      <c r="Q2729" s="11">
        <f t="shared" si="455"/>
        <v>2428</v>
      </c>
      <c r="S2729" s="11">
        <f t="shared" si="460"/>
        <v>25289</v>
      </c>
      <c r="T2729" s="11">
        <f t="shared" si="450"/>
        <v>25289</v>
      </c>
      <c r="U2729" s="11">
        <f t="shared" si="461"/>
        <v>533</v>
      </c>
      <c r="V2729" s="11">
        <f t="shared" si="451"/>
        <v>18833</v>
      </c>
      <c r="W2729" s="12">
        <f t="shared" si="462"/>
        <v>0.74471113923049548</v>
      </c>
      <c r="X2729" s="11">
        <f t="shared" si="452"/>
        <v>6456</v>
      </c>
      <c r="Y2729" s="12">
        <f t="shared" si="463"/>
        <v>0.25528886076950452</v>
      </c>
    </row>
    <row r="2730" spans="1:25">
      <c r="A2730" s="1">
        <v>37427</v>
      </c>
      <c r="B2730" s="7" t="s">
        <v>80</v>
      </c>
      <c r="C2730" s="8" t="str">
        <f t="shared" si="453"/>
        <v>Thur</v>
      </c>
      <c r="E2730" s="23">
        <v>0</v>
      </c>
      <c r="F2730" s="9">
        <v>146</v>
      </c>
      <c r="G2730" s="9">
        <v>8376</v>
      </c>
      <c r="H2730" s="61">
        <v>8154</v>
      </c>
      <c r="I2730" s="9">
        <v>0</v>
      </c>
      <c r="J2730" s="9">
        <v>0</v>
      </c>
      <c r="K2730" s="9">
        <v>2399</v>
      </c>
      <c r="L2730" s="9">
        <v>6446</v>
      </c>
      <c r="M2730" s="9"/>
      <c r="O2730" s="11">
        <f t="shared" si="454"/>
        <v>25521</v>
      </c>
      <c r="P2730" s="11">
        <v>0</v>
      </c>
      <c r="Q2730" s="11">
        <f t="shared" si="455"/>
        <v>2399</v>
      </c>
      <c r="S2730" s="11">
        <f t="shared" si="460"/>
        <v>25521</v>
      </c>
      <c r="T2730" s="11">
        <f t="shared" si="450"/>
        <v>25521</v>
      </c>
      <c r="U2730" s="11">
        <f t="shared" si="461"/>
        <v>232</v>
      </c>
      <c r="V2730" s="11">
        <f t="shared" si="451"/>
        <v>19075</v>
      </c>
      <c r="W2730" s="12">
        <f t="shared" si="462"/>
        <v>0.74742369029426747</v>
      </c>
      <c r="X2730" s="11">
        <f t="shared" si="452"/>
        <v>6446</v>
      </c>
      <c r="Y2730" s="12">
        <f t="shared" si="463"/>
        <v>0.25257630970573253</v>
      </c>
    </row>
    <row r="2731" spans="1:25">
      <c r="A2731" s="1">
        <v>37428</v>
      </c>
      <c r="B2731" s="7" t="s">
        <v>80</v>
      </c>
      <c r="C2731" s="8" t="str">
        <f t="shared" si="453"/>
        <v>Fri</v>
      </c>
      <c r="E2731" s="23">
        <v>0</v>
      </c>
      <c r="F2731" s="9">
        <v>5747</v>
      </c>
      <c r="G2731" s="9">
        <v>7510</v>
      </c>
      <c r="H2731" s="61">
        <v>7604</v>
      </c>
      <c r="I2731" s="9">
        <v>0</v>
      </c>
      <c r="J2731" s="9">
        <v>0</v>
      </c>
      <c r="K2731" s="9">
        <v>2401</v>
      </c>
      <c r="L2731" s="9">
        <v>0</v>
      </c>
      <c r="M2731" s="9"/>
      <c r="O2731" s="11">
        <f t="shared" si="454"/>
        <v>23262</v>
      </c>
      <c r="P2731" s="11">
        <v>0</v>
      </c>
      <c r="Q2731" s="11">
        <f t="shared" si="455"/>
        <v>2401</v>
      </c>
      <c r="S2731" s="11">
        <f t="shared" si="460"/>
        <v>23262</v>
      </c>
      <c r="T2731" s="11">
        <f t="shared" si="450"/>
        <v>23262</v>
      </c>
      <c r="U2731" s="11">
        <f t="shared" si="461"/>
        <v>-2259</v>
      </c>
      <c r="V2731" s="11">
        <f t="shared" si="451"/>
        <v>23262</v>
      </c>
      <c r="W2731" s="12">
        <f t="shared" si="462"/>
        <v>1</v>
      </c>
      <c r="X2731" s="11">
        <f t="shared" si="452"/>
        <v>0</v>
      </c>
      <c r="Y2731" s="12">
        <f t="shared" si="463"/>
        <v>0</v>
      </c>
    </row>
    <row r="2732" spans="1:25">
      <c r="A2732" s="1">
        <v>37429</v>
      </c>
      <c r="B2732" s="7" t="s">
        <v>80</v>
      </c>
      <c r="C2732" s="8" t="str">
        <f t="shared" si="453"/>
        <v>Sat</v>
      </c>
      <c r="E2732" s="23">
        <v>0</v>
      </c>
      <c r="F2732" s="9">
        <v>4829</v>
      </c>
      <c r="G2732" s="9">
        <v>6534</v>
      </c>
      <c r="H2732" s="61">
        <v>6440</v>
      </c>
      <c r="I2732" s="9">
        <v>0</v>
      </c>
      <c r="J2732" s="9">
        <v>0</v>
      </c>
      <c r="K2732" s="9">
        <v>2470</v>
      </c>
      <c r="L2732" s="9">
        <v>0</v>
      </c>
      <c r="M2732" s="9"/>
      <c r="O2732" s="11">
        <f t="shared" si="454"/>
        <v>20273</v>
      </c>
      <c r="P2732" s="11">
        <v>0</v>
      </c>
      <c r="Q2732" s="11">
        <f t="shared" si="455"/>
        <v>2470</v>
      </c>
      <c r="S2732" s="11">
        <f t="shared" si="460"/>
        <v>20273</v>
      </c>
      <c r="T2732" s="11">
        <f t="shared" si="450"/>
        <v>20273</v>
      </c>
      <c r="U2732" s="11">
        <f t="shared" si="461"/>
        <v>-2989</v>
      </c>
      <c r="V2732" s="11">
        <f t="shared" si="451"/>
        <v>20273</v>
      </c>
      <c r="W2732" s="12">
        <f t="shared" si="462"/>
        <v>1</v>
      </c>
      <c r="X2732" s="11">
        <f t="shared" si="452"/>
        <v>0</v>
      </c>
      <c r="Y2732" s="12">
        <f t="shared" si="463"/>
        <v>0</v>
      </c>
    </row>
    <row r="2733" spans="1:25">
      <c r="A2733" s="1">
        <v>37430</v>
      </c>
      <c r="B2733" s="7" t="s">
        <v>80</v>
      </c>
      <c r="C2733" s="8" t="str">
        <f t="shared" si="453"/>
        <v>Sun</v>
      </c>
      <c r="E2733" s="23">
        <v>0</v>
      </c>
      <c r="F2733" s="9">
        <v>5195</v>
      </c>
      <c r="G2733" s="9">
        <v>6724</v>
      </c>
      <c r="H2733" s="61">
        <v>6915</v>
      </c>
      <c r="I2733" s="9">
        <v>0</v>
      </c>
      <c r="J2733" s="9">
        <v>0</v>
      </c>
      <c r="K2733" s="9">
        <v>7662</v>
      </c>
      <c r="L2733" s="9">
        <v>0</v>
      </c>
      <c r="M2733" s="9"/>
      <c r="O2733" s="11">
        <f t="shared" si="454"/>
        <v>26496</v>
      </c>
      <c r="P2733" s="11">
        <v>5202</v>
      </c>
      <c r="Q2733" s="11">
        <f t="shared" si="455"/>
        <v>2460</v>
      </c>
      <c r="S2733" s="11">
        <f t="shared" si="460"/>
        <v>21294</v>
      </c>
      <c r="T2733" s="11">
        <f t="shared" si="450"/>
        <v>21294</v>
      </c>
      <c r="U2733" s="11">
        <f t="shared" si="461"/>
        <v>1021</v>
      </c>
      <c r="V2733" s="11">
        <f t="shared" si="451"/>
        <v>21294</v>
      </c>
      <c r="W2733" s="12">
        <f t="shared" si="462"/>
        <v>1</v>
      </c>
      <c r="X2733" s="11">
        <f t="shared" si="452"/>
        <v>0</v>
      </c>
      <c r="Y2733" s="12">
        <f t="shared" si="463"/>
        <v>0</v>
      </c>
    </row>
    <row r="2734" spans="1:25">
      <c r="A2734" s="1">
        <v>37431</v>
      </c>
      <c r="B2734" s="7" t="s">
        <v>80</v>
      </c>
      <c r="C2734" s="8" t="str">
        <f t="shared" si="453"/>
        <v>Mon</v>
      </c>
      <c r="E2734" s="23">
        <v>0</v>
      </c>
      <c r="F2734" s="9">
        <v>6099</v>
      </c>
      <c r="G2734" s="9">
        <v>7676</v>
      </c>
      <c r="H2734" s="61">
        <v>7813</v>
      </c>
      <c r="I2734" s="9">
        <v>0</v>
      </c>
      <c r="J2734" s="9">
        <v>0</v>
      </c>
      <c r="K2734" s="9">
        <v>40777</v>
      </c>
      <c r="L2734" s="9">
        <v>0</v>
      </c>
      <c r="M2734" s="9"/>
      <c r="O2734" s="11">
        <f t="shared" si="454"/>
        <v>62365</v>
      </c>
      <c r="P2734" s="11">
        <v>38055</v>
      </c>
      <c r="Q2734" s="11">
        <f t="shared" si="455"/>
        <v>2722</v>
      </c>
      <c r="S2734" s="11">
        <f t="shared" si="460"/>
        <v>24310</v>
      </c>
      <c r="T2734" s="11">
        <f t="shared" si="450"/>
        <v>24310</v>
      </c>
      <c r="U2734" s="11">
        <f t="shared" si="461"/>
        <v>3016</v>
      </c>
      <c r="V2734" s="11">
        <f t="shared" si="451"/>
        <v>24310</v>
      </c>
      <c r="W2734" s="12">
        <f t="shared" si="462"/>
        <v>1</v>
      </c>
      <c r="X2734" s="11">
        <f t="shared" si="452"/>
        <v>0</v>
      </c>
      <c r="Y2734" s="12">
        <f t="shared" si="463"/>
        <v>0</v>
      </c>
    </row>
    <row r="2735" spans="1:25">
      <c r="A2735" s="1">
        <v>37432</v>
      </c>
      <c r="B2735" s="7" t="s">
        <v>80</v>
      </c>
      <c r="C2735" s="8" t="str">
        <f t="shared" si="453"/>
        <v>Tue</v>
      </c>
      <c r="E2735" s="23">
        <v>0</v>
      </c>
      <c r="F2735" s="9">
        <v>5935</v>
      </c>
      <c r="G2735" s="9">
        <v>7556</v>
      </c>
      <c r="H2735" s="61">
        <v>7792</v>
      </c>
      <c r="I2735" s="9">
        <v>0</v>
      </c>
      <c r="J2735" s="9">
        <v>0</v>
      </c>
      <c r="K2735" s="9">
        <v>47081</v>
      </c>
      <c r="L2735" s="9">
        <v>0</v>
      </c>
      <c r="M2735" s="9"/>
      <c r="O2735" s="11">
        <f t="shared" si="454"/>
        <v>68364</v>
      </c>
      <c r="P2735" s="11">
        <v>44630</v>
      </c>
      <c r="Q2735" s="11">
        <f t="shared" si="455"/>
        <v>2451</v>
      </c>
      <c r="S2735" s="11">
        <f t="shared" si="460"/>
        <v>23734</v>
      </c>
      <c r="T2735" s="11">
        <f t="shared" si="450"/>
        <v>23734</v>
      </c>
      <c r="U2735" s="11">
        <f t="shared" si="461"/>
        <v>-576</v>
      </c>
      <c r="V2735" s="11">
        <f t="shared" si="451"/>
        <v>23734</v>
      </c>
      <c r="W2735" s="12">
        <f t="shared" si="462"/>
        <v>1</v>
      </c>
      <c r="X2735" s="11">
        <f t="shared" si="452"/>
        <v>0</v>
      </c>
      <c r="Y2735" s="12">
        <f t="shared" si="463"/>
        <v>0</v>
      </c>
    </row>
    <row r="2736" spans="1:25">
      <c r="A2736" s="1">
        <v>37433</v>
      </c>
      <c r="B2736" s="7" t="s">
        <v>80</v>
      </c>
      <c r="C2736" s="8" t="str">
        <f t="shared" si="453"/>
        <v>Wed</v>
      </c>
      <c r="E2736" s="23">
        <v>0</v>
      </c>
      <c r="F2736" s="9">
        <v>5522</v>
      </c>
      <c r="G2736" s="9">
        <v>7599</v>
      </c>
      <c r="H2736" s="61">
        <v>7805</v>
      </c>
      <c r="I2736" s="9">
        <v>0</v>
      </c>
      <c r="J2736" s="9">
        <v>0</v>
      </c>
      <c r="K2736" s="9">
        <v>46431</v>
      </c>
      <c r="L2736" s="9">
        <v>0</v>
      </c>
      <c r="M2736" s="9"/>
      <c r="O2736" s="11">
        <f t="shared" si="454"/>
        <v>67357</v>
      </c>
      <c r="P2736" s="11">
        <v>44176</v>
      </c>
      <c r="Q2736" s="11">
        <f t="shared" si="455"/>
        <v>2255</v>
      </c>
      <c r="S2736" s="11">
        <f t="shared" si="460"/>
        <v>23181</v>
      </c>
      <c r="T2736" s="11">
        <f t="shared" si="450"/>
        <v>23181</v>
      </c>
      <c r="U2736" s="11">
        <f t="shared" si="461"/>
        <v>-553</v>
      </c>
      <c r="V2736" s="11">
        <f t="shared" si="451"/>
        <v>23181</v>
      </c>
      <c r="W2736" s="12">
        <f t="shared" si="462"/>
        <v>1</v>
      </c>
      <c r="X2736" s="11">
        <f t="shared" si="452"/>
        <v>0</v>
      </c>
      <c r="Y2736" s="12">
        <f t="shared" si="463"/>
        <v>0</v>
      </c>
    </row>
    <row r="2737" spans="1:25">
      <c r="A2737" s="1">
        <v>37434</v>
      </c>
      <c r="B2737" s="7" t="s">
        <v>80</v>
      </c>
      <c r="C2737" s="8" t="str">
        <f t="shared" si="453"/>
        <v>Thur</v>
      </c>
      <c r="E2737" s="23">
        <v>0</v>
      </c>
      <c r="F2737" s="9">
        <v>5512</v>
      </c>
      <c r="G2737" s="9">
        <v>7560</v>
      </c>
      <c r="H2737" s="61">
        <v>7589</v>
      </c>
      <c r="I2737" s="9">
        <v>0</v>
      </c>
      <c r="J2737" s="9">
        <v>0</v>
      </c>
      <c r="K2737" s="9">
        <v>33985</v>
      </c>
      <c r="L2737" s="9">
        <v>0</v>
      </c>
      <c r="M2737" s="9"/>
      <c r="O2737" s="11">
        <f t="shared" si="454"/>
        <v>54646</v>
      </c>
      <c r="P2737" s="11">
        <v>32312</v>
      </c>
      <c r="Q2737" s="11">
        <f t="shared" si="455"/>
        <v>1673</v>
      </c>
      <c r="S2737" s="11">
        <f t="shared" si="460"/>
        <v>22334</v>
      </c>
      <c r="T2737" s="11">
        <f t="shared" si="450"/>
        <v>22334</v>
      </c>
      <c r="U2737" s="11">
        <f t="shared" si="461"/>
        <v>-847</v>
      </c>
      <c r="V2737" s="11">
        <f t="shared" si="451"/>
        <v>22334</v>
      </c>
      <c r="W2737" s="12">
        <f t="shared" si="462"/>
        <v>1</v>
      </c>
      <c r="X2737" s="11">
        <f t="shared" si="452"/>
        <v>0</v>
      </c>
      <c r="Y2737" s="12">
        <f t="shared" si="463"/>
        <v>0</v>
      </c>
    </row>
    <row r="2738" spans="1:25">
      <c r="A2738" s="1">
        <v>37435</v>
      </c>
      <c r="B2738" s="7" t="s">
        <v>80</v>
      </c>
      <c r="C2738" s="8" t="str">
        <f t="shared" si="453"/>
        <v>Fri</v>
      </c>
      <c r="E2738" s="23">
        <v>0</v>
      </c>
      <c r="F2738" s="9">
        <v>5104</v>
      </c>
      <c r="G2738" s="9">
        <v>6911</v>
      </c>
      <c r="H2738" s="61">
        <v>6795</v>
      </c>
      <c r="I2738" s="9">
        <v>0</v>
      </c>
      <c r="J2738" s="9">
        <v>0</v>
      </c>
      <c r="K2738" s="9">
        <v>32258</v>
      </c>
      <c r="L2738" s="9">
        <v>0</v>
      </c>
      <c r="M2738" s="9"/>
      <c r="O2738" s="11">
        <f t="shared" si="454"/>
        <v>51068</v>
      </c>
      <c r="P2738" s="11">
        <v>29908</v>
      </c>
      <c r="Q2738" s="11">
        <f t="shared" si="455"/>
        <v>2350</v>
      </c>
      <c r="S2738" s="11">
        <f t="shared" si="460"/>
        <v>21160</v>
      </c>
      <c r="T2738" s="11">
        <f t="shared" si="450"/>
        <v>21160</v>
      </c>
      <c r="U2738" s="11">
        <f t="shared" si="461"/>
        <v>-1174</v>
      </c>
      <c r="V2738" s="11">
        <f t="shared" si="451"/>
        <v>21160</v>
      </c>
      <c r="W2738" s="12">
        <f t="shared" si="462"/>
        <v>1</v>
      </c>
      <c r="X2738" s="11">
        <f t="shared" si="452"/>
        <v>0</v>
      </c>
      <c r="Y2738" s="12">
        <f t="shared" si="463"/>
        <v>0</v>
      </c>
    </row>
    <row r="2739" spans="1:25">
      <c r="A2739" s="1">
        <v>37436</v>
      </c>
      <c r="B2739" s="7" t="s">
        <v>80</v>
      </c>
      <c r="C2739" s="8" t="str">
        <f t="shared" si="453"/>
        <v>Sat</v>
      </c>
      <c r="E2739" s="23">
        <v>0</v>
      </c>
      <c r="F2739" s="9">
        <v>4556</v>
      </c>
      <c r="G2739" s="9">
        <v>6123</v>
      </c>
      <c r="H2739" s="61">
        <v>6156</v>
      </c>
      <c r="I2739" s="9">
        <v>0</v>
      </c>
      <c r="J2739" s="9">
        <v>0</v>
      </c>
      <c r="K2739" s="9">
        <v>24277</v>
      </c>
      <c r="L2739" s="9">
        <v>0</v>
      </c>
      <c r="M2739" s="9"/>
      <c r="O2739" s="11">
        <f t="shared" si="454"/>
        <v>41112</v>
      </c>
      <c r="P2739" s="11">
        <v>21693</v>
      </c>
      <c r="Q2739" s="11">
        <f t="shared" si="455"/>
        <v>2584</v>
      </c>
      <c r="S2739" s="11">
        <f t="shared" si="460"/>
        <v>19419</v>
      </c>
      <c r="T2739" s="11">
        <f t="shared" si="450"/>
        <v>19419</v>
      </c>
      <c r="U2739" s="11">
        <f t="shared" si="461"/>
        <v>-1741</v>
      </c>
      <c r="V2739" s="11">
        <f t="shared" si="451"/>
        <v>19419</v>
      </c>
      <c r="W2739" s="12">
        <f t="shared" si="462"/>
        <v>1</v>
      </c>
      <c r="X2739" s="11">
        <f t="shared" si="452"/>
        <v>0</v>
      </c>
      <c r="Y2739" s="12">
        <f t="shared" si="463"/>
        <v>0</v>
      </c>
    </row>
    <row r="2740" spans="1:25">
      <c r="A2740" s="1">
        <v>37437</v>
      </c>
      <c r="B2740" s="7" t="s">
        <v>80</v>
      </c>
      <c r="C2740" s="8" t="str">
        <f t="shared" si="453"/>
        <v>Sun</v>
      </c>
      <c r="E2740" s="23">
        <v>0</v>
      </c>
      <c r="F2740" s="9">
        <v>4740</v>
      </c>
      <c r="G2740" s="9">
        <v>6278</v>
      </c>
      <c r="H2740" s="61">
        <v>6581</v>
      </c>
      <c r="I2740" s="9">
        <v>0</v>
      </c>
      <c r="J2740" s="9">
        <v>0</v>
      </c>
      <c r="K2740" s="9">
        <v>23825</v>
      </c>
      <c r="L2740" s="9">
        <v>0</v>
      </c>
      <c r="M2740" s="9"/>
      <c r="O2740" s="11">
        <f t="shared" si="454"/>
        <v>41424</v>
      </c>
      <c r="P2740" s="11">
        <v>21379</v>
      </c>
      <c r="Q2740" s="11">
        <f t="shared" si="455"/>
        <v>2446</v>
      </c>
      <c r="S2740" s="11">
        <f t="shared" si="460"/>
        <v>20045</v>
      </c>
      <c r="T2740" s="11">
        <f t="shared" si="450"/>
        <v>20045</v>
      </c>
      <c r="U2740" s="11">
        <f t="shared" si="461"/>
        <v>626</v>
      </c>
      <c r="V2740" s="11">
        <f t="shared" si="451"/>
        <v>20045</v>
      </c>
      <c r="W2740" s="12">
        <f t="shared" si="462"/>
        <v>1</v>
      </c>
      <c r="X2740" s="11">
        <f t="shared" si="452"/>
        <v>0</v>
      </c>
      <c r="Y2740" s="12">
        <f t="shared" si="463"/>
        <v>0</v>
      </c>
    </row>
    <row r="2741" spans="1:25">
      <c r="A2741" s="1">
        <v>37438</v>
      </c>
      <c r="B2741" s="7" t="s">
        <v>81</v>
      </c>
      <c r="C2741" s="8" t="str">
        <f t="shared" si="453"/>
        <v>Mon</v>
      </c>
      <c r="F2741" s="9">
        <v>5593</v>
      </c>
      <c r="G2741" s="9">
        <v>6913</v>
      </c>
      <c r="H2741" s="61">
        <v>7623</v>
      </c>
      <c r="I2741" s="9">
        <v>0</v>
      </c>
      <c r="J2741" s="9">
        <v>0</v>
      </c>
      <c r="K2741" s="9">
        <v>33672</v>
      </c>
      <c r="L2741" s="9">
        <v>0</v>
      </c>
      <c r="M2741" s="9"/>
      <c r="O2741" s="11">
        <f t="shared" si="454"/>
        <v>53801</v>
      </c>
      <c r="P2741" s="11">
        <v>30963</v>
      </c>
      <c r="Q2741" s="11">
        <f t="shared" si="455"/>
        <v>2709</v>
      </c>
      <c r="S2741" s="11">
        <f t="shared" ref="S2741:S2802" si="464">O2741-P2741</f>
        <v>22838</v>
      </c>
      <c r="T2741" s="11">
        <f t="shared" si="450"/>
        <v>22838</v>
      </c>
      <c r="U2741" s="11">
        <f t="shared" ref="U2741:U2771" si="465">S2741-S2740</f>
        <v>2793</v>
      </c>
      <c r="V2741" s="11">
        <f t="shared" si="451"/>
        <v>22838</v>
      </c>
      <c r="W2741" s="12">
        <f t="shared" ref="W2741:W2771" si="466">V2741/S2741</f>
        <v>1</v>
      </c>
      <c r="X2741" s="11">
        <f t="shared" si="452"/>
        <v>0</v>
      </c>
      <c r="Y2741" s="12">
        <f t="shared" ref="Y2741:Y2771" si="467">X2741/S2741</f>
        <v>0</v>
      </c>
    </row>
    <row r="2742" spans="1:25">
      <c r="A2742" s="1">
        <v>37439</v>
      </c>
      <c r="B2742" s="7" t="s">
        <v>81</v>
      </c>
      <c r="C2742" s="8" t="str">
        <f t="shared" si="453"/>
        <v>Tue</v>
      </c>
      <c r="F2742" s="9">
        <v>5183</v>
      </c>
      <c r="G2742" s="9">
        <v>6754</v>
      </c>
      <c r="H2742" s="61">
        <v>7456</v>
      </c>
      <c r="I2742" s="9">
        <v>0</v>
      </c>
      <c r="J2742" s="9">
        <v>0</v>
      </c>
      <c r="K2742" s="9">
        <v>47493</v>
      </c>
      <c r="L2742" s="9">
        <v>0</v>
      </c>
      <c r="M2742" s="9"/>
      <c r="O2742" s="11">
        <f t="shared" si="454"/>
        <v>66886</v>
      </c>
      <c r="P2742" s="11">
        <v>44601</v>
      </c>
      <c r="Q2742" s="11">
        <f t="shared" si="455"/>
        <v>2892</v>
      </c>
      <c r="S2742" s="11">
        <f t="shared" si="464"/>
        <v>22285</v>
      </c>
      <c r="T2742" s="11">
        <f t="shared" si="450"/>
        <v>22285</v>
      </c>
      <c r="U2742" s="11">
        <f t="shared" si="465"/>
        <v>-553</v>
      </c>
      <c r="V2742" s="11">
        <f t="shared" si="451"/>
        <v>22285</v>
      </c>
      <c r="W2742" s="12">
        <f t="shared" si="466"/>
        <v>1</v>
      </c>
      <c r="X2742" s="11">
        <f t="shared" si="452"/>
        <v>0</v>
      </c>
      <c r="Y2742" s="12">
        <f t="shared" si="467"/>
        <v>0</v>
      </c>
    </row>
    <row r="2743" spans="1:25">
      <c r="A2743" s="1">
        <v>37440</v>
      </c>
      <c r="B2743" s="7" t="s">
        <v>81</v>
      </c>
      <c r="C2743" s="8" t="str">
        <f t="shared" si="453"/>
        <v>Wed</v>
      </c>
      <c r="F2743" s="9">
        <v>4471</v>
      </c>
      <c r="G2743" s="9">
        <v>6040</v>
      </c>
      <c r="H2743" s="61">
        <v>6691</v>
      </c>
      <c r="I2743" s="9">
        <v>0</v>
      </c>
      <c r="J2743" s="9">
        <v>0</v>
      </c>
      <c r="K2743" s="9">
        <v>46533</v>
      </c>
      <c r="L2743" s="9">
        <v>0</v>
      </c>
      <c r="M2743" s="9"/>
      <c r="O2743" s="11">
        <f t="shared" si="454"/>
        <v>63735</v>
      </c>
      <c r="P2743" s="11">
        <v>43851</v>
      </c>
      <c r="Q2743" s="11">
        <f t="shared" si="455"/>
        <v>2682</v>
      </c>
      <c r="S2743" s="11">
        <f t="shared" si="464"/>
        <v>19884</v>
      </c>
      <c r="T2743" s="11">
        <f t="shared" si="450"/>
        <v>19884</v>
      </c>
      <c r="U2743" s="11">
        <f t="shared" si="465"/>
        <v>-2401</v>
      </c>
      <c r="V2743" s="11">
        <f t="shared" si="451"/>
        <v>19884</v>
      </c>
      <c r="W2743" s="12">
        <f t="shared" si="466"/>
        <v>1</v>
      </c>
      <c r="X2743" s="11">
        <f t="shared" si="452"/>
        <v>0</v>
      </c>
      <c r="Y2743" s="12">
        <f t="shared" si="467"/>
        <v>0</v>
      </c>
    </row>
    <row r="2744" spans="1:25">
      <c r="A2744" s="1">
        <v>37441</v>
      </c>
      <c r="B2744" s="7" t="s">
        <v>81</v>
      </c>
      <c r="C2744" s="8" t="str">
        <f t="shared" si="453"/>
        <v>Thur</v>
      </c>
      <c r="F2744" s="9">
        <v>3814</v>
      </c>
      <c r="G2744" s="9">
        <v>5262</v>
      </c>
      <c r="H2744" s="61">
        <v>5615</v>
      </c>
      <c r="I2744" s="9">
        <v>0</v>
      </c>
      <c r="J2744" s="9">
        <v>0</v>
      </c>
      <c r="K2744" s="9">
        <v>46087</v>
      </c>
      <c r="L2744" s="9">
        <v>0</v>
      </c>
      <c r="M2744" s="9"/>
      <c r="O2744" s="11">
        <f t="shared" si="454"/>
        <v>60778</v>
      </c>
      <c r="P2744" s="11">
        <v>43605</v>
      </c>
      <c r="Q2744" s="11">
        <f t="shared" si="455"/>
        <v>2482</v>
      </c>
      <c r="S2744" s="11">
        <f t="shared" si="464"/>
        <v>17173</v>
      </c>
      <c r="T2744" s="11">
        <f t="shared" si="450"/>
        <v>17173</v>
      </c>
      <c r="U2744" s="11">
        <f t="shared" si="465"/>
        <v>-2711</v>
      </c>
      <c r="V2744" s="11">
        <f t="shared" si="451"/>
        <v>17173</v>
      </c>
      <c r="W2744" s="12">
        <f t="shared" si="466"/>
        <v>1</v>
      </c>
      <c r="X2744" s="11">
        <f t="shared" si="452"/>
        <v>0</v>
      </c>
      <c r="Y2744" s="12">
        <f t="shared" si="467"/>
        <v>0</v>
      </c>
    </row>
    <row r="2745" spans="1:25">
      <c r="A2745" s="1">
        <v>37442</v>
      </c>
      <c r="B2745" s="7" t="s">
        <v>81</v>
      </c>
      <c r="C2745" s="8" t="str">
        <f t="shared" si="453"/>
        <v>Fri</v>
      </c>
      <c r="F2745" s="9">
        <v>4196</v>
      </c>
      <c r="G2745" s="9">
        <v>5494</v>
      </c>
      <c r="H2745" s="61">
        <v>5879</v>
      </c>
      <c r="I2745" s="9">
        <v>0</v>
      </c>
      <c r="J2745" s="9">
        <v>0</v>
      </c>
      <c r="K2745" s="9">
        <v>34428</v>
      </c>
      <c r="L2745" s="9">
        <v>0</v>
      </c>
      <c r="M2745" s="9"/>
      <c r="O2745" s="11">
        <f t="shared" si="454"/>
        <v>49997</v>
      </c>
      <c r="P2745" s="11">
        <v>32052</v>
      </c>
      <c r="Q2745" s="11">
        <f t="shared" si="455"/>
        <v>2376</v>
      </c>
      <c r="S2745" s="11">
        <f t="shared" si="464"/>
        <v>17945</v>
      </c>
      <c r="T2745" s="11">
        <f t="shared" si="450"/>
        <v>17945</v>
      </c>
      <c r="U2745" s="11">
        <f t="shared" si="465"/>
        <v>772</v>
      </c>
      <c r="V2745" s="11">
        <f t="shared" si="451"/>
        <v>17945</v>
      </c>
      <c r="W2745" s="12">
        <f t="shared" si="466"/>
        <v>1</v>
      </c>
      <c r="X2745" s="11">
        <f t="shared" si="452"/>
        <v>0</v>
      </c>
      <c r="Y2745" s="12">
        <f t="shared" si="467"/>
        <v>0</v>
      </c>
    </row>
    <row r="2746" spans="1:25">
      <c r="A2746" s="1">
        <v>37443</v>
      </c>
      <c r="B2746" s="7" t="s">
        <v>81</v>
      </c>
      <c r="C2746" s="8" t="str">
        <f t="shared" si="453"/>
        <v>Sat</v>
      </c>
      <c r="F2746" s="9">
        <v>4342</v>
      </c>
      <c r="G2746" s="9">
        <v>5708</v>
      </c>
      <c r="H2746" s="61">
        <v>5922</v>
      </c>
      <c r="I2746" s="9">
        <v>0</v>
      </c>
      <c r="J2746" s="9">
        <v>0</v>
      </c>
      <c r="K2746" s="9">
        <v>10419</v>
      </c>
      <c r="L2746" s="9">
        <v>0</v>
      </c>
      <c r="M2746" s="9"/>
      <c r="O2746" s="11">
        <f t="shared" si="454"/>
        <v>26391</v>
      </c>
      <c r="P2746" s="11">
        <v>8157</v>
      </c>
      <c r="Q2746" s="11">
        <f t="shared" si="455"/>
        <v>2262</v>
      </c>
      <c r="S2746" s="11">
        <f t="shared" si="464"/>
        <v>18234</v>
      </c>
      <c r="T2746" s="11">
        <f t="shared" si="450"/>
        <v>18234</v>
      </c>
      <c r="U2746" s="11">
        <f t="shared" si="465"/>
        <v>289</v>
      </c>
      <c r="V2746" s="11">
        <f t="shared" si="451"/>
        <v>18234</v>
      </c>
      <c r="W2746" s="12">
        <f t="shared" si="466"/>
        <v>1</v>
      </c>
      <c r="X2746" s="11">
        <f t="shared" si="452"/>
        <v>0</v>
      </c>
      <c r="Y2746" s="12">
        <f t="shared" si="467"/>
        <v>0</v>
      </c>
    </row>
    <row r="2747" spans="1:25">
      <c r="A2747" s="1">
        <v>37444</v>
      </c>
      <c r="B2747" s="7" t="s">
        <v>81</v>
      </c>
      <c r="C2747" s="8" t="str">
        <f t="shared" si="453"/>
        <v>Sun</v>
      </c>
      <c r="F2747" s="9">
        <v>4714</v>
      </c>
      <c r="G2747" s="9">
        <v>6071</v>
      </c>
      <c r="H2747" s="61">
        <v>6448</v>
      </c>
      <c r="I2747" s="9">
        <v>0</v>
      </c>
      <c r="J2747" s="9">
        <v>0</v>
      </c>
      <c r="K2747" s="9">
        <v>6458</v>
      </c>
      <c r="L2747" s="9">
        <v>0</v>
      </c>
      <c r="M2747" s="9"/>
      <c r="O2747" s="11">
        <f t="shared" si="454"/>
        <v>23691</v>
      </c>
      <c r="P2747" s="11">
        <v>4231</v>
      </c>
      <c r="Q2747" s="11">
        <f t="shared" si="455"/>
        <v>2227</v>
      </c>
      <c r="S2747" s="11">
        <f t="shared" si="464"/>
        <v>19460</v>
      </c>
      <c r="T2747" s="11">
        <f t="shared" si="450"/>
        <v>19460</v>
      </c>
      <c r="U2747" s="11">
        <f t="shared" si="465"/>
        <v>1226</v>
      </c>
      <c r="V2747" s="11">
        <f t="shared" si="451"/>
        <v>19460</v>
      </c>
      <c r="W2747" s="12">
        <f t="shared" si="466"/>
        <v>1</v>
      </c>
      <c r="X2747" s="11">
        <f t="shared" si="452"/>
        <v>0</v>
      </c>
      <c r="Y2747" s="12">
        <f t="shared" si="467"/>
        <v>0</v>
      </c>
    </row>
    <row r="2748" spans="1:25">
      <c r="A2748" s="1">
        <v>37445</v>
      </c>
      <c r="B2748" s="7" t="s">
        <v>81</v>
      </c>
      <c r="C2748" s="8" t="str">
        <f t="shared" si="453"/>
        <v>Mon</v>
      </c>
      <c r="F2748" s="9">
        <v>5142</v>
      </c>
      <c r="G2748" s="9">
        <v>6653</v>
      </c>
      <c r="H2748" s="61">
        <v>7578</v>
      </c>
      <c r="I2748" s="9">
        <v>0</v>
      </c>
      <c r="J2748" s="9">
        <v>0</v>
      </c>
      <c r="K2748" s="9">
        <v>38934</v>
      </c>
      <c r="L2748" s="9">
        <v>0</v>
      </c>
      <c r="M2748" s="9"/>
      <c r="O2748" s="11">
        <f t="shared" si="454"/>
        <v>58307</v>
      </c>
      <c r="P2748" s="11">
        <v>36346</v>
      </c>
      <c r="Q2748" s="11">
        <f t="shared" si="455"/>
        <v>2588</v>
      </c>
      <c r="S2748" s="11">
        <f t="shared" si="464"/>
        <v>21961</v>
      </c>
      <c r="T2748" s="11">
        <f t="shared" si="450"/>
        <v>21961</v>
      </c>
      <c r="U2748" s="11">
        <f t="shared" si="465"/>
        <v>2501</v>
      </c>
      <c r="V2748" s="11">
        <f t="shared" si="451"/>
        <v>21961</v>
      </c>
      <c r="W2748" s="12">
        <f t="shared" si="466"/>
        <v>1</v>
      </c>
      <c r="X2748" s="11">
        <f t="shared" si="452"/>
        <v>0</v>
      </c>
      <c r="Y2748" s="12">
        <f t="shared" si="467"/>
        <v>0</v>
      </c>
    </row>
    <row r="2749" spans="1:25">
      <c r="A2749" s="1">
        <v>37446</v>
      </c>
      <c r="B2749" s="7" t="s">
        <v>81</v>
      </c>
      <c r="C2749" s="8" t="str">
        <f t="shared" si="453"/>
        <v>Tue</v>
      </c>
      <c r="F2749" s="9">
        <v>5190</v>
      </c>
      <c r="G2749" s="9">
        <v>6798</v>
      </c>
      <c r="H2749" s="61">
        <v>7579</v>
      </c>
      <c r="I2749" s="9">
        <v>0</v>
      </c>
      <c r="J2749" s="9">
        <v>0</v>
      </c>
      <c r="K2749" s="9">
        <v>40278</v>
      </c>
      <c r="L2749" s="9">
        <v>0</v>
      </c>
      <c r="M2749" s="9"/>
      <c r="O2749" s="11">
        <f t="shared" si="454"/>
        <v>59845</v>
      </c>
      <c r="P2749" s="11">
        <v>37339</v>
      </c>
      <c r="Q2749" s="11">
        <f t="shared" si="455"/>
        <v>2939</v>
      </c>
      <c r="S2749" s="11">
        <f t="shared" si="464"/>
        <v>22506</v>
      </c>
      <c r="T2749" s="11">
        <f t="shared" si="450"/>
        <v>22506</v>
      </c>
      <c r="U2749" s="11">
        <f t="shared" si="465"/>
        <v>545</v>
      </c>
      <c r="V2749" s="11">
        <f t="shared" si="451"/>
        <v>22506</v>
      </c>
      <c r="W2749" s="12">
        <f t="shared" si="466"/>
        <v>1</v>
      </c>
      <c r="X2749" s="11">
        <f t="shared" si="452"/>
        <v>0</v>
      </c>
      <c r="Y2749" s="12">
        <f t="shared" si="467"/>
        <v>0</v>
      </c>
    </row>
    <row r="2750" spans="1:25">
      <c r="A2750" s="1">
        <v>37447</v>
      </c>
      <c r="B2750" s="7" t="s">
        <v>81</v>
      </c>
      <c r="C2750" s="8" t="str">
        <f t="shared" si="453"/>
        <v>Wed</v>
      </c>
      <c r="F2750" s="9">
        <v>5226</v>
      </c>
      <c r="G2750" s="9">
        <v>6893</v>
      </c>
      <c r="H2750" s="61">
        <v>7743</v>
      </c>
      <c r="I2750" s="9">
        <v>0</v>
      </c>
      <c r="J2750" s="9">
        <v>0</v>
      </c>
      <c r="K2750" s="9">
        <v>33462</v>
      </c>
      <c r="L2750" s="9">
        <v>0</v>
      </c>
      <c r="M2750" s="9"/>
      <c r="O2750" s="11">
        <f t="shared" si="454"/>
        <v>53324</v>
      </c>
      <c r="P2750" s="11">
        <v>30870</v>
      </c>
      <c r="Q2750" s="11">
        <f t="shared" si="455"/>
        <v>2592</v>
      </c>
      <c r="S2750" s="11">
        <f t="shared" si="464"/>
        <v>22454</v>
      </c>
      <c r="T2750" s="11">
        <f t="shared" si="450"/>
        <v>22454</v>
      </c>
      <c r="U2750" s="11">
        <f t="shared" si="465"/>
        <v>-52</v>
      </c>
      <c r="V2750" s="11">
        <f t="shared" si="451"/>
        <v>22454</v>
      </c>
      <c r="W2750" s="12">
        <f t="shared" si="466"/>
        <v>1</v>
      </c>
      <c r="X2750" s="11">
        <f t="shared" si="452"/>
        <v>0</v>
      </c>
      <c r="Y2750" s="12">
        <f t="shared" si="467"/>
        <v>0</v>
      </c>
    </row>
    <row r="2751" spans="1:25">
      <c r="A2751" s="1">
        <v>37448</v>
      </c>
      <c r="B2751" s="7" t="s">
        <v>81</v>
      </c>
      <c r="C2751" s="8" t="str">
        <f t="shared" si="453"/>
        <v>Thur</v>
      </c>
      <c r="F2751" s="9">
        <v>5550</v>
      </c>
      <c r="G2751" s="9">
        <v>7248</v>
      </c>
      <c r="H2751" s="61">
        <v>7928</v>
      </c>
      <c r="I2751" s="9">
        <v>0</v>
      </c>
      <c r="J2751" s="9">
        <v>0</v>
      </c>
      <c r="K2751" s="9">
        <v>2410</v>
      </c>
      <c r="L2751" s="9">
        <v>0</v>
      </c>
      <c r="M2751" s="9"/>
      <c r="O2751" s="11">
        <f t="shared" si="454"/>
        <v>23136</v>
      </c>
      <c r="P2751" s="11">
        <v>0</v>
      </c>
      <c r="Q2751" s="11">
        <f t="shared" si="455"/>
        <v>2410</v>
      </c>
      <c r="S2751" s="11">
        <f t="shared" si="464"/>
        <v>23136</v>
      </c>
      <c r="T2751" s="11">
        <f t="shared" si="450"/>
        <v>23136</v>
      </c>
      <c r="U2751" s="11">
        <f t="shared" si="465"/>
        <v>682</v>
      </c>
      <c r="V2751" s="11">
        <f t="shared" si="451"/>
        <v>23136</v>
      </c>
      <c r="W2751" s="12">
        <f t="shared" si="466"/>
        <v>1</v>
      </c>
      <c r="X2751" s="11">
        <f t="shared" si="452"/>
        <v>0</v>
      </c>
      <c r="Y2751" s="12">
        <f t="shared" si="467"/>
        <v>0</v>
      </c>
    </row>
    <row r="2752" spans="1:25">
      <c r="A2752" s="1">
        <v>37449</v>
      </c>
      <c r="B2752" s="7" t="s">
        <v>81</v>
      </c>
      <c r="C2752" s="8" t="str">
        <f t="shared" si="453"/>
        <v>Fri</v>
      </c>
      <c r="F2752" s="9">
        <v>4961</v>
      </c>
      <c r="G2752" s="9">
        <v>6698</v>
      </c>
      <c r="H2752" s="61">
        <v>7586</v>
      </c>
      <c r="I2752" s="9">
        <v>0</v>
      </c>
      <c r="J2752" s="9">
        <v>0</v>
      </c>
      <c r="K2752" s="9">
        <v>2435</v>
      </c>
      <c r="L2752" s="9">
        <v>0</v>
      </c>
      <c r="M2752" s="9"/>
      <c r="O2752" s="11">
        <f t="shared" si="454"/>
        <v>21680</v>
      </c>
      <c r="P2752" s="11">
        <v>0</v>
      </c>
      <c r="Q2752" s="11">
        <f t="shared" si="455"/>
        <v>2435</v>
      </c>
      <c r="S2752" s="11">
        <f t="shared" si="464"/>
        <v>21680</v>
      </c>
      <c r="T2752" s="11">
        <f t="shared" si="450"/>
        <v>21680</v>
      </c>
      <c r="U2752" s="11">
        <f t="shared" si="465"/>
        <v>-1456</v>
      </c>
      <c r="V2752" s="11">
        <f t="shared" si="451"/>
        <v>21680</v>
      </c>
      <c r="W2752" s="12">
        <f t="shared" si="466"/>
        <v>1</v>
      </c>
      <c r="X2752" s="11">
        <f t="shared" si="452"/>
        <v>0</v>
      </c>
      <c r="Y2752" s="12">
        <f t="shared" si="467"/>
        <v>0</v>
      </c>
    </row>
    <row r="2753" spans="1:25">
      <c r="A2753" s="1">
        <v>37450</v>
      </c>
      <c r="B2753" s="7" t="s">
        <v>81</v>
      </c>
      <c r="C2753" s="8" t="str">
        <f t="shared" si="453"/>
        <v>Sat</v>
      </c>
      <c r="F2753" s="9">
        <v>4417</v>
      </c>
      <c r="G2753" s="9">
        <v>5914</v>
      </c>
      <c r="H2753" s="61">
        <v>6504</v>
      </c>
      <c r="I2753" s="9">
        <v>0</v>
      </c>
      <c r="J2753" s="9">
        <v>0</v>
      </c>
      <c r="K2753" s="9">
        <v>2326</v>
      </c>
      <c r="L2753" s="9">
        <v>0</v>
      </c>
      <c r="M2753" s="9"/>
      <c r="O2753" s="11">
        <f t="shared" si="454"/>
        <v>19161</v>
      </c>
      <c r="P2753" s="11">
        <v>0</v>
      </c>
      <c r="Q2753" s="11">
        <f t="shared" si="455"/>
        <v>2326</v>
      </c>
      <c r="S2753" s="11">
        <f t="shared" si="464"/>
        <v>19161</v>
      </c>
      <c r="T2753" s="11">
        <f t="shared" si="450"/>
        <v>19161</v>
      </c>
      <c r="U2753" s="11">
        <f t="shared" si="465"/>
        <v>-2519</v>
      </c>
      <c r="V2753" s="11">
        <f t="shared" si="451"/>
        <v>19161</v>
      </c>
      <c r="W2753" s="12">
        <f t="shared" si="466"/>
        <v>1</v>
      </c>
      <c r="X2753" s="11">
        <f t="shared" si="452"/>
        <v>0</v>
      </c>
      <c r="Y2753" s="12">
        <f t="shared" si="467"/>
        <v>0</v>
      </c>
    </row>
    <row r="2754" spans="1:25">
      <c r="A2754" s="1">
        <v>37451</v>
      </c>
      <c r="B2754" s="7" t="s">
        <v>81</v>
      </c>
      <c r="C2754" s="8" t="str">
        <f t="shared" si="453"/>
        <v>Sun</v>
      </c>
      <c r="F2754" s="9">
        <v>5163</v>
      </c>
      <c r="G2754" s="9">
        <v>6487</v>
      </c>
      <c r="H2754" s="61">
        <v>7148</v>
      </c>
      <c r="I2754" s="9">
        <v>0</v>
      </c>
      <c r="J2754" s="9">
        <v>0</v>
      </c>
      <c r="K2754" s="9">
        <v>8010</v>
      </c>
      <c r="L2754" s="9">
        <v>0</v>
      </c>
      <c r="M2754" s="9"/>
      <c r="O2754" s="11">
        <f t="shared" si="454"/>
        <v>26808</v>
      </c>
      <c r="P2754" s="11">
        <v>5275</v>
      </c>
      <c r="Q2754" s="11">
        <f t="shared" si="455"/>
        <v>2735</v>
      </c>
      <c r="S2754" s="11">
        <f t="shared" si="464"/>
        <v>21533</v>
      </c>
      <c r="T2754" s="11">
        <f t="shared" si="450"/>
        <v>21533</v>
      </c>
      <c r="U2754" s="11">
        <f t="shared" si="465"/>
        <v>2372</v>
      </c>
      <c r="V2754" s="11">
        <f t="shared" si="451"/>
        <v>21533</v>
      </c>
      <c r="W2754" s="12">
        <f t="shared" si="466"/>
        <v>1</v>
      </c>
      <c r="X2754" s="11">
        <f t="shared" si="452"/>
        <v>0</v>
      </c>
      <c r="Y2754" s="12">
        <f t="shared" si="467"/>
        <v>0</v>
      </c>
    </row>
    <row r="2755" spans="1:25">
      <c r="A2755" s="1">
        <v>37452</v>
      </c>
      <c r="B2755" s="7" t="s">
        <v>81</v>
      </c>
      <c r="C2755" s="8" t="str">
        <f t="shared" si="453"/>
        <v>Mon</v>
      </c>
      <c r="F2755" s="9">
        <v>5751</v>
      </c>
      <c r="G2755" s="9">
        <v>7542</v>
      </c>
      <c r="H2755" s="61">
        <v>8046</v>
      </c>
      <c r="I2755" s="9">
        <v>0</v>
      </c>
      <c r="J2755" s="9">
        <v>0</v>
      </c>
      <c r="K2755" s="9">
        <v>39823</v>
      </c>
      <c r="L2755" s="9">
        <v>0</v>
      </c>
      <c r="M2755" s="9"/>
      <c r="O2755" s="11">
        <f t="shared" si="454"/>
        <v>61162</v>
      </c>
      <c r="P2755" s="11">
        <v>37040</v>
      </c>
      <c r="Q2755" s="11">
        <f t="shared" si="455"/>
        <v>2783</v>
      </c>
      <c r="S2755" s="11">
        <f t="shared" si="464"/>
        <v>24122</v>
      </c>
      <c r="T2755" s="11">
        <f t="shared" ref="T2755:T2818" si="468">SUM(S2755,D2755)</f>
        <v>24122</v>
      </c>
      <c r="U2755" s="11">
        <f t="shared" si="465"/>
        <v>2589</v>
      </c>
      <c r="V2755" s="11">
        <f t="shared" ref="V2755:V2818" si="469">SUM(F2755:K2755)-P2755</f>
        <v>24122</v>
      </c>
      <c r="W2755" s="12">
        <f t="shared" si="466"/>
        <v>1</v>
      </c>
      <c r="X2755" s="11">
        <f t="shared" ref="X2755:X2818" si="470">SUM(L2755:M2755)</f>
        <v>0</v>
      </c>
      <c r="Y2755" s="12">
        <f t="shared" si="467"/>
        <v>0</v>
      </c>
    </row>
    <row r="2756" spans="1:25">
      <c r="A2756" s="1">
        <v>37453</v>
      </c>
      <c r="B2756" s="7" t="s">
        <v>81</v>
      </c>
      <c r="C2756" s="8" t="str">
        <f t="shared" ref="C2756:C2819" si="471">IF(WEEKDAY(A2756)=1,"Sun",IF(WEEKDAY(A2756)=2,"Mon",IF(WEEKDAY(A2756)=3,"Tue",IF(WEEKDAY(A2756)=4,"Wed",IF(WEEKDAY(A2756)=5,"Thur",IF(WEEKDAY(A2756)=6,"Fri",IF(WEEKDAY(A2756)=7,"Sat")))))))</f>
        <v>Tue</v>
      </c>
      <c r="F2756" s="9">
        <v>5587</v>
      </c>
      <c r="G2756" s="9">
        <v>7441</v>
      </c>
      <c r="H2756" s="61">
        <v>7926</v>
      </c>
      <c r="I2756" s="9">
        <v>0</v>
      </c>
      <c r="J2756" s="9">
        <v>0</v>
      </c>
      <c r="K2756" s="9">
        <v>36165</v>
      </c>
      <c r="L2756" s="9">
        <v>0</v>
      </c>
      <c r="M2756" s="9"/>
      <c r="O2756" s="11">
        <f t="shared" ref="O2756:O2819" si="472">SUM(F2756:M2756)</f>
        <v>57119</v>
      </c>
      <c r="P2756" s="11">
        <v>33477</v>
      </c>
      <c r="Q2756" s="11">
        <f t="shared" ref="Q2756:Q2819" si="473">K2756-P2756</f>
        <v>2688</v>
      </c>
      <c r="S2756" s="11">
        <f t="shared" si="464"/>
        <v>23642</v>
      </c>
      <c r="T2756" s="11">
        <f t="shared" si="468"/>
        <v>23642</v>
      </c>
      <c r="U2756" s="11">
        <f t="shared" si="465"/>
        <v>-480</v>
      </c>
      <c r="V2756" s="11">
        <f t="shared" si="469"/>
        <v>23642</v>
      </c>
      <c r="W2756" s="12">
        <f t="shared" si="466"/>
        <v>1</v>
      </c>
      <c r="X2756" s="11">
        <f t="shared" si="470"/>
        <v>0</v>
      </c>
      <c r="Y2756" s="12">
        <f t="shared" si="467"/>
        <v>0</v>
      </c>
    </row>
    <row r="2757" spans="1:25">
      <c r="A2757" s="1">
        <v>37454</v>
      </c>
      <c r="B2757" s="7" t="s">
        <v>81</v>
      </c>
      <c r="C2757" s="8" t="str">
        <f t="shared" si="471"/>
        <v>Wed</v>
      </c>
      <c r="F2757" s="9">
        <v>5548</v>
      </c>
      <c r="G2757" s="9">
        <v>7468</v>
      </c>
      <c r="H2757" s="61">
        <v>7877</v>
      </c>
      <c r="I2757" s="9">
        <v>0</v>
      </c>
      <c r="J2757" s="9">
        <v>0</v>
      </c>
      <c r="K2757" s="9">
        <v>45732</v>
      </c>
      <c r="L2757" s="9">
        <v>0</v>
      </c>
      <c r="M2757" s="9"/>
      <c r="O2757" s="11">
        <f t="shared" si="472"/>
        <v>66625</v>
      </c>
      <c r="P2757" s="11">
        <v>42964</v>
      </c>
      <c r="Q2757" s="11">
        <f t="shared" si="473"/>
        <v>2768</v>
      </c>
      <c r="S2757" s="11">
        <f t="shared" si="464"/>
        <v>23661</v>
      </c>
      <c r="T2757" s="11">
        <f t="shared" si="468"/>
        <v>23661</v>
      </c>
      <c r="U2757" s="11">
        <f t="shared" si="465"/>
        <v>19</v>
      </c>
      <c r="V2757" s="11">
        <f t="shared" si="469"/>
        <v>23661</v>
      </c>
      <c r="W2757" s="12">
        <f t="shared" si="466"/>
        <v>1</v>
      </c>
      <c r="X2757" s="11">
        <f t="shared" si="470"/>
        <v>0</v>
      </c>
      <c r="Y2757" s="12">
        <f t="shared" si="467"/>
        <v>0</v>
      </c>
    </row>
    <row r="2758" spans="1:25">
      <c r="A2758" s="1">
        <v>37455</v>
      </c>
      <c r="B2758" s="7" t="s">
        <v>81</v>
      </c>
      <c r="C2758" s="8" t="str">
        <f t="shared" si="471"/>
        <v>Thur</v>
      </c>
      <c r="F2758" s="9">
        <v>6077</v>
      </c>
      <c r="G2758" s="9">
        <v>7897</v>
      </c>
      <c r="H2758" s="61">
        <v>6670</v>
      </c>
      <c r="I2758" s="9">
        <v>0</v>
      </c>
      <c r="J2758" s="9">
        <v>0</v>
      </c>
      <c r="K2758" s="9">
        <v>39115</v>
      </c>
      <c r="L2758" s="9">
        <v>0</v>
      </c>
      <c r="M2758" s="9"/>
      <c r="O2758" s="11">
        <f t="shared" si="472"/>
        <v>59759</v>
      </c>
      <c r="P2758" s="11">
        <v>37701</v>
      </c>
      <c r="Q2758" s="11">
        <f t="shared" si="473"/>
        <v>1414</v>
      </c>
      <c r="S2758" s="11">
        <f t="shared" si="464"/>
        <v>22058</v>
      </c>
      <c r="T2758" s="11">
        <f t="shared" si="468"/>
        <v>22058</v>
      </c>
      <c r="U2758" s="11">
        <f t="shared" si="465"/>
        <v>-1603</v>
      </c>
      <c r="V2758" s="11">
        <f t="shared" si="469"/>
        <v>22058</v>
      </c>
      <c r="W2758" s="12">
        <f t="shared" si="466"/>
        <v>1</v>
      </c>
      <c r="X2758" s="11">
        <f t="shared" si="470"/>
        <v>0</v>
      </c>
      <c r="Y2758" s="12">
        <f t="shared" si="467"/>
        <v>0</v>
      </c>
    </row>
    <row r="2759" spans="1:25">
      <c r="A2759" s="1">
        <v>37456</v>
      </c>
      <c r="B2759" s="7" t="s">
        <v>81</v>
      </c>
      <c r="C2759" s="8" t="str">
        <f t="shared" si="471"/>
        <v>Fri</v>
      </c>
      <c r="F2759" s="9">
        <v>5635</v>
      </c>
      <c r="G2759" s="9">
        <v>7424</v>
      </c>
      <c r="H2759" s="61">
        <v>6325</v>
      </c>
      <c r="I2759" s="9">
        <v>0</v>
      </c>
      <c r="J2759" s="9">
        <v>0</v>
      </c>
      <c r="K2759" s="9">
        <v>36430</v>
      </c>
      <c r="L2759" s="9">
        <v>0</v>
      </c>
      <c r="M2759" s="9"/>
      <c r="O2759" s="11">
        <f t="shared" si="472"/>
        <v>55814</v>
      </c>
      <c r="P2759" s="11">
        <v>34443</v>
      </c>
      <c r="Q2759" s="11">
        <f t="shared" si="473"/>
        <v>1987</v>
      </c>
      <c r="S2759" s="11">
        <f t="shared" si="464"/>
        <v>21371</v>
      </c>
      <c r="T2759" s="11">
        <f t="shared" si="468"/>
        <v>21371</v>
      </c>
      <c r="U2759" s="11">
        <f t="shared" si="465"/>
        <v>-687</v>
      </c>
      <c r="V2759" s="11">
        <f t="shared" si="469"/>
        <v>21371</v>
      </c>
      <c r="W2759" s="12">
        <f t="shared" si="466"/>
        <v>1</v>
      </c>
      <c r="X2759" s="11">
        <f t="shared" si="470"/>
        <v>0</v>
      </c>
      <c r="Y2759" s="12">
        <f t="shared" si="467"/>
        <v>0</v>
      </c>
    </row>
    <row r="2760" spans="1:25">
      <c r="A2760" s="1">
        <v>37457</v>
      </c>
      <c r="B2760" s="7" t="s">
        <v>81</v>
      </c>
      <c r="C2760" s="8" t="str">
        <f t="shared" si="471"/>
        <v>Sat</v>
      </c>
      <c r="F2760" s="9">
        <v>5140</v>
      </c>
      <c r="G2760" s="9">
        <v>6872</v>
      </c>
      <c r="H2760" s="61">
        <v>5342</v>
      </c>
      <c r="I2760" s="9">
        <v>0</v>
      </c>
      <c r="J2760" s="9">
        <v>0</v>
      </c>
      <c r="K2760" s="9">
        <v>38054</v>
      </c>
      <c r="L2760" s="9">
        <v>0</v>
      </c>
      <c r="M2760" s="9"/>
      <c r="O2760" s="11">
        <f t="shared" si="472"/>
        <v>55408</v>
      </c>
      <c r="P2760" s="11">
        <v>35474</v>
      </c>
      <c r="Q2760" s="11">
        <f t="shared" si="473"/>
        <v>2580</v>
      </c>
      <c r="S2760" s="11">
        <f t="shared" si="464"/>
        <v>19934</v>
      </c>
      <c r="T2760" s="11">
        <f t="shared" si="468"/>
        <v>19934</v>
      </c>
      <c r="U2760" s="11">
        <f t="shared" si="465"/>
        <v>-1437</v>
      </c>
      <c r="V2760" s="11">
        <f t="shared" si="469"/>
        <v>19934</v>
      </c>
      <c r="W2760" s="12">
        <f t="shared" si="466"/>
        <v>1</v>
      </c>
      <c r="X2760" s="11">
        <f t="shared" si="470"/>
        <v>0</v>
      </c>
      <c r="Y2760" s="12">
        <f t="shared" si="467"/>
        <v>0</v>
      </c>
    </row>
    <row r="2761" spans="1:25">
      <c r="A2761" s="1">
        <v>37458</v>
      </c>
      <c r="B2761" s="7" t="s">
        <v>81</v>
      </c>
      <c r="C2761" s="8" t="str">
        <f t="shared" si="471"/>
        <v>Sun</v>
      </c>
      <c r="F2761" s="9">
        <v>5424</v>
      </c>
      <c r="G2761" s="9">
        <v>7317</v>
      </c>
      <c r="H2761" s="61">
        <v>5900</v>
      </c>
      <c r="I2761" s="9">
        <v>0</v>
      </c>
      <c r="J2761" s="9">
        <v>0</v>
      </c>
      <c r="K2761" s="9">
        <v>39371</v>
      </c>
      <c r="L2761" s="9">
        <v>0</v>
      </c>
      <c r="M2761" s="9"/>
      <c r="O2761" s="11">
        <f t="shared" si="472"/>
        <v>58012</v>
      </c>
      <c r="P2761" s="11">
        <v>36537</v>
      </c>
      <c r="Q2761" s="11">
        <f t="shared" si="473"/>
        <v>2834</v>
      </c>
      <c r="S2761" s="11">
        <f t="shared" si="464"/>
        <v>21475</v>
      </c>
      <c r="T2761" s="11">
        <f t="shared" si="468"/>
        <v>21475</v>
      </c>
      <c r="U2761" s="11">
        <f t="shared" si="465"/>
        <v>1541</v>
      </c>
      <c r="V2761" s="11">
        <f t="shared" si="469"/>
        <v>21475</v>
      </c>
      <c r="W2761" s="12">
        <f t="shared" si="466"/>
        <v>1</v>
      </c>
      <c r="X2761" s="11">
        <f t="shared" si="470"/>
        <v>0</v>
      </c>
      <c r="Y2761" s="12">
        <f t="shared" si="467"/>
        <v>0</v>
      </c>
    </row>
    <row r="2762" spans="1:25">
      <c r="A2762" s="1">
        <v>37459</v>
      </c>
      <c r="B2762" s="7" t="s">
        <v>81</v>
      </c>
      <c r="C2762" s="8" t="str">
        <f t="shared" si="471"/>
        <v>Mon</v>
      </c>
      <c r="F2762" s="9">
        <v>5861</v>
      </c>
      <c r="G2762" s="9">
        <v>8132</v>
      </c>
      <c r="H2762" s="61">
        <v>6916</v>
      </c>
      <c r="I2762" s="9">
        <v>38</v>
      </c>
      <c r="J2762" s="9">
        <v>0</v>
      </c>
      <c r="K2762" s="9">
        <v>49158</v>
      </c>
      <c r="L2762" s="9">
        <v>0</v>
      </c>
      <c r="M2762" s="9"/>
      <c r="O2762" s="11">
        <f t="shared" si="472"/>
        <v>70105</v>
      </c>
      <c r="P2762" s="11">
        <v>46445</v>
      </c>
      <c r="Q2762" s="11">
        <f t="shared" si="473"/>
        <v>2713</v>
      </c>
      <c r="S2762" s="11">
        <f t="shared" si="464"/>
        <v>23660</v>
      </c>
      <c r="T2762" s="11">
        <f t="shared" si="468"/>
        <v>23660</v>
      </c>
      <c r="U2762" s="11">
        <f t="shared" si="465"/>
        <v>2185</v>
      </c>
      <c r="V2762" s="11">
        <f t="shared" si="469"/>
        <v>23660</v>
      </c>
      <c r="W2762" s="12">
        <f t="shared" si="466"/>
        <v>1</v>
      </c>
      <c r="X2762" s="11">
        <f t="shared" si="470"/>
        <v>0</v>
      </c>
      <c r="Y2762" s="12">
        <f t="shared" si="467"/>
        <v>0</v>
      </c>
    </row>
    <row r="2763" spans="1:25">
      <c r="A2763" s="1">
        <v>37460</v>
      </c>
      <c r="B2763" s="7" t="s">
        <v>81</v>
      </c>
      <c r="C2763" s="8" t="str">
        <f t="shared" si="471"/>
        <v>Tue</v>
      </c>
      <c r="F2763" s="9">
        <v>5873</v>
      </c>
      <c r="G2763" s="9">
        <v>8170</v>
      </c>
      <c r="H2763" s="61">
        <v>6861</v>
      </c>
      <c r="I2763" s="9">
        <v>24</v>
      </c>
      <c r="J2763" s="9">
        <v>0</v>
      </c>
      <c r="K2763" s="9">
        <v>36161</v>
      </c>
      <c r="L2763" s="9">
        <v>0</v>
      </c>
      <c r="M2763" s="9"/>
      <c r="O2763" s="11">
        <f t="shared" si="472"/>
        <v>57089</v>
      </c>
      <c r="P2763" s="11">
        <v>33463</v>
      </c>
      <c r="Q2763" s="11">
        <f t="shared" si="473"/>
        <v>2698</v>
      </c>
      <c r="S2763" s="11">
        <f t="shared" si="464"/>
        <v>23626</v>
      </c>
      <c r="T2763" s="11">
        <f t="shared" si="468"/>
        <v>23626</v>
      </c>
      <c r="U2763" s="11">
        <f t="shared" si="465"/>
        <v>-34</v>
      </c>
      <c r="V2763" s="11">
        <f t="shared" si="469"/>
        <v>23626</v>
      </c>
      <c r="W2763" s="12">
        <f t="shared" si="466"/>
        <v>1</v>
      </c>
      <c r="X2763" s="11">
        <f t="shared" si="470"/>
        <v>0</v>
      </c>
      <c r="Y2763" s="12">
        <f t="shared" si="467"/>
        <v>0</v>
      </c>
    </row>
    <row r="2764" spans="1:25">
      <c r="A2764" s="1">
        <v>37461</v>
      </c>
      <c r="B2764" s="7" t="s">
        <v>81</v>
      </c>
      <c r="C2764" s="8" t="str">
        <f t="shared" si="471"/>
        <v>Wed</v>
      </c>
      <c r="F2764" s="9">
        <v>6470</v>
      </c>
      <c r="G2764" s="9">
        <v>8031</v>
      </c>
      <c r="H2764" s="61">
        <v>6944</v>
      </c>
      <c r="I2764" s="9">
        <v>0</v>
      </c>
      <c r="J2764" s="9">
        <v>0</v>
      </c>
      <c r="K2764" s="9">
        <v>23861</v>
      </c>
      <c r="L2764" s="9">
        <v>0</v>
      </c>
      <c r="M2764" s="9"/>
      <c r="O2764" s="11">
        <f t="shared" si="472"/>
        <v>45306</v>
      </c>
      <c r="P2764" s="11">
        <v>21106</v>
      </c>
      <c r="Q2764" s="11">
        <f t="shared" si="473"/>
        <v>2755</v>
      </c>
      <c r="S2764" s="11">
        <f t="shared" si="464"/>
        <v>24200</v>
      </c>
      <c r="T2764" s="11">
        <f t="shared" si="468"/>
        <v>24200</v>
      </c>
      <c r="U2764" s="11">
        <f t="shared" si="465"/>
        <v>574</v>
      </c>
      <c r="V2764" s="11">
        <f t="shared" si="469"/>
        <v>24200</v>
      </c>
      <c r="W2764" s="12">
        <f t="shared" si="466"/>
        <v>1</v>
      </c>
      <c r="X2764" s="11">
        <f t="shared" si="470"/>
        <v>0</v>
      </c>
      <c r="Y2764" s="12">
        <f t="shared" si="467"/>
        <v>0</v>
      </c>
    </row>
    <row r="2765" spans="1:25">
      <c r="A2765" s="1">
        <v>37462</v>
      </c>
      <c r="B2765" s="7" t="s">
        <v>81</v>
      </c>
      <c r="C2765" s="8" t="str">
        <f t="shared" si="471"/>
        <v>Thur</v>
      </c>
      <c r="F2765" s="9">
        <v>6527</v>
      </c>
      <c r="G2765" s="9">
        <v>8446</v>
      </c>
      <c r="H2765" s="61">
        <v>6783</v>
      </c>
      <c r="I2765" s="9">
        <v>0</v>
      </c>
      <c r="J2765" s="9">
        <v>0</v>
      </c>
      <c r="K2765" s="9">
        <v>2459</v>
      </c>
      <c r="L2765" s="9">
        <v>0</v>
      </c>
      <c r="M2765" s="9"/>
      <c r="O2765" s="11">
        <f t="shared" si="472"/>
        <v>24215</v>
      </c>
      <c r="P2765" s="11">
        <v>11</v>
      </c>
      <c r="Q2765" s="11">
        <f t="shared" si="473"/>
        <v>2448</v>
      </c>
      <c r="S2765" s="11">
        <f t="shared" si="464"/>
        <v>24204</v>
      </c>
      <c r="T2765" s="11">
        <f t="shared" si="468"/>
        <v>24204</v>
      </c>
      <c r="U2765" s="11">
        <f t="shared" si="465"/>
        <v>4</v>
      </c>
      <c r="V2765" s="11">
        <f t="shared" si="469"/>
        <v>24204</v>
      </c>
      <c r="W2765" s="12">
        <f t="shared" si="466"/>
        <v>1</v>
      </c>
      <c r="X2765" s="11">
        <f t="shared" si="470"/>
        <v>0</v>
      </c>
      <c r="Y2765" s="12">
        <f t="shared" si="467"/>
        <v>0</v>
      </c>
    </row>
    <row r="2766" spans="1:25">
      <c r="A2766" s="1">
        <v>37463</v>
      </c>
      <c r="B2766" s="7" t="s">
        <v>81</v>
      </c>
      <c r="C2766" s="8" t="str">
        <f t="shared" si="471"/>
        <v>Fri</v>
      </c>
      <c r="F2766" s="9">
        <v>5935</v>
      </c>
      <c r="G2766" s="9">
        <v>7910</v>
      </c>
      <c r="H2766" s="61">
        <v>6454</v>
      </c>
      <c r="I2766" s="9">
        <v>0</v>
      </c>
      <c r="J2766" s="9">
        <v>0</v>
      </c>
      <c r="K2766" s="9">
        <v>8045</v>
      </c>
      <c r="L2766" s="9">
        <v>0</v>
      </c>
      <c r="M2766" s="9"/>
      <c r="O2766" s="11">
        <f t="shared" si="472"/>
        <v>28344</v>
      </c>
      <c r="P2766" s="11">
        <v>6823</v>
      </c>
      <c r="Q2766" s="11">
        <f t="shared" si="473"/>
        <v>1222</v>
      </c>
      <c r="S2766" s="11">
        <f t="shared" si="464"/>
        <v>21521</v>
      </c>
      <c r="T2766" s="11">
        <f t="shared" si="468"/>
        <v>21521</v>
      </c>
      <c r="U2766" s="11">
        <f t="shared" si="465"/>
        <v>-2683</v>
      </c>
      <c r="V2766" s="11">
        <f t="shared" si="469"/>
        <v>21521</v>
      </c>
      <c r="W2766" s="12">
        <f t="shared" si="466"/>
        <v>1</v>
      </c>
      <c r="X2766" s="11">
        <f t="shared" si="470"/>
        <v>0</v>
      </c>
      <c r="Y2766" s="12">
        <f t="shared" si="467"/>
        <v>0</v>
      </c>
    </row>
    <row r="2767" spans="1:25">
      <c r="A2767" s="1">
        <v>37464</v>
      </c>
      <c r="B2767" s="7" t="s">
        <v>81</v>
      </c>
      <c r="C2767" s="8" t="str">
        <f t="shared" si="471"/>
        <v>Sat</v>
      </c>
      <c r="F2767" s="9">
        <v>5413</v>
      </c>
      <c r="G2767" s="9">
        <v>7309</v>
      </c>
      <c r="H2767" s="61">
        <v>5442</v>
      </c>
      <c r="I2767" s="9">
        <v>0</v>
      </c>
      <c r="J2767" s="9">
        <v>0</v>
      </c>
      <c r="K2767" s="9">
        <v>2384</v>
      </c>
      <c r="L2767" s="9">
        <v>0</v>
      </c>
      <c r="M2767" s="9"/>
      <c r="O2767" s="11">
        <f t="shared" si="472"/>
        <v>20548</v>
      </c>
      <c r="P2767" s="11">
        <v>975</v>
      </c>
      <c r="Q2767" s="11">
        <f t="shared" si="473"/>
        <v>1409</v>
      </c>
      <c r="S2767" s="11">
        <f t="shared" si="464"/>
        <v>19573</v>
      </c>
      <c r="T2767" s="11">
        <f t="shared" si="468"/>
        <v>19573</v>
      </c>
      <c r="U2767" s="11">
        <f t="shared" si="465"/>
        <v>-1948</v>
      </c>
      <c r="V2767" s="11">
        <f t="shared" si="469"/>
        <v>19573</v>
      </c>
      <c r="W2767" s="12">
        <f t="shared" si="466"/>
        <v>1</v>
      </c>
      <c r="X2767" s="11">
        <f t="shared" si="470"/>
        <v>0</v>
      </c>
      <c r="Y2767" s="12">
        <f t="shared" si="467"/>
        <v>0</v>
      </c>
    </row>
    <row r="2768" spans="1:25">
      <c r="A2768" s="1">
        <v>37465</v>
      </c>
      <c r="B2768" s="7" t="s">
        <v>81</v>
      </c>
      <c r="C2768" s="8" t="str">
        <f t="shared" si="471"/>
        <v>Sun</v>
      </c>
      <c r="F2768" s="9">
        <v>5362</v>
      </c>
      <c r="G2768" s="9">
        <v>7406</v>
      </c>
      <c r="H2768" s="61">
        <v>5531</v>
      </c>
      <c r="I2768" s="9">
        <v>0</v>
      </c>
      <c r="J2768" s="9">
        <v>0</v>
      </c>
      <c r="K2768" s="9">
        <v>47121</v>
      </c>
      <c r="L2768" s="9">
        <v>0</v>
      </c>
      <c r="M2768" s="9"/>
      <c r="O2768" s="11">
        <f t="shared" si="472"/>
        <v>65420</v>
      </c>
      <c r="P2768" s="11">
        <v>44444</v>
      </c>
      <c r="Q2768" s="11">
        <f t="shared" si="473"/>
        <v>2677</v>
      </c>
      <c r="S2768" s="11">
        <f t="shared" si="464"/>
        <v>20976</v>
      </c>
      <c r="T2768" s="11">
        <f t="shared" si="468"/>
        <v>20976</v>
      </c>
      <c r="U2768" s="11">
        <f t="shared" si="465"/>
        <v>1403</v>
      </c>
      <c r="V2768" s="11">
        <f t="shared" si="469"/>
        <v>20976</v>
      </c>
      <c r="W2768" s="12">
        <f t="shared" si="466"/>
        <v>1</v>
      </c>
      <c r="X2768" s="11">
        <f t="shared" si="470"/>
        <v>0</v>
      </c>
      <c r="Y2768" s="12">
        <f t="shared" si="467"/>
        <v>0</v>
      </c>
    </row>
    <row r="2769" spans="1:25">
      <c r="A2769" s="1">
        <v>37466</v>
      </c>
      <c r="B2769" s="7" t="s">
        <v>81</v>
      </c>
      <c r="C2769" s="8" t="str">
        <f t="shared" si="471"/>
        <v>Mon</v>
      </c>
      <c r="F2769" s="9">
        <v>5855</v>
      </c>
      <c r="G2769" s="9">
        <v>8094</v>
      </c>
      <c r="H2769" s="61">
        <v>6516</v>
      </c>
      <c r="I2769" s="9">
        <v>0</v>
      </c>
      <c r="J2769" s="9">
        <v>0</v>
      </c>
      <c r="K2769" s="9">
        <v>48508</v>
      </c>
      <c r="L2769" s="9">
        <v>0</v>
      </c>
      <c r="M2769" s="9"/>
      <c r="O2769" s="11">
        <f t="shared" si="472"/>
        <v>68973</v>
      </c>
      <c r="P2769" s="11">
        <v>45829</v>
      </c>
      <c r="Q2769" s="11">
        <f t="shared" si="473"/>
        <v>2679</v>
      </c>
      <c r="S2769" s="11">
        <f t="shared" si="464"/>
        <v>23144</v>
      </c>
      <c r="T2769" s="11">
        <f t="shared" si="468"/>
        <v>23144</v>
      </c>
      <c r="U2769" s="11">
        <f t="shared" si="465"/>
        <v>2168</v>
      </c>
      <c r="V2769" s="11">
        <f t="shared" si="469"/>
        <v>23144</v>
      </c>
      <c r="W2769" s="12">
        <f t="shared" si="466"/>
        <v>1</v>
      </c>
      <c r="X2769" s="11">
        <f t="shared" si="470"/>
        <v>0</v>
      </c>
      <c r="Y2769" s="12">
        <f t="shared" si="467"/>
        <v>0</v>
      </c>
    </row>
    <row r="2770" spans="1:25">
      <c r="A2770" s="1">
        <v>37467</v>
      </c>
      <c r="B2770" s="7" t="s">
        <v>81</v>
      </c>
      <c r="C2770" s="8" t="str">
        <f t="shared" si="471"/>
        <v>Tue</v>
      </c>
      <c r="F2770" s="9">
        <v>5782</v>
      </c>
      <c r="G2770" s="9">
        <v>8133</v>
      </c>
      <c r="H2770" s="61">
        <v>6556</v>
      </c>
      <c r="I2770" s="9">
        <v>0</v>
      </c>
      <c r="J2770" s="9">
        <v>0</v>
      </c>
      <c r="K2770" s="9">
        <v>47368</v>
      </c>
      <c r="L2770" s="9">
        <v>0</v>
      </c>
      <c r="M2770" s="9"/>
      <c r="O2770" s="11">
        <f t="shared" si="472"/>
        <v>67839</v>
      </c>
      <c r="P2770" s="11">
        <v>44974</v>
      </c>
      <c r="Q2770" s="11">
        <f t="shared" si="473"/>
        <v>2394</v>
      </c>
      <c r="S2770" s="11">
        <f t="shared" si="464"/>
        <v>22865</v>
      </c>
      <c r="T2770" s="11">
        <f t="shared" si="468"/>
        <v>22865</v>
      </c>
      <c r="U2770" s="11">
        <f t="shared" si="465"/>
        <v>-279</v>
      </c>
      <c r="V2770" s="11">
        <f t="shared" si="469"/>
        <v>22865</v>
      </c>
      <c r="W2770" s="12">
        <f t="shared" si="466"/>
        <v>1</v>
      </c>
      <c r="X2770" s="11">
        <f t="shared" si="470"/>
        <v>0</v>
      </c>
      <c r="Y2770" s="12">
        <f t="shared" si="467"/>
        <v>0</v>
      </c>
    </row>
    <row r="2771" spans="1:25">
      <c r="A2771" s="1">
        <v>37468</v>
      </c>
      <c r="B2771" s="7" t="s">
        <v>81</v>
      </c>
      <c r="C2771" s="8" t="str">
        <f t="shared" si="471"/>
        <v>Wed</v>
      </c>
      <c r="F2771" s="9">
        <v>5809</v>
      </c>
      <c r="G2771" s="9">
        <v>8216</v>
      </c>
      <c r="H2771" s="61">
        <v>6583</v>
      </c>
      <c r="I2771" s="9">
        <v>0</v>
      </c>
      <c r="J2771" s="9">
        <v>0</v>
      </c>
      <c r="K2771" s="9">
        <v>48286</v>
      </c>
      <c r="L2771" s="9">
        <v>0</v>
      </c>
      <c r="M2771" s="9"/>
      <c r="O2771" s="11">
        <f t="shared" si="472"/>
        <v>68894</v>
      </c>
      <c r="P2771" s="11">
        <v>46761</v>
      </c>
      <c r="Q2771" s="11">
        <f t="shared" si="473"/>
        <v>1525</v>
      </c>
      <c r="S2771" s="11">
        <f t="shared" si="464"/>
        <v>22133</v>
      </c>
      <c r="T2771" s="11">
        <f t="shared" si="468"/>
        <v>22133</v>
      </c>
      <c r="U2771" s="11">
        <f t="shared" si="465"/>
        <v>-732</v>
      </c>
      <c r="V2771" s="11">
        <f t="shared" si="469"/>
        <v>22133</v>
      </c>
      <c r="W2771" s="12">
        <f t="shared" si="466"/>
        <v>1</v>
      </c>
      <c r="X2771" s="11">
        <f t="shared" si="470"/>
        <v>0</v>
      </c>
      <c r="Y2771" s="12">
        <f t="shared" si="467"/>
        <v>0</v>
      </c>
    </row>
    <row r="2772" spans="1:25">
      <c r="A2772" s="1">
        <v>37469</v>
      </c>
      <c r="B2772" s="7" t="s">
        <v>82</v>
      </c>
      <c r="C2772" s="8" t="str">
        <f t="shared" si="471"/>
        <v>Thur</v>
      </c>
      <c r="F2772" s="9">
        <v>5930</v>
      </c>
      <c r="G2772" s="9">
        <v>8313</v>
      </c>
      <c r="H2772" s="61">
        <v>6585</v>
      </c>
      <c r="I2772" s="9">
        <v>0</v>
      </c>
      <c r="J2772" s="9">
        <v>0</v>
      </c>
      <c r="K2772" s="9">
        <v>49226</v>
      </c>
      <c r="L2772" s="9">
        <v>0</v>
      </c>
      <c r="M2772" s="9"/>
      <c r="O2772" s="11">
        <f t="shared" si="472"/>
        <v>70054</v>
      </c>
      <c r="P2772" s="11">
        <v>46335</v>
      </c>
      <c r="Q2772" s="11">
        <f t="shared" si="473"/>
        <v>2891</v>
      </c>
      <c r="S2772" s="11">
        <f t="shared" si="464"/>
        <v>23719</v>
      </c>
      <c r="T2772" s="11">
        <f t="shared" si="468"/>
        <v>23719</v>
      </c>
      <c r="U2772" s="11">
        <f t="shared" ref="U2772:U2802" si="474">S2772-S2771</f>
        <v>1586</v>
      </c>
      <c r="V2772" s="11">
        <f t="shared" si="469"/>
        <v>23719</v>
      </c>
      <c r="W2772" s="12">
        <f t="shared" ref="W2772:W2802" si="475">V2772/S2772</f>
        <v>1</v>
      </c>
      <c r="X2772" s="11">
        <f t="shared" si="470"/>
        <v>0</v>
      </c>
      <c r="Y2772" s="12">
        <f t="shared" ref="Y2772:Y2802" si="476">X2772/S2772</f>
        <v>0</v>
      </c>
    </row>
    <row r="2773" spans="1:25">
      <c r="A2773" s="1">
        <v>37470</v>
      </c>
      <c r="B2773" s="7" t="s">
        <v>82</v>
      </c>
      <c r="C2773" s="8" t="str">
        <f t="shared" si="471"/>
        <v>Fri</v>
      </c>
      <c r="F2773" s="9">
        <v>5524</v>
      </c>
      <c r="G2773" s="9">
        <v>7763</v>
      </c>
      <c r="H2773" s="61">
        <v>6021</v>
      </c>
      <c r="I2773" s="9">
        <v>0</v>
      </c>
      <c r="J2773" s="9">
        <v>0</v>
      </c>
      <c r="K2773" s="9">
        <v>45928</v>
      </c>
      <c r="L2773" s="9">
        <v>0</v>
      </c>
      <c r="M2773" s="9"/>
      <c r="O2773" s="11">
        <f t="shared" si="472"/>
        <v>65236</v>
      </c>
      <c r="P2773" s="11">
        <v>43232</v>
      </c>
      <c r="Q2773" s="11">
        <f t="shared" si="473"/>
        <v>2696</v>
      </c>
      <c r="S2773" s="11">
        <f t="shared" si="464"/>
        <v>22004</v>
      </c>
      <c r="T2773" s="11">
        <f t="shared" si="468"/>
        <v>22004</v>
      </c>
      <c r="U2773" s="11">
        <f t="shared" si="474"/>
        <v>-1715</v>
      </c>
      <c r="V2773" s="11">
        <f t="shared" si="469"/>
        <v>22004</v>
      </c>
      <c r="W2773" s="12">
        <f t="shared" si="475"/>
        <v>1</v>
      </c>
      <c r="X2773" s="11">
        <f t="shared" si="470"/>
        <v>0</v>
      </c>
      <c r="Y2773" s="12">
        <f t="shared" si="476"/>
        <v>0</v>
      </c>
    </row>
    <row r="2774" spans="1:25">
      <c r="A2774" s="1">
        <v>37471</v>
      </c>
      <c r="B2774" s="7" t="s">
        <v>82</v>
      </c>
      <c r="C2774" s="8" t="str">
        <f t="shared" si="471"/>
        <v>Sat</v>
      </c>
      <c r="F2774" s="9">
        <v>4856</v>
      </c>
      <c r="G2774" s="9">
        <v>6925</v>
      </c>
      <c r="H2774" s="61">
        <v>4739</v>
      </c>
      <c r="I2774" s="9">
        <v>0</v>
      </c>
      <c r="J2774" s="9">
        <v>0</v>
      </c>
      <c r="K2774" s="9">
        <v>46726</v>
      </c>
      <c r="L2774" s="9">
        <v>0</v>
      </c>
      <c r="M2774" s="9"/>
      <c r="O2774" s="11">
        <f t="shared" si="472"/>
        <v>63246</v>
      </c>
      <c r="P2774" s="11">
        <v>43853</v>
      </c>
      <c r="Q2774" s="11">
        <f t="shared" si="473"/>
        <v>2873</v>
      </c>
      <c r="S2774" s="11">
        <f t="shared" si="464"/>
        <v>19393</v>
      </c>
      <c r="T2774" s="11">
        <f t="shared" si="468"/>
        <v>19393</v>
      </c>
      <c r="U2774" s="11">
        <f t="shared" si="474"/>
        <v>-2611</v>
      </c>
      <c r="V2774" s="11">
        <f t="shared" si="469"/>
        <v>19393</v>
      </c>
      <c r="W2774" s="12">
        <f t="shared" si="475"/>
        <v>1</v>
      </c>
      <c r="X2774" s="11">
        <f t="shared" si="470"/>
        <v>0</v>
      </c>
      <c r="Y2774" s="12">
        <f t="shared" si="476"/>
        <v>0</v>
      </c>
    </row>
    <row r="2775" spans="1:25">
      <c r="A2775" s="1">
        <v>37472</v>
      </c>
      <c r="B2775" s="7" t="s">
        <v>82</v>
      </c>
      <c r="C2775" s="8" t="str">
        <f t="shared" si="471"/>
        <v>Sun</v>
      </c>
      <c r="F2775" s="9">
        <v>5361</v>
      </c>
      <c r="G2775" s="9">
        <v>7363</v>
      </c>
      <c r="H2775" s="61">
        <v>5220</v>
      </c>
      <c r="I2775" s="9">
        <v>0</v>
      </c>
      <c r="J2775" s="9">
        <v>0</v>
      </c>
      <c r="K2775" s="9">
        <v>45729</v>
      </c>
      <c r="L2775" s="9">
        <v>0</v>
      </c>
      <c r="M2775" s="9"/>
      <c r="O2775" s="11">
        <f t="shared" si="472"/>
        <v>63673</v>
      </c>
      <c r="P2775" s="11">
        <v>43177</v>
      </c>
      <c r="Q2775" s="11">
        <f t="shared" si="473"/>
        <v>2552</v>
      </c>
      <c r="S2775" s="11">
        <f t="shared" si="464"/>
        <v>20496</v>
      </c>
      <c r="T2775" s="11">
        <f t="shared" si="468"/>
        <v>20496</v>
      </c>
      <c r="U2775" s="11">
        <f t="shared" si="474"/>
        <v>1103</v>
      </c>
      <c r="V2775" s="11">
        <f t="shared" si="469"/>
        <v>20496</v>
      </c>
      <c r="W2775" s="12">
        <f t="shared" si="475"/>
        <v>1</v>
      </c>
      <c r="X2775" s="11">
        <f t="shared" si="470"/>
        <v>0</v>
      </c>
      <c r="Y2775" s="12">
        <f t="shared" si="476"/>
        <v>0</v>
      </c>
    </row>
    <row r="2776" spans="1:25">
      <c r="A2776" s="1">
        <v>37473</v>
      </c>
      <c r="B2776" s="7" t="s">
        <v>82</v>
      </c>
      <c r="C2776" s="8" t="str">
        <f t="shared" si="471"/>
        <v>Mon</v>
      </c>
      <c r="F2776" s="9">
        <v>6306</v>
      </c>
      <c r="G2776" s="9">
        <v>8488</v>
      </c>
      <c r="H2776" s="61">
        <v>6562</v>
      </c>
      <c r="I2776" s="9">
        <v>0</v>
      </c>
      <c r="J2776" s="9">
        <v>0</v>
      </c>
      <c r="K2776" s="9">
        <v>48488</v>
      </c>
      <c r="L2776" s="9">
        <v>0</v>
      </c>
      <c r="M2776" s="9"/>
      <c r="O2776" s="11">
        <f t="shared" si="472"/>
        <v>69844</v>
      </c>
      <c r="P2776" s="11">
        <v>45659</v>
      </c>
      <c r="Q2776" s="11">
        <f t="shared" si="473"/>
        <v>2829</v>
      </c>
      <c r="S2776" s="11">
        <f t="shared" si="464"/>
        <v>24185</v>
      </c>
      <c r="T2776" s="11">
        <f t="shared" si="468"/>
        <v>24185</v>
      </c>
      <c r="U2776" s="11">
        <f t="shared" si="474"/>
        <v>3689</v>
      </c>
      <c r="V2776" s="11">
        <f t="shared" si="469"/>
        <v>24185</v>
      </c>
      <c r="W2776" s="12">
        <f t="shared" si="475"/>
        <v>1</v>
      </c>
      <c r="X2776" s="11">
        <f t="shared" si="470"/>
        <v>0</v>
      </c>
      <c r="Y2776" s="12">
        <f t="shared" si="476"/>
        <v>0</v>
      </c>
    </row>
    <row r="2777" spans="1:25">
      <c r="A2777" s="1">
        <v>37474</v>
      </c>
      <c r="B2777" s="7" t="s">
        <v>82</v>
      </c>
      <c r="C2777" s="8" t="str">
        <f t="shared" si="471"/>
        <v>Tue</v>
      </c>
      <c r="F2777" s="9">
        <v>5828</v>
      </c>
      <c r="G2777" s="9">
        <v>8973</v>
      </c>
      <c r="H2777" s="61">
        <v>6893</v>
      </c>
      <c r="I2777" s="9">
        <v>0</v>
      </c>
      <c r="J2777" s="9">
        <v>0</v>
      </c>
      <c r="K2777" s="9">
        <v>18409</v>
      </c>
      <c r="L2777" s="9">
        <v>468</v>
      </c>
      <c r="M2777" s="9"/>
      <c r="O2777" s="11">
        <f t="shared" si="472"/>
        <v>40571</v>
      </c>
      <c r="P2777" s="11">
        <v>15844</v>
      </c>
      <c r="Q2777" s="11">
        <f t="shared" si="473"/>
        <v>2565</v>
      </c>
      <c r="S2777" s="11">
        <f t="shared" si="464"/>
        <v>24727</v>
      </c>
      <c r="T2777" s="11">
        <f t="shared" si="468"/>
        <v>24727</v>
      </c>
      <c r="U2777" s="11">
        <f t="shared" si="474"/>
        <v>542</v>
      </c>
      <c r="V2777" s="11">
        <f t="shared" si="469"/>
        <v>24259</v>
      </c>
      <c r="W2777" s="12">
        <f t="shared" si="475"/>
        <v>0.98107332066162489</v>
      </c>
      <c r="X2777" s="11">
        <f t="shared" si="470"/>
        <v>468</v>
      </c>
      <c r="Y2777" s="12">
        <f t="shared" si="476"/>
        <v>1.8926679338375055E-2</v>
      </c>
    </row>
    <row r="2778" spans="1:25">
      <c r="A2778" s="1">
        <v>37475</v>
      </c>
      <c r="B2778" s="7" t="s">
        <v>82</v>
      </c>
      <c r="C2778" s="8" t="str">
        <f t="shared" si="471"/>
        <v>Wed</v>
      </c>
      <c r="F2778" s="9">
        <v>6681</v>
      </c>
      <c r="G2778" s="9">
        <v>9158</v>
      </c>
      <c r="H2778" s="61">
        <v>7097</v>
      </c>
      <c r="I2778" s="9">
        <v>0</v>
      </c>
      <c r="J2778" s="9">
        <v>0</v>
      </c>
      <c r="K2778" s="9">
        <v>2530</v>
      </c>
      <c r="L2778" s="9">
        <v>0</v>
      </c>
      <c r="M2778" s="9"/>
      <c r="O2778" s="11">
        <f t="shared" si="472"/>
        <v>25466</v>
      </c>
      <c r="P2778" s="11">
        <v>0</v>
      </c>
      <c r="Q2778" s="11">
        <f t="shared" si="473"/>
        <v>2530</v>
      </c>
      <c r="S2778" s="11">
        <f t="shared" si="464"/>
        <v>25466</v>
      </c>
      <c r="T2778" s="11">
        <f t="shared" si="468"/>
        <v>25466</v>
      </c>
      <c r="U2778" s="11">
        <f t="shared" si="474"/>
        <v>739</v>
      </c>
      <c r="V2778" s="11">
        <f t="shared" si="469"/>
        <v>25466</v>
      </c>
      <c r="W2778" s="12">
        <f t="shared" si="475"/>
        <v>1</v>
      </c>
      <c r="X2778" s="11">
        <f t="shared" si="470"/>
        <v>0</v>
      </c>
      <c r="Y2778" s="12">
        <f t="shared" si="476"/>
        <v>0</v>
      </c>
    </row>
    <row r="2779" spans="1:25">
      <c r="A2779" s="1">
        <v>37476</v>
      </c>
      <c r="B2779" s="7" t="s">
        <v>82</v>
      </c>
      <c r="C2779" s="8" t="str">
        <f t="shared" si="471"/>
        <v>Thur</v>
      </c>
      <c r="F2779" s="9">
        <v>6492</v>
      </c>
      <c r="G2779" s="9">
        <v>8924</v>
      </c>
      <c r="H2779" s="61">
        <v>6978</v>
      </c>
      <c r="I2779" s="9">
        <v>0</v>
      </c>
      <c r="J2779" s="9">
        <v>0</v>
      </c>
      <c r="K2779" s="9">
        <v>1648</v>
      </c>
      <c r="L2779" s="9">
        <v>0</v>
      </c>
      <c r="M2779" s="9"/>
      <c r="O2779" s="11">
        <f t="shared" si="472"/>
        <v>24042</v>
      </c>
      <c r="P2779" s="11">
        <v>0</v>
      </c>
      <c r="Q2779" s="11">
        <f t="shared" si="473"/>
        <v>1648</v>
      </c>
      <c r="S2779" s="11">
        <f t="shared" si="464"/>
        <v>24042</v>
      </c>
      <c r="T2779" s="11">
        <f t="shared" si="468"/>
        <v>24042</v>
      </c>
      <c r="U2779" s="11">
        <f t="shared" si="474"/>
        <v>-1424</v>
      </c>
      <c r="V2779" s="11">
        <f t="shared" si="469"/>
        <v>24042</v>
      </c>
      <c r="W2779" s="12">
        <f t="shared" si="475"/>
        <v>1</v>
      </c>
      <c r="X2779" s="11">
        <f t="shared" si="470"/>
        <v>0</v>
      </c>
      <c r="Y2779" s="12">
        <f t="shared" si="476"/>
        <v>0</v>
      </c>
    </row>
    <row r="2780" spans="1:25">
      <c r="A2780" s="1">
        <v>37477</v>
      </c>
      <c r="B2780" s="7" t="s">
        <v>82</v>
      </c>
      <c r="C2780" s="8" t="str">
        <f t="shared" si="471"/>
        <v>Fri</v>
      </c>
      <c r="F2780" s="9">
        <v>5474</v>
      </c>
      <c r="G2780" s="9">
        <v>8253</v>
      </c>
      <c r="H2780" s="61">
        <v>6485</v>
      </c>
      <c r="I2780" s="9">
        <v>0</v>
      </c>
      <c r="J2780" s="9">
        <v>0</v>
      </c>
      <c r="K2780" s="9">
        <v>2539</v>
      </c>
      <c r="L2780" s="9">
        <v>0</v>
      </c>
      <c r="M2780" s="9"/>
      <c r="O2780" s="11">
        <f t="shared" si="472"/>
        <v>22751</v>
      </c>
      <c r="P2780" s="11">
        <v>0</v>
      </c>
      <c r="Q2780" s="11">
        <f t="shared" si="473"/>
        <v>2539</v>
      </c>
      <c r="S2780" s="11">
        <f t="shared" si="464"/>
        <v>22751</v>
      </c>
      <c r="T2780" s="11">
        <f t="shared" si="468"/>
        <v>22751</v>
      </c>
      <c r="U2780" s="11">
        <f t="shared" si="474"/>
        <v>-1291</v>
      </c>
      <c r="V2780" s="11">
        <f t="shared" si="469"/>
        <v>22751</v>
      </c>
      <c r="W2780" s="12">
        <f t="shared" si="475"/>
        <v>1</v>
      </c>
      <c r="X2780" s="11">
        <f t="shared" si="470"/>
        <v>0</v>
      </c>
      <c r="Y2780" s="12">
        <f t="shared" si="476"/>
        <v>0</v>
      </c>
    </row>
    <row r="2781" spans="1:25">
      <c r="A2781" s="1">
        <v>37478</v>
      </c>
      <c r="B2781" s="7" t="s">
        <v>82</v>
      </c>
      <c r="C2781" s="8" t="str">
        <f t="shared" si="471"/>
        <v>Sat</v>
      </c>
      <c r="F2781" s="9">
        <v>6492</v>
      </c>
      <c r="G2781" s="9">
        <v>8924</v>
      </c>
      <c r="H2781" s="61">
        <v>6978</v>
      </c>
      <c r="I2781" s="9">
        <v>0</v>
      </c>
      <c r="J2781" s="9">
        <v>0</v>
      </c>
      <c r="K2781" s="9">
        <v>2355</v>
      </c>
      <c r="L2781" s="9">
        <v>0</v>
      </c>
      <c r="M2781" s="9"/>
      <c r="O2781" s="11">
        <f t="shared" si="472"/>
        <v>24749</v>
      </c>
      <c r="P2781" s="11">
        <v>0</v>
      </c>
      <c r="Q2781" s="11">
        <f t="shared" si="473"/>
        <v>2355</v>
      </c>
      <c r="S2781" s="11">
        <f t="shared" si="464"/>
        <v>24749</v>
      </c>
      <c r="T2781" s="11">
        <f t="shared" si="468"/>
        <v>24749</v>
      </c>
      <c r="U2781" s="11">
        <f t="shared" si="474"/>
        <v>1998</v>
      </c>
      <c r="V2781" s="11">
        <f t="shared" si="469"/>
        <v>24749</v>
      </c>
      <c r="W2781" s="12">
        <f t="shared" si="475"/>
        <v>1</v>
      </c>
      <c r="X2781" s="11">
        <f t="shared" si="470"/>
        <v>0</v>
      </c>
      <c r="Y2781" s="12">
        <f t="shared" si="476"/>
        <v>0</v>
      </c>
    </row>
    <row r="2782" spans="1:25">
      <c r="A2782" s="1">
        <v>37479</v>
      </c>
      <c r="B2782" s="7" t="s">
        <v>82</v>
      </c>
      <c r="C2782" s="8" t="str">
        <f t="shared" si="471"/>
        <v>Sun</v>
      </c>
      <c r="F2782" s="9">
        <v>5294</v>
      </c>
      <c r="G2782" s="9">
        <v>7962</v>
      </c>
      <c r="H2782" s="61">
        <v>5857</v>
      </c>
      <c r="I2782" s="9">
        <v>0</v>
      </c>
      <c r="J2782" s="9">
        <v>0</v>
      </c>
      <c r="K2782" s="9">
        <v>15335</v>
      </c>
      <c r="L2782" s="9">
        <v>0</v>
      </c>
      <c r="M2782" s="9"/>
      <c r="O2782" s="11">
        <f t="shared" si="472"/>
        <v>34448</v>
      </c>
      <c r="P2782" s="11">
        <v>12759</v>
      </c>
      <c r="Q2782" s="11">
        <f t="shared" si="473"/>
        <v>2576</v>
      </c>
      <c r="S2782" s="11">
        <f t="shared" si="464"/>
        <v>21689</v>
      </c>
      <c r="T2782" s="11">
        <f t="shared" si="468"/>
        <v>21689</v>
      </c>
      <c r="U2782" s="11">
        <f t="shared" si="474"/>
        <v>-3060</v>
      </c>
      <c r="V2782" s="11">
        <f t="shared" si="469"/>
        <v>21689</v>
      </c>
      <c r="W2782" s="12">
        <f t="shared" si="475"/>
        <v>1</v>
      </c>
      <c r="X2782" s="11">
        <f t="shared" si="470"/>
        <v>0</v>
      </c>
      <c r="Y2782" s="12">
        <f t="shared" si="476"/>
        <v>0</v>
      </c>
    </row>
    <row r="2783" spans="1:25">
      <c r="A2783" s="1">
        <v>37480</v>
      </c>
      <c r="B2783" s="7" t="s">
        <v>82</v>
      </c>
      <c r="C2783" s="8" t="str">
        <f t="shared" si="471"/>
        <v>Mon</v>
      </c>
      <c r="F2783" s="9">
        <v>6255</v>
      </c>
      <c r="G2783" s="9">
        <v>8746</v>
      </c>
      <c r="H2783" s="61">
        <v>6858</v>
      </c>
      <c r="I2783" s="9">
        <v>0</v>
      </c>
      <c r="J2783" s="9">
        <v>0</v>
      </c>
      <c r="K2783" s="9">
        <v>47702</v>
      </c>
      <c r="L2783" s="9">
        <v>0</v>
      </c>
      <c r="M2783" s="9"/>
      <c r="O2783" s="11">
        <f t="shared" si="472"/>
        <v>69561</v>
      </c>
      <c r="P2783" s="11">
        <v>44985</v>
      </c>
      <c r="Q2783" s="11">
        <f t="shared" si="473"/>
        <v>2717</v>
      </c>
      <c r="S2783" s="11">
        <f t="shared" si="464"/>
        <v>24576</v>
      </c>
      <c r="T2783" s="11">
        <f t="shared" si="468"/>
        <v>24576</v>
      </c>
      <c r="U2783" s="11">
        <f t="shared" si="474"/>
        <v>2887</v>
      </c>
      <c r="V2783" s="11">
        <f t="shared" si="469"/>
        <v>24576</v>
      </c>
      <c r="W2783" s="12">
        <f t="shared" si="475"/>
        <v>1</v>
      </c>
      <c r="X2783" s="11">
        <f t="shared" si="470"/>
        <v>0</v>
      </c>
      <c r="Y2783" s="12">
        <f t="shared" si="476"/>
        <v>0</v>
      </c>
    </row>
    <row r="2784" spans="1:25">
      <c r="A2784" s="1">
        <v>37481</v>
      </c>
      <c r="B2784" s="7" t="s">
        <v>82</v>
      </c>
      <c r="C2784" s="8" t="str">
        <f t="shared" si="471"/>
        <v>Tue</v>
      </c>
      <c r="F2784" s="9">
        <v>6133</v>
      </c>
      <c r="G2784" s="9">
        <v>8870</v>
      </c>
      <c r="H2784" s="61">
        <v>6843</v>
      </c>
      <c r="I2784" s="9">
        <v>0</v>
      </c>
      <c r="J2784" s="9">
        <v>0</v>
      </c>
      <c r="K2784" s="9">
        <v>47768</v>
      </c>
      <c r="L2784" s="9">
        <v>0</v>
      </c>
      <c r="M2784" s="9"/>
      <c r="O2784" s="11">
        <f t="shared" si="472"/>
        <v>69614</v>
      </c>
      <c r="P2784" s="11">
        <v>45424</v>
      </c>
      <c r="Q2784" s="11">
        <f t="shared" si="473"/>
        <v>2344</v>
      </c>
      <c r="S2784" s="11">
        <f t="shared" si="464"/>
        <v>24190</v>
      </c>
      <c r="T2784" s="11">
        <f t="shared" si="468"/>
        <v>24190</v>
      </c>
      <c r="U2784" s="11">
        <f t="shared" si="474"/>
        <v>-386</v>
      </c>
      <c r="V2784" s="11">
        <f t="shared" si="469"/>
        <v>24190</v>
      </c>
      <c r="W2784" s="12">
        <f t="shared" si="475"/>
        <v>1</v>
      </c>
      <c r="X2784" s="11">
        <f t="shared" si="470"/>
        <v>0</v>
      </c>
      <c r="Y2784" s="12">
        <f t="shared" si="476"/>
        <v>0</v>
      </c>
    </row>
    <row r="2785" spans="1:25">
      <c r="A2785" s="1">
        <v>37482</v>
      </c>
      <c r="B2785" s="7" t="s">
        <v>82</v>
      </c>
      <c r="C2785" s="8" t="str">
        <f t="shared" si="471"/>
        <v>Wed</v>
      </c>
      <c r="F2785" s="9">
        <v>5821</v>
      </c>
      <c r="G2785" s="9">
        <v>8919</v>
      </c>
      <c r="H2785" s="61">
        <v>6441</v>
      </c>
      <c r="I2785" s="9">
        <v>0</v>
      </c>
      <c r="J2785" s="9">
        <v>0</v>
      </c>
      <c r="K2785" s="9">
        <v>48448</v>
      </c>
      <c r="L2785" s="9">
        <v>0</v>
      </c>
      <c r="M2785" s="9"/>
      <c r="O2785" s="11">
        <f t="shared" si="472"/>
        <v>69629</v>
      </c>
      <c r="P2785" s="11">
        <v>46309</v>
      </c>
      <c r="Q2785" s="11">
        <f t="shared" si="473"/>
        <v>2139</v>
      </c>
      <c r="S2785" s="11">
        <f t="shared" si="464"/>
        <v>23320</v>
      </c>
      <c r="T2785" s="11">
        <f t="shared" si="468"/>
        <v>23320</v>
      </c>
      <c r="U2785" s="11">
        <f t="shared" si="474"/>
        <v>-870</v>
      </c>
      <c r="V2785" s="11">
        <f t="shared" si="469"/>
        <v>23320</v>
      </c>
      <c r="W2785" s="12">
        <f t="shared" si="475"/>
        <v>1</v>
      </c>
      <c r="X2785" s="11">
        <f t="shared" si="470"/>
        <v>0</v>
      </c>
      <c r="Y2785" s="12">
        <f t="shared" si="476"/>
        <v>0</v>
      </c>
    </row>
    <row r="2786" spans="1:25">
      <c r="A2786" s="1">
        <v>37483</v>
      </c>
      <c r="B2786" s="7" t="s">
        <v>82</v>
      </c>
      <c r="C2786" s="8" t="str">
        <f t="shared" si="471"/>
        <v>Thur</v>
      </c>
      <c r="F2786" s="9">
        <v>6243</v>
      </c>
      <c r="G2786" s="9">
        <v>8945</v>
      </c>
      <c r="H2786" s="61">
        <v>6724</v>
      </c>
      <c r="I2786" s="9">
        <v>0</v>
      </c>
      <c r="J2786" s="9">
        <v>0</v>
      </c>
      <c r="K2786" s="9">
        <v>45744</v>
      </c>
      <c r="L2786" s="9">
        <v>0</v>
      </c>
      <c r="M2786" s="9"/>
      <c r="O2786" s="11">
        <f t="shared" si="472"/>
        <v>67656</v>
      </c>
      <c r="P2786" s="11">
        <v>42991</v>
      </c>
      <c r="Q2786" s="11">
        <f t="shared" si="473"/>
        <v>2753</v>
      </c>
      <c r="S2786" s="11">
        <f t="shared" si="464"/>
        <v>24665</v>
      </c>
      <c r="T2786" s="11">
        <f t="shared" si="468"/>
        <v>24665</v>
      </c>
      <c r="U2786" s="11">
        <f t="shared" si="474"/>
        <v>1345</v>
      </c>
      <c r="V2786" s="11">
        <f t="shared" si="469"/>
        <v>24665</v>
      </c>
      <c r="W2786" s="12">
        <f t="shared" si="475"/>
        <v>1</v>
      </c>
      <c r="X2786" s="11">
        <f t="shared" si="470"/>
        <v>0</v>
      </c>
      <c r="Y2786" s="12">
        <f t="shared" si="476"/>
        <v>0</v>
      </c>
    </row>
    <row r="2787" spans="1:25">
      <c r="A2787" s="1">
        <v>37484</v>
      </c>
      <c r="B2787" s="7" t="s">
        <v>82</v>
      </c>
      <c r="C2787" s="8" t="str">
        <f t="shared" si="471"/>
        <v>Fri</v>
      </c>
      <c r="F2787" s="9">
        <v>5676</v>
      </c>
      <c r="G2787" s="9">
        <v>8316</v>
      </c>
      <c r="H2787" s="61">
        <v>6276</v>
      </c>
      <c r="I2787" s="9">
        <v>0</v>
      </c>
      <c r="J2787" s="9">
        <v>0</v>
      </c>
      <c r="K2787" s="9">
        <v>36806</v>
      </c>
      <c r="L2787" s="9">
        <v>0</v>
      </c>
      <c r="M2787" s="9"/>
      <c r="O2787" s="11">
        <f t="shared" si="472"/>
        <v>57074</v>
      </c>
      <c r="P2787" s="11">
        <v>33809</v>
      </c>
      <c r="Q2787" s="11">
        <f t="shared" si="473"/>
        <v>2997</v>
      </c>
      <c r="S2787" s="11">
        <f t="shared" si="464"/>
        <v>23265</v>
      </c>
      <c r="T2787" s="11">
        <f t="shared" si="468"/>
        <v>23265</v>
      </c>
      <c r="U2787" s="11">
        <f t="shared" si="474"/>
        <v>-1400</v>
      </c>
      <c r="V2787" s="11">
        <f t="shared" si="469"/>
        <v>23265</v>
      </c>
      <c r="W2787" s="12">
        <f t="shared" si="475"/>
        <v>1</v>
      </c>
      <c r="X2787" s="11">
        <f t="shared" si="470"/>
        <v>0</v>
      </c>
      <c r="Y2787" s="12">
        <f t="shared" si="476"/>
        <v>0</v>
      </c>
    </row>
    <row r="2788" spans="1:25">
      <c r="A2788" s="1">
        <v>37485</v>
      </c>
      <c r="B2788" s="7" t="s">
        <v>82</v>
      </c>
      <c r="C2788" s="8" t="str">
        <f t="shared" si="471"/>
        <v>Sat</v>
      </c>
      <c r="F2788" s="9">
        <v>4795</v>
      </c>
      <c r="G2788" s="9">
        <v>7466</v>
      </c>
      <c r="H2788" s="61">
        <v>5322</v>
      </c>
      <c r="I2788" s="9">
        <v>0</v>
      </c>
      <c r="J2788" s="9">
        <v>0</v>
      </c>
      <c r="K2788" s="9">
        <v>32506</v>
      </c>
      <c r="L2788" s="9">
        <v>0</v>
      </c>
      <c r="M2788" s="9"/>
      <c r="O2788" s="11">
        <f t="shared" si="472"/>
        <v>50089</v>
      </c>
      <c r="P2788" s="11">
        <v>29717</v>
      </c>
      <c r="Q2788" s="11">
        <f t="shared" si="473"/>
        <v>2789</v>
      </c>
      <c r="S2788" s="11">
        <f t="shared" si="464"/>
        <v>20372</v>
      </c>
      <c r="T2788" s="11">
        <f t="shared" si="468"/>
        <v>20372</v>
      </c>
      <c r="U2788" s="11">
        <f t="shared" si="474"/>
        <v>-2893</v>
      </c>
      <c r="V2788" s="11">
        <f t="shared" si="469"/>
        <v>20372</v>
      </c>
      <c r="W2788" s="12">
        <f t="shared" si="475"/>
        <v>1</v>
      </c>
      <c r="X2788" s="11">
        <f t="shared" si="470"/>
        <v>0</v>
      </c>
      <c r="Y2788" s="12">
        <f t="shared" si="476"/>
        <v>0</v>
      </c>
    </row>
    <row r="2789" spans="1:25">
      <c r="A2789" s="1">
        <v>37486</v>
      </c>
      <c r="B2789" s="7" t="s">
        <v>82</v>
      </c>
      <c r="C2789" s="8" t="str">
        <f t="shared" si="471"/>
        <v>Sun</v>
      </c>
      <c r="F2789" s="9">
        <v>5155</v>
      </c>
      <c r="G2789" s="9">
        <v>7866</v>
      </c>
      <c r="H2789" s="61">
        <v>5752</v>
      </c>
      <c r="I2789" s="9">
        <v>0</v>
      </c>
      <c r="J2789" s="9">
        <v>0</v>
      </c>
      <c r="K2789" s="9">
        <v>46089</v>
      </c>
      <c r="L2789" s="9">
        <v>0</v>
      </c>
      <c r="M2789" s="9"/>
      <c r="O2789" s="11">
        <f t="shared" si="472"/>
        <v>64862</v>
      </c>
      <c r="P2789" s="11">
        <v>43447</v>
      </c>
      <c r="Q2789" s="11">
        <f t="shared" si="473"/>
        <v>2642</v>
      </c>
      <c r="S2789" s="11">
        <f t="shared" si="464"/>
        <v>21415</v>
      </c>
      <c r="T2789" s="11">
        <f t="shared" si="468"/>
        <v>21415</v>
      </c>
      <c r="U2789" s="11">
        <f t="shared" si="474"/>
        <v>1043</v>
      </c>
      <c r="V2789" s="11">
        <f t="shared" si="469"/>
        <v>21415</v>
      </c>
      <c r="W2789" s="12">
        <f t="shared" si="475"/>
        <v>1</v>
      </c>
      <c r="X2789" s="11">
        <f t="shared" si="470"/>
        <v>0</v>
      </c>
      <c r="Y2789" s="12">
        <f t="shared" si="476"/>
        <v>0</v>
      </c>
    </row>
    <row r="2790" spans="1:25">
      <c r="A2790" s="1">
        <v>37487</v>
      </c>
      <c r="B2790" s="7" t="s">
        <v>82</v>
      </c>
      <c r="C2790" s="8" t="str">
        <f t="shared" si="471"/>
        <v>Mon</v>
      </c>
      <c r="F2790" s="9">
        <v>6279</v>
      </c>
      <c r="G2790" s="9">
        <v>8863</v>
      </c>
      <c r="H2790" s="61">
        <v>6878</v>
      </c>
      <c r="I2790" s="9">
        <v>0</v>
      </c>
      <c r="J2790" s="9">
        <v>0</v>
      </c>
      <c r="K2790" s="9">
        <v>48899</v>
      </c>
      <c r="L2790" s="9">
        <v>0</v>
      </c>
      <c r="M2790" s="9"/>
      <c r="O2790" s="11">
        <f t="shared" si="472"/>
        <v>70919</v>
      </c>
      <c r="P2790" s="11">
        <v>46305</v>
      </c>
      <c r="Q2790" s="11">
        <f t="shared" si="473"/>
        <v>2594</v>
      </c>
      <c r="S2790" s="11">
        <f t="shared" si="464"/>
        <v>24614</v>
      </c>
      <c r="T2790" s="11">
        <f t="shared" si="468"/>
        <v>24614</v>
      </c>
      <c r="U2790" s="11">
        <f t="shared" si="474"/>
        <v>3199</v>
      </c>
      <c r="V2790" s="11">
        <f t="shared" si="469"/>
        <v>24614</v>
      </c>
      <c r="W2790" s="12">
        <f t="shared" si="475"/>
        <v>1</v>
      </c>
      <c r="X2790" s="11">
        <f t="shared" si="470"/>
        <v>0</v>
      </c>
      <c r="Y2790" s="12">
        <f t="shared" si="476"/>
        <v>0</v>
      </c>
    </row>
    <row r="2791" spans="1:25">
      <c r="A2791" s="1">
        <v>37488</v>
      </c>
      <c r="B2791" s="7" t="s">
        <v>82</v>
      </c>
      <c r="C2791" s="8" t="str">
        <f t="shared" si="471"/>
        <v>Tue</v>
      </c>
      <c r="F2791" s="9">
        <v>6333</v>
      </c>
      <c r="G2791" s="9">
        <v>8871</v>
      </c>
      <c r="H2791" s="61">
        <v>6870</v>
      </c>
      <c r="I2791" s="9">
        <v>0</v>
      </c>
      <c r="J2791" s="9">
        <v>0</v>
      </c>
      <c r="K2791" s="9">
        <v>49606</v>
      </c>
      <c r="L2791" s="9">
        <v>0</v>
      </c>
      <c r="M2791" s="9"/>
      <c r="O2791" s="11">
        <f t="shared" si="472"/>
        <v>71680</v>
      </c>
      <c r="P2791" s="11">
        <v>46367</v>
      </c>
      <c r="Q2791" s="11">
        <f t="shared" si="473"/>
        <v>3239</v>
      </c>
      <c r="S2791" s="11">
        <f t="shared" si="464"/>
        <v>25313</v>
      </c>
      <c r="T2791" s="11">
        <f t="shared" si="468"/>
        <v>25313</v>
      </c>
      <c r="U2791" s="11">
        <f t="shared" si="474"/>
        <v>699</v>
      </c>
      <c r="V2791" s="11">
        <f t="shared" si="469"/>
        <v>25313</v>
      </c>
      <c r="W2791" s="12">
        <f t="shared" si="475"/>
        <v>1</v>
      </c>
      <c r="X2791" s="11">
        <f t="shared" si="470"/>
        <v>0</v>
      </c>
      <c r="Y2791" s="12">
        <f t="shared" si="476"/>
        <v>0</v>
      </c>
    </row>
    <row r="2792" spans="1:25">
      <c r="A2792" s="1">
        <v>37489</v>
      </c>
      <c r="B2792" s="7" t="s">
        <v>82</v>
      </c>
      <c r="C2792" s="8" t="str">
        <f t="shared" si="471"/>
        <v>Wed</v>
      </c>
      <c r="F2792" s="9">
        <v>6637</v>
      </c>
      <c r="G2792" s="9">
        <v>8971</v>
      </c>
      <c r="H2792" s="61">
        <v>7031</v>
      </c>
      <c r="I2792" s="9">
        <v>0</v>
      </c>
      <c r="J2792" s="9">
        <v>0</v>
      </c>
      <c r="K2792" s="9">
        <v>48125</v>
      </c>
      <c r="L2792" s="9">
        <v>0</v>
      </c>
      <c r="M2792" s="9"/>
      <c r="O2792" s="11">
        <f t="shared" si="472"/>
        <v>70764</v>
      </c>
      <c r="P2792" s="11">
        <v>45364</v>
      </c>
      <c r="Q2792" s="11">
        <f t="shared" si="473"/>
        <v>2761</v>
      </c>
      <c r="S2792" s="11">
        <f t="shared" si="464"/>
        <v>25400</v>
      </c>
      <c r="T2792" s="11">
        <f t="shared" si="468"/>
        <v>25400</v>
      </c>
      <c r="U2792" s="11">
        <f t="shared" si="474"/>
        <v>87</v>
      </c>
      <c r="V2792" s="11">
        <f t="shared" si="469"/>
        <v>25400</v>
      </c>
      <c r="W2792" s="12">
        <f t="shared" si="475"/>
        <v>1</v>
      </c>
      <c r="X2792" s="11">
        <f t="shared" si="470"/>
        <v>0</v>
      </c>
      <c r="Y2792" s="12">
        <f t="shared" si="476"/>
        <v>0</v>
      </c>
    </row>
    <row r="2793" spans="1:25">
      <c r="A2793" s="1">
        <v>37490</v>
      </c>
      <c r="B2793" s="7" t="s">
        <v>82</v>
      </c>
      <c r="C2793" s="8" t="str">
        <f t="shared" si="471"/>
        <v>Thur</v>
      </c>
      <c r="F2793" s="9">
        <v>6500</v>
      </c>
      <c r="G2793" s="9">
        <v>8822</v>
      </c>
      <c r="H2793" s="61">
        <v>6888</v>
      </c>
      <c r="I2793" s="9">
        <v>0</v>
      </c>
      <c r="J2793" s="9">
        <v>0</v>
      </c>
      <c r="K2793" s="9">
        <v>47849</v>
      </c>
      <c r="L2793" s="9">
        <v>0</v>
      </c>
      <c r="M2793" s="9"/>
      <c r="O2793" s="11">
        <f t="shared" si="472"/>
        <v>70059</v>
      </c>
      <c r="P2793" s="11">
        <v>45090</v>
      </c>
      <c r="Q2793" s="11">
        <f t="shared" si="473"/>
        <v>2759</v>
      </c>
      <c r="S2793" s="11">
        <f t="shared" si="464"/>
        <v>24969</v>
      </c>
      <c r="T2793" s="11">
        <f t="shared" si="468"/>
        <v>24969</v>
      </c>
      <c r="U2793" s="11">
        <f t="shared" si="474"/>
        <v>-431</v>
      </c>
      <c r="V2793" s="11">
        <f t="shared" si="469"/>
        <v>24969</v>
      </c>
      <c r="W2793" s="12">
        <f t="shared" si="475"/>
        <v>1</v>
      </c>
      <c r="X2793" s="11">
        <f t="shared" si="470"/>
        <v>0</v>
      </c>
      <c r="Y2793" s="12">
        <f t="shared" si="476"/>
        <v>0</v>
      </c>
    </row>
    <row r="2794" spans="1:25">
      <c r="A2794" s="1">
        <v>37491</v>
      </c>
      <c r="B2794" s="7" t="s">
        <v>82</v>
      </c>
      <c r="C2794" s="8" t="str">
        <f t="shared" si="471"/>
        <v>Fri</v>
      </c>
      <c r="F2794" s="9">
        <v>5537</v>
      </c>
      <c r="G2794" s="9">
        <v>8087</v>
      </c>
      <c r="H2794" s="61">
        <v>6262</v>
      </c>
      <c r="I2794" s="9">
        <v>0</v>
      </c>
      <c r="J2794" s="9">
        <v>0</v>
      </c>
      <c r="K2794" s="9">
        <v>49627</v>
      </c>
      <c r="L2794" s="9">
        <v>0</v>
      </c>
      <c r="M2794" s="9"/>
      <c r="O2794" s="11">
        <f t="shared" si="472"/>
        <v>69513</v>
      </c>
      <c r="P2794" s="11">
        <v>46936</v>
      </c>
      <c r="Q2794" s="11">
        <f t="shared" si="473"/>
        <v>2691</v>
      </c>
      <c r="S2794" s="11">
        <f t="shared" si="464"/>
        <v>22577</v>
      </c>
      <c r="T2794" s="11">
        <f t="shared" si="468"/>
        <v>22577</v>
      </c>
      <c r="U2794" s="11">
        <f t="shared" si="474"/>
        <v>-2392</v>
      </c>
      <c r="V2794" s="11">
        <f t="shared" si="469"/>
        <v>22577</v>
      </c>
      <c r="W2794" s="12">
        <f t="shared" si="475"/>
        <v>1</v>
      </c>
      <c r="X2794" s="11">
        <f t="shared" si="470"/>
        <v>0</v>
      </c>
      <c r="Y2794" s="12">
        <f t="shared" si="476"/>
        <v>0</v>
      </c>
    </row>
    <row r="2795" spans="1:25">
      <c r="A2795" s="1">
        <v>37492</v>
      </c>
      <c r="B2795" s="7" t="s">
        <v>82</v>
      </c>
      <c r="C2795" s="8" t="str">
        <f t="shared" si="471"/>
        <v>Sat</v>
      </c>
      <c r="F2795" s="9">
        <v>4641</v>
      </c>
      <c r="G2795" s="9">
        <v>7489</v>
      </c>
      <c r="H2795" s="61">
        <v>5271</v>
      </c>
      <c r="I2795" s="9">
        <v>0</v>
      </c>
      <c r="J2795" s="9">
        <v>0</v>
      </c>
      <c r="K2795" s="9">
        <v>49200</v>
      </c>
      <c r="L2795" s="9">
        <v>0</v>
      </c>
      <c r="M2795" s="9"/>
      <c r="O2795" s="11">
        <f t="shared" si="472"/>
        <v>66601</v>
      </c>
      <c r="P2795" s="11">
        <v>46317</v>
      </c>
      <c r="Q2795" s="11">
        <f t="shared" si="473"/>
        <v>2883</v>
      </c>
      <c r="S2795" s="11">
        <f t="shared" si="464"/>
        <v>20284</v>
      </c>
      <c r="T2795" s="11">
        <f t="shared" si="468"/>
        <v>20284</v>
      </c>
      <c r="U2795" s="11">
        <f t="shared" si="474"/>
        <v>-2293</v>
      </c>
      <c r="V2795" s="11">
        <f t="shared" si="469"/>
        <v>20284</v>
      </c>
      <c r="W2795" s="12">
        <f t="shared" si="475"/>
        <v>1</v>
      </c>
      <c r="X2795" s="11">
        <f t="shared" si="470"/>
        <v>0</v>
      </c>
      <c r="Y2795" s="12">
        <f t="shared" si="476"/>
        <v>0</v>
      </c>
    </row>
    <row r="2796" spans="1:25">
      <c r="A2796" s="1">
        <v>37493</v>
      </c>
      <c r="B2796" s="7" t="s">
        <v>82</v>
      </c>
      <c r="C2796" s="8" t="str">
        <f t="shared" si="471"/>
        <v>Sun</v>
      </c>
      <c r="F2796" s="9">
        <v>5218</v>
      </c>
      <c r="G2796" s="9">
        <v>7900</v>
      </c>
      <c r="H2796" s="61">
        <v>5791</v>
      </c>
      <c r="I2796" s="9">
        <v>0</v>
      </c>
      <c r="J2796" s="9">
        <v>0</v>
      </c>
      <c r="K2796" s="9">
        <v>39640</v>
      </c>
      <c r="L2796" s="9">
        <v>0</v>
      </c>
      <c r="M2796" s="9"/>
      <c r="O2796" s="11">
        <f t="shared" si="472"/>
        <v>58549</v>
      </c>
      <c r="P2796" s="11">
        <v>36684</v>
      </c>
      <c r="Q2796" s="11">
        <f t="shared" si="473"/>
        <v>2956</v>
      </c>
      <c r="S2796" s="11">
        <f t="shared" si="464"/>
        <v>21865</v>
      </c>
      <c r="T2796" s="11">
        <f t="shared" si="468"/>
        <v>21865</v>
      </c>
      <c r="U2796" s="11">
        <f t="shared" si="474"/>
        <v>1581</v>
      </c>
      <c r="V2796" s="11">
        <f t="shared" si="469"/>
        <v>21865</v>
      </c>
      <c r="W2796" s="12">
        <f t="shared" si="475"/>
        <v>1</v>
      </c>
      <c r="X2796" s="11">
        <f t="shared" si="470"/>
        <v>0</v>
      </c>
      <c r="Y2796" s="12">
        <f t="shared" si="476"/>
        <v>0</v>
      </c>
    </row>
    <row r="2797" spans="1:25">
      <c r="A2797" s="1">
        <v>37494</v>
      </c>
      <c r="B2797" s="7" t="s">
        <v>82</v>
      </c>
      <c r="C2797" s="8" t="str">
        <f t="shared" si="471"/>
        <v>Mon</v>
      </c>
      <c r="F2797" s="9">
        <v>6879</v>
      </c>
      <c r="G2797" s="9">
        <v>9100</v>
      </c>
      <c r="H2797" s="61">
        <v>7040</v>
      </c>
      <c r="I2797" s="9">
        <v>0</v>
      </c>
      <c r="J2797" s="9">
        <v>0</v>
      </c>
      <c r="K2797" s="9">
        <v>15508</v>
      </c>
      <c r="L2797" s="9">
        <v>0</v>
      </c>
      <c r="M2797" s="9"/>
      <c r="O2797" s="11">
        <f t="shared" si="472"/>
        <v>38527</v>
      </c>
      <c r="P2797" s="11">
        <v>12978</v>
      </c>
      <c r="Q2797" s="11">
        <f t="shared" si="473"/>
        <v>2530</v>
      </c>
      <c r="S2797" s="11">
        <f t="shared" si="464"/>
        <v>25549</v>
      </c>
      <c r="T2797" s="11">
        <f t="shared" si="468"/>
        <v>25549</v>
      </c>
      <c r="U2797" s="11">
        <f t="shared" si="474"/>
        <v>3684</v>
      </c>
      <c r="V2797" s="11">
        <f t="shared" si="469"/>
        <v>25549</v>
      </c>
      <c r="W2797" s="12">
        <f t="shared" si="475"/>
        <v>1</v>
      </c>
      <c r="X2797" s="11">
        <f t="shared" si="470"/>
        <v>0</v>
      </c>
      <c r="Y2797" s="12">
        <f t="shared" si="476"/>
        <v>0</v>
      </c>
    </row>
    <row r="2798" spans="1:25">
      <c r="A2798" s="1">
        <v>37495</v>
      </c>
      <c r="B2798" s="7" t="s">
        <v>82</v>
      </c>
      <c r="C2798" s="8" t="str">
        <f t="shared" si="471"/>
        <v>Tue</v>
      </c>
      <c r="F2798" s="9">
        <v>7846</v>
      </c>
      <c r="G2798" s="9">
        <v>9251</v>
      </c>
      <c r="H2798" s="61">
        <v>6421</v>
      </c>
      <c r="I2798" s="9">
        <v>0</v>
      </c>
      <c r="J2798" s="9">
        <v>0</v>
      </c>
      <c r="K2798" s="9">
        <v>2565</v>
      </c>
      <c r="L2798" s="9">
        <v>0</v>
      </c>
      <c r="M2798" s="9"/>
      <c r="O2798" s="11">
        <f t="shared" si="472"/>
        <v>26083</v>
      </c>
      <c r="P2798" s="11">
        <v>0</v>
      </c>
      <c r="Q2798" s="11">
        <f t="shared" si="473"/>
        <v>2565</v>
      </c>
      <c r="S2798" s="11">
        <f t="shared" si="464"/>
        <v>26083</v>
      </c>
      <c r="T2798" s="11">
        <f t="shared" si="468"/>
        <v>26083</v>
      </c>
      <c r="U2798" s="11">
        <f t="shared" si="474"/>
        <v>534</v>
      </c>
      <c r="V2798" s="11">
        <f t="shared" si="469"/>
        <v>26083</v>
      </c>
      <c r="W2798" s="12">
        <f t="shared" si="475"/>
        <v>1</v>
      </c>
      <c r="X2798" s="11">
        <f t="shared" si="470"/>
        <v>0</v>
      </c>
      <c r="Y2798" s="12">
        <f t="shared" si="476"/>
        <v>0</v>
      </c>
    </row>
    <row r="2799" spans="1:25">
      <c r="A2799" s="1">
        <v>37496</v>
      </c>
      <c r="B2799" s="7" t="s">
        <v>82</v>
      </c>
      <c r="C2799" s="8" t="str">
        <f t="shared" si="471"/>
        <v>Wed</v>
      </c>
      <c r="F2799" s="9">
        <v>7586</v>
      </c>
      <c r="G2799" s="9">
        <v>8939</v>
      </c>
      <c r="H2799" s="61">
        <v>6948</v>
      </c>
      <c r="I2799" s="9">
        <v>0</v>
      </c>
      <c r="J2799" s="9">
        <v>0</v>
      </c>
      <c r="K2799" s="9">
        <v>2317</v>
      </c>
      <c r="L2799" s="9">
        <v>0</v>
      </c>
      <c r="M2799" s="9"/>
      <c r="O2799" s="11">
        <f t="shared" si="472"/>
        <v>25790</v>
      </c>
      <c r="P2799" s="11">
        <v>0</v>
      </c>
      <c r="Q2799" s="11">
        <f t="shared" si="473"/>
        <v>2317</v>
      </c>
      <c r="S2799" s="11">
        <f t="shared" si="464"/>
        <v>25790</v>
      </c>
      <c r="T2799" s="11">
        <f t="shared" si="468"/>
        <v>25790</v>
      </c>
      <c r="U2799" s="11">
        <f t="shared" si="474"/>
        <v>-293</v>
      </c>
      <c r="V2799" s="11">
        <f t="shared" si="469"/>
        <v>25790</v>
      </c>
      <c r="W2799" s="12">
        <f t="shared" si="475"/>
        <v>1</v>
      </c>
      <c r="X2799" s="11">
        <f t="shared" si="470"/>
        <v>0</v>
      </c>
      <c r="Y2799" s="12">
        <f t="shared" si="476"/>
        <v>0</v>
      </c>
    </row>
    <row r="2800" spans="1:25">
      <c r="A2800" s="1">
        <v>37497</v>
      </c>
      <c r="B2800" s="7" t="s">
        <v>82</v>
      </c>
      <c r="C2800" s="8" t="str">
        <f t="shared" si="471"/>
        <v>Thur</v>
      </c>
      <c r="F2800" s="9">
        <v>7191</v>
      </c>
      <c r="G2800" s="9">
        <v>8607</v>
      </c>
      <c r="H2800" s="61">
        <v>6883</v>
      </c>
      <c r="I2800" s="9">
        <v>0</v>
      </c>
      <c r="J2800" s="9">
        <v>0</v>
      </c>
      <c r="K2800" s="9">
        <v>2749</v>
      </c>
      <c r="L2800" s="9">
        <v>0</v>
      </c>
      <c r="M2800" s="9"/>
      <c r="O2800" s="11">
        <f t="shared" si="472"/>
        <v>25430</v>
      </c>
      <c r="P2800" s="11">
        <v>0</v>
      </c>
      <c r="Q2800" s="11">
        <f t="shared" si="473"/>
        <v>2749</v>
      </c>
      <c r="S2800" s="11">
        <f t="shared" si="464"/>
        <v>25430</v>
      </c>
      <c r="T2800" s="11">
        <f t="shared" si="468"/>
        <v>25430</v>
      </c>
      <c r="U2800" s="11">
        <f t="shared" si="474"/>
        <v>-360</v>
      </c>
      <c r="V2800" s="11">
        <f t="shared" si="469"/>
        <v>25430</v>
      </c>
      <c r="W2800" s="12">
        <f t="shared" si="475"/>
        <v>1</v>
      </c>
      <c r="X2800" s="11">
        <f t="shared" si="470"/>
        <v>0</v>
      </c>
      <c r="Y2800" s="12">
        <f t="shared" si="476"/>
        <v>0</v>
      </c>
    </row>
    <row r="2801" spans="1:25">
      <c r="A2801" s="1">
        <v>37498</v>
      </c>
      <c r="B2801" s="7" t="s">
        <v>82</v>
      </c>
      <c r="C2801" s="8" t="str">
        <f t="shared" si="471"/>
        <v>Fri</v>
      </c>
      <c r="F2801" s="9">
        <v>6434</v>
      </c>
      <c r="G2801" s="9">
        <v>8297</v>
      </c>
      <c r="H2801" s="61">
        <v>6544</v>
      </c>
      <c r="I2801" s="9">
        <v>0</v>
      </c>
      <c r="J2801" s="9">
        <v>0</v>
      </c>
      <c r="K2801" s="9">
        <v>2408</v>
      </c>
      <c r="L2801" s="9">
        <v>0</v>
      </c>
      <c r="M2801" s="9"/>
      <c r="O2801" s="11">
        <f t="shared" si="472"/>
        <v>23683</v>
      </c>
      <c r="P2801" s="11">
        <v>0</v>
      </c>
      <c r="Q2801" s="11">
        <f t="shared" si="473"/>
        <v>2408</v>
      </c>
      <c r="S2801" s="11">
        <f t="shared" si="464"/>
        <v>23683</v>
      </c>
      <c r="T2801" s="11">
        <f t="shared" si="468"/>
        <v>23683</v>
      </c>
      <c r="U2801" s="11">
        <f t="shared" si="474"/>
        <v>-1747</v>
      </c>
      <c r="V2801" s="11">
        <f t="shared" si="469"/>
        <v>23683</v>
      </c>
      <c r="W2801" s="12">
        <f t="shared" si="475"/>
        <v>1</v>
      </c>
      <c r="X2801" s="11">
        <f t="shared" si="470"/>
        <v>0</v>
      </c>
      <c r="Y2801" s="12">
        <f t="shared" si="476"/>
        <v>0</v>
      </c>
    </row>
    <row r="2802" spans="1:25">
      <c r="A2802" s="1">
        <v>37499</v>
      </c>
      <c r="B2802" s="7" t="s">
        <v>82</v>
      </c>
      <c r="C2802" s="8" t="str">
        <f t="shared" si="471"/>
        <v>Sat</v>
      </c>
      <c r="F2802" s="9">
        <v>5186</v>
      </c>
      <c r="G2802" s="9">
        <v>7532</v>
      </c>
      <c r="H2802" s="61">
        <v>5240</v>
      </c>
      <c r="I2802" s="9">
        <v>0</v>
      </c>
      <c r="J2802" s="9">
        <v>0</v>
      </c>
      <c r="K2802" s="9">
        <v>2525</v>
      </c>
      <c r="L2802" s="9">
        <v>0</v>
      </c>
      <c r="M2802" s="9"/>
      <c r="O2802" s="11">
        <f t="shared" si="472"/>
        <v>20483</v>
      </c>
      <c r="P2802" s="11">
        <v>0</v>
      </c>
      <c r="Q2802" s="11">
        <f t="shared" si="473"/>
        <v>2525</v>
      </c>
      <c r="S2802" s="11">
        <f t="shared" si="464"/>
        <v>20483</v>
      </c>
      <c r="T2802" s="11">
        <f t="shared" si="468"/>
        <v>20483</v>
      </c>
      <c r="U2802" s="11">
        <f t="shared" si="474"/>
        <v>-3200</v>
      </c>
      <c r="V2802" s="11">
        <f t="shared" si="469"/>
        <v>20483</v>
      </c>
      <c r="W2802" s="12">
        <f t="shared" si="475"/>
        <v>1</v>
      </c>
      <c r="X2802" s="11">
        <f t="shared" si="470"/>
        <v>0</v>
      </c>
      <c r="Y2802" s="12">
        <f t="shared" si="476"/>
        <v>0</v>
      </c>
    </row>
    <row r="2803" spans="1:25">
      <c r="A2803" s="1">
        <v>37500</v>
      </c>
      <c r="B2803" s="7" t="s">
        <v>83</v>
      </c>
      <c r="C2803" s="8" t="str">
        <f t="shared" si="471"/>
        <v>Sun</v>
      </c>
      <c r="F2803" s="16">
        <v>4845</v>
      </c>
      <c r="G2803" s="16">
        <v>7466</v>
      </c>
      <c r="H2803" s="100">
        <v>5077</v>
      </c>
      <c r="I2803" s="9">
        <v>0</v>
      </c>
      <c r="J2803" s="9">
        <v>0</v>
      </c>
      <c r="K2803" s="16">
        <v>2540</v>
      </c>
      <c r="L2803" s="16">
        <v>0</v>
      </c>
      <c r="M2803" s="16"/>
      <c r="N2803" s="20"/>
      <c r="O2803" s="11">
        <f t="shared" si="472"/>
        <v>19928</v>
      </c>
      <c r="P2803" s="22">
        <v>0</v>
      </c>
      <c r="Q2803" s="11">
        <f t="shared" si="473"/>
        <v>2540</v>
      </c>
      <c r="S2803" s="11">
        <f>O2803-P2803</f>
        <v>19928</v>
      </c>
      <c r="T2803" s="11">
        <f t="shared" si="468"/>
        <v>19928</v>
      </c>
      <c r="U2803" s="11">
        <f>S2803-S2802</f>
        <v>-555</v>
      </c>
      <c r="V2803" s="11">
        <f t="shared" si="469"/>
        <v>19928</v>
      </c>
      <c r="W2803" s="12">
        <f>V2803/S2803</f>
        <v>1</v>
      </c>
      <c r="X2803" s="11">
        <f t="shared" si="470"/>
        <v>0</v>
      </c>
      <c r="Y2803" s="12">
        <f>X2803/S2803</f>
        <v>0</v>
      </c>
    </row>
    <row r="2804" spans="1:25">
      <c r="A2804" s="1">
        <v>37501</v>
      </c>
      <c r="B2804" s="7" t="s">
        <v>83</v>
      </c>
      <c r="C2804" s="8" t="str">
        <f t="shared" si="471"/>
        <v>Mon</v>
      </c>
      <c r="F2804" s="16">
        <v>5559</v>
      </c>
      <c r="G2804" s="16">
        <v>8041</v>
      </c>
      <c r="H2804" s="100">
        <v>5753</v>
      </c>
      <c r="I2804" s="9">
        <v>0</v>
      </c>
      <c r="J2804" s="9">
        <v>0</v>
      </c>
      <c r="K2804" s="16">
        <v>4510</v>
      </c>
      <c r="L2804" s="16">
        <v>0</v>
      </c>
      <c r="M2804" s="16"/>
      <c r="N2804" s="20"/>
      <c r="O2804" s="11">
        <f t="shared" si="472"/>
        <v>23863</v>
      </c>
      <c r="P2804" s="22">
        <v>1782</v>
      </c>
      <c r="Q2804" s="11">
        <f t="shared" si="473"/>
        <v>2728</v>
      </c>
      <c r="S2804" s="11">
        <f>O2804-P2804</f>
        <v>22081</v>
      </c>
      <c r="T2804" s="11">
        <f t="shared" si="468"/>
        <v>22081</v>
      </c>
      <c r="U2804" s="11">
        <f>S2804-S2803</f>
        <v>2153</v>
      </c>
      <c r="V2804" s="11">
        <f t="shared" si="469"/>
        <v>22081</v>
      </c>
      <c r="W2804" s="12">
        <f>V2804/S2804</f>
        <v>1</v>
      </c>
      <c r="X2804" s="11">
        <f t="shared" si="470"/>
        <v>0</v>
      </c>
      <c r="Y2804" s="12">
        <f>X2804/S2804</f>
        <v>0</v>
      </c>
    </row>
    <row r="2805" spans="1:25">
      <c r="A2805" s="1">
        <v>37502</v>
      </c>
      <c r="B2805" s="7" t="s">
        <v>83</v>
      </c>
      <c r="C2805" s="8" t="str">
        <f t="shared" si="471"/>
        <v>Tue</v>
      </c>
      <c r="F2805" s="9">
        <v>5816</v>
      </c>
      <c r="G2805" s="9">
        <v>9084</v>
      </c>
      <c r="H2805" s="61">
        <v>7053</v>
      </c>
      <c r="I2805" s="9">
        <v>0</v>
      </c>
      <c r="J2805" s="9">
        <v>0</v>
      </c>
      <c r="K2805" s="9">
        <v>45594</v>
      </c>
      <c r="L2805" s="16">
        <v>936</v>
      </c>
      <c r="M2805" s="16"/>
      <c r="N2805" s="20"/>
      <c r="O2805" s="11">
        <f t="shared" si="472"/>
        <v>68483</v>
      </c>
      <c r="P2805" s="22">
        <v>41618</v>
      </c>
      <c r="Q2805" s="11">
        <f t="shared" si="473"/>
        <v>3976</v>
      </c>
      <c r="S2805" s="11">
        <f>O2805-P2805</f>
        <v>26865</v>
      </c>
      <c r="T2805" s="11">
        <f t="shared" si="468"/>
        <v>26865</v>
      </c>
      <c r="U2805" s="11">
        <f>S2805-S2804</f>
        <v>4784</v>
      </c>
      <c r="V2805" s="11">
        <f t="shared" si="469"/>
        <v>25929</v>
      </c>
      <c r="W2805" s="12">
        <f>V2805/S2805</f>
        <v>0.96515912897822442</v>
      </c>
      <c r="X2805" s="11">
        <f t="shared" si="470"/>
        <v>936</v>
      </c>
      <c r="Y2805" s="12">
        <f>X2805/S2805</f>
        <v>3.4840871021775542E-2</v>
      </c>
    </row>
    <row r="2806" spans="1:25">
      <c r="A2806" s="1">
        <v>37503</v>
      </c>
      <c r="B2806" s="7" t="s">
        <v>83</v>
      </c>
      <c r="C2806" s="8" t="str">
        <f t="shared" si="471"/>
        <v>Wed</v>
      </c>
      <c r="F2806" s="9">
        <v>4247</v>
      </c>
      <c r="G2806" s="9">
        <v>9093</v>
      </c>
      <c r="H2806" s="61">
        <v>7066</v>
      </c>
      <c r="I2806" s="9">
        <v>0</v>
      </c>
      <c r="J2806" s="9">
        <v>0</v>
      </c>
      <c r="K2806" s="9">
        <v>40202</v>
      </c>
      <c r="L2806" s="16">
        <v>2418</v>
      </c>
      <c r="M2806" s="16"/>
      <c r="N2806" s="20"/>
      <c r="O2806" s="11">
        <f t="shared" si="472"/>
        <v>63026</v>
      </c>
      <c r="P2806" s="22">
        <v>35472</v>
      </c>
      <c r="Q2806" s="11">
        <f t="shared" si="473"/>
        <v>4730</v>
      </c>
      <c r="S2806" s="11">
        <f t="shared" ref="S2806:S2832" si="477">O2806-P2806</f>
        <v>27554</v>
      </c>
      <c r="T2806" s="11">
        <f t="shared" si="468"/>
        <v>27554</v>
      </c>
      <c r="U2806" s="11">
        <f t="shared" ref="U2806:U2832" si="478">S2806-S2805</f>
        <v>689</v>
      </c>
      <c r="V2806" s="11">
        <f t="shared" si="469"/>
        <v>25136</v>
      </c>
      <c r="W2806" s="12">
        <f t="shared" ref="W2806:W2832" si="479">V2806/S2806</f>
        <v>0.91224504609131163</v>
      </c>
      <c r="X2806" s="11">
        <f t="shared" si="470"/>
        <v>2418</v>
      </c>
      <c r="Y2806" s="12">
        <f t="shared" ref="Y2806:Y2832" si="480">X2806/S2806</f>
        <v>8.7754953908688399E-2</v>
      </c>
    </row>
    <row r="2807" spans="1:25">
      <c r="A2807" s="1">
        <v>37504</v>
      </c>
      <c r="B2807" s="7" t="s">
        <v>83</v>
      </c>
      <c r="C2807" s="8" t="str">
        <f t="shared" si="471"/>
        <v>Thur</v>
      </c>
      <c r="F2807" s="9">
        <v>5530</v>
      </c>
      <c r="G2807" s="9">
        <v>9353</v>
      </c>
      <c r="H2807" s="61">
        <v>7219</v>
      </c>
      <c r="I2807" s="9">
        <v>0</v>
      </c>
      <c r="J2807" s="9">
        <v>0</v>
      </c>
      <c r="K2807" s="9">
        <v>37950</v>
      </c>
      <c r="L2807" s="9">
        <v>1556</v>
      </c>
      <c r="M2807" s="9"/>
      <c r="O2807" s="11">
        <f t="shared" si="472"/>
        <v>61608</v>
      </c>
      <c r="P2807" s="11">
        <v>34790</v>
      </c>
      <c r="Q2807" s="11">
        <f t="shared" si="473"/>
        <v>3160</v>
      </c>
      <c r="S2807" s="11">
        <f t="shared" si="477"/>
        <v>26818</v>
      </c>
      <c r="T2807" s="11">
        <f t="shared" si="468"/>
        <v>26818</v>
      </c>
      <c r="U2807" s="11">
        <f t="shared" si="478"/>
        <v>-736</v>
      </c>
      <c r="V2807" s="11">
        <f t="shared" si="469"/>
        <v>25262</v>
      </c>
      <c r="W2807" s="12">
        <f t="shared" si="479"/>
        <v>0.94197926765605189</v>
      </c>
      <c r="X2807" s="11">
        <f t="shared" si="470"/>
        <v>1556</v>
      </c>
      <c r="Y2807" s="12">
        <f t="shared" si="480"/>
        <v>5.8020732343948098E-2</v>
      </c>
    </row>
    <row r="2808" spans="1:25">
      <c r="A2808" s="1">
        <v>37505</v>
      </c>
      <c r="B2808" s="7" t="s">
        <v>83</v>
      </c>
      <c r="C2808" s="8" t="str">
        <f t="shared" si="471"/>
        <v>Fri</v>
      </c>
      <c r="F2808" s="9">
        <v>5239</v>
      </c>
      <c r="G2808" s="9">
        <v>8971</v>
      </c>
      <c r="H2808" s="61">
        <v>6961</v>
      </c>
      <c r="I2808" s="9">
        <v>0</v>
      </c>
      <c r="J2808" s="9">
        <v>0</v>
      </c>
      <c r="K2808" s="9">
        <v>11888</v>
      </c>
      <c r="L2808" s="9">
        <v>1243</v>
      </c>
      <c r="M2808" s="9"/>
      <c r="O2808" s="11">
        <f t="shared" si="472"/>
        <v>34302</v>
      </c>
      <c r="P2808" s="11">
        <v>9350</v>
      </c>
      <c r="Q2808" s="11">
        <f t="shared" si="473"/>
        <v>2538</v>
      </c>
      <c r="S2808" s="11">
        <f t="shared" si="477"/>
        <v>24952</v>
      </c>
      <c r="T2808" s="11">
        <f t="shared" si="468"/>
        <v>24952</v>
      </c>
      <c r="U2808" s="11">
        <f t="shared" si="478"/>
        <v>-1866</v>
      </c>
      <c r="V2808" s="11">
        <f t="shared" si="469"/>
        <v>23709</v>
      </c>
      <c r="W2808" s="12">
        <f t="shared" si="479"/>
        <v>0.95018435395960243</v>
      </c>
      <c r="X2808" s="11">
        <f t="shared" si="470"/>
        <v>1243</v>
      </c>
      <c r="Y2808" s="12">
        <f t="shared" si="480"/>
        <v>4.9815646040397565E-2</v>
      </c>
    </row>
    <row r="2809" spans="1:25">
      <c r="A2809" s="1">
        <v>37506</v>
      </c>
      <c r="B2809" s="7" t="s">
        <v>83</v>
      </c>
      <c r="C2809" s="8" t="str">
        <f t="shared" si="471"/>
        <v>Sat</v>
      </c>
      <c r="F2809" s="9">
        <v>4374</v>
      </c>
      <c r="G2809" s="9">
        <v>8234</v>
      </c>
      <c r="H2809" s="61">
        <v>6107</v>
      </c>
      <c r="I2809" s="9">
        <v>0</v>
      </c>
      <c r="J2809" s="9">
        <v>0</v>
      </c>
      <c r="K2809" s="9">
        <v>2401</v>
      </c>
      <c r="L2809" s="9">
        <v>969</v>
      </c>
      <c r="M2809" s="9"/>
      <c r="O2809" s="11">
        <f t="shared" si="472"/>
        <v>22085</v>
      </c>
      <c r="P2809" s="11">
        <v>0</v>
      </c>
      <c r="Q2809" s="11">
        <f t="shared" si="473"/>
        <v>2401</v>
      </c>
      <c r="S2809" s="11">
        <f t="shared" si="477"/>
        <v>22085</v>
      </c>
      <c r="T2809" s="11">
        <f t="shared" si="468"/>
        <v>22085</v>
      </c>
      <c r="U2809" s="11">
        <f t="shared" si="478"/>
        <v>-2867</v>
      </c>
      <c r="V2809" s="11">
        <f t="shared" si="469"/>
        <v>21116</v>
      </c>
      <c r="W2809" s="12">
        <f t="shared" si="479"/>
        <v>0.95612406610821821</v>
      </c>
      <c r="X2809" s="11">
        <f t="shared" si="470"/>
        <v>969</v>
      </c>
      <c r="Y2809" s="12">
        <f t="shared" si="480"/>
        <v>4.3875933891781752E-2</v>
      </c>
    </row>
    <row r="2810" spans="1:25">
      <c r="A2810" s="1">
        <v>37507</v>
      </c>
      <c r="B2810" s="7" t="s">
        <v>83</v>
      </c>
      <c r="C2810" s="8" t="str">
        <f t="shared" si="471"/>
        <v>Sun</v>
      </c>
      <c r="F2810" s="9">
        <v>4785</v>
      </c>
      <c r="G2810" s="9">
        <v>8675</v>
      </c>
      <c r="H2810" s="61">
        <v>6470</v>
      </c>
      <c r="I2810" s="9">
        <v>0</v>
      </c>
      <c r="J2810" s="9">
        <v>0</v>
      </c>
      <c r="K2810" s="9">
        <v>3021</v>
      </c>
      <c r="L2810" s="9">
        <v>1076</v>
      </c>
      <c r="M2810" s="9"/>
      <c r="O2810" s="11">
        <f t="shared" si="472"/>
        <v>24027</v>
      </c>
      <c r="P2810" s="11">
        <v>704</v>
      </c>
      <c r="Q2810" s="11">
        <f t="shared" si="473"/>
        <v>2317</v>
      </c>
      <c r="S2810" s="11">
        <f t="shared" si="477"/>
        <v>23323</v>
      </c>
      <c r="T2810" s="11">
        <f t="shared" si="468"/>
        <v>23323</v>
      </c>
      <c r="U2810" s="11">
        <f t="shared" si="478"/>
        <v>1238</v>
      </c>
      <c r="V2810" s="11">
        <f t="shared" si="469"/>
        <v>22247</v>
      </c>
      <c r="W2810" s="12">
        <f t="shared" si="479"/>
        <v>0.95386528319684427</v>
      </c>
      <c r="X2810" s="11">
        <f t="shared" si="470"/>
        <v>1076</v>
      </c>
      <c r="Y2810" s="12">
        <f t="shared" si="480"/>
        <v>4.613471680315568E-2</v>
      </c>
    </row>
    <row r="2811" spans="1:25">
      <c r="A2811" s="1">
        <v>37508</v>
      </c>
      <c r="B2811" s="7" t="s">
        <v>83</v>
      </c>
      <c r="C2811" s="8" t="str">
        <f t="shared" si="471"/>
        <v>Mon</v>
      </c>
      <c r="F2811" s="9">
        <v>5090</v>
      </c>
      <c r="G2811" s="9">
        <v>9310</v>
      </c>
      <c r="H2811" s="61">
        <v>7169</v>
      </c>
      <c r="I2811" s="9">
        <v>0</v>
      </c>
      <c r="J2811" s="9">
        <v>0</v>
      </c>
      <c r="K2811" s="9">
        <v>32576</v>
      </c>
      <c r="L2811" s="9">
        <v>1711</v>
      </c>
      <c r="M2811" s="9"/>
      <c r="O2811" s="11">
        <f t="shared" si="472"/>
        <v>55856</v>
      </c>
      <c r="P2811" s="11">
        <v>30063</v>
      </c>
      <c r="Q2811" s="11">
        <f t="shared" si="473"/>
        <v>2513</v>
      </c>
      <c r="S2811" s="11">
        <f t="shared" si="477"/>
        <v>25793</v>
      </c>
      <c r="T2811" s="11">
        <f t="shared" si="468"/>
        <v>25793</v>
      </c>
      <c r="U2811" s="11">
        <f t="shared" si="478"/>
        <v>2470</v>
      </c>
      <c r="V2811" s="11">
        <f t="shared" si="469"/>
        <v>24082</v>
      </c>
      <c r="W2811" s="12">
        <f t="shared" si="479"/>
        <v>0.93366417244988953</v>
      </c>
      <c r="X2811" s="11">
        <f t="shared" si="470"/>
        <v>1711</v>
      </c>
      <c r="Y2811" s="12">
        <f t="shared" si="480"/>
        <v>6.6335827550110499E-2</v>
      </c>
    </row>
    <row r="2812" spans="1:25">
      <c r="A2812" s="1">
        <v>37509</v>
      </c>
      <c r="B2812" s="7" t="s">
        <v>83</v>
      </c>
      <c r="C2812" s="8" t="str">
        <f t="shared" si="471"/>
        <v>Tue</v>
      </c>
      <c r="F2812" s="9">
        <v>6024</v>
      </c>
      <c r="G2812" s="9">
        <v>9458</v>
      </c>
      <c r="H2812" s="61">
        <v>6882</v>
      </c>
      <c r="I2812" s="9">
        <v>0</v>
      </c>
      <c r="J2812" s="9">
        <v>0</v>
      </c>
      <c r="K2812" s="9">
        <v>39286</v>
      </c>
      <c r="L2812" s="9">
        <v>700</v>
      </c>
      <c r="M2812" s="9"/>
      <c r="O2812" s="11">
        <f t="shared" si="472"/>
        <v>62350</v>
      </c>
      <c r="P2812" s="11">
        <v>36444</v>
      </c>
      <c r="Q2812" s="11">
        <f t="shared" si="473"/>
        <v>2842</v>
      </c>
      <c r="S2812" s="11">
        <f t="shared" si="477"/>
        <v>25906</v>
      </c>
      <c r="T2812" s="11">
        <f t="shared" si="468"/>
        <v>25906</v>
      </c>
      <c r="U2812" s="11">
        <f t="shared" si="478"/>
        <v>113</v>
      </c>
      <c r="V2812" s="11">
        <f t="shared" si="469"/>
        <v>25206</v>
      </c>
      <c r="W2812" s="12">
        <f t="shared" si="479"/>
        <v>0.97297923261020614</v>
      </c>
      <c r="X2812" s="11">
        <f t="shared" si="470"/>
        <v>700</v>
      </c>
      <c r="Y2812" s="12">
        <f t="shared" si="480"/>
        <v>2.7020767389793868E-2</v>
      </c>
    </row>
    <row r="2813" spans="1:25">
      <c r="A2813" s="1">
        <v>37510</v>
      </c>
      <c r="B2813" s="7" t="s">
        <v>83</v>
      </c>
      <c r="C2813" s="8" t="str">
        <f t="shared" si="471"/>
        <v>Wed</v>
      </c>
      <c r="F2813" s="9">
        <v>6172</v>
      </c>
      <c r="G2813" s="9">
        <v>9277</v>
      </c>
      <c r="H2813" s="61">
        <v>6887</v>
      </c>
      <c r="I2813" s="9">
        <v>0</v>
      </c>
      <c r="J2813" s="9">
        <v>0</v>
      </c>
      <c r="K2813" s="9">
        <v>20448</v>
      </c>
      <c r="L2813" s="9">
        <v>1081</v>
      </c>
      <c r="M2813" s="9"/>
      <c r="O2813" s="11">
        <f t="shared" si="472"/>
        <v>43865</v>
      </c>
      <c r="P2813" s="11">
        <v>18058</v>
      </c>
      <c r="Q2813" s="11">
        <f t="shared" si="473"/>
        <v>2390</v>
      </c>
      <c r="S2813" s="11">
        <f t="shared" si="477"/>
        <v>25807</v>
      </c>
      <c r="T2813" s="11">
        <f t="shared" si="468"/>
        <v>25807</v>
      </c>
      <c r="U2813" s="11">
        <f t="shared" si="478"/>
        <v>-99</v>
      </c>
      <c r="V2813" s="11">
        <f t="shared" si="469"/>
        <v>24726</v>
      </c>
      <c r="W2813" s="12">
        <f t="shared" si="479"/>
        <v>0.9581121401170225</v>
      </c>
      <c r="X2813" s="11">
        <f t="shared" si="470"/>
        <v>1081</v>
      </c>
      <c r="Y2813" s="12">
        <f t="shared" si="480"/>
        <v>4.1887859882977489E-2</v>
      </c>
    </row>
    <row r="2814" spans="1:25">
      <c r="A2814" s="1">
        <v>37511</v>
      </c>
      <c r="B2814" s="7" t="s">
        <v>83</v>
      </c>
      <c r="C2814" s="8" t="str">
        <f t="shared" si="471"/>
        <v>Thur</v>
      </c>
      <c r="E2814" s="10">
        <v>1</v>
      </c>
      <c r="F2814" s="9">
        <v>6141</v>
      </c>
      <c r="G2814" s="9">
        <v>9404</v>
      </c>
      <c r="H2814" s="61">
        <v>6938</v>
      </c>
      <c r="I2814" s="9">
        <v>0</v>
      </c>
      <c r="J2814" s="9">
        <v>0</v>
      </c>
      <c r="K2814" s="9">
        <v>2643</v>
      </c>
      <c r="L2814" s="9">
        <v>1170</v>
      </c>
      <c r="M2814" s="9"/>
      <c r="O2814" s="11">
        <f t="shared" si="472"/>
        <v>26296</v>
      </c>
      <c r="P2814" s="11">
        <v>0</v>
      </c>
      <c r="Q2814" s="11">
        <f t="shared" si="473"/>
        <v>2643</v>
      </c>
      <c r="S2814" s="11">
        <f t="shared" si="477"/>
        <v>26296</v>
      </c>
      <c r="T2814" s="11">
        <f t="shared" si="468"/>
        <v>26296</v>
      </c>
      <c r="U2814" s="11">
        <f t="shared" si="478"/>
        <v>489</v>
      </c>
      <c r="V2814" s="11">
        <f t="shared" si="469"/>
        <v>25126</v>
      </c>
      <c r="W2814" s="12">
        <f t="shared" si="479"/>
        <v>0.95550654091877096</v>
      </c>
      <c r="X2814" s="11">
        <f t="shared" si="470"/>
        <v>1170</v>
      </c>
      <c r="Y2814" s="12">
        <f t="shared" si="480"/>
        <v>4.4493459081229085E-2</v>
      </c>
    </row>
    <row r="2815" spans="1:25">
      <c r="A2815" s="1">
        <v>37512</v>
      </c>
      <c r="B2815" s="7" t="s">
        <v>83</v>
      </c>
      <c r="C2815" s="8" t="str">
        <f t="shared" si="471"/>
        <v>Fri</v>
      </c>
      <c r="F2815" s="9">
        <v>5311</v>
      </c>
      <c r="G2815" s="9">
        <v>8672</v>
      </c>
      <c r="H2815" s="61">
        <v>6506</v>
      </c>
      <c r="I2815" s="9">
        <v>0</v>
      </c>
      <c r="J2815" s="9">
        <v>0</v>
      </c>
      <c r="K2815" s="9">
        <v>9633</v>
      </c>
      <c r="L2815" s="9">
        <v>823</v>
      </c>
      <c r="M2815" s="9"/>
      <c r="O2815" s="11">
        <f t="shared" si="472"/>
        <v>30945</v>
      </c>
      <c r="P2815" s="11">
        <v>6832</v>
      </c>
      <c r="Q2815" s="11">
        <f t="shared" si="473"/>
        <v>2801</v>
      </c>
      <c r="S2815" s="11">
        <f t="shared" si="477"/>
        <v>24113</v>
      </c>
      <c r="T2815" s="11">
        <f t="shared" si="468"/>
        <v>24113</v>
      </c>
      <c r="U2815" s="11">
        <f t="shared" si="478"/>
        <v>-2183</v>
      </c>
      <c r="V2815" s="11">
        <f t="shared" si="469"/>
        <v>23290</v>
      </c>
      <c r="W2815" s="12">
        <f t="shared" si="479"/>
        <v>0.96586903330153862</v>
      </c>
      <c r="X2815" s="11">
        <f t="shared" si="470"/>
        <v>823</v>
      </c>
      <c r="Y2815" s="12">
        <f t="shared" si="480"/>
        <v>3.4130966698461412E-2</v>
      </c>
    </row>
    <row r="2816" spans="1:25">
      <c r="A2816" s="1">
        <v>37513</v>
      </c>
      <c r="B2816" s="7" t="s">
        <v>83</v>
      </c>
      <c r="C2816" s="8" t="str">
        <f t="shared" si="471"/>
        <v>Sat</v>
      </c>
      <c r="F2816" s="9">
        <v>4741</v>
      </c>
      <c r="G2816" s="9">
        <v>7736</v>
      </c>
      <c r="H2816" s="61">
        <v>5515</v>
      </c>
      <c r="I2816" s="9">
        <v>0</v>
      </c>
      <c r="J2816" s="9">
        <v>0</v>
      </c>
      <c r="K2816" s="9">
        <v>2670</v>
      </c>
      <c r="L2816" s="9">
        <v>348</v>
      </c>
      <c r="M2816" s="9"/>
      <c r="O2816" s="11">
        <f t="shared" si="472"/>
        <v>21010</v>
      </c>
      <c r="P2816" s="11">
        <v>0</v>
      </c>
      <c r="Q2816" s="11">
        <f t="shared" si="473"/>
        <v>2670</v>
      </c>
      <c r="S2816" s="11">
        <f t="shared" si="477"/>
        <v>21010</v>
      </c>
      <c r="T2816" s="11">
        <f t="shared" si="468"/>
        <v>21010</v>
      </c>
      <c r="U2816" s="11">
        <f t="shared" si="478"/>
        <v>-3103</v>
      </c>
      <c r="V2816" s="11">
        <f t="shared" si="469"/>
        <v>20662</v>
      </c>
      <c r="W2816" s="12">
        <f t="shared" si="479"/>
        <v>0.983436458829129</v>
      </c>
      <c r="X2816" s="11">
        <f t="shared" si="470"/>
        <v>348</v>
      </c>
      <c r="Y2816" s="12">
        <f t="shared" si="480"/>
        <v>1.6563541170871013E-2</v>
      </c>
    </row>
    <row r="2817" spans="1:25">
      <c r="A2817" s="1">
        <v>37514</v>
      </c>
      <c r="B2817" s="7" t="s">
        <v>83</v>
      </c>
      <c r="C2817" s="8" t="str">
        <f t="shared" si="471"/>
        <v>Sun</v>
      </c>
      <c r="F2817" s="9">
        <v>5368</v>
      </c>
      <c r="G2817" s="9">
        <v>8592</v>
      </c>
      <c r="H2817" s="61">
        <v>5905</v>
      </c>
      <c r="I2817" s="9">
        <v>0</v>
      </c>
      <c r="J2817" s="9">
        <v>0</v>
      </c>
      <c r="K2817" s="9">
        <v>6756</v>
      </c>
      <c r="L2817" s="9">
        <v>426</v>
      </c>
      <c r="M2817" s="9"/>
      <c r="O2817" s="11">
        <f t="shared" si="472"/>
        <v>27047</v>
      </c>
      <c r="P2817" s="11">
        <v>3958</v>
      </c>
      <c r="Q2817" s="11">
        <f t="shared" si="473"/>
        <v>2798</v>
      </c>
      <c r="S2817" s="11">
        <f t="shared" si="477"/>
        <v>23089</v>
      </c>
      <c r="T2817" s="11">
        <f t="shared" si="468"/>
        <v>23089</v>
      </c>
      <c r="U2817" s="11">
        <f t="shared" si="478"/>
        <v>2079</v>
      </c>
      <c r="V2817" s="11">
        <f t="shared" si="469"/>
        <v>22663</v>
      </c>
      <c r="W2817" s="12">
        <f t="shared" si="479"/>
        <v>0.98154965568019403</v>
      </c>
      <c r="X2817" s="11">
        <f t="shared" si="470"/>
        <v>426</v>
      </c>
      <c r="Y2817" s="12">
        <f t="shared" si="480"/>
        <v>1.8450344319805967E-2</v>
      </c>
    </row>
    <row r="2818" spans="1:25">
      <c r="A2818" s="1">
        <v>37515</v>
      </c>
      <c r="B2818" s="7" t="s">
        <v>83</v>
      </c>
      <c r="C2818" s="8" t="str">
        <f t="shared" si="471"/>
        <v>Mon</v>
      </c>
      <c r="F2818" s="9">
        <v>6329</v>
      </c>
      <c r="G2818" s="9">
        <v>10477</v>
      </c>
      <c r="H2818" s="61">
        <v>7048</v>
      </c>
      <c r="I2818" s="9">
        <v>0</v>
      </c>
      <c r="J2818" s="9">
        <v>0</v>
      </c>
      <c r="K2818" s="9">
        <v>38456</v>
      </c>
      <c r="L2818" s="9">
        <v>1050</v>
      </c>
      <c r="M2818" s="9"/>
      <c r="O2818" s="11">
        <f t="shared" si="472"/>
        <v>63360</v>
      </c>
      <c r="P2818" s="11">
        <v>34807</v>
      </c>
      <c r="Q2818" s="11">
        <f t="shared" si="473"/>
        <v>3649</v>
      </c>
      <c r="S2818" s="11">
        <f t="shared" si="477"/>
        <v>28553</v>
      </c>
      <c r="T2818" s="11">
        <f t="shared" si="468"/>
        <v>28553</v>
      </c>
      <c r="U2818" s="11">
        <f t="shared" si="478"/>
        <v>5464</v>
      </c>
      <c r="V2818" s="11">
        <f t="shared" si="469"/>
        <v>27503</v>
      </c>
      <c r="W2818" s="12">
        <f t="shared" si="479"/>
        <v>0.96322628095121354</v>
      </c>
      <c r="X2818" s="11">
        <f t="shared" si="470"/>
        <v>1050</v>
      </c>
      <c r="Y2818" s="12">
        <f t="shared" si="480"/>
        <v>3.6773719048786464E-2</v>
      </c>
    </row>
    <row r="2819" spans="1:25">
      <c r="A2819" s="1">
        <v>37516</v>
      </c>
      <c r="B2819" s="7" t="s">
        <v>83</v>
      </c>
      <c r="C2819" s="8" t="str">
        <f t="shared" si="471"/>
        <v>Tue</v>
      </c>
      <c r="F2819" s="9">
        <v>6241</v>
      </c>
      <c r="G2819" s="9">
        <v>11175</v>
      </c>
      <c r="H2819" s="61">
        <v>7133</v>
      </c>
      <c r="I2819" s="9">
        <v>0</v>
      </c>
      <c r="J2819" s="9">
        <v>0</v>
      </c>
      <c r="K2819" s="9">
        <v>38890</v>
      </c>
      <c r="L2819" s="9">
        <v>1305</v>
      </c>
      <c r="M2819" s="9"/>
      <c r="O2819" s="11">
        <f t="shared" si="472"/>
        <v>64744</v>
      </c>
      <c r="P2819" s="11">
        <v>35824</v>
      </c>
      <c r="Q2819" s="11">
        <f t="shared" si="473"/>
        <v>3066</v>
      </c>
      <c r="S2819" s="11">
        <f t="shared" si="477"/>
        <v>28920</v>
      </c>
      <c r="T2819" s="11">
        <f t="shared" ref="T2819:T2882" si="481">SUM(S2819,D2819)</f>
        <v>28920</v>
      </c>
      <c r="U2819" s="11">
        <f t="shared" si="478"/>
        <v>367</v>
      </c>
      <c r="V2819" s="11">
        <f t="shared" ref="V2819:V2882" si="482">SUM(F2819:K2819)-P2819</f>
        <v>27615</v>
      </c>
      <c r="W2819" s="12">
        <f t="shared" si="479"/>
        <v>0.95487551867219922</v>
      </c>
      <c r="X2819" s="11">
        <f t="shared" ref="X2819:X2882" si="483">SUM(L2819:M2819)</f>
        <v>1305</v>
      </c>
      <c r="Y2819" s="12">
        <f t="shared" si="480"/>
        <v>4.5124481327800829E-2</v>
      </c>
    </row>
    <row r="2820" spans="1:25">
      <c r="A2820" s="1">
        <v>37517</v>
      </c>
      <c r="B2820" s="7" t="s">
        <v>83</v>
      </c>
      <c r="C2820" s="8" t="str">
        <f t="shared" ref="C2820:C2883" si="484">IF(WEEKDAY(A2820)=1,"Sun",IF(WEEKDAY(A2820)=2,"Mon",IF(WEEKDAY(A2820)=3,"Tue",IF(WEEKDAY(A2820)=4,"Wed",IF(WEEKDAY(A2820)=5,"Thur",IF(WEEKDAY(A2820)=6,"Fri",IF(WEEKDAY(A2820)=7,"Sat")))))))</f>
        <v>Wed</v>
      </c>
      <c r="F2820" s="9">
        <v>6176</v>
      </c>
      <c r="G2820" s="9">
        <v>11139</v>
      </c>
      <c r="H2820" s="61">
        <v>7060</v>
      </c>
      <c r="I2820" s="9">
        <v>0</v>
      </c>
      <c r="J2820" s="9">
        <v>0</v>
      </c>
      <c r="K2820" s="9">
        <v>42931</v>
      </c>
      <c r="L2820" s="9">
        <v>1251</v>
      </c>
      <c r="M2820" s="9"/>
      <c r="O2820" s="11">
        <f t="shared" ref="O2820:O2883" si="485">SUM(F2820:M2820)</f>
        <v>68557</v>
      </c>
      <c r="P2820" s="11">
        <v>40003</v>
      </c>
      <c r="Q2820" s="11">
        <f t="shared" ref="Q2820:Q2883" si="486">K2820-P2820</f>
        <v>2928</v>
      </c>
      <c r="S2820" s="11">
        <f t="shared" si="477"/>
        <v>28554</v>
      </c>
      <c r="T2820" s="11">
        <f t="shared" si="481"/>
        <v>28554</v>
      </c>
      <c r="U2820" s="11">
        <f t="shared" si="478"/>
        <v>-366</v>
      </c>
      <c r="V2820" s="11">
        <f t="shared" si="482"/>
        <v>27303</v>
      </c>
      <c r="W2820" s="12">
        <f t="shared" si="479"/>
        <v>0.95618827484765712</v>
      </c>
      <c r="X2820" s="11">
        <f t="shared" si="483"/>
        <v>1251</v>
      </c>
      <c r="Y2820" s="12">
        <f t="shared" si="480"/>
        <v>4.3811725152342926E-2</v>
      </c>
    </row>
    <row r="2821" spans="1:25">
      <c r="A2821" s="1">
        <v>37518</v>
      </c>
      <c r="B2821" s="7" t="s">
        <v>83</v>
      </c>
      <c r="C2821" s="8" t="str">
        <f t="shared" si="484"/>
        <v>Thur</v>
      </c>
      <c r="F2821" s="9">
        <v>6213</v>
      </c>
      <c r="G2821" s="9">
        <v>11133</v>
      </c>
      <c r="H2821" s="61">
        <v>7080</v>
      </c>
      <c r="I2821" s="9">
        <v>0</v>
      </c>
      <c r="J2821" s="9">
        <v>0</v>
      </c>
      <c r="K2821" s="9">
        <v>42968</v>
      </c>
      <c r="L2821" s="9">
        <v>1204</v>
      </c>
      <c r="M2821" s="9"/>
      <c r="O2821" s="11">
        <f t="shared" si="485"/>
        <v>68598</v>
      </c>
      <c r="P2821" s="11">
        <v>39795</v>
      </c>
      <c r="Q2821" s="11">
        <f t="shared" si="486"/>
        <v>3173</v>
      </c>
      <c r="S2821" s="11">
        <f t="shared" si="477"/>
        <v>28803</v>
      </c>
      <c r="T2821" s="11">
        <f t="shared" si="481"/>
        <v>28803</v>
      </c>
      <c r="U2821" s="11">
        <f t="shared" si="478"/>
        <v>249</v>
      </c>
      <c r="V2821" s="11">
        <f t="shared" si="482"/>
        <v>27599</v>
      </c>
      <c r="W2821" s="12">
        <f t="shared" si="479"/>
        <v>0.95819879873624281</v>
      </c>
      <c r="X2821" s="11">
        <f t="shared" si="483"/>
        <v>1204</v>
      </c>
      <c r="Y2821" s="12">
        <f t="shared" si="480"/>
        <v>4.1801201263757248E-2</v>
      </c>
    </row>
    <row r="2822" spans="1:25">
      <c r="A2822" s="1">
        <v>37519</v>
      </c>
      <c r="B2822" s="7" t="s">
        <v>83</v>
      </c>
      <c r="C2822" s="8" t="str">
        <f t="shared" si="484"/>
        <v>Fri</v>
      </c>
      <c r="F2822" s="9">
        <v>5490</v>
      </c>
      <c r="G2822" s="9">
        <v>9931</v>
      </c>
      <c r="H2822" s="61">
        <v>6504</v>
      </c>
      <c r="I2822" s="9">
        <v>0</v>
      </c>
      <c r="J2822" s="9">
        <v>0</v>
      </c>
      <c r="K2822" s="9">
        <v>39272</v>
      </c>
      <c r="L2822" s="9">
        <v>866</v>
      </c>
      <c r="M2822" s="9"/>
      <c r="O2822" s="11">
        <f t="shared" si="485"/>
        <v>62063</v>
      </c>
      <c r="P2822" s="11">
        <v>36395</v>
      </c>
      <c r="Q2822" s="11">
        <f t="shared" si="486"/>
        <v>2877</v>
      </c>
      <c r="S2822" s="11">
        <f t="shared" si="477"/>
        <v>25668</v>
      </c>
      <c r="T2822" s="11">
        <f t="shared" si="481"/>
        <v>25668</v>
      </c>
      <c r="U2822" s="11">
        <f t="shared" si="478"/>
        <v>-3135</v>
      </c>
      <c r="V2822" s="11">
        <f t="shared" si="482"/>
        <v>24802</v>
      </c>
      <c r="W2822" s="12">
        <f t="shared" si="479"/>
        <v>0.96626149290945929</v>
      </c>
      <c r="X2822" s="11">
        <f t="shared" si="483"/>
        <v>866</v>
      </c>
      <c r="Y2822" s="12">
        <f t="shared" si="480"/>
        <v>3.3738507090540749E-2</v>
      </c>
    </row>
    <row r="2823" spans="1:25">
      <c r="A2823" s="1">
        <v>37520</v>
      </c>
      <c r="B2823" s="7" t="s">
        <v>83</v>
      </c>
      <c r="C2823" s="8" t="str">
        <f t="shared" si="484"/>
        <v>Sat</v>
      </c>
      <c r="F2823" s="9">
        <v>4861</v>
      </c>
      <c r="G2823" s="9">
        <v>8972</v>
      </c>
      <c r="H2823" s="61">
        <v>5675</v>
      </c>
      <c r="I2823" s="9">
        <v>0</v>
      </c>
      <c r="J2823" s="9">
        <v>0</v>
      </c>
      <c r="K2823" s="9">
        <v>40311</v>
      </c>
      <c r="L2823" s="9">
        <v>653</v>
      </c>
      <c r="M2823" s="9"/>
      <c r="O2823" s="11">
        <f t="shared" si="485"/>
        <v>60472</v>
      </c>
      <c r="P2823" s="11">
        <v>37417</v>
      </c>
      <c r="Q2823" s="11">
        <f t="shared" si="486"/>
        <v>2894</v>
      </c>
      <c r="S2823" s="11">
        <f t="shared" si="477"/>
        <v>23055</v>
      </c>
      <c r="T2823" s="11">
        <f t="shared" si="481"/>
        <v>23055</v>
      </c>
      <c r="U2823" s="11">
        <f t="shared" si="478"/>
        <v>-2613</v>
      </c>
      <c r="V2823" s="11">
        <f t="shared" si="482"/>
        <v>22402</v>
      </c>
      <c r="W2823" s="12">
        <f t="shared" si="479"/>
        <v>0.97167642593797443</v>
      </c>
      <c r="X2823" s="11">
        <f t="shared" si="483"/>
        <v>653</v>
      </c>
      <c r="Y2823" s="12">
        <f t="shared" si="480"/>
        <v>2.832357406202559E-2</v>
      </c>
    </row>
    <row r="2824" spans="1:25">
      <c r="A2824" s="1">
        <v>37521</v>
      </c>
      <c r="B2824" s="7" t="s">
        <v>83</v>
      </c>
      <c r="C2824" s="8" t="str">
        <f t="shared" si="484"/>
        <v>Sun</v>
      </c>
      <c r="F2824" s="9">
        <v>5370</v>
      </c>
      <c r="G2824" s="9">
        <v>9764</v>
      </c>
      <c r="H2824" s="61">
        <v>6115</v>
      </c>
      <c r="I2824" s="9">
        <v>0</v>
      </c>
      <c r="J2824" s="9">
        <v>0</v>
      </c>
      <c r="K2824" s="9">
        <v>43884</v>
      </c>
      <c r="L2824" s="9">
        <v>791</v>
      </c>
      <c r="M2824" s="9"/>
      <c r="O2824" s="11">
        <f t="shared" si="485"/>
        <v>65924</v>
      </c>
      <c r="P2824" s="11">
        <v>41164</v>
      </c>
      <c r="Q2824" s="11">
        <f t="shared" si="486"/>
        <v>2720</v>
      </c>
      <c r="S2824" s="11">
        <f t="shared" si="477"/>
        <v>24760</v>
      </c>
      <c r="T2824" s="11">
        <f t="shared" si="481"/>
        <v>24760</v>
      </c>
      <c r="U2824" s="11">
        <f t="shared" si="478"/>
        <v>1705</v>
      </c>
      <c r="V2824" s="11">
        <f t="shared" si="482"/>
        <v>23969</v>
      </c>
      <c r="W2824" s="12">
        <f t="shared" si="479"/>
        <v>0.96805331179321485</v>
      </c>
      <c r="X2824" s="11">
        <f t="shared" si="483"/>
        <v>791</v>
      </c>
      <c r="Y2824" s="12">
        <f t="shared" si="480"/>
        <v>3.1946688206785138E-2</v>
      </c>
    </row>
    <row r="2825" spans="1:25">
      <c r="A2825" s="1">
        <v>37522</v>
      </c>
      <c r="B2825" s="7" t="s">
        <v>83</v>
      </c>
      <c r="C2825" s="8" t="str">
        <f t="shared" si="484"/>
        <v>Mon</v>
      </c>
      <c r="F2825" s="9">
        <v>6656</v>
      </c>
      <c r="G2825" s="9">
        <v>11493</v>
      </c>
      <c r="H2825" s="61">
        <v>7335</v>
      </c>
      <c r="I2825" s="9">
        <v>0</v>
      </c>
      <c r="J2825" s="9">
        <v>0</v>
      </c>
      <c r="K2825" s="9">
        <v>22241</v>
      </c>
      <c r="L2825" s="9">
        <v>1200</v>
      </c>
      <c r="M2825" s="9"/>
      <c r="O2825" s="11">
        <f t="shared" si="485"/>
        <v>48925</v>
      </c>
      <c r="P2825" s="11">
        <v>19703</v>
      </c>
      <c r="Q2825" s="11">
        <f t="shared" si="486"/>
        <v>2538</v>
      </c>
      <c r="S2825" s="11">
        <f t="shared" si="477"/>
        <v>29222</v>
      </c>
      <c r="T2825" s="11">
        <f t="shared" si="481"/>
        <v>29222</v>
      </c>
      <c r="U2825" s="11">
        <f t="shared" si="478"/>
        <v>4462</v>
      </c>
      <c r="V2825" s="11">
        <f t="shared" si="482"/>
        <v>28022</v>
      </c>
      <c r="W2825" s="12">
        <f t="shared" si="479"/>
        <v>0.95893504893573334</v>
      </c>
      <c r="X2825" s="11">
        <f t="shared" si="483"/>
        <v>1200</v>
      </c>
      <c r="Y2825" s="12">
        <f t="shared" si="480"/>
        <v>4.106495106426665E-2</v>
      </c>
    </row>
    <row r="2826" spans="1:25">
      <c r="A2826" s="1">
        <v>37523</v>
      </c>
      <c r="B2826" s="7" t="s">
        <v>83</v>
      </c>
      <c r="C2826" s="8" t="str">
        <f t="shared" si="484"/>
        <v>Tue</v>
      </c>
      <c r="F2826" s="9">
        <v>7802</v>
      </c>
      <c r="G2826" s="9">
        <v>11435</v>
      </c>
      <c r="H2826" s="61">
        <v>7294</v>
      </c>
      <c r="I2826" s="9">
        <v>0</v>
      </c>
      <c r="J2826" s="9">
        <v>0</v>
      </c>
      <c r="K2826" s="9">
        <v>1009</v>
      </c>
      <c r="L2826" s="9">
        <v>0</v>
      </c>
      <c r="M2826" s="9"/>
      <c r="O2826" s="11">
        <f t="shared" si="485"/>
        <v>27540</v>
      </c>
      <c r="P2826" s="11">
        <v>0</v>
      </c>
      <c r="Q2826" s="11">
        <f t="shared" si="486"/>
        <v>1009</v>
      </c>
      <c r="S2826" s="11">
        <f t="shared" si="477"/>
        <v>27540</v>
      </c>
      <c r="T2826" s="11">
        <f t="shared" si="481"/>
        <v>27540</v>
      </c>
      <c r="U2826" s="11">
        <f t="shared" si="478"/>
        <v>-1682</v>
      </c>
      <c r="V2826" s="11">
        <f t="shared" si="482"/>
        <v>27540</v>
      </c>
      <c r="W2826" s="12">
        <f t="shared" si="479"/>
        <v>1</v>
      </c>
      <c r="X2826" s="11">
        <f t="shared" si="483"/>
        <v>0</v>
      </c>
      <c r="Y2826" s="12">
        <f t="shared" si="480"/>
        <v>0</v>
      </c>
    </row>
    <row r="2827" spans="1:25">
      <c r="A2827" s="1">
        <v>37524</v>
      </c>
      <c r="B2827" s="7" t="s">
        <v>83</v>
      </c>
      <c r="C2827" s="8" t="str">
        <f t="shared" si="484"/>
        <v>Wed</v>
      </c>
      <c r="F2827" s="9">
        <v>7555</v>
      </c>
      <c r="G2827" s="9">
        <v>11349</v>
      </c>
      <c r="H2827" s="61">
        <v>7217</v>
      </c>
      <c r="I2827" s="9">
        <v>0</v>
      </c>
      <c r="J2827" s="9">
        <v>0</v>
      </c>
      <c r="K2827" s="9">
        <v>1150</v>
      </c>
      <c r="L2827" s="9">
        <v>0</v>
      </c>
      <c r="M2827" s="9"/>
      <c r="O2827" s="11">
        <f t="shared" si="485"/>
        <v>27271</v>
      </c>
      <c r="P2827" s="11">
        <v>0</v>
      </c>
      <c r="Q2827" s="11">
        <f t="shared" si="486"/>
        <v>1150</v>
      </c>
      <c r="S2827" s="11">
        <f t="shared" si="477"/>
        <v>27271</v>
      </c>
      <c r="T2827" s="11">
        <f t="shared" si="481"/>
        <v>27271</v>
      </c>
      <c r="U2827" s="11">
        <f t="shared" si="478"/>
        <v>-269</v>
      </c>
      <c r="V2827" s="11">
        <f t="shared" si="482"/>
        <v>27271</v>
      </c>
      <c r="W2827" s="12">
        <f t="shared" si="479"/>
        <v>1</v>
      </c>
      <c r="X2827" s="11">
        <f t="shared" si="483"/>
        <v>0</v>
      </c>
      <c r="Y2827" s="12">
        <f t="shared" si="480"/>
        <v>0</v>
      </c>
    </row>
    <row r="2828" spans="1:25">
      <c r="A2828" s="1">
        <v>37525</v>
      </c>
      <c r="B2828" s="7" t="s">
        <v>83</v>
      </c>
      <c r="C2828" s="8" t="str">
        <f t="shared" si="484"/>
        <v>Thur</v>
      </c>
      <c r="F2828" s="9">
        <v>7045</v>
      </c>
      <c r="G2828" s="9">
        <v>10591</v>
      </c>
      <c r="H2828" s="61">
        <v>7043</v>
      </c>
      <c r="I2828" s="9">
        <v>0</v>
      </c>
      <c r="J2828" s="9">
        <v>0</v>
      </c>
      <c r="K2828" s="9">
        <v>2637</v>
      </c>
      <c r="L2828" s="9">
        <v>0</v>
      </c>
      <c r="M2828" s="9"/>
      <c r="O2828" s="11">
        <f t="shared" si="485"/>
        <v>27316</v>
      </c>
      <c r="P2828" s="11">
        <v>0</v>
      </c>
      <c r="Q2828" s="11">
        <f t="shared" si="486"/>
        <v>2637</v>
      </c>
      <c r="S2828" s="11">
        <f t="shared" si="477"/>
        <v>27316</v>
      </c>
      <c r="T2828" s="11">
        <f t="shared" si="481"/>
        <v>27316</v>
      </c>
      <c r="U2828" s="11">
        <f t="shared" si="478"/>
        <v>45</v>
      </c>
      <c r="V2828" s="11">
        <f t="shared" si="482"/>
        <v>27316</v>
      </c>
      <c r="W2828" s="12">
        <f t="shared" si="479"/>
        <v>1</v>
      </c>
      <c r="X2828" s="11">
        <f t="shared" si="483"/>
        <v>0</v>
      </c>
      <c r="Y2828" s="12">
        <f t="shared" si="480"/>
        <v>0</v>
      </c>
    </row>
    <row r="2829" spans="1:25">
      <c r="A2829" s="1">
        <v>37526</v>
      </c>
      <c r="B2829" s="7" t="s">
        <v>83</v>
      </c>
      <c r="C2829" s="8" t="str">
        <f t="shared" si="484"/>
        <v>Fri</v>
      </c>
      <c r="F2829" s="9">
        <v>5644</v>
      </c>
      <c r="G2829" s="9">
        <v>9411</v>
      </c>
      <c r="H2829" s="61">
        <v>6430</v>
      </c>
      <c r="I2829" s="9">
        <v>0</v>
      </c>
      <c r="J2829" s="9">
        <v>0</v>
      </c>
      <c r="K2829" s="9">
        <v>42009</v>
      </c>
      <c r="L2829" s="9">
        <v>0</v>
      </c>
      <c r="M2829" s="9"/>
      <c r="O2829" s="11">
        <f t="shared" si="485"/>
        <v>63494</v>
      </c>
      <c r="P2829" s="11">
        <v>39098</v>
      </c>
      <c r="Q2829" s="11">
        <f t="shared" si="486"/>
        <v>2911</v>
      </c>
      <c r="S2829" s="11">
        <f t="shared" si="477"/>
        <v>24396</v>
      </c>
      <c r="T2829" s="11">
        <f t="shared" si="481"/>
        <v>24396</v>
      </c>
      <c r="U2829" s="11">
        <f t="shared" si="478"/>
        <v>-2920</v>
      </c>
      <c r="V2829" s="11">
        <f t="shared" si="482"/>
        <v>24396</v>
      </c>
      <c r="W2829" s="12">
        <f t="shared" si="479"/>
        <v>1</v>
      </c>
      <c r="X2829" s="11">
        <f t="shared" si="483"/>
        <v>0</v>
      </c>
      <c r="Y2829" s="12">
        <f t="shared" si="480"/>
        <v>0</v>
      </c>
    </row>
    <row r="2830" spans="1:25">
      <c r="A2830" s="1">
        <v>37527</v>
      </c>
      <c r="B2830" s="7" t="s">
        <v>83</v>
      </c>
      <c r="C2830" s="8" t="str">
        <f t="shared" si="484"/>
        <v>Sat</v>
      </c>
      <c r="F2830" s="9">
        <v>5445</v>
      </c>
      <c r="G2830" s="9">
        <v>9227</v>
      </c>
      <c r="H2830" s="61">
        <v>5538</v>
      </c>
      <c r="I2830" s="9">
        <v>0</v>
      </c>
      <c r="J2830" s="9">
        <v>0</v>
      </c>
      <c r="K2830" s="9">
        <v>18712</v>
      </c>
      <c r="L2830" s="9">
        <v>0</v>
      </c>
      <c r="M2830" s="9"/>
      <c r="O2830" s="11">
        <f t="shared" si="485"/>
        <v>38922</v>
      </c>
      <c r="P2830" s="11">
        <v>16176</v>
      </c>
      <c r="Q2830" s="11">
        <f t="shared" si="486"/>
        <v>2536</v>
      </c>
      <c r="S2830" s="11">
        <f t="shared" si="477"/>
        <v>22746</v>
      </c>
      <c r="T2830" s="11">
        <f t="shared" si="481"/>
        <v>22746</v>
      </c>
      <c r="U2830" s="11">
        <f t="shared" si="478"/>
        <v>-1650</v>
      </c>
      <c r="V2830" s="11">
        <f t="shared" si="482"/>
        <v>22746</v>
      </c>
      <c r="W2830" s="12">
        <f t="shared" si="479"/>
        <v>1</v>
      </c>
      <c r="X2830" s="11">
        <f t="shared" si="483"/>
        <v>0</v>
      </c>
      <c r="Y2830" s="12">
        <f t="shared" si="480"/>
        <v>0</v>
      </c>
    </row>
    <row r="2831" spans="1:25">
      <c r="A2831" s="1">
        <v>37528</v>
      </c>
      <c r="B2831" s="7" t="s">
        <v>83</v>
      </c>
      <c r="C2831" s="8" t="str">
        <f t="shared" si="484"/>
        <v>Sun</v>
      </c>
      <c r="F2831" s="9">
        <v>5912</v>
      </c>
      <c r="G2831" s="9">
        <v>8996</v>
      </c>
      <c r="H2831" s="61">
        <v>5988</v>
      </c>
      <c r="I2831" s="9">
        <v>0</v>
      </c>
      <c r="J2831" s="9">
        <v>0</v>
      </c>
      <c r="K2831" s="9">
        <v>2072</v>
      </c>
      <c r="L2831" s="9">
        <v>0</v>
      </c>
      <c r="M2831" s="9"/>
      <c r="O2831" s="11">
        <f t="shared" si="485"/>
        <v>22968</v>
      </c>
      <c r="P2831" s="11">
        <v>0</v>
      </c>
      <c r="Q2831" s="11">
        <f t="shared" si="486"/>
        <v>2072</v>
      </c>
      <c r="S2831" s="11">
        <f t="shared" si="477"/>
        <v>22968</v>
      </c>
      <c r="T2831" s="11">
        <f t="shared" si="481"/>
        <v>22968</v>
      </c>
      <c r="U2831" s="11">
        <f t="shared" si="478"/>
        <v>222</v>
      </c>
      <c r="V2831" s="11">
        <f t="shared" si="482"/>
        <v>22968</v>
      </c>
      <c r="W2831" s="12">
        <f t="shared" si="479"/>
        <v>1</v>
      </c>
      <c r="X2831" s="11">
        <f t="shared" si="483"/>
        <v>0</v>
      </c>
      <c r="Y2831" s="12">
        <f t="shared" si="480"/>
        <v>0</v>
      </c>
    </row>
    <row r="2832" spans="1:25">
      <c r="A2832" s="1">
        <v>37529</v>
      </c>
      <c r="B2832" s="7" t="s">
        <v>83</v>
      </c>
      <c r="C2832" s="8" t="str">
        <f t="shared" si="484"/>
        <v>Mon</v>
      </c>
      <c r="F2832" s="9">
        <v>7381</v>
      </c>
      <c r="G2832" s="9">
        <v>9763</v>
      </c>
      <c r="H2832" s="61">
        <v>7325</v>
      </c>
      <c r="I2832" s="9">
        <v>0</v>
      </c>
      <c r="J2832" s="9">
        <v>0</v>
      </c>
      <c r="K2832" s="9">
        <v>6226</v>
      </c>
      <c r="L2832" s="9">
        <v>0</v>
      </c>
      <c r="M2832" s="9"/>
      <c r="O2832" s="11">
        <f t="shared" si="485"/>
        <v>30695</v>
      </c>
      <c r="P2832" s="11">
        <v>3487</v>
      </c>
      <c r="Q2832" s="11">
        <f t="shared" si="486"/>
        <v>2739</v>
      </c>
      <c r="S2832" s="11">
        <f t="shared" si="477"/>
        <v>27208</v>
      </c>
      <c r="T2832" s="11">
        <f t="shared" si="481"/>
        <v>27208</v>
      </c>
      <c r="U2832" s="11">
        <f t="shared" si="478"/>
        <v>4240</v>
      </c>
      <c r="V2832" s="11">
        <f t="shared" si="482"/>
        <v>27208</v>
      </c>
      <c r="W2832" s="12">
        <f t="shared" si="479"/>
        <v>1</v>
      </c>
      <c r="X2832" s="11">
        <f t="shared" si="483"/>
        <v>0</v>
      </c>
      <c r="Y2832" s="12">
        <f t="shared" si="480"/>
        <v>0</v>
      </c>
    </row>
    <row r="2833" spans="1:31">
      <c r="A2833" s="1">
        <v>37530</v>
      </c>
      <c r="B2833" s="7" t="s">
        <v>84</v>
      </c>
      <c r="C2833" s="8" t="str">
        <f t="shared" si="484"/>
        <v>Tue</v>
      </c>
      <c r="E2833" s="10">
        <v>0</v>
      </c>
      <c r="F2833" s="9">
        <v>7257</v>
      </c>
      <c r="G2833" s="9">
        <v>9726</v>
      </c>
      <c r="H2833" s="61">
        <v>7207</v>
      </c>
      <c r="I2833" s="9">
        <v>0</v>
      </c>
      <c r="J2833" s="9"/>
      <c r="K2833" s="9">
        <v>41345</v>
      </c>
      <c r="L2833" s="84">
        <v>0</v>
      </c>
      <c r="M2833" s="16"/>
      <c r="N2833" s="20"/>
      <c r="O2833" s="11">
        <f t="shared" si="485"/>
        <v>65535</v>
      </c>
      <c r="P2833" s="11">
        <v>38641</v>
      </c>
      <c r="Q2833" s="11">
        <f t="shared" si="486"/>
        <v>2704</v>
      </c>
      <c r="S2833" s="11">
        <f t="shared" ref="S2833:S2863" si="487">O2833-P2833</f>
        <v>26894</v>
      </c>
      <c r="T2833" s="11">
        <f t="shared" si="481"/>
        <v>26894</v>
      </c>
      <c r="U2833" s="11">
        <f t="shared" ref="U2833:U2863" si="488">S2833-S2832</f>
        <v>-314</v>
      </c>
      <c r="V2833" s="11">
        <f t="shared" si="482"/>
        <v>26894</v>
      </c>
      <c r="W2833" s="12">
        <f t="shared" ref="W2833:W2863" si="489">V2833/S2833</f>
        <v>1</v>
      </c>
      <c r="X2833" s="11">
        <f t="shared" si="483"/>
        <v>0</v>
      </c>
      <c r="Y2833" s="12">
        <f t="shared" ref="Y2833:Y2863" si="490">X2833/S2833</f>
        <v>0</v>
      </c>
      <c r="Z2833" s="10"/>
      <c r="AA2833" s="9">
        <f>INTERCEPT(T2833:T2863,E2833:E2863)</f>
        <v>22420.955855600918</v>
      </c>
      <c r="AB2833" s="9">
        <f>SLOPE(T2833:T2863,E2833:E2863)</f>
        <v>2343.3557019848813</v>
      </c>
      <c r="AC2833" s="12">
        <f>RSQ(T2833:T2863,E2833:E2863)</f>
        <v>0.90843175648233132</v>
      </c>
      <c r="AD2833" s="9">
        <f>AA2833+(AB2833*55)</f>
        <v>151305.5194647694</v>
      </c>
      <c r="AE2833" s="10">
        <f>SUM(E2833:E2863)</f>
        <v>240</v>
      </c>
    </row>
    <row r="2834" spans="1:31">
      <c r="A2834" s="1">
        <v>37531</v>
      </c>
      <c r="B2834" s="7" t="s">
        <v>84</v>
      </c>
      <c r="C2834" s="8" t="str">
        <f t="shared" si="484"/>
        <v>Wed</v>
      </c>
      <c r="E2834" s="10">
        <v>0</v>
      </c>
      <c r="F2834" s="9">
        <v>6863</v>
      </c>
      <c r="G2834" s="9">
        <v>9571</v>
      </c>
      <c r="H2834" s="61">
        <v>7071</v>
      </c>
      <c r="I2834" s="9">
        <v>0</v>
      </c>
      <c r="J2834" s="9"/>
      <c r="K2834" s="9">
        <v>37569</v>
      </c>
      <c r="L2834" s="84">
        <v>0</v>
      </c>
      <c r="M2834" s="16"/>
      <c r="N2834" s="20"/>
      <c r="O2834" s="11">
        <f t="shared" si="485"/>
        <v>61074</v>
      </c>
      <c r="P2834" s="11">
        <v>34773</v>
      </c>
      <c r="Q2834" s="11">
        <f t="shared" si="486"/>
        <v>2796</v>
      </c>
      <c r="S2834" s="11">
        <f t="shared" si="487"/>
        <v>26301</v>
      </c>
      <c r="T2834" s="11">
        <f t="shared" si="481"/>
        <v>26301</v>
      </c>
      <c r="U2834" s="11">
        <f t="shared" si="488"/>
        <v>-593</v>
      </c>
      <c r="V2834" s="11">
        <f t="shared" si="482"/>
        <v>26301</v>
      </c>
      <c r="W2834" s="12">
        <f t="shared" si="489"/>
        <v>1</v>
      </c>
      <c r="X2834" s="11">
        <f t="shared" si="483"/>
        <v>0</v>
      </c>
      <c r="Y2834" s="12">
        <f t="shared" si="490"/>
        <v>0</v>
      </c>
    </row>
    <row r="2835" spans="1:31">
      <c r="A2835" s="1">
        <v>37532</v>
      </c>
      <c r="B2835" s="7" t="s">
        <v>84</v>
      </c>
      <c r="C2835" s="8" t="str">
        <f t="shared" si="484"/>
        <v>Thur</v>
      </c>
      <c r="E2835" s="10">
        <v>0</v>
      </c>
      <c r="F2835" s="9">
        <v>6778</v>
      </c>
      <c r="G2835" s="9">
        <v>9556</v>
      </c>
      <c r="H2835" s="61">
        <v>7024</v>
      </c>
      <c r="I2835" s="9">
        <v>0</v>
      </c>
      <c r="J2835" s="9"/>
      <c r="K2835" s="9">
        <v>41419</v>
      </c>
      <c r="L2835" s="84">
        <v>0</v>
      </c>
      <c r="M2835" s="16"/>
      <c r="N2835" s="20"/>
      <c r="O2835" s="11">
        <f t="shared" si="485"/>
        <v>64777</v>
      </c>
      <c r="P2835" s="11">
        <v>38747</v>
      </c>
      <c r="Q2835" s="11">
        <f t="shared" si="486"/>
        <v>2672</v>
      </c>
      <c r="S2835" s="11">
        <f t="shared" si="487"/>
        <v>26030</v>
      </c>
      <c r="T2835" s="11">
        <f t="shared" si="481"/>
        <v>26030</v>
      </c>
      <c r="U2835" s="11">
        <f t="shared" si="488"/>
        <v>-271</v>
      </c>
      <c r="V2835" s="11">
        <f t="shared" si="482"/>
        <v>26030</v>
      </c>
      <c r="W2835" s="12">
        <f t="shared" si="489"/>
        <v>1</v>
      </c>
      <c r="X2835" s="11">
        <f t="shared" si="483"/>
        <v>0</v>
      </c>
      <c r="Y2835" s="12">
        <f t="shared" si="490"/>
        <v>0</v>
      </c>
    </row>
    <row r="2836" spans="1:31">
      <c r="A2836" s="1">
        <v>37533</v>
      </c>
      <c r="B2836" s="7" t="s">
        <v>84</v>
      </c>
      <c r="C2836" s="8" t="str">
        <f t="shared" si="484"/>
        <v>Fri</v>
      </c>
      <c r="E2836" s="10">
        <v>0</v>
      </c>
      <c r="F2836" s="9">
        <v>6004</v>
      </c>
      <c r="G2836" s="9">
        <v>8834</v>
      </c>
      <c r="H2836" s="61">
        <v>6439</v>
      </c>
      <c r="I2836" s="9">
        <v>0</v>
      </c>
      <c r="J2836" s="9"/>
      <c r="K2836" s="9">
        <v>43106</v>
      </c>
      <c r="L2836" s="84">
        <v>0</v>
      </c>
      <c r="M2836" s="16"/>
      <c r="N2836" s="20"/>
      <c r="O2836" s="11">
        <f t="shared" si="485"/>
        <v>64383</v>
      </c>
      <c r="P2836" s="11">
        <v>40323</v>
      </c>
      <c r="Q2836" s="11">
        <f t="shared" si="486"/>
        <v>2783</v>
      </c>
      <c r="S2836" s="11">
        <f t="shared" si="487"/>
        <v>24060</v>
      </c>
      <c r="T2836" s="11">
        <f t="shared" si="481"/>
        <v>24060</v>
      </c>
      <c r="U2836" s="11">
        <f t="shared" si="488"/>
        <v>-1970</v>
      </c>
      <c r="V2836" s="11">
        <f t="shared" si="482"/>
        <v>24060</v>
      </c>
      <c r="W2836" s="12">
        <f t="shared" si="489"/>
        <v>1</v>
      </c>
      <c r="X2836" s="11">
        <f t="shared" si="483"/>
        <v>0</v>
      </c>
      <c r="Y2836" s="12">
        <f t="shared" si="490"/>
        <v>0</v>
      </c>
    </row>
    <row r="2837" spans="1:31">
      <c r="A2837" s="1">
        <v>37534</v>
      </c>
      <c r="B2837" s="7" t="s">
        <v>84</v>
      </c>
      <c r="C2837" s="8" t="str">
        <f t="shared" si="484"/>
        <v>Sat</v>
      </c>
      <c r="E2837" s="10">
        <v>0</v>
      </c>
      <c r="F2837" s="9">
        <v>5365</v>
      </c>
      <c r="G2837" s="9">
        <v>8133</v>
      </c>
      <c r="H2837" s="61">
        <v>5403</v>
      </c>
      <c r="I2837" s="9">
        <v>0</v>
      </c>
      <c r="J2837" s="9"/>
      <c r="K2837" s="9">
        <v>31697</v>
      </c>
      <c r="L2837" s="84">
        <v>0</v>
      </c>
      <c r="M2837" s="16"/>
      <c r="N2837" s="20"/>
      <c r="O2837" s="11">
        <f t="shared" si="485"/>
        <v>50598</v>
      </c>
      <c r="P2837" s="11">
        <v>29160</v>
      </c>
      <c r="Q2837" s="11">
        <f t="shared" si="486"/>
        <v>2537</v>
      </c>
      <c r="S2837" s="11">
        <f t="shared" si="487"/>
        <v>21438</v>
      </c>
      <c r="T2837" s="11">
        <f t="shared" si="481"/>
        <v>21438</v>
      </c>
      <c r="U2837" s="11">
        <f t="shared" si="488"/>
        <v>-2622</v>
      </c>
      <c r="V2837" s="11">
        <f t="shared" si="482"/>
        <v>21438</v>
      </c>
      <c r="W2837" s="12">
        <f t="shared" si="489"/>
        <v>1</v>
      </c>
      <c r="X2837" s="11">
        <f t="shared" si="483"/>
        <v>0</v>
      </c>
      <c r="Y2837" s="12">
        <f t="shared" si="490"/>
        <v>0</v>
      </c>
    </row>
    <row r="2838" spans="1:31">
      <c r="A2838" s="1">
        <v>37535</v>
      </c>
      <c r="B2838" s="7" t="s">
        <v>84</v>
      </c>
      <c r="C2838" s="8" t="str">
        <f t="shared" si="484"/>
        <v>Sun</v>
      </c>
      <c r="E2838" s="10">
        <v>0</v>
      </c>
      <c r="F2838" s="9">
        <v>6082</v>
      </c>
      <c r="G2838" s="9">
        <v>8771</v>
      </c>
      <c r="H2838" s="61">
        <v>6047</v>
      </c>
      <c r="I2838" s="9">
        <v>0</v>
      </c>
      <c r="J2838" s="9"/>
      <c r="K2838" s="9">
        <v>6605</v>
      </c>
      <c r="L2838" s="84">
        <v>0</v>
      </c>
      <c r="M2838" s="16"/>
      <c r="N2838" s="20"/>
      <c r="O2838" s="11">
        <f t="shared" si="485"/>
        <v>27505</v>
      </c>
      <c r="P2838" s="11">
        <v>3931</v>
      </c>
      <c r="Q2838" s="11">
        <f t="shared" si="486"/>
        <v>2674</v>
      </c>
      <c r="S2838" s="11">
        <f t="shared" si="487"/>
        <v>23574</v>
      </c>
      <c r="T2838" s="11">
        <f t="shared" si="481"/>
        <v>23574</v>
      </c>
      <c r="U2838" s="11">
        <f t="shared" si="488"/>
        <v>2136</v>
      </c>
      <c r="V2838" s="11">
        <f t="shared" si="482"/>
        <v>23574</v>
      </c>
      <c r="W2838" s="12">
        <f t="shared" si="489"/>
        <v>1</v>
      </c>
      <c r="X2838" s="11">
        <f t="shared" si="483"/>
        <v>0</v>
      </c>
      <c r="Y2838" s="12">
        <f t="shared" si="490"/>
        <v>0</v>
      </c>
    </row>
    <row r="2839" spans="1:31">
      <c r="A2839" s="1">
        <v>37536</v>
      </c>
      <c r="B2839" s="7" t="s">
        <v>84</v>
      </c>
      <c r="C2839" s="8" t="str">
        <f t="shared" si="484"/>
        <v>Mon</v>
      </c>
      <c r="E2839" s="10">
        <v>0</v>
      </c>
      <c r="F2839" s="9">
        <v>7997</v>
      </c>
      <c r="G2839" s="9">
        <v>9749</v>
      </c>
      <c r="H2839" s="61">
        <v>7242</v>
      </c>
      <c r="I2839" s="9">
        <v>0</v>
      </c>
      <c r="J2839" s="9"/>
      <c r="K2839" s="9">
        <v>27619</v>
      </c>
      <c r="L2839" s="84">
        <v>0</v>
      </c>
      <c r="M2839" s="16"/>
      <c r="N2839" s="20"/>
      <c r="O2839" s="11">
        <f t="shared" si="485"/>
        <v>52607</v>
      </c>
      <c r="P2839" s="11">
        <v>24953</v>
      </c>
      <c r="Q2839" s="11">
        <f t="shared" si="486"/>
        <v>2666</v>
      </c>
      <c r="S2839" s="11">
        <f t="shared" si="487"/>
        <v>27654</v>
      </c>
      <c r="T2839" s="11">
        <f t="shared" si="481"/>
        <v>27654</v>
      </c>
      <c r="U2839" s="11">
        <f t="shared" si="488"/>
        <v>4080</v>
      </c>
      <c r="V2839" s="11">
        <f t="shared" si="482"/>
        <v>27654</v>
      </c>
      <c r="W2839" s="12">
        <f t="shared" si="489"/>
        <v>1</v>
      </c>
      <c r="X2839" s="11">
        <f t="shared" si="483"/>
        <v>0</v>
      </c>
      <c r="Y2839" s="12">
        <f t="shared" si="490"/>
        <v>0</v>
      </c>
    </row>
    <row r="2840" spans="1:31">
      <c r="A2840" s="1">
        <v>37537</v>
      </c>
      <c r="B2840" s="7" t="s">
        <v>84</v>
      </c>
      <c r="C2840" s="8" t="str">
        <f t="shared" si="484"/>
        <v>Tue</v>
      </c>
      <c r="E2840" s="10">
        <v>7</v>
      </c>
      <c r="F2840" s="9">
        <v>9602</v>
      </c>
      <c r="G2840" s="9">
        <v>10075</v>
      </c>
      <c r="H2840" s="61">
        <v>7601</v>
      </c>
      <c r="I2840" s="9">
        <v>0</v>
      </c>
      <c r="J2840" s="9"/>
      <c r="K2840" s="9">
        <v>2698</v>
      </c>
      <c r="L2840" s="85">
        <v>0</v>
      </c>
      <c r="M2840" s="82"/>
      <c r="N2840" s="22"/>
      <c r="O2840" s="11">
        <f t="shared" si="485"/>
        <v>29976</v>
      </c>
      <c r="P2840" s="11">
        <v>0</v>
      </c>
      <c r="Q2840" s="11">
        <f t="shared" si="486"/>
        <v>2698</v>
      </c>
      <c r="S2840" s="11">
        <f t="shared" si="487"/>
        <v>29976</v>
      </c>
      <c r="T2840" s="11">
        <f t="shared" si="481"/>
        <v>29976</v>
      </c>
      <c r="U2840" s="11">
        <f t="shared" si="488"/>
        <v>2322</v>
      </c>
      <c r="V2840" s="11">
        <f t="shared" si="482"/>
        <v>29976</v>
      </c>
      <c r="W2840" s="12">
        <f t="shared" si="489"/>
        <v>1</v>
      </c>
      <c r="X2840" s="11">
        <f t="shared" si="483"/>
        <v>0</v>
      </c>
      <c r="Y2840" s="12">
        <f t="shared" si="490"/>
        <v>0</v>
      </c>
    </row>
    <row r="2841" spans="1:31">
      <c r="A2841" s="1">
        <v>37538</v>
      </c>
      <c r="B2841" s="7" t="s">
        <v>84</v>
      </c>
      <c r="C2841" s="8" t="str">
        <f t="shared" si="484"/>
        <v>Wed</v>
      </c>
      <c r="E2841" s="10">
        <v>3</v>
      </c>
      <c r="F2841" s="9">
        <v>10206</v>
      </c>
      <c r="G2841" s="9">
        <v>9108</v>
      </c>
      <c r="H2841" s="61">
        <v>7714</v>
      </c>
      <c r="I2841" s="9">
        <v>0</v>
      </c>
      <c r="J2841" s="9"/>
      <c r="K2841" s="9">
        <v>2397</v>
      </c>
      <c r="L2841" s="84">
        <v>0</v>
      </c>
      <c r="M2841" s="16"/>
      <c r="N2841" s="20"/>
      <c r="O2841" s="11">
        <f t="shared" si="485"/>
        <v>29425</v>
      </c>
      <c r="P2841" s="11">
        <v>0</v>
      </c>
      <c r="Q2841" s="11">
        <f t="shared" si="486"/>
        <v>2397</v>
      </c>
      <c r="S2841" s="11">
        <f t="shared" si="487"/>
        <v>29425</v>
      </c>
      <c r="T2841" s="11">
        <f t="shared" si="481"/>
        <v>29425</v>
      </c>
      <c r="U2841" s="11">
        <f t="shared" si="488"/>
        <v>-551</v>
      </c>
      <c r="V2841" s="11">
        <f t="shared" si="482"/>
        <v>29425</v>
      </c>
      <c r="W2841" s="12">
        <f t="shared" si="489"/>
        <v>1</v>
      </c>
      <c r="X2841" s="11">
        <f t="shared" si="483"/>
        <v>0</v>
      </c>
      <c r="Y2841" s="12">
        <f t="shared" si="490"/>
        <v>0</v>
      </c>
    </row>
    <row r="2842" spans="1:31">
      <c r="A2842" s="1">
        <v>37539</v>
      </c>
      <c r="B2842" s="7" t="s">
        <v>84</v>
      </c>
      <c r="C2842" s="8" t="str">
        <f t="shared" si="484"/>
        <v>Thur</v>
      </c>
      <c r="E2842" s="10">
        <v>0</v>
      </c>
      <c r="F2842" s="9">
        <v>9330</v>
      </c>
      <c r="G2842" s="9">
        <v>8769</v>
      </c>
      <c r="H2842" s="61">
        <v>7405</v>
      </c>
      <c r="I2842" s="9">
        <v>0</v>
      </c>
      <c r="J2842" s="9"/>
      <c r="K2842" s="9">
        <v>2465</v>
      </c>
      <c r="L2842" s="84">
        <v>0</v>
      </c>
      <c r="M2842" s="16"/>
      <c r="N2842" s="20"/>
      <c r="O2842" s="11">
        <f t="shared" si="485"/>
        <v>27969</v>
      </c>
      <c r="P2842" s="11">
        <v>0</v>
      </c>
      <c r="Q2842" s="11">
        <f t="shared" si="486"/>
        <v>2465</v>
      </c>
      <c r="S2842" s="11">
        <f t="shared" si="487"/>
        <v>27969</v>
      </c>
      <c r="T2842" s="11">
        <f t="shared" si="481"/>
        <v>27969</v>
      </c>
      <c r="U2842" s="11">
        <f t="shared" si="488"/>
        <v>-1456</v>
      </c>
      <c r="V2842" s="11">
        <f t="shared" si="482"/>
        <v>27969</v>
      </c>
      <c r="W2842" s="12">
        <f t="shared" si="489"/>
        <v>1</v>
      </c>
      <c r="X2842" s="11">
        <f t="shared" si="483"/>
        <v>0</v>
      </c>
      <c r="Y2842" s="12">
        <f t="shared" si="490"/>
        <v>0</v>
      </c>
    </row>
    <row r="2843" spans="1:31">
      <c r="A2843" s="1">
        <v>37540</v>
      </c>
      <c r="B2843" s="7" t="s">
        <v>84</v>
      </c>
      <c r="C2843" s="8" t="str">
        <f t="shared" si="484"/>
        <v>Fri</v>
      </c>
      <c r="E2843" s="10">
        <v>0</v>
      </c>
      <c r="F2843" s="9">
        <v>8085</v>
      </c>
      <c r="G2843" s="9">
        <v>8325</v>
      </c>
      <c r="H2843" s="61">
        <v>6982</v>
      </c>
      <c r="I2843" s="9">
        <v>0</v>
      </c>
      <c r="J2843" s="9"/>
      <c r="K2843" s="9">
        <v>2399</v>
      </c>
      <c r="L2843" s="84">
        <v>0</v>
      </c>
      <c r="M2843" s="16"/>
      <c r="N2843" s="20"/>
      <c r="O2843" s="11">
        <f t="shared" si="485"/>
        <v>25791</v>
      </c>
      <c r="P2843" s="11">
        <v>2</v>
      </c>
      <c r="Q2843" s="11">
        <f t="shared" si="486"/>
        <v>2397</v>
      </c>
      <c r="S2843" s="11">
        <f t="shared" si="487"/>
        <v>25789</v>
      </c>
      <c r="T2843" s="11">
        <f t="shared" si="481"/>
        <v>25789</v>
      </c>
      <c r="U2843" s="11">
        <f t="shared" si="488"/>
        <v>-2180</v>
      </c>
      <c r="V2843" s="11">
        <f t="shared" si="482"/>
        <v>25789</v>
      </c>
      <c r="W2843" s="12">
        <f t="shared" si="489"/>
        <v>1</v>
      </c>
      <c r="X2843" s="11">
        <f t="shared" si="483"/>
        <v>0</v>
      </c>
      <c r="Y2843" s="12">
        <f t="shared" si="490"/>
        <v>0</v>
      </c>
    </row>
    <row r="2844" spans="1:31">
      <c r="A2844" s="1">
        <v>37541</v>
      </c>
      <c r="B2844" s="7" t="s">
        <v>84</v>
      </c>
      <c r="C2844" s="8" t="str">
        <f t="shared" si="484"/>
        <v>Sat</v>
      </c>
      <c r="E2844" s="10">
        <v>0</v>
      </c>
      <c r="F2844" s="9">
        <v>6904</v>
      </c>
      <c r="G2844" s="9">
        <v>7850</v>
      </c>
      <c r="H2844" s="61">
        <v>6237</v>
      </c>
      <c r="I2844" s="9">
        <v>0</v>
      </c>
      <c r="J2844" s="9"/>
      <c r="K2844" s="9">
        <v>2616</v>
      </c>
      <c r="L2844" s="84">
        <v>0</v>
      </c>
      <c r="M2844" s="16"/>
      <c r="N2844" s="20"/>
      <c r="O2844" s="11">
        <f t="shared" si="485"/>
        <v>23607</v>
      </c>
      <c r="P2844" s="11">
        <v>0</v>
      </c>
      <c r="Q2844" s="11">
        <f t="shared" si="486"/>
        <v>2616</v>
      </c>
      <c r="S2844" s="11">
        <f t="shared" si="487"/>
        <v>23607</v>
      </c>
      <c r="T2844" s="11">
        <f t="shared" si="481"/>
        <v>23607</v>
      </c>
      <c r="U2844" s="11">
        <f t="shared" si="488"/>
        <v>-2182</v>
      </c>
      <c r="V2844" s="11">
        <f t="shared" si="482"/>
        <v>23607</v>
      </c>
      <c r="W2844" s="12">
        <f t="shared" si="489"/>
        <v>1</v>
      </c>
      <c r="X2844" s="11">
        <f t="shared" si="483"/>
        <v>0</v>
      </c>
      <c r="Y2844" s="12">
        <f t="shared" si="490"/>
        <v>0</v>
      </c>
    </row>
    <row r="2845" spans="1:31">
      <c r="A2845" s="1">
        <v>37542</v>
      </c>
      <c r="B2845" s="7" t="s">
        <v>84</v>
      </c>
      <c r="C2845" s="8" t="str">
        <f t="shared" si="484"/>
        <v>Sun</v>
      </c>
      <c r="E2845" s="10">
        <v>2</v>
      </c>
      <c r="F2845" s="9">
        <v>9123</v>
      </c>
      <c r="G2845" s="9">
        <v>8494</v>
      </c>
      <c r="H2845" s="61">
        <v>6949</v>
      </c>
      <c r="I2845" s="9">
        <v>0</v>
      </c>
      <c r="J2845" s="9"/>
      <c r="K2845" s="9">
        <v>2789</v>
      </c>
      <c r="L2845" s="84">
        <v>0</v>
      </c>
      <c r="M2845" s="16"/>
      <c r="N2845" s="20"/>
      <c r="O2845" s="11">
        <f t="shared" si="485"/>
        <v>27355</v>
      </c>
      <c r="P2845" s="11">
        <v>0</v>
      </c>
      <c r="Q2845" s="11">
        <f t="shared" si="486"/>
        <v>2789</v>
      </c>
      <c r="S2845" s="11">
        <f t="shared" si="487"/>
        <v>27355</v>
      </c>
      <c r="T2845" s="11">
        <f t="shared" si="481"/>
        <v>27355</v>
      </c>
      <c r="U2845" s="11">
        <f t="shared" si="488"/>
        <v>3748</v>
      </c>
      <c r="V2845" s="11">
        <f t="shared" si="482"/>
        <v>27355</v>
      </c>
      <c r="W2845" s="12">
        <f t="shared" si="489"/>
        <v>1</v>
      </c>
      <c r="X2845" s="11">
        <f t="shared" si="483"/>
        <v>0</v>
      </c>
      <c r="Y2845" s="12">
        <f t="shared" si="490"/>
        <v>0</v>
      </c>
    </row>
    <row r="2846" spans="1:31">
      <c r="A2846" s="1">
        <v>37543</v>
      </c>
      <c r="B2846" s="7" t="s">
        <v>84</v>
      </c>
      <c r="C2846" s="8" t="str">
        <f t="shared" si="484"/>
        <v>Mon</v>
      </c>
      <c r="E2846" s="10">
        <v>13</v>
      </c>
      <c r="F2846" s="9">
        <v>17353</v>
      </c>
      <c r="G2846" s="9">
        <v>10377</v>
      </c>
      <c r="H2846" s="61">
        <v>8816</v>
      </c>
      <c r="I2846" s="9">
        <v>0</v>
      </c>
      <c r="J2846" s="9"/>
      <c r="K2846" s="9">
        <v>3060</v>
      </c>
      <c r="L2846" s="84">
        <v>39</v>
      </c>
      <c r="M2846" s="16"/>
      <c r="N2846" s="20"/>
      <c r="O2846" s="11">
        <f t="shared" si="485"/>
        <v>39645</v>
      </c>
      <c r="P2846" s="11">
        <v>0</v>
      </c>
      <c r="Q2846" s="11">
        <f t="shared" si="486"/>
        <v>3060</v>
      </c>
      <c r="S2846" s="11">
        <f t="shared" si="487"/>
        <v>39645</v>
      </c>
      <c r="T2846" s="11">
        <f t="shared" si="481"/>
        <v>39645</v>
      </c>
      <c r="U2846" s="11">
        <f t="shared" si="488"/>
        <v>12290</v>
      </c>
      <c r="V2846" s="11">
        <f t="shared" si="482"/>
        <v>39606</v>
      </c>
      <c r="W2846" s="12">
        <f t="shared" si="489"/>
        <v>0.99901626939084376</v>
      </c>
      <c r="X2846" s="11">
        <f t="shared" si="483"/>
        <v>39</v>
      </c>
      <c r="Y2846" s="12">
        <f t="shared" si="490"/>
        <v>9.8373060915626183E-4</v>
      </c>
    </row>
    <row r="2847" spans="1:31">
      <c r="A2847" s="1">
        <v>37544</v>
      </c>
      <c r="B2847" s="7" t="s">
        <v>84</v>
      </c>
      <c r="C2847" s="8" t="str">
        <f t="shared" si="484"/>
        <v>Tue</v>
      </c>
      <c r="E2847" s="10">
        <v>9</v>
      </c>
      <c r="F2847" s="9">
        <v>20112</v>
      </c>
      <c r="G2847" s="9">
        <v>10536</v>
      </c>
      <c r="H2847" s="61">
        <v>9065</v>
      </c>
      <c r="I2847" s="9">
        <v>0</v>
      </c>
      <c r="J2847" s="9"/>
      <c r="K2847" s="9">
        <v>2757</v>
      </c>
      <c r="L2847" s="84">
        <v>0</v>
      </c>
      <c r="M2847" s="16"/>
      <c r="N2847" s="20"/>
      <c r="O2847" s="11">
        <f t="shared" si="485"/>
        <v>42470</v>
      </c>
      <c r="P2847" s="11">
        <v>0</v>
      </c>
      <c r="Q2847" s="11">
        <f t="shared" si="486"/>
        <v>2757</v>
      </c>
      <c r="S2847" s="11">
        <f t="shared" si="487"/>
        <v>42470</v>
      </c>
      <c r="T2847" s="11">
        <f t="shared" si="481"/>
        <v>42470</v>
      </c>
      <c r="U2847" s="11">
        <f t="shared" si="488"/>
        <v>2825</v>
      </c>
      <c r="V2847" s="11">
        <f t="shared" si="482"/>
        <v>42470</v>
      </c>
      <c r="W2847" s="12">
        <f t="shared" si="489"/>
        <v>1</v>
      </c>
      <c r="X2847" s="11">
        <f t="shared" si="483"/>
        <v>0</v>
      </c>
      <c r="Y2847" s="12">
        <f t="shared" si="490"/>
        <v>0</v>
      </c>
    </row>
    <row r="2848" spans="1:31">
      <c r="A2848" s="1">
        <v>37545</v>
      </c>
      <c r="B2848" s="7" t="s">
        <v>84</v>
      </c>
      <c r="C2848" s="8" t="str">
        <f t="shared" si="484"/>
        <v>Wed</v>
      </c>
      <c r="E2848" s="10">
        <v>10</v>
      </c>
      <c r="F2848" s="9">
        <v>18668</v>
      </c>
      <c r="G2848" s="9">
        <v>10409</v>
      </c>
      <c r="H2848" s="61">
        <v>9099</v>
      </c>
      <c r="I2848" s="9">
        <v>0</v>
      </c>
      <c r="J2848" s="9"/>
      <c r="K2848" s="9">
        <v>2806</v>
      </c>
      <c r="L2848" s="84">
        <v>0</v>
      </c>
      <c r="M2848" s="16"/>
      <c r="N2848" s="20"/>
      <c r="O2848" s="11">
        <f t="shared" si="485"/>
        <v>40982</v>
      </c>
      <c r="P2848" s="11">
        <v>0</v>
      </c>
      <c r="Q2848" s="11">
        <f t="shared" si="486"/>
        <v>2806</v>
      </c>
      <c r="S2848" s="11">
        <f t="shared" si="487"/>
        <v>40982</v>
      </c>
      <c r="T2848" s="11">
        <f t="shared" si="481"/>
        <v>40982</v>
      </c>
      <c r="U2848" s="11">
        <f t="shared" si="488"/>
        <v>-1488</v>
      </c>
      <c r="V2848" s="11">
        <f t="shared" si="482"/>
        <v>40982</v>
      </c>
      <c r="W2848" s="12">
        <f t="shared" si="489"/>
        <v>1</v>
      </c>
      <c r="X2848" s="11">
        <f t="shared" si="483"/>
        <v>0</v>
      </c>
      <c r="Y2848" s="12">
        <f t="shared" si="490"/>
        <v>0</v>
      </c>
    </row>
    <row r="2849" spans="1:31">
      <c r="A2849" s="1">
        <v>37546</v>
      </c>
      <c r="B2849" s="7" t="s">
        <v>84</v>
      </c>
      <c r="C2849" s="8" t="str">
        <f t="shared" si="484"/>
        <v>Thur</v>
      </c>
      <c r="E2849" s="10">
        <v>13</v>
      </c>
      <c r="F2849" s="9">
        <v>22672</v>
      </c>
      <c r="G2849" s="9">
        <v>10858</v>
      </c>
      <c r="H2849" s="61">
        <v>9581</v>
      </c>
      <c r="I2849" s="9">
        <v>0</v>
      </c>
      <c r="J2849" s="9"/>
      <c r="K2849" s="9">
        <v>2958</v>
      </c>
      <c r="L2849" s="84">
        <v>0</v>
      </c>
      <c r="M2849" s="16"/>
      <c r="N2849" s="20"/>
      <c r="O2849" s="11">
        <f t="shared" si="485"/>
        <v>46069</v>
      </c>
      <c r="P2849" s="11">
        <v>0</v>
      </c>
      <c r="Q2849" s="11">
        <f t="shared" si="486"/>
        <v>2958</v>
      </c>
      <c r="S2849" s="11">
        <f t="shared" si="487"/>
        <v>46069</v>
      </c>
      <c r="T2849" s="11">
        <f t="shared" si="481"/>
        <v>46069</v>
      </c>
      <c r="U2849" s="11">
        <f t="shared" si="488"/>
        <v>5087</v>
      </c>
      <c r="V2849" s="11">
        <f t="shared" si="482"/>
        <v>46069</v>
      </c>
      <c r="W2849" s="12">
        <f t="shared" si="489"/>
        <v>1</v>
      </c>
      <c r="X2849" s="11">
        <f t="shared" si="483"/>
        <v>0</v>
      </c>
      <c r="Y2849" s="12">
        <f t="shared" si="490"/>
        <v>0</v>
      </c>
    </row>
    <row r="2850" spans="1:31">
      <c r="A2850" s="1">
        <v>37547</v>
      </c>
      <c r="B2850" s="7" t="s">
        <v>84</v>
      </c>
      <c r="C2850" s="8" t="str">
        <f t="shared" si="484"/>
        <v>Fri</v>
      </c>
      <c r="E2850" s="10">
        <v>15</v>
      </c>
      <c r="F2850" s="9">
        <v>23822</v>
      </c>
      <c r="G2850" s="9">
        <v>10625</v>
      </c>
      <c r="H2850" s="61">
        <v>9548</v>
      </c>
      <c r="I2850" s="9">
        <v>0</v>
      </c>
      <c r="J2850" s="9"/>
      <c r="K2850" s="9">
        <v>2959</v>
      </c>
      <c r="L2850" s="84">
        <v>0</v>
      </c>
      <c r="M2850" s="16"/>
      <c r="N2850" s="20"/>
      <c r="O2850" s="11">
        <f t="shared" si="485"/>
        <v>46954</v>
      </c>
      <c r="P2850" s="11">
        <v>0</v>
      </c>
      <c r="Q2850" s="11">
        <f t="shared" si="486"/>
        <v>2959</v>
      </c>
      <c r="S2850" s="11">
        <f t="shared" si="487"/>
        <v>46954</v>
      </c>
      <c r="T2850" s="11">
        <f t="shared" si="481"/>
        <v>46954</v>
      </c>
      <c r="U2850" s="11">
        <f t="shared" si="488"/>
        <v>885</v>
      </c>
      <c r="V2850" s="11">
        <f t="shared" si="482"/>
        <v>46954</v>
      </c>
      <c r="W2850" s="12">
        <f t="shared" si="489"/>
        <v>1</v>
      </c>
      <c r="X2850" s="11">
        <f t="shared" si="483"/>
        <v>0</v>
      </c>
      <c r="Y2850" s="12">
        <f t="shared" si="490"/>
        <v>0</v>
      </c>
    </row>
    <row r="2851" spans="1:31">
      <c r="A2851" s="1">
        <v>37548</v>
      </c>
      <c r="B2851" s="7" t="s">
        <v>84</v>
      </c>
      <c r="C2851" s="8" t="str">
        <f t="shared" si="484"/>
        <v>Sat</v>
      </c>
      <c r="E2851" s="10">
        <v>6</v>
      </c>
      <c r="F2851" s="9">
        <v>13449</v>
      </c>
      <c r="G2851" s="9">
        <v>8969</v>
      </c>
      <c r="H2851" s="61">
        <v>7040</v>
      </c>
      <c r="I2851" s="9">
        <v>0</v>
      </c>
      <c r="J2851" s="9"/>
      <c r="K2851" s="9">
        <v>2769</v>
      </c>
      <c r="L2851" s="84">
        <v>0</v>
      </c>
      <c r="M2851" s="16"/>
      <c r="N2851" s="20"/>
      <c r="O2851" s="11">
        <f t="shared" si="485"/>
        <v>32227</v>
      </c>
      <c r="P2851" s="11">
        <v>0</v>
      </c>
      <c r="Q2851" s="11">
        <f t="shared" si="486"/>
        <v>2769</v>
      </c>
      <c r="S2851" s="11">
        <f t="shared" si="487"/>
        <v>32227</v>
      </c>
      <c r="T2851" s="11">
        <f t="shared" si="481"/>
        <v>32227</v>
      </c>
      <c r="U2851" s="11">
        <f t="shared" si="488"/>
        <v>-14727</v>
      </c>
      <c r="V2851" s="11">
        <f t="shared" si="482"/>
        <v>32227</v>
      </c>
      <c r="W2851" s="12">
        <f t="shared" si="489"/>
        <v>1</v>
      </c>
      <c r="X2851" s="11">
        <f t="shared" si="483"/>
        <v>0</v>
      </c>
      <c r="Y2851" s="12">
        <f t="shared" si="490"/>
        <v>0</v>
      </c>
    </row>
    <row r="2852" spans="1:31">
      <c r="A2852" s="1">
        <v>37549</v>
      </c>
      <c r="B2852" s="7" t="s">
        <v>84</v>
      </c>
      <c r="C2852" s="8" t="str">
        <f t="shared" si="484"/>
        <v>Sun</v>
      </c>
      <c r="E2852" s="10">
        <v>7</v>
      </c>
      <c r="F2852" s="9">
        <v>15467</v>
      </c>
      <c r="G2852" s="9">
        <v>9532</v>
      </c>
      <c r="H2852" s="61">
        <v>7834</v>
      </c>
      <c r="I2852" s="9">
        <v>0</v>
      </c>
      <c r="J2852" s="9"/>
      <c r="K2852" s="9">
        <v>2854</v>
      </c>
      <c r="L2852" s="84">
        <v>0</v>
      </c>
      <c r="M2852" s="16"/>
      <c r="N2852" s="20"/>
      <c r="O2852" s="11">
        <f t="shared" si="485"/>
        <v>35687</v>
      </c>
      <c r="P2852" s="11">
        <v>0</v>
      </c>
      <c r="Q2852" s="11">
        <f t="shared" si="486"/>
        <v>2854</v>
      </c>
      <c r="S2852" s="11">
        <f t="shared" si="487"/>
        <v>35687</v>
      </c>
      <c r="T2852" s="11">
        <f t="shared" si="481"/>
        <v>35687</v>
      </c>
      <c r="U2852" s="11">
        <f t="shared" si="488"/>
        <v>3460</v>
      </c>
      <c r="V2852" s="11">
        <f t="shared" si="482"/>
        <v>35687</v>
      </c>
      <c r="W2852" s="12">
        <f t="shared" si="489"/>
        <v>1</v>
      </c>
      <c r="X2852" s="11">
        <f t="shared" si="483"/>
        <v>0</v>
      </c>
      <c r="Y2852" s="12">
        <f t="shared" si="490"/>
        <v>0</v>
      </c>
    </row>
    <row r="2853" spans="1:31">
      <c r="A2853" s="1">
        <v>37550</v>
      </c>
      <c r="B2853" s="7" t="s">
        <v>84</v>
      </c>
      <c r="C2853" s="8" t="str">
        <f t="shared" si="484"/>
        <v>Mon</v>
      </c>
      <c r="E2853" s="10">
        <v>14</v>
      </c>
      <c r="F2853" s="9">
        <v>26575</v>
      </c>
      <c r="G2853" s="9">
        <v>11579</v>
      </c>
      <c r="H2853" s="61">
        <v>10384</v>
      </c>
      <c r="I2853" s="9">
        <v>0</v>
      </c>
      <c r="J2853" s="9"/>
      <c r="K2853" s="9">
        <v>2884</v>
      </c>
      <c r="L2853" s="84">
        <v>0</v>
      </c>
      <c r="M2853" s="16"/>
      <c r="N2853" s="20"/>
      <c r="O2853" s="11">
        <f t="shared" si="485"/>
        <v>51422</v>
      </c>
      <c r="P2853" s="11">
        <v>0</v>
      </c>
      <c r="Q2853" s="11">
        <f t="shared" si="486"/>
        <v>2884</v>
      </c>
      <c r="S2853" s="11">
        <f t="shared" si="487"/>
        <v>51422</v>
      </c>
      <c r="T2853" s="11">
        <f t="shared" si="481"/>
        <v>51422</v>
      </c>
      <c r="U2853" s="11">
        <f t="shared" si="488"/>
        <v>15735</v>
      </c>
      <c r="V2853" s="11">
        <f t="shared" si="482"/>
        <v>51422</v>
      </c>
      <c r="W2853" s="12">
        <f t="shared" si="489"/>
        <v>1</v>
      </c>
      <c r="X2853" s="11">
        <f t="shared" si="483"/>
        <v>0</v>
      </c>
      <c r="Y2853" s="12">
        <f t="shared" si="490"/>
        <v>0</v>
      </c>
    </row>
    <row r="2854" spans="1:31">
      <c r="A2854" s="1">
        <v>37551</v>
      </c>
      <c r="B2854" s="7" t="s">
        <v>84</v>
      </c>
      <c r="C2854" s="8" t="str">
        <f t="shared" si="484"/>
        <v>Tue</v>
      </c>
      <c r="E2854" s="10">
        <v>13</v>
      </c>
      <c r="F2854" s="9">
        <v>25805</v>
      </c>
      <c r="G2854" s="9">
        <v>11460</v>
      </c>
      <c r="H2854" s="61">
        <v>10232</v>
      </c>
      <c r="I2854" s="9">
        <v>0</v>
      </c>
      <c r="J2854" s="9"/>
      <c r="K2854" s="9">
        <v>2785</v>
      </c>
      <c r="L2854" s="84">
        <v>0</v>
      </c>
      <c r="M2854" s="16"/>
      <c r="N2854" s="20"/>
      <c r="O2854" s="11">
        <f t="shared" si="485"/>
        <v>50282</v>
      </c>
      <c r="P2854" s="11">
        <v>0</v>
      </c>
      <c r="Q2854" s="11">
        <f t="shared" si="486"/>
        <v>2785</v>
      </c>
      <c r="S2854" s="11">
        <f t="shared" si="487"/>
        <v>50282</v>
      </c>
      <c r="T2854" s="11">
        <f t="shared" si="481"/>
        <v>50282</v>
      </c>
      <c r="U2854" s="11">
        <f t="shared" si="488"/>
        <v>-1140</v>
      </c>
      <c r="V2854" s="11">
        <f t="shared" si="482"/>
        <v>50282</v>
      </c>
      <c r="W2854" s="12">
        <f t="shared" si="489"/>
        <v>1</v>
      </c>
      <c r="X2854" s="11">
        <f t="shared" si="483"/>
        <v>0</v>
      </c>
      <c r="Y2854" s="12">
        <f t="shared" si="490"/>
        <v>0</v>
      </c>
    </row>
    <row r="2855" spans="1:31">
      <c r="A2855" s="1">
        <v>37552</v>
      </c>
      <c r="B2855" s="7" t="s">
        <v>84</v>
      </c>
      <c r="C2855" s="8" t="str">
        <f t="shared" si="484"/>
        <v>Wed</v>
      </c>
      <c r="E2855" s="10">
        <v>9</v>
      </c>
      <c r="F2855" s="9">
        <v>23098</v>
      </c>
      <c r="G2855" s="9">
        <v>10801</v>
      </c>
      <c r="H2855" s="61">
        <v>9292</v>
      </c>
      <c r="I2855" s="9">
        <v>0</v>
      </c>
      <c r="J2855" s="9"/>
      <c r="K2855" s="9">
        <v>2633</v>
      </c>
      <c r="L2855" s="84">
        <v>0</v>
      </c>
      <c r="M2855" s="16"/>
      <c r="N2855" s="20"/>
      <c r="O2855" s="11">
        <f t="shared" si="485"/>
        <v>45824</v>
      </c>
      <c r="P2855" s="11">
        <v>1</v>
      </c>
      <c r="Q2855" s="11">
        <f t="shared" si="486"/>
        <v>2632</v>
      </c>
      <c r="S2855" s="11">
        <f t="shared" si="487"/>
        <v>45823</v>
      </c>
      <c r="T2855" s="11">
        <f t="shared" si="481"/>
        <v>45823</v>
      </c>
      <c r="U2855" s="11">
        <f t="shared" si="488"/>
        <v>-4459</v>
      </c>
      <c r="V2855" s="11">
        <f t="shared" si="482"/>
        <v>45823</v>
      </c>
      <c r="W2855" s="12">
        <f t="shared" si="489"/>
        <v>1</v>
      </c>
      <c r="X2855" s="11">
        <f t="shared" si="483"/>
        <v>0</v>
      </c>
      <c r="Y2855" s="12">
        <f t="shared" si="490"/>
        <v>0</v>
      </c>
    </row>
    <row r="2856" spans="1:31">
      <c r="A2856" s="1">
        <v>37553</v>
      </c>
      <c r="B2856" s="7" t="s">
        <v>84</v>
      </c>
      <c r="C2856" s="8" t="str">
        <f t="shared" si="484"/>
        <v>Thur</v>
      </c>
      <c r="E2856" s="10">
        <v>12</v>
      </c>
      <c r="F2856" s="9">
        <v>26709</v>
      </c>
      <c r="G2856" s="9">
        <v>11620</v>
      </c>
      <c r="H2856" s="61">
        <v>10271</v>
      </c>
      <c r="I2856" s="9">
        <v>0</v>
      </c>
      <c r="J2856" s="9"/>
      <c r="K2856" s="9">
        <v>2991</v>
      </c>
      <c r="L2856" s="84">
        <v>0</v>
      </c>
      <c r="M2856" s="16"/>
      <c r="N2856" s="20"/>
      <c r="O2856" s="11">
        <f t="shared" si="485"/>
        <v>51591</v>
      </c>
      <c r="P2856" s="11">
        <v>1</v>
      </c>
      <c r="Q2856" s="11">
        <f t="shared" si="486"/>
        <v>2990</v>
      </c>
      <c r="S2856" s="11">
        <f t="shared" si="487"/>
        <v>51590</v>
      </c>
      <c r="T2856" s="11">
        <f t="shared" si="481"/>
        <v>51590</v>
      </c>
      <c r="U2856" s="11">
        <f t="shared" si="488"/>
        <v>5767</v>
      </c>
      <c r="V2856" s="11">
        <f t="shared" si="482"/>
        <v>51590</v>
      </c>
      <c r="W2856" s="12">
        <f t="shared" si="489"/>
        <v>1</v>
      </c>
      <c r="X2856" s="11">
        <f t="shared" si="483"/>
        <v>0</v>
      </c>
      <c r="Y2856" s="12">
        <f t="shared" si="490"/>
        <v>0</v>
      </c>
    </row>
    <row r="2857" spans="1:31">
      <c r="A2857" s="1">
        <v>37554</v>
      </c>
      <c r="B2857" s="7" t="s">
        <v>84</v>
      </c>
      <c r="C2857" s="8" t="str">
        <f t="shared" si="484"/>
        <v>Fri</v>
      </c>
      <c r="E2857" s="10">
        <v>13</v>
      </c>
      <c r="F2857" s="9">
        <v>29075</v>
      </c>
      <c r="G2857" s="9">
        <v>11742</v>
      </c>
      <c r="H2857" s="61">
        <v>10176</v>
      </c>
      <c r="I2857" s="9">
        <v>0</v>
      </c>
      <c r="J2857" s="9"/>
      <c r="K2857" s="9">
        <v>2967</v>
      </c>
      <c r="L2857" s="84">
        <v>0</v>
      </c>
      <c r="M2857" s="16"/>
      <c r="N2857" s="20"/>
      <c r="O2857" s="11">
        <f t="shared" si="485"/>
        <v>53960</v>
      </c>
      <c r="P2857" s="11">
        <v>1</v>
      </c>
      <c r="Q2857" s="11">
        <f t="shared" si="486"/>
        <v>2966</v>
      </c>
      <c r="S2857" s="11">
        <f t="shared" si="487"/>
        <v>53959</v>
      </c>
      <c r="T2857" s="11">
        <f t="shared" si="481"/>
        <v>53959</v>
      </c>
      <c r="U2857" s="11">
        <f t="shared" si="488"/>
        <v>2369</v>
      </c>
      <c r="V2857" s="11">
        <f t="shared" si="482"/>
        <v>53959</v>
      </c>
      <c r="W2857" s="12">
        <f t="shared" si="489"/>
        <v>1</v>
      </c>
      <c r="X2857" s="11">
        <f t="shared" si="483"/>
        <v>0</v>
      </c>
      <c r="Y2857" s="12">
        <f t="shared" si="490"/>
        <v>0</v>
      </c>
    </row>
    <row r="2858" spans="1:31">
      <c r="A2858" s="1">
        <v>37555</v>
      </c>
      <c r="B2858" s="7" t="s">
        <v>84</v>
      </c>
      <c r="C2858" s="8" t="str">
        <f t="shared" si="484"/>
        <v>Sat</v>
      </c>
      <c r="E2858" s="10">
        <v>5</v>
      </c>
      <c r="F2858" s="9">
        <v>11083</v>
      </c>
      <c r="G2858" s="9">
        <v>9538</v>
      </c>
      <c r="H2858" s="61">
        <v>7468</v>
      </c>
      <c r="I2858" s="9">
        <v>0</v>
      </c>
      <c r="J2858" s="9"/>
      <c r="K2858" s="9">
        <v>2991</v>
      </c>
      <c r="L2858" s="84">
        <v>0</v>
      </c>
      <c r="M2858" s="16"/>
      <c r="N2858" s="20"/>
      <c r="O2858" s="11">
        <f t="shared" si="485"/>
        <v>31080</v>
      </c>
      <c r="P2858" s="11">
        <v>0</v>
      </c>
      <c r="Q2858" s="11">
        <f t="shared" si="486"/>
        <v>2991</v>
      </c>
      <c r="S2858" s="11">
        <f t="shared" si="487"/>
        <v>31080</v>
      </c>
      <c r="T2858" s="11">
        <f t="shared" si="481"/>
        <v>31080</v>
      </c>
      <c r="U2858" s="11">
        <f t="shared" si="488"/>
        <v>-22879</v>
      </c>
      <c r="V2858" s="11">
        <f t="shared" si="482"/>
        <v>31080</v>
      </c>
      <c r="W2858" s="12">
        <f t="shared" si="489"/>
        <v>1</v>
      </c>
      <c r="X2858" s="11">
        <f t="shared" si="483"/>
        <v>0</v>
      </c>
      <c r="Y2858" s="12">
        <f t="shared" si="490"/>
        <v>0</v>
      </c>
    </row>
    <row r="2859" spans="1:31">
      <c r="A2859" s="1">
        <v>37556</v>
      </c>
      <c r="B2859" s="7" t="s">
        <v>84</v>
      </c>
      <c r="C2859" s="8" t="str">
        <f t="shared" si="484"/>
        <v>Sun</v>
      </c>
      <c r="E2859" s="10">
        <v>7</v>
      </c>
      <c r="F2859" s="9">
        <v>16090</v>
      </c>
      <c r="G2859" s="9">
        <v>9839</v>
      </c>
      <c r="H2859" s="61">
        <v>8074</v>
      </c>
      <c r="I2859" s="9">
        <v>0</v>
      </c>
      <c r="J2859" s="9"/>
      <c r="K2859" s="9">
        <v>2921</v>
      </c>
      <c r="L2859" s="84">
        <v>0</v>
      </c>
      <c r="M2859" s="16"/>
      <c r="N2859" s="20"/>
      <c r="O2859" s="11">
        <f t="shared" si="485"/>
        <v>36924</v>
      </c>
      <c r="P2859" s="11">
        <v>0</v>
      </c>
      <c r="Q2859" s="11">
        <f t="shared" si="486"/>
        <v>2921</v>
      </c>
      <c r="S2859" s="11">
        <f t="shared" si="487"/>
        <v>36924</v>
      </c>
      <c r="T2859" s="11">
        <f t="shared" si="481"/>
        <v>36924</v>
      </c>
      <c r="U2859" s="11">
        <f t="shared" si="488"/>
        <v>5844</v>
      </c>
      <c r="V2859" s="11">
        <f t="shared" si="482"/>
        <v>36924</v>
      </c>
      <c r="W2859" s="12">
        <f t="shared" si="489"/>
        <v>1</v>
      </c>
      <c r="X2859" s="11">
        <f t="shared" si="483"/>
        <v>0</v>
      </c>
      <c r="Y2859" s="12">
        <f t="shared" si="490"/>
        <v>0</v>
      </c>
    </row>
    <row r="2860" spans="1:31">
      <c r="A2860" s="1">
        <v>37557</v>
      </c>
      <c r="B2860" s="7" t="s">
        <v>84</v>
      </c>
      <c r="C2860" s="8" t="str">
        <f t="shared" si="484"/>
        <v>Mon</v>
      </c>
      <c r="E2860" s="10">
        <v>15</v>
      </c>
      <c r="F2860" s="9">
        <v>33971</v>
      </c>
      <c r="G2860" s="9">
        <v>13199</v>
      </c>
      <c r="H2860" s="61">
        <v>11460</v>
      </c>
      <c r="I2860" s="9">
        <v>0</v>
      </c>
      <c r="J2860" s="9"/>
      <c r="K2860" s="9">
        <v>2983</v>
      </c>
      <c r="L2860" s="84">
        <v>0</v>
      </c>
      <c r="M2860" s="16"/>
      <c r="N2860" s="20"/>
      <c r="O2860" s="11">
        <f t="shared" si="485"/>
        <v>61613</v>
      </c>
      <c r="P2860" s="11">
        <v>7</v>
      </c>
      <c r="Q2860" s="11">
        <f t="shared" si="486"/>
        <v>2976</v>
      </c>
      <c r="S2860" s="11">
        <f t="shared" si="487"/>
        <v>61606</v>
      </c>
      <c r="T2860" s="11">
        <f t="shared" si="481"/>
        <v>61606</v>
      </c>
      <c r="U2860" s="11">
        <f t="shared" si="488"/>
        <v>24682</v>
      </c>
      <c r="V2860" s="11">
        <f t="shared" si="482"/>
        <v>61606</v>
      </c>
      <c r="W2860" s="12">
        <f t="shared" si="489"/>
        <v>1</v>
      </c>
      <c r="X2860" s="11">
        <f t="shared" si="483"/>
        <v>0</v>
      </c>
      <c r="Y2860" s="12">
        <f t="shared" si="490"/>
        <v>0</v>
      </c>
    </row>
    <row r="2861" spans="1:31">
      <c r="A2861" s="1">
        <v>37558</v>
      </c>
      <c r="B2861" s="7" t="s">
        <v>84</v>
      </c>
      <c r="C2861" s="8" t="str">
        <f t="shared" si="484"/>
        <v>Tue</v>
      </c>
      <c r="E2861" s="10">
        <v>20</v>
      </c>
      <c r="F2861" s="9">
        <v>44950</v>
      </c>
      <c r="G2861" s="9">
        <v>15122</v>
      </c>
      <c r="H2861" s="61">
        <v>12857</v>
      </c>
      <c r="I2861" s="9">
        <v>81</v>
      </c>
      <c r="J2861" s="9"/>
      <c r="K2861" s="9">
        <v>3204</v>
      </c>
      <c r="L2861" s="84">
        <v>379</v>
      </c>
      <c r="M2861" s="16"/>
      <c r="N2861" s="20"/>
      <c r="O2861" s="11">
        <f t="shared" si="485"/>
        <v>76593</v>
      </c>
      <c r="P2861" s="11">
        <v>20</v>
      </c>
      <c r="Q2861" s="11">
        <f t="shared" si="486"/>
        <v>3184</v>
      </c>
      <c r="S2861" s="11">
        <f t="shared" si="487"/>
        <v>76573</v>
      </c>
      <c r="T2861" s="11">
        <f t="shared" si="481"/>
        <v>76573</v>
      </c>
      <c r="U2861" s="11">
        <f t="shared" si="488"/>
        <v>14967</v>
      </c>
      <c r="V2861" s="11">
        <f t="shared" si="482"/>
        <v>76194</v>
      </c>
      <c r="W2861" s="12">
        <f t="shared" si="489"/>
        <v>0.99505047471040708</v>
      </c>
      <c r="X2861" s="11">
        <f t="shared" si="483"/>
        <v>379</v>
      </c>
      <c r="Y2861" s="12">
        <f t="shared" si="490"/>
        <v>4.9495252895929371E-3</v>
      </c>
    </row>
    <row r="2862" spans="1:31">
      <c r="A2862" s="1">
        <v>37559</v>
      </c>
      <c r="B2862" s="7" t="s">
        <v>84</v>
      </c>
      <c r="C2862" s="8" t="str">
        <f t="shared" si="484"/>
        <v>Wed</v>
      </c>
      <c r="E2862" s="10">
        <v>24</v>
      </c>
      <c r="F2862" s="9">
        <v>53045</v>
      </c>
      <c r="G2862" s="9">
        <v>16591</v>
      </c>
      <c r="H2862" s="61">
        <v>14227</v>
      </c>
      <c r="I2862" s="9">
        <v>740</v>
      </c>
      <c r="J2862" s="9"/>
      <c r="K2862" s="9">
        <v>3580</v>
      </c>
      <c r="L2862" s="84">
        <v>202</v>
      </c>
      <c r="M2862" s="16"/>
      <c r="N2862" s="20"/>
      <c r="O2862" s="11">
        <f t="shared" si="485"/>
        <v>88385</v>
      </c>
      <c r="P2862" s="11">
        <v>51</v>
      </c>
      <c r="Q2862" s="11">
        <f t="shared" si="486"/>
        <v>3529</v>
      </c>
      <c r="S2862" s="11">
        <f t="shared" si="487"/>
        <v>88334</v>
      </c>
      <c r="T2862" s="11">
        <f t="shared" si="481"/>
        <v>88334</v>
      </c>
      <c r="U2862" s="11">
        <f t="shared" si="488"/>
        <v>11761</v>
      </c>
      <c r="V2862" s="11">
        <f t="shared" si="482"/>
        <v>88132</v>
      </c>
      <c r="W2862" s="12">
        <f t="shared" si="489"/>
        <v>0.99771322480585056</v>
      </c>
      <c r="X2862" s="11">
        <f t="shared" si="483"/>
        <v>202</v>
      </c>
      <c r="Y2862" s="12">
        <f t="shared" si="490"/>
        <v>2.2867751941494782E-3</v>
      </c>
    </row>
    <row r="2863" spans="1:31">
      <c r="A2863" s="1">
        <v>37560</v>
      </c>
      <c r="B2863" s="7" t="s">
        <v>84</v>
      </c>
      <c r="C2863" s="8" t="str">
        <f t="shared" si="484"/>
        <v>Thur</v>
      </c>
      <c r="E2863" s="10">
        <v>23</v>
      </c>
      <c r="F2863" s="9">
        <v>49745</v>
      </c>
      <c r="G2863" s="9">
        <v>16309</v>
      </c>
      <c r="H2863" s="61">
        <v>14285</v>
      </c>
      <c r="I2863" s="9">
        <v>632</v>
      </c>
      <c r="J2863" s="9"/>
      <c r="K2863" s="9">
        <v>7286</v>
      </c>
      <c r="L2863" s="84">
        <v>1510</v>
      </c>
      <c r="M2863" s="16"/>
      <c r="N2863" s="20"/>
      <c r="O2863" s="11">
        <f t="shared" si="485"/>
        <v>89767</v>
      </c>
      <c r="P2863" s="11">
        <v>4011</v>
      </c>
      <c r="Q2863" s="11">
        <f t="shared" si="486"/>
        <v>3275</v>
      </c>
      <c r="S2863" s="11">
        <f t="shared" si="487"/>
        <v>85756</v>
      </c>
      <c r="T2863" s="11">
        <f t="shared" si="481"/>
        <v>85756</v>
      </c>
      <c r="U2863" s="11">
        <f t="shared" si="488"/>
        <v>-2578</v>
      </c>
      <c r="V2863" s="11">
        <f t="shared" si="482"/>
        <v>84246</v>
      </c>
      <c r="W2863" s="12">
        <f t="shared" si="489"/>
        <v>0.98239190260739773</v>
      </c>
      <c r="X2863" s="11">
        <f t="shared" si="483"/>
        <v>1510</v>
      </c>
      <c r="Y2863" s="12">
        <f t="shared" si="490"/>
        <v>1.7608097392602266E-2</v>
      </c>
    </row>
    <row r="2864" spans="1:31">
      <c r="A2864" s="1">
        <v>37561</v>
      </c>
      <c r="B2864" s="7" t="s">
        <v>85</v>
      </c>
      <c r="C2864" s="8" t="str">
        <f t="shared" si="484"/>
        <v>Fri</v>
      </c>
      <c r="E2864" s="10">
        <v>22</v>
      </c>
      <c r="F2864" s="9">
        <v>40778</v>
      </c>
      <c r="G2864" s="9">
        <v>15158</v>
      </c>
      <c r="H2864" s="61">
        <v>13323</v>
      </c>
      <c r="I2864" s="9">
        <v>335</v>
      </c>
      <c r="J2864" s="9">
        <v>0</v>
      </c>
      <c r="K2864" s="9">
        <v>3605</v>
      </c>
      <c r="L2864" s="84">
        <v>6623</v>
      </c>
      <c r="M2864" s="16"/>
      <c r="N2864" s="20"/>
      <c r="O2864" s="11">
        <f t="shared" si="485"/>
        <v>79822</v>
      </c>
      <c r="P2864" s="11">
        <v>0</v>
      </c>
      <c r="Q2864" s="11">
        <f t="shared" si="486"/>
        <v>3605</v>
      </c>
      <c r="S2864" s="11">
        <f t="shared" ref="S2864:S2893" si="491">O2864-P2864</f>
        <v>79822</v>
      </c>
      <c r="T2864" s="11">
        <f t="shared" si="481"/>
        <v>79822</v>
      </c>
      <c r="U2864" s="11">
        <f t="shared" ref="U2864:U2893" si="492">S2864-S2863</f>
        <v>-5934</v>
      </c>
      <c r="V2864" s="11">
        <f t="shared" si="482"/>
        <v>73199</v>
      </c>
      <c r="W2864" s="12">
        <f t="shared" ref="W2864:W2893" si="493">V2864/S2864</f>
        <v>0.91702788704868332</v>
      </c>
      <c r="X2864" s="11">
        <f t="shared" si="483"/>
        <v>6623</v>
      </c>
      <c r="Y2864" s="12">
        <f t="shared" ref="Y2864:Y2893" si="494">X2864/S2864</f>
        <v>8.2972112951316679E-2</v>
      </c>
      <c r="AA2864" s="9">
        <f>INTERCEPT(T2864:T2893,E2864:E2893)</f>
        <v>30745.54994651959</v>
      </c>
      <c r="AB2864" s="9">
        <f>SLOPE(T2864:T2893,E2864:E2893)</f>
        <v>2335.7063819970213</v>
      </c>
      <c r="AC2864" s="12">
        <f>RSQ(T2864:T2893,E2864:E2893)</f>
        <v>0.94592216382961181</v>
      </c>
      <c r="AD2864" s="9">
        <f>AA2864+(AB2864*55)</f>
        <v>159209.40095635576</v>
      </c>
      <c r="AE2864" s="10">
        <f>SUM(E2864:E2893)</f>
        <v>533</v>
      </c>
    </row>
    <row r="2865" spans="1:25">
      <c r="A2865" s="1">
        <v>37562</v>
      </c>
      <c r="B2865" s="7" t="s">
        <v>85</v>
      </c>
      <c r="C2865" s="8" t="str">
        <f t="shared" si="484"/>
        <v>Sat</v>
      </c>
      <c r="E2865" s="10">
        <v>24</v>
      </c>
      <c r="F2865" s="9">
        <v>40297</v>
      </c>
      <c r="G2865" s="9">
        <v>14848</v>
      </c>
      <c r="H2865" s="61">
        <v>12647</v>
      </c>
      <c r="I2865" s="9">
        <v>427</v>
      </c>
      <c r="J2865" s="9">
        <v>0</v>
      </c>
      <c r="K2865" s="9">
        <v>3605</v>
      </c>
      <c r="L2865" s="84">
        <v>8414</v>
      </c>
      <c r="M2865" s="16"/>
      <c r="N2865" s="20"/>
      <c r="O2865" s="11">
        <f t="shared" si="485"/>
        <v>80238</v>
      </c>
      <c r="P2865" s="11">
        <v>0</v>
      </c>
      <c r="Q2865" s="11">
        <f t="shared" si="486"/>
        <v>3605</v>
      </c>
      <c r="S2865" s="11">
        <f t="shared" si="491"/>
        <v>80238</v>
      </c>
      <c r="T2865" s="11">
        <f t="shared" si="481"/>
        <v>80238</v>
      </c>
      <c r="U2865" s="11">
        <f t="shared" si="492"/>
        <v>416</v>
      </c>
      <c r="V2865" s="11">
        <f t="shared" si="482"/>
        <v>71824</v>
      </c>
      <c r="W2865" s="12">
        <f t="shared" si="493"/>
        <v>0.89513696752162319</v>
      </c>
      <c r="X2865" s="11">
        <f t="shared" si="483"/>
        <v>8414</v>
      </c>
      <c r="Y2865" s="12">
        <f t="shared" si="494"/>
        <v>0.10486303247837683</v>
      </c>
    </row>
    <row r="2866" spans="1:25">
      <c r="A2866" s="1">
        <v>37563</v>
      </c>
      <c r="B2866" s="7" t="s">
        <v>85</v>
      </c>
      <c r="C2866" s="8" t="str">
        <f t="shared" si="484"/>
        <v>Sun</v>
      </c>
      <c r="E2866" s="10">
        <v>20</v>
      </c>
      <c r="F2866" s="9">
        <v>36081</v>
      </c>
      <c r="G2866" s="9">
        <v>14254</v>
      </c>
      <c r="H2866" s="61">
        <v>12063</v>
      </c>
      <c r="I2866" s="9">
        <v>133</v>
      </c>
      <c r="J2866" s="9">
        <v>0</v>
      </c>
      <c r="K2866" s="9">
        <v>3526</v>
      </c>
      <c r="L2866" s="85">
        <v>5735</v>
      </c>
      <c r="M2866" s="82"/>
      <c r="N2866" s="22"/>
      <c r="O2866" s="11">
        <f t="shared" si="485"/>
        <v>71792</v>
      </c>
      <c r="P2866" s="11">
        <v>0</v>
      </c>
      <c r="Q2866" s="11">
        <f t="shared" si="486"/>
        <v>3526</v>
      </c>
      <c r="S2866" s="11">
        <f t="shared" si="491"/>
        <v>71792</v>
      </c>
      <c r="T2866" s="11">
        <f t="shared" si="481"/>
        <v>71792</v>
      </c>
      <c r="U2866" s="11">
        <f t="shared" si="492"/>
        <v>-8446</v>
      </c>
      <c r="V2866" s="11">
        <f t="shared" si="482"/>
        <v>66057</v>
      </c>
      <c r="W2866" s="12">
        <f t="shared" si="493"/>
        <v>0.92011644751504351</v>
      </c>
      <c r="X2866" s="11">
        <f t="shared" si="483"/>
        <v>5735</v>
      </c>
      <c r="Y2866" s="12">
        <f t="shared" si="494"/>
        <v>7.9883552484956544E-2</v>
      </c>
    </row>
    <row r="2867" spans="1:25">
      <c r="A2867" s="1">
        <v>37564</v>
      </c>
      <c r="B2867" s="7" t="s">
        <v>85</v>
      </c>
      <c r="C2867" s="8" t="str">
        <f t="shared" si="484"/>
        <v>Mon</v>
      </c>
      <c r="E2867" s="10">
        <v>17</v>
      </c>
      <c r="F2867" s="9">
        <v>34078</v>
      </c>
      <c r="G2867" s="9">
        <v>14065</v>
      </c>
      <c r="H2867" s="61">
        <v>12218</v>
      </c>
      <c r="I2867" s="9">
        <v>47</v>
      </c>
      <c r="J2867" s="9">
        <v>0</v>
      </c>
      <c r="K2867" s="9">
        <v>3608</v>
      </c>
      <c r="L2867" s="84">
        <v>4011</v>
      </c>
      <c r="M2867" s="16"/>
      <c r="N2867" s="20"/>
      <c r="O2867" s="11">
        <f t="shared" si="485"/>
        <v>68027</v>
      </c>
      <c r="P2867" s="11">
        <v>0</v>
      </c>
      <c r="Q2867" s="11">
        <f t="shared" si="486"/>
        <v>3608</v>
      </c>
      <c r="S2867" s="11">
        <f t="shared" si="491"/>
        <v>68027</v>
      </c>
      <c r="T2867" s="11">
        <f t="shared" si="481"/>
        <v>68027</v>
      </c>
      <c r="U2867" s="11">
        <f t="shared" si="492"/>
        <v>-3765</v>
      </c>
      <c r="V2867" s="11">
        <f t="shared" si="482"/>
        <v>64016</v>
      </c>
      <c r="W2867" s="12">
        <f t="shared" si="493"/>
        <v>0.94103811721816333</v>
      </c>
      <c r="X2867" s="11">
        <f t="shared" si="483"/>
        <v>4011</v>
      </c>
      <c r="Y2867" s="12">
        <f t="shared" si="494"/>
        <v>5.8961882781836623E-2</v>
      </c>
    </row>
    <row r="2868" spans="1:25">
      <c r="A2868" s="1">
        <v>37565</v>
      </c>
      <c r="B2868" s="7" t="s">
        <v>85</v>
      </c>
      <c r="C2868" s="8" t="str">
        <f t="shared" si="484"/>
        <v>Tue</v>
      </c>
      <c r="E2868" s="10">
        <v>17</v>
      </c>
      <c r="F2868" s="9">
        <v>36625</v>
      </c>
      <c r="G2868" s="9">
        <v>14598</v>
      </c>
      <c r="H2868" s="61">
        <v>12659</v>
      </c>
      <c r="I2868" s="9">
        <v>733</v>
      </c>
      <c r="J2868" s="9">
        <v>0</v>
      </c>
      <c r="K2868" s="9">
        <v>3548</v>
      </c>
      <c r="L2868" s="84">
        <v>5755</v>
      </c>
      <c r="M2868" s="16"/>
      <c r="N2868" s="20"/>
      <c r="O2868" s="11">
        <f t="shared" si="485"/>
        <v>73918</v>
      </c>
      <c r="P2868" s="11">
        <v>0</v>
      </c>
      <c r="Q2868" s="11">
        <f t="shared" si="486"/>
        <v>3548</v>
      </c>
      <c r="S2868" s="11">
        <f t="shared" si="491"/>
        <v>73918</v>
      </c>
      <c r="T2868" s="11">
        <f t="shared" si="481"/>
        <v>73918</v>
      </c>
      <c r="U2868" s="11">
        <f t="shared" si="492"/>
        <v>5891</v>
      </c>
      <c r="V2868" s="11">
        <f t="shared" si="482"/>
        <v>68163</v>
      </c>
      <c r="W2868" s="12">
        <f t="shared" si="493"/>
        <v>0.92214345626234473</v>
      </c>
      <c r="X2868" s="11">
        <f t="shared" si="483"/>
        <v>5755</v>
      </c>
      <c r="Y2868" s="12">
        <f t="shared" si="494"/>
        <v>7.7856543737655243E-2</v>
      </c>
    </row>
    <row r="2869" spans="1:25">
      <c r="A2869" s="1">
        <v>37566</v>
      </c>
      <c r="B2869" s="7" t="s">
        <v>85</v>
      </c>
      <c r="C2869" s="8" t="str">
        <f t="shared" si="484"/>
        <v>Wed</v>
      </c>
      <c r="E2869" s="10">
        <v>19</v>
      </c>
      <c r="F2869" s="9">
        <v>38924</v>
      </c>
      <c r="G2869" s="9">
        <v>15287</v>
      </c>
      <c r="H2869" s="61">
        <v>13406</v>
      </c>
      <c r="I2869" s="9">
        <v>1069</v>
      </c>
      <c r="J2869" s="9">
        <v>0</v>
      </c>
      <c r="K2869" s="9">
        <v>3553</v>
      </c>
      <c r="L2869" s="84">
        <v>7451</v>
      </c>
      <c r="M2869" s="16"/>
      <c r="N2869" s="20"/>
      <c r="O2869" s="11">
        <f t="shared" si="485"/>
        <v>79690</v>
      </c>
      <c r="P2869" s="11">
        <v>1</v>
      </c>
      <c r="Q2869" s="11">
        <f t="shared" si="486"/>
        <v>3552</v>
      </c>
      <c r="S2869" s="11">
        <f t="shared" si="491"/>
        <v>79689</v>
      </c>
      <c r="T2869" s="11">
        <f t="shared" si="481"/>
        <v>79689</v>
      </c>
      <c r="U2869" s="11">
        <f t="shared" si="492"/>
        <v>5771</v>
      </c>
      <c r="V2869" s="11">
        <f t="shared" si="482"/>
        <v>72238</v>
      </c>
      <c r="W2869" s="12">
        <f t="shared" si="493"/>
        <v>0.90649901492050344</v>
      </c>
      <c r="X2869" s="11">
        <f t="shared" si="483"/>
        <v>7451</v>
      </c>
      <c r="Y2869" s="12">
        <f t="shared" si="494"/>
        <v>9.3500985079496543E-2</v>
      </c>
    </row>
    <row r="2870" spans="1:25">
      <c r="A2870" s="1">
        <v>37567</v>
      </c>
      <c r="B2870" s="7" t="s">
        <v>85</v>
      </c>
      <c r="C2870" s="8" t="str">
        <f t="shared" si="484"/>
        <v>Thur</v>
      </c>
      <c r="E2870" s="10">
        <v>22</v>
      </c>
      <c r="F2870" s="9">
        <v>40199</v>
      </c>
      <c r="G2870" s="9">
        <v>15662</v>
      </c>
      <c r="H2870" s="61">
        <v>13790</v>
      </c>
      <c r="I2870" s="9">
        <v>1388</v>
      </c>
      <c r="J2870" s="9">
        <v>0</v>
      </c>
      <c r="K2870" s="9">
        <v>3639</v>
      </c>
      <c r="L2870" s="84">
        <v>8437</v>
      </c>
      <c r="M2870" s="16"/>
      <c r="N2870" s="20"/>
      <c r="O2870" s="11">
        <f t="shared" si="485"/>
        <v>83115</v>
      </c>
      <c r="P2870" s="11">
        <v>0</v>
      </c>
      <c r="Q2870" s="11">
        <f t="shared" si="486"/>
        <v>3639</v>
      </c>
      <c r="S2870" s="11">
        <f t="shared" si="491"/>
        <v>83115</v>
      </c>
      <c r="T2870" s="11">
        <f t="shared" si="481"/>
        <v>83115</v>
      </c>
      <c r="U2870" s="11">
        <f t="shared" si="492"/>
        <v>3426</v>
      </c>
      <c r="V2870" s="11">
        <f t="shared" si="482"/>
        <v>74678</v>
      </c>
      <c r="W2870" s="12">
        <f t="shared" si="493"/>
        <v>0.89849004391505749</v>
      </c>
      <c r="X2870" s="11">
        <f t="shared" si="483"/>
        <v>8437</v>
      </c>
      <c r="Y2870" s="12">
        <f t="shared" si="494"/>
        <v>0.10150995608494255</v>
      </c>
    </row>
    <row r="2871" spans="1:25">
      <c r="A2871" s="1">
        <v>37568</v>
      </c>
      <c r="B2871" s="7" t="s">
        <v>85</v>
      </c>
      <c r="C2871" s="8" t="str">
        <f t="shared" si="484"/>
        <v>Fri</v>
      </c>
      <c r="E2871" s="10">
        <v>14</v>
      </c>
      <c r="F2871" s="9">
        <f>44831-14702</f>
        <v>30129</v>
      </c>
      <c r="G2871" s="9">
        <v>12986</v>
      </c>
      <c r="H2871" s="61">
        <v>11085</v>
      </c>
      <c r="I2871" s="9">
        <v>96</v>
      </c>
      <c r="J2871" s="9">
        <v>0</v>
      </c>
      <c r="K2871" s="9">
        <v>3211</v>
      </c>
      <c r="L2871" s="85">
        <v>1365</v>
      </c>
      <c r="M2871" s="82"/>
      <c r="N2871" s="22"/>
      <c r="O2871" s="11">
        <f t="shared" si="485"/>
        <v>58872</v>
      </c>
      <c r="P2871" s="11">
        <v>0</v>
      </c>
      <c r="Q2871" s="11">
        <f t="shared" si="486"/>
        <v>3211</v>
      </c>
      <c r="S2871" s="11">
        <f t="shared" si="491"/>
        <v>58872</v>
      </c>
      <c r="T2871" s="11">
        <f t="shared" si="481"/>
        <v>58872</v>
      </c>
      <c r="U2871" s="11">
        <f t="shared" si="492"/>
        <v>-24243</v>
      </c>
      <c r="V2871" s="11">
        <f t="shared" si="482"/>
        <v>57507</v>
      </c>
      <c r="W2871" s="12">
        <f t="shared" si="493"/>
        <v>0.97681410517733391</v>
      </c>
      <c r="X2871" s="11">
        <f t="shared" si="483"/>
        <v>1365</v>
      </c>
      <c r="Y2871" s="12">
        <f t="shared" si="494"/>
        <v>2.3185894822666125E-2</v>
      </c>
    </row>
    <row r="2872" spans="1:25">
      <c r="A2872" s="1">
        <v>37569</v>
      </c>
      <c r="B2872" s="7" t="s">
        <v>85</v>
      </c>
      <c r="C2872" s="8" t="str">
        <f t="shared" si="484"/>
        <v>Sat</v>
      </c>
      <c r="E2872" s="10">
        <v>5</v>
      </c>
      <c r="F2872" s="9">
        <f>45283-28714</f>
        <v>16569</v>
      </c>
      <c r="G2872" s="9">
        <v>10447</v>
      </c>
      <c r="H2872" s="61">
        <v>8343</v>
      </c>
      <c r="I2872" s="9">
        <v>0</v>
      </c>
      <c r="J2872" s="9">
        <v>0</v>
      </c>
      <c r="K2872" s="9">
        <v>2980</v>
      </c>
      <c r="L2872" s="85">
        <v>2</v>
      </c>
      <c r="M2872" s="82"/>
      <c r="N2872" s="22"/>
      <c r="O2872" s="11">
        <f t="shared" si="485"/>
        <v>38341</v>
      </c>
      <c r="P2872" s="11">
        <v>0</v>
      </c>
      <c r="Q2872" s="11">
        <f t="shared" si="486"/>
        <v>2980</v>
      </c>
      <c r="S2872" s="11">
        <f t="shared" si="491"/>
        <v>38341</v>
      </c>
      <c r="T2872" s="11">
        <f t="shared" si="481"/>
        <v>38341</v>
      </c>
      <c r="U2872" s="11">
        <f t="shared" si="492"/>
        <v>-20531</v>
      </c>
      <c r="V2872" s="11">
        <f t="shared" si="482"/>
        <v>38339</v>
      </c>
      <c r="W2872" s="12">
        <f t="shared" si="493"/>
        <v>0.99994783651965258</v>
      </c>
      <c r="X2872" s="11">
        <f t="shared" si="483"/>
        <v>2</v>
      </c>
      <c r="Y2872" s="12">
        <f t="shared" si="494"/>
        <v>5.2163480347408776E-5</v>
      </c>
    </row>
    <row r="2873" spans="1:25">
      <c r="A2873" s="1">
        <v>37570</v>
      </c>
      <c r="B2873" s="7" t="s">
        <v>85</v>
      </c>
      <c r="C2873" s="8" t="str">
        <f t="shared" si="484"/>
        <v>Sun</v>
      </c>
      <c r="E2873" s="10">
        <v>0</v>
      </c>
      <c r="F2873" s="9">
        <f>19331-8890</f>
        <v>10441</v>
      </c>
      <c r="G2873" s="9">
        <v>9417</v>
      </c>
      <c r="H2873" s="61">
        <v>7685</v>
      </c>
      <c r="I2873" s="9">
        <v>0</v>
      </c>
      <c r="J2873" s="9">
        <v>0</v>
      </c>
      <c r="K2873" s="9">
        <v>2867</v>
      </c>
      <c r="L2873" s="85">
        <v>0</v>
      </c>
      <c r="M2873" s="82"/>
      <c r="N2873" s="22"/>
      <c r="O2873" s="11">
        <f t="shared" si="485"/>
        <v>30410</v>
      </c>
      <c r="P2873" s="11">
        <v>0</v>
      </c>
      <c r="Q2873" s="11">
        <f t="shared" si="486"/>
        <v>2867</v>
      </c>
      <c r="S2873" s="11">
        <f t="shared" si="491"/>
        <v>30410</v>
      </c>
      <c r="T2873" s="11">
        <f t="shared" si="481"/>
        <v>30410</v>
      </c>
      <c r="U2873" s="11">
        <f t="shared" si="492"/>
        <v>-7931</v>
      </c>
      <c r="V2873" s="11">
        <f t="shared" si="482"/>
        <v>30410</v>
      </c>
      <c r="W2873" s="12">
        <f t="shared" si="493"/>
        <v>1</v>
      </c>
      <c r="X2873" s="11">
        <f t="shared" si="483"/>
        <v>0</v>
      </c>
      <c r="Y2873" s="12">
        <f t="shared" si="494"/>
        <v>0</v>
      </c>
    </row>
    <row r="2874" spans="1:25">
      <c r="A2874" s="1">
        <v>37571</v>
      </c>
      <c r="B2874" s="7" t="s">
        <v>85</v>
      </c>
      <c r="C2874" s="8" t="str">
        <f t="shared" si="484"/>
        <v>Mon</v>
      </c>
      <c r="E2874" s="10">
        <v>0</v>
      </c>
      <c r="F2874" s="9">
        <v>12953</v>
      </c>
      <c r="G2874" s="9">
        <v>10031</v>
      </c>
      <c r="H2874" s="61">
        <v>8869</v>
      </c>
      <c r="I2874" s="9">
        <v>0</v>
      </c>
      <c r="J2874" s="9">
        <v>0</v>
      </c>
      <c r="K2874" s="9">
        <v>2968</v>
      </c>
      <c r="L2874" s="84">
        <v>0</v>
      </c>
      <c r="M2874" s="16"/>
      <c r="N2874" s="20"/>
      <c r="O2874" s="11">
        <f t="shared" si="485"/>
        <v>34821</v>
      </c>
      <c r="P2874" s="11">
        <v>0</v>
      </c>
      <c r="Q2874" s="11">
        <f t="shared" si="486"/>
        <v>2968</v>
      </c>
      <c r="S2874" s="11">
        <f t="shared" si="491"/>
        <v>34821</v>
      </c>
      <c r="T2874" s="11">
        <f t="shared" si="481"/>
        <v>34821</v>
      </c>
      <c r="U2874" s="11">
        <f t="shared" si="492"/>
        <v>4411</v>
      </c>
      <c r="V2874" s="11">
        <f t="shared" si="482"/>
        <v>34821</v>
      </c>
      <c r="W2874" s="12">
        <f t="shared" si="493"/>
        <v>1</v>
      </c>
      <c r="X2874" s="11">
        <f t="shared" si="483"/>
        <v>0</v>
      </c>
      <c r="Y2874" s="12">
        <f t="shared" si="494"/>
        <v>0</v>
      </c>
    </row>
    <row r="2875" spans="1:25">
      <c r="A2875" s="1">
        <v>37572</v>
      </c>
      <c r="B2875" s="7" t="s">
        <v>85</v>
      </c>
      <c r="C2875" s="8" t="str">
        <f t="shared" si="484"/>
        <v>Tue</v>
      </c>
      <c r="E2875" s="10">
        <v>11</v>
      </c>
      <c r="F2875" s="9">
        <v>28632</v>
      </c>
      <c r="G2875" s="9">
        <v>13247</v>
      </c>
      <c r="H2875" s="61">
        <v>11410</v>
      </c>
      <c r="I2875" s="9">
        <v>83</v>
      </c>
      <c r="J2875" s="9">
        <v>0</v>
      </c>
      <c r="K2875" s="9">
        <v>3214</v>
      </c>
      <c r="L2875" s="84">
        <v>1108</v>
      </c>
      <c r="M2875" s="16"/>
      <c r="N2875" s="20"/>
      <c r="O2875" s="11">
        <f t="shared" si="485"/>
        <v>57694</v>
      </c>
      <c r="P2875" s="11">
        <v>0</v>
      </c>
      <c r="Q2875" s="11">
        <f t="shared" si="486"/>
        <v>3214</v>
      </c>
      <c r="S2875" s="11">
        <f t="shared" si="491"/>
        <v>57694</v>
      </c>
      <c r="T2875" s="11">
        <f t="shared" si="481"/>
        <v>57694</v>
      </c>
      <c r="U2875" s="11">
        <f t="shared" si="492"/>
        <v>22873</v>
      </c>
      <c r="V2875" s="11">
        <f t="shared" si="482"/>
        <v>56586</v>
      </c>
      <c r="W2875" s="12">
        <f t="shared" si="493"/>
        <v>0.98079523000658653</v>
      </c>
      <c r="X2875" s="11">
        <f t="shared" si="483"/>
        <v>1108</v>
      </c>
      <c r="Y2875" s="12">
        <f t="shared" si="494"/>
        <v>1.9204769993413525E-2</v>
      </c>
    </row>
    <row r="2876" spans="1:25">
      <c r="A2876" s="1">
        <v>37573</v>
      </c>
      <c r="B2876" s="7" t="s">
        <v>85</v>
      </c>
      <c r="C2876" s="8" t="str">
        <f t="shared" si="484"/>
        <v>Wed</v>
      </c>
      <c r="E2876" s="10">
        <v>22</v>
      </c>
      <c r="F2876" s="9">
        <v>40381</v>
      </c>
      <c r="G2876" s="9">
        <v>15814</v>
      </c>
      <c r="H2876" s="61">
        <v>14156</v>
      </c>
      <c r="I2876" s="9">
        <v>1377</v>
      </c>
      <c r="J2876" s="9">
        <v>0</v>
      </c>
      <c r="K2876" s="9">
        <v>3171</v>
      </c>
      <c r="L2876" s="85">
        <v>7907</v>
      </c>
      <c r="M2876" s="82"/>
      <c r="N2876" s="22"/>
      <c r="O2876" s="11">
        <f t="shared" si="485"/>
        <v>82806</v>
      </c>
      <c r="P2876" s="11">
        <v>65</v>
      </c>
      <c r="Q2876" s="11">
        <f t="shared" si="486"/>
        <v>3106</v>
      </c>
      <c r="S2876" s="11">
        <f t="shared" si="491"/>
        <v>82741</v>
      </c>
      <c r="T2876" s="11">
        <f t="shared" si="481"/>
        <v>82741</v>
      </c>
      <c r="U2876" s="11">
        <f t="shared" si="492"/>
        <v>25047</v>
      </c>
      <c r="V2876" s="11">
        <f t="shared" si="482"/>
        <v>74834</v>
      </c>
      <c r="W2876" s="12">
        <f t="shared" si="493"/>
        <v>0.90443673632177513</v>
      </c>
      <c r="X2876" s="11">
        <f t="shared" si="483"/>
        <v>7907</v>
      </c>
      <c r="Y2876" s="12">
        <f t="shared" si="494"/>
        <v>9.5563263678224819E-2</v>
      </c>
    </row>
    <row r="2877" spans="1:25">
      <c r="A2877" s="1">
        <v>37574</v>
      </c>
      <c r="B2877" s="7" t="s">
        <v>85</v>
      </c>
      <c r="C2877" s="8" t="str">
        <f t="shared" si="484"/>
        <v>Thur</v>
      </c>
      <c r="E2877" s="10">
        <v>17</v>
      </c>
      <c r="F2877" s="9">
        <v>32246</v>
      </c>
      <c r="G2877" s="9">
        <v>13800</v>
      </c>
      <c r="H2877" s="61">
        <v>12249</v>
      </c>
      <c r="I2877" s="9">
        <v>353</v>
      </c>
      <c r="J2877" s="9">
        <v>0</v>
      </c>
      <c r="K2877" s="9">
        <v>3540</v>
      </c>
      <c r="L2877" s="85">
        <v>2583</v>
      </c>
      <c r="M2877" s="82"/>
      <c r="N2877" s="22"/>
      <c r="O2877" s="11">
        <f t="shared" si="485"/>
        <v>64771</v>
      </c>
      <c r="P2877" s="11">
        <v>53</v>
      </c>
      <c r="Q2877" s="11">
        <f t="shared" si="486"/>
        <v>3487</v>
      </c>
      <c r="S2877" s="11">
        <f t="shared" si="491"/>
        <v>64718</v>
      </c>
      <c r="T2877" s="11">
        <f t="shared" si="481"/>
        <v>64718</v>
      </c>
      <c r="U2877" s="11">
        <f t="shared" si="492"/>
        <v>-18023</v>
      </c>
      <c r="V2877" s="11">
        <f t="shared" si="482"/>
        <v>62135</v>
      </c>
      <c r="W2877" s="12">
        <f t="shared" si="493"/>
        <v>0.96008838344819059</v>
      </c>
      <c r="X2877" s="11">
        <f t="shared" si="483"/>
        <v>2583</v>
      </c>
      <c r="Y2877" s="12">
        <f t="shared" si="494"/>
        <v>3.9911616551809387E-2</v>
      </c>
    </row>
    <row r="2878" spans="1:25">
      <c r="A2878" s="1">
        <v>37575</v>
      </c>
      <c r="B2878" s="7" t="s">
        <v>85</v>
      </c>
      <c r="C2878" s="8" t="str">
        <f t="shared" si="484"/>
        <v>Fri</v>
      </c>
      <c r="E2878" s="10">
        <v>12</v>
      </c>
      <c r="F2878" s="9">
        <v>28022</v>
      </c>
      <c r="G2878" s="9">
        <v>12112</v>
      </c>
      <c r="H2878" s="61">
        <v>10801</v>
      </c>
      <c r="I2878" s="9">
        <v>62</v>
      </c>
      <c r="J2878" s="9">
        <v>0</v>
      </c>
      <c r="K2878" s="9">
        <v>3210</v>
      </c>
      <c r="L2878" s="84">
        <v>292</v>
      </c>
      <c r="M2878" s="16"/>
      <c r="N2878" s="20"/>
      <c r="O2878" s="11">
        <f t="shared" si="485"/>
        <v>54499</v>
      </c>
      <c r="P2878" s="11">
        <v>0</v>
      </c>
      <c r="Q2878" s="11">
        <f t="shared" si="486"/>
        <v>3210</v>
      </c>
      <c r="S2878" s="11">
        <f t="shared" si="491"/>
        <v>54499</v>
      </c>
      <c r="T2878" s="11">
        <f t="shared" si="481"/>
        <v>54499</v>
      </c>
      <c r="U2878" s="11">
        <f t="shared" si="492"/>
        <v>-10219</v>
      </c>
      <c r="V2878" s="11">
        <f t="shared" si="482"/>
        <v>54207</v>
      </c>
      <c r="W2878" s="12">
        <f t="shared" si="493"/>
        <v>0.99464210352483529</v>
      </c>
      <c r="X2878" s="11">
        <f t="shared" si="483"/>
        <v>292</v>
      </c>
      <c r="Y2878" s="12">
        <f t="shared" si="494"/>
        <v>5.3578964751646819E-3</v>
      </c>
    </row>
    <row r="2879" spans="1:25">
      <c r="A2879" s="1">
        <v>37576</v>
      </c>
      <c r="B2879" s="7" t="s">
        <v>85</v>
      </c>
      <c r="C2879" s="8" t="str">
        <f t="shared" si="484"/>
        <v>Sat</v>
      </c>
      <c r="E2879" s="10">
        <v>13</v>
      </c>
      <c r="F2879" s="9">
        <v>30356</v>
      </c>
      <c r="G2879" s="9">
        <v>12499</v>
      </c>
      <c r="H2879" s="61">
        <v>10353</v>
      </c>
      <c r="I2879" s="9">
        <v>92</v>
      </c>
      <c r="J2879" s="9">
        <v>0</v>
      </c>
      <c r="K2879" s="9">
        <v>3484</v>
      </c>
      <c r="L2879" s="84">
        <v>816</v>
      </c>
      <c r="M2879" s="16"/>
      <c r="N2879" s="20"/>
      <c r="O2879" s="11">
        <f t="shared" si="485"/>
        <v>57600</v>
      </c>
      <c r="P2879" s="11">
        <v>0</v>
      </c>
      <c r="Q2879" s="11">
        <f t="shared" si="486"/>
        <v>3484</v>
      </c>
      <c r="S2879" s="11">
        <f t="shared" si="491"/>
        <v>57600</v>
      </c>
      <c r="T2879" s="11">
        <f t="shared" si="481"/>
        <v>57600</v>
      </c>
      <c r="U2879" s="11">
        <f t="shared" si="492"/>
        <v>3101</v>
      </c>
      <c r="V2879" s="11">
        <f t="shared" si="482"/>
        <v>56784</v>
      </c>
      <c r="W2879" s="12">
        <f t="shared" si="493"/>
        <v>0.98583333333333334</v>
      </c>
      <c r="X2879" s="11">
        <f t="shared" si="483"/>
        <v>816</v>
      </c>
      <c r="Y2879" s="12">
        <f t="shared" si="494"/>
        <v>1.4166666666666666E-2</v>
      </c>
    </row>
    <row r="2880" spans="1:25">
      <c r="A2880" s="1">
        <v>37577</v>
      </c>
      <c r="B2880" s="7" t="s">
        <v>85</v>
      </c>
      <c r="C2880" s="8" t="str">
        <f t="shared" si="484"/>
        <v>Sun</v>
      </c>
      <c r="E2880" s="10">
        <v>23</v>
      </c>
      <c r="F2880" s="9">
        <v>41055</v>
      </c>
      <c r="G2880" s="9">
        <v>15430</v>
      </c>
      <c r="H2880" s="61">
        <v>13297</v>
      </c>
      <c r="I2880" s="9">
        <v>1461</v>
      </c>
      <c r="J2880" s="9">
        <v>0</v>
      </c>
      <c r="K2880" s="9">
        <v>3969</v>
      </c>
      <c r="L2880" s="85">
        <v>8081</v>
      </c>
      <c r="M2880" s="82"/>
      <c r="N2880" s="22"/>
      <c r="O2880" s="11">
        <f t="shared" si="485"/>
        <v>83293</v>
      </c>
      <c r="P2880" s="11">
        <v>0</v>
      </c>
      <c r="Q2880" s="11">
        <f t="shared" si="486"/>
        <v>3969</v>
      </c>
      <c r="S2880" s="11">
        <f t="shared" si="491"/>
        <v>83293</v>
      </c>
      <c r="T2880" s="11">
        <f t="shared" si="481"/>
        <v>83293</v>
      </c>
      <c r="U2880" s="11">
        <f t="shared" si="492"/>
        <v>25693</v>
      </c>
      <c r="V2880" s="11">
        <f t="shared" si="482"/>
        <v>75212</v>
      </c>
      <c r="W2880" s="12">
        <f t="shared" si="493"/>
        <v>0.90298104282472713</v>
      </c>
      <c r="X2880" s="11">
        <f t="shared" si="483"/>
        <v>8081</v>
      </c>
      <c r="Y2880" s="12">
        <f t="shared" si="494"/>
        <v>9.7018957175272827E-2</v>
      </c>
    </row>
    <row r="2881" spans="1:31">
      <c r="A2881" s="1">
        <v>37578</v>
      </c>
      <c r="B2881" s="7" t="s">
        <v>85</v>
      </c>
      <c r="C2881" s="8" t="str">
        <f t="shared" si="484"/>
        <v>Mon</v>
      </c>
      <c r="E2881" s="10">
        <v>25</v>
      </c>
      <c r="F2881" s="9">
        <v>42689</v>
      </c>
      <c r="G2881" s="9">
        <v>16568</v>
      </c>
      <c r="H2881" s="61">
        <v>14931</v>
      </c>
      <c r="I2881" s="9">
        <v>2539</v>
      </c>
      <c r="J2881" s="9">
        <v>0</v>
      </c>
      <c r="K2881" s="9">
        <v>4167</v>
      </c>
      <c r="L2881" s="85">
        <v>10482</v>
      </c>
      <c r="M2881" s="82"/>
      <c r="N2881" s="22"/>
      <c r="O2881" s="11">
        <f t="shared" si="485"/>
        <v>91376</v>
      </c>
      <c r="P2881" s="11">
        <v>10</v>
      </c>
      <c r="Q2881" s="11">
        <f t="shared" si="486"/>
        <v>4157</v>
      </c>
      <c r="S2881" s="11">
        <f t="shared" si="491"/>
        <v>91366</v>
      </c>
      <c r="T2881" s="11">
        <f t="shared" si="481"/>
        <v>91366</v>
      </c>
      <c r="U2881" s="11">
        <f t="shared" si="492"/>
        <v>8073</v>
      </c>
      <c r="V2881" s="11">
        <f t="shared" si="482"/>
        <v>80884</v>
      </c>
      <c r="W2881" s="12">
        <f t="shared" si="493"/>
        <v>0.88527460981108952</v>
      </c>
      <c r="X2881" s="11">
        <f t="shared" si="483"/>
        <v>10482</v>
      </c>
      <c r="Y2881" s="12">
        <f t="shared" si="494"/>
        <v>0.11472539018891054</v>
      </c>
    </row>
    <row r="2882" spans="1:31">
      <c r="A2882" s="1">
        <v>37579</v>
      </c>
      <c r="B2882" s="7" t="s">
        <v>85</v>
      </c>
      <c r="C2882" s="8" t="str">
        <f t="shared" si="484"/>
        <v>Tue</v>
      </c>
      <c r="E2882" s="10">
        <v>21</v>
      </c>
      <c r="F2882" s="9">
        <v>39801</v>
      </c>
      <c r="G2882" s="9">
        <v>15668</v>
      </c>
      <c r="H2882" s="61">
        <v>14089</v>
      </c>
      <c r="I2882" s="9">
        <v>1419</v>
      </c>
      <c r="J2882" s="9">
        <v>0</v>
      </c>
      <c r="K2882" s="9">
        <v>4885</v>
      </c>
      <c r="L2882" s="84">
        <v>7513</v>
      </c>
      <c r="M2882" s="16"/>
      <c r="N2882" s="20"/>
      <c r="O2882" s="11">
        <f t="shared" si="485"/>
        <v>83375</v>
      </c>
      <c r="P2882" s="11">
        <v>1269</v>
      </c>
      <c r="Q2882" s="11">
        <f t="shared" si="486"/>
        <v>3616</v>
      </c>
      <c r="S2882" s="11">
        <f t="shared" si="491"/>
        <v>82106</v>
      </c>
      <c r="T2882" s="11">
        <f t="shared" si="481"/>
        <v>82106</v>
      </c>
      <c r="U2882" s="11">
        <f t="shared" si="492"/>
        <v>-9260</v>
      </c>
      <c r="V2882" s="11">
        <f t="shared" si="482"/>
        <v>74593</v>
      </c>
      <c r="W2882" s="12">
        <f t="shared" si="493"/>
        <v>0.90849633400725893</v>
      </c>
      <c r="X2882" s="11">
        <f t="shared" si="483"/>
        <v>7513</v>
      </c>
      <c r="Y2882" s="12">
        <f t="shared" si="494"/>
        <v>9.1503665992741096E-2</v>
      </c>
    </row>
    <row r="2883" spans="1:31">
      <c r="A2883" s="1">
        <v>37580</v>
      </c>
      <c r="B2883" s="7" t="s">
        <v>85</v>
      </c>
      <c r="C2883" s="8" t="str">
        <f t="shared" si="484"/>
        <v>Wed</v>
      </c>
      <c r="E2883" s="10">
        <v>18</v>
      </c>
      <c r="F2883" s="9">
        <v>36654</v>
      </c>
      <c r="G2883" s="9">
        <v>15091</v>
      </c>
      <c r="H2883" s="61">
        <v>13258</v>
      </c>
      <c r="I2883" s="9">
        <v>1147</v>
      </c>
      <c r="J2883" s="9">
        <v>0</v>
      </c>
      <c r="K2883" s="9">
        <v>9089</v>
      </c>
      <c r="L2883" s="84">
        <v>5370</v>
      </c>
      <c r="M2883" s="16"/>
      <c r="N2883" s="20"/>
      <c r="O2883" s="11">
        <f t="shared" si="485"/>
        <v>80609</v>
      </c>
      <c r="P2883" s="11">
        <v>5894</v>
      </c>
      <c r="Q2883" s="11">
        <f t="shared" si="486"/>
        <v>3195</v>
      </c>
      <c r="S2883" s="11">
        <f t="shared" si="491"/>
        <v>74715</v>
      </c>
      <c r="T2883" s="11">
        <f t="shared" ref="T2883:T2946" si="495">SUM(S2883,D2883)</f>
        <v>74715</v>
      </c>
      <c r="U2883" s="11">
        <f t="shared" si="492"/>
        <v>-7391</v>
      </c>
      <c r="V2883" s="11">
        <f t="shared" ref="V2883:V2946" si="496">SUM(F2883:K2883)-P2883</f>
        <v>69345</v>
      </c>
      <c r="W2883" s="12">
        <f t="shared" si="493"/>
        <v>0.92812688215217831</v>
      </c>
      <c r="X2883" s="11">
        <f t="shared" ref="X2883:X2946" si="497">SUM(L2883:M2883)</f>
        <v>5370</v>
      </c>
      <c r="Y2883" s="12">
        <f t="shared" si="494"/>
        <v>7.1873117847821716E-2</v>
      </c>
    </row>
    <row r="2884" spans="1:31">
      <c r="A2884" s="1">
        <v>37581</v>
      </c>
      <c r="B2884" s="7" t="s">
        <v>85</v>
      </c>
      <c r="C2884" s="8" t="str">
        <f t="shared" ref="C2884:C2947" si="498">IF(WEEKDAY(A2884)=1,"Sun",IF(WEEKDAY(A2884)=2,"Mon",IF(WEEKDAY(A2884)=3,"Tue",IF(WEEKDAY(A2884)=4,"Wed",IF(WEEKDAY(A2884)=5,"Thur",IF(WEEKDAY(A2884)=6,"Fri",IF(WEEKDAY(A2884)=7,"Sat")))))))</f>
        <v>Thur</v>
      </c>
      <c r="E2884" s="10">
        <v>13</v>
      </c>
      <c r="F2884" s="9">
        <v>32446</v>
      </c>
      <c r="G2884" s="9">
        <v>13339</v>
      </c>
      <c r="H2884" s="61">
        <v>11934</v>
      </c>
      <c r="I2884" s="9">
        <v>462</v>
      </c>
      <c r="J2884" s="9">
        <v>0</v>
      </c>
      <c r="K2884" s="9">
        <v>3588</v>
      </c>
      <c r="L2884" s="85">
        <v>1557</v>
      </c>
      <c r="M2884" s="82"/>
      <c r="N2884" s="22"/>
      <c r="O2884" s="11">
        <f t="shared" ref="O2884:O2947" si="499">SUM(F2884:M2884)</f>
        <v>63326</v>
      </c>
      <c r="P2884" s="11">
        <v>136</v>
      </c>
      <c r="Q2884" s="11">
        <f t="shared" ref="Q2884:Q2947" si="500">K2884-P2884</f>
        <v>3452</v>
      </c>
      <c r="S2884" s="11">
        <f t="shared" si="491"/>
        <v>63190</v>
      </c>
      <c r="T2884" s="11">
        <f t="shared" si="495"/>
        <v>63190</v>
      </c>
      <c r="U2884" s="11">
        <f t="shared" si="492"/>
        <v>-11525</v>
      </c>
      <c r="V2884" s="11">
        <f t="shared" si="496"/>
        <v>61633</v>
      </c>
      <c r="W2884" s="12">
        <f t="shared" si="493"/>
        <v>0.97536002532046207</v>
      </c>
      <c r="X2884" s="11">
        <f t="shared" si="497"/>
        <v>1557</v>
      </c>
      <c r="Y2884" s="12">
        <f t="shared" si="494"/>
        <v>2.46399746795379E-2</v>
      </c>
    </row>
    <row r="2885" spans="1:31">
      <c r="A2885" s="1">
        <v>37582</v>
      </c>
      <c r="B2885" s="7" t="s">
        <v>85</v>
      </c>
      <c r="C2885" s="8" t="str">
        <f t="shared" si="498"/>
        <v>Fri</v>
      </c>
      <c r="E2885" s="10">
        <v>20</v>
      </c>
      <c r="F2885" s="9">
        <v>41507</v>
      </c>
      <c r="G2885" s="9">
        <v>16889</v>
      </c>
      <c r="H2885" s="61">
        <v>13795</v>
      </c>
      <c r="I2885" s="9">
        <v>1129</v>
      </c>
      <c r="J2885" s="9">
        <v>0</v>
      </c>
      <c r="K2885" s="9">
        <v>3950</v>
      </c>
      <c r="L2885" s="85">
        <v>8072</v>
      </c>
      <c r="M2885" s="82"/>
      <c r="N2885" s="22"/>
      <c r="O2885" s="11">
        <f t="shared" si="499"/>
        <v>85342</v>
      </c>
      <c r="P2885" s="11">
        <v>0</v>
      </c>
      <c r="Q2885" s="11">
        <f t="shared" si="500"/>
        <v>3950</v>
      </c>
      <c r="S2885" s="11">
        <f t="shared" si="491"/>
        <v>85342</v>
      </c>
      <c r="T2885" s="11">
        <f t="shared" si="495"/>
        <v>85342</v>
      </c>
      <c r="U2885" s="11">
        <f t="shared" si="492"/>
        <v>22152</v>
      </c>
      <c r="V2885" s="11">
        <f t="shared" si="496"/>
        <v>77270</v>
      </c>
      <c r="W2885" s="12">
        <f t="shared" si="493"/>
        <v>0.90541585620210452</v>
      </c>
      <c r="X2885" s="11">
        <f t="shared" si="497"/>
        <v>8072</v>
      </c>
      <c r="Y2885" s="12">
        <f t="shared" si="494"/>
        <v>9.4584143797895523E-2</v>
      </c>
    </row>
    <row r="2886" spans="1:31">
      <c r="A2886" s="1">
        <v>37583</v>
      </c>
      <c r="B2886" s="7" t="s">
        <v>85</v>
      </c>
      <c r="C2886" s="8" t="str">
        <f t="shared" si="498"/>
        <v>Sat</v>
      </c>
      <c r="E2886" s="10">
        <v>23</v>
      </c>
      <c r="F2886" s="9">
        <v>40527</v>
      </c>
      <c r="G2886" s="9">
        <v>16679</v>
      </c>
      <c r="H2886" s="61">
        <v>12851</v>
      </c>
      <c r="I2886" s="9">
        <v>1208</v>
      </c>
      <c r="J2886" s="9">
        <v>0</v>
      </c>
      <c r="K2886" s="9">
        <v>7819</v>
      </c>
      <c r="L2886" s="84">
        <v>7034</v>
      </c>
      <c r="M2886" s="16"/>
      <c r="N2886" s="20"/>
      <c r="O2886" s="11">
        <f t="shared" si="499"/>
        <v>86118</v>
      </c>
      <c r="P2886" s="11">
        <v>4316</v>
      </c>
      <c r="Q2886" s="11">
        <f t="shared" si="500"/>
        <v>3503</v>
      </c>
      <c r="S2886" s="11">
        <f t="shared" si="491"/>
        <v>81802</v>
      </c>
      <c r="T2886" s="11">
        <f t="shared" si="495"/>
        <v>81802</v>
      </c>
      <c r="U2886" s="11">
        <f t="shared" si="492"/>
        <v>-3540</v>
      </c>
      <c r="V2886" s="11">
        <f t="shared" si="496"/>
        <v>74768</v>
      </c>
      <c r="W2886" s="12">
        <f t="shared" si="493"/>
        <v>0.91401188235006481</v>
      </c>
      <c r="X2886" s="11">
        <f t="shared" si="497"/>
        <v>7034</v>
      </c>
      <c r="Y2886" s="12">
        <f t="shared" si="494"/>
        <v>8.5988117649935206E-2</v>
      </c>
    </row>
    <row r="2887" spans="1:31">
      <c r="A2887" s="1">
        <v>37584</v>
      </c>
      <c r="B2887" s="7" t="s">
        <v>85</v>
      </c>
      <c r="C2887" s="8" t="str">
        <f t="shared" si="498"/>
        <v>Sun</v>
      </c>
      <c r="E2887" s="10">
        <v>18</v>
      </c>
      <c r="F2887" s="9">
        <v>35513</v>
      </c>
      <c r="G2887" s="9">
        <v>15682</v>
      </c>
      <c r="H2887" s="61">
        <v>11778</v>
      </c>
      <c r="I2887" s="9">
        <v>496</v>
      </c>
      <c r="J2887" s="9">
        <v>0</v>
      </c>
      <c r="K2887" s="9">
        <v>3645</v>
      </c>
      <c r="L2887" s="85">
        <v>3213</v>
      </c>
      <c r="M2887" s="82"/>
      <c r="N2887" s="22"/>
      <c r="O2887" s="11">
        <f t="shared" si="499"/>
        <v>70327</v>
      </c>
      <c r="P2887" s="11">
        <v>0</v>
      </c>
      <c r="Q2887" s="11">
        <f t="shared" si="500"/>
        <v>3645</v>
      </c>
      <c r="S2887" s="11">
        <f t="shared" si="491"/>
        <v>70327</v>
      </c>
      <c r="T2887" s="11">
        <f t="shared" si="495"/>
        <v>70327</v>
      </c>
      <c r="U2887" s="11">
        <f t="shared" si="492"/>
        <v>-11475</v>
      </c>
      <c r="V2887" s="11">
        <f t="shared" si="496"/>
        <v>67114</v>
      </c>
      <c r="W2887" s="12">
        <f t="shared" si="493"/>
        <v>0.95431342158772592</v>
      </c>
      <c r="X2887" s="11">
        <f t="shared" si="497"/>
        <v>3213</v>
      </c>
      <c r="Y2887" s="12">
        <f t="shared" si="494"/>
        <v>4.5686578412274088E-2</v>
      </c>
    </row>
    <row r="2888" spans="1:31">
      <c r="A2888" s="1">
        <v>37585</v>
      </c>
      <c r="B2888" s="7" t="s">
        <v>85</v>
      </c>
      <c r="C2888" s="8" t="str">
        <f t="shared" si="498"/>
        <v>Mon</v>
      </c>
      <c r="E2888" s="10">
        <v>13</v>
      </c>
      <c r="F2888" s="9">
        <v>29520</v>
      </c>
      <c r="G2888" s="9">
        <v>14954</v>
      </c>
      <c r="H2888" s="61">
        <v>11398</v>
      </c>
      <c r="I2888" s="9">
        <v>227</v>
      </c>
      <c r="J2888" s="9">
        <v>0</v>
      </c>
      <c r="K2888" s="9">
        <v>3430</v>
      </c>
      <c r="L2888" s="84">
        <v>2466</v>
      </c>
      <c r="M2888" s="16"/>
      <c r="N2888" s="20"/>
      <c r="O2888" s="11">
        <f t="shared" si="499"/>
        <v>61995</v>
      </c>
      <c r="P2888" s="11">
        <v>0</v>
      </c>
      <c r="Q2888" s="11">
        <f t="shared" si="500"/>
        <v>3430</v>
      </c>
      <c r="S2888" s="11">
        <f t="shared" si="491"/>
        <v>61995</v>
      </c>
      <c r="T2888" s="11">
        <f t="shared" si="495"/>
        <v>61995</v>
      </c>
      <c r="U2888" s="11">
        <f t="shared" si="492"/>
        <v>-8332</v>
      </c>
      <c r="V2888" s="11">
        <f t="shared" si="496"/>
        <v>59529</v>
      </c>
      <c r="W2888" s="12">
        <f t="shared" si="493"/>
        <v>0.96022259859666104</v>
      </c>
      <c r="X2888" s="11">
        <f t="shared" si="497"/>
        <v>2466</v>
      </c>
      <c r="Y2888" s="12">
        <f t="shared" si="494"/>
        <v>3.9777401403338977E-2</v>
      </c>
    </row>
    <row r="2889" spans="1:31">
      <c r="A2889" s="1">
        <v>37586</v>
      </c>
      <c r="B2889" s="7" t="s">
        <v>85</v>
      </c>
      <c r="C2889" s="8" t="str">
        <f t="shared" si="498"/>
        <v>Tue</v>
      </c>
      <c r="E2889" s="10">
        <v>20</v>
      </c>
      <c r="F2889" s="9">
        <v>33417</v>
      </c>
      <c r="G2889" s="9">
        <v>16334</v>
      </c>
      <c r="H2889" s="61">
        <v>12866</v>
      </c>
      <c r="I2889" s="9">
        <v>354</v>
      </c>
      <c r="J2889" s="9">
        <v>0</v>
      </c>
      <c r="K2889" s="9">
        <v>5356</v>
      </c>
      <c r="L2889" s="84">
        <v>9740</v>
      </c>
      <c r="M2889" s="16"/>
      <c r="N2889" s="20"/>
      <c r="O2889" s="11">
        <f t="shared" si="499"/>
        <v>78067</v>
      </c>
      <c r="P2889" s="11">
        <v>1478</v>
      </c>
      <c r="Q2889" s="11">
        <f t="shared" si="500"/>
        <v>3878</v>
      </c>
      <c r="S2889" s="11">
        <f t="shared" si="491"/>
        <v>76589</v>
      </c>
      <c r="T2889" s="11">
        <f t="shared" si="495"/>
        <v>76589</v>
      </c>
      <c r="U2889" s="11">
        <f t="shared" si="492"/>
        <v>14594</v>
      </c>
      <c r="V2889" s="11">
        <f t="shared" si="496"/>
        <v>66849</v>
      </c>
      <c r="W2889" s="12">
        <f t="shared" si="493"/>
        <v>0.87282769066053867</v>
      </c>
      <c r="X2889" s="11">
        <f t="shared" si="497"/>
        <v>9740</v>
      </c>
      <c r="Y2889" s="12">
        <f t="shared" si="494"/>
        <v>0.12717230933946128</v>
      </c>
    </row>
    <row r="2890" spans="1:31">
      <c r="A2890" s="1">
        <v>37587</v>
      </c>
      <c r="B2890" s="7" t="s">
        <v>85</v>
      </c>
      <c r="C2890" s="8" t="str">
        <f t="shared" si="498"/>
        <v>Wed</v>
      </c>
      <c r="E2890" s="10">
        <v>29</v>
      </c>
      <c r="F2890" s="9">
        <v>40139</v>
      </c>
      <c r="G2890" s="9">
        <v>18727</v>
      </c>
      <c r="H2890" s="61">
        <v>15126</v>
      </c>
      <c r="I2890" s="9">
        <v>2121</v>
      </c>
      <c r="J2890" s="9">
        <v>861</v>
      </c>
      <c r="K2890" s="9">
        <v>4154</v>
      </c>
      <c r="L2890" s="84">
        <v>20232</v>
      </c>
      <c r="M2890" s="16"/>
      <c r="N2890" s="20"/>
      <c r="O2890" s="11">
        <f t="shared" si="499"/>
        <v>101360</v>
      </c>
      <c r="P2890" s="11">
        <v>0</v>
      </c>
      <c r="Q2890" s="11">
        <f t="shared" si="500"/>
        <v>4154</v>
      </c>
      <c r="S2890" s="11">
        <f t="shared" si="491"/>
        <v>101360</v>
      </c>
      <c r="T2890" s="11">
        <f t="shared" si="495"/>
        <v>101360</v>
      </c>
      <c r="U2890" s="11">
        <f t="shared" si="492"/>
        <v>24771</v>
      </c>
      <c r="V2890" s="11">
        <f t="shared" si="496"/>
        <v>81128</v>
      </c>
      <c r="W2890" s="12">
        <f t="shared" si="493"/>
        <v>0.80039463299131808</v>
      </c>
      <c r="X2890" s="11">
        <f t="shared" si="497"/>
        <v>20232</v>
      </c>
      <c r="Y2890" s="12">
        <f t="shared" si="494"/>
        <v>0.19960536700868192</v>
      </c>
    </row>
    <row r="2891" spans="1:31">
      <c r="A2891" s="1">
        <v>37588</v>
      </c>
      <c r="B2891" s="7" t="s">
        <v>85</v>
      </c>
      <c r="C2891" s="8" t="str">
        <f t="shared" si="498"/>
        <v>Thur</v>
      </c>
      <c r="E2891" s="10">
        <v>34</v>
      </c>
      <c r="F2891" s="9">
        <v>42982</v>
      </c>
      <c r="G2891" s="9">
        <v>19056</v>
      </c>
      <c r="H2891" s="61">
        <v>14840</v>
      </c>
      <c r="I2891" s="9">
        <v>2519</v>
      </c>
      <c r="J2891" s="9">
        <v>141</v>
      </c>
      <c r="K2891" s="9">
        <v>4429</v>
      </c>
      <c r="L2891" s="84">
        <v>21834</v>
      </c>
      <c r="M2891" s="16"/>
      <c r="N2891" s="20"/>
      <c r="O2891" s="11">
        <f t="shared" si="499"/>
        <v>105801</v>
      </c>
      <c r="P2891" s="11">
        <v>0</v>
      </c>
      <c r="Q2891" s="11">
        <f t="shared" si="500"/>
        <v>4429</v>
      </c>
      <c r="S2891" s="11">
        <f t="shared" si="491"/>
        <v>105801</v>
      </c>
      <c r="T2891" s="11">
        <f t="shared" si="495"/>
        <v>105801</v>
      </c>
      <c r="U2891" s="11">
        <f t="shared" si="492"/>
        <v>4441</v>
      </c>
      <c r="V2891" s="11">
        <f t="shared" si="496"/>
        <v>83967</v>
      </c>
      <c r="W2891" s="12">
        <f t="shared" si="493"/>
        <v>0.79363144015652021</v>
      </c>
      <c r="X2891" s="11">
        <f t="shared" si="497"/>
        <v>21834</v>
      </c>
      <c r="Y2891" s="12">
        <f t="shared" si="494"/>
        <v>0.20636855984347974</v>
      </c>
    </row>
    <row r="2892" spans="1:31">
      <c r="A2892" s="1">
        <v>37589</v>
      </c>
      <c r="B2892" s="7" t="s">
        <v>85</v>
      </c>
      <c r="C2892" s="8" t="str">
        <f t="shared" si="498"/>
        <v>Fri</v>
      </c>
      <c r="E2892" s="10">
        <v>20</v>
      </c>
      <c r="F2892" s="9">
        <v>32565</v>
      </c>
      <c r="G2892" s="9">
        <v>16943</v>
      </c>
      <c r="H2892" s="61">
        <v>12451</v>
      </c>
      <c r="I2892" s="9">
        <v>1181</v>
      </c>
      <c r="J2892" s="9">
        <v>0</v>
      </c>
      <c r="K2892" s="9">
        <v>3770</v>
      </c>
      <c r="L2892" s="84">
        <v>16731</v>
      </c>
      <c r="M2892" s="16"/>
      <c r="N2892" s="20"/>
      <c r="O2892" s="11">
        <f t="shared" si="499"/>
        <v>83641</v>
      </c>
      <c r="P2892" s="11">
        <v>0</v>
      </c>
      <c r="Q2892" s="11">
        <f t="shared" si="500"/>
        <v>3770</v>
      </c>
      <c r="S2892" s="11">
        <f t="shared" si="491"/>
        <v>83641</v>
      </c>
      <c r="T2892" s="11">
        <f t="shared" si="495"/>
        <v>83641</v>
      </c>
      <c r="U2892" s="11">
        <f t="shared" si="492"/>
        <v>-22160</v>
      </c>
      <c r="V2892" s="11">
        <f t="shared" si="496"/>
        <v>66910</v>
      </c>
      <c r="W2892" s="12">
        <f t="shared" si="493"/>
        <v>0.79996652359488762</v>
      </c>
      <c r="X2892" s="11">
        <f t="shared" si="497"/>
        <v>16731</v>
      </c>
      <c r="Y2892" s="12">
        <f t="shared" si="494"/>
        <v>0.20003347640511232</v>
      </c>
    </row>
    <row r="2893" spans="1:31">
      <c r="A2893" s="1">
        <v>37590</v>
      </c>
      <c r="B2893" s="7" t="s">
        <v>85</v>
      </c>
      <c r="C2893" s="8" t="str">
        <f t="shared" si="498"/>
        <v>Sat</v>
      </c>
      <c r="E2893" s="10">
        <v>21</v>
      </c>
      <c r="F2893" s="9">
        <v>36041</v>
      </c>
      <c r="G2893" s="9">
        <v>17583</v>
      </c>
      <c r="H2893" s="61">
        <v>13144</v>
      </c>
      <c r="I2893" s="9">
        <v>1033</v>
      </c>
      <c r="J2893" s="9">
        <v>0</v>
      </c>
      <c r="K2893" s="9">
        <v>3978</v>
      </c>
      <c r="L2893" s="84">
        <v>17695</v>
      </c>
      <c r="M2893" s="16"/>
      <c r="N2893" s="20"/>
      <c r="O2893" s="11">
        <f t="shared" si="499"/>
        <v>89474</v>
      </c>
      <c r="P2893" s="11">
        <v>0</v>
      </c>
      <c r="Q2893" s="11">
        <f t="shared" si="500"/>
        <v>3978</v>
      </c>
      <c r="S2893" s="11">
        <f t="shared" si="491"/>
        <v>89474</v>
      </c>
      <c r="T2893" s="11">
        <f t="shared" si="495"/>
        <v>89474</v>
      </c>
      <c r="U2893" s="11">
        <f t="shared" si="492"/>
        <v>5833</v>
      </c>
      <c r="V2893" s="11">
        <f t="shared" si="496"/>
        <v>71779</v>
      </c>
      <c r="W2893" s="12">
        <f t="shared" si="493"/>
        <v>0.80223305094217312</v>
      </c>
      <c r="X2893" s="11">
        <f t="shared" si="497"/>
        <v>17695</v>
      </c>
      <c r="Y2893" s="12">
        <f t="shared" si="494"/>
        <v>0.19776694905782685</v>
      </c>
    </row>
    <row r="2894" spans="1:31">
      <c r="A2894" s="1">
        <v>37591</v>
      </c>
      <c r="B2894" s="7" t="s">
        <v>86</v>
      </c>
      <c r="C2894" s="8" t="str">
        <f t="shared" si="498"/>
        <v>Sun</v>
      </c>
      <c r="E2894" s="10">
        <v>33</v>
      </c>
      <c r="F2894" s="9">
        <v>45180</v>
      </c>
      <c r="G2894" s="9">
        <v>20189</v>
      </c>
      <c r="H2894" s="61">
        <v>16236</v>
      </c>
      <c r="I2894" s="9">
        <v>3053</v>
      </c>
      <c r="J2894" s="9">
        <v>0</v>
      </c>
      <c r="K2894" s="9">
        <v>4338</v>
      </c>
      <c r="L2894" s="9">
        <v>22987</v>
      </c>
      <c r="M2894" s="9"/>
      <c r="O2894" s="11">
        <f t="shared" si="499"/>
        <v>111983</v>
      </c>
      <c r="P2894" s="11">
        <v>0</v>
      </c>
      <c r="Q2894" s="11">
        <f t="shared" si="500"/>
        <v>4338</v>
      </c>
      <c r="S2894" s="11">
        <f t="shared" ref="S2894:S2924" si="501">O2894-P2894</f>
        <v>111983</v>
      </c>
      <c r="T2894" s="11">
        <f t="shared" si="495"/>
        <v>111983</v>
      </c>
      <c r="U2894" s="11">
        <f t="shared" ref="U2894:U2924" si="502">S2894-S2893</f>
        <v>22509</v>
      </c>
      <c r="V2894" s="11">
        <f t="shared" si="496"/>
        <v>88996</v>
      </c>
      <c r="W2894" s="12">
        <f t="shared" ref="W2894:W2924" si="503">V2894/S2894</f>
        <v>0.79472777117955407</v>
      </c>
      <c r="X2894" s="11">
        <f t="shared" si="497"/>
        <v>22987</v>
      </c>
      <c r="Y2894" s="12">
        <f t="shared" ref="Y2894:Y2924" si="504">X2894/S2894</f>
        <v>0.20527222882044596</v>
      </c>
      <c r="AA2894" s="9">
        <f>INTERCEPT(T2894:T2924,E2894:E2924)</f>
        <v>28084.418107667196</v>
      </c>
      <c r="AB2894" s="9">
        <f>SLOPE(T2894:T2924,E2894:E2924)</f>
        <v>2835.3244698205549</v>
      </c>
      <c r="AC2894" s="12">
        <f>RSQ(T2894:T2924,E2894:E2924)</f>
        <v>0.90463016509967231</v>
      </c>
      <c r="AD2894" s="9">
        <f>AA2894+(AB2894*55)</f>
        <v>184027.26394779771</v>
      </c>
      <c r="AE2894" s="10">
        <f>SUM(E2894:E2924)</f>
        <v>823</v>
      </c>
    </row>
    <row r="2895" spans="1:31">
      <c r="A2895" s="1">
        <v>37592</v>
      </c>
      <c r="B2895" s="7" t="s">
        <v>86</v>
      </c>
      <c r="C2895" s="8" t="str">
        <f t="shared" si="498"/>
        <v>Mon</v>
      </c>
      <c r="E2895" s="10">
        <v>23</v>
      </c>
      <c r="F2895" s="9">
        <v>38627</v>
      </c>
      <c r="G2895" s="9">
        <v>19307</v>
      </c>
      <c r="H2895" s="61">
        <v>15449</v>
      </c>
      <c r="I2895" s="9">
        <v>2034</v>
      </c>
      <c r="J2895" s="9">
        <v>0</v>
      </c>
      <c r="K2895" s="9">
        <v>4017</v>
      </c>
      <c r="L2895" s="9">
        <v>20177</v>
      </c>
      <c r="M2895" s="9"/>
      <c r="O2895" s="11">
        <f t="shared" si="499"/>
        <v>99611</v>
      </c>
      <c r="P2895" s="11">
        <v>0</v>
      </c>
      <c r="Q2895" s="11">
        <f t="shared" si="500"/>
        <v>4017</v>
      </c>
      <c r="S2895" s="11">
        <f t="shared" si="501"/>
        <v>99611</v>
      </c>
      <c r="T2895" s="11">
        <f t="shared" si="495"/>
        <v>99611</v>
      </c>
      <c r="U2895" s="11">
        <f t="shared" si="502"/>
        <v>-12372</v>
      </c>
      <c r="V2895" s="11">
        <f t="shared" si="496"/>
        <v>79434</v>
      </c>
      <c r="W2895" s="12">
        <f t="shared" si="503"/>
        <v>0.79744204957283837</v>
      </c>
      <c r="X2895" s="11">
        <f t="shared" si="497"/>
        <v>20177</v>
      </c>
      <c r="Y2895" s="12">
        <f t="shared" si="504"/>
        <v>0.20255795042716165</v>
      </c>
      <c r="AA2895" s="11"/>
    </row>
    <row r="2896" spans="1:31">
      <c r="A2896" s="1">
        <v>37593</v>
      </c>
      <c r="B2896" s="7" t="s">
        <v>86</v>
      </c>
      <c r="C2896" s="8" t="str">
        <f t="shared" si="498"/>
        <v>Tue</v>
      </c>
      <c r="E2896" s="10">
        <v>40</v>
      </c>
      <c r="F2896" s="9">
        <v>57909</v>
      </c>
      <c r="G2896" s="9">
        <v>22586</v>
      </c>
      <c r="H2896" s="61">
        <v>19242</v>
      </c>
      <c r="I2896" s="9">
        <v>4679</v>
      </c>
      <c r="J2896" s="9">
        <v>92</v>
      </c>
      <c r="K2896" s="9">
        <v>10963</v>
      </c>
      <c r="L2896" s="9">
        <v>25198</v>
      </c>
      <c r="M2896" s="9"/>
      <c r="O2896" s="11">
        <f t="shared" si="499"/>
        <v>140669</v>
      </c>
      <c r="P2896" s="11">
        <v>0</v>
      </c>
      <c r="Q2896" s="11">
        <f t="shared" si="500"/>
        <v>10963</v>
      </c>
      <c r="S2896" s="11">
        <f t="shared" si="501"/>
        <v>140669</v>
      </c>
      <c r="T2896" s="11">
        <f t="shared" si="495"/>
        <v>140669</v>
      </c>
      <c r="U2896" s="11">
        <f t="shared" si="502"/>
        <v>41058</v>
      </c>
      <c r="V2896" s="11">
        <f t="shared" si="496"/>
        <v>115471</v>
      </c>
      <c r="W2896" s="12">
        <f t="shared" si="503"/>
        <v>0.82087026992443257</v>
      </c>
      <c r="X2896" s="11">
        <f t="shared" si="497"/>
        <v>25198</v>
      </c>
      <c r="Y2896" s="12">
        <f t="shared" si="504"/>
        <v>0.17912973007556746</v>
      </c>
      <c r="AA2896" s="11"/>
    </row>
    <row r="2897" spans="1:27">
      <c r="A2897" s="1">
        <v>37594</v>
      </c>
      <c r="B2897" s="7" t="s">
        <v>86</v>
      </c>
      <c r="C2897" s="8" t="str">
        <f t="shared" si="498"/>
        <v>Wed</v>
      </c>
      <c r="D2897" s="9">
        <v>5000</v>
      </c>
      <c r="E2897" s="10">
        <v>37</v>
      </c>
      <c r="F2897" s="9">
        <v>57265</v>
      </c>
      <c r="G2897" s="9">
        <v>19897</v>
      </c>
      <c r="H2897" s="61">
        <v>17518</v>
      </c>
      <c r="I2897" s="9">
        <v>4127</v>
      </c>
      <c r="J2897" s="9">
        <v>0</v>
      </c>
      <c r="K2897" s="9">
        <v>13922</v>
      </c>
      <c r="L2897" s="9">
        <v>20518</v>
      </c>
      <c r="M2897" s="9"/>
      <c r="O2897" s="11">
        <f t="shared" si="499"/>
        <v>133247</v>
      </c>
      <c r="P2897" s="11">
        <v>0</v>
      </c>
      <c r="Q2897" s="11">
        <f t="shared" si="500"/>
        <v>13922</v>
      </c>
      <c r="S2897" s="11">
        <f t="shared" si="501"/>
        <v>133247</v>
      </c>
      <c r="T2897" s="11">
        <f t="shared" si="495"/>
        <v>138247</v>
      </c>
      <c r="U2897" s="11">
        <f t="shared" si="502"/>
        <v>-7422</v>
      </c>
      <c r="V2897" s="11">
        <f t="shared" si="496"/>
        <v>112729</v>
      </c>
      <c r="W2897" s="12">
        <f t="shared" si="503"/>
        <v>0.84601529490344995</v>
      </c>
      <c r="X2897" s="11">
        <f t="shared" si="497"/>
        <v>20518</v>
      </c>
      <c r="Y2897" s="12">
        <f t="shared" si="504"/>
        <v>0.15398470509655002</v>
      </c>
      <c r="AA2897" s="11"/>
    </row>
    <row r="2898" spans="1:27">
      <c r="A2898" s="1">
        <v>37595</v>
      </c>
      <c r="B2898" s="7" t="s">
        <v>86</v>
      </c>
      <c r="C2898" s="8" t="str">
        <f t="shared" si="498"/>
        <v>Thur</v>
      </c>
      <c r="D2898" s="9">
        <v>5000</v>
      </c>
      <c r="E2898" s="10">
        <v>36</v>
      </c>
      <c r="F2898" s="9">
        <v>55769</v>
      </c>
      <c r="G2898" s="9">
        <v>19651</v>
      </c>
      <c r="H2898" s="61">
        <v>17228</v>
      </c>
      <c r="I2898" s="9">
        <v>3998</v>
      </c>
      <c r="J2898" s="9">
        <v>301</v>
      </c>
      <c r="K2898" s="9">
        <v>13928</v>
      </c>
      <c r="L2898" s="9">
        <v>22139</v>
      </c>
      <c r="M2898" s="9"/>
      <c r="O2898" s="11">
        <f t="shared" si="499"/>
        <v>133014</v>
      </c>
      <c r="P2898" s="11">
        <v>0</v>
      </c>
      <c r="Q2898" s="11">
        <f t="shared" si="500"/>
        <v>13928</v>
      </c>
      <c r="S2898" s="11">
        <f t="shared" si="501"/>
        <v>133014</v>
      </c>
      <c r="T2898" s="11">
        <f t="shared" si="495"/>
        <v>138014</v>
      </c>
      <c r="U2898" s="11">
        <f t="shared" si="502"/>
        <v>-233</v>
      </c>
      <c r="V2898" s="11">
        <f t="shared" si="496"/>
        <v>110875</v>
      </c>
      <c r="W2898" s="12">
        <f t="shared" si="503"/>
        <v>0.83355887350203739</v>
      </c>
      <c r="X2898" s="11">
        <f t="shared" si="497"/>
        <v>22139</v>
      </c>
      <c r="Y2898" s="12">
        <f t="shared" si="504"/>
        <v>0.16644112649796261</v>
      </c>
      <c r="AA2898" s="11"/>
    </row>
    <row r="2899" spans="1:27">
      <c r="A2899" s="1">
        <v>37596</v>
      </c>
      <c r="B2899" s="7" t="s">
        <v>86</v>
      </c>
      <c r="C2899" s="8" t="str">
        <f t="shared" si="498"/>
        <v>Fri</v>
      </c>
      <c r="D2899" s="9">
        <v>5000</v>
      </c>
      <c r="E2899" s="10">
        <v>37</v>
      </c>
      <c r="F2899" s="9">
        <v>51205</v>
      </c>
      <c r="G2899" s="9">
        <v>19387</v>
      </c>
      <c r="H2899" s="61">
        <v>16666</v>
      </c>
      <c r="I2899" s="9">
        <v>3689</v>
      </c>
      <c r="J2899" s="9">
        <v>283</v>
      </c>
      <c r="K2899" s="9">
        <v>12274</v>
      </c>
      <c r="L2899" s="9">
        <v>22402</v>
      </c>
      <c r="M2899" s="9"/>
      <c r="O2899" s="11">
        <f t="shared" si="499"/>
        <v>125906</v>
      </c>
      <c r="P2899" s="11">
        <v>0</v>
      </c>
      <c r="Q2899" s="11">
        <f t="shared" si="500"/>
        <v>12274</v>
      </c>
      <c r="S2899" s="11">
        <f t="shared" si="501"/>
        <v>125906</v>
      </c>
      <c r="T2899" s="11">
        <f t="shared" si="495"/>
        <v>130906</v>
      </c>
      <c r="U2899" s="11">
        <f t="shared" si="502"/>
        <v>-7108</v>
      </c>
      <c r="V2899" s="11">
        <f t="shared" si="496"/>
        <v>103504</v>
      </c>
      <c r="W2899" s="12">
        <f t="shared" si="503"/>
        <v>0.82207361047130401</v>
      </c>
      <c r="X2899" s="11">
        <f t="shared" si="497"/>
        <v>22402</v>
      </c>
      <c r="Y2899" s="12">
        <f t="shared" si="504"/>
        <v>0.17792638952869602</v>
      </c>
      <c r="AA2899" s="11"/>
    </row>
    <row r="2900" spans="1:27">
      <c r="A2900" s="1">
        <v>37597</v>
      </c>
      <c r="B2900" s="7" t="s">
        <v>86</v>
      </c>
      <c r="C2900" s="8" t="str">
        <f t="shared" si="498"/>
        <v>Sat</v>
      </c>
      <c r="D2900" s="9">
        <v>5000</v>
      </c>
      <c r="E2900" s="10">
        <v>34</v>
      </c>
      <c r="F2900" s="9">
        <v>48237</v>
      </c>
      <c r="G2900" s="9">
        <v>19415</v>
      </c>
      <c r="H2900" s="61">
        <v>16175</v>
      </c>
      <c r="I2900" s="9">
        <v>3572</v>
      </c>
      <c r="J2900" s="9">
        <v>26</v>
      </c>
      <c r="K2900" s="9">
        <v>3185</v>
      </c>
      <c r="L2900" s="9">
        <v>22325</v>
      </c>
      <c r="M2900" s="9"/>
      <c r="O2900" s="11">
        <f t="shared" si="499"/>
        <v>112935</v>
      </c>
      <c r="P2900" s="11">
        <v>0</v>
      </c>
      <c r="Q2900" s="11">
        <f t="shared" si="500"/>
        <v>3185</v>
      </c>
      <c r="S2900" s="11">
        <f t="shared" si="501"/>
        <v>112935</v>
      </c>
      <c r="T2900" s="11">
        <f t="shared" si="495"/>
        <v>117935</v>
      </c>
      <c r="U2900" s="11">
        <f t="shared" si="502"/>
        <v>-12971</v>
      </c>
      <c r="V2900" s="11">
        <f t="shared" si="496"/>
        <v>90610</v>
      </c>
      <c r="W2900" s="12">
        <f t="shared" si="503"/>
        <v>0.80231991853721163</v>
      </c>
      <c r="X2900" s="11">
        <f t="shared" si="497"/>
        <v>22325</v>
      </c>
      <c r="Y2900" s="12">
        <f t="shared" si="504"/>
        <v>0.19768008146278834</v>
      </c>
      <c r="AA2900" s="11"/>
    </row>
    <row r="2901" spans="1:27">
      <c r="A2901" s="1">
        <v>37598</v>
      </c>
      <c r="B2901" s="7" t="s">
        <v>86</v>
      </c>
      <c r="C2901" s="8" t="str">
        <f t="shared" si="498"/>
        <v>Sun</v>
      </c>
      <c r="D2901" s="9">
        <v>5000</v>
      </c>
      <c r="E2901" s="10">
        <v>26</v>
      </c>
      <c r="F2901" s="9">
        <v>44027</v>
      </c>
      <c r="G2901" s="9">
        <v>19030</v>
      </c>
      <c r="H2901" s="61">
        <v>15370</v>
      </c>
      <c r="I2901" s="9">
        <v>2442</v>
      </c>
      <c r="J2901" s="9">
        <v>86</v>
      </c>
      <c r="K2901" s="9">
        <v>2059</v>
      </c>
      <c r="L2901" s="9">
        <v>19778</v>
      </c>
      <c r="M2901" s="9"/>
      <c r="O2901" s="11">
        <f t="shared" si="499"/>
        <v>102792</v>
      </c>
      <c r="P2901" s="11">
        <v>0</v>
      </c>
      <c r="Q2901" s="11">
        <f t="shared" si="500"/>
        <v>2059</v>
      </c>
      <c r="S2901" s="11">
        <f t="shared" si="501"/>
        <v>102792</v>
      </c>
      <c r="T2901" s="11">
        <f t="shared" si="495"/>
        <v>107792</v>
      </c>
      <c r="U2901" s="11">
        <f t="shared" si="502"/>
        <v>-10143</v>
      </c>
      <c r="V2901" s="11">
        <f t="shared" si="496"/>
        <v>83014</v>
      </c>
      <c r="W2901" s="12">
        <f t="shared" si="503"/>
        <v>0.80759203050821071</v>
      </c>
      <c r="X2901" s="11">
        <f t="shared" si="497"/>
        <v>19778</v>
      </c>
      <c r="Y2901" s="12">
        <f t="shared" si="504"/>
        <v>0.19240796949178923</v>
      </c>
      <c r="AA2901" s="11"/>
    </row>
    <row r="2902" spans="1:27">
      <c r="A2902" s="1">
        <v>37599</v>
      </c>
      <c r="B2902" s="7" t="s">
        <v>86</v>
      </c>
      <c r="C2902" s="8" t="str">
        <f t="shared" si="498"/>
        <v>Mon</v>
      </c>
      <c r="D2902" s="9">
        <v>5000</v>
      </c>
      <c r="E2902" s="10">
        <v>35</v>
      </c>
      <c r="F2902" s="9">
        <v>52782</v>
      </c>
      <c r="G2902" s="9">
        <v>21763</v>
      </c>
      <c r="H2902" s="61">
        <v>18670</v>
      </c>
      <c r="I2902" s="9">
        <v>4380</v>
      </c>
      <c r="J2902" s="9">
        <v>102</v>
      </c>
      <c r="K2902" s="9">
        <v>2111</v>
      </c>
      <c r="L2902" s="9">
        <v>26935</v>
      </c>
      <c r="M2902" s="9"/>
      <c r="O2902" s="11">
        <f t="shared" si="499"/>
        <v>126743</v>
      </c>
      <c r="P2902" s="11">
        <v>0</v>
      </c>
      <c r="Q2902" s="11">
        <f t="shared" si="500"/>
        <v>2111</v>
      </c>
      <c r="S2902" s="11">
        <f t="shared" si="501"/>
        <v>126743</v>
      </c>
      <c r="T2902" s="11">
        <f t="shared" si="495"/>
        <v>131743</v>
      </c>
      <c r="U2902" s="11">
        <f t="shared" si="502"/>
        <v>23951</v>
      </c>
      <c r="V2902" s="11">
        <f t="shared" si="496"/>
        <v>99808</v>
      </c>
      <c r="W2902" s="12">
        <f t="shared" si="503"/>
        <v>0.78748333241283541</v>
      </c>
      <c r="X2902" s="11">
        <f t="shared" si="497"/>
        <v>26935</v>
      </c>
      <c r="Y2902" s="12">
        <f t="shared" si="504"/>
        <v>0.21251666758716459</v>
      </c>
      <c r="AA2902" s="11"/>
    </row>
    <row r="2903" spans="1:27">
      <c r="A2903" s="1">
        <v>37600</v>
      </c>
      <c r="B2903" s="7" t="s">
        <v>86</v>
      </c>
      <c r="C2903" s="8" t="str">
        <f t="shared" si="498"/>
        <v>Tue</v>
      </c>
      <c r="E2903" s="10">
        <v>31</v>
      </c>
      <c r="F2903" s="9">
        <v>52152</v>
      </c>
      <c r="G2903" s="9">
        <v>25686</v>
      </c>
      <c r="H2903" s="61">
        <v>18625</v>
      </c>
      <c r="I2903" s="9">
        <v>4589</v>
      </c>
      <c r="J2903" s="9">
        <v>30</v>
      </c>
      <c r="K2903" s="9">
        <v>4552</v>
      </c>
      <c r="L2903" s="9">
        <v>27083</v>
      </c>
      <c r="M2903" s="9"/>
      <c r="O2903" s="11">
        <f t="shared" si="499"/>
        <v>132717</v>
      </c>
      <c r="P2903" s="11">
        <v>227</v>
      </c>
      <c r="Q2903" s="11">
        <f t="shared" si="500"/>
        <v>4325</v>
      </c>
      <c r="S2903" s="11">
        <f t="shared" si="501"/>
        <v>132490</v>
      </c>
      <c r="T2903" s="11">
        <f t="shared" si="495"/>
        <v>132490</v>
      </c>
      <c r="U2903" s="11">
        <f t="shared" si="502"/>
        <v>5747</v>
      </c>
      <c r="V2903" s="11">
        <f t="shared" si="496"/>
        <v>105407</v>
      </c>
      <c r="W2903" s="12">
        <f t="shared" si="503"/>
        <v>0.79558457242056002</v>
      </c>
      <c r="X2903" s="11">
        <f t="shared" si="497"/>
        <v>27083</v>
      </c>
      <c r="Y2903" s="12">
        <f t="shared" si="504"/>
        <v>0.20441542757943995</v>
      </c>
      <c r="AA2903" s="11"/>
    </row>
    <row r="2904" spans="1:27">
      <c r="A2904" s="1">
        <v>37601</v>
      </c>
      <c r="B2904" s="7" t="s">
        <v>86</v>
      </c>
      <c r="C2904" s="8" t="str">
        <f t="shared" si="498"/>
        <v>Wed</v>
      </c>
      <c r="E2904" s="10">
        <v>29</v>
      </c>
      <c r="F2904" s="9">
        <v>49474</v>
      </c>
      <c r="G2904" s="9">
        <v>24994</v>
      </c>
      <c r="H2904" s="61">
        <v>17926</v>
      </c>
      <c r="I2904" s="9">
        <v>4094</v>
      </c>
      <c r="J2904" s="9">
        <v>0</v>
      </c>
      <c r="K2904" s="9">
        <v>4709</v>
      </c>
      <c r="L2904" s="9">
        <v>25057</v>
      </c>
      <c r="M2904" s="9"/>
      <c r="O2904" s="11">
        <f t="shared" si="499"/>
        <v>126254</v>
      </c>
      <c r="P2904" s="11">
        <v>193</v>
      </c>
      <c r="Q2904" s="11">
        <f t="shared" si="500"/>
        <v>4516</v>
      </c>
      <c r="S2904" s="11">
        <f t="shared" si="501"/>
        <v>126061</v>
      </c>
      <c r="T2904" s="11">
        <f t="shared" si="495"/>
        <v>126061</v>
      </c>
      <c r="U2904" s="11">
        <f t="shared" si="502"/>
        <v>-6429</v>
      </c>
      <c r="V2904" s="11">
        <f t="shared" si="496"/>
        <v>101004</v>
      </c>
      <c r="W2904" s="12">
        <f t="shared" si="503"/>
        <v>0.80123114999881007</v>
      </c>
      <c r="X2904" s="11">
        <f t="shared" si="497"/>
        <v>25057</v>
      </c>
      <c r="Y2904" s="12">
        <f t="shared" si="504"/>
        <v>0.19876885000118991</v>
      </c>
      <c r="AA2904" s="11"/>
    </row>
    <row r="2905" spans="1:27">
      <c r="A2905" s="1">
        <v>37602</v>
      </c>
      <c r="B2905" s="7" t="s">
        <v>86</v>
      </c>
      <c r="C2905" s="8" t="str">
        <f t="shared" si="498"/>
        <v>Thur</v>
      </c>
      <c r="E2905" s="10">
        <v>26</v>
      </c>
      <c r="F2905" s="9">
        <v>41624</v>
      </c>
      <c r="G2905" s="9">
        <v>22655</v>
      </c>
      <c r="H2905" s="61">
        <v>15907</v>
      </c>
      <c r="I2905" s="9">
        <v>2557</v>
      </c>
      <c r="J2905" s="9">
        <v>0</v>
      </c>
      <c r="K2905" s="9">
        <v>4735</v>
      </c>
      <c r="L2905" s="9">
        <v>20402</v>
      </c>
      <c r="M2905" s="9"/>
      <c r="O2905" s="11">
        <f t="shared" si="499"/>
        <v>107880</v>
      </c>
      <c r="P2905" s="11">
        <v>188</v>
      </c>
      <c r="Q2905" s="11">
        <f t="shared" si="500"/>
        <v>4547</v>
      </c>
      <c r="S2905" s="11">
        <f t="shared" si="501"/>
        <v>107692</v>
      </c>
      <c r="T2905" s="11">
        <f t="shared" si="495"/>
        <v>107692</v>
      </c>
      <c r="U2905" s="11">
        <f t="shared" si="502"/>
        <v>-18369</v>
      </c>
      <c r="V2905" s="11">
        <f t="shared" si="496"/>
        <v>87290</v>
      </c>
      <c r="W2905" s="12">
        <f t="shared" si="503"/>
        <v>0.81055231586375964</v>
      </c>
      <c r="X2905" s="11">
        <f t="shared" si="497"/>
        <v>20402</v>
      </c>
      <c r="Y2905" s="12">
        <f t="shared" si="504"/>
        <v>0.18944768413624039</v>
      </c>
      <c r="AA2905" s="11"/>
    </row>
    <row r="2906" spans="1:27">
      <c r="A2906" s="1">
        <v>37603</v>
      </c>
      <c r="B2906" s="7" t="s">
        <v>86</v>
      </c>
      <c r="C2906" s="8" t="str">
        <f t="shared" si="498"/>
        <v>Fri</v>
      </c>
      <c r="E2906" s="10">
        <v>27</v>
      </c>
      <c r="F2906" s="9">
        <v>44243</v>
      </c>
      <c r="G2906" s="9">
        <v>20188</v>
      </c>
      <c r="H2906" s="61">
        <v>16253</v>
      </c>
      <c r="I2906" s="9">
        <v>2862</v>
      </c>
      <c r="J2906" s="9">
        <v>0</v>
      </c>
      <c r="K2906" s="9">
        <v>3930</v>
      </c>
      <c r="L2906" s="9">
        <v>21492</v>
      </c>
      <c r="M2906" s="9"/>
      <c r="O2906" s="11">
        <f t="shared" si="499"/>
        <v>108968</v>
      </c>
      <c r="P2906" s="11">
        <v>0</v>
      </c>
      <c r="Q2906" s="11">
        <f t="shared" si="500"/>
        <v>3930</v>
      </c>
      <c r="S2906" s="11">
        <f t="shared" si="501"/>
        <v>108968</v>
      </c>
      <c r="T2906" s="11">
        <f t="shared" si="495"/>
        <v>108968</v>
      </c>
      <c r="U2906" s="11">
        <f t="shared" si="502"/>
        <v>1276</v>
      </c>
      <c r="V2906" s="11">
        <f t="shared" si="496"/>
        <v>87476</v>
      </c>
      <c r="W2906" s="12">
        <f t="shared" si="503"/>
        <v>0.80276778503780921</v>
      </c>
      <c r="X2906" s="11">
        <f t="shared" si="497"/>
        <v>21492</v>
      </c>
      <c r="Y2906" s="12">
        <f t="shared" si="504"/>
        <v>0.19723221496219073</v>
      </c>
      <c r="AA2906" s="11"/>
    </row>
    <row r="2907" spans="1:27">
      <c r="A2907" s="1">
        <v>37604</v>
      </c>
      <c r="B2907" s="7" t="s">
        <v>86</v>
      </c>
      <c r="C2907" s="8" t="str">
        <f t="shared" si="498"/>
        <v>Sat</v>
      </c>
      <c r="E2907" s="10">
        <v>23</v>
      </c>
      <c r="F2907" s="9">
        <v>37064</v>
      </c>
      <c r="G2907" s="9">
        <v>18599</v>
      </c>
      <c r="H2907" s="61">
        <v>14111</v>
      </c>
      <c r="I2907" s="9">
        <v>1109</v>
      </c>
      <c r="J2907" s="9">
        <v>0</v>
      </c>
      <c r="K2907" s="9">
        <v>3982</v>
      </c>
      <c r="L2907" s="9">
        <v>17776</v>
      </c>
      <c r="M2907" s="9"/>
      <c r="O2907" s="11">
        <f t="shared" si="499"/>
        <v>92641</v>
      </c>
      <c r="P2907" s="11">
        <v>0</v>
      </c>
      <c r="Q2907" s="11">
        <f t="shared" si="500"/>
        <v>3982</v>
      </c>
      <c r="S2907" s="11">
        <f t="shared" si="501"/>
        <v>92641</v>
      </c>
      <c r="T2907" s="11">
        <f t="shared" si="495"/>
        <v>92641</v>
      </c>
      <c r="U2907" s="11">
        <f t="shared" si="502"/>
        <v>-16327</v>
      </c>
      <c r="V2907" s="11">
        <f t="shared" si="496"/>
        <v>74865</v>
      </c>
      <c r="W2907" s="12">
        <f t="shared" si="503"/>
        <v>0.80811951511749658</v>
      </c>
      <c r="X2907" s="11">
        <f t="shared" si="497"/>
        <v>17776</v>
      </c>
      <c r="Y2907" s="12">
        <f t="shared" si="504"/>
        <v>0.19188048488250342</v>
      </c>
      <c r="AA2907" s="11"/>
    </row>
    <row r="2908" spans="1:27">
      <c r="A2908" s="1">
        <v>37605</v>
      </c>
      <c r="B2908" s="7" t="s">
        <v>86</v>
      </c>
      <c r="C2908" s="8" t="str">
        <f t="shared" si="498"/>
        <v>Sun</v>
      </c>
      <c r="E2908" s="10">
        <v>19</v>
      </c>
      <c r="F2908" s="9">
        <v>33610</v>
      </c>
      <c r="G2908" s="9">
        <v>17929</v>
      </c>
      <c r="H2908" s="61">
        <v>13428</v>
      </c>
      <c r="I2908" s="9">
        <v>602</v>
      </c>
      <c r="J2908" s="9">
        <v>0</v>
      </c>
      <c r="K2908" s="9">
        <v>3963</v>
      </c>
      <c r="L2908" s="9">
        <v>15294</v>
      </c>
      <c r="M2908" s="9"/>
      <c r="O2908" s="11">
        <f t="shared" si="499"/>
        <v>84826</v>
      </c>
      <c r="P2908" s="11">
        <v>0</v>
      </c>
      <c r="Q2908" s="11">
        <f t="shared" si="500"/>
        <v>3963</v>
      </c>
      <c r="S2908" s="11">
        <f t="shared" si="501"/>
        <v>84826</v>
      </c>
      <c r="T2908" s="11">
        <f t="shared" si="495"/>
        <v>84826</v>
      </c>
      <c r="U2908" s="11">
        <f t="shared" si="502"/>
        <v>-7815</v>
      </c>
      <c r="V2908" s="11">
        <f t="shared" si="496"/>
        <v>69532</v>
      </c>
      <c r="W2908" s="12">
        <f t="shared" si="503"/>
        <v>0.81970150661353836</v>
      </c>
      <c r="X2908" s="11">
        <f t="shared" si="497"/>
        <v>15294</v>
      </c>
      <c r="Y2908" s="12">
        <f t="shared" si="504"/>
        <v>0.1802984933864617</v>
      </c>
      <c r="AA2908" s="11"/>
    </row>
    <row r="2909" spans="1:27">
      <c r="A2909" s="1">
        <v>37606</v>
      </c>
      <c r="B2909" s="7" t="s">
        <v>86</v>
      </c>
      <c r="C2909" s="8" t="str">
        <f t="shared" si="498"/>
        <v>Mon</v>
      </c>
      <c r="E2909" s="10">
        <v>26</v>
      </c>
      <c r="F2909" s="9">
        <v>42116</v>
      </c>
      <c r="G2909" s="9">
        <v>20277</v>
      </c>
      <c r="H2909" s="61">
        <v>16279</v>
      </c>
      <c r="I2909" s="9">
        <v>1738</v>
      </c>
      <c r="J2909" s="9">
        <v>72</v>
      </c>
      <c r="K2909" s="9">
        <v>4277</v>
      </c>
      <c r="L2909" s="9">
        <v>20507</v>
      </c>
      <c r="M2909" s="9"/>
      <c r="O2909" s="11">
        <f t="shared" si="499"/>
        <v>105266</v>
      </c>
      <c r="P2909" s="11">
        <v>0</v>
      </c>
      <c r="Q2909" s="11">
        <f t="shared" si="500"/>
        <v>4277</v>
      </c>
      <c r="S2909" s="11">
        <f t="shared" si="501"/>
        <v>105266</v>
      </c>
      <c r="T2909" s="11">
        <f t="shared" si="495"/>
        <v>105266</v>
      </c>
      <c r="U2909" s="11">
        <f t="shared" si="502"/>
        <v>20440</v>
      </c>
      <c r="V2909" s="11">
        <f t="shared" si="496"/>
        <v>84759</v>
      </c>
      <c r="W2909" s="12">
        <f t="shared" si="503"/>
        <v>0.8051887599034826</v>
      </c>
      <c r="X2909" s="11">
        <f t="shared" si="497"/>
        <v>20507</v>
      </c>
      <c r="Y2909" s="12">
        <f t="shared" si="504"/>
        <v>0.1948112400965174</v>
      </c>
      <c r="AA2909" s="11"/>
    </row>
    <row r="2910" spans="1:27">
      <c r="A2910" s="1">
        <v>37607</v>
      </c>
      <c r="B2910" s="7" t="s">
        <v>86</v>
      </c>
      <c r="C2910" s="8" t="str">
        <f t="shared" si="498"/>
        <v>Tue</v>
      </c>
      <c r="E2910" s="10">
        <v>30</v>
      </c>
      <c r="F2910" s="9">
        <v>45398</v>
      </c>
      <c r="G2910" s="9">
        <v>20848</v>
      </c>
      <c r="H2910" s="61">
        <v>17232</v>
      </c>
      <c r="I2910" s="9">
        <v>2504</v>
      </c>
      <c r="J2910" s="9">
        <v>1</v>
      </c>
      <c r="K2910" s="9">
        <v>4592</v>
      </c>
      <c r="L2910" s="9">
        <v>22606</v>
      </c>
      <c r="M2910" s="9"/>
      <c r="O2910" s="11">
        <f t="shared" si="499"/>
        <v>113181</v>
      </c>
      <c r="P2910" s="11">
        <v>0</v>
      </c>
      <c r="Q2910" s="11">
        <f t="shared" si="500"/>
        <v>4592</v>
      </c>
      <c r="S2910" s="11">
        <f t="shared" si="501"/>
        <v>113181</v>
      </c>
      <c r="T2910" s="11">
        <f t="shared" si="495"/>
        <v>113181</v>
      </c>
      <c r="U2910" s="11">
        <f t="shared" si="502"/>
        <v>7915</v>
      </c>
      <c r="V2910" s="11">
        <f t="shared" si="496"/>
        <v>90575</v>
      </c>
      <c r="W2910" s="12">
        <f t="shared" si="503"/>
        <v>0.80026682923812298</v>
      </c>
      <c r="X2910" s="11">
        <f t="shared" si="497"/>
        <v>22606</v>
      </c>
      <c r="Y2910" s="12">
        <f t="shared" si="504"/>
        <v>0.19973317076187699</v>
      </c>
      <c r="AA2910" s="11"/>
    </row>
    <row r="2911" spans="1:27">
      <c r="A2911" s="1">
        <v>37608</v>
      </c>
      <c r="B2911" s="7" t="s">
        <v>86</v>
      </c>
      <c r="C2911" s="8" t="str">
        <f t="shared" si="498"/>
        <v>Wed</v>
      </c>
      <c r="E2911" s="10">
        <v>27</v>
      </c>
      <c r="F2911" s="9">
        <v>39897</v>
      </c>
      <c r="G2911" s="9">
        <v>19310</v>
      </c>
      <c r="H2911" s="61">
        <v>15799</v>
      </c>
      <c r="I2911" s="9">
        <v>1640</v>
      </c>
      <c r="J2911" s="9">
        <v>0</v>
      </c>
      <c r="K2911" s="9">
        <v>4191</v>
      </c>
      <c r="L2911" s="9">
        <v>19104</v>
      </c>
      <c r="M2911" s="9"/>
      <c r="O2911" s="11">
        <f t="shared" si="499"/>
        <v>99941</v>
      </c>
      <c r="P2911" s="11">
        <v>0</v>
      </c>
      <c r="Q2911" s="11">
        <f t="shared" si="500"/>
        <v>4191</v>
      </c>
      <c r="S2911" s="11">
        <f t="shared" si="501"/>
        <v>99941</v>
      </c>
      <c r="T2911" s="11">
        <f t="shared" si="495"/>
        <v>99941</v>
      </c>
      <c r="U2911" s="11">
        <f t="shared" si="502"/>
        <v>-13240</v>
      </c>
      <c r="V2911" s="11">
        <f t="shared" si="496"/>
        <v>80837</v>
      </c>
      <c r="W2911" s="12">
        <f t="shared" si="503"/>
        <v>0.80884721985971719</v>
      </c>
      <c r="X2911" s="11">
        <f t="shared" si="497"/>
        <v>19104</v>
      </c>
      <c r="Y2911" s="12">
        <f t="shared" si="504"/>
        <v>0.19115278014028278</v>
      </c>
      <c r="AA2911" s="11"/>
    </row>
    <row r="2912" spans="1:27">
      <c r="A2912" s="1">
        <v>37609</v>
      </c>
      <c r="B2912" s="7" t="s">
        <v>86</v>
      </c>
      <c r="C2912" s="8" t="str">
        <f t="shared" si="498"/>
        <v>Thur</v>
      </c>
      <c r="E2912" s="10">
        <v>11</v>
      </c>
      <c r="F2912" s="9">
        <v>24296</v>
      </c>
      <c r="G2912" s="9">
        <v>15644</v>
      </c>
      <c r="H2912" s="61">
        <v>11662</v>
      </c>
      <c r="I2912" s="9">
        <v>333</v>
      </c>
      <c r="J2912" s="9">
        <v>0</v>
      </c>
      <c r="K2912" s="9">
        <v>3523</v>
      </c>
      <c r="L2912" s="9">
        <v>9257</v>
      </c>
      <c r="M2912" s="9"/>
      <c r="O2912" s="11">
        <f t="shared" si="499"/>
        <v>64715</v>
      </c>
      <c r="P2912" s="11">
        <v>0</v>
      </c>
      <c r="Q2912" s="11">
        <f t="shared" si="500"/>
        <v>3523</v>
      </c>
      <c r="S2912" s="11">
        <f t="shared" si="501"/>
        <v>64715</v>
      </c>
      <c r="T2912" s="11">
        <f t="shared" si="495"/>
        <v>64715</v>
      </c>
      <c r="U2912" s="11">
        <f t="shared" si="502"/>
        <v>-35226</v>
      </c>
      <c r="V2912" s="11">
        <f t="shared" si="496"/>
        <v>55458</v>
      </c>
      <c r="W2912" s="12">
        <f t="shared" si="503"/>
        <v>0.85695742872595226</v>
      </c>
      <c r="X2912" s="11">
        <f t="shared" si="497"/>
        <v>9257</v>
      </c>
      <c r="Y2912" s="12">
        <f t="shared" si="504"/>
        <v>0.14304257127404774</v>
      </c>
      <c r="AA2912" s="11"/>
    </row>
    <row r="2913" spans="1:31">
      <c r="A2913" s="1">
        <v>37610</v>
      </c>
      <c r="B2913" s="7" t="s">
        <v>86</v>
      </c>
      <c r="C2913" s="8" t="str">
        <f t="shared" si="498"/>
        <v>Fri</v>
      </c>
      <c r="E2913" s="10">
        <v>14</v>
      </c>
      <c r="F2913" s="9">
        <v>27040</v>
      </c>
      <c r="G2913" s="9">
        <v>16428</v>
      </c>
      <c r="H2913" s="61">
        <v>12248</v>
      </c>
      <c r="I2913" s="9">
        <v>0</v>
      </c>
      <c r="J2913" s="9">
        <v>0</v>
      </c>
      <c r="K2913" s="9">
        <v>3605</v>
      </c>
      <c r="L2913" s="9">
        <v>11252</v>
      </c>
      <c r="M2913" s="9"/>
      <c r="O2913" s="11">
        <f t="shared" si="499"/>
        <v>70573</v>
      </c>
      <c r="P2913" s="11">
        <v>0</v>
      </c>
      <c r="Q2913" s="11">
        <f t="shared" si="500"/>
        <v>3605</v>
      </c>
      <c r="S2913" s="11">
        <f t="shared" si="501"/>
        <v>70573</v>
      </c>
      <c r="T2913" s="11">
        <f t="shared" si="495"/>
        <v>70573</v>
      </c>
      <c r="U2913" s="11">
        <f t="shared" si="502"/>
        <v>5858</v>
      </c>
      <c r="V2913" s="11">
        <f t="shared" si="496"/>
        <v>59321</v>
      </c>
      <c r="W2913" s="12">
        <f t="shared" si="503"/>
        <v>0.84056225468663648</v>
      </c>
      <c r="X2913" s="11">
        <f t="shared" si="497"/>
        <v>11252</v>
      </c>
      <c r="Y2913" s="12">
        <f t="shared" si="504"/>
        <v>0.15943774531336347</v>
      </c>
      <c r="AA2913" s="11"/>
    </row>
    <row r="2914" spans="1:31">
      <c r="A2914" s="1">
        <v>37611</v>
      </c>
      <c r="B2914" s="7" t="s">
        <v>86</v>
      </c>
      <c r="C2914" s="8" t="str">
        <f t="shared" si="498"/>
        <v>Sat</v>
      </c>
      <c r="E2914" s="10">
        <v>20</v>
      </c>
      <c r="F2914" s="9">
        <v>32565</v>
      </c>
      <c r="G2914" s="9">
        <v>17703</v>
      </c>
      <c r="H2914" s="61">
        <v>12959</v>
      </c>
      <c r="I2914" s="9">
        <v>0</v>
      </c>
      <c r="J2914" s="9">
        <v>0</v>
      </c>
      <c r="K2914" s="9">
        <v>3461</v>
      </c>
      <c r="L2914" s="9">
        <v>14573</v>
      </c>
      <c r="M2914" s="9"/>
      <c r="O2914" s="11">
        <f t="shared" si="499"/>
        <v>81261</v>
      </c>
      <c r="P2914" s="11">
        <v>0</v>
      </c>
      <c r="Q2914" s="11">
        <f t="shared" si="500"/>
        <v>3461</v>
      </c>
      <c r="S2914" s="11">
        <f t="shared" si="501"/>
        <v>81261</v>
      </c>
      <c r="T2914" s="11">
        <f t="shared" si="495"/>
        <v>81261</v>
      </c>
      <c r="U2914" s="11">
        <f t="shared" si="502"/>
        <v>10688</v>
      </c>
      <c r="V2914" s="11">
        <f t="shared" si="496"/>
        <v>66688</v>
      </c>
      <c r="W2914" s="12">
        <f t="shared" si="503"/>
        <v>0.82066427929757202</v>
      </c>
      <c r="X2914" s="11">
        <f t="shared" si="497"/>
        <v>14573</v>
      </c>
      <c r="Y2914" s="12">
        <f t="shared" si="504"/>
        <v>0.17933572070242798</v>
      </c>
      <c r="AA2914" s="11"/>
    </row>
    <row r="2915" spans="1:31">
      <c r="A2915" s="1">
        <v>37612</v>
      </c>
      <c r="B2915" s="7" t="s">
        <v>86</v>
      </c>
      <c r="C2915" s="8" t="str">
        <f t="shared" si="498"/>
        <v>Sun</v>
      </c>
      <c r="E2915" s="10">
        <v>17</v>
      </c>
      <c r="F2915" s="9">
        <v>31815</v>
      </c>
      <c r="G2915" s="9">
        <v>16661</v>
      </c>
      <c r="H2915" s="61">
        <v>11858</v>
      </c>
      <c r="I2915" s="9">
        <v>0</v>
      </c>
      <c r="J2915" s="9">
        <v>0</v>
      </c>
      <c r="K2915" s="9">
        <v>3376</v>
      </c>
      <c r="L2915" s="9">
        <v>11849</v>
      </c>
      <c r="M2915" s="9"/>
      <c r="O2915" s="11">
        <f t="shared" si="499"/>
        <v>75559</v>
      </c>
      <c r="P2915" s="11">
        <v>0</v>
      </c>
      <c r="Q2915" s="11">
        <f t="shared" si="500"/>
        <v>3376</v>
      </c>
      <c r="S2915" s="11">
        <f t="shared" si="501"/>
        <v>75559</v>
      </c>
      <c r="T2915" s="11">
        <f t="shared" si="495"/>
        <v>75559</v>
      </c>
      <c r="U2915" s="11">
        <f t="shared" si="502"/>
        <v>-5702</v>
      </c>
      <c r="V2915" s="11">
        <f t="shared" si="496"/>
        <v>63710</v>
      </c>
      <c r="W2915" s="12">
        <f t="shared" si="503"/>
        <v>0.8431821490490875</v>
      </c>
      <c r="X2915" s="11">
        <f t="shared" si="497"/>
        <v>11849</v>
      </c>
      <c r="Y2915" s="12">
        <f t="shared" si="504"/>
        <v>0.15681785095091252</v>
      </c>
      <c r="AA2915" s="11"/>
    </row>
    <row r="2916" spans="1:31">
      <c r="A2916" s="1">
        <v>37613</v>
      </c>
      <c r="B2916" s="7" t="s">
        <v>86</v>
      </c>
      <c r="C2916" s="8" t="str">
        <f t="shared" si="498"/>
        <v>Mon</v>
      </c>
      <c r="E2916" s="10">
        <v>19</v>
      </c>
      <c r="F2916" s="9">
        <v>33947</v>
      </c>
      <c r="G2916" s="9">
        <v>17910</v>
      </c>
      <c r="H2916" s="61">
        <v>12903</v>
      </c>
      <c r="I2916" s="9">
        <v>0</v>
      </c>
      <c r="J2916" s="9">
        <v>0</v>
      </c>
      <c r="K2916" s="9">
        <v>2018</v>
      </c>
      <c r="L2916" s="9">
        <v>15166</v>
      </c>
      <c r="M2916" s="9"/>
      <c r="O2916" s="11">
        <f t="shared" si="499"/>
        <v>81944</v>
      </c>
      <c r="P2916" s="11">
        <v>0</v>
      </c>
      <c r="Q2916" s="11">
        <f t="shared" si="500"/>
        <v>2018</v>
      </c>
      <c r="S2916" s="11">
        <f t="shared" si="501"/>
        <v>81944</v>
      </c>
      <c r="T2916" s="11">
        <f t="shared" si="495"/>
        <v>81944</v>
      </c>
      <c r="U2916" s="11">
        <f t="shared" si="502"/>
        <v>6385</v>
      </c>
      <c r="V2916" s="11">
        <f t="shared" si="496"/>
        <v>66778</v>
      </c>
      <c r="W2916" s="12">
        <f t="shared" si="503"/>
        <v>0.81492238601972078</v>
      </c>
      <c r="X2916" s="11">
        <f t="shared" si="497"/>
        <v>15166</v>
      </c>
      <c r="Y2916" s="12">
        <f t="shared" si="504"/>
        <v>0.18507761398027922</v>
      </c>
      <c r="AA2916" s="11"/>
    </row>
    <row r="2917" spans="1:31">
      <c r="A2917" s="1">
        <v>37614</v>
      </c>
      <c r="B2917" s="7" t="s">
        <v>86</v>
      </c>
      <c r="C2917" s="8" t="str">
        <f t="shared" si="498"/>
        <v>Tue</v>
      </c>
      <c r="E2917" s="10">
        <v>27</v>
      </c>
      <c r="F2917" s="9">
        <v>40763</v>
      </c>
      <c r="G2917" s="9">
        <v>19608</v>
      </c>
      <c r="H2917" s="61">
        <v>14364</v>
      </c>
      <c r="I2917" s="9">
        <v>0</v>
      </c>
      <c r="J2917" s="9">
        <v>0</v>
      </c>
      <c r="K2917" s="9">
        <v>2523</v>
      </c>
      <c r="L2917" s="9">
        <v>19059</v>
      </c>
      <c r="M2917" s="9"/>
      <c r="O2917" s="11">
        <f t="shared" si="499"/>
        <v>96317</v>
      </c>
      <c r="P2917" s="11">
        <v>0</v>
      </c>
      <c r="Q2917" s="11">
        <f t="shared" si="500"/>
        <v>2523</v>
      </c>
      <c r="S2917" s="11">
        <f t="shared" si="501"/>
        <v>96317</v>
      </c>
      <c r="T2917" s="11">
        <f t="shared" si="495"/>
        <v>96317</v>
      </c>
      <c r="U2917" s="11">
        <f t="shared" si="502"/>
        <v>14373</v>
      </c>
      <c r="V2917" s="11">
        <f t="shared" si="496"/>
        <v>77258</v>
      </c>
      <c r="W2917" s="12">
        <f t="shared" si="503"/>
        <v>0.80212215912040452</v>
      </c>
      <c r="X2917" s="11">
        <f t="shared" si="497"/>
        <v>19059</v>
      </c>
      <c r="Y2917" s="12">
        <f t="shared" si="504"/>
        <v>0.19787784087959551</v>
      </c>
      <c r="AA2917" s="11"/>
    </row>
    <row r="2918" spans="1:31">
      <c r="A2918" s="1">
        <v>37615</v>
      </c>
      <c r="B2918" s="7" t="s">
        <v>86</v>
      </c>
      <c r="C2918" s="8" t="str">
        <f t="shared" si="498"/>
        <v>Wed</v>
      </c>
      <c r="E2918" s="10">
        <v>28</v>
      </c>
      <c r="F2918" s="9">
        <v>44186</v>
      </c>
      <c r="G2918" s="9">
        <v>20746</v>
      </c>
      <c r="H2918" s="61">
        <v>15196</v>
      </c>
      <c r="I2918" s="9">
        <v>0</v>
      </c>
      <c r="J2918" s="9">
        <v>0</v>
      </c>
      <c r="K2918" s="9">
        <v>2503</v>
      </c>
      <c r="L2918" s="9">
        <v>21350</v>
      </c>
      <c r="M2918" s="9"/>
      <c r="O2918" s="11">
        <f t="shared" si="499"/>
        <v>103981</v>
      </c>
      <c r="P2918" s="11">
        <v>0</v>
      </c>
      <c r="Q2918" s="11">
        <f t="shared" si="500"/>
        <v>2503</v>
      </c>
      <c r="S2918" s="11">
        <f t="shared" si="501"/>
        <v>103981</v>
      </c>
      <c r="T2918" s="11">
        <f t="shared" si="495"/>
        <v>103981</v>
      </c>
      <c r="U2918" s="11">
        <f t="shared" si="502"/>
        <v>7664</v>
      </c>
      <c r="V2918" s="11">
        <f t="shared" si="496"/>
        <v>82631</v>
      </c>
      <c r="W2918" s="12">
        <f t="shared" si="503"/>
        <v>0.79467402698569933</v>
      </c>
      <c r="X2918" s="11">
        <f t="shared" si="497"/>
        <v>21350</v>
      </c>
      <c r="Y2918" s="12">
        <f t="shared" si="504"/>
        <v>0.20532597301430069</v>
      </c>
      <c r="AA2918" s="11"/>
    </row>
    <row r="2919" spans="1:31">
      <c r="A2919" s="1">
        <v>37616</v>
      </c>
      <c r="B2919" s="7" t="s">
        <v>86</v>
      </c>
      <c r="C2919" s="8" t="str">
        <f t="shared" si="498"/>
        <v>Thur</v>
      </c>
      <c r="E2919" s="10">
        <v>30</v>
      </c>
      <c r="F2919" s="9">
        <v>45961</v>
      </c>
      <c r="G2919" s="9">
        <v>21047</v>
      </c>
      <c r="H2919" s="61">
        <v>15903</v>
      </c>
      <c r="I2919" s="9">
        <v>1712</v>
      </c>
      <c r="J2919" s="9">
        <v>21</v>
      </c>
      <c r="K2919" s="9">
        <v>2464</v>
      </c>
      <c r="L2919" s="9">
        <v>22835</v>
      </c>
      <c r="M2919" s="9"/>
      <c r="O2919" s="11">
        <f t="shared" si="499"/>
        <v>109943</v>
      </c>
      <c r="P2919" s="11">
        <v>0</v>
      </c>
      <c r="Q2919" s="11">
        <f t="shared" si="500"/>
        <v>2464</v>
      </c>
      <c r="S2919" s="11">
        <f t="shared" si="501"/>
        <v>109943</v>
      </c>
      <c r="T2919" s="11">
        <f t="shared" si="495"/>
        <v>109943</v>
      </c>
      <c r="U2919" s="11">
        <f t="shared" si="502"/>
        <v>5962</v>
      </c>
      <c r="V2919" s="11">
        <f t="shared" si="496"/>
        <v>87108</v>
      </c>
      <c r="W2919" s="12">
        <f t="shared" si="503"/>
        <v>0.79230146530474888</v>
      </c>
      <c r="X2919" s="11">
        <f t="shared" si="497"/>
        <v>22835</v>
      </c>
      <c r="Y2919" s="12">
        <f t="shared" si="504"/>
        <v>0.20769853469525118</v>
      </c>
      <c r="AA2919" s="11"/>
    </row>
    <row r="2920" spans="1:31">
      <c r="A2920" s="1">
        <v>37617</v>
      </c>
      <c r="B2920" s="7" t="s">
        <v>86</v>
      </c>
      <c r="C2920" s="8" t="str">
        <f t="shared" si="498"/>
        <v>Fri</v>
      </c>
      <c r="E2920" s="10">
        <v>34</v>
      </c>
      <c r="F2920" s="9">
        <v>48633</v>
      </c>
      <c r="G2920" s="9">
        <v>21449</v>
      </c>
      <c r="H2920" s="61">
        <v>16619</v>
      </c>
      <c r="I2920" s="9">
        <v>2194</v>
      </c>
      <c r="J2920" s="9">
        <v>29</v>
      </c>
      <c r="K2920" s="9">
        <v>2581</v>
      </c>
      <c r="L2920" s="9">
        <v>24275</v>
      </c>
      <c r="M2920" s="9"/>
      <c r="O2920" s="11">
        <f t="shared" si="499"/>
        <v>115780</v>
      </c>
      <c r="P2920" s="11">
        <v>0</v>
      </c>
      <c r="Q2920" s="11">
        <f t="shared" si="500"/>
        <v>2581</v>
      </c>
      <c r="S2920" s="11">
        <f t="shared" si="501"/>
        <v>115780</v>
      </c>
      <c r="T2920" s="11">
        <f t="shared" si="495"/>
        <v>115780</v>
      </c>
      <c r="U2920" s="11">
        <f t="shared" si="502"/>
        <v>5837</v>
      </c>
      <c r="V2920" s="11">
        <f t="shared" si="496"/>
        <v>91505</v>
      </c>
      <c r="W2920" s="12">
        <f t="shared" si="503"/>
        <v>0.79033511832786318</v>
      </c>
      <c r="X2920" s="11">
        <f t="shared" si="497"/>
        <v>24275</v>
      </c>
      <c r="Y2920" s="12">
        <f t="shared" si="504"/>
        <v>0.20966488167213682</v>
      </c>
      <c r="AA2920" s="11"/>
    </row>
    <row r="2921" spans="1:31">
      <c r="A2921" s="1">
        <v>37618</v>
      </c>
      <c r="B2921" s="7" t="s">
        <v>86</v>
      </c>
      <c r="C2921" s="8" t="str">
        <f t="shared" si="498"/>
        <v>Sat</v>
      </c>
      <c r="E2921" s="10">
        <v>28</v>
      </c>
      <c r="F2921" s="9">
        <v>40611</v>
      </c>
      <c r="G2921" s="9">
        <v>19278</v>
      </c>
      <c r="H2921" s="61">
        <v>14401</v>
      </c>
      <c r="I2921" s="9">
        <v>515</v>
      </c>
      <c r="J2921" s="9">
        <v>0</v>
      </c>
      <c r="K2921" s="9">
        <v>2210</v>
      </c>
      <c r="L2921" s="9">
        <v>19233</v>
      </c>
      <c r="M2921" s="9"/>
      <c r="O2921" s="11">
        <f t="shared" si="499"/>
        <v>96248</v>
      </c>
      <c r="P2921" s="11">
        <v>0</v>
      </c>
      <c r="Q2921" s="11">
        <f t="shared" si="500"/>
        <v>2210</v>
      </c>
      <c r="S2921" s="11">
        <f t="shared" si="501"/>
        <v>96248</v>
      </c>
      <c r="T2921" s="11">
        <f t="shared" si="495"/>
        <v>96248</v>
      </c>
      <c r="U2921" s="11">
        <f t="shared" si="502"/>
        <v>-19532</v>
      </c>
      <c r="V2921" s="11">
        <f t="shared" si="496"/>
        <v>77015</v>
      </c>
      <c r="W2921" s="12">
        <f t="shared" si="503"/>
        <v>0.80017247111628298</v>
      </c>
      <c r="X2921" s="11">
        <f t="shared" si="497"/>
        <v>19233</v>
      </c>
      <c r="Y2921" s="12">
        <f t="shared" si="504"/>
        <v>0.19982752888371708</v>
      </c>
      <c r="AA2921" s="11"/>
    </row>
    <row r="2922" spans="1:31">
      <c r="A2922" s="1">
        <v>37619</v>
      </c>
      <c r="B2922" s="7" t="s">
        <v>86</v>
      </c>
      <c r="C2922" s="8" t="str">
        <f t="shared" si="498"/>
        <v>Sun</v>
      </c>
      <c r="E2922" s="10">
        <v>26</v>
      </c>
      <c r="F2922" s="9">
        <v>36877</v>
      </c>
      <c r="G2922" s="9">
        <v>18568</v>
      </c>
      <c r="H2922" s="61">
        <v>13644</v>
      </c>
      <c r="I2922" s="9">
        <v>515</v>
      </c>
      <c r="J2922" s="9">
        <v>0</v>
      </c>
      <c r="K2922" s="9">
        <v>2201</v>
      </c>
      <c r="L2922" s="9">
        <v>17611</v>
      </c>
      <c r="M2922" s="9"/>
      <c r="O2922" s="11">
        <f t="shared" si="499"/>
        <v>89416</v>
      </c>
      <c r="P2922" s="11">
        <v>0</v>
      </c>
      <c r="Q2922" s="11">
        <f t="shared" si="500"/>
        <v>2201</v>
      </c>
      <c r="S2922" s="11">
        <f t="shared" si="501"/>
        <v>89416</v>
      </c>
      <c r="T2922" s="11">
        <f t="shared" si="495"/>
        <v>89416</v>
      </c>
      <c r="U2922" s="11">
        <f t="shared" si="502"/>
        <v>-6832</v>
      </c>
      <c r="V2922" s="11">
        <f t="shared" si="496"/>
        <v>71805</v>
      </c>
      <c r="W2922" s="12">
        <f t="shared" si="503"/>
        <v>0.80304419790641501</v>
      </c>
      <c r="X2922" s="11">
        <f t="shared" si="497"/>
        <v>17611</v>
      </c>
      <c r="Y2922" s="12">
        <f t="shared" si="504"/>
        <v>0.19695580209358504</v>
      </c>
      <c r="AA2922" s="11"/>
    </row>
    <row r="2923" spans="1:31">
      <c r="A2923" s="1">
        <v>37620</v>
      </c>
      <c r="B2923" s="7" t="s">
        <v>86</v>
      </c>
      <c r="C2923" s="8" t="str">
        <f t="shared" si="498"/>
        <v>Mon</v>
      </c>
      <c r="E2923" s="10">
        <v>21</v>
      </c>
      <c r="F2923" s="9">
        <v>32864</v>
      </c>
      <c r="G2923" s="9">
        <v>17608</v>
      </c>
      <c r="H2923" s="61">
        <v>12516</v>
      </c>
      <c r="I2923" s="9">
        <v>111</v>
      </c>
      <c r="J2923" s="9">
        <v>0</v>
      </c>
      <c r="K2923" s="9">
        <v>1944</v>
      </c>
      <c r="L2923" s="9">
        <v>15012</v>
      </c>
      <c r="M2923" s="9"/>
      <c r="O2923" s="11">
        <f t="shared" si="499"/>
        <v>80055</v>
      </c>
      <c r="P2923" s="11">
        <v>0</v>
      </c>
      <c r="Q2923" s="11">
        <f t="shared" si="500"/>
        <v>1944</v>
      </c>
      <c r="S2923" s="11">
        <f t="shared" si="501"/>
        <v>80055</v>
      </c>
      <c r="T2923" s="11">
        <f t="shared" si="495"/>
        <v>80055</v>
      </c>
      <c r="U2923" s="11">
        <f t="shared" si="502"/>
        <v>-9361</v>
      </c>
      <c r="V2923" s="11">
        <f t="shared" si="496"/>
        <v>65043</v>
      </c>
      <c r="W2923" s="12">
        <f t="shared" si="503"/>
        <v>0.81247892074198991</v>
      </c>
      <c r="X2923" s="11">
        <f t="shared" si="497"/>
        <v>15012</v>
      </c>
      <c r="Y2923" s="12">
        <f t="shared" si="504"/>
        <v>0.18752107925801012</v>
      </c>
      <c r="AA2923" s="11"/>
    </row>
    <row r="2924" spans="1:31">
      <c r="A2924" s="1">
        <v>37621</v>
      </c>
      <c r="B2924" s="7" t="s">
        <v>86</v>
      </c>
      <c r="C2924" s="8" t="str">
        <f t="shared" si="498"/>
        <v>Tue</v>
      </c>
      <c r="E2924" s="10">
        <v>9</v>
      </c>
      <c r="F2924" s="9">
        <v>20498</v>
      </c>
      <c r="G2924" s="9">
        <v>14231</v>
      </c>
      <c r="H2924" s="61">
        <v>8993</v>
      </c>
      <c r="I2924" s="9">
        <v>0</v>
      </c>
      <c r="J2924" s="9">
        <v>0</v>
      </c>
      <c r="K2924" s="9">
        <v>1505</v>
      </c>
      <c r="L2924" s="9">
        <v>5104</v>
      </c>
      <c r="M2924" s="9"/>
      <c r="O2924" s="11">
        <f t="shared" si="499"/>
        <v>50331</v>
      </c>
      <c r="P2924" s="11">
        <v>0</v>
      </c>
      <c r="Q2924" s="11">
        <f t="shared" si="500"/>
        <v>1505</v>
      </c>
      <c r="S2924" s="11">
        <f t="shared" si="501"/>
        <v>50331</v>
      </c>
      <c r="T2924" s="11">
        <f t="shared" si="495"/>
        <v>50331</v>
      </c>
      <c r="U2924" s="11">
        <f t="shared" si="502"/>
        <v>-29724</v>
      </c>
      <c r="V2924" s="11">
        <f t="shared" si="496"/>
        <v>45227</v>
      </c>
      <c r="W2924" s="12">
        <f t="shared" si="503"/>
        <v>0.89859132542568199</v>
      </c>
      <c r="X2924" s="11">
        <f t="shared" si="497"/>
        <v>5104</v>
      </c>
      <c r="Y2924" s="12">
        <f t="shared" si="504"/>
        <v>0.10140867457431801</v>
      </c>
      <c r="AA2924" s="11"/>
    </row>
    <row r="2925" spans="1:31">
      <c r="A2925" s="1">
        <v>37622</v>
      </c>
      <c r="B2925" s="7" t="s">
        <v>75</v>
      </c>
      <c r="C2925" s="8" t="str">
        <f t="shared" si="498"/>
        <v>Wed</v>
      </c>
      <c r="D2925" s="11"/>
      <c r="E2925" s="10">
        <v>10</v>
      </c>
      <c r="F2925" s="9">
        <v>18864</v>
      </c>
      <c r="G2925" s="9">
        <v>14521</v>
      </c>
      <c r="H2925" s="61">
        <v>9796</v>
      </c>
      <c r="I2925" s="9">
        <v>0</v>
      </c>
      <c r="J2925" s="9">
        <v>0</v>
      </c>
      <c r="K2925" s="9">
        <v>1709</v>
      </c>
      <c r="L2925" s="9">
        <v>7107</v>
      </c>
      <c r="M2925" s="9"/>
      <c r="O2925" s="11">
        <f t="shared" si="499"/>
        <v>51997</v>
      </c>
      <c r="P2925" s="11">
        <v>0</v>
      </c>
      <c r="Q2925" s="11">
        <f t="shared" si="500"/>
        <v>1709</v>
      </c>
      <c r="S2925" s="11">
        <f>O2925-P2925</f>
        <v>51997</v>
      </c>
      <c r="T2925" s="11">
        <f t="shared" si="495"/>
        <v>51997</v>
      </c>
      <c r="U2925" s="11">
        <f>S2925-S2924</f>
        <v>1666</v>
      </c>
      <c r="V2925" s="11">
        <f t="shared" si="496"/>
        <v>44890</v>
      </c>
      <c r="W2925" s="12">
        <f>V2925/S2925</f>
        <v>0.86331903763678675</v>
      </c>
      <c r="X2925" s="11">
        <f t="shared" si="497"/>
        <v>7107</v>
      </c>
      <c r="Y2925" s="12">
        <f>X2925/S2925</f>
        <v>0.13668096236321325</v>
      </c>
      <c r="AA2925" s="9">
        <f>INTERCEPT(T2925:T2955,E2925:E2955)</f>
        <v>29568.434062229106</v>
      </c>
      <c r="AB2925" s="9">
        <f>SLOPE(T2925:T2955,E2925:E2955)</f>
        <v>2946.6420383392729</v>
      </c>
      <c r="AC2925" s="12">
        <f>RSQ(T2925:T2955,E2925:E2955)</f>
        <v>0.94088377165148152</v>
      </c>
      <c r="AD2925" s="9">
        <f>AA2925+(AB2925*55)</f>
        <v>191633.74617088912</v>
      </c>
      <c r="AE2925" s="10">
        <f>SUM(E2925:E2955)</f>
        <v>993</v>
      </c>
    </row>
    <row r="2926" spans="1:31">
      <c r="A2926" s="1">
        <v>37623</v>
      </c>
      <c r="B2926" s="7" t="s">
        <v>75</v>
      </c>
      <c r="C2926" s="8" t="str">
        <f t="shared" si="498"/>
        <v>Thur</v>
      </c>
      <c r="D2926" s="11"/>
      <c r="E2926" s="11">
        <v>22</v>
      </c>
      <c r="F2926" s="9">
        <v>34124</v>
      </c>
      <c r="G2926" s="9">
        <v>18295</v>
      </c>
      <c r="H2926" s="61">
        <v>13836</v>
      </c>
      <c r="I2926" s="9">
        <v>16</v>
      </c>
      <c r="J2926" s="9">
        <v>0</v>
      </c>
      <c r="K2926" s="9">
        <v>2112</v>
      </c>
      <c r="L2926" s="9">
        <v>16390</v>
      </c>
      <c r="M2926" s="9"/>
      <c r="O2926" s="11">
        <f t="shared" si="499"/>
        <v>84773</v>
      </c>
      <c r="P2926" s="11">
        <v>0</v>
      </c>
      <c r="Q2926" s="11">
        <f t="shared" si="500"/>
        <v>2112</v>
      </c>
      <c r="S2926" s="11">
        <f t="shared" ref="S2926:S2955" si="505">O2926-P2926</f>
        <v>84773</v>
      </c>
      <c r="T2926" s="11">
        <f t="shared" si="495"/>
        <v>84773</v>
      </c>
      <c r="U2926" s="11">
        <f t="shared" ref="U2926:U2955" si="506">S2926-S2925</f>
        <v>32776</v>
      </c>
      <c r="V2926" s="11">
        <f t="shared" si="496"/>
        <v>68383</v>
      </c>
      <c r="W2926" s="12">
        <f t="shared" ref="W2926:W2955" si="507">V2926/S2926</f>
        <v>0.80666013943118686</v>
      </c>
      <c r="X2926" s="11">
        <f t="shared" si="497"/>
        <v>16390</v>
      </c>
      <c r="Y2926" s="12">
        <f t="shared" ref="Y2926:Y2955" si="508">X2926/S2926</f>
        <v>0.19333986056881319</v>
      </c>
    </row>
    <row r="2927" spans="1:31">
      <c r="A2927" s="1">
        <v>37624</v>
      </c>
      <c r="B2927" s="7" t="s">
        <v>75</v>
      </c>
      <c r="C2927" s="8" t="str">
        <f t="shared" si="498"/>
        <v>Fri</v>
      </c>
      <c r="D2927" s="11"/>
      <c r="E2927" s="10">
        <v>25</v>
      </c>
      <c r="F2927" s="9">
        <v>41423</v>
      </c>
      <c r="G2927" s="9">
        <v>19657</v>
      </c>
      <c r="H2927" s="61">
        <v>15202</v>
      </c>
      <c r="I2927" s="9">
        <v>701</v>
      </c>
      <c r="J2927" s="9">
        <v>0</v>
      </c>
      <c r="K2927" s="9">
        <v>3566</v>
      </c>
      <c r="L2927" s="9">
        <v>19834</v>
      </c>
      <c r="M2927" s="9"/>
      <c r="O2927" s="11">
        <f t="shared" si="499"/>
        <v>100383</v>
      </c>
      <c r="P2927" s="11">
        <v>0</v>
      </c>
      <c r="Q2927" s="11">
        <f t="shared" si="500"/>
        <v>3566</v>
      </c>
      <c r="S2927" s="11">
        <f t="shared" si="505"/>
        <v>100383</v>
      </c>
      <c r="T2927" s="11">
        <f t="shared" si="495"/>
        <v>100383</v>
      </c>
      <c r="U2927" s="11">
        <f t="shared" si="506"/>
        <v>15610</v>
      </c>
      <c r="V2927" s="11">
        <f t="shared" si="496"/>
        <v>80549</v>
      </c>
      <c r="W2927" s="12">
        <f t="shared" si="507"/>
        <v>0.80241674387097417</v>
      </c>
      <c r="X2927" s="11">
        <f t="shared" si="497"/>
        <v>19834</v>
      </c>
      <c r="Y2927" s="12">
        <f t="shared" si="508"/>
        <v>0.19758325612902583</v>
      </c>
    </row>
    <row r="2928" spans="1:31">
      <c r="A2928" s="1">
        <v>37625</v>
      </c>
      <c r="B2928" s="7" t="s">
        <v>75</v>
      </c>
      <c r="C2928" s="8" t="str">
        <f t="shared" si="498"/>
        <v>Sat</v>
      </c>
      <c r="D2928" s="11"/>
      <c r="E2928" s="10">
        <v>31</v>
      </c>
      <c r="F2928" s="9">
        <v>45381</v>
      </c>
      <c r="G2928" s="9">
        <v>20194</v>
      </c>
      <c r="H2928" s="61">
        <v>15945</v>
      </c>
      <c r="I2928" s="9">
        <v>1450</v>
      </c>
      <c r="J2928" s="9">
        <v>0</v>
      </c>
      <c r="K2928" s="9">
        <v>3992</v>
      </c>
      <c r="L2928" s="9">
        <v>22196</v>
      </c>
      <c r="M2928" s="9"/>
      <c r="O2928" s="11">
        <f t="shared" si="499"/>
        <v>109158</v>
      </c>
      <c r="P2928" s="11">
        <v>0</v>
      </c>
      <c r="Q2928" s="11">
        <f t="shared" si="500"/>
        <v>3992</v>
      </c>
      <c r="S2928" s="11">
        <f t="shared" si="505"/>
        <v>109158</v>
      </c>
      <c r="T2928" s="11">
        <f t="shared" si="495"/>
        <v>109158</v>
      </c>
      <c r="U2928" s="11">
        <f t="shared" si="506"/>
        <v>8775</v>
      </c>
      <c r="V2928" s="11">
        <f t="shared" si="496"/>
        <v>86962</v>
      </c>
      <c r="W2928" s="12">
        <f t="shared" si="507"/>
        <v>0.79666171970904565</v>
      </c>
      <c r="X2928" s="11">
        <f t="shared" si="497"/>
        <v>22196</v>
      </c>
      <c r="Y2928" s="12">
        <f t="shared" si="508"/>
        <v>0.20333828029095441</v>
      </c>
    </row>
    <row r="2929" spans="1:25">
      <c r="A2929" s="1">
        <v>37626</v>
      </c>
      <c r="B2929" s="7" t="s">
        <v>75</v>
      </c>
      <c r="C2929" s="8" t="str">
        <f t="shared" si="498"/>
        <v>Sun</v>
      </c>
      <c r="D2929" s="11"/>
      <c r="E2929" s="10">
        <v>31</v>
      </c>
      <c r="F2929" s="9">
        <v>46959</v>
      </c>
      <c r="G2929" s="9">
        <v>21043</v>
      </c>
      <c r="H2929" s="61">
        <v>16553</v>
      </c>
      <c r="I2929" s="9">
        <v>1681</v>
      </c>
      <c r="J2929" s="9">
        <v>0</v>
      </c>
      <c r="K2929" s="9">
        <v>4073</v>
      </c>
      <c r="L2929" s="9">
        <v>22986</v>
      </c>
      <c r="M2929" s="9"/>
      <c r="O2929" s="11">
        <f t="shared" si="499"/>
        <v>113295</v>
      </c>
      <c r="P2929" s="11">
        <v>0</v>
      </c>
      <c r="Q2929" s="11">
        <f t="shared" si="500"/>
        <v>4073</v>
      </c>
      <c r="S2929" s="11">
        <f t="shared" si="505"/>
        <v>113295</v>
      </c>
      <c r="T2929" s="11">
        <f t="shared" si="495"/>
        <v>113295</v>
      </c>
      <c r="U2929" s="11">
        <f t="shared" si="506"/>
        <v>4137</v>
      </c>
      <c r="V2929" s="11">
        <f t="shared" si="496"/>
        <v>90309</v>
      </c>
      <c r="W2929" s="12">
        <f t="shared" si="507"/>
        <v>0.79711372964385008</v>
      </c>
      <c r="X2929" s="11">
        <f t="shared" si="497"/>
        <v>22986</v>
      </c>
      <c r="Y2929" s="12">
        <f t="shared" si="508"/>
        <v>0.20288627035614987</v>
      </c>
    </row>
    <row r="2930" spans="1:25">
      <c r="A2930" s="1">
        <v>37627</v>
      </c>
      <c r="B2930" s="7" t="s">
        <v>75</v>
      </c>
      <c r="C2930" s="8" t="str">
        <f t="shared" si="498"/>
        <v>Mon</v>
      </c>
      <c r="D2930" s="11"/>
      <c r="E2930" s="10">
        <v>30</v>
      </c>
      <c r="F2930" s="9">
        <v>47327</v>
      </c>
      <c r="G2930" s="9">
        <v>22250</v>
      </c>
      <c r="H2930" s="61">
        <v>17786</v>
      </c>
      <c r="I2930" s="9">
        <v>2240</v>
      </c>
      <c r="J2930" s="9">
        <v>285</v>
      </c>
      <c r="K2930" s="9">
        <v>4178</v>
      </c>
      <c r="L2930" s="9">
        <v>24071</v>
      </c>
      <c r="M2930" s="9"/>
      <c r="O2930" s="11">
        <f t="shared" si="499"/>
        <v>118137</v>
      </c>
      <c r="P2930" s="11">
        <v>0</v>
      </c>
      <c r="Q2930" s="11">
        <f t="shared" si="500"/>
        <v>4178</v>
      </c>
      <c r="S2930" s="11">
        <f t="shared" si="505"/>
        <v>118137</v>
      </c>
      <c r="T2930" s="11">
        <f t="shared" si="495"/>
        <v>118137</v>
      </c>
      <c r="U2930" s="11">
        <f t="shared" si="506"/>
        <v>4842</v>
      </c>
      <c r="V2930" s="11">
        <f t="shared" si="496"/>
        <v>94066</v>
      </c>
      <c r="W2930" s="12">
        <f t="shared" si="507"/>
        <v>0.79624503754115983</v>
      </c>
      <c r="X2930" s="11">
        <f t="shared" si="497"/>
        <v>24071</v>
      </c>
      <c r="Y2930" s="12">
        <f t="shared" si="508"/>
        <v>0.20375496245884017</v>
      </c>
    </row>
    <row r="2931" spans="1:25">
      <c r="A2931" s="1">
        <v>37628</v>
      </c>
      <c r="B2931" s="7" t="s">
        <v>75</v>
      </c>
      <c r="C2931" s="8" t="str">
        <f t="shared" si="498"/>
        <v>Tue</v>
      </c>
      <c r="D2931" s="11"/>
      <c r="E2931" s="10">
        <v>28</v>
      </c>
      <c r="F2931" s="9">
        <v>47071</v>
      </c>
      <c r="G2931" s="9">
        <v>22129</v>
      </c>
      <c r="H2931" s="61">
        <v>17858</v>
      </c>
      <c r="I2931" s="9">
        <v>2275</v>
      </c>
      <c r="J2931" s="9">
        <v>26</v>
      </c>
      <c r="K2931" s="9">
        <v>4384</v>
      </c>
      <c r="L2931" s="9">
        <v>23866</v>
      </c>
      <c r="M2931" s="9"/>
      <c r="O2931" s="11">
        <f t="shared" si="499"/>
        <v>117609</v>
      </c>
      <c r="P2931" s="11">
        <v>196</v>
      </c>
      <c r="Q2931" s="11">
        <f t="shared" si="500"/>
        <v>4188</v>
      </c>
      <c r="S2931" s="11">
        <f t="shared" si="505"/>
        <v>117413</v>
      </c>
      <c r="T2931" s="11">
        <f t="shared" si="495"/>
        <v>117413</v>
      </c>
      <c r="U2931" s="11">
        <f t="shared" si="506"/>
        <v>-724</v>
      </c>
      <c r="V2931" s="11">
        <f t="shared" si="496"/>
        <v>93547</v>
      </c>
      <c r="W2931" s="12">
        <f t="shared" si="507"/>
        <v>0.79673460349365066</v>
      </c>
      <c r="X2931" s="11">
        <f t="shared" si="497"/>
        <v>23866</v>
      </c>
      <c r="Y2931" s="12">
        <f t="shared" si="508"/>
        <v>0.20326539650634939</v>
      </c>
    </row>
    <row r="2932" spans="1:25">
      <c r="A2932" s="1">
        <v>37629</v>
      </c>
      <c r="B2932" s="7" t="s">
        <v>75</v>
      </c>
      <c r="C2932" s="8" t="str">
        <f t="shared" si="498"/>
        <v>Wed</v>
      </c>
      <c r="D2932" s="11"/>
      <c r="E2932" s="10">
        <v>15</v>
      </c>
      <c r="F2932" s="9">
        <v>29761</v>
      </c>
      <c r="G2932" s="9">
        <v>17622</v>
      </c>
      <c r="H2932" s="61">
        <v>13247</v>
      </c>
      <c r="I2932" s="9">
        <v>96</v>
      </c>
      <c r="J2932" s="9">
        <v>0</v>
      </c>
      <c r="K2932" s="9">
        <v>3770</v>
      </c>
      <c r="L2932" s="9">
        <v>13739</v>
      </c>
      <c r="M2932" s="9"/>
      <c r="O2932" s="11">
        <f t="shared" si="499"/>
        <v>78235</v>
      </c>
      <c r="P2932" s="11">
        <v>207</v>
      </c>
      <c r="Q2932" s="11">
        <f t="shared" si="500"/>
        <v>3563</v>
      </c>
      <c r="S2932" s="11">
        <f t="shared" si="505"/>
        <v>78028</v>
      </c>
      <c r="T2932" s="11">
        <f t="shared" si="495"/>
        <v>78028</v>
      </c>
      <c r="U2932" s="11">
        <f t="shared" si="506"/>
        <v>-39385</v>
      </c>
      <c r="V2932" s="11">
        <f t="shared" si="496"/>
        <v>64289</v>
      </c>
      <c r="W2932" s="12">
        <f t="shared" si="507"/>
        <v>0.82392218178089915</v>
      </c>
      <c r="X2932" s="11">
        <f t="shared" si="497"/>
        <v>13739</v>
      </c>
      <c r="Y2932" s="12">
        <f t="shared" si="508"/>
        <v>0.17607781821910085</v>
      </c>
    </row>
    <row r="2933" spans="1:25">
      <c r="A2933" s="1">
        <v>37630</v>
      </c>
      <c r="B2933" s="7" t="s">
        <v>75</v>
      </c>
      <c r="C2933" s="8" t="str">
        <f t="shared" si="498"/>
        <v>Thur</v>
      </c>
      <c r="D2933" s="11"/>
      <c r="E2933" s="10">
        <v>9</v>
      </c>
      <c r="F2933" s="9">
        <v>25154</v>
      </c>
      <c r="G2933" s="9">
        <v>15963</v>
      </c>
      <c r="H2933" s="61">
        <v>11151</v>
      </c>
      <c r="I2933" s="9">
        <v>15</v>
      </c>
      <c r="J2933" s="9">
        <v>0</v>
      </c>
      <c r="K2933" s="9">
        <v>3701</v>
      </c>
      <c r="L2933" s="9">
        <v>9826</v>
      </c>
      <c r="M2933" s="9"/>
      <c r="O2933" s="11">
        <f t="shared" si="499"/>
        <v>65810</v>
      </c>
      <c r="P2933" s="11">
        <v>207</v>
      </c>
      <c r="Q2933" s="11">
        <f t="shared" si="500"/>
        <v>3494</v>
      </c>
      <c r="S2933" s="11">
        <f t="shared" si="505"/>
        <v>65603</v>
      </c>
      <c r="T2933" s="11">
        <f t="shared" si="495"/>
        <v>65603</v>
      </c>
      <c r="U2933" s="11">
        <f t="shared" si="506"/>
        <v>-12425</v>
      </c>
      <c r="V2933" s="11">
        <f t="shared" si="496"/>
        <v>55777</v>
      </c>
      <c r="W2933" s="12">
        <f t="shared" si="507"/>
        <v>0.85022026431718056</v>
      </c>
      <c r="X2933" s="11">
        <f t="shared" si="497"/>
        <v>9826</v>
      </c>
      <c r="Y2933" s="12">
        <f t="shared" si="508"/>
        <v>0.14977973568281938</v>
      </c>
    </row>
    <row r="2934" spans="1:25">
      <c r="A2934" s="1">
        <v>37631</v>
      </c>
      <c r="B2934" s="7" t="s">
        <v>75</v>
      </c>
      <c r="C2934" s="8" t="str">
        <f t="shared" si="498"/>
        <v>Fri</v>
      </c>
      <c r="D2934" s="11"/>
      <c r="E2934" s="10">
        <v>25</v>
      </c>
      <c r="F2934" s="9">
        <v>37507</v>
      </c>
      <c r="G2934" s="9">
        <v>18741</v>
      </c>
      <c r="H2934" s="61">
        <v>14824</v>
      </c>
      <c r="I2934" s="9">
        <v>552</v>
      </c>
      <c r="J2934" s="9">
        <v>130</v>
      </c>
      <c r="K2934" s="9">
        <v>2378</v>
      </c>
      <c r="L2934" s="9">
        <v>18559</v>
      </c>
      <c r="M2934" s="9"/>
      <c r="O2934" s="11">
        <f t="shared" si="499"/>
        <v>92691</v>
      </c>
      <c r="P2934" s="11">
        <v>208</v>
      </c>
      <c r="Q2934" s="11">
        <f t="shared" si="500"/>
        <v>2170</v>
      </c>
      <c r="S2934" s="11">
        <f t="shared" si="505"/>
        <v>92483</v>
      </c>
      <c r="T2934" s="11">
        <f t="shared" si="495"/>
        <v>92483</v>
      </c>
      <c r="U2934" s="11">
        <f t="shared" si="506"/>
        <v>26880</v>
      </c>
      <c r="V2934" s="11">
        <f t="shared" si="496"/>
        <v>73924</v>
      </c>
      <c r="W2934" s="12">
        <f t="shared" si="507"/>
        <v>0.79932528140306869</v>
      </c>
      <c r="X2934" s="11">
        <f t="shared" si="497"/>
        <v>18559</v>
      </c>
      <c r="Y2934" s="12">
        <f t="shared" si="508"/>
        <v>0.20067471859693134</v>
      </c>
    </row>
    <row r="2935" spans="1:25">
      <c r="A2935" s="1">
        <v>37632</v>
      </c>
      <c r="B2935" s="7" t="s">
        <v>75</v>
      </c>
      <c r="C2935" s="8" t="str">
        <f t="shared" si="498"/>
        <v>Sat</v>
      </c>
      <c r="D2935" s="11">
        <v>5000</v>
      </c>
      <c r="E2935" s="10">
        <v>34</v>
      </c>
      <c r="F2935" s="9">
        <v>49297</v>
      </c>
      <c r="G2935" s="9">
        <v>20828</v>
      </c>
      <c r="H2935" s="61">
        <v>16973</v>
      </c>
      <c r="I2935" s="9">
        <v>2158</v>
      </c>
      <c r="J2935" s="9">
        <v>452</v>
      </c>
      <c r="K2935" s="9">
        <v>2301</v>
      </c>
      <c r="L2935" s="9">
        <v>24601</v>
      </c>
      <c r="M2935" s="9"/>
      <c r="O2935" s="11">
        <f t="shared" si="499"/>
        <v>116610</v>
      </c>
      <c r="P2935" s="11">
        <v>212</v>
      </c>
      <c r="Q2935" s="11">
        <f t="shared" si="500"/>
        <v>2089</v>
      </c>
      <c r="S2935" s="11">
        <f t="shared" si="505"/>
        <v>116398</v>
      </c>
      <c r="T2935" s="11">
        <f t="shared" si="495"/>
        <v>121398</v>
      </c>
      <c r="U2935" s="11">
        <f t="shared" si="506"/>
        <v>23915</v>
      </c>
      <c r="V2935" s="11">
        <f t="shared" si="496"/>
        <v>91797</v>
      </c>
      <c r="W2935" s="12">
        <f t="shared" si="507"/>
        <v>0.78864757126411111</v>
      </c>
      <c r="X2935" s="11">
        <f t="shared" si="497"/>
        <v>24601</v>
      </c>
      <c r="Y2935" s="12">
        <f t="shared" si="508"/>
        <v>0.21135242873588894</v>
      </c>
    </row>
    <row r="2936" spans="1:25">
      <c r="A2936" s="1">
        <v>37633</v>
      </c>
      <c r="B2936" s="7" t="s">
        <v>75</v>
      </c>
      <c r="C2936" s="8" t="str">
        <f t="shared" si="498"/>
        <v>Sun</v>
      </c>
      <c r="D2936" s="11">
        <v>5000</v>
      </c>
      <c r="E2936" s="10">
        <v>37</v>
      </c>
      <c r="F2936" s="9">
        <v>52535</v>
      </c>
      <c r="G2936" s="9">
        <v>22278</v>
      </c>
      <c r="H2936" s="61">
        <v>18330</v>
      </c>
      <c r="I2936" s="9">
        <v>2981</v>
      </c>
      <c r="J2936" s="9">
        <v>614</v>
      </c>
      <c r="K2936" s="9">
        <v>1706</v>
      </c>
      <c r="L2936" s="9">
        <v>27141</v>
      </c>
      <c r="M2936" s="9"/>
      <c r="O2936" s="11">
        <f t="shared" si="499"/>
        <v>125585</v>
      </c>
      <c r="P2936" s="11">
        <v>214</v>
      </c>
      <c r="Q2936" s="11">
        <f t="shared" si="500"/>
        <v>1492</v>
      </c>
      <c r="S2936" s="11">
        <f t="shared" si="505"/>
        <v>125371</v>
      </c>
      <c r="T2936" s="11">
        <f t="shared" si="495"/>
        <v>130371</v>
      </c>
      <c r="U2936" s="11">
        <f t="shared" si="506"/>
        <v>8973</v>
      </c>
      <c r="V2936" s="11">
        <f t="shared" si="496"/>
        <v>98230</v>
      </c>
      <c r="W2936" s="12">
        <f t="shared" si="507"/>
        <v>0.78351452887828921</v>
      </c>
      <c r="X2936" s="11">
        <f t="shared" si="497"/>
        <v>27141</v>
      </c>
      <c r="Y2936" s="12">
        <f t="shared" si="508"/>
        <v>0.21648547112171077</v>
      </c>
    </row>
    <row r="2937" spans="1:25">
      <c r="A2937" s="1">
        <v>37634</v>
      </c>
      <c r="B2937" s="7" t="s">
        <v>75</v>
      </c>
      <c r="C2937" s="8" t="str">
        <f t="shared" si="498"/>
        <v>Mon</v>
      </c>
      <c r="D2937" s="11">
        <v>5000</v>
      </c>
      <c r="E2937" s="10">
        <v>29</v>
      </c>
      <c r="F2937" s="9">
        <v>45614</v>
      </c>
      <c r="G2937" s="9">
        <v>23723</v>
      </c>
      <c r="H2937" s="61">
        <v>17166</v>
      </c>
      <c r="I2937" s="9">
        <v>1261</v>
      </c>
      <c r="J2937" s="9">
        <v>300</v>
      </c>
      <c r="K2937" s="9">
        <v>4002</v>
      </c>
      <c r="L2937" s="9">
        <v>23121</v>
      </c>
      <c r="M2937" s="9"/>
      <c r="O2937" s="11">
        <f t="shared" si="499"/>
        <v>115187</v>
      </c>
      <c r="P2937" s="11">
        <v>206</v>
      </c>
      <c r="Q2937" s="11">
        <f t="shared" si="500"/>
        <v>3796</v>
      </c>
      <c r="S2937" s="11">
        <f t="shared" si="505"/>
        <v>114981</v>
      </c>
      <c r="T2937" s="11">
        <f t="shared" si="495"/>
        <v>119981</v>
      </c>
      <c r="U2937" s="11">
        <f t="shared" si="506"/>
        <v>-10390</v>
      </c>
      <c r="V2937" s="11">
        <f t="shared" si="496"/>
        <v>91860</v>
      </c>
      <c r="W2937" s="12">
        <f t="shared" si="507"/>
        <v>0.79891460328228137</v>
      </c>
      <c r="X2937" s="11">
        <f t="shared" si="497"/>
        <v>23121</v>
      </c>
      <c r="Y2937" s="12">
        <f t="shared" si="508"/>
        <v>0.20108539671771858</v>
      </c>
    </row>
    <row r="2938" spans="1:25">
      <c r="A2938" s="1">
        <v>37635</v>
      </c>
      <c r="B2938" s="7" t="s">
        <v>75</v>
      </c>
      <c r="C2938" s="8" t="str">
        <f t="shared" si="498"/>
        <v>Tue</v>
      </c>
      <c r="D2938" s="11">
        <v>5000</v>
      </c>
      <c r="E2938" s="10">
        <v>35</v>
      </c>
      <c r="F2938" s="9">
        <v>51163</v>
      </c>
      <c r="G2938" s="9">
        <v>24689</v>
      </c>
      <c r="H2938" s="61">
        <v>18507</v>
      </c>
      <c r="I2938" s="9">
        <v>2234</v>
      </c>
      <c r="J2938" s="9">
        <v>362</v>
      </c>
      <c r="K2938" s="9">
        <v>4560</v>
      </c>
      <c r="L2938" s="9">
        <v>26279</v>
      </c>
      <c r="M2938" s="9"/>
      <c r="O2938" s="11">
        <f t="shared" si="499"/>
        <v>127794</v>
      </c>
      <c r="P2938" s="11">
        <v>165</v>
      </c>
      <c r="Q2938" s="11">
        <f t="shared" si="500"/>
        <v>4395</v>
      </c>
      <c r="S2938" s="11">
        <f t="shared" si="505"/>
        <v>127629</v>
      </c>
      <c r="T2938" s="11">
        <f t="shared" si="495"/>
        <v>132629</v>
      </c>
      <c r="U2938" s="11">
        <f t="shared" si="506"/>
        <v>12648</v>
      </c>
      <c r="V2938" s="11">
        <f t="shared" si="496"/>
        <v>101350</v>
      </c>
      <c r="W2938" s="12">
        <f t="shared" si="507"/>
        <v>0.79409851992885627</v>
      </c>
      <c r="X2938" s="11">
        <f t="shared" si="497"/>
        <v>26279</v>
      </c>
      <c r="Y2938" s="12">
        <f t="shared" si="508"/>
        <v>0.2059014800711437</v>
      </c>
    </row>
    <row r="2939" spans="1:25">
      <c r="A2939" s="1">
        <v>37636</v>
      </c>
      <c r="B2939" s="7" t="s">
        <v>75</v>
      </c>
      <c r="C2939" s="8" t="str">
        <f t="shared" si="498"/>
        <v>Wed</v>
      </c>
      <c r="D2939" s="11">
        <v>5000</v>
      </c>
      <c r="E2939" s="10">
        <v>37</v>
      </c>
      <c r="F2939" s="9">
        <v>55774</v>
      </c>
      <c r="G2939" s="9">
        <v>26119</v>
      </c>
      <c r="H2939" s="61">
        <v>19914</v>
      </c>
      <c r="I2939" s="9">
        <v>3788</v>
      </c>
      <c r="J2939" s="9">
        <v>946</v>
      </c>
      <c r="K2939" s="9">
        <v>27942</v>
      </c>
      <c r="L2939" s="9">
        <v>29378</v>
      </c>
      <c r="M2939" s="9"/>
      <c r="O2939" s="11">
        <f t="shared" si="499"/>
        <v>163861</v>
      </c>
      <c r="P2939" s="11">
        <v>23827</v>
      </c>
      <c r="Q2939" s="11">
        <f t="shared" si="500"/>
        <v>4115</v>
      </c>
      <c r="S2939" s="11">
        <f t="shared" si="505"/>
        <v>140034</v>
      </c>
      <c r="T2939" s="11">
        <f t="shared" si="495"/>
        <v>145034</v>
      </c>
      <c r="U2939" s="11">
        <f t="shared" si="506"/>
        <v>12405</v>
      </c>
      <c r="V2939" s="11">
        <f t="shared" si="496"/>
        <v>110656</v>
      </c>
      <c r="W2939" s="12">
        <f t="shared" si="507"/>
        <v>0.79020809232043643</v>
      </c>
      <c r="X2939" s="11">
        <f t="shared" si="497"/>
        <v>29378</v>
      </c>
      <c r="Y2939" s="12">
        <f t="shared" si="508"/>
        <v>0.20979190767956354</v>
      </c>
    </row>
    <row r="2940" spans="1:25">
      <c r="A2940" s="1">
        <v>37637</v>
      </c>
      <c r="B2940" s="7" t="s">
        <v>75</v>
      </c>
      <c r="C2940" s="8" t="str">
        <f t="shared" si="498"/>
        <v>Thur</v>
      </c>
      <c r="D2940" s="11">
        <v>5000</v>
      </c>
      <c r="E2940" s="10">
        <v>39</v>
      </c>
      <c r="F2940" s="9">
        <v>54882</v>
      </c>
      <c r="G2940" s="9">
        <v>26592</v>
      </c>
      <c r="H2940" s="61">
        <v>18594</v>
      </c>
      <c r="I2940" s="9">
        <v>2348</v>
      </c>
      <c r="J2940" s="9">
        <v>788</v>
      </c>
      <c r="K2940" s="9">
        <v>34091</v>
      </c>
      <c r="L2940" s="9">
        <v>28529</v>
      </c>
      <c r="M2940" s="9"/>
      <c r="O2940" s="11">
        <f t="shared" si="499"/>
        <v>165824</v>
      </c>
      <c r="P2940" s="11">
        <v>24665</v>
      </c>
      <c r="Q2940" s="11">
        <f t="shared" si="500"/>
        <v>9426</v>
      </c>
      <c r="S2940" s="11">
        <f t="shared" si="505"/>
        <v>141159</v>
      </c>
      <c r="T2940" s="11">
        <f t="shared" si="495"/>
        <v>146159</v>
      </c>
      <c r="U2940" s="11">
        <f t="shared" si="506"/>
        <v>1125</v>
      </c>
      <c r="V2940" s="11">
        <f t="shared" si="496"/>
        <v>112630</v>
      </c>
      <c r="W2940" s="12">
        <f t="shared" si="507"/>
        <v>0.79789457278671572</v>
      </c>
      <c r="X2940" s="11">
        <f t="shared" si="497"/>
        <v>28529</v>
      </c>
      <c r="Y2940" s="12">
        <f t="shared" si="508"/>
        <v>0.20210542721328431</v>
      </c>
    </row>
    <row r="2941" spans="1:25">
      <c r="A2941" s="1">
        <v>37638</v>
      </c>
      <c r="B2941" s="7" t="s">
        <v>75</v>
      </c>
      <c r="C2941" s="8" t="str">
        <f t="shared" si="498"/>
        <v>Fri</v>
      </c>
      <c r="D2941" s="11">
        <v>5000</v>
      </c>
      <c r="E2941" s="10">
        <v>42</v>
      </c>
      <c r="F2941" s="9">
        <v>55569</v>
      </c>
      <c r="G2941" s="9">
        <v>26248</v>
      </c>
      <c r="H2941" s="61">
        <v>18059</v>
      </c>
      <c r="I2941" s="9">
        <v>2497</v>
      </c>
      <c r="J2941" s="9">
        <v>1032</v>
      </c>
      <c r="K2941" s="9">
        <v>37978</v>
      </c>
      <c r="L2941" s="9">
        <v>28404</v>
      </c>
      <c r="M2941" s="9"/>
      <c r="O2941" s="11">
        <f t="shared" si="499"/>
        <v>169787</v>
      </c>
      <c r="P2941" s="11">
        <v>24665</v>
      </c>
      <c r="Q2941" s="11">
        <f t="shared" si="500"/>
        <v>13313</v>
      </c>
      <c r="S2941" s="11">
        <f t="shared" si="505"/>
        <v>145122</v>
      </c>
      <c r="T2941" s="11">
        <f t="shared" si="495"/>
        <v>150122</v>
      </c>
      <c r="U2941" s="11">
        <f t="shared" si="506"/>
        <v>3963</v>
      </c>
      <c r="V2941" s="11">
        <f t="shared" si="496"/>
        <v>116718</v>
      </c>
      <c r="W2941" s="12">
        <f t="shared" si="507"/>
        <v>0.80427502377310123</v>
      </c>
      <c r="X2941" s="11">
        <f t="shared" si="497"/>
        <v>28404</v>
      </c>
      <c r="Y2941" s="12">
        <f t="shared" si="508"/>
        <v>0.19572497622689874</v>
      </c>
    </row>
    <row r="2942" spans="1:25">
      <c r="A2942" s="1">
        <v>37639</v>
      </c>
      <c r="B2942" s="7" t="s">
        <v>75</v>
      </c>
      <c r="C2942" s="8" t="str">
        <f t="shared" si="498"/>
        <v>Sat</v>
      </c>
      <c r="D2942" s="11">
        <v>5000</v>
      </c>
      <c r="E2942" s="10">
        <v>46</v>
      </c>
      <c r="F2942" s="9">
        <v>56070</v>
      </c>
      <c r="G2942" s="9">
        <v>26200</v>
      </c>
      <c r="H2942" s="61">
        <v>17445</v>
      </c>
      <c r="I2942" s="9">
        <v>2939</v>
      </c>
      <c r="J2942" s="9">
        <v>1140</v>
      </c>
      <c r="K2942" s="9">
        <v>15121</v>
      </c>
      <c r="L2942" s="9">
        <v>28546</v>
      </c>
      <c r="M2942" s="9"/>
      <c r="O2942" s="11">
        <f t="shared" si="499"/>
        <v>147461</v>
      </c>
      <c r="P2942" s="11">
        <v>426</v>
      </c>
      <c r="Q2942" s="11">
        <f t="shared" si="500"/>
        <v>14695</v>
      </c>
      <c r="S2942" s="11">
        <f t="shared" si="505"/>
        <v>147035</v>
      </c>
      <c r="T2942" s="11">
        <f t="shared" si="495"/>
        <v>152035</v>
      </c>
      <c r="U2942" s="11">
        <f t="shared" si="506"/>
        <v>1913</v>
      </c>
      <c r="V2942" s="11">
        <f t="shared" si="496"/>
        <v>118489</v>
      </c>
      <c r="W2942" s="12">
        <f t="shared" si="507"/>
        <v>0.80585574863127829</v>
      </c>
      <c r="X2942" s="11">
        <f t="shared" si="497"/>
        <v>28546</v>
      </c>
      <c r="Y2942" s="12">
        <f t="shared" si="508"/>
        <v>0.19414425136872174</v>
      </c>
    </row>
    <row r="2943" spans="1:25">
      <c r="A2943" s="1">
        <v>37640</v>
      </c>
      <c r="B2943" s="7" t="s">
        <v>75</v>
      </c>
      <c r="C2943" s="8" t="str">
        <f t="shared" si="498"/>
        <v>Sun</v>
      </c>
      <c r="D2943" s="11">
        <v>5000</v>
      </c>
      <c r="E2943" s="10">
        <v>36</v>
      </c>
      <c r="F2943" s="9">
        <v>49954</v>
      </c>
      <c r="G2943" s="9">
        <v>25551</v>
      </c>
      <c r="H2943" s="61">
        <v>16207</v>
      </c>
      <c r="I2943" s="9">
        <v>1601</v>
      </c>
      <c r="J2943" s="9">
        <v>284</v>
      </c>
      <c r="K2943" s="9">
        <v>11282</v>
      </c>
      <c r="L2943" s="9">
        <v>25486</v>
      </c>
      <c r="M2943" s="9"/>
      <c r="O2943" s="11">
        <f t="shared" si="499"/>
        <v>130365</v>
      </c>
      <c r="P2943" s="11">
        <v>0</v>
      </c>
      <c r="Q2943" s="11">
        <f t="shared" si="500"/>
        <v>11282</v>
      </c>
      <c r="S2943" s="11">
        <f t="shared" si="505"/>
        <v>130365</v>
      </c>
      <c r="T2943" s="11">
        <f t="shared" si="495"/>
        <v>135365</v>
      </c>
      <c r="U2943" s="11">
        <f t="shared" si="506"/>
        <v>-16670</v>
      </c>
      <c r="V2943" s="11">
        <f t="shared" si="496"/>
        <v>104879</v>
      </c>
      <c r="W2943" s="12">
        <f t="shared" si="507"/>
        <v>0.80450274230046404</v>
      </c>
      <c r="X2943" s="11">
        <f t="shared" si="497"/>
        <v>25486</v>
      </c>
      <c r="Y2943" s="12">
        <f t="shared" si="508"/>
        <v>0.19549725769953591</v>
      </c>
    </row>
    <row r="2944" spans="1:25">
      <c r="A2944" s="1">
        <v>37641</v>
      </c>
      <c r="B2944" s="7" t="s">
        <v>75</v>
      </c>
      <c r="C2944" s="8" t="str">
        <f t="shared" si="498"/>
        <v>Mon</v>
      </c>
      <c r="D2944" s="11">
        <v>5000</v>
      </c>
      <c r="E2944" s="10">
        <v>27</v>
      </c>
      <c r="F2944" s="9">
        <v>40656</v>
      </c>
      <c r="G2944" s="9">
        <v>24212</v>
      </c>
      <c r="H2944" s="61">
        <v>15162</v>
      </c>
      <c r="I2944" s="9">
        <v>488</v>
      </c>
      <c r="J2944" s="9">
        <v>170</v>
      </c>
      <c r="K2944" s="9">
        <v>8647</v>
      </c>
      <c r="L2944" s="9">
        <v>20989</v>
      </c>
      <c r="M2944" s="9"/>
      <c r="O2944" s="11">
        <f t="shared" si="499"/>
        <v>110324</v>
      </c>
      <c r="P2944" s="11">
        <v>0</v>
      </c>
      <c r="Q2944" s="11">
        <f t="shared" si="500"/>
        <v>8647</v>
      </c>
      <c r="S2944" s="11">
        <f t="shared" si="505"/>
        <v>110324</v>
      </c>
      <c r="T2944" s="11">
        <f t="shared" si="495"/>
        <v>115324</v>
      </c>
      <c r="U2944" s="11">
        <f t="shared" si="506"/>
        <v>-20041</v>
      </c>
      <c r="V2944" s="11">
        <f t="shared" si="496"/>
        <v>89335</v>
      </c>
      <c r="W2944" s="12">
        <f t="shared" si="507"/>
        <v>0.80975127805373259</v>
      </c>
      <c r="X2944" s="11">
        <f t="shared" si="497"/>
        <v>20989</v>
      </c>
      <c r="Y2944" s="12">
        <f t="shared" si="508"/>
        <v>0.19024872194626735</v>
      </c>
    </row>
    <row r="2945" spans="1:31">
      <c r="A2945" s="1">
        <v>37642</v>
      </c>
      <c r="B2945" s="7" t="s">
        <v>75</v>
      </c>
      <c r="C2945" s="8" t="str">
        <f t="shared" si="498"/>
        <v>Tue</v>
      </c>
      <c r="D2945" s="11">
        <v>10000</v>
      </c>
      <c r="E2945" s="10">
        <v>40</v>
      </c>
      <c r="F2945" s="9">
        <v>53104</v>
      </c>
      <c r="G2945" s="9">
        <v>26344</v>
      </c>
      <c r="H2945" s="61">
        <v>18124</v>
      </c>
      <c r="I2945" s="9">
        <v>2261</v>
      </c>
      <c r="J2945" s="9">
        <v>783</v>
      </c>
      <c r="K2945" s="9">
        <v>15350</v>
      </c>
      <c r="L2945" s="9">
        <v>27000</v>
      </c>
      <c r="M2945" s="9"/>
      <c r="O2945" s="11">
        <f t="shared" si="499"/>
        <v>142966</v>
      </c>
      <c r="P2945" s="11">
        <v>0</v>
      </c>
      <c r="Q2945" s="11">
        <f t="shared" si="500"/>
        <v>15350</v>
      </c>
      <c r="S2945" s="11">
        <f t="shared" si="505"/>
        <v>142966</v>
      </c>
      <c r="T2945" s="11">
        <f t="shared" si="495"/>
        <v>152966</v>
      </c>
      <c r="U2945" s="11">
        <f t="shared" si="506"/>
        <v>32642</v>
      </c>
      <c r="V2945" s="11">
        <f t="shared" si="496"/>
        <v>115966</v>
      </c>
      <c r="W2945" s="12">
        <f t="shared" si="507"/>
        <v>0.81114390834184347</v>
      </c>
      <c r="X2945" s="11">
        <f t="shared" si="497"/>
        <v>27000</v>
      </c>
      <c r="Y2945" s="12">
        <f t="shared" si="508"/>
        <v>0.18885609165815648</v>
      </c>
    </row>
    <row r="2946" spans="1:31">
      <c r="A2946" s="1">
        <v>37643</v>
      </c>
      <c r="B2946" s="7" t="s">
        <v>75</v>
      </c>
      <c r="C2946" s="8" t="str">
        <f t="shared" si="498"/>
        <v>Wed</v>
      </c>
      <c r="D2946" s="11">
        <v>10000</v>
      </c>
      <c r="E2946" s="10">
        <v>41</v>
      </c>
      <c r="F2946" s="9">
        <v>53478</v>
      </c>
      <c r="G2946" s="9">
        <v>26334</v>
      </c>
      <c r="H2946" s="61">
        <v>18037</v>
      </c>
      <c r="I2946" s="9">
        <v>2044</v>
      </c>
      <c r="J2946" s="9">
        <v>841</v>
      </c>
      <c r="K2946" s="9">
        <v>17444</v>
      </c>
      <c r="L2946" s="9">
        <v>26779</v>
      </c>
      <c r="M2946" s="9"/>
      <c r="O2946" s="11">
        <f t="shared" si="499"/>
        <v>144957</v>
      </c>
      <c r="P2946" s="11">
        <v>0</v>
      </c>
      <c r="Q2946" s="11">
        <f t="shared" si="500"/>
        <v>17444</v>
      </c>
      <c r="S2946" s="11">
        <f t="shared" si="505"/>
        <v>144957</v>
      </c>
      <c r="T2946" s="11">
        <f t="shared" si="495"/>
        <v>154957</v>
      </c>
      <c r="U2946" s="11">
        <f t="shared" si="506"/>
        <v>1991</v>
      </c>
      <c r="V2946" s="11">
        <f t="shared" si="496"/>
        <v>118178</v>
      </c>
      <c r="W2946" s="12">
        <f t="shared" si="507"/>
        <v>0.81526245714246293</v>
      </c>
      <c r="X2946" s="11">
        <f t="shared" si="497"/>
        <v>26779</v>
      </c>
      <c r="Y2946" s="12">
        <f t="shared" si="508"/>
        <v>0.18473754285753707</v>
      </c>
    </row>
    <row r="2947" spans="1:31">
      <c r="A2947" s="1">
        <v>37644</v>
      </c>
      <c r="B2947" s="7" t="s">
        <v>75</v>
      </c>
      <c r="C2947" s="8" t="str">
        <f t="shared" si="498"/>
        <v>Thur</v>
      </c>
      <c r="D2947" s="11">
        <v>10000</v>
      </c>
      <c r="E2947" s="10">
        <v>47</v>
      </c>
      <c r="F2947" s="9">
        <v>64466</v>
      </c>
      <c r="G2947" s="9">
        <v>28066</v>
      </c>
      <c r="H2947" s="61">
        <v>20636</v>
      </c>
      <c r="I2947" s="9">
        <v>4710</v>
      </c>
      <c r="J2947" s="9">
        <v>2415</v>
      </c>
      <c r="K2947" s="9">
        <v>19185</v>
      </c>
      <c r="L2947" s="9">
        <v>32402</v>
      </c>
      <c r="M2947" s="9"/>
      <c r="O2947" s="11">
        <f t="shared" si="499"/>
        <v>171880</v>
      </c>
      <c r="P2947" s="11">
        <v>911</v>
      </c>
      <c r="Q2947" s="11">
        <f t="shared" si="500"/>
        <v>18274</v>
      </c>
      <c r="S2947" s="11">
        <f t="shared" si="505"/>
        <v>170969</v>
      </c>
      <c r="T2947" s="11">
        <f t="shared" ref="T2947:T3010" si="509">SUM(S2947,D2947)</f>
        <v>180969</v>
      </c>
      <c r="U2947" s="11">
        <f t="shared" si="506"/>
        <v>26012</v>
      </c>
      <c r="V2947" s="11">
        <f t="shared" ref="V2947:V3010" si="510">SUM(F2947:K2947)-P2947</f>
        <v>138567</v>
      </c>
      <c r="W2947" s="12">
        <f t="shared" si="507"/>
        <v>0.81048026250372873</v>
      </c>
      <c r="X2947" s="11">
        <f t="shared" ref="X2947:X3010" si="511">SUM(L2947:M2947)</f>
        <v>32402</v>
      </c>
      <c r="Y2947" s="12">
        <f t="shared" si="508"/>
        <v>0.18951973749627124</v>
      </c>
    </row>
    <row r="2948" spans="1:31">
      <c r="A2948" s="1">
        <v>37645</v>
      </c>
      <c r="B2948" s="7" t="s">
        <v>75</v>
      </c>
      <c r="C2948" s="8" t="str">
        <f t="shared" ref="C2948:C3011" si="512">IF(WEEKDAY(A2948)=1,"Sun",IF(WEEKDAY(A2948)=2,"Mon",IF(WEEKDAY(A2948)=3,"Tue",IF(WEEKDAY(A2948)=4,"Wed",IF(WEEKDAY(A2948)=5,"Thur",IF(WEEKDAY(A2948)=6,"Fri",IF(WEEKDAY(A2948)=7,"Sat")))))))</f>
        <v>Fri</v>
      </c>
      <c r="D2948" s="11">
        <v>10000</v>
      </c>
      <c r="E2948" s="10">
        <v>39</v>
      </c>
      <c r="F2948" s="9">
        <v>53284</v>
      </c>
      <c r="G2948" s="9">
        <v>25524</v>
      </c>
      <c r="H2948" s="61">
        <v>17765</v>
      </c>
      <c r="I2948" s="9">
        <v>3143</v>
      </c>
      <c r="J2948" s="9">
        <v>637</v>
      </c>
      <c r="K2948" s="9">
        <v>23399</v>
      </c>
      <c r="L2948" s="9">
        <v>26178</v>
      </c>
      <c r="M2948" s="9"/>
      <c r="O2948" s="11">
        <f t="shared" ref="O2948:O3011" si="513">SUM(F2948:M2948)</f>
        <v>149930</v>
      </c>
      <c r="P2948" s="11">
        <v>9413</v>
      </c>
      <c r="Q2948" s="11">
        <f t="shared" ref="Q2948:Q3011" si="514">K2948-P2948</f>
        <v>13986</v>
      </c>
      <c r="S2948" s="11">
        <f t="shared" si="505"/>
        <v>140517</v>
      </c>
      <c r="T2948" s="11">
        <f t="shared" si="509"/>
        <v>150517</v>
      </c>
      <c r="U2948" s="11">
        <f t="shared" si="506"/>
        <v>-30452</v>
      </c>
      <c r="V2948" s="11">
        <f t="shared" si="510"/>
        <v>114339</v>
      </c>
      <c r="W2948" s="12">
        <f t="shared" si="507"/>
        <v>0.81370225666645313</v>
      </c>
      <c r="X2948" s="11">
        <f t="shared" si="511"/>
        <v>26178</v>
      </c>
      <c r="Y2948" s="12">
        <f t="shared" si="508"/>
        <v>0.18629774333354682</v>
      </c>
    </row>
    <row r="2949" spans="1:31">
      <c r="A2949" s="1">
        <v>37646</v>
      </c>
      <c r="B2949" s="7" t="s">
        <v>75</v>
      </c>
      <c r="C2949" s="8" t="str">
        <f t="shared" si="512"/>
        <v>Sat</v>
      </c>
      <c r="D2949" s="11">
        <v>10000</v>
      </c>
      <c r="E2949" s="10">
        <v>37</v>
      </c>
      <c r="F2949" s="9">
        <v>47320</v>
      </c>
      <c r="G2949" s="9">
        <v>24751</v>
      </c>
      <c r="H2949" s="61">
        <v>16050</v>
      </c>
      <c r="I2949" s="9">
        <v>1712</v>
      </c>
      <c r="J2949" s="9">
        <v>197</v>
      </c>
      <c r="K2949" s="9">
        <v>35218</v>
      </c>
      <c r="L2949" s="9">
        <v>23418</v>
      </c>
      <c r="M2949" s="9"/>
      <c r="O2949" s="11">
        <f t="shared" si="513"/>
        <v>148666</v>
      </c>
      <c r="P2949" s="11">
        <v>25773</v>
      </c>
      <c r="Q2949" s="11">
        <f t="shared" si="514"/>
        <v>9445</v>
      </c>
      <c r="S2949" s="11">
        <f t="shared" si="505"/>
        <v>122893</v>
      </c>
      <c r="T2949" s="11">
        <f t="shared" si="509"/>
        <v>132893</v>
      </c>
      <c r="U2949" s="11">
        <f t="shared" si="506"/>
        <v>-17624</v>
      </c>
      <c r="V2949" s="11">
        <f t="shared" si="510"/>
        <v>99475</v>
      </c>
      <c r="W2949" s="12">
        <f t="shared" si="507"/>
        <v>0.80944398785935734</v>
      </c>
      <c r="X2949" s="11">
        <f t="shared" si="511"/>
        <v>23418</v>
      </c>
      <c r="Y2949" s="12">
        <f t="shared" si="508"/>
        <v>0.19055601214064266</v>
      </c>
    </row>
    <row r="2950" spans="1:31">
      <c r="A2950" s="1">
        <v>37647</v>
      </c>
      <c r="B2950" s="7" t="s">
        <v>75</v>
      </c>
      <c r="C2950" s="8" t="str">
        <f t="shared" si="512"/>
        <v>Sun</v>
      </c>
      <c r="D2950" s="11">
        <v>10000</v>
      </c>
      <c r="E2950" s="10">
        <v>32</v>
      </c>
      <c r="F2950" s="9">
        <v>43121</v>
      </c>
      <c r="G2950" s="9">
        <v>24417</v>
      </c>
      <c r="H2950" s="61">
        <v>15580</v>
      </c>
      <c r="I2950" s="9">
        <v>859</v>
      </c>
      <c r="J2950" s="9">
        <v>476</v>
      </c>
      <c r="K2950" s="9">
        <v>32114</v>
      </c>
      <c r="L2950" s="9">
        <v>23396</v>
      </c>
      <c r="M2950" s="9"/>
      <c r="O2950" s="11">
        <f t="shared" si="513"/>
        <v>139963</v>
      </c>
      <c r="P2950" s="11">
        <v>24317</v>
      </c>
      <c r="Q2950" s="11">
        <f t="shared" si="514"/>
        <v>7797</v>
      </c>
      <c r="S2950" s="11">
        <f t="shared" si="505"/>
        <v>115646</v>
      </c>
      <c r="T2950" s="11">
        <f t="shared" si="509"/>
        <v>125646</v>
      </c>
      <c r="U2950" s="11">
        <f t="shared" si="506"/>
        <v>-7247</v>
      </c>
      <c r="V2950" s="11">
        <f t="shared" si="510"/>
        <v>92250</v>
      </c>
      <c r="W2950" s="12">
        <f t="shared" si="507"/>
        <v>0.79769295954896835</v>
      </c>
      <c r="X2950" s="11">
        <f t="shared" si="511"/>
        <v>23396</v>
      </c>
      <c r="Y2950" s="12">
        <f t="shared" si="508"/>
        <v>0.20230704045103159</v>
      </c>
    </row>
    <row r="2951" spans="1:31">
      <c r="A2951" s="1">
        <v>37648</v>
      </c>
      <c r="B2951" s="7" t="s">
        <v>75</v>
      </c>
      <c r="C2951" s="8" t="str">
        <f t="shared" si="512"/>
        <v>Mon</v>
      </c>
      <c r="D2951" s="11">
        <v>10000</v>
      </c>
      <c r="E2951" s="10">
        <v>47</v>
      </c>
      <c r="F2951" s="9">
        <v>58695</v>
      </c>
      <c r="G2951" s="9">
        <v>27110</v>
      </c>
      <c r="H2951" s="61">
        <v>20473</v>
      </c>
      <c r="I2951" s="9">
        <v>3263</v>
      </c>
      <c r="J2951" s="9">
        <v>1633</v>
      </c>
      <c r="K2951" s="9">
        <v>40358</v>
      </c>
      <c r="L2951" s="9">
        <v>29382</v>
      </c>
      <c r="M2951" s="9"/>
      <c r="O2951" s="11">
        <f t="shared" si="513"/>
        <v>180914</v>
      </c>
      <c r="P2951" s="11">
        <v>25262</v>
      </c>
      <c r="Q2951" s="11">
        <f t="shared" si="514"/>
        <v>15096</v>
      </c>
      <c r="S2951" s="11">
        <f t="shared" si="505"/>
        <v>155652</v>
      </c>
      <c r="T2951" s="11">
        <f t="shared" si="509"/>
        <v>165652</v>
      </c>
      <c r="U2951" s="11">
        <f t="shared" si="506"/>
        <v>40006</v>
      </c>
      <c r="V2951" s="11">
        <f t="shared" si="510"/>
        <v>126270</v>
      </c>
      <c r="W2951" s="12">
        <f t="shared" si="507"/>
        <v>0.81123274998072625</v>
      </c>
      <c r="X2951" s="11">
        <f t="shared" si="511"/>
        <v>29382</v>
      </c>
      <c r="Y2951" s="12">
        <f t="shared" si="508"/>
        <v>0.18876725001927377</v>
      </c>
    </row>
    <row r="2952" spans="1:31">
      <c r="A2952" s="1">
        <v>37649</v>
      </c>
      <c r="B2952" s="7" t="s">
        <v>75</v>
      </c>
      <c r="C2952" s="8" t="str">
        <f t="shared" si="512"/>
        <v>Tue</v>
      </c>
      <c r="D2952" s="11"/>
      <c r="E2952" s="10">
        <v>30</v>
      </c>
      <c r="F2952" s="9">
        <v>44747</v>
      </c>
      <c r="G2952" s="9">
        <v>24698</v>
      </c>
      <c r="H2952" s="61">
        <v>17726</v>
      </c>
      <c r="I2952" s="9">
        <v>1479</v>
      </c>
      <c r="J2952" s="9">
        <v>57</v>
      </c>
      <c r="K2952" s="9">
        <v>36935</v>
      </c>
      <c r="L2952" s="9">
        <v>22685</v>
      </c>
      <c r="M2952" s="9"/>
      <c r="O2952" s="11">
        <f t="shared" si="513"/>
        <v>148327</v>
      </c>
      <c r="P2952" s="11">
        <v>24064</v>
      </c>
      <c r="Q2952" s="11">
        <f t="shared" si="514"/>
        <v>12871</v>
      </c>
      <c r="S2952" s="11">
        <f t="shared" si="505"/>
        <v>124263</v>
      </c>
      <c r="T2952" s="11">
        <f t="shared" si="509"/>
        <v>124263</v>
      </c>
      <c r="U2952" s="11">
        <f t="shared" si="506"/>
        <v>-31389</v>
      </c>
      <c r="V2952" s="11">
        <f t="shared" si="510"/>
        <v>101578</v>
      </c>
      <c r="W2952" s="12">
        <f t="shared" si="507"/>
        <v>0.81744364774711697</v>
      </c>
      <c r="X2952" s="11">
        <f t="shared" si="511"/>
        <v>22685</v>
      </c>
      <c r="Y2952" s="12">
        <f t="shared" si="508"/>
        <v>0.182556352252883</v>
      </c>
    </row>
    <row r="2953" spans="1:31">
      <c r="A2953" s="1">
        <v>37650</v>
      </c>
      <c r="B2953" s="7" t="s">
        <v>75</v>
      </c>
      <c r="C2953" s="8" t="str">
        <f t="shared" si="512"/>
        <v>Wed</v>
      </c>
      <c r="D2953" s="11"/>
      <c r="E2953" s="10">
        <v>27</v>
      </c>
      <c r="F2953" s="9">
        <v>41330</v>
      </c>
      <c r="G2953" s="9">
        <v>24333</v>
      </c>
      <c r="H2953" s="61">
        <v>16915</v>
      </c>
      <c r="I2953" s="9">
        <v>264</v>
      </c>
      <c r="J2953" s="9">
        <v>120</v>
      </c>
      <c r="K2953" s="9">
        <v>34455</v>
      </c>
      <c r="L2953" s="9">
        <v>20215</v>
      </c>
      <c r="M2953" s="9"/>
      <c r="O2953" s="11">
        <f t="shared" si="513"/>
        <v>137632</v>
      </c>
      <c r="P2953" s="11">
        <v>22795</v>
      </c>
      <c r="Q2953" s="11">
        <f t="shared" si="514"/>
        <v>11660</v>
      </c>
      <c r="S2953" s="11">
        <f t="shared" si="505"/>
        <v>114837</v>
      </c>
      <c r="T2953" s="11">
        <f t="shared" si="509"/>
        <v>114837</v>
      </c>
      <c r="U2953" s="11">
        <f t="shared" si="506"/>
        <v>-9426</v>
      </c>
      <c r="V2953" s="11">
        <f t="shared" si="510"/>
        <v>94622</v>
      </c>
      <c r="W2953" s="12">
        <f t="shared" si="507"/>
        <v>0.82396788491514061</v>
      </c>
      <c r="X2953" s="11">
        <f t="shared" si="511"/>
        <v>20215</v>
      </c>
      <c r="Y2953" s="12">
        <f t="shared" si="508"/>
        <v>0.17603211508485941</v>
      </c>
    </row>
    <row r="2954" spans="1:31">
      <c r="A2954" s="1">
        <v>37651</v>
      </c>
      <c r="B2954" s="7" t="s">
        <v>75</v>
      </c>
      <c r="C2954" s="8" t="str">
        <f t="shared" si="512"/>
        <v>Thur</v>
      </c>
      <c r="D2954" s="11"/>
      <c r="E2954" s="10">
        <v>33</v>
      </c>
      <c r="F2954" s="9">
        <v>48496</v>
      </c>
      <c r="G2954" s="9">
        <v>25764</v>
      </c>
      <c r="H2954" s="61">
        <v>18497</v>
      </c>
      <c r="I2954" s="9">
        <v>1322</v>
      </c>
      <c r="J2954" s="9">
        <v>422</v>
      </c>
      <c r="K2954" s="9">
        <v>39780</v>
      </c>
      <c r="L2954" s="9">
        <v>24916</v>
      </c>
      <c r="M2954" s="9"/>
      <c r="O2954" s="11">
        <f t="shared" si="513"/>
        <v>159197</v>
      </c>
      <c r="P2954" s="11">
        <v>24289</v>
      </c>
      <c r="Q2954" s="11">
        <f t="shared" si="514"/>
        <v>15491</v>
      </c>
      <c r="S2954" s="11">
        <f t="shared" si="505"/>
        <v>134908</v>
      </c>
      <c r="T2954" s="11">
        <f t="shared" si="509"/>
        <v>134908</v>
      </c>
      <c r="U2954" s="11">
        <f t="shared" si="506"/>
        <v>20071</v>
      </c>
      <c r="V2954" s="11">
        <f t="shared" si="510"/>
        <v>109992</v>
      </c>
      <c r="W2954" s="12">
        <f t="shared" si="507"/>
        <v>0.81531117502297867</v>
      </c>
      <c r="X2954" s="11">
        <f t="shared" si="511"/>
        <v>24916</v>
      </c>
      <c r="Y2954" s="12">
        <f t="shared" si="508"/>
        <v>0.18468882497702138</v>
      </c>
    </row>
    <row r="2955" spans="1:31">
      <c r="A2955" s="1">
        <v>37652</v>
      </c>
      <c r="B2955" s="7" t="s">
        <v>75</v>
      </c>
      <c r="C2955" s="8" t="str">
        <f t="shared" si="512"/>
        <v>Fri</v>
      </c>
      <c r="D2955" s="11"/>
      <c r="E2955" s="10">
        <v>32</v>
      </c>
      <c r="F2955" s="9">
        <v>44102</v>
      </c>
      <c r="G2955" s="9">
        <v>24796</v>
      </c>
      <c r="H2955" s="61">
        <v>17133</v>
      </c>
      <c r="I2955" s="9">
        <v>719</v>
      </c>
      <c r="J2955" s="9">
        <v>172</v>
      </c>
      <c r="K2955" s="9">
        <v>19937</v>
      </c>
      <c r="L2955" s="9">
        <v>24248</v>
      </c>
      <c r="M2955" s="9"/>
      <c r="O2955" s="11">
        <f t="shared" si="513"/>
        <v>131107</v>
      </c>
      <c r="P2955" s="11">
        <v>5766</v>
      </c>
      <c r="Q2955" s="11">
        <f t="shared" si="514"/>
        <v>14171</v>
      </c>
      <c r="S2955" s="11">
        <f t="shared" si="505"/>
        <v>125341</v>
      </c>
      <c r="T2955" s="11">
        <f t="shared" si="509"/>
        <v>125341</v>
      </c>
      <c r="U2955" s="11">
        <f t="shared" si="506"/>
        <v>-9567</v>
      </c>
      <c r="V2955" s="11">
        <f t="shared" si="510"/>
        <v>101093</v>
      </c>
      <c r="W2955" s="12">
        <f t="shared" si="507"/>
        <v>0.80654374865367273</v>
      </c>
      <c r="X2955" s="11">
        <f t="shared" si="511"/>
        <v>24248</v>
      </c>
      <c r="Y2955" s="12">
        <f t="shared" si="508"/>
        <v>0.19345625134632721</v>
      </c>
    </row>
    <row r="2956" spans="1:31">
      <c r="A2956" s="1">
        <v>37653</v>
      </c>
      <c r="B2956" s="7" t="s">
        <v>76</v>
      </c>
      <c r="C2956" s="8" t="str">
        <f t="shared" si="512"/>
        <v>Sat</v>
      </c>
      <c r="E2956" s="37">
        <v>29</v>
      </c>
      <c r="F2956" s="9">
        <v>40464</v>
      </c>
      <c r="G2956" s="9">
        <v>23987</v>
      </c>
      <c r="H2956" s="61">
        <v>15759</v>
      </c>
      <c r="I2956" s="9">
        <v>257</v>
      </c>
      <c r="J2956" s="9">
        <v>135</v>
      </c>
      <c r="K2956" s="9">
        <v>11756</v>
      </c>
      <c r="L2956" s="9">
        <v>22463</v>
      </c>
      <c r="M2956" s="9"/>
      <c r="O2956" s="11">
        <f t="shared" si="513"/>
        <v>114821</v>
      </c>
      <c r="P2956" s="11">
        <v>27</v>
      </c>
      <c r="Q2956" s="11">
        <f t="shared" si="514"/>
        <v>11729</v>
      </c>
      <c r="S2956" s="11">
        <f t="shared" ref="S2956:S2983" si="515">O2956-P2956</f>
        <v>114794</v>
      </c>
      <c r="T2956" s="11">
        <f t="shared" si="509"/>
        <v>114794</v>
      </c>
      <c r="U2956" s="11">
        <f t="shared" ref="U2956:U2983" si="516">S2956-S2955</f>
        <v>-10547</v>
      </c>
      <c r="V2956" s="11">
        <f t="shared" si="510"/>
        <v>92331</v>
      </c>
      <c r="W2956" s="12">
        <f t="shared" ref="W2956:W2983" si="517">V2956/S2956</f>
        <v>0.80431904106486407</v>
      </c>
      <c r="X2956" s="11">
        <f t="shared" si="511"/>
        <v>22463</v>
      </c>
      <c r="Y2956" s="12">
        <f t="shared" ref="Y2956:Y2983" si="518">X2956/S2956</f>
        <v>0.19568095893513598</v>
      </c>
      <c r="AA2956" s="9">
        <f>INTERCEPT(T2956:T2983,E2956:E2983)</f>
        <v>30228.927346938755</v>
      </c>
      <c r="AB2956" s="9">
        <f>SLOPE(T2956:T2983,E2956:E2983)</f>
        <v>3014.6053061224493</v>
      </c>
      <c r="AC2956" s="12">
        <f>RSQ(T2956:T2983,E2956:E2983)</f>
        <v>0.94964180349202787</v>
      </c>
      <c r="AD2956" s="9">
        <f>AA2956+(AB2956*55)</f>
        <v>196032.21918367347</v>
      </c>
      <c r="AE2956" s="10">
        <f>SUM(E2956:E2983)</f>
        <v>798</v>
      </c>
    </row>
    <row r="2957" spans="1:31">
      <c r="A2957" s="1">
        <v>37654</v>
      </c>
      <c r="B2957" s="7" t="s">
        <v>76</v>
      </c>
      <c r="C2957" s="8" t="str">
        <f t="shared" si="512"/>
        <v>Sun</v>
      </c>
      <c r="E2957" s="37">
        <v>28</v>
      </c>
      <c r="F2957" s="9">
        <v>38394</v>
      </c>
      <c r="G2957" s="9">
        <v>23934</v>
      </c>
      <c r="H2957" s="61">
        <v>15623</v>
      </c>
      <c r="I2957" s="9">
        <v>269</v>
      </c>
      <c r="J2957" s="9">
        <v>154</v>
      </c>
      <c r="K2957" s="9">
        <v>10722</v>
      </c>
      <c r="L2957" s="9">
        <v>21720</v>
      </c>
      <c r="M2957" s="9"/>
      <c r="O2957" s="11">
        <f t="shared" si="513"/>
        <v>110816</v>
      </c>
      <c r="P2957" s="11">
        <v>0</v>
      </c>
      <c r="Q2957" s="11">
        <f t="shared" si="514"/>
        <v>10722</v>
      </c>
      <c r="S2957" s="11">
        <f t="shared" si="515"/>
        <v>110816</v>
      </c>
      <c r="T2957" s="11">
        <f t="shared" si="509"/>
        <v>110816</v>
      </c>
      <c r="U2957" s="11">
        <f t="shared" si="516"/>
        <v>-3978</v>
      </c>
      <c r="V2957" s="11">
        <f t="shared" si="510"/>
        <v>89096</v>
      </c>
      <c r="W2957" s="12">
        <f t="shared" si="517"/>
        <v>0.80399942246606992</v>
      </c>
      <c r="X2957" s="11">
        <f t="shared" si="511"/>
        <v>21720</v>
      </c>
      <c r="Y2957" s="12">
        <f t="shared" si="518"/>
        <v>0.19600057753393013</v>
      </c>
    </row>
    <row r="2958" spans="1:31">
      <c r="A2958" s="1">
        <v>37655</v>
      </c>
      <c r="B2958" s="7" t="s">
        <v>76</v>
      </c>
      <c r="C2958" s="8" t="str">
        <f t="shared" si="512"/>
        <v>Mon</v>
      </c>
      <c r="E2958" s="37">
        <v>16</v>
      </c>
      <c r="F2958" s="9">
        <v>26048</v>
      </c>
      <c r="G2958" s="9">
        <v>21747</v>
      </c>
      <c r="H2958" s="61">
        <v>13634</v>
      </c>
      <c r="I2958" s="9">
        <v>1</v>
      </c>
      <c r="J2958" s="9">
        <v>0</v>
      </c>
      <c r="K2958" s="9">
        <v>6216</v>
      </c>
      <c r="L2958" s="9">
        <v>14417</v>
      </c>
      <c r="M2958" s="9"/>
      <c r="O2958" s="11">
        <f t="shared" si="513"/>
        <v>82063</v>
      </c>
      <c r="P2958" s="11">
        <v>0</v>
      </c>
      <c r="Q2958" s="11">
        <f t="shared" si="514"/>
        <v>6216</v>
      </c>
      <c r="S2958" s="11">
        <f t="shared" si="515"/>
        <v>82063</v>
      </c>
      <c r="T2958" s="11">
        <f t="shared" si="509"/>
        <v>82063</v>
      </c>
      <c r="U2958" s="11">
        <f t="shared" si="516"/>
        <v>-28753</v>
      </c>
      <c r="V2958" s="11">
        <f t="shared" si="510"/>
        <v>67646</v>
      </c>
      <c r="W2958" s="12">
        <f t="shared" si="517"/>
        <v>0.82431790209960643</v>
      </c>
      <c r="X2958" s="11">
        <f t="shared" si="511"/>
        <v>14417</v>
      </c>
      <c r="Y2958" s="12">
        <f t="shared" si="518"/>
        <v>0.1756820979003936</v>
      </c>
    </row>
    <row r="2959" spans="1:31">
      <c r="A2959" s="1">
        <v>37656</v>
      </c>
      <c r="B2959" s="7" t="s">
        <v>76</v>
      </c>
      <c r="C2959" s="8" t="str">
        <f t="shared" si="512"/>
        <v>Tue</v>
      </c>
      <c r="E2959" s="37">
        <v>19</v>
      </c>
      <c r="F2959" s="9">
        <v>30899</v>
      </c>
      <c r="G2959" s="9">
        <v>22805</v>
      </c>
      <c r="H2959" s="61">
        <v>14979</v>
      </c>
      <c r="I2959" s="9">
        <v>220</v>
      </c>
      <c r="J2959" s="9">
        <v>164</v>
      </c>
      <c r="K2959" s="9">
        <v>7755</v>
      </c>
      <c r="L2959" s="9">
        <v>18155</v>
      </c>
      <c r="M2959" s="9"/>
      <c r="O2959" s="11">
        <f t="shared" si="513"/>
        <v>94977</v>
      </c>
      <c r="P2959" s="11">
        <v>0</v>
      </c>
      <c r="Q2959" s="11">
        <f t="shared" si="514"/>
        <v>7755</v>
      </c>
      <c r="S2959" s="11">
        <f t="shared" si="515"/>
        <v>94977</v>
      </c>
      <c r="T2959" s="11">
        <f t="shared" si="509"/>
        <v>94977</v>
      </c>
      <c r="U2959" s="11">
        <f t="shared" si="516"/>
        <v>12914</v>
      </c>
      <c r="V2959" s="11">
        <f t="shared" si="510"/>
        <v>76822</v>
      </c>
      <c r="W2959" s="12">
        <f t="shared" si="517"/>
        <v>0.80884845804773786</v>
      </c>
      <c r="X2959" s="11">
        <f t="shared" si="511"/>
        <v>18155</v>
      </c>
      <c r="Y2959" s="12">
        <f t="shared" si="518"/>
        <v>0.19115154195226214</v>
      </c>
    </row>
    <row r="2960" spans="1:31">
      <c r="A2960" s="1">
        <v>37657</v>
      </c>
      <c r="B2960" s="7" t="s">
        <v>76</v>
      </c>
      <c r="C2960" s="8" t="str">
        <f t="shared" si="512"/>
        <v>Wed</v>
      </c>
      <c r="E2960" s="37">
        <v>30</v>
      </c>
      <c r="F2960" s="9">
        <v>39236</v>
      </c>
      <c r="G2960" s="9">
        <v>24395</v>
      </c>
      <c r="H2960" s="61">
        <v>16776</v>
      </c>
      <c r="I2960" s="9">
        <v>536</v>
      </c>
      <c r="J2960" s="9">
        <v>232</v>
      </c>
      <c r="K2960" s="9">
        <v>12043</v>
      </c>
      <c r="L2960" s="9">
        <v>23167</v>
      </c>
      <c r="M2960" s="9"/>
      <c r="O2960" s="11">
        <f t="shared" si="513"/>
        <v>116385</v>
      </c>
      <c r="P2960" s="11">
        <v>0</v>
      </c>
      <c r="Q2960" s="11">
        <f t="shared" si="514"/>
        <v>12043</v>
      </c>
      <c r="S2960" s="11">
        <f t="shared" si="515"/>
        <v>116385</v>
      </c>
      <c r="T2960" s="11">
        <f t="shared" si="509"/>
        <v>116385</v>
      </c>
      <c r="U2960" s="11">
        <f t="shared" si="516"/>
        <v>21408</v>
      </c>
      <c r="V2960" s="11">
        <f t="shared" si="510"/>
        <v>93218</v>
      </c>
      <c r="W2960" s="12">
        <f t="shared" si="517"/>
        <v>0.8009451389783907</v>
      </c>
      <c r="X2960" s="11">
        <f t="shared" si="511"/>
        <v>23167</v>
      </c>
      <c r="Y2960" s="12">
        <f t="shared" si="518"/>
        <v>0.19905486102160933</v>
      </c>
    </row>
    <row r="2961" spans="1:25">
      <c r="A2961" s="1">
        <v>37658</v>
      </c>
      <c r="B2961" s="7" t="s">
        <v>76</v>
      </c>
      <c r="C2961" s="8" t="str">
        <f t="shared" si="512"/>
        <v>Thur</v>
      </c>
      <c r="E2961" s="37">
        <v>32</v>
      </c>
      <c r="F2961" s="9">
        <v>43483</v>
      </c>
      <c r="G2961" s="9">
        <v>24911</v>
      </c>
      <c r="H2961" s="61">
        <v>17609</v>
      </c>
      <c r="I2961" s="9">
        <v>1240</v>
      </c>
      <c r="J2961" s="9">
        <v>188</v>
      </c>
      <c r="K2961" s="9">
        <v>15328</v>
      </c>
      <c r="L2961" s="9">
        <v>25523</v>
      </c>
      <c r="M2961" s="9"/>
      <c r="O2961" s="11">
        <f t="shared" si="513"/>
        <v>128282</v>
      </c>
      <c r="P2961" s="11">
        <v>193</v>
      </c>
      <c r="Q2961" s="11">
        <f t="shared" si="514"/>
        <v>15135</v>
      </c>
      <c r="S2961" s="11">
        <f t="shared" si="515"/>
        <v>128089</v>
      </c>
      <c r="T2961" s="11">
        <f t="shared" si="509"/>
        <v>128089</v>
      </c>
      <c r="U2961" s="11">
        <f t="shared" si="516"/>
        <v>11704</v>
      </c>
      <c r="V2961" s="11">
        <f t="shared" si="510"/>
        <v>102566</v>
      </c>
      <c r="W2961" s="12">
        <f t="shared" si="517"/>
        <v>0.80074011039199311</v>
      </c>
      <c r="X2961" s="11">
        <f t="shared" si="511"/>
        <v>25523</v>
      </c>
      <c r="Y2961" s="12">
        <f t="shared" si="518"/>
        <v>0.19925988960800695</v>
      </c>
    </row>
    <row r="2962" spans="1:25">
      <c r="A2962" s="1">
        <v>37659</v>
      </c>
      <c r="B2962" s="7" t="s">
        <v>76</v>
      </c>
      <c r="C2962" s="8" t="str">
        <f t="shared" si="512"/>
        <v>Fri</v>
      </c>
      <c r="E2962" s="37">
        <v>33</v>
      </c>
      <c r="F2962" s="9">
        <v>43299</v>
      </c>
      <c r="G2962" s="9">
        <v>24674</v>
      </c>
      <c r="H2962" s="61">
        <v>17232</v>
      </c>
      <c r="I2962" s="9">
        <v>939</v>
      </c>
      <c r="J2962" s="9">
        <v>342</v>
      </c>
      <c r="K2962" s="9">
        <v>14219</v>
      </c>
      <c r="L2962" s="9">
        <v>25364</v>
      </c>
      <c r="M2962" s="9"/>
      <c r="O2962" s="11">
        <f t="shared" si="513"/>
        <v>126069</v>
      </c>
      <c r="P2962" s="11">
        <v>277</v>
      </c>
      <c r="Q2962" s="11">
        <f t="shared" si="514"/>
        <v>13942</v>
      </c>
      <c r="S2962" s="11">
        <f t="shared" si="515"/>
        <v>125792</v>
      </c>
      <c r="T2962" s="11">
        <f t="shared" si="509"/>
        <v>125792</v>
      </c>
      <c r="U2962" s="11">
        <f t="shared" si="516"/>
        <v>-2297</v>
      </c>
      <c r="V2962" s="11">
        <f t="shared" si="510"/>
        <v>100428</v>
      </c>
      <c r="W2962" s="12">
        <f t="shared" si="517"/>
        <v>0.79836555583820912</v>
      </c>
      <c r="X2962" s="11">
        <f t="shared" si="511"/>
        <v>25364</v>
      </c>
      <c r="Y2962" s="12">
        <f t="shared" si="518"/>
        <v>0.20163444416179088</v>
      </c>
    </row>
    <row r="2963" spans="1:25">
      <c r="A2963" s="1">
        <v>37660</v>
      </c>
      <c r="B2963" s="7" t="s">
        <v>76</v>
      </c>
      <c r="C2963" s="8" t="str">
        <f t="shared" si="512"/>
        <v>Sat</v>
      </c>
      <c r="D2963" s="9">
        <v>5000</v>
      </c>
      <c r="E2963" s="37">
        <v>35</v>
      </c>
      <c r="F2963" s="9">
        <v>44505</v>
      </c>
      <c r="G2963" s="9">
        <v>24538</v>
      </c>
      <c r="H2963" s="61">
        <v>16520</v>
      </c>
      <c r="I2963" s="9">
        <v>776</v>
      </c>
      <c r="J2963" s="9">
        <v>609</v>
      </c>
      <c r="K2963" s="9">
        <v>10767</v>
      </c>
      <c r="L2963" s="9">
        <v>26461</v>
      </c>
      <c r="M2963" s="9"/>
      <c r="O2963" s="11">
        <f t="shared" si="513"/>
        <v>124176</v>
      </c>
      <c r="P2963" s="11">
        <v>279</v>
      </c>
      <c r="Q2963" s="11">
        <f t="shared" si="514"/>
        <v>10488</v>
      </c>
      <c r="S2963" s="11">
        <f t="shared" si="515"/>
        <v>123897</v>
      </c>
      <c r="T2963" s="11">
        <f t="shared" si="509"/>
        <v>128897</v>
      </c>
      <c r="U2963" s="11">
        <f t="shared" si="516"/>
        <v>-1895</v>
      </c>
      <c r="V2963" s="11">
        <f t="shared" si="510"/>
        <v>97436</v>
      </c>
      <c r="W2963" s="12">
        <f t="shared" si="517"/>
        <v>0.78642743569255102</v>
      </c>
      <c r="X2963" s="11">
        <f t="shared" si="511"/>
        <v>26461</v>
      </c>
      <c r="Y2963" s="12">
        <f t="shared" si="518"/>
        <v>0.21357256430744892</v>
      </c>
    </row>
    <row r="2964" spans="1:25">
      <c r="A2964" s="1">
        <v>37661</v>
      </c>
      <c r="B2964" s="7" t="s">
        <v>76</v>
      </c>
      <c r="C2964" s="8" t="str">
        <f t="shared" si="512"/>
        <v>Sun</v>
      </c>
      <c r="E2964" s="37">
        <v>28</v>
      </c>
      <c r="F2964" s="9">
        <v>36311</v>
      </c>
      <c r="G2964" s="9">
        <v>23425</v>
      </c>
      <c r="H2964" s="61">
        <v>15252</v>
      </c>
      <c r="I2964" s="9">
        <v>224</v>
      </c>
      <c r="J2964" s="9">
        <v>74</v>
      </c>
      <c r="K2964" s="9">
        <v>9492</v>
      </c>
      <c r="L2964" s="9">
        <v>21769</v>
      </c>
      <c r="M2964" s="9"/>
      <c r="O2964" s="11">
        <f t="shared" si="513"/>
        <v>106547</v>
      </c>
      <c r="P2964" s="11">
        <v>275</v>
      </c>
      <c r="Q2964" s="11">
        <f t="shared" si="514"/>
        <v>9217</v>
      </c>
      <c r="S2964" s="11">
        <f t="shared" si="515"/>
        <v>106272</v>
      </c>
      <c r="T2964" s="11">
        <f t="shared" si="509"/>
        <v>106272</v>
      </c>
      <c r="U2964" s="11">
        <f t="shared" si="516"/>
        <v>-17625</v>
      </c>
      <c r="V2964" s="11">
        <f t="shared" si="510"/>
        <v>84503</v>
      </c>
      <c r="W2964" s="12">
        <f t="shared" si="517"/>
        <v>0.79515770852152967</v>
      </c>
      <c r="X2964" s="11">
        <f t="shared" si="511"/>
        <v>21769</v>
      </c>
      <c r="Y2964" s="12">
        <f t="shared" si="518"/>
        <v>0.20484229147847033</v>
      </c>
    </row>
    <row r="2965" spans="1:25">
      <c r="A2965" s="1">
        <v>37662</v>
      </c>
      <c r="B2965" s="7" t="s">
        <v>76</v>
      </c>
      <c r="C2965" s="8" t="str">
        <f t="shared" si="512"/>
        <v>Mon</v>
      </c>
      <c r="E2965" s="37">
        <v>31</v>
      </c>
      <c r="F2965" s="9">
        <v>42098</v>
      </c>
      <c r="G2965" s="9">
        <v>25572</v>
      </c>
      <c r="H2965" s="61">
        <v>17465</v>
      </c>
      <c r="I2965" s="9">
        <v>758</v>
      </c>
      <c r="J2965" s="9">
        <v>252</v>
      </c>
      <c r="K2965" s="9">
        <v>13540</v>
      </c>
      <c r="L2965" s="9">
        <v>25163</v>
      </c>
      <c r="M2965" s="9"/>
      <c r="O2965" s="11">
        <f t="shared" si="513"/>
        <v>124848</v>
      </c>
      <c r="P2965" s="11">
        <v>65</v>
      </c>
      <c r="Q2965" s="11">
        <f t="shared" si="514"/>
        <v>13475</v>
      </c>
      <c r="S2965" s="11">
        <f t="shared" si="515"/>
        <v>124783</v>
      </c>
      <c r="T2965" s="11">
        <f t="shared" si="509"/>
        <v>124783</v>
      </c>
      <c r="U2965" s="11">
        <f t="shared" si="516"/>
        <v>18511</v>
      </c>
      <c r="V2965" s="11">
        <f t="shared" si="510"/>
        <v>99620</v>
      </c>
      <c r="W2965" s="12">
        <f t="shared" si="517"/>
        <v>0.79834592853193143</v>
      </c>
      <c r="X2965" s="11">
        <f t="shared" si="511"/>
        <v>25163</v>
      </c>
      <c r="Y2965" s="12">
        <f t="shared" si="518"/>
        <v>0.20165407146806857</v>
      </c>
    </row>
    <row r="2966" spans="1:25">
      <c r="A2966" s="1">
        <v>37663</v>
      </c>
      <c r="B2966" s="7" t="s">
        <v>76</v>
      </c>
      <c r="C2966" s="8" t="str">
        <f t="shared" si="512"/>
        <v>Tue</v>
      </c>
      <c r="E2966" s="37">
        <v>26</v>
      </c>
      <c r="F2966" s="9">
        <v>34152</v>
      </c>
      <c r="G2966" s="9">
        <v>24161</v>
      </c>
      <c r="H2966" s="61">
        <v>16080</v>
      </c>
      <c r="I2966" s="9">
        <v>104</v>
      </c>
      <c r="J2966" s="9">
        <v>56</v>
      </c>
      <c r="K2966" s="9">
        <v>10181</v>
      </c>
      <c r="L2966" s="9">
        <v>21832</v>
      </c>
      <c r="M2966" s="9"/>
      <c r="O2966" s="11">
        <f t="shared" si="513"/>
        <v>106566</v>
      </c>
      <c r="P2966" s="11">
        <v>157</v>
      </c>
      <c r="Q2966" s="11">
        <f t="shared" si="514"/>
        <v>10024</v>
      </c>
      <c r="S2966" s="11">
        <f t="shared" si="515"/>
        <v>106409</v>
      </c>
      <c r="T2966" s="11">
        <f t="shared" si="509"/>
        <v>106409</v>
      </c>
      <c r="U2966" s="11">
        <f t="shared" si="516"/>
        <v>-18374</v>
      </c>
      <c r="V2966" s="11">
        <f t="shared" si="510"/>
        <v>84577</v>
      </c>
      <c r="W2966" s="12">
        <f t="shared" si="517"/>
        <v>0.79482938473249443</v>
      </c>
      <c r="X2966" s="11">
        <f t="shared" si="511"/>
        <v>21832</v>
      </c>
      <c r="Y2966" s="12">
        <f t="shared" si="518"/>
        <v>0.20517061526750557</v>
      </c>
    </row>
    <row r="2967" spans="1:25">
      <c r="A2967" s="1">
        <v>37664</v>
      </c>
      <c r="B2967" s="7" t="s">
        <v>76</v>
      </c>
      <c r="C2967" s="8" t="str">
        <f t="shared" si="512"/>
        <v>Wed</v>
      </c>
      <c r="E2967" s="37">
        <v>28</v>
      </c>
      <c r="F2967" s="9">
        <v>39870</v>
      </c>
      <c r="G2967" s="9">
        <v>24578</v>
      </c>
      <c r="H2967" s="61">
        <v>17119</v>
      </c>
      <c r="I2967" s="9">
        <v>621</v>
      </c>
      <c r="J2967" s="9">
        <v>438</v>
      </c>
      <c r="K2967" s="9">
        <v>12695</v>
      </c>
      <c r="L2967" s="9">
        <v>24581</v>
      </c>
      <c r="M2967" s="9"/>
      <c r="O2967" s="11">
        <f t="shared" si="513"/>
        <v>119902</v>
      </c>
      <c r="P2967" s="11">
        <v>219</v>
      </c>
      <c r="Q2967" s="11">
        <f t="shared" si="514"/>
        <v>12476</v>
      </c>
      <c r="S2967" s="11">
        <f t="shared" si="515"/>
        <v>119683</v>
      </c>
      <c r="T2967" s="11">
        <f t="shared" si="509"/>
        <v>119683</v>
      </c>
      <c r="U2967" s="11">
        <f t="shared" si="516"/>
        <v>13274</v>
      </c>
      <c r="V2967" s="11">
        <f t="shared" si="510"/>
        <v>95102</v>
      </c>
      <c r="W2967" s="12">
        <f t="shared" si="517"/>
        <v>0.79461577667672101</v>
      </c>
      <c r="X2967" s="11">
        <f t="shared" si="511"/>
        <v>24581</v>
      </c>
      <c r="Y2967" s="12">
        <f t="shared" si="518"/>
        <v>0.20538422332327899</v>
      </c>
    </row>
    <row r="2968" spans="1:25">
      <c r="A2968" s="1">
        <v>37665</v>
      </c>
      <c r="B2968" s="7" t="s">
        <v>76</v>
      </c>
      <c r="C2968" s="8" t="str">
        <f t="shared" si="512"/>
        <v>Thur</v>
      </c>
      <c r="E2968" s="37">
        <v>29</v>
      </c>
      <c r="F2968" s="9">
        <v>39175</v>
      </c>
      <c r="G2968" s="9">
        <v>24296</v>
      </c>
      <c r="H2968" s="61">
        <v>16798</v>
      </c>
      <c r="I2968" s="9">
        <v>517</v>
      </c>
      <c r="J2968" s="9">
        <v>291</v>
      </c>
      <c r="K2968" s="9">
        <v>12282</v>
      </c>
      <c r="L2968" s="9">
        <v>23737</v>
      </c>
      <c r="M2968" s="9"/>
      <c r="O2968" s="11">
        <f t="shared" si="513"/>
        <v>117096</v>
      </c>
      <c r="P2968" s="11">
        <v>223</v>
      </c>
      <c r="Q2968" s="11">
        <f t="shared" si="514"/>
        <v>12059</v>
      </c>
      <c r="S2968" s="11">
        <f t="shared" si="515"/>
        <v>116873</v>
      </c>
      <c r="T2968" s="11">
        <f t="shared" si="509"/>
        <v>116873</v>
      </c>
      <c r="U2968" s="11">
        <f t="shared" si="516"/>
        <v>-2810</v>
      </c>
      <c r="V2968" s="11">
        <f t="shared" si="510"/>
        <v>93136</v>
      </c>
      <c r="W2968" s="12">
        <f t="shared" si="517"/>
        <v>0.79689919827505074</v>
      </c>
      <c r="X2968" s="11">
        <f t="shared" si="511"/>
        <v>23737</v>
      </c>
      <c r="Y2968" s="12">
        <f t="shared" si="518"/>
        <v>0.20310080172494929</v>
      </c>
    </row>
    <row r="2969" spans="1:25">
      <c r="A2969" s="1">
        <v>37666</v>
      </c>
      <c r="B2969" s="7" t="s">
        <v>76</v>
      </c>
      <c r="C2969" s="8" t="str">
        <f t="shared" si="512"/>
        <v>Fri</v>
      </c>
      <c r="E2969" s="37">
        <v>25</v>
      </c>
      <c r="F2969" s="9">
        <v>30904</v>
      </c>
      <c r="G2969" s="9">
        <v>22466</v>
      </c>
      <c r="H2969" s="61">
        <v>14576</v>
      </c>
      <c r="I2969" s="9">
        <v>53</v>
      </c>
      <c r="J2969" s="9">
        <v>1</v>
      </c>
      <c r="K2969" s="9">
        <v>8655</v>
      </c>
      <c r="L2969" s="9">
        <v>19755</v>
      </c>
      <c r="M2969" s="9"/>
      <c r="O2969" s="11">
        <f t="shared" si="513"/>
        <v>96410</v>
      </c>
      <c r="P2969" s="11">
        <v>221</v>
      </c>
      <c r="Q2969" s="11">
        <f t="shared" si="514"/>
        <v>8434</v>
      </c>
      <c r="S2969" s="11">
        <f t="shared" si="515"/>
        <v>96189</v>
      </c>
      <c r="T2969" s="11">
        <f t="shared" si="509"/>
        <v>96189</v>
      </c>
      <c r="U2969" s="11">
        <f t="shared" si="516"/>
        <v>-20684</v>
      </c>
      <c r="V2969" s="11">
        <f t="shared" si="510"/>
        <v>76434</v>
      </c>
      <c r="W2969" s="12">
        <f t="shared" si="517"/>
        <v>0.79462308579983154</v>
      </c>
      <c r="X2969" s="11">
        <f t="shared" si="511"/>
        <v>19755</v>
      </c>
      <c r="Y2969" s="12">
        <f t="shared" si="518"/>
        <v>0.20537691420016843</v>
      </c>
    </row>
    <row r="2970" spans="1:25">
      <c r="A2970" s="1">
        <v>37667</v>
      </c>
      <c r="B2970" s="7" t="s">
        <v>76</v>
      </c>
      <c r="C2970" s="8" t="str">
        <f t="shared" si="512"/>
        <v>Sat</v>
      </c>
      <c r="E2970" s="37">
        <v>33</v>
      </c>
      <c r="F2970" s="9">
        <v>46394</v>
      </c>
      <c r="G2970" s="9">
        <v>24979</v>
      </c>
      <c r="H2970" s="61">
        <v>16934</v>
      </c>
      <c r="I2970" s="9">
        <v>1088</v>
      </c>
      <c r="J2970" s="9">
        <v>887</v>
      </c>
      <c r="K2970" s="9">
        <v>13750</v>
      </c>
      <c r="L2970" s="9">
        <v>27750</v>
      </c>
      <c r="M2970" s="9"/>
      <c r="O2970" s="11">
        <f t="shared" si="513"/>
        <v>131782</v>
      </c>
      <c r="P2970" s="11">
        <v>228</v>
      </c>
      <c r="Q2970" s="11">
        <f t="shared" si="514"/>
        <v>13522</v>
      </c>
      <c r="S2970" s="11">
        <f t="shared" si="515"/>
        <v>131554</v>
      </c>
      <c r="T2970" s="11">
        <f t="shared" si="509"/>
        <v>131554</v>
      </c>
      <c r="U2970" s="11">
        <f t="shared" si="516"/>
        <v>35365</v>
      </c>
      <c r="V2970" s="11">
        <f t="shared" si="510"/>
        <v>103804</v>
      </c>
      <c r="W2970" s="12">
        <f t="shared" si="517"/>
        <v>0.78906000577709534</v>
      </c>
      <c r="X2970" s="11">
        <f t="shared" si="511"/>
        <v>27750</v>
      </c>
      <c r="Y2970" s="12">
        <f t="shared" si="518"/>
        <v>0.21093999422290466</v>
      </c>
    </row>
    <row r="2971" spans="1:25">
      <c r="A2971" s="1">
        <v>37668</v>
      </c>
      <c r="B2971" s="7" t="s">
        <v>76</v>
      </c>
      <c r="C2971" s="8" t="str">
        <f t="shared" si="512"/>
        <v>Sun</v>
      </c>
      <c r="D2971" s="9">
        <v>5000</v>
      </c>
      <c r="E2971" s="37">
        <v>43</v>
      </c>
      <c r="F2971" s="9">
        <v>58008</v>
      </c>
      <c r="G2971" s="9">
        <v>26243</v>
      </c>
      <c r="H2971" s="61">
        <v>18965</v>
      </c>
      <c r="I2971" s="9">
        <v>4059</v>
      </c>
      <c r="J2971" s="9">
        <v>2716</v>
      </c>
      <c r="K2971" s="9">
        <v>17056</v>
      </c>
      <c r="L2971" s="9">
        <v>34091</v>
      </c>
      <c r="M2971" s="9"/>
      <c r="O2971" s="11">
        <f t="shared" si="513"/>
        <v>161138</v>
      </c>
      <c r="P2971" s="11">
        <v>40</v>
      </c>
      <c r="Q2971" s="11">
        <f t="shared" si="514"/>
        <v>17016</v>
      </c>
      <c r="S2971" s="11">
        <f t="shared" si="515"/>
        <v>161098</v>
      </c>
      <c r="T2971" s="11">
        <f t="shared" si="509"/>
        <v>166098</v>
      </c>
      <c r="U2971" s="11">
        <f t="shared" si="516"/>
        <v>29544</v>
      </c>
      <c r="V2971" s="11">
        <f t="shared" si="510"/>
        <v>127007</v>
      </c>
      <c r="W2971" s="12">
        <f t="shared" si="517"/>
        <v>0.78838346844777718</v>
      </c>
      <c r="X2971" s="11">
        <f t="shared" si="511"/>
        <v>34091</v>
      </c>
      <c r="Y2971" s="12">
        <f t="shared" si="518"/>
        <v>0.21161653155222288</v>
      </c>
    </row>
    <row r="2972" spans="1:25">
      <c r="A2972" s="1">
        <v>37669</v>
      </c>
      <c r="B2972" s="7" t="s">
        <v>76</v>
      </c>
      <c r="C2972" s="8" t="str">
        <f t="shared" si="512"/>
        <v>Mon</v>
      </c>
      <c r="D2972" s="9">
        <v>5000</v>
      </c>
      <c r="E2972" s="37">
        <v>40</v>
      </c>
      <c r="F2972" s="9">
        <v>52404</v>
      </c>
      <c r="G2972" s="9">
        <v>25420</v>
      </c>
      <c r="H2972" s="61">
        <v>18488</v>
      </c>
      <c r="I2972" s="9">
        <v>3613</v>
      </c>
      <c r="J2972" s="9">
        <v>1612</v>
      </c>
      <c r="K2972" s="9">
        <v>15350</v>
      </c>
      <c r="L2972" s="9">
        <v>31224</v>
      </c>
      <c r="M2972" s="9"/>
      <c r="O2972" s="11">
        <f t="shared" si="513"/>
        <v>148111</v>
      </c>
      <c r="P2972" s="11">
        <v>0</v>
      </c>
      <c r="Q2972" s="11">
        <f t="shared" si="514"/>
        <v>15350</v>
      </c>
      <c r="S2972" s="11">
        <f t="shared" si="515"/>
        <v>148111</v>
      </c>
      <c r="T2972" s="11">
        <f t="shared" si="509"/>
        <v>153111</v>
      </c>
      <c r="U2972" s="11">
        <f t="shared" si="516"/>
        <v>-12987</v>
      </c>
      <c r="V2972" s="11">
        <f t="shared" si="510"/>
        <v>116887</v>
      </c>
      <c r="W2972" s="12">
        <f t="shared" si="517"/>
        <v>0.78918513817339697</v>
      </c>
      <c r="X2972" s="11">
        <f t="shared" si="511"/>
        <v>31224</v>
      </c>
      <c r="Y2972" s="12">
        <f t="shared" si="518"/>
        <v>0.21081486182660303</v>
      </c>
    </row>
    <row r="2973" spans="1:25">
      <c r="A2973" s="1">
        <v>37670</v>
      </c>
      <c r="B2973" s="7" t="s">
        <v>76</v>
      </c>
      <c r="C2973" s="8" t="str">
        <f t="shared" si="512"/>
        <v>Tue</v>
      </c>
      <c r="D2973" s="9">
        <v>5000</v>
      </c>
      <c r="E2973" s="37">
        <v>34</v>
      </c>
      <c r="F2973" s="9">
        <v>44069</v>
      </c>
      <c r="G2973" s="9">
        <v>24583</v>
      </c>
      <c r="H2973" s="61">
        <v>17676</v>
      </c>
      <c r="I2973" s="9">
        <v>2101</v>
      </c>
      <c r="J2973" s="9">
        <v>307</v>
      </c>
      <c r="K2973" s="9">
        <v>32096</v>
      </c>
      <c r="L2973" s="9">
        <v>26967</v>
      </c>
      <c r="M2973" s="9"/>
      <c r="O2973" s="11">
        <f t="shared" si="513"/>
        <v>147799</v>
      </c>
      <c r="P2973" s="11">
        <v>20311</v>
      </c>
      <c r="Q2973" s="11">
        <f t="shared" si="514"/>
        <v>11785</v>
      </c>
      <c r="S2973" s="11">
        <f t="shared" si="515"/>
        <v>127488</v>
      </c>
      <c r="T2973" s="11">
        <f t="shared" si="509"/>
        <v>132488</v>
      </c>
      <c r="U2973" s="11">
        <f t="shared" si="516"/>
        <v>-20623</v>
      </c>
      <c r="V2973" s="11">
        <f t="shared" si="510"/>
        <v>100521</v>
      </c>
      <c r="W2973" s="12">
        <f t="shared" si="517"/>
        <v>0.78847420933734935</v>
      </c>
      <c r="X2973" s="11">
        <f t="shared" si="511"/>
        <v>26967</v>
      </c>
      <c r="Y2973" s="12">
        <f t="shared" si="518"/>
        <v>0.21152579066265059</v>
      </c>
    </row>
    <row r="2974" spans="1:25">
      <c r="A2974" s="1">
        <v>37671</v>
      </c>
      <c r="B2974" s="7" t="s">
        <v>76</v>
      </c>
      <c r="C2974" s="8" t="str">
        <f t="shared" si="512"/>
        <v>Wed</v>
      </c>
      <c r="E2974" s="37">
        <v>25</v>
      </c>
      <c r="F2974" s="9">
        <v>32936</v>
      </c>
      <c r="G2974" s="9">
        <v>23454</v>
      </c>
      <c r="H2974" s="61">
        <v>15685</v>
      </c>
      <c r="I2974" s="9">
        <v>243</v>
      </c>
      <c r="J2974" s="9">
        <v>11</v>
      </c>
      <c r="K2974" s="9">
        <v>29234</v>
      </c>
      <c r="L2974" s="9">
        <v>21232</v>
      </c>
      <c r="M2974" s="9"/>
      <c r="O2974" s="11">
        <f t="shared" si="513"/>
        <v>122795</v>
      </c>
      <c r="P2974" s="11">
        <v>19392</v>
      </c>
      <c r="Q2974" s="11">
        <f t="shared" si="514"/>
        <v>9842</v>
      </c>
      <c r="S2974" s="11">
        <f t="shared" si="515"/>
        <v>103403</v>
      </c>
      <c r="T2974" s="11">
        <f t="shared" si="509"/>
        <v>103403</v>
      </c>
      <c r="U2974" s="11">
        <f t="shared" si="516"/>
        <v>-24085</v>
      </c>
      <c r="V2974" s="11">
        <f t="shared" si="510"/>
        <v>82171</v>
      </c>
      <c r="W2974" s="12">
        <f t="shared" si="517"/>
        <v>0.79466746612767525</v>
      </c>
      <c r="X2974" s="11">
        <f t="shared" si="511"/>
        <v>21232</v>
      </c>
      <c r="Y2974" s="12">
        <f t="shared" si="518"/>
        <v>0.20533253387232478</v>
      </c>
    </row>
    <row r="2975" spans="1:25">
      <c r="A2975" s="1">
        <v>37672</v>
      </c>
      <c r="B2975" s="7" t="s">
        <v>76</v>
      </c>
      <c r="C2975" s="8" t="str">
        <f t="shared" si="512"/>
        <v>Thur</v>
      </c>
      <c r="E2975" s="37">
        <v>23</v>
      </c>
      <c r="F2975" s="9">
        <v>29008</v>
      </c>
      <c r="G2975" s="9">
        <v>22844</v>
      </c>
      <c r="H2975" s="61">
        <v>15237</v>
      </c>
      <c r="I2975" s="9">
        <v>38</v>
      </c>
      <c r="J2975" s="9">
        <v>11</v>
      </c>
      <c r="K2975" s="9">
        <v>8228</v>
      </c>
      <c r="L2975" s="9">
        <v>19830</v>
      </c>
      <c r="M2975" s="9"/>
      <c r="O2975" s="11">
        <f t="shared" si="513"/>
        <v>95196</v>
      </c>
      <c r="P2975" s="11">
        <v>293</v>
      </c>
      <c r="Q2975" s="11">
        <f t="shared" si="514"/>
        <v>7935</v>
      </c>
      <c r="S2975" s="11">
        <f t="shared" si="515"/>
        <v>94903</v>
      </c>
      <c r="T2975" s="11">
        <f t="shared" si="509"/>
        <v>94903</v>
      </c>
      <c r="U2975" s="11">
        <f t="shared" si="516"/>
        <v>-8500</v>
      </c>
      <c r="V2975" s="11">
        <f t="shared" si="510"/>
        <v>75073</v>
      </c>
      <c r="W2975" s="12">
        <f t="shared" si="517"/>
        <v>0.7910498087520943</v>
      </c>
      <c r="X2975" s="11">
        <f t="shared" si="511"/>
        <v>19830</v>
      </c>
      <c r="Y2975" s="12">
        <f t="shared" si="518"/>
        <v>0.20895019124790576</v>
      </c>
    </row>
    <row r="2976" spans="1:25">
      <c r="A2976" s="1">
        <v>37673</v>
      </c>
      <c r="B2976" s="7" t="s">
        <v>76</v>
      </c>
      <c r="C2976" s="8" t="str">
        <f t="shared" si="512"/>
        <v>Fri</v>
      </c>
      <c r="E2976" s="37">
        <v>23</v>
      </c>
      <c r="F2976" s="9">
        <v>33192</v>
      </c>
      <c r="G2976" s="9">
        <v>22480</v>
      </c>
      <c r="H2976" s="61">
        <v>14587</v>
      </c>
      <c r="I2976" s="9">
        <v>0</v>
      </c>
      <c r="J2976" s="9">
        <v>0</v>
      </c>
      <c r="K2976" s="9">
        <v>7895</v>
      </c>
      <c r="L2976" s="9">
        <v>17868</v>
      </c>
      <c r="M2976" s="9"/>
      <c r="O2976" s="11">
        <f t="shared" si="513"/>
        <v>96022</v>
      </c>
      <c r="P2976" s="11">
        <v>31</v>
      </c>
      <c r="Q2976" s="11">
        <f t="shared" si="514"/>
        <v>7864</v>
      </c>
      <c r="S2976" s="11">
        <f t="shared" si="515"/>
        <v>95991</v>
      </c>
      <c r="T2976" s="11">
        <f t="shared" si="509"/>
        <v>95991</v>
      </c>
      <c r="U2976" s="11">
        <f t="shared" si="516"/>
        <v>1088</v>
      </c>
      <c r="V2976" s="11">
        <f t="shared" si="510"/>
        <v>78123</v>
      </c>
      <c r="W2976" s="12">
        <f t="shared" si="517"/>
        <v>0.81385754914523234</v>
      </c>
      <c r="X2976" s="11">
        <f t="shared" si="511"/>
        <v>17868</v>
      </c>
      <c r="Y2976" s="12">
        <f t="shared" si="518"/>
        <v>0.18614245085476763</v>
      </c>
    </row>
    <row r="2977" spans="1:31">
      <c r="A2977" s="1">
        <v>37674</v>
      </c>
      <c r="B2977" s="7" t="s">
        <v>76</v>
      </c>
      <c r="C2977" s="8" t="str">
        <f t="shared" si="512"/>
        <v>Sat</v>
      </c>
      <c r="E2977" s="37">
        <v>15</v>
      </c>
      <c r="F2977" s="9">
        <v>29741</v>
      </c>
      <c r="G2977" s="9">
        <v>21458</v>
      </c>
      <c r="H2977" s="61">
        <v>11808</v>
      </c>
      <c r="I2977" s="9">
        <v>0</v>
      </c>
      <c r="J2977" s="9">
        <v>0</v>
      </c>
      <c r="K2977" s="9">
        <v>6007</v>
      </c>
      <c r="L2977" s="9">
        <v>10095</v>
      </c>
      <c r="M2977" s="9"/>
      <c r="O2977" s="11">
        <f t="shared" si="513"/>
        <v>79109</v>
      </c>
      <c r="P2977" s="11">
        <v>0</v>
      </c>
      <c r="Q2977" s="11">
        <f t="shared" si="514"/>
        <v>6007</v>
      </c>
      <c r="S2977" s="11">
        <f t="shared" si="515"/>
        <v>79109</v>
      </c>
      <c r="T2977" s="11">
        <f t="shared" si="509"/>
        <v>79109</v>
      </c>
      <c r="U2977" s="11">
        <f t="shared" si="516"/>
        <v>-16882</v>
      </c>
      <c r="V2977" s="11">
        <f t="shared" si="510"/>
        <v>69014</v>
      </c>
      <c r="W2977" s="12">
        <f t="shared" si="517"/>
        <v>0.87239125763187497</v>
      </c>
      <c r="X2977" s="11">
        <f t="shared" si="511"/>
        <v>10095</v>
      </c>
      <c r="Y2977" s="12">
        <f t="shared" si="518"/>
        <v>0.127608742368125</v>
      </c>
    </row>
    <row r="2978" spans="1:31">
      <c r="A2978" s="1">
        <v>37675</v>
      </c>
      <c r="B2978" s="7" t="s">
        <v>76</v>
      </c>
      <c r="C2978" s="8" t="str">
        <f t="shared" si="512"/>
        <v>Sun</v>
      </c>
      <c r="E2978" s="37">
        <v>23</v>
      </c>
      <c r="F2978" s="9">
        <v>39282</v>
      </c>
      <c r="G2978" s="9">
        <v>23091</v>
      </c>
      <c r="H2978" s="61">
        <v>15164</v>
      </c>
      <c r="I2978" s="9">
        <v>344</v>
      </c>
      <c r="J2978" s="9">
        <v>218</v>
      </c>
      <c r="K2978" s="9">
        <v>8612</v>
      </c>
      <c r="L2978" s="9">
        <v>17362</v>
      </c>
      <c r="M2978" s="9"/>
      <c r="O2978" s="11">
        <f t="shared" si="513"/>
        <v>104073</v>
      </c>
      <c r="P2978" s="11">
        <v>0</v>
      </c>
      <c r="Q2978" s="11">
        <f t="shared" si="514"/>
        <v>8612</v>
      </c>
      <c r="S2978" s="11">
        <f t="shared" si="515"/>
        <v>104073</v>
      </c>
      <c r="T2978" s="11">
        <f t="shared" si="509"/>
        <v>104073</v>
      </c>
      <c r="U2978" s="11">
        <f t="shared" si="516"/>
        <v>24964</v>
      </c>
      <c r="V2978" s="11">
        <f t="shared" si="510"/>
        <v>86711</v>
      </c>
      <c r="W2978" s="12">
        <f t="shared" si="517"/>
        <v>0.83317479077186207</v>
      </c>
      <c r="X2978" s="11">
        <f t="shared" si="511"/>
        <v>17362</v>
      </c>
      <c r="Y2978" s="12">
        <f t="shared" si="518"/>
        <v>0.16682520922813796</v>
      </c>
    </row>
    <row r="2979" spans="1:31">
      <c r="A2979" s="1">
        <v>37676</v>
      </c>
      <c r="B2979" s="7" t="s">
        <v>76</v>
      </c>
      <c r="C2979" s="8" t="str">
        <f t="shared" si="512"/>
        <v>Mon</v>
      </c>
      <c r="E2979" s="37">
        <v>19</v>
      </c>
      <c r="F2979" s="9">
        <v>29614</v>
      </c>
      <c r="G2979" s="9">
        <v>22077</v>
      </c>
      <c r="H2979" s="61">
        <v>14772</v>
      </c>
      <c r="I2979" s="9">
        <v>96</v>
      </c>
      <c r="J2979" s="9">
        <v>68</v>
      </c>
      <c r="K2979" s="9">
        <v>7621</v>
      </c>
      <c r="L2979" s="9">
        <v>18178</v>
      </c>
      <c r="M2979" s="9"/>
      <c r="O2979" s="11">
        <f t="shared" si="513"/>
        <v>92426</v>
      </c>
      <c r="P2979" s="11">
        <v>324</v>
      </c>
      <c r="Q2979" s="11">
        <f t="shared" si="514"/>
        <v>7297</v>
      </c>
      <c r="S2979" s="11">
        <f t="shared" si="515"/>
        <v>92102</v>
      </c>
      <c r="T2979" s="11">
        <f t="shared" si="509"/>
        <v>92102</v>
      </c>
      <c r="U2979" s="11">
        <f t="shared" si="516"/>
        <v>-11971</v>
      </c>
      <c r="V2979" s="11">
        <f t="shared" si="510"/>
        <v>73924</v>
      </c>
      <c r="W2979" s="12">
        <f t="shared" si="517"/>
        <v>0.80263186467177694</v>
      </c>
      <c r="X2979" s="11">
        <f t="shared" si="511"/>
        <v>18178</v>
      </c>
      <c r="Y2979" s="12">
        <f t="shared" si="518"/>
        <v>0.19736813532822306</v>
      </c>
    </row>
    <row r="2980" spans="1:31">
      <c r="A2980" s="1">
        <v>37677</v>
      </c>
      <c r="B2980" s="7" t="s">
        <v>76</v>
      </c>
      <c r="C2980" s="8" t="str">
        <f t="shared" si="512"/>
        <v>Tue</v>
      </c>
      <c r="D2980" s="9">
        <v>5000</v>
      </c>
      <c r="E2980" s="37">
        <v>30</v>
      </c>
      <c r="F2980" s="9">
        <v>38758</v>
      </c>
      <c r="G2980" s="9">
        <v>24150</v>
      </c>
      <c r="H2980" s="61">
        <v>16856</v>
      </c>
      <c r="I2980" s="9">
        <v>376</v>
      </c>
      <c r="J2980" s="9">
        <v>304</v>
      </c>
      <c r="K2980" s="9">
        <v>9426</v>
      </c>
      <c r="L2980" s="9">
        <v>24886</v>
      </c>
      <c r="M2980" s="9"/>
      <c r="O2980" s="11">
        <f t="shared" si="513"/>
        <v>114756</v>
      </c>
      <c r="P2980" s="11">
        <v>77</v>
      </c>
      <c r="Q2980" s="11">
        <f t="shared" si="514"/>
        <v>9349</v>
      </c>
      <c r="S2980" s="11">
        <f t="shared" si="515"/>
        <v>114679</v>
      </c>
      <c r="T2980" s="11">
        <f t="shared" si="509"/>
        <v>119679</v>
      </c>
      <c r="U2980" s="11">
        <f t="shared" si="516"/>
        <v>22577</v>
      </c>
      <c r="V2980" s="11">
        <f t="shared" si="510"/>
        <v>89793</v>
      </c>
      <c r="W2980" s="12">
        <f t="shared" si="517"/>
        <v>0.78299427096504159</v>
      </c>
      <c r="X2980" s="11">
        <f t="shared" si="511"/>
        <v>24886</v>
      </c>
      <c r="Y2980" s="12">
        <f t="shared" si="518"/>
        <v>0.21700572903495846</v>
      </c>
    </row>
    <row r="2981" spans="1:31">
      <c r="A2981" s="1">
        <v>37678</v>
      </c>
      <c r="B2981" s="7" t="s">
        <v>76</v>
      </c>
      <c r="C2981" s="8" t="str">
        <f t="shared" si="512"/>
        <v>Wed</v>
      </c>
      <c r="D2981" s="9">
        <v>5000</v>
      </c>
      <c r="E2981" s="37">
        <v>37</v>
      </c>
      <c r="F2981" s="9">
        <v>49844</v>
      </c>
      <c r="G2981" s="9">
        <v>25626</v>
      </c>
      <c r="H2981" s="61">
        <v>18522</v>
      </c>
      <c r="I2981" s="9">
        <v>2046</v>
      </c>
      <c r="J2981" s="9">
        <v>1216</v>
      </c>
      <c r="K2981" s="9">
        <v>14974</v>
      </c>
      <c r="L2981" s="9">
        <v>28693</v>
      </c>
      <c r="M2981" s="9"/>
      <c r="O2981" s="11">
        <f t="shared" si="513"/>
        <v>140921</v>
      </c>
      <c r="P2981" s="11">
        <v>167</v>
      </c>
      <c r="Q2981" s="11">
        <f t="shared" si="514"/>
        <v>14807</v>
      </c>
      <c r="S2981" s="11">
        <f t="shared" si="515"/>
        <v>140754</v>
      </c>
      <c r="T2981" s="11">
        <f t="shared" si="509"/>
        <v>145754</v>
      </c>
      <c r="U2981" s="11">
        <f t="shared" si="516"/>
        <v>26075</v>
      </c>
      <c r="V2981" s="11">
        <f t="shared" si="510"/>
        <v>112061</v>
      </c>
      <c r="W2981" s="12">
        <f t="shared" si="517"/>
        <v>0.79614788922517299</v>
      </c>
      <c r="X2981" s="11">
        <f t="shared" si="511"/>
        <v>28693</v>
      </c>
      <c r="Y2981" s="12">
        <f t="shared" si="518"/>
        <v>0.20385211077482701</v>
      </c>
    </row>
    <row r="2982" spans="1:31">
      <c r="A2982" s="1">
        <v>37679</v>
      </c>
      <c r="B2982" s="7" t="s">
        <v>76</v>
      </c>
      <c r="C2982" s="8" t="str">
        <f t="shared" si="512"/>
        <v>Thur</v>
      </c>
      <c r="D2982" s="9">
        <v>5000</v>
      </c>
      <c r="E2982" s="37">
        <v>34</v>
      </c>
      <c r="F2982" s="9">
        <v>47993</v>
      </c>
      <c r="G2982" s="9">
        <v>25406</v>
      </c>
      <c r="H2982" s="61">
        <v>18081</v>
      </c>
      <c r="I2982" s="9">
        <v>1623</v>
      </c>
      <c r="J2982" s="9">
        <v>803</v>
      </c>
      <c r="K2982" s="9">
        <v>33651</v>
      </c>
      <c r="L2982" s="9">
        <v>27600</v>
      </c>
      <c r="M2982" s="9"/>
      <c r="O2982" s="11">
        <f t="shared" si="513"/>
        <v>155157</v>
      </c>
      <c r="P2982" s="11">
        <v>19243</v>
      </c>
      <c r="Q2982" s="11">
        <f t="shared" si="514"/>
        <v>14408</v>
      </c>
      <c r="S2982" s="11">
        <f t="shared" si="515"/>
        <v>135914</v>
      </c>
      <c r="T2982" s="11">
        <f t="shared" si="509"/>
        <v>140914</v>
      </c>
      <c r="U2982" s="11">
        <f t="shared" si="516"/>
        <v>-4840</v>
      </c>
      <c r="V2982" s="11">
        <f t="shared" si="510"/>
        <v>108314</v>
      </c>
      <c r="W2982" s="12">
        <f t="shared" si="517"/>
        <v>0.79693041187809943</v>
      </c>
      <c r="X2982" s="11">
        <f t="shared" si="511"/>
        <v>27600</v>
      </c>
      <c r="Y2982" s="12">
        <f t="shared" si="518"/>
        <v>0.20306958812190062</v>
      </c>
    </row>
    <row r="2983" spans="1:31">
      <c r="A2983" s="1">
        <v>37680</v>
      </c>
      <c r="B2983" s="7" t="s">
        <v>76</v>
      </c>
      <c r="C2983" s="8" t="str">
        <f t="shared" si="512"/>
        <v>Fri</v>
      </c>
      <c r="D2983" s="9">
        <v>5000</v>
      </c>
      <c r="E2983" s="37">
        <v>30</v>
      </c>
      <c r="F2983" s="9">
        <v>40919</v>
      </c>
      <c r="G2983" s="9">
        <v>23912</v>
      </c>
      <c r="H2983" s="61">
        <v>16239</v>
      </c>
      <c r="I2983" s="9">
        <v>369</v>
      </c>
      <c r="J2983" s="9">
        <v>52</v>
      </c>
      <c r="K2983" s="9">
        <v>35940</v>
      </c>
      <c r="L2983" s="9">
        <v>24093</v>
      </c>
      <c r="M2983" s="9"/>
      <c r="O2983" s="11">
        <f t="shared" si="513"/>
        <v>141524</v>
      </c>
      <c r="P2983" s="11">
        <v>25660</v>
      </c>
      <c r="Q2983" s="11">
        <f t="shared" si="514"/>
        <v>10280</v>
      </c>
      <c r="S2983" s="11">
        <f t="shared" si="515"/>
        <v>115864</v>
      </c>
      <c r="T2983" s="11">
        <f t="shared" si="509"/>
        <v>120864</v>
      </c>
      <c r="U2983" s="11">
        <f t="shared" si="516"/>
        <v>-20050</v>
      </c>
      <c r="V2983" s="11">
        <f t="shared" si="510"/>
        <v>91771</v>
      </c>
      <c r="W2983" s="12">
        <f t="shared" si="517"/>
        <v>0.79205792998688118</v>
      </c>
      <c r="X2983" s="11">
        <f t="shared" si="511"/>
        <v>24093</v>
      </c>
      <c r="Y2983" s="12">
        <f t="shared" si="518"/>
        <v>0.20794207001311882</v>
      </c>
    </row>
    <row r="2984" spans="1:31">
      <c r="A2984" s="1">
        <v>37681</v>
      </c>
      <c r="B2984" s="7" t="s">
        <v>77</v>
      </c>
      <c r="C2984" s="8" t="str">
        <f t="shared" si="512"/>
        <v>Sat</v>
      </c>
      <c r="E2984" s="10">
        <v>23</v>
      </c>
      <c r="F2984" s="9">
        <v>30717</v>
      </c>
      <c r="G2984" s="9">
        <v>22137</v>
      </c>
      <c r="H2984" s="61">
        <v>13561</v>
      </c>
      <c r="I2984" s="9">
        <v>11</v>
      </c>
      <c r="J2984" s="9">
        <v>0</v>
      </c>
      <c r="K2984" s="9">
        <v>7980</v>
      </c>
      <c r="L2984" s="9">
        <v>20305</v>
      </c>
      <c r="M2984" s="9"/>
      <c r="O2984" s="11">
        <f t="shared" si="513"/>
        <v>94711</v>
      </c>
      <c r="P2984" s="11">
        <v>0</v>
      </c>
      <c r="Q2984" s="11">
        <f t="shared" si="514"/>
        <v>7980</v>
      </c>
      <c r="S2984" s="11">
        <f t="shared" ref="S2984:S3047" si="519">O2984-P2984</f>
        <v>94711</v>
      </c>
      <c r="T2984" s="11">
        <f t="shared" si="509"/>
        <v>94711</v>
      </c>
      <c r="U2984" s="11">
        <f t="shared" ref="U2984:U3044" si="520">S2984-S2983</f>
        <v>-21153</v>
      </c>
      <c r="V2984" s="11">
        <f t="shared" si="510"/>
        <v>74406</v>
      </c>
      <c r="W2984" s="12">
        <f t="shared" ref="W2984:W3044" si="521">V2984/S2984</f>
        <v>0.78561096387959162</v>
      </c>
      <c r="X2984" s="11">
        <f t="shared" si="511"/>
        <v>20305</v>
      </c>
      <c r="Y2984" s="12">
        <f t="shared" ref="Y2984:Y3044" si="522">X2984/S2984</f>
        <v>0.21438903612040841</v>
      </c>
      <c r="AA2984" s="9">
        <f>INTERCEPT(T2984:T3014,E2984:E3014)</f>
        <v>24418.691384767051</v>
      </c>
      <c r="AB2984" s="9">
        <f>SLOPE(T2984:T3014,E2984:E3014)</f>
        <v>2773.2859940852964</v>
      </c>
      <c r="AC2984" s="12">
        <f>RSQ(T2984:T3014,E2984:E3014)</f>
        <v>0.94832124457436096</v>
      </c>
      <c r="AD2984" s="9">
        <f>AA2984+(AB2984*55)</f>
        <v>176949.42105945834</v>
      </c>
      <c r="AE2984" s="10">
        <f>SUM(E2984:E3014)</f>
        <v>495</v>
      </c>
    </row>
    <row r="2985" spans="1:31">
      <c r="A2985" s="1">
        <v>37682</v>
      </c>
      <c r="B2985" s="7" t="s">
        <v>77</v>
      </c>
      <c r="C2985" s="8" t="str">
        <f t="shared" si="512"/>
        <v>Sun</v>
      </c>
      <c r="E2985" s="10">
        <v>19</v>
      </c>
      <c r="F2985" s="9">
        <v>27276</v>
      </c>
      <c r="G2985" s="9">
        <v>21834</v>
      </c>
      <c r="H2985" s="61">
        <v>13087</v>
      </c>
      <c r="I2985" s="9">
        <v>147</v>
      </c>
      <c r="J2985" s="9">
        <v>83</v>
      </c>
      <c r="K2985" s="9">
        <v>5985</v>
      </c>
      <c r="L2985" s="9">
        <v>14683</v>
      </c>
      <c r="M2985" s="9"/>
      <c r="O2985" s="11">
        <f t="shared" si="513"/>
        <v>83095</v>
      </c>
      <c r="P2985" s="11">
        <v>0</v>
      </c>
      <c r="Q2985" s="11">
        <f t="shared" si="514"/>
        <v>5985</v>
      </c>
      <c r="S2985" s="11">
        <f t="shared" si="519"/>
        <v>83095</v>
      </c>
      <c r="T2985" s="11">
        <f t="shared" si="509"/>
        <v>83095</v>
      </c>
      <c r="U2985" s="11">
        <f t="shared" si="520"/>
        <v>-11616</v>
      </c>
      <c r="V2985" s="11">
        <f t="shared" si="510"/>
        <v>68412</v>
      </c>
      <c r="W2985" s="12">
        <f t="shared" si="521"/>
        <v>0.82329863409350745</v>
      </c>
      <c r="X2985" s="11">
        <f t="shared" si="511"/>
        <v>14683</v>
      </c>
      <c r="Y2985" s="12">
        <f t="shared" si="522"/>
        <v>0.17670136590649257</v>
      </c>
    </row>
    <row r="2986" spans="1:31">
      <c r="A2986" s="1">
        <v>37683</v>
      </c>
      <c r="B2986" s="7" t="s">
        <v>77</v>
      </c>
      <c r="C2986" s="8" t="str">
        <f t="shared" si="512"/>
        <v>Mon</v>
      </c>
      <c r="E2986" s="10">
        <v>35</v>
      </c>
      <c r="F2986" s="9">
        <v>42139</v>
      </c>
      <c r="G2986" s="9">
        <v>24685</v>
      </c>
      <c r="H2986" s="61">
        <v>17367</v>
      </c>
      <c r="I2986" s="9">
        <v>892</v>
      </c>
      <c r="J2986" s="9">
        <v>455</v>
      </c>
      <c r="K2986" s="9">
        <v>34141</v>
      </c>
      <c r="L2986" s="9">
        <v>25199</v>
      </c>
      <c r="M2986" s="9"/>
      <c r="O2986" s="11">
        <f t="shared" si="513"/>
        <v>144878</v>
      </c>
      <c r="P2986" s="11">
        <v>20761</v>
      </c>
      <c r="Q2986" s="11">
        <f t="shared" si="514"/>
        <v>13380</v>
      </c>
      <c r="S2986" s="11">
        <f t="shared" si="519"/>
        <v>124117</v>
      </c>
      <c r="T2986" s="11">
        <f t="shared" si="509"/>
        <v>124117</v>
      </c>
      <c r="U2986" s="11">
        <f t="shared" si="520"/>
        <v>41022</v>
      </c>
      <c r="V2986" s="11">
        <f t="shared" si="510"/>
        <v>98918</v>
      </c>
      <c r="W2986" s="12">
        <f t="shared" si="521"/>
        <v>0.79697382308628151</v>
      </c>
      <c r="X2986" s="11">
        <f t="shared" si="511"/>
        <v>25199</v>
      </c>
      <c r="Y2986" s="12">
        <f t="shared" si="522"/>
        <v>0.20302617691371852</v>
      </c>
    </row>
    <row r="2987" spans="1:31">
      <c r="A2987" s="1">
        <v>37684</v>
      </c>
      <c r="B2987" s="7" t="s">
        <v>77</v>
      </c>
      <c r="C2987" s="8" t="str">
        <f t="shared" si="512"/>
        <v>Tue</v>
      </c>
      <c r="E2987" s="10">
        <v>20</v>
      </c>
      <c r="F2987" s="9">
        <v>27872</v>
      </c>
      <c r="G2987" s="9">
        <v>21481</v>
      </c>
      <c r="H2987" s="61">
        <v>13681</v>
      </c>
      <c r="I2987" s="9">
        <v>36</v>
      </c>
      <c r="J2987" s="9">
        <v>5</v>
      </c>
      <c r="K2987" s="9">
        <v>6186</v>
      </c>
      <c r="L2987" s="9">
        <v>14273</v>
      </c>
      <c r="M2987" s="9"/>
      <c r="O2987" s="11">
        <f t="shared" si="513"/>
        <v>83534</v>
      </c>
      <c r="P2987" s="11">
        <v>0</v>
      </c>
      <c r="Q2987" s="11">
        <f t="shared" si="514"/>
        <v>6186</v>
      </c>
      <c r="S2987" s="11">
        <f t="shared" si="519"/>
        <v>83534</v>
      </c>
      <c r="T2987" s="11">
        <f t="shared" si="509"/>
        <v>83534</v>
      </c>
      <c r="U2987" s="11">
        <f t="shared" si="520"/>
        <v>-40583</v>
      </c>
      <c r="V2987" s="11">
        <f t="shared" si="510"/>
        <v>69261</v>
      </c>
      <c r="W2987" s="12">
        <f t="shared" si="521"/>
        <v>0.82913544185601074</v>
      </c>
      <c r="X2987" s="11">
        <f t="shared" si="511"/>
        <v>14273</v>
      </c>
      <c r="Y2987" s="12">
        <f t="shared" si="522"/>
        <v>0.17086455814398926</v>
      </c>
    </row>
    <row r="2988" spans="1:31">
      <c r="A2988" s="1">
        <v>37685</v>
      </c>
      <c r="B2988" s="7" t="s">
        <v>77</v>
      </c>
      <c r="C2988" s="8" t="str">
        <f t="shared" si="512"/>
        <v>Wed</v>
      </c>
      <c r="E2988" s="10">
        <v>6</v>
      </c>
      <c r="F2988" s="9">
        <v>16588</v>
      </c>
      <c r="G2988" s="9">
        <v>13125</v>
      </c>
      <c r="H2988" s="61">
        <v>11357</v>
      </c>
      <c r="I2988" s="9">
        <v>0</v>
      </c>
      <c r="J2988" s="9">
        <v>0</v>
      </c>
      <c r="K2988" s="9">
        <v>3230</v>
      </c>
      <c r="L2988" s="9">
        <v>4011</v>
      </c>
      <c r="M2988" s="9"/>
      <c r="O2988" s="11">
        <f t="shared" si="513"/>
        <v>48311</v>
      </c>
      <c r="P2988" s="11">
        <v>0</v>
      </c>
      <c r="Q2988" s="11">
        <f t="shared" si="514"/>
        <v>3230</v>
      </c>
      <c r="S2988" s="11">
        <f t="shared" si="519"/>
        <v>48311</v>
      </c>
      <c r="T2988" s="11">
        <f t="shared" si="509"/>
        <v>48311</v>
      </c>
      <c r="U2988" s="11">
        <f t="shared" si="520"/>
        <v>-35223</v>
      </c>
      <c r="V2988" s="11">
        <f t="shared" si="510"/>
        <v>44300</v>
      </c>
      <c r="W2988" s="12">
        <f t="shared" si="521"/>
        <v>0.91697543002628801</v>
      </c>
      <c r="X2988" s="11">
        <f t="shared" si="511"/>
        <v>4011</v>
      </c>
      <c r="Y2988" s="12">
        <f t="shared" si="522"/>
        <v>8.3024569973711992E-2</v>
      </c>
    </row>
    <row r="2989" spans="1:31">
      <c r="A2989" s="1">
        <v>37686</v>
      </c>
      <c r="B2989" s="7" t="s">
        <v>77</v>
      </c>
      <c r="C2989" s="8" t="str">
        <f t="shared" si="512"/>
        <v>Thur</v>
      </c>
      <c r="E2989" s="10">
        <v>21</v>
      </c>
      <c r="F2989" s="9">
        <v>33522</v>
      </c>
      <c r="G2989" s="9">
        <v>17247</v>
      </c>
      <c r="H2989" s="61">
        <v>15095</v>
      </c>
      <c r="I2989" s="9">
        <v>478</v>
      </c>
      <c r="J2989" s="9">
        <v>215</v>
      </c>
      <c r="K2989" s="9">
        <v>9875</v>
      </c>
      <c r="L2989" s="9">
        <v>16235</v>
      </c>
      <c r="M2989" s="9"/>
      <c r="O2989" s="11">
        <f t="shared" si="513"/>
        <v>92667</v>
      </c>
      <c r="P2989" s="11">
        <v>0</v>
      </c>
      <c r="Q2989" s="11">
        <f t="shared" si="514"/>
        <v>9875</v>
      </c>
      <c r="S2989" s="11">
        <f t="shared" si="519"/>
        <v>92667</v>
      </c>
      <c r="T2989" s="11">
        <f t="shared" si="509"/>
        <v>92667</v>
      </c>
      <c r="U2989" s="11">
        <f t="shared" si="520"/>
        <v>44356</v>
      </c>
      <c r="V2989" s="11">
        <f t="shared" si="510"/>
        <v>76432</v>
      </c>
      <c r="W2989" s="12">
        <f t="shared" si="521"/>
        <v>0.8248027884791781</v>
      </c>
      <c r="X2989" s="11">
        <f t="shared" si="511"/>
        <v>16235</v>
      </c>
      <c r="Y2989" s="12">
        <f t="shared" si="522"/>
        <v>0.17519721152082188</v>
      </c>
    </row>
    <row r="2990" spans="1:31">
      <c r="A2990" s="1">
        <v>37687</v>
      </c>
      <c r="B2990" s="7" t="s">
        <v>77</v>
      </c>
      <c r="C2990" s="8" t="str">
        <f t="shared" si="512"/>
        <v>Fri</v>
      </c>
      <c r="E2990" s="10">
        <v>32</v>
      </c>
      <c r="F2990" s="9">
        <v>40989</v>
      </c>
      <c r="G2990" s="9">
        <v>19118</v>
      </c>
      <c r="H2990" s="61">
        <v>16336</v>
      </c>
      <c r="I2990" s="9">
        <v>1385</v>
      </c>
      <c r="J2990" s="9">
        <v>137</v>
      </c>
      <c r="K2990" s="9">
        <v>38634</v>
      </c>
      <c r="L2990" s="9">
        <v>22584</v>
      </c>
      <c r="M2990" s="9"/>
      <c r="O2990" s="11">
        <f t="shared" si="513"/>
        <v>139183</v>
      </c>
      <c r="P2990" s="11">
        <v>23987</v>
      </c>
      <c r="Q2990" s="11">
        <f t="shared" si="514"/>
        <v>14647</v>
      </c>
      <c r="S2990" s="11">
        <f t="shared" si="519"/>
        <v>115196</v>
      </c>
      <c r="T2990" s="11">
        <f t="shared" si="509"/>
        <v>115196</v>
      </c>
      <c r="U2990" s="11">
        <f t="shared" si="520"/>
        <v>22529</v>
      </c>
      <c r="V2990" s="11">
        <f t="shared" si="510"/>
        <v>92612</v>
      </c>
      <c r="W2990" s="12">
        <f t="shared" si="521"/>
        <v>0.80395152609465603</v>
      </c>
      <c r="X2990" s="11">
        <f t="shared" si="511"/>
        <v>22584</v>
      </c>
      <c r="Y2990" s="12">
        <f t="shared" si="522"/>
        <v>0.19604847390534394</v>
      </c>
    </row>
    <row r="2991" spans="1:31">
      <c r="A2991" s="1">
        <v>37688</v>
      </c>
      <c r="B2991" s="7" t="s">
        <v>77</v>
      </c>
      <c r="C2991" s="8" t="str">
        <f t="shared" si="512"/>
        <v>Sat</v>
      </c>
      <c r="E2991" s="10">
        <v>15</v>
      </c>
      <c r="F2991" s="9">
        <v>21469</v>
      </c>
      <c r="G2991" s="9">
        <v>14381</v>
      </c>
      <c r="H2991" s="61">
        <v>11777</v>
      </c>
      <c r="I2991" s="9">
        <v>13</v>
      </c>
      <c r="J2991" s="9">
        <v>0</v>
      </c>
      <c r="K2991" s="9">
        <v>5458</v>
      </c>
      <c r="L2991" s="9">
        <v>10852</v>
      </c>
      <c r="M2991" s="9"/>
      <c r="O2991" s="11">
        <f t="shared" si="513"/>
        <v>63950</v>
      </c>
      <c r="P2991" s="11">
        <v>0</v>
      </c>
      <c r="Q2991" s="11">
        <f t="shared" si="514"/>
        <v>5458</v>
      </c>
      <c r="S2991" s="11">
        <f t="shared" si="519"/>
        <v>63950</v>
      </c>
      <c r="T2991" s="11">
        <f t="shared" si="509"/>
        <v>63950</v>
      </c>
      <c r="U2991" s="11">
        <f t="shared" si="520"/>
        <v>-51246</v>
      </c>
      <c r="V2991" s="11">
        <f t="shared" si="510"/>
        <v>53098</v>
      </c>
      <c r="W2991" s="12">
        <f t="shared" si="521"/>
        <v>0.83030492572322123</v>
      </c>
      <c r="X2991" s="11">
        <f t="shared" si="511"/>
        <v>10852</v>
      </c>
      <c r="Y2991" s="12">
        <f t="shared" si="522"/>
        <v>0.16969507427677874</v>
      </c>
    </row>
    <row r="2992" spans="1:31">
      <c r="A2992" s="1">
        <v>37689</v>
      </c>
      <c r="B2992" s="7" t="s">
        <v>77</v>
      </c>
      <c r="C2992" s="8" t="str">
        <f t="shared" si="512"/>
        <v>Sun</v>
      </c>
      <c r="E2992" s="10">
        <v>14</v>
      </c>
      <c r="F2992" s="9">
        <v>22879</v>
      </c>
      <c r="G2992" s="9">
        <v>14268</v>
      </c>
      <c r="H2992" s="61">
        <v>12036</v>
      </c>
      <c r="I2992" s="9">
        <v>171</v>
      </c>
      <c r="J2992" s="9">
        <v>49</v>
      </c>
      <c r="K2992" s="9">
        <v>13190</v>
      </c>
      <c r="L2992" s="9">
        <v>9946</v>
      </c>
      <c r="M2992" s="9"/>
      <c r="O2992" s="11">
        <f t="shared" si="513"/>
        <v>72539</v>
      </c>
      <c r="P2992" s="11">
        <v>6927</v>
      </c>
      <c r="Q2992" s="11">
        <f t="shared" si="514"/>
        <v>6263</v>
      </c>
      <c r="S2992" s="11">
        <f t="shared" si="519"/>
        <v>65612</v>
      </c>
      <c r="T2992" s="11">
        <f t="shared" si="509"/>
        <v>65612</v>
      </c>
      <c r="U2992" s="11">
        <f t="shared" si="520"/>
        <v>1662</v>
      </c>
      <c r="V2992" s="11">
        <f t="shared" si="510"/>
        <v>55666</v>
      </c>
      <c r="W2992" s="12">
        <f t="shared" si="521"/>
        <v>0.84841187587636413</v>
      </c>
      <c r="X2992" s="11">
        <f t="shared" si="511"/>
        <v>9946</v>
      </c>
      <c r="Y2992" s="12">
        <f t="shared" si="522"/>
        <v>0.15158812412363593</v>
      </c>
    </row>
    <row r="2993" spans="1:25">
      <c r="A2993" s="1">
        <v>37690</v>
      </c>
      <c r="B2993" s="7" t="s">
        <v>77</v>
      </c>
      <c r="C2993" s="8" t="str">
        <f t="shared" si="512"/>
        <v>Mon</v>
      </c>
      <c r="E2993" s="10">
        <v>29</v>
      </c>
      <c r="F2993" s="9">
        <v>34433</v>
      </c>
      <c r="G2993" s="9">
        <v>18442</v>
      </c>
      <c r="H2993" s="61">
        <v>15563</v>
      </c>
      <c r="I2993" s="9">
        <v>266</v>
      </c>
      <c r="J2993" s="9">
        <v>115</v>
      </c>
      <c r="K2993" s="9">
        <v>36602</v>
      </c>
      <c r="L2993" s="9">
        <v>19708</v>
      </c>
      <c r="M2993" s="9"/>
      <c r="O2993" s="11">
        <f t="shared" si="513"/>
        <v>125129</v>
      </c>
      <c r="P2993" s="11">
        <v>25386</v>
      </c>
      <c r="Q2993" s="11">
        <f t="shared" si="514"/>
        <v>11216</v>
      </c>
      <c r="S2993" s="11">
        <f t="shared" si="519"/>
        <v>99743</v>
      </c>
      <c r="T2993" s="11">
        <f t="shared" si="509"/>
        <v>99743</v>
      </c>
      <c r="U2993" s="11">
        <f t="shared" si="520"/>
        <v>34131</v>
      </c>
      <c r="V2993" s="11">
        <f t="shared" si="510"/>
        <v>80035</v>
      </c>
      <c r="W2993" s="12">
        <f t="shared" si="521"/>
        <v>0.80241219935233554</v>
      </c>
      <c r="X2993" s="11">
        <f t="shared" si="511"/>
        <v>19708</v>
      </c>
      <c r="Y2993" s="12">
        <f t="shared" si="522"/>
        <v>0.19758780064766449</v>
      </c>
    </row>
    <row r="2994" spans="1:25">
      <c r="A2994" s="1">
        <v>37691</v>
      </c>
      <c r="B2994" s="7" t="s">
        <v>77</v>
      </c>
      <c r="C2994" s="8" t="str">
        <f t="shared" si="512"/>
        <v>Tue</v>
      </c>
      <c r="E2994" s="10">
        <v>28</v>
      </c>
      <c r="F2994" s="9">
        <v>36879</v>
      </c>
      <c r="G2994" s="9">
        <v>19088</v>
      </c>
      <c r="H2994" s="61">
        <v>15812</v>
      </c>
      <c r="I2994" s="9">
        <v>404</v>
      </c>
      <c r="J2994" s="9">
        <v>120</v>
      </c>
      <c r="K2994" s="9">
        <v>25075</v>
      </c>
      <c r="L2994" s="9">
        <v>21042</v>
      </c>
      <c r="M2994" s="9"/>
      <c r="O2994" s="11">
        <f t="shared" si="513"/>
        <v>118420</v>
      </c>
      <c r="P2994" s="11">
        <v>12055</v>
      </c>
      <c r="Q2994" s="11">
        <f t="shared" si="514"/>
        <v>13020</v>
      </c>
      <c r="S2994" s="11">
        <f t="shared" si="519"/>
        <v>106365</v>
      </c>
      <c r="T2994" s="11">
        <f t="shared" si="509"/>
        <v>106365</v>
      </c>
      <c r="U2994" s="11">
        <f t="shared" si="520"/>
        <v>6622</v>
      </c>
      <c r="V2994" s="11">
        <f t="shared" si="510"/>
        <v>85323</v>
      </c>
      <c r="W2994" s="12">
        <f t="shared" si="521"/>
        <v>0.8021717670286278</v>
      </c>
      <c r="X2994" s="11">
        <f t="shared" si="511"/>
        <v>21042</v>
      </c>
      <c r="Y2994" s="12">
        <f t="shared" si="522"/>
        <v>0.19782823297137217</v>
      </c>
    </row>
    <row r="2995" spans="1:25">
      <c r="A2995" s="1">
        <v>37692</v>
      </c>
      <c r="B2995" s="7" t="s">
        <v>77</v>
      </c>
      <c r="C2995" s="8" t="str">
        <f t="shared" si="512"/>
        <v>Wed</v>
      </c>
      <c r="E2995" s="10">
        <v>11</v>
      </c>
      <c r="F2995" s="9">
        <v>17148</v>
      </c>
      <c r="G2995" s="9">
        <v>13741</v>
      </c>
      <c r="H2995" s="61">
        <v>11604</v>
      </c>
      <c r="I2995" s="9">
        <v>0</v>
      </c>
      <c r="J2995" s="9">
        <v>0</v>
      </c>
      <c r="K2995" s="9">
        <v>2779</v>
      </c>
      <c r="L2995" s="9">
        <v>7697</v>
      </c>
      <c r="M2995" s="9"/>
      <c r="O2995" s="11">
        <f t="shared" si="513"/>
        <v>52969</v>
      </c>
      <c r="P2995" s="11">
        <v>0</v>
      </c>
      <c r="Q2995" s="11">
        <f t="shared" si="514"/>
        <v>2779</v>
      </c>
      <c r="S2995" s="11">
        <f t="shared" si="519"/>
        <v>52969</v>
      </c>
      <c r="T2995" s="11">
        <f t="shared" si="509"/>
        <v>52969</v>
      </c>
      <c r="U2995" s="11">
        <f t="shared" si="520"/>
        <v>-53396</v>
      </c>
      <c r="V2995" s="11">
        <f t="shared" si="510"/>
        <v>45272</v>
      </c>
      <c r="W2995" s="12">
        <f t="shared" si="521"/>
        <v>0.85468859144027642</v>
      </c>
      <c r="X2995" s="11">
        <f t="shared" si="511"/>
        <v>7697</v>
      </c>
      <c r="Y2995" s="12">
        <f t="shared" si="522"/>
        <v>0.1453114085597236</v>
      </c>
    </row>
    <row r="2996" spans="1:25">
      <c r="A2996" s="1">
        <v>37693</v>
      </c>
      <c r="B2996" s="7" t="s">
        <v>77</v>
      </c>
      <c r="C2996" s="8" t="str">
        <f t="shared" si="512"/>
        <v>Thur</v>
      </c>
      <c r="E2996" s="10">
        <v>9</v>
      </c>
      <c r="F2996" s="9">
        <v>18641</v>
      </c>
      <c r="G2996" s="9">
        <v>13208</v>
      </c>
      <c r="H2996" s="61">
        <v>11275</v>
      </c>
      <c r="I2996" s="9">
        <v>0</v>
      </c>
      <c r="J2996" s="9">
        <v>0</v>
      </c>
      <c r="K2996" s="9">
        <v>1436</v>
      </c>
      <c r="L2996" s="9">
        <v>5696</v>
      </c>
      <c r="M2996" s="9"/>
      <c r="O2996" s="11">
        <f t="shared" si="513"/>
        <v>50256</v>
      </c>
      <c r="P2996" s="11">
        <v>0</v>
      </c>
      <c r="Q2996" s="11">
        <f t="shared" si="514"/>
        <v>1436</v>
      </c>
      <c r="S2996" s="11">
        <f t="shared" si="519"/>
        <v>50256</v>
      </c>
      <c r="T2996" s="11">
        <f t="shared" si="509"/>
        <v>50256</v>
      </c>
      <c r="U2996" s="11">
        <f t="shared" si="520"/>
        <v>-2713</v>
      </c>
      <c r="V2996" s="11">
        <f t="shared" si="510"/>
        <v>44560</v>
      </c>
      <c r="W2996" s="12">
        <f t="shared" si="521"/>
        <v>0.88666029926774914</v>
      </c>
      <c r="X2996" s="11">
        <f t="shared" si="511"/>
        <v>5696</v>
      </c>
      <c r="Y2996" s="12">
        <f t="shared" si="522"/>
        <v>0.11333970073225087</v>
      </c>
    </row>
    <row r="2997" spans="1:25">
      <c r="A2997" s="1">
        <v>37694</v>
      </c>
      <c r="B2997" s="7" t="s">
        <v>77</v>
      </c>
      <c r="C2997" s="8" t="str">
        <f t="shared" si="512"/>
        <v>Fri</v>
      </c>
      <c r="E2997" s="10">
        <v>28</v>
      </c>
      <c r="F2997" s="9">
        <v>32062</v>
      </c>
      <c r="G2997" s="9">
        <v>17421</v>
      </c>
      <c r="H2997" s="61">
        <v>14701</v>
      </c>
      <c r="I2997" s="9">
        <v>111</v>
      </c>
      <c r="J2997" s="9">
        <v>174</v>
      </c>
      <c r="K2997" s="9">
        <v>6021</v>
      </c>
      <c r="L2997" s="9">
        <v>16482</v>
      </c>
      <c r="M2997" s="9"/>
      <c r="O2997" s="11">
        <f t="shared" si="513"/>
        <v>86972</v>
      </c>
      <c r="P2997" s="11">
        <v>0</v>
      </c>
      <c r="Q2997" s="11">
        <f t="shared" si="514"/>
        <v>6021</v>
      </c>
      <c r="S2997" s="11">
        <f t="shared" si="519"/>
        <v>86972</v>
      </c>
      <c r="T2997" s="11">
        <f t="shared" si="509"/>
        <v>86972</v>
      </c>
      <c r="U2997" s="11">
        <f t="shared" si="520"/>
        <v>36716</v>
      </c>
      <c r="V2997" s="11">
        <f t="shared" si="510"/>
        <v>70490</v>
      </c>
      <c r="W2997" s="12">
        <f t="shared" si="521"/>
        <v>0.81049073264958837</v>
      </c>
      <c r="X2997" s="11">
        <f t="shared" si="511"/>
        <v>16482</v>
      </c>
      <c r="Y2997" s="12">
        <f t="shared" si="522"/>
        <v>0.18950926735041163</v>
      </c>
    </row>
    <row r="2998" spans="1:25">
      <c r="A2998" s="1">
        <v>37695</v>
      </c>
      <c r="B2998" s="7" t="s">
        <v>77</v>
      </c>
      <c r="C2998" s="8" t="str">
        <f t="shared" si="512"/>
        <v>Sat</v>
      </c>
      <c r="E2998" s="10">
        <v>20</v>
      </c>
      <c r="F2998" s="9">
        <v>28146</v>
      </c>
      <c r="G2998" s="9">
        <v>15887</v>
      </c>
      <c r="H2998" s="61">
        <v>12837</v>
      </c>
      <c r="I2998" s="9">
        <v>4</v>
      </c>
      <c r="J2998" s="9">
        <v>1</v>
      </c>
      <c r="K2998" s="9">
        <v>4494</v>
      </c>
      <c r="L2998" s="9">
        <v>15063</v>
      </c>
      <c r="M2998" s="9"/>
      <c r="O2998" s="11">
        <f t="shared" si="513"/>
        <v>76432</v>
      </c>
      <c r="P2998" s="11">
        <v>0</v>
      </c>
      <c r="Q2998" s="11">
        <f t="shared" si="514"/>
        <v>4494</v>
      </c>
      <c r="S2998" s="11">
        <f t="shared" si="519"/>
        <v>76432</v>
      </c>
      <c r="T2998" s="11">
        <f t="shared" si="509"/>
        <v>76432</v>
      </c>
      <c r="U2998" s="11">
        <f t="shared" si="520"/>
        <v>-10540</v>
      </c>
      <c r="V2998" s="11">
        <f t="shared" si="510"/>
        <v>61369</v>
      </c>
      <c r="W2998" s="12">
        <f t="shared" si="521"/>
        <v>0.8029228595352732</v>
      </c>
      <c r="X2998" s="11">
        <f t="shared" si="511"/>
        <v>15063</v>
      </c>
      <c r="Y2998" s="12">
        <f t="shared" si="522"/>
        <v>0.19707714046472682</v>
      </c>
    </row>
    <row r="2999" spans="1:25">
      <c r="A2999" s="1">
        <v>37696</v>
      </c>
      <c r="B2999" s="7" t="s">
        <v>77</v>
      </c>
      <c r="C2999" s="8" t="str">
        <f t="shared" si="512"/>
        <v>Sun</v>
      </c>
      <c r="E2999" s="10">
        <v>9</v>
      </c>
      <c r="F2999" s="9">
        <v>20433</v>
      </c>
      <c r="G2999" s="9">
        <v>13364</v>
      </c>
      <c r="H2999" s="61">
        <v>11064</v>
      </c>
      <c r="I2999" s="9">
        <v>0</v>
      </c>
      <c r="J2999" s="9">
        <v>0</v>
      </c>
      <c r="K2999" s="9">
        <v>1571</v>
      </c>
      <c r="L2999" s="9">
        <v>4551</v>
      </c>
      <c r="M2999" s="9"/>
      <c r="O2999" s="11">
        <f t="shared" si="513"/>
        <v>50983</v>
      </c>
      <c r="P2999" s="11">
        <v>0</v>
      </c>
      <c r="Q2999" s="11">
        <f t="shared" si="514"/>
        <v>1571</v>
      </c>
      <c r="S2999" s="11">
        <f t="shared" si="519"/>
        <v>50983</v>
      </c>
      <c r="T2999" s="11">
        <f t="shared" si="509"/>
        <v>50983</v>
      </c>
      <c r="U2999" s="11">
        <f t="shared" si="520"/>
        <v>-25449</v>
      </c>
      <c r="V2999" s="11">
        <f t="shared" si="510"/>
        <v>46432</v>
      </c>
      <c r="W2999" s="12">
        <f t="shared" si="521"/>
        <v>0.91073495086597489</v>
      </c>
      <c r="X2999" s="11">
        <f t="shared" si="511"/>
        <v>4551</v>
      </c>
      <c r="Y2999" s="12">
        <f t="shared" si="522"/>
        <v>8.9265049134025068E-2</v>
      </c>
    </row>
    <row r="3000" spans="1:25">
      <c r="A3000" s="1">
        <v>37697</v>
      </c>
      <c r="B3000" s="7" t="s">
        <v>77</v>
      </c>
      <c r="C3000" s="8" t="str">
        <f t="shared" si="512"/>
        <v>Mon</v>
      </c>
      <c r="E3000" s="10">
        <v>7</v>
      </c>
      <c r="F3000" s="9">
        <v>17682</v>
      </c>
      <c r="G3000" s="9">
        <v>13049</v>
      </c>
      <c r="H3000" s="61">
        <v>11327</v>
      </c>
      <c r="I3000" s="9">
        <v>0</v>
      </c>
      <c r="J3000" s="9">
        <v>31</v>
      </c>
      <c r="K3000" s="9">
        <v>2364</v>
      </c>
      <c r="L3000" s="9">
        <v>2014</v>
      </c>
      <c r="M3000" s="9"/>
      <c r="O3000" s="11">
        <f t="shared" si="513"/>
        <v>46467</v>
      </c>
      <c r="P3000" s="11">
        <v>0</v>
      </c>
      <c r="Q3000" s="11">
        <f t="shared" si="514"/>
        <v>2364</v>
      </c>
      <c r="S3000" s="11">
        <f t="shared" si="519"/>
        <v>46467</v>
      </c>
      <c r="T3000" s="11">
        <f t="shared" si="509"/>
        <v>46467</v>
      </c>
      <c r="U3000" s="11">
        <f t="shared" si="520"/>
        <v>-4516</v>
      </c>
      <c r="V3000" s="11">
        <f t="shared" si="510"/>
        <v>44453</v>
      </c>
      <c r="W3000" s="12">
        <f t="shared" si="521"/>
        <v>0.95665741278756966</v>
      </c>
      <c r="X3000" s="11">
        <f t="shared" si="511"/>
        <v>2014</v>
      </c>
      <c r="Y3000" s="12">
        <f t="shared" si="522"/>
        <v>4.3342587212430325E-2</v>
      </c>
    </row>
    <row r="3001" spans="1:25">
      <c r="A3001" s="1">
        <v>37698</v>
      </c>
      <c r="B3001" s="7" t="s">
        <v>77</v>
      </c>
      <c r="C3001" s="8" t="str">
        <f t="shared" si="512"/>
        <v>Tue</v>
      </c>
      <c r="E3001" s="10">
        <v>8</v>
      </c>
      <c r="F3001" s="9">
        <v>18255</v>
      </c>
      <c r="G3001" s="9">
        <v>13272</v>
      </c>
      <c r="H3001" s="61">
        <v>11604</v>
      </c>
      <c r="I3001" s="9">
        <v>0</v>
      </c>
      <c r="J3001" s="9">
        <v>245</v>
      </c>
      <c r="K3001" s="9">
        <v>14264</v>
      </c>
      <c r="L3001" s="9">
        <v>2838</v>
      </c>
      <c r="M3001" s="9"/>
      <c r="O3001" s="11">
        <f t="shared" si="513"/>
        <v>60478</v>
      </c>
      <c r="P3001" s="11">
        <v>11875</v>
      </c>
      <c r="Q3001" s="11">
        <f t="shared" si="514"/>
        <v>2389</v>
      </c>
      <c r="S3001" s="11">
        <f t="shared" si="519"/>
        <v>48603</v>
      </c>
      <c r="T3001" s="11">
        <f t="shared" si="509"/>
        <v>48603</v>
      </c>
      <c r="U3001" s="11">
        <f t="shared" si="520"/>
        <v>2136</v>
      </c>
      <c r="V3001" s="11">
        <f t="shared" si="510"/>
        <v>45765</v>
      </c>
      <c r="W3001" s="12">
        <f t="shared" si="521"/>
        <v>0.94160854268255045</v>
      </c>
      <c r="X3001" s="11">
        <f t="shared" si="511"/>
        <v>2838</v>
      </c>
      <c r="Y3001" s="12">
        <f t="shared" si="522"/>
        <v>5.839145731744954E-2</v>
      </c>
    </row>
    <row r="3002" spans="1:25">
      <c r="A3002" s="1">
        <v>37699</v>
      </c>
      <c r="B3002" s="7" t="s">
        <v>77</v>
      </c>
      <c r="C3002" s="8" t="str">
        <f t="shared" si="512"/>
        <v>Wed</v>
      </c>
      <c r="E3002" s="10">
        <v>20</v>
      </c>
      <c r="F3002" s="9">
        <v>30240</v>
      </c>
      <c r="G3002" s="9">
        <v>17187</v>
      </c>
      <c r="H3002" s="61">
        <v>14654</v>
      </c>
      <c r="I3002" s="9">
        <v>8</v>
      </c>
      <c r="J3002" s="9">
        <v>1513</v>
      </c>
      <c r="K3002" s="9">
        <v>49490</v>
      </c>
      <c r="L3002" s="9">
        <v>13453</v>
      </c>
      <c r="M3002" s="9"/>
      <c r="O3002" s="11">
        <f t="shared" si="513"/>
        <v>126545</v>
      </c>
      <c r="P3002" s="11">
        <v>42418</v>
      </c>
      <c r="Q3002" s="11">
        <f t="shared" si="514"/>
        <v>7072</v>
      </c>
      <c r="S3002" s="11">
        <f t="shared" si="519"/>
        <v>84127</v>
      </c>
      <c r="T3002" s="11">
        <f t="shared" si="509"/>
        <v>84127</v>
      </c>
      <c r="U3002" s="11">
        <f t="shared" si="520"/>
        <v>35524</v>
      </c>
      <c r="V3002" s="11">
        <f t="shared" si="510"/>
        <v>70674</v>
      </c>
      <c r="W3002" s="12">
        <f t="shared" si="521"/>
        <v>0.84008701130433749</v>
      </c>
      <c r="X3002" s="11">
        <f t="shared" si="511"/>
        <v>13453</v>
      </c>
      <c r="Y3002" s="12">
        <f t="shared" si="522"/>
        <v>0.15991298869566251</v>
      </c>
    </row>
    <row r="3003" spans="1:25">
      <c r="A3003" s="1">
        <v>37700</v>
      </c>
      <c r="B3003" s="7" t="s">
        <v>77</v>
      </c>
      <c r="C3003" s="8" t="str">
        <f t="shared" si="512"/>
        <v>Thur</v>
      </c>
      <c r="E3003" s="10">
        <v>15</v>
      </c>
      <c r="F3003" s="9">
        <v>27726</v>
      </c>
      <c r="G3003" s="9">
        <v>16168</v>
      </c>
      <c r="H3003" s="61">
        <v>13359</v>
      </c>
      <c r="I3003" s="9">
        <v>0</v>
      </c>
      <c r="J3003" s="9">
        <v>1266</v>
      </c>
      <c r="K3003" s="9">
        <v>29067</v>
      </c>
      <c r="L3003" s="9">
        <v>11554</v>
      </c>
      <c r="M3003" s="9"/>
      <c r="O3003" s="11">
        <f t="shared" si="513"/>
        <v>99140</v>
      </c>
      <c r="P3003" s="11">
        <v>22419</v>
      </c>
      <c r="Q3003" s="11">
        <f t="shared" si="514"/>
        <v>6648</v>
      </c>
      <c r="S3003" s="11">
        <f t="shared" si="519"/>
        <v>76721</v>
      </c>
      <c r="T3003" s="11">
        <f t="shared" si="509"/>
        <v>76721</v>
      </c>
      <c r="U3003" s="11">
        <f t="shared" si="520"/>
        <v>-7406</v>
      </c>
      <c r="V3003" s="11">
        <f t="shared" si="510"/>
        <v>65167</v>
      </c>
      <c r="W3003" s="12">
        <f t="shared" si="521"/>
        <v>0.84940238005239765</v>
      </c>
      <c r="X3003" s="11">
        <f t="shared" si="511"/>
        <v>11554</v>
      </c>
      <c r="Y3003" s="12">
        <f t="shared" si="522"/>
        <v>0.15059761994760235</v>
      </c>
    </row>
    <row r="3004" spans="1:25">
      <c r="A3004" s="1">
        <v>37701</v>
      </c>
      <c r="B3004" s="7" t="s">
        <v>77</v>
      </c>
      <c r="C3004" s="8" t="str">
        <f t="shared" si="512"/>
        <v>Fri</v>
      </c>
      <c r="E3004" s="10">
        <v>11</v>
      </c>
      <c r="F3004" s="9">
        <v>21313</v>
      </c>
      <c r="G3004" s="9">
        <v>13495</v>
      </c>
      <c r="H3004" s="61">
        <v>11562</v>
      </c>
      <c r="I3004" s="9">
        <v>0</v>
      </c>
      <c r="J3004" s="9">
        <v>269</v>
      </c>
      <c r="K3004" s="9">
        <v>3491</v>
      </c>
      <c r="L3004" s="9">
        <v>4175</v>
      </c>
      <c r="M3004" s="9"/>
      <c r="O3004" s="11">
        <f t="shared" si="513"/>
        <v>54305</v>
      </c>
      <c r="P3004" s="11">
        <v>0</v>
      </c>
      <c r="Q3004" s="11">
        <f t="shared" si="514"/>
        <v>3491</v>
      </c>
      <c r="S3004" s="11">
        <f t="shared" si="519"/>
        <v>54305</v>
      </c>
      <c r="T3004" s="11">
        <f t="shared" si="509"/>
        <v>54305</v>
      </c>
      <c r="U3004" s="11">
        <f t="shared" si="520"/>
        <v>-22416</v>
      </c>
      <c r="V3004" s="11">
        <f t="shared" si="510"/>
        <v>50130</v>
      </c>
      <c r="W3004" s="12">
        <f t="shared" si="521"/>
        <v>0.92311941810146392</v>
      </c>
      <c r="X3004" s="11">
        <f t="shared" si="511"/>
        <v>4175</v>
      </c>
      <c r="Y3004" s="12">
        <f t="shared" si="522"/>
        <v>7.6880581898536041E-2</v>
      </c>
    </row>
    <row r="3005" spans="1:25">
      <c r="A3005" s="1">
        <v>37702</v>
      </c>
      <c r="B3005" s="7" t="s">
        <v>77</v>
      </c>
      <c r="C3005" s="8" t="str">
        <f t="shared" si="512"/>
        <v>Sat</v>
      </c>
      <c r="E3005" s="10">
        <v>9</v>
      </c>
      <c r="F3005" s="9">
        <v>17254</v>
      </c>
      <c r="G3005" s="9">
        <v>12003</v>
      </c>
      <c r="H3005" s="61">
        <v>10210</v>
      </c>
      <c r="I3005" s="9">
        <v>0</v>
      </c>
      <c r="J3005" s="9">
        <v>194</v>
      </c>
      <c r="K3005" s="9">
        <v>1890</v>
      </c>
      <c r="L3005" s="9">
        <v>1705</v>
      </c>
      <c r="M3005" s="9"/>
      <c r="O3005" s="11">
        <f t="shared" si="513"/>
        <v>43256</v>
      </c>
      <c r="P3005" s="11">
        <v>0</v>
      </c>
      <c r="Q3005" s="11">
        <f t="shared" si="514"/>
        <v>1890</v>
      </c>
      <c r="S3005" s="11">
        <f t="shared" si="519"/>
        <v>43256</v>
      </c>
      <c r="T3005" s="11">
        <f t="shared" si="509"/>
        <v>43256</v>
      </c>
      <c r="U3005" s="11">
        <f t="shared" si="520"/>
        <v>-11049</v>
      </c>
      <c r="V3005" s="11">
        <f t="shared" si="510"/>
        <v>41551</v>
      </c>
      <c r="W3005" s="12">
        <f t="shared" si="521"/>
        <v>0.96058350286665428</v>
      </c>
      <c r="X3005" s="11">
        <f t="shared" si="511"/>
        <v>1705</v>
      </c>
      <c r="Y3005" s="12">
        <f t="shared" si="522"/>
        <v>3.9416497133345663E-2</v>
      </c>
    </row>
    <row r="3006" spans="1:25">
      <c r="A3006" s="1">
        <v>37703</v>
      </c>
      <c r="B3006" s="7" t="s">
        <v>77</v>
      </c>
      <c r="C3006" s="8" t="str">
        <f t="shared" si="512"/>
        <v>Sun</v>
      </c>
      <c r="E3006" s="10">
        <v>11</v>
      </c>
      <c r="F3006" s="9">
        <v>17806</v>
      </c>
      <c r="G3006" s="9">
        <v>12646</v>
      </c>
      <c r="H3006" s="61">
        <v>10723</v>
      </c>
      <c r="I3006" s="9">
        <v>0</v>
      </c>
      <c r="J3006" s="9">
        <v>184</v>
      </c>
      <c r="K3006" s="9">
        <v>2251</v>
      </c>
      <c r="L3006" s="9">
        <v>1991</v>
      </c>
      <c r="M3006" s="9"/>
      <c r="O3006" s="11">
        <f t="shared" si="513"/>
        <v>45601</v>
      </c>
      <c r="P3006" s="11">
        <v>0</v>
      </c>
      <c r="Q3006" s="11">
        <f t="shared" si="514"/>
        <v>2251</v>
      </c>
      <c r="S3006" s="11">
        <f t="shared" si="519"/>
        <v>45601</v>
      </c>
      <c r="T3006" s="11">
        <f t="shared" si="509"/>
        <v>45601</v>
      </c>
      <c r="U3006" s="11">
        <f t="shared" si="520"/>
        <v>2345</v>
      </c>
      <c r="V3006" s="11">
        <f t="shared" si="510"/>
        <v>43610</v>
      </c>
      <c r="W3006" s="12">
        <f t="shared" si="521"/>
        <v>0.9563386767834039</v>
      </c>
      <c r="X3006" s="11">
        <f t="shared" si="511"/>
        <v>1991</v>
      </c>
      <c r="Y3006" s="12">
        <f t="shared" si="522"/>
        <v>4.3661323216596125E-2</v>
      </c>
    </row>
    <row r="3007" spans="1:25">
      <c r="A3007" s="1">
        <v>37704</v>
      </c>
      <c r="B3007" s="7" t="s">
        <v>77</v>
      </c>
      <c r="C3007" s="8" t="str">
        <f t="shared" si="512"/>
        <v>Mon</v>
      </c>
      <c r="E3007" s="10">
        <v>11</v>
      </c>
      <c r="F3007" s="9">
        <v>17882</v>
      </c>
      <c r="G3007" s="9">
        <v>13122</v>
      </c>
      <c r="H3007" s="61">
        <v>11452</v>
      </c>
      <c r="I3007" s="9">
        <v>0</v>
      </c>
      <c r="J3007" s="9">
        <v>188</v>
      </c>
      <c r="K3007" s="9">
        <v>2264</v>
      </c>
      <c r="L3007" s="9">
        <v>1838</v>
      </c>
      <c r="M3007" s="9"/>
      <c r="O3007" s="11">
        <f t="shared" si="513"/>
        <v>46746</v>
      </c>
      <c r="P3007" s="11">
        <v>0</v>
      </c>
      <c r="Q3007" s="11">
        <f t="shared" si="514"/>
        <v>2264</v>
      </c>
      <c r="S3007" s="11">
        <f t="shared" si="519"/>
        <v>46746</v>
      </c>
      <c r="T3007" s="11">
        <f t="shared" si="509"/>
        <v>46746</v>
      </c>
      <c r="U3007" s="11">
        <f t="shared" si="520"/>
        <v>1145</v>
      </c>
      <c r="V3007" s="11">
        <f t="shared" si="510"/>
        <v>44908</v>
      </c>
      <c r="W3007" s="12">
        <f t="shared" si="521"/>
        <v>0.96068112779703074</v>
      </c>
      <c r="X3007" s="11">
        <f t="shared" si="511"/>
        <v>1838</v>
      </c>
      <c r="Y3007" s="12">
        <f t="shared" si="522"/>
        <v>3.9318872202969236E-2</v>
      </c>
    </row>
    <row r="3008" spans="1:25">
      <c r="A3008" s="1">
        <v>37705</v>
      </c>
      <c r="B3008" s="7" t="s">
        <v>77</v>
      </c>
      <c r="C3008" s="8" t="str">
        <f t="shared" si="512"/>
        <v>Tue</v>
      </c>
      <c r="E3008" s="10">
        <v>4</v>
      </c>
      <c r="F3008" s="9">
        <v>12425</v>
      </c>
      <c r="G3008" s="9">
        <v>11231</v>
      </c>
      <c r="H3008" s="61">
        <v>9926</v>
      </c>
      <c r="I3008" s="9">
        <v>0</v>
      </c>
      <c r="J3008" s="9">
        <v>27</v>
      </c>
      <c r="K3008" s="9">
        <v>1724</v>
      </c>
      <c r="L3008" s="9">
        <v>0</v>
      </c>
      <c r="M3008" s="9"/>
      <c r="O3008" s="11">
        <f t="shared" si="513"/>
        <v>35333</v>
      </c>
      <c r="P3008" s="11">
        <v>0</v>
      </c>
      <c r="Q3008" s="11">
        <f t="shared" si="514"/>
        <v>1724</v>
      </c>
      <c r="S3008" s="11">
        <f t="shared" si="519"/>
        <v>35333</v>
      </c>
      <c r="T3008" s="11">
        <f t="shared" si="509"/>
        <v>35333</v>
      </c>
      <c r="U3008" s="11">
        <f t="shared" si="520"/>
        <v>-11413</v>
      </c>
      <c r="V3008" s="11">
        <f t="shared" si="510"/>
        <v>35333</v>
      </c>
      <c r="W3008" s="12">
        <f t="shared" si="521"/>
        <v>1</v>
      </c>
      <c r="X3008" s="11">
        <f t="shared" si="511"/>
        <v>0</v>
      </c>
      <c r="Y3008" s="12">
        <f t="shared" si="522"/>
        <v>0</v>
      </c>
    </row>
    <row r="3009" spans="1:31">
      <c r="A3009" s="1">
        <v>37706</v>
      </c>
      <c r="B3009" s="7" t="s">
        <v>77</v>
      </c>
      <c r="C3009" s="8" t="str">
        <f t="shared" si="512"/>
        <v>Wed</v>
      </c>
      <c r="E3009" s="10">
        <v>7</v>
      </c>
      <c r="F3009" s="9">
        <v>18021</v>
      </c>
      <c r="G3009" s="9">
        <v>12298</v>
      </c>
      <c r="H3009" s="61">
        <v>10485</v>
      </c>
      <c r="I3009" s="9">
        <v>0</v>
      </c>
      <c r="J3009" s="9">
        <v>208</v>
      </c>
      <c r="K3009" s="9">
        <v>1946</v>
      </c>
      <c r="L3009" s="9">
        <v>0</v>
      </c>
      <c r="M3009" s="9"/>
      <c r="O3009" s="11">
        <f t="shared" si="513"/>
        <v>42958</v>
      </c>
      <c r="P3009" s="11">
        <v>0</v>
      </c>
      <c r="Q3009" s="11">
        <f t="shared" si="514"/>
        <v>1946</v>
      </c>
      <c r="S3009" s="11">
        <f t="shared" si="519"/>
        <v>42958</v>
      </c>
      <c r="T3009" s="11">
        <f t="shared" si="509"/>
        <v>42958</v>
      </c>
      <c r="U3009" s="11">
        <f t="shared" si="520"/>
        <v>7625</v>
      </c>
      <c r="V3009" s="11">
        <f t="shared" si="510"/>
        <v>42958</v>
      </c>
      <c r="W3009" s="12">
        <f t="shared" si="521"/>
        <v>1</v>
      </c>
      <c r="X3009" s="11">
        <f t="shared" si="511"/>
        <v>0</v>
      </c>
      <c r="Y3009" s="12">
        <f t="shared" si="522"/>
        <v>0</v>
      </c>
    </row>
    <row r="3010" spans="1:31">
      <c r="A3010" s="1">
        <v>37707</v>
      </c>
      <c r="B3010" s="7" t="s">
        <v>77</v>
      </c>
      <c r="C3010" s="8" t="str">
        <f t="shared" si="512"/>
        <v>Thur</v>
      </c>
      <c r="E3010" s="10">
        <v>13</v>
      </c>
      <c r="F3010" s="9">
        <v>23549</v>
      </c>
      <c r="G3010" s="9">
        <v>13156</v>
      </c>
      <c r="H3010" s="61">
        <v>11226</v>
      </c>
      <c r="I3010" s="9">
        <v>0</v>
      </c>
      <c r="J3010" s="9">
        <v>291</v>
      </c>
      <c r="K3010" s="9">
        <v>2120</v>
      </c>
      <c r="L3010" s="9">
        <v>0</v>
      </c>
      <c r="M3010" s="9"/>
      <c r="O3010" s="11">
        <f t="shared" si="513"/>
        <v>50342</v>
      </c>
      <c r="P3010" s="11">
        <v>0</v>
      </c>
      <c r="Q3010" s="11">
        <f t="shared" si="514"/>
        <v>2120</v>
      </c>
      <c r="S3010" s="11">
        <f t="shared" si="519"/>
        <v>50342</v>
      </c>
      <c r="T3010" s="11">
        <f t="shared" si="509"/>
        <v>50342</v>
      </c>
      <c r="U3010" s="11">
        <f t="shared" si="520"/>
        <v>7384</v>
      </c>
      <c r="V3010" s="11">
        <f t="shared" si="510"/>
        <v>50342</v>
      </c>
      <c r="W3010" s="12">
        <f t="shared" si="521"/>
        <v>1</v>
      </c>
      <c r="X3010" s="11">
        <f t="shared" si="511"/>
        <v>0</v>
      </c>
      <c r="Y3010" s="12">
        <f t="shared" si="522"/>
        <v>0</v>
      </c>
    </row>
    <row r="3011" spans="1:31">
      <c r="A3011" s="1">
        <v>37708</v>
      </c>
      <c r="B3011" s="7" t="s">
        <v>77</v>
      </c>
      <c r="C3011" s="8" t="str">
        <f t="shared" si="512"/>
        <v>Fri</v>
      </c>
      <c r="E3011" s="10">
        <v>2</v>
      </c>
      <c r="F3011" s="9">
        <v>11851</v>
      </c>
      <c r="G3011" s="9">
        <v>10252</v>
      </c>
      <c r="H3011" s="61">
        <v>8836</v>
      </c>
      <c r="I3011" s="9">
        <v>0</v>
      </c>
      <c r="J3011" s="9">
        <v>24</v>
      </c>
      <c r="K3011" s="9">
        <v>1484</v>
      </c>
      <c r="L3011" s="9">
        <v>0</v>
      </c>
      <c r="M3011" s="9"/>
      <c r="O3011" s="11">
        <f t="shared" si="513"/>
        <v>32447</v>
      </c>
      <c r="P3011" s="11">
        <v>0</v>
      </c>
      <c r="Q3011" s="11">
        <f t="shared" si="514"/>
        <v>1484</v>
      </c>
      <c r="S3011" s="11">
        <f t="shared" si="519"/>
        <v>32447</v>
      </c>
      <c r="T3011" s="11">
        <f t="shared" ref="T3011:T3074" si="523">SUM(S3011,D3011)</f>
        <v>32447</v>
      </c>
      <c r="U3011" s="11">
        <f t="shared" si="520"/>
        <v>-17895</v>
      </c>
      <c r="V3011" s="11">
        <f t="shared" ref="V3011:V3074" si="524">SUM(F3011:K3011)-P3011</f>
        <v>32447</v>
      </c>
      <c r="W3011" s="12">
        <f t="shared" si="521"/>
        <v>1</v>
      </c>
      <c r="X3011" s="11">
        <f t="shared" ref="X3011:X3074" si="525">SUM(L3011:M3011)</f>
        <v>0</v>
      </c>
      <c r="Y3011" s="12">
        <f t="shared" si="522"/>
        <v>0</v>
      </c>
    </row>
    <row r="3012" spans="1:31">
      <c r="A3012" s="1">
        <v>37709</v>
      </c>
      <c r="B3012" s="7" t="s">
        <v>77</v>
      </c>
      <c r="C3012" s="8" t="str">
        <f>IF(WEEKDAY(A3012)=1,"Sun",IF(WEEKDAY(A3012)=2,"Mon",IF(WEEKDAY(A3012)=3,"Tue",IF(WEEKDAY(A3012)=4,"Wed",IF(WEEKDAY(A3012)=5,"Thur",IF(WEEKDAY(A3012)=6,"Fri",IF(WEEKDAY(A3012)=7,"Sat")))))))</f>
        <v>Sat</v>
      </c>
      <c r="E3012" s="10">
        <v>5</v>
      </c>
      <c r="F3012" s="9">
        <v>14314</v>
      </c>
      <c r="G3012" s="9">
        <v>10664</v>
      </c>
      <c r="H3012" s="61">
        <v>8703</v>
      </c>
      <c r="I3012" s="9">
        <v>0</v>
      </c>
      <c r="J3012" s="9">
        <v>179</v>
      </c>
      <c r="K3012" s="9">
        <v>1658</v>
      </c>
      <c r="L3012" s="9">
        <v>0</v>
      </c>
      <c r="M3012" s="9"/>
      <c r="O3012" s="11">
        <f t="shared" ref="O3012:O3075" si="526">SUM(F3012:M3012)</f>
        <v>35518</v>
      </c>
      <c r="P3012" s="11">
        <v>0</v>
      </c>
      <c r="Q3012" s="11">
        <f t="shared" ref="Q3012:Q3075" si="527">K3012-P3012</f>
        <v>1658</v>
      </c>
      <c r="S3012" s="11">
        <f t="shared" si="519"/>
        <v>35518</v>
      </c>
      <c r="T3012" s="11">
        <f t="shared" si="523"/>
        <v>35518</v>
      </c>
      <c r="U3012" s="11">
        <f t="shared" si="520"/>
        <v>3071</v>
      </c>
      <c r="V3012" s="11">
        <f t="shared" si="524"/>
        <v>35518</v>
      </c>
      <c r="W3012" s="12">
        <f t="shared" si="521"/>
        <v>1</v>
      </c>
      <c r="X3012" s="11">
        <f t="shared" si="525"/>
        <v>0</v>
      </c>
      <c r="Y3012" s="12">
        <f t="shared" si="522"/>
        <v>0</v>
      </c>
    </row>
    <row r="3013" spans="1:31">
      <c r="A3013" s="1">
        <v>37710</v>
      </c>
      <c r="B3013" s="7" t="s">
        <v>77</v>
      </c>
      <c r="C3013" s="8" t="str">
        <f>IF(WEEKDAY(A3013)=1,"Sun",IF(WEEKDAY(A3013)=2,"Mon",IF(WEEKDAY(A3013)=3,"Tue",IF(WEEKDAY(A3013)=4,"Wed",IF(WEEKDAY(A3013)=5,"Thur",IF(WEEKDAY(A3013)=6,"Fri",IF(WEEKDAY(A3013)=7,"Sat")))))))</f>
        <v>Sun</v>
      </c>
      <c r="E3013" s="10">
        <v>29</v>
      </c>
      <c r="F3013" s="9">
        <v>49958</v>
      </c>
      <c r="G3013" s="9">
        <v>18125</v>
      </c>
      <c r="H3013" s="61">
        <v>14747</v>
      </c>
      <c r="I3013" s="9">
        <v>264</v>
      </c>
      <c r="J3013" s="9">
        <v>2497</v>
      </c>
      <c r="K3013" s="9">
        <v>10184</v>
      </c>
      <c r="L3013" s="9">
        <v>3663</v>
      </c>
      <c r="M3013" s="9"/>
      <c r="O3013" s="11">
        <f t="shared" si="526"/>
        <v>99438</v>
      </c>
      <c r="P3013" s="11">
        <v>0</v>
      </c>
      <c r="Q3013" s="11">
        <f t="shared" si="527"/>
        <v>10184</v>
      </c>
      <c r="S3013" s="11">
        <f t="shared" si="519"/>
        <v>99438</v>
      </c>
      <c r="T3013" s="11">
        <f t="shared" si="523"/>
        <v>99438</v>
      </c>
      <c r="U3013" s="11">
        <f t="shared" si="520"/>
        <v>63920</v>
      </c>
      <c r="V3013" s="11">
        <f t="shared" si="524"/>
        <v>95775</v>
      </c>
      <c r="W3013" s="12">
        <f t="shared" si="521"/>
        <v>0.9631629759246968</v>
      </c>
      <c r="X3013" s="11">
        <f t="shared" si="525"/>
        <v>3663</v>
      </c>
      <c r="Y3013" s="12">
        <f t="shared" si="522"/>
        <v>3.6837024075303204E-2</v>
      </c>
    </row>
    <row r="3014" spans="1:31">
      <c r="A3014" s="1">
        <v>37711</v>
      </c>
      <c r="B3014" s="7" t="s">
        <v>77</v>
      </c>
      <c r="C3014" s="8" t="str">
        <f>IF(WEEKDAY(A3014)=1,"Sun",IF(WEEKDAY(A3014)=2,"Mon",IF(WEEKDAY(A3014)=3,"Tue",IF(WEEKDAY(A3014)=4,"Wed",IF(WEEKDAY(A3014)=5,"Thur",IF(WEEKDAY(A3014)=6,"Fri",IF(WEEKDAY(A3014)=7,"Sat")))))))</f>
        <v>Mon</v>
      </c>
      <c r="E3014" s="10">
        <v>24</v>
      </c>
      <c r="F3014" s="9">
        <v>46904</v>
      </c>
      <c r="G3014" s="9">
        <v>17518</v>
      </c>
      <c r="H3014" s="61">
        <v>14684</v>
      </c>
      <c r="I3014" s="9">
        <v>145</v>
      </c>
      <c r="J3014" s="9">
        <v>2009</v>
      </c>
      <c r="K3014" s="9">
        <v>10471</v>
      </c>
      <c r="L3014" s="9">
        <v>1250</v>
      </c>
      <c r="M3014" s="9"/>
      <c r="O3014" s="11">
        <f t="shared" si="526"/>
        <v>92981</v>
      </c>
      <c r="P3014" s="11">
        <v>0</v>
      </c>
      <c r="Q3014" s="11">
        <f t="shared" si="527"/>
        <v>10471</v>
      </c>
      <c r="S3014" s="11">
        <f t="shared" si="519"/>
        <v>92981</v>
      </c>
      <c r="T3014" s="11">
        <f t="shared" si="523"/>
        <v>92981</v>
      </c>
      <c r="U3014" s="11">
        <f t="shared" si="520"/>
        <v>-6457</v>
      </c>
      <c r="V3014" s="11">
        <f t="shared" si="524"/>
        <v>91731</v>
      </c>
      <c r="W3014" s="12">
        <f t="shared" si="521"/>
        <v>0.98655639324163003</v>
      </c>
      <c r="X3014" s="11">
        <f t="shared" si="525"/>
        <v>1250</v>
      </c>
      <c r="Y3014" s="12">
        <f t="shared" si="522"/>
        <v>1.344360675836999E-2</v>
      </c>
    </row>
    <row r="3015" spans="1:31">
      <c r="A3015" s="1">
        <v>37712</v>
      </c>
      <c r="B3015" s="7" t="s">
        <v>78</v>
      </c>
      <c r="C3015" s="8" t="str">
        <f t="shared" ref="C3015:C3078" si="528">IF(WEEKDAY(A3015)=1,"Sun",IF(WEEKDAY(A3015)=2,"Mon",IF(WEEKDAY(A3015)=3,"Tue",IF(WEEKDAY(A3015)=4,"Wed",IF(WEEKDAY(A3015)=5,"Thur",IF(WEEKDAY(A3015)=6,"Fri",IF(WEEKDAY(A3015)=7,"Sat")))))))</f>
        <v>Tue</v>
      </c>
      <c r="E3015" s="10">
        <v>8</v>
      </c>
      <c r="F3015" s="9">
        <v>25826</v>
      </c>
      <c r="G3015" s="9">
        <v>13699</v>
      </c>
      <c r="H3015" s="61">
        <v>11719</v>
      </c>
      <c r="I3015" s="9">
        <v>30</v>
      </c>
      <c r="J3015" s="9">
        <v>430</v>
      </c>
      <c r="K3015" s="9">
        <v>5935</v>
      </c>
      <c r="L3015" s="9">
        <v>178</v>
      </c>
      <c r="M3015" s="9"/>
      <c r="O3015" s="11">
        <f t="shared" si="526"/>
        <v>57817</v>
      </c>
      <c r="P3015" s="11">
        <v>0</v>
      </c>
      <c r="Q3015" s="11">
        <f t="shared" si="527"/>
        <v>5935</v>
      </c>
      <c r="S3015" s="11">
        <f t="shared" si="519"/>
        <v>57817</v>
      </c>
      <c r="T3015" s="11">
        <f t="shared" si="523"/>
        <v>57817</v>
      </c>
      <c r="U3015" s="11">
        <f t="shared" si="520"/>
        <v>-35164</v>
      </c>
      <c r="V3015" s="11">
        <f t="shared" si="524"/>
        <v>57639</v>
      </c>
      <c r="W3015" s="12">
        <f t="shared" si="521"/>
        <v>0.99692132071881967</v>
      </c>
      <c r="X3015" s="11">
        <f t="shared" si="525"/>
        <v>178</v>
      </c>
      <c r="Y3015" s="12">
        <f t="shared" si="522"/>
        <v>3.0786792811802756E-3</v>
      </c>
      <c r="AA3015" s="9">
        <f>INTERCEPT(T3015:T3044,E3015:E3044)</f>
        <v>25257.708557407906</v>
      </c>
      <c r="AB3015" s="9">
        <f>SLOPE(T3015:T3044,E3015:E3044)</f>
        <v>2557.2545375100835</v>
      </c>
      <c r="AC3015" s="12">
        <f>RSQ(T3015:T3044,E3015:E3044)</f>
        <v>0.87475472231472207</v>
      </c>
      <c r="AD3015" s="9">
        <f>AA3015+(AB3015*55)</f>
        <v>165906.70812046248</v>
      </c>
      <c r="AE3015" s="10">
        <f>SUM(E3015:E3044)</f>
        <v>274</v>
      </c>
    </row>
    <row r="3016" spans="1:31">
      <c r="A3016" s="1">
        <v>37713</v>
      </c>
      <c r="B3016" s="7" t="s">
        <v>78</v>
      </c>
      <c r="C3016" s="8" t="str">
        <f t="shared" si="528"/>
        <v>Wed</v>
      </c>
      <c r="E3016" s="10">
        <v>0</v>
      </c>
      <c r="F3016" s="9">
        <v>12072</v>
      </c>
      <c r="G3016" s="9">
        <v>10726</v>
      </c>
      <c r="H3016" s="61">
        <v>9418</v>
      </c>
      <c r="I3016" s="9">
        <v>0</v>
      </c>
      <c r="J3016" s="9">
        <v>182</v>
      </c>
      <c r="K3016" s="9">
        <v>2891</v>
      </c>
      <c r="L3016" s="9">
        <v>0</v>
      </c>
      <c r="M3016" s="9"/>
      <c r="O3016" s="11">
        <f t="shared" si="526"/>
        <v>35289</v>
      </c>
      <c r="P3016" s="11">
        <v>24</v>
      </c>
      <c r="Q3016" s="11">
        <f t="shared" si="527"/>
        <v>2867</v>
      </c>
      <c r="S3016" s="11">
        <f t="shared" si="519"/>
        <v>35265</v>
      </c>
      <c r="T3016" s="11">
        <f t="shared" si="523"/>
        <v>35265</v>
      </c>
      <c r="U3016" s="11">
        <f t="shared" si="520"/>
        <v>-22552</v>
      </c>
      <c r="V3016" s="11">
        <f t="shared" si="524"/>
        <v>35265</v>
      </c>
      <c r="W3016" s="12">
        <f t="shared" si="521"/>
        <v>1</v>
      </c>
      <c r="X3016" s="11">
        <f t="shared" si="525"/>
        <v>0</v>
      </c>
      <c r="Y3016" s="12">
        <f t="shared" si="522"/>
        <v>0</v>
      </c>
    </row>
    <row r="3017" spans="1:31">
      <c r="A3017" s="1">
        <v>37714</v>
      </c>
      <c r="B3017" s="7" t="s">
        <v>78</v>
      </c>
      <c r="C3017" s="8" t="str">
        <f t="shared" si="528"/>
        <v>Thur</v>
      </c>
      <c r="E3017" s="10">
        <v>0</v>
      </c>
      <c r="F3017" s="9">
        <v>14774</v>
      </c>
      <c r="G3017" s="9">
        <v>8016</v>
      </c>
      <c r="H3017" s="61">
        <v>4673</v>
      </c>
      <c r="I3017" s="9">
        <v>0</v>
      </c>
      <c r="J3017" s="9">
        <v>165</v>
      </c>
      <c r="K3017" s="9">
        <v>2930</v>
      </c>
      <c r="L3017" s="9">
        <v>0</v>
      </c>
      <c r="M3017" s="9"/>
      <c r="O3017" s="11">
        <f t="shared" si="526"/>
        <v>30558</v>
      </c>
      <c r="P3017" s="11">
        <v>0</v>
      </c>
      <c r="Q3017" s="11">
        <f t="shared" si="527"/>
        <v>2930</v>
      </c>
      <c r="S3017" s="11">
        <f t="shared" si="519"/>
        <v>30558</v>
      </c>
      <c r="T3017" s="11">
        <f t="shared" si="523"/>
        <v>30558</v>
      </c>
      <c r="U3017" s="11">
        <f t="shared" si="520"/>
        <v>-4707</v>
      </c>
      <c r="V3017" s="11">
        <f t="shared" si="524"/>
        <v>30558</v>
      </c>
      <c r="W3017" s="12">
        <f t="shared" si="521"/>
        <v>1</v>
      </c>
      <c r="X3017" s="11">
        <f t="shared" si="525"/>
        <v>0</v>
      </c>
      <c r="Y3017" s="12">
        <f t="shared" si="522"/>
        <v>0</v>
      </c>
    </row>
    <row r="3018" spans="1:31">
      <c r="A3018" s="1">
        <v>37715</v>
      </c>
      <c r="B3018" s="7" t="s">
        <v>78</v>
      </c>
      <c r="C3018" s="8" t="str">
        <f t="shared" si="528"/>
        <v>Fri</v>
      </c>
      <c r="E3018" s="10">
        <v>3</v>
      </c>
      <c r="F3018" s="9">
        <v>16251</v>
      </c>
      <c r="G3018" s="9">
        <v>8109</v>
      </c>
      <c r="H3018" s="61">
        <v>3937</v>
      </c>
      <c r="I3018" s="9">
        <v>0</v>
      </c>
      <c r="J3018" s="9">
        <v>0</v>
      </c>
      <c r="K3018" s="9">
        <v>2890</v>
      </c>
      <c r="L3018" s="9">
        <v>0</v>
      </c>
      <c r="M3018" s="9"/>
      <c r="O3018" s="11">
        <f t="shared" si="526"/>
        <v>31187</v>
      </c>
      <c r="P3018" s="11">
        <v>0</v>
      </c>
      <c r="Q3018" s="11">
        <f t="shared" si="527"/>
        <v>2890</v>
      </c>
      <c r="S3018" s="11">
        <f t="shared" si="519"/>
        <v>31187</v>
      </c>
      <c r="T3018" s="11">
        <f t="shared" si="523"/>
        <v>31187</v>
      </c>
      <c r="U3018" s="11">
        <f t="shared" si="520"/>
        <v>629</v>
      </c>
      <c r="V3018" s="11">
        <f t="shared" si="524"/>
        <v>31187</v>
      </c>
      <c r="W3018" s="12">
        <f t="shared" si="521"/>
        <v>1</v>
      </c>
      <c r="X3018" s="11">
        <f t="shared" si="525"/>
        <v>0</v>
      </c>
      <c r="Y3018" s="12">
        <f t="shared" si="522"/>
        <v>0</v>
      </c>
    </row>
    <row r="3019" spans="1:31">
      <c r="A3019" s="1">
        <v>37716</v>
      </c>
      <c r="B3019" s="7" t="s">
        <v>78</v>
      </c>
      <c r="C3019" s="8" t="str">
        <f t="shared" si="528"/>
        <v>Sat</v>
      </c>
      <c r="E3019" s="10">
        <v>5</v>
      </c>
      <c r="F3019" s="9">
        <v>16241</v>
      </c>
      <c r="G3019" s="9">
        <v>7600</v>
      </c>
      <c r="H3019" s="61">
        <v>3449</v>
      </c>
      <c r="I3019" s="9">
        <v>0</v>
      </c>
      <c r="J3019" s="9">
        <v>0</v>
      </c>
      <c r="K3019" s="9">
        <v>2713</v>
      </c>
      <c r="L3019" s="9">
        <v>0</v>
      </c>
      <c r="M3019" s="9"/>
      <c r="O3019" s="11">
        <f t="shared" si="526"/>
        <v>30003</v>
      </c>
      <c r="P3019" s="11">
        <v>0</v>
      </c>
      <c r="Q3019" s="11">
        <f t="shared" si="527"/>
        <v>2713</v>
      </c>
      <c r="S3019" s="11">
        <f t="shared" si="519"/>
        <v>30003</v>
      </c>
      <c r="T3019" s="11">
        <f t="shared" si="523"/>
        <v>30003</v>
      </c>
      <c r="U3019" s="11">
        <f t="shared" si="520"/>
        <v>-1184</v>
      </c>
      <c r="V3019" s="11">
        <f t="shared" si="524"/>
        <v>30003</v>
      </c>
      <c r="W3019" s="12">
        <f t="shared" si="521"/>
        <v>1</v>
      </c>
      <c r="X3019" s="11">
        <f t="shared" si="525"/>
        <v>0</v>
      </c>
      <c r="Y3019" s="12">
        <f t="shared" si="522"/>
        <v>0</v>
      </c>
    </row>
    <row r="3020" spans="1:31">
      <c r="A3020" s="1">
        <v>37717</v>
      </c>
      <c r="B3020" s="7" t="s">
        <v>78</v>
      </c>
      <c r="C3020" s="8" t="str">
        <f t="shared" si="528"/>
        <v>Sun</v>
      </c>
      <c r="E3020" s="10">
        <v>16</v>
      </c>
      <c r="F3020" s="9">
        <v>28949</v>
      </c>
      <c r="G3020" s="9">
        <v>11023</v>
      </c>
      <c r="H3020" s="61">
        <v>6022</v>
      </c>
      <c r="I3020" s="9">
        <v>419</v>
      </c>
      <c r="J3020" s="9">
        <v>0</v>
      </c>
      <c r="K3020" s="9">
        <v>17891</v>
      </c>
      <c r="L3020" s="9">
        <v>944</v>
      </c>
      <c r="M3020" s="9"/>
      <c r="O3020" s="11">
        <f t="shared" si="526"/>
        <v>65248</v>
      </c>
      <c r="P3020" s="11">
        <v>16188</v>
      </c>
      <c r="Q3020" s="11">
        <f t="shared" si="527"/>
        <v>1703</v>
      </c>
      <c r="S3020" s="11">
        <f t="shared" si="519"/>
        <v>49060</v>
      </c>
      <c r="T3020" s="11">
        <f t="shared" si="523"/>
        <v>49060</v>
      </c>
      <c r="U3020" s="11">
        <f t="shared" si="520"/>
        <v>19057</v>
      </c>
      <c r="V3020" s="11">
        <f t="shared" si="524"/>
        <v>48116</v>
      </c>
      <c r="W3020" s="12">
        <f t="shared" si="521"/>
        <v>0.98075825519771709</v>
      </c>
      <c r="X3020" s="11">
        <f t="shared" si="525"/>
        <v>944</v>
      </c>
      <c r="Y3020" s="12">
        <f t="shared" si="522"/>
        <v>1.9241744802282919E-2</v>
      </c>
    </row>
    <row r="3021" spans="1:31">
      <c r="A3021" s="1">
        <v>37718</v>
      </c>
      <c r="B3021" s="7" t="s">
        <v>78</v>
      </c>
      <c r="C3021" s="8" t="str">
        <f t="shared" si="528"/>
        <v>Mon</v>
      </c>
      <c r="E3021" s="10">
        <v>25</v>
      </c>
      <c r="F3021" s="9">
        <v>50366</v>
      </c>
      <c r="G3021" s="9">
        <v>16697</v>
      </c>
      <c r="H3021" s="61">
        <v>11938</v>
      </c>
      <c r="I3021" s="9">
        <v>3074</v>
      </c>
      <c r="J3021" s="9">
        <v>0</v>
      </c>
      <c r="K3021" s="9">
        <v>32795</v>
      </c>
      <c r="L3021" s="9">
        <v>7468</v>
      </c>
      <c r="M3021" s="9"/>
      <c r="O3021" s="11">
        <f t="shared" si="526"/>
        <v>122338</v>
      </c>
      <c r="P3021" s="11">
        <v>26454</v>
      </c>
      <c r="Q3021" s="11">
        <f t="shared" si="527"/>
        <v>6341</v>
      </c>
      <c r="S3021" s="11">
        <f t="shared" si="519"/>
        <v>95884</v>
      </c>
      <c r="T3021" s="11">
        <f t="shared" si="523"/>
        <v>95884</v>
      </c>
      <c r="U3021" s="11">
        <f t="shared" si="520"/>
        <v>46824</v>
      </c>
      <c r="V3021" s="11">
        <f t="shared" si="524"/>
        <v>88416</v>
      </c>
      <c r="W3021" s="12">
        <f t="shared" si="521"/>
        <v>0.9221142213507989</v>
      </c>
      <c r="X3021" s="11">
        <f t="shared" si="525"/>
        <v>7468</v>
      </c>
      <c r="Y3021" s="12">
        <f t="shared" si="522"/>
        <v>7.7885778649201112E-2</v>
      </c>
    </row>
    <row r="3022" spans="1:31">
      <c r="A3022" s="1">
        <v>37719</v>
      </c>
      <c r="B3022" s="7" t="s">
        <v>78</v>
      </c>
      <c r="C3022" s="8" t="str">
        <f t="shared" si="528"/>
        <v>Tue</v>
      </c>
      <c r="E3022" s="10">
        <v>24</v>
      </c>
      <c r="F3022" s="9">
        <v>50640</v>
      </c>
      <c r="G3022" s="9">
        <v>17175</v>
      </c>
      <c r="H3022" s="61">
        <v>12244</v>
      </c>
      <c r="I3022" s="9">
        <v>3081</v>
      </c>
      <c r="J3022" s="9">
        <v>0</v>
      </c>
      <c r="K3022" s="9">
        <v>26598</v>
      </c>
      <c r="L3022" s="9">
        <v>8351</v>
      </c>
      <c r="M3022" s="9"/>
      <c r="O3022" s="11">
        <f t="shared" si="526"/>
        <v>118089</v>
      </c>
      <c r="P3022" s="11">
        <v>22572</v>
      </c>
      <c r="Q3022" s="11">
        <f t="shared" si="527"/>
        <v>4026</v>
      </c>
      <c r="S3022" s="11">
        <f t="shared" si="519"/>
        <v>95517</v>
      </c>
      <c r="T3022" s="11">
        <f t="shared" si="523"/>
        <v>95517</v>
      </c>
      <c r="U3022" s="11">
        <f t="shared" si="520"/>
        <v>-367</v>
      </c>
      <c r="V3022" s="11">
        <f t="shared" si="524"/>
        <v>87166</v>
      </c>
      <c r="W3022" s="12">
        <f t="shared" si="521"/>
        <v>0.91257053718186287</v>
      </c>
      <c r="X3022" s="11">
        <f t="shared" si="525"/>
        <v>8351</v>
      </c>
      <c r="Y3022" s="12">
        <f t="shared" si="522"/>
        <v>8.7429462818137085E-2</v>
      </c>
    </row>
    <row r="3023" spans="1:31">
      <c r="A3023" s="1">
        <v>37720</v>
      </c>
      <c r="B3023" s="7" t="s">
        <v>78</v>
      </c>
      <c r="C3023" s="8" t="str">
        <f t="shared" si="528"/>
        <v>Wed</v>
      </c>
      <c r="E3023" s="10">
        <v>24</v>
      </c>
      <c r="F3023" s="9">
        <v>51131</v>
      </c>
      <c r="G3023" s="9">
        <v>17577</v>
      </c>
      <c r="H3023" s="61">
        <v>12671</v>
      </c>
      <c r="I3023" s="9">
        <v>3426</v>
      </c>
      <c r="J3023" s="9">
        <v>0</v>
      </c>
      <c r="K3023" s="9">
        <v>28072</v>
      </c>
      <c r="L3023" s="9">
        <v>9349</v>
      </c>
      <c r="M3023" s="9"/>
      <c r="O3023" s="11">
        <f t="shared" si="526"/>
        <v>122226</v>
      </c>
      <c r="P3023" s="11">
        <v>24352</v>
      </c>
      <c r="Q3023" s="11">
        <f t="shared" si="527"/>
        <v>3720</v>
      </c>
      <c r="S3023" s="11">
        <f t="shared" si="519"/>
        <v>97874</v>
      </c>
      <c r="T3023" s="11">
        <f t="shared" si="523"/>
        <v>97874</v>
      </c>
      <c r="U3023" s="11">
        <f t="shared" si="520"/>
        <v>2357</v>
      </c>
      <c r="V3023" s="11">
        <f t="shared" si="524"/>
        <v>88525</v>
      </c>
      <c r="W3023" s="12">
        <f t="shared" si="521"/>
        <v>0.90447922839569239</v>
      </c>
      <c r="X3023" s="11">
        <f t="shared" si="525"/>
        <v>9349</v>
      </c>
      <c r="Y3023" s="12">
        <f t="shared" si="522"/>
        <v>9.5520771604307581E-2</v>
      </c>
    </row>
    <row r="3024" spans="1:31">
      <c r="A3024" s="1">
        <v>37721</v>
      </c>
      <c r="B3024" s="7" t="s">
        <v>78</v>
      </c>
      <c r="C3024" s="8" t="str">
        <f t="shared" si="528"/>
        <v>Thur</v>
      </c>
      <c r="E3024" s="10">
        <v>22</v>
      </c>
      <c r="F3024" s="9">
        <v>49265</v>
      </c>
      <c r="G3024" s="9">
        <v>17260</v>
      </c>
      <c r="H3024" s="61">
        <v>12461</v>
      </c>
      <c r="I3024" s="9">
        <v>3288</v>
      </c>
      <c r="J3024" s="9">
        <v>0</v>
      </c>
      <c r="K3024" s="9">
        <v>26911</v>
      </c>
      <c r="L3024" s="9">
        <v>8151</v>
      </c>
      <c r="M3024" s="9"/>
      <c r="O3024" s="11">
        <f t="shared" si="526"/>
        <v>117336</v>
      </c>
      <c r="P3024" s="11">
        <v>23190</v>
      </c>
      <c r="Q3024" s="11">
        <f t="shared" si="527"/>
        <v>3721</v>
      </c>
      <c r="S3024" s="11">
        <f t="shared" si="519"/>
        <v>94146</v>
      </c>
      <c r="T3024" s="11">
        <f t="shared" si="523"/>
        <v>94146</v>
      </c>
      <c r="U3024" s="11">
        <f t="shared" si="520"/>
        <v>-3728</v>
      </c>
      <c r="V3024" s="11">
        <f t="shared" si="524"/>
        <v>85995</v>
      </c>
      <c r="W3024" s="12">
        <f t="shared" si="521"/>
        <v>0.91342170671085332</v>
      </c>
      <c r="X3024" s="11">
        <f t="shared" si="525"/>
        <v>8151</v>
      </c>
      <c r="Y3024" s="12">
        <f t="shared" si="522"/>
        <v>8.6578293289146638E-2</v>
      </c>
    </row>
    <row r="3025" spans="1:25">
      <c r="A3025" s="1">
        <v>37722</v>
      </c>
      <c r="B3025" s="7" t="s">
        <v>78</v>
      </c>
      <c r="C3025" s="8" t="str">
        <f t="shared" si="528"/>
        <v>Fri</v>
      </c>
      <c r="E3025" s="10">
        <v>20</v>
      </c>
      <c r="F3025" s="9">
        <v>47197</v>
      </c>
      <c r="G3025" s="9">
        <v>15592</v>
      </c>
      <c r="H3025" s="61">
        <v>10970</v>
      </c>
      <c r="I3025" s="9">
        <v>1968</v>
      </c>
      <c r="J3025" s="9">
        <v>0</v>
      </c>
      <c r="K3025" s="9">
        <v>18074</v>
      </c>
      <c r="L3025" s="9">
        <v>5041</v>
      </c>
      <c r="M3025" s="9"/>
      <c r="O3025" s="11">
        <f t="shared" si="526"/>
        <v>98842</v>
      </c>
      <c r="P3025" s="11">
        <v>14254</v>
      </c>
      <c r="Q3025" s="11">
        <f t="shared" si="527"/>
        <v>3820</v>
      </c>
      <c r="S3025" s="11">
        <f t="shared" si="519"/>
        <v>84588</v>
      </c>
      <c r="T3025" s="11">
        <f t="shared" si="523"/>
        <v>84588</v>
      </c>
      <c r="U3025" s="11">
        <f t="shared" si="520"/>
        <v>-9558</v>
      </c>
      <c r="V3025" s="11">
        <f t="shared" si="524"/>
        <v>79547</v>
      </c>
      <c r="W3025" s="12">
        <f t="shared" si="521"/>
        <v>0.94040525842909162</v>
      </c>
      <c r="X3025" s="11">
        <f t="shared" si="525"/>
        <v>5041</v>
      </c>
      <c r="Y3025" s="12">
        <f t="shared" si="522"/>
        <v>5.9594741570908404E-2</v>
      </c>
    </row>
    <row r="3026" spans="1:25">
      <c r="A3026" s="1">
        <v>37723</v>
      </c>
      <c r="B3026" s="7" t="s">
        <v>78</v>
      </c>
      <c r="C3026" s="8" t="str">
        <f t="shared" si="528"/>
        <v>Sat</v>
      </c>
      <c r="E3026" s="10">
        <v>7</v>
      </c>
      <c r="F3026" s="9">
        <v>25386</v>
      </c>
      <c r="G3026" s="9">
        <v>9825</v>
      </c>
      <c r="H3026" s="61">
        <v>4990</v>
      </c>
      <c r="I3026" s="9">
        <v>11</v>
      </c>
      <c r="J3026" s="9">
        <v>0</v>
      </c>
      <c r="K3026" s="9">
        <v>3312</v>
      </c>
      <c r="L3026" s="9">
        <v>0</v>
      </c>
      <c r="M3026" s="9"/>
      <c r="O3026" s="11">
        <f t="shared" si="526"/>
        <v>43524</v>
      </c>
      <c r="P3026" s="11">
        <v>0</v>
      </c>
      <c r="Q3026" s="11">
        <f t="shared" si="527"/>
        <v>3312</v>
      </c>
      <c r="S3026" s="11">
        <f t="shared" si="519"/>
        <v>43524</v>
      </c>
      <c r="T3026" s="11">
        <f t="shared" si="523"/>
        <v>43524</v>
      </c>
      <c r="U3026" s="11">
        <f t="shared" si="520"/>
        <v>-41064</v>
      </c>
      <c r="V3026" s="11">
        <f t="shared" si="524"/>
        <v>43524</v>
      </c>
      <c r="W3026" s="12">
        <f t="shared" si="521"/>
        <v>1</v>
      </c>
      <c r="X3026" s="11">
        <f t="shared" si="525"/>
        <v>0</v>
      </c>
      <c r="Y3026" s="12">
        <f t="shared" si="522"/>
        <v>0</v>
      </c>
    </row>
    <row r="3027" spans="1:25">
      <c r="A3027" s="1">
        <v>37724</v>
      </c>
      <c r="B3027" s="7" t="s">
        <v>78</v>
      </c>
      <c r="C3027" s="8" t="str">
        <f t="shared" si="528"/>
        <v>Sun</v>
      </c>
      <c r="E3027" s="10">
        <v>10</v>
      </c>
      <c r="F3027" s="9">
        <v>24803</v>
      </c>
      <c r="G3027" s="9">
        <v>10072</v>
      </c>
      <c r="H3027" s="61">
        <v>5129</v>
      </c>
      <c r="I3027" s="9">
        <v>62</v>
      </c>
      <c r="J3027" s="9">
        <v>0</v>
      </c>
      <c r="K3027" s="9">
        <v>3277</v>
      </c>
      <c r="L3027" s="9">
        <v>76</v>
      </c>
      <c r="M3027" s="9"/>
      <c r="O3027" s="11">
        <f t="shared" si="526"/>
        <v>43419</v>
      </c>
      <c r="P3027" s="11">
        <v>0</v>
      </c>
      <c r="Q3027" s="11">
        <f t="shared" si="527"/>
        <v>3277</v>
      </c>
      <c r="S3027" s="11">
        <f t="shared" si="519"/>
        <v>43419</v>
      </c>
      <c r="T3027" s="11">
        <f t="shared" si="523"/>
        <v>43419</v>
      </c>
      <c r="U3027" s="11">
        <f t="shared" si="520"/>
        <v>-105</v>
      </c>
      <c r="V3027" s="11">
        <f t="shared" si="524"/>
        <v>43343</v>
      </c>
      <c r="W3027" s="12">
        <f t="shared" si="521"/>
        <v>0.99824961422418756</v>
      </c>
      <c r="X3027" s="11">
        <f t="shared" si="525"/>
        <v>76</v>
      </c>
      <c r="Y3027" s="12">
        <f t="shared" si="522"/>
        <v>1.7503857758124324E-3</v>
      </c>
    </row>
    <row r="3028" spans="1:25">
      <c r="A3028" s="1">
        <v>37725</v>
      </c>
      <c r="B3028" s="7" t="s">
        <v>78</v>
      </c>
      <c r="C3028" s="8" t="str">
        <f t="shared" si="528"/>
        <v>Mon</v>
      </c>
      <c r="E3028" s="10">
        <v>7</v>
      </c>
      <c r="F3028" s="9">
        <v>20895</v>
      </c>
      <c r="G3028" s="9">
        <v>9554</v>
      </c>
      <c r="H3028" s="61">
        <v>5569</v>
      </c>
      <c r="I3028" s="9">
        <v>0</v>
      </c>
      <c r="J3028" s="9">
        <v>0</v>
      </c>
      <c r="K3028" s="9">
        <v>3154</v>
      </c>
      <c r="L3028" s="9">
        <v>0</v>
      </c>
      <c r="M3028" s="9"/>
      <c r="O3028" s="11">
        <f t="shared" si="526"/>
        <v>39172</v>
      </c>
      <c r="P3028" s="11">
        <v>0</v>
      </c>
      <c r="Q3028" s="11">
        <f t="shared" si="527"/>
        <v>3154</v>
      </c>
      <c r="S3028" s="11">
        <f t="shared" si="519"/>
        <v>39172</v>
      </c>
      <c r="T3028" s="11">
        <f t="shared" si="523"/>
        <v>39172</v>
      </c>
      <c r="U3028" s="11">
        <f t="shared" si="520"/>
        <v>-4247</v>
      </c>
      <c r="V3028" s="11">
        <f t="shared" si="524"/>
        <v>39172</v>
      </c>
      <c r="W3028" s="12">
        <f t="shared" si="521"/>
        <v>1</v>
      </c>
      <c r="X3028" s="11">
        <f t="shared" si="525"/>
        <v>0</v>
      </c>
      <c r="Y3028" s="12">
        <f t="shared" si="522"/>
        <v>0</v>
      </c>
    </row>
    <row r="3029" spans="1:25">
      <c r="A3029" s="1">
        <v>37726</v>
      </c>
      <c r="B3029" s="7" t="s">
        <v>78</v>
      </c>
      <c r="C3029" s="8" t="str">
        <f t="shared" si="528"/>
        <v>Tue</v>
      </c>
      <c r="E3029" s="10">
        <v>0</v>
      </c>
      <c r="F3029" s="9">
        <v>15576</v>
      </c>
      <c r="G3029" s="9">
        <v>8174</v>
      </c>
      <c r="H3029" s="61">
        <v>4517</v>
      </c>
      <c r="I3029" s="9">
        <v>0</v>
      </c>
      <c r="J3029" s="9">
        <v>0</v>
      </c>
      <c r="K3029" s="9">
        <v>5780</v>
      </c>
      <c r="L3029" s="9">
        <v>0</v>
      </c>
      <c r="M3029" s="9"/>
      <c r="O3029" s="11">
        <f t="shared" si="526"/>
        <v>34047</v>
      </c>
      <c r="P3029" s="11">
        <v>3147</v>
      </c>
      <c r="Q3029" s="11">
        <f t="shared" si="527"/>
        <v>2633</v>
      </c>
      <c r="S3029" s="11">
        <f t="shared" si="519"/>
        <v>30900</v>
      </c>
      <c r="T3029" s="11">
        <f t="shared" si="523"/>
        <v>30900</v>
      </c>
      <c r="U3029" s="11">
        <f t="shared" si="520"/>
        <v>-8272</v>
      </c>
      <c r="V3029" s="11">
        <f t="shared" si="524"/>
        <v>30900</v>
      </c>
      <c r="W3029" s="12">
        <f t="shared" si="521"/>
        <v>1</v>
      </c>
      <c r="X3029" s="11">
        <f t="shared" si="525"/>
        <v>0</v>
      </c>
      <c r="Y3029" s="12">
        <f t="shared" si="522"/>
        <v>0</v>
      </c>
    </row>
    <row r="3030" spans="1:25">
      <c r="A3030" s="1">
        <v>37727</v>
      </c>
      <c r="B3030" s="7" t="s">
        <v>78</v>
      </c>
      <c r="C3030" s="8" t="str">
        <f t="shared" si="528"/>
        <v>Wed</v>
      </c>
      <c r="E3030" s="10">
        <v>0</v>
      </c>
      <c r="F3030" s="9">
        <v>14864</v>
      </c>
      <c r="G3030" s="9">
        <v>8024</v>
      </c>
      <c r="H3030" s="61">
        <v>4305</v>
      </c>
      <c r="I3030" s="9">
        <v>0</v>
      </c>
      <c r="J3030" s="9">
        <v>0</v>
      </c>
      <c r="K3030" s="9">
        <v>8870</v>
      </c>
      <c r="L3030" s="9">
        <v>0</v>
      </c>
      <c r="M3030" s="9"/>
      <c r="O3030" s="11">
        <f t="shared" si="526"/>
        <v>36063</v>
      </c>
      <c r="P3030" s="11">
        <v>6531</v>
      </c>
      <c r="Q3030" s="11">
        <f t="shared" si="527"/>
        <v>2339</v>
      </c>
      <c r="S3030" s="11">
        <f t="shared" si="519"/>
        <v>29532</v>
      </c>
      <c r="T3030" s="11">
        <f t="shared" si="523"/>
        <v>29532</v>
      </c>
      <c r="U3030" s="11">
        <f t="shared" si="520"/>
        <v>-1368</v>
      </c>
      <c r="V3030" s="11">
        <f t="shared" si="524"/>
        <v>29532</v>
      </c>
      <c r="W3030" s="12">
        <f t="shared" si="521"/>
        <v>1</v>
      </c>
      <c r="X3030" s="11">
        <f t="shared" si="525"/>
        <v>0</v>
      </c>
      <c r="Y3030" s="12">
        <f t="shared" si="522"/>
        <v>0</v>
      </c>
    </row>
    <row r="3031" spans="1:25">
      <c r="A3031" s="1">
        <v>37728</v>
      </c>
      <c r="B3031" s="7" t="s">
        <v>78</v>
      </c>
      <c r="C3031" s="8" t="str">
        <f t="shared" si="528"/>
        <v>Thur</v>
      </c>
      <c r="E3031" s="10">
        <v>16</v>
      </c>
      <c r="F3031" s="9">
        <v>30458</v>
      </c>
      <c r="G3031" s="9">
        <v>11047</v>
      </c>
      <c r="H3031" s="61">
        <v>7402</v>
      </c>
      <c r="I3031" s="9">
        <v>272</v>
      </c>
      <c r="J3031" s="9">
        <v>0</v>
      </c>
      <c r="K3031" s="9">
        <v>3457</v>
      </c>
      <c r="L3031" s="9">
        <v>418</v>
      </c>
      <c r="M3031" s="9"/>
      <c r="O3031" s="11">
        <f t="shared" si="526"/>
        <v>53054</v>
      </c>
      <c r="P3031" s="11">
        <v>0</v>
      </c>
      <c r="Q3031" s="11">
        <f t="shared" si="527"/>
        <v>3457</v>
      </c>
      <c r="S3031" s="11">
        <f t="shared" si="519"/>
        <v>53054</v>
      </c>
      <c r="T3031" s="11">
        <f t="shared" si="523"/>
        <v>53054</v>
      </c>
      <c r="U3031" s="11">
        <f t="shared" si="520"/>
        <v>23522</v>
      </c>
      <c r="V3031" s="11">
        <f t="shared" si="524"/>
        <v>52636</v>
      </c>
      <c r="W3031" s="12">
        <f t="shared" si="521"/>
        <v>0.99212123496814564</v>
      </c>
      <c r="X3031" s="11">
        <f t="shared" si="525"/>
        <v>418</v>
      </c>
      <c r="Y3031" s="12">
        <f t="shared" si="522"/>
        <v>7.8787650318543363E-3</v>
      </c>
    </row>
    <row r="3032" spans="1:25">
      <c r="A3032" s="1">
        <v>37729</v>
      </c>
      <c r="B3032" s="7" t="s">
        <v>78</v>
      </c>
      <c r="C3032" s="8" t="str">
        <f t="shared" si="528"/>
        <v>Fri</v>
      </c>
      <c r="E3032" s="10">
        <v>19</v>
      </c>
      <c r="F3032" s="9">
        <v>41464</v>
      </c>
      <c r="G3032" s="9">
        <v>12481</v>
      </c>
      <c r="H3032" s="61">
        <v>8426</v>
      </c>
      <c r="I3032" s="9">
        <v>708</v>
      </c>
      <c r="J3032" s="9">
        <v>0</v>
      </c>
      <c r="K3032" s="9">
        <v>3392</v>
      </c>
      <c r="L3032" s="9">
        <v>611</v>
      </c>
      <c r="M3032" s="9"/>
      <c r="O3032" s="11">
        <f t="shared" si="526"/>
        <v>67082</v>
      </c>
      <c r="P3032" s="11">
        <v>0</v>
      </c>
      <c r="Q3032" s="11">
        <f t="shared" si="527"/>
        <v>3392</v>
      </c>
      <c r="S3032" s="11">
        <f t="shared" si="519"/>
        <v>67082</v>
      </c>
      <c r="T3032" s="11">
        <f t="shared" si="523"/>
        <v>67082</v>
      </c>
      <c r="U3032" s="11">
        <f t="shared" si="520"/>
        <v>14028</v>
      </c>
      <c r="V3032" s="11">
        <f t="shared" si="524"/>
        <v>66471</v>
      </c>
      <c r="W3032" s="12">
        <f t="shared" si="521"/>
        <v>0.99089174443218753</v>
      </c>
      <c r="X3032" s="11">
        <f t="shared" si="525"/>
        <v>611</v>
      </c>
      <c r="Y3032" s="12">
        <f t="shared" si="522"/>
        <v>9.1082555678125288E-3</v>
      </c>
    </row>
    <row r="3033" spans="1:25">
      <c r="A3033" s="1">
        <v>37730</v>
      </c>
      <c r="B3033" s="7" t="s">
        <v>78</v>
      </c>
      <c r="C3033" s="8" t="str">
        <f t="shared" si="528"/>
        <v>Sat</v>
      </c>
      <c r="E3033" s="10">
        <v>15</v>
      </c>
      <c r="F3033" s="9">
        <v>32310</v>
      </c>
      <c r="G3033" s="9">
        <v>10546</v>
      </c>
      <c r="H3033" s="61">
        <v>6865</v>
      </c>
      <c r="I3033" s="9">
        <v>99</v>
      </c>
      <c r="J3033" s="9">
        <v>0</v>
      </c>
      <c r="K3033" s="9">
        <v>3329</v>
      </c>
      <c r="L3033" s="9">
        <v>18</v>
      </c>
      <c r="M3033" s="9"/>
      <c r="O3033" s="11">
        <f t="shared" si="526"/>
        <v>53167</v>
      </c>
      <c r="P3033" s="11">
        <v>0</v>
      </c>
      <c r="Q3033" s="11">
        <f t="shared" si="527"/>
        <v>3329</v>
      </c>
      <c r="S3033" s="11">
        <f t="shared" si="519"/>
        <v>53167</v>
      </c>
      <c r="T3033" s="11">
        <f t="shared" si="523"/>
        <v>53167</v>
      </c>
      <c r="U3033" s="11">
        <f t="shared" si="520"/>
        <v>-13915</v>
      </c>
      <c r="V3033" s="11">
        <f t="shared" si="524"/>
        <v>53149</v>
      </c>
      <c r="W3033" s="12">
        <f t="shared" si="521"/>
        <v>0.99966144412887692</v>
      </c>
      <c r="X3033" s="11">
        <f t="shared" si="525"/>
        <v>18</v>
      </c>
      <c r="Y3033" s="12">
        <f t="shared" si="522"/>
        <v>3.3855587112306505E-4</v>
      </c>
    </row>
    <row r="3034" spans="1:25">
      <c r="A3034" s="1">
        <v>37731</v>
      </c>
      <c r="B3034" s="7" t="s">
        <v>78</v>
      </c>
      <c r="C3034" s="8" t="str">
        <f t="shared" si="528"/>
        <v>Sun</v>
      </c>
      <c r="E3034" s="10">
        <v>10</v>
      </c>
      <c r="F3034" s="9">
        <v>23542</v>
      </c>
      <c r="G3034" s="9">
        <v>9118</v>
      </c>
      <c r="H3034" s="61">
        <v>5618</v>
      </c>
      <c r="I3034" s="9">
        <v>29</v>
      </c>
      <c r="J3034" s="9">
        <v>0</v>
      </c>
      <c r="K3034" s="9">
        <v>7710</v>
      </c>
      <c r="L3034" s="9">
        <v>0</v>
      </c>
      <c r="M3034" s="9"/>
      <c r="O3034" s="11">
        <f t="shared" si="526"/>
        <v>46017</v>
      </c>
      <c r="P3034" s="11">
        <v>4600</v>
      </c>
      <c r="Q3034" s="11">
        <f t="shared" si="527"/>
        <v>3110</v>
      </c>
      <c r="S3034" s="11">
        <f t="shared" si="519"/>
        <v>41417</v>
      </c>
      <c r="T3034" s="11">
        <f t="shared" si="523"/>
        <v>41417</v>
      </c>
      <c r="U3034" s="11">
        <f t="shared" si="520"/>
        <v>-11750</v>
      </c>
      <c r="V3034" s="11">
        <f t="shared" si="524"/>
        <v>41417</v>
      </c>
      <c r="W3034" s="12">
        <f t="shared" si="521"/>
        <v>1</v>
      </c>
      <c r="X3034" s="11">
        <f t="shared" si="525"/>
        <v>0</v>
      </c>
      <c r="Y3034" s="12">
        <f t="shared" si="522"/>
        <v>0</v>
      </c>
    </row>
    <row r="3035" spans="1:25">
      <c r="A3035" s="1">
        <v>37732</v>
      </c>
      <c r="B3035" s="7" t="s">
        <v>78</v>
      </c>
      <c r="C3035" s="8" t="str">
        <f t="shared" si="528"/>
        <v>Mon</v>
      </c>
      <c r="E3035" s="10">
        <v>1</v>
      </c>
      <c r="F3035" s="9">
        <v>16337</v>
      </c>
      <c r="G3035" s="9">
        <v>8018</v>
      </c>
      <c r="H3035" s="61">
        <v>4776</v>
      </c>
      <c r="I3035" s="9">
        <v>0</v>
      </c>
      <c r="J3035" s="9">
        <v>0</v>
      </c>
      <c r="K3035" s="9">
        <v>14650</v>
      </c>
      <c r="L3035" s="9">
        <v>0</v>
      </c>
      <c r="M3035" s="9"/>
      <c r="O3035" s="11">
        <f t="shared" si="526"/>
        <v>43781</v>
      </c>
      <c r="P3035" s="11">
        <v>11824</v>
      </c>
      <c r="Q3035" s="11">
        <f t="shared" si="527"/>
        <v>2826</v>
      </c>
      <c r="S3035" s="11">
        <f t="shared" si="519"/>
        <v>31957</v>
      </c>
      <c r="T3035" s="11">
        <f t="shared" si="523"/>
        <v>31957</v>
      </c>
      <c r="U3035" s="11">
        <f t="shared" si="520"/>
        <v>-9460</v>
      </c>
      <c r="V3035" s="11">
        <f t="shared" si="524"/>
        <v>31957</v>
      </c>
      <c r="W3035" s="12">
        <f t="shared" si="521"/>
        <v>1</v>
      </c>
      <c r="X3035" s="11">
        <f t="shared" si="525"/>
        <v>0</v>
      </c>
      <c r="Y3035" s="12">
        <f t="shared" si="522"/>
        <v>0</v>
      </c>
    </row>
    <row r="3036" spans="1:25">
      <c r="A3036" s="1">
        <v>37733</v>
      </c>
      <c r="B3036" s="7" t="s">
        <v>78</v>
      </c>
      <c r="C3036" s="8" t="str">
        <f t="shared" si="528"/>
        <v>Tue</v>
      </c>
      <c r="E3036" s="10">
        <v>6</v>
      </c>
      <c r="F3036" s="9">
        <v>21424</v>
      </c>
      <c r="G3036" s="9">
        <v>9269</v>
      </c>
      <c r="H3036" s="61">
        <v>5702</v>
      </c>
      <c r="I3036" s="9">
        <v>12</v>
      </c>
      <c r="J3036" s="9">
        <v>0</v>
      </c>
      <c r="K3036" s="9">
        <v>2888</v>
      </c>
      <c r="L3036" s="9">
        <v>0</v>
      </c>
      <c r="M3036" s="9"/>
      <c r="O3036" s="11">
        <f t="shared" si="526"/>
        <v>39295</v>
      </c>
      <c r="P3036" s="11">
        <v>12</v>
      </c>
      <c r="Q3036" s="11">
        <f t="shared" si="527"/>
        <v>2876</v>
      </c>
      <c r="S3036" s="11">
        <f t="shared" si="519"/>
        <v>39283</v>
      </c>
      <c r="T3036" s="11">
        <f t="shared" si="523"/>
        <v>39283</v>
      </c>
      <c r="U3036" s="11">
        <f t="shared" si="520"/>
        <v>7326</v>
      </c>
      <c r="V3036" s="11">
        <f t="shared" si="524"/>
        <v>39283</v>
      </c>
      <c r="W3036" s="12">
        <f t="shared" si="521"/>
        <v>1</v>
      </c>
      <c r="X3036" s="11">
        <f t="shared" si="525"/>
        <v>0</v>
      </c>
      <c r="Y3036" s="12">
        <f t="shared" si="522"/>
        <v>0</v>
      </c>
    </row>
    <row r="3037" spans="1:25">
      <c r="A3037" s="1">
        <v>37734</v>
      </c>
      <c r="B3037" s="7" t="s">
        <v>78</v>
      </c>
      <c r="C3037" s="8" t="str">
        <f t="shared" si="528"/>
        <v>Wed</v>
      </c>
      <c r="E3037" s="10">
        <v>12</v>
      </c>
      <c r="F3037" s="9">
        <v>27637</v>
      </c>
      <c r="G3037" s="9">
        <v>11271</v>
      </c>
      <c r="H3037" s="61">
        <v>7067</v>
      </c>
      <c r="I3037" s="9">
        <v>222</v>
      </c>
      <c r="J3037" s="9">
        <v>0</v>
      </c>
      <c r="K3037" s="9">
        <v>2894</v>
      </c>
      <c r="L3037" s="9">
        <v>247</v>
      </c>
      <c r="M3037" s="9"/>
      <c r="O3037" s="11">
        <f t="shared" si="526"/>
        <v>49338</v>
      </c>
      <c r="P3037" s="11">
        <v>170</v>
      </c>
      <c r="Q3037" s="11">
        <f t="shared" si="527"/>
        <v>2724</v>
      </c>
      <c r="S3037" s="11">
        <f t="shared" si="519"/>
        <v>49168</v>
      </c>
      <c r="T3037" s="11">
        <f t="shared" si="523"/>
        <v>49168</v>
      </c>
      <c r="U3037" s="11">
        <f t="shared" si="520"/>
        <v>9885</v>
      </c>
      <c r="V3037" s="11">
        <f t="shared" si="524"/>
        <v>48921</v>
      </c>
      <c r="W3037" s="12">
        <f t="shared" si="521"/>
        <v>0.99497640741945981</v>
      </c>
      <c r="X3037" s="11">
        <f t="shared" si="525"/>
        <v>247</v>
      </c>
      <c r="Y3037" s="12">
        <f t="shared" si="522"/>
        <v>5.0235925805401892E-3</v>
      </c>
    </row>
    <row r="3038" spans="1:25">
      <c r="A3038" s="1">
        <v>37735</v>
      </c>
      <c r="B3038" s="7" t="s">
        <v>78</v>
      </c>
      <c r="C3038" s="8" t="str">
        <f t="shared" si="528"/>
        <v>Thur</v>
      </c>
      <c r="E3038" s="10">
        <v>8</v>
      </c>
      <c r="F3038" s="9">
        <v>23367</v>
      </c>
      <c r="G3038" s="9">
        <v>9902</v>
      </c>
      <c r="H3038" s="61">
        <v>6151</v>
      </c>
      <c r="I3038" s="9">
        <v>9</v>
      </c>
      <c r="J3038" s="9">
        <v>0</v>
      </c>
      <c r="K3038" s="9">
        <v>3052</v>
      </c>
      <c r="L3038" s="9">
        <v>0</v>
      </c>
      <c r="M3038" s="9"/>
      <c r="O3038" s="11">
        <f t="shared" si="526"/>
        <v>42481</v>
      </c>
      <c r="P3038" s="11">
        <v>0</v>
      </c>
      <c r="Q3038" s="11">
        <f t="shared" si="527"/>
        <v>3052</v>
      </c>
      <c r="S3038" s="11">
        <f t="shared" si="519"/>
        <v>42481</v>
      </c>
      <c r="T3038" s="11">
        <f t="shared" si="523"/>
        <v>42481</v>
      </c>
      <c r="U3038" s="11">
        <f t="shared" si="520"/>
        <v>-6687</v>
      </c>
      <c r="V3038" s="11">
        <f t="shared" si="524"/>
        <v>42481</v>
      </c>
      <c r="W3038" s="12">
        <f t="shared" si="521"/>
        <v>1</v>
      </c>
      <c r="X3038" s="11">
        <f t="shared" si="525"/>
        <v>0</v>
      </c>
      <c r="Y3038" s="12">
        <f t="shared" si="522"/>
        <v>0</v>
      </c>
    </row>
    <row r="3039" spans="1:25">
      <c r="A3039" s="1">
        <v>37736</v>
      </c>
      <c r="B3039" s="7" t="s">
        <v>78</v>
      </c>
      <c r="C3039" s="8" t="str">
        <f t="shared" si="528"/>
        <v>Fri</v>
      </c>
      <c r="E3039" s="10">
        <v>6</v>
      </c>
      <c r="F3039" s="9">
        <v>21411</v>
      </c>
      <c r="G3039" s="9">
        <v>8833</v>
      </c>
      <c r="H3039" s="61">
        <v>5483</v>
      </c>
      <c r="I3039" s="9">
        <v>0</v>
      </c>
      <c r="J3039" s="9">
        <v>0</v>
      </c>
      <c r="K3039" s="9">
        <v>2940</v>
      </c>
      <c r="L3039" s="9">
        <v>0</v>
      </c>
      <c r="M3039" s="9"/>
      <c r="O3039" s="11">
        <f t="shared" si="526"/>
        <v>38667</v>
      </c>
      <c r="P3039" s="11">
        <v>87</v>
      </c>
      <c r="Q3039" s="11">
        <f t="shared" si="527"/>
        <v>2853</v>
      </c>
      <c r="S3039" s="11">
        <f t="shared" si="519"/>
        <v>38580</v>
      </c>
      <c r="T3039" s="11">
        <f t="shared" si="523"/>
        <v>38580</v>
      </c>
      <c r="U3039" s="11">
        <f t="shared" si="520"/>
        <v>-3901</v>
      </c>
      <c r="V3039" s="11">
        <f t="shared" si="524"/>
        <v>38580</v>
      </c>
      <c r="W3039" s="12">
        <f t="shared" si="521"/>
        <v>1</v>
      </c>
      <c r="X3039" s="11">
        <f t="shared" si="525"/>
        <v>0</v>
      </c>
      <c r="Y3039" s="12">
        <f t="shared" si="522"/>
        <v>0</v>
      </c>
    </row>
    <row r="3040" spans="1:25">
      <c r="A3040" s="1">
        <v>37737</v>
      </c>
      <c r="B3040" s="7" t="s">
        <v>78</v>
      </c>
      <c r="C3040" s="8" t="str">
        <f t="shared" si="528"/>
        <v>Sat</v>
      </c>
      <c r="E3040" s="10">
        <v>5</v>
      </c>
      <c r="F3040" s="9">
        <v>16909</v>
      </c>
      <c r="G3040" s="9">
        <v>7726</v>
      </c>
      <c r="H3040" s="61">
        <v>4241</v>
      </c>
      <c r="I3040" s="9">
        <v>0</v>
      </c>
      <c r="J3040" s="9">
        <v>0</v>
      </c>
      <c r="K3040" s="9">
        <v>2741</v>
      </c>
      <c r="L3040" s="9">
        <v>0</v>
      </c>
      <c r="M3040" s="9"/>
      <c r="O3040" s="11">
        <f t="shared" si="526"/>
        <v>31617</v>
      </c>
      <c r="P3040" s="11">
        <v>0</v>
      </c>
      <c r="Q3040" s="11">
        <f t="shared" si="527"/>
        <v>2741</v>
      </c>
      <c r="S3040" s="11">
        <f t="shared" si="519"/>
        <v>31617</v>
      </c>
      <c r="T3040" s="11">
        <f t="shared" si="523"/>
        <v>31617</v>
      </c>
      <c r="U3040" s="11">
        <f t="shared" si="520"/>
        <v>-6963</v>
      </c>
      <c r="V3040" s="11">
        <f t="shared" si="524"/>
        <v>31617</v>
      </c>
      <c r="W3040" s="12">
        <f t="shared" si="521"/>
        <v>1</v>
      </c>
      <c r="X3040" s="11">
        <f t="shared" si="525"/>
        <v>0</v>
      </c>
      <c r="Y3040" s="12">
        <f t="shared" si="522"/>
        <v>0</v>
      </c>
    </row>
    <row r="3041" spans="1:25">
      <c r="A3041" s="1">
        <v>37738</v>
      </c>
      <c r="B3041" s="7" t="s">
        <v>78</v>
      </c>
      <c r="C3041" s="8" t="str">
        <f t="shared" si="528"/>
        <v>Sun</v>
      </c>
      <c r="E3041" s="10">
        <v>5</v>
      </c>
      <c r="F3041" s="9">
        <v>17509</v>
      </c>
      <c r="G3041" s="9">
        <v>8022</v>
      </c>
      <c r="H3041" s="61">
        <v>4408</v>
      </c>
      <c r="I3041" s="9">
        <v>0</v>
      </c>
      <c r="J3041" s="9">
        <v>0</v>
      </c>
      <c r="K3041" s="9">
        <v>2998</v>
      </c>
      <c r="L3041" s="9">
        <v>0</v>
      </c>
      <c r="M3041" s="9"/>
      <c r="O3041" s="11">
        <f t="shared" si="526"/>
        <v>32937</v>
      </c>
      <c r="P3041" s="11">
        <v>0</v>
      </c>
      <c r="Q3041" s="11">
        <f t="shared" si="527"/>
        <v>2998</v>
      </c>
      <c r="S3041" s="11">
        <f t="shared" si="519"/>
        <v>32937</v>
      </c>
      <c r="T3041" s="11">
        <f t="shared" si="523"/>
        <v>32937</v>
      </c>
      <c r="U3041" s="11">
        <f t="shared" si="520"/>
        <v>1320</v>
      </c>
      <c r="V3041" s="11">
        <f t="shared" si="524"/>
        <v>32937</v>
      </c>
      <c r="W3041" s="12">
        <f t="shared" si="521"/>
        <v>1</v>
      </c>
      <c r="X3041" s="11">
        <f t="shared" si="525"/>
        <v>0</v>
      </c>
      <c r="Y3041" s="12">
        <f t="shared" si="522"/>
        <v>0</v>
      </c>
    </row>
    <row r="3042" spans="1:25">
      <c r="A3042" s="1">
        <v>37739</v>
      </c>
      <c r="B3042" s="7" t="s">
        <v>78</v>
      </c>
      <c r="C3042" s="8" t="str">
        <f t="shared" si="528"/>
        <v>Mon</v>
      </c>
      <c r="E3042" s="10">
        <v>0</v>
      </c>
      <c r="F3042" s="9">
        <v>15213</v>
      </c>
      <c r="G3042" s="9">
        <v>7934</v>
      </c>
      <c r="H3042" s="61">
        <v>4541</v>
      </c>
      <c r="I3042" s="9">
        <v>0</v>
      </c>
      <c r="J3042" s="9">
        <v>0</v>
      </c>
      <c r="K3042" s="9">
        <v>2777</v>
      </c>
      <c r="L3042" s="9">
        <v>0</v>
      </c>
      <c r="M3042" s="9"/>
      <c r="O3042" s="11">
        <f t="shared" si="526"/>
        <v>30465</v>
      </c>
      <c r="P3042" s="11">
        <v>0</v>
      </c>
      <c r="Q3042" s="11">
        <f t="shared" si="527"/>
        <v>2777</v>
      </c>
      <c r="S3042" s="11">
        <f t="shared" si="519"/>
        <v>30465</v>
      </c>
      <c r="T3042" s="11">
        <f t="shared" si="523"/>
        <v>30465</v>
      </c>
      <c r="U3042" s="11">
        <f t="shared" si="520"/>
        <v>-2472</v>
      </c>
      <c r="V3042" s="11">
        <f t="shared" si="524"/>
        <v>30465</v>
      </c>
      <c r="W3042" s="12">
        <f t="shared" si="521"/>
        <v>1</v>
      </c>
      <c r="X3042" s="11">
        <f t="shared" si="525"/>
        <v>0</v>
      </c>
      <c r="Y3042" s="12">
        <f t="shared" si="522"/>
        <v>0</v>
      </c>
    </row>
    <row r="3043" spans="1:25">
      <c r="A3043" s="1">
        <v>37740</v>
      </c>
      <c r="B3043" s="7" t="s">
        <v>78</v>
      </c>
      <c r="C3043" s="8" t="str">
        <f t="shared" si="528"/>
        <v>Tue</v>
      </c>
      <c r="E3043" s="10">
        <v>0</v>
      </c>
      <c r="F3043" s="9">
        <v>11960</v>
      </c>
      <c r="G3043" s="9">
        <v>11794</v>
      </c>
      <c r="H3043" s="61">
        <v>3451</v>
      </c>
      <c r="I3043" s="9">
        <v>0</v>
      </c>
      <c r="J3043" s="9">
        <v>0</v>
      </c>
      <c r="K3043" s="9">
        <v>2739</v>
      </c>
      <c r="L3043" s="9">
        <v>0</v>
      </c>
      <c r="M3043" s="9"/>
      <c r="O3043" s="11">
        <f t="shared" si="526"/>
        <v>29944</v>
      </c>
      <c r="P3043" s="11">
        <v>0</v>
      </c>
      <c r="Q3043" s="11">
        <f t="shared" si="527"/>
        <v>2739</v>
      </c>
      <c r="S3043" s="11">
        <f t="shared" si="519"/>
        <v>29944</v>
      </c>
      <c r="T3043" s="11">
        <f t="shared" si="523"/>
        <v>29944</v>
      </c>
      <c r="U3043" s="11">
        <f t="shared" si="520"/>
        <v>-521</v>
      </c>
      <c r="V3043" s="11">
        <f t="shared" si="524"/>
        <v>29944</v>
      </c>
      <c r="W3043" s="12">
        <f t="shared" si="521"/>
        <v>1</v>
      </c>
      <c r="X3043" s="11">
        <f t="shared" si="525"/>
        <v>0</v>
      </c>
      <c r="Y3043" s="12">
        <f t="shared" si="522"/>
        <v>0</v>
      </c>
    </row>
    <row r="3044" spans="1:25">
      <c r="A3044" s="1">
        <v>37741</v>
      </c>
      <c r="B3044" s="7" t="s">
        <v>78</v>
      </c>
      <c r="C3044" s="8" t="str">
        <f t="shared" si="528"/>
        <v>Wed</v>
      </c>
      <c r="E3044" s="10">
        <v>0</v>
      </c>
      <c r="F3044" s="9">
        <v>10989</v>
      </c>
      <c r="G3044" s="9">
        <v>11389</v>
      </c>
      <c r="H3044" s="61">
        <v>3721</v>
      </c>
      <c r="I3044" s="9">
        <v>0</v>
      </c>
      <c r="J3044" s="9">
        <v>0</v>
      </c>
      <c r="K3044" s="9">
        <v>2722</v>
      </c>
      <c r="L3044" s="9">
        <v>0</v>
      </c>
      <c r="M3044" s="9"/>
      <c r="O3044" s="11">
        <f t="shared" si="526"/>
        <v>28821</v>
      </c>
      <c r="P3044" s="11">
        <v>0</v>
      </c>
      <c r="Q3044" s="11">
        <f t="shared" si="527"/>
        <v>2722</v>
      </c>
      <c r="S3044" s="11">
        <f t="shared" si="519"/>
        <v>28821</v>
      </c>
      <c r="T3044" s="11">
        <f t="shared" si="523"/>
        <v>28821</v>
      </c>
      <c r="U3044" s="11">
        <f t="shared" si="520"/>
        <v>-1123</v>
      </c>
      <c r="V3044" s="11">
        <f t="shared" si="524"/>
        <v>28821</v>
      </c>
      <c r="W3044" s="12">
        <f t="shared" si="521"/>
        <v>1</v>
      </c>
      <c r="X3044" s="11">
        <f t="shared" si="525"/>
        <v>0</v>
      </c>
      <c r="Y3044" s="12">
        <f t="shared" si="522"/>
        <v>0</v>
      </c>
    </row>
    <row r="3045" spans="1:25">
      <c r="A3045" s="1">
        <v>37742</v>
      </c>
      <c r="B3045" s="7" t="s">
        <v>79</v>
      </c>
      <c r="C3045" s="8" t="str">
        <f t="shared" si="528"/>
        <v>Thur</v>
      </c>
      <c r="F3045" s="9">
        <v>10659</v>
      </c>
      <c r="G3045" s="9">
        <v>11048</v>
      </c>
      <c r="H3045" s="61">
        <v>3562</v>
      </c>
      <c r="I3045" s="9">
        <v>0</v>
      </c>
      <c r="J3045" s="9">
        <v>0</v>
      </c>
      <c r="K3045" s="9">
        <v>2560</v>
      </c>
      <c r="L3045" s="9">
        <v>0</v>
      </c>
      <c r="M3045" s="9"/>
      <c r="O3045" s="11">
        <f t="shared" si="526"/>
        <v>27829</v>
      </c>
      <c r="P3045" s="11">
        <v>0</v>
      </c>
      <c r="Q3045" s="11">
        <f t="shared" si="527"/>
        <v>2560</v>
      </c>
      <c r="S3045" s="11">
        <f t="shared" si="519"/>
        <v>27829</v>
      </c>
      <c r="T3045" s="11">
        <f t="shared" si="523"/>
        <v>27829</v>
      </c>
      <c r="U3045" s="11">
        <f t="shared" ref="U3045:U3105" si="529">S3045-S3044</f>
        <v>-992</v>
      </c>
      <c r="V3045" s="11">
        <f t="shared" si="524"/>
        <v>27829</v>
      </c>
      <c r="W3045" s="12">
        <f t="shared" ref="W3045:W3105" si="530">V3045/S3045</f>
        <v>1</v>
      </c>
      <c r="X3045" s="11">
        <f t="shared" si="525"/>
        <v>0</v>
      </c>
      <c r="Y3045" s="12">
        <f t="shared" ref="Y3045:Y3105" si="531">X3045/S3045</f>
        <v>0</v>
      </c>
    </row>
    <row r="3046" spans="1:25">
      <c r="A3046" s="1">
        <v>37743</v>
      </c>
      <c r="B3046" s="7" t="s">
        <v>79</v>
      </c>
      <c r="C3046" s="8" t="str">
        <f t="shared" si="528"/>
        <v>Fri</v>
      </c>
      <c r="F3046" s="9">
        <v>9563</v>
      </c>
      <c r="G3046" s="9">
        <v>10839</v>
      </c>
      <c r="H3046" s="61">
        <v>3275</v>
      </c>
      <c r="I3046" s="9">
        <v>0</v>
      </c>
      <c r="J3046" s="9">
        <v>0</v>
      </c>
      <c r="K3046" s="9">
        <v>2547</v>
      </c>
      <c r="L3046" s="9">
        <v>0</v>
      </c>
      <c r="M3046" s="9"/>
      <c r="O3046" s="11">
        <f t="shared" si="526"/>
        <v>26224</v>
      </c>
      <c r="P3046" s="11">
        <v>0</v>
      </c>
      <c r="Q3046" s="11">
        <f t="shared" si="527"/>
        <v>2547</v>
      </c>
      <c r="S3046" s="11">
        <f t="shared" si="519"/>
        <v>26224</v>
      </c>
      <c r="T3046" s="11">
        <f t="shared" si="523"/>
        <v>26224</v>
      </c>
      <c r="U3046" s="11">
        <f t="shared" si="529"/>
        <v>-1605</v>
      </c>
      <c r="V3046" s="11">
        <f t="shared" si="524"/>
        <v>26224</v>
      </c>
      <c r="W3046" s="12">
        <f t="shared" si="530"/>
        <v>1</v>
      </c>
      <c r="X3046" s="11">
        <f t="shared" si="525"/>
        <v>0</v>
      </c>
      <c r="Y3046" s="12">
        <f t="shared" si="531"/>
        <v>0</v>
      </c>
    </row>
    <row r="3047" spans="1:25">
      <c r="A3047" s="1">
        <v>37744</v>
      </c>
      <c r="B3047" s="7" t="s">
        <v>79</v>
      </c>
      <c r="C3047" s="8" t="str">
        <f t="shared" si="528"/>
        <v>Sat</v>
      </c>
      <c r="F3047" s="9">
        <v>12790</v>
      </c>
      <c r="G3047" s="9">
        <v>11166</v>
      </c>
      <c r="H3047" s="61">
        <v>3705</v>
      </c>
      <c r="I3047" s="9">
        <v>0</v>
      </c>
      <c r="J3047" s="9">
        <v>0</v>
      </c>
      <c r="K3047" s="9">
        <v>2758</v>
      </c>
      <c r="L3047" s="9">
        <v>0</v>
      </c>
      <c r="M3047" s="9"/>
      <c r="O3047" s="11">
        <f t="shared" si="526"/>
        <v>30419</v>
      </c>
      <c r="P3047" s="11">
        <v>0</v>
      </c>
      <c r="Q3047" s="11">
        <f t="shared" si="527"/>
        <v>2758</v>
      </c>
      <c r="S3047" s="11">
        <f t="shared" si="519"/>
        <v>30419</v>
      </c>
      <c r="T3047" s="11">
        <f t="shared" si="523"/>
        <v>30419</v>
      </c>
      <c r="U3047" s="11">
        <f t="shared" si="529"/>
        <v>4195</v>
      </c>
      <c r="V3047" s="11">
        <f t="shared" si="524"/>
        <v>30419</v>
      </c>
      <c r="W3047" s="12">
        <f t="shared" si="530"/>
        <v>1</v>
      </c>
      <c r="X3047" s="11">
        <f t="shared" si="525"/>
        <v>0</v>
      </c>
      <c r="Y3047" s="12">
        <f t="shared" si="531"/>
        <v>0</v>
      </c>
    </row>
    <row r="3048" spans="1:25">
      <c r="A3048" s="1">
        <v>37745</v>
      </c>
      <c r="B3048" s="7" t="s">
        <v>79</v>
      </c>
      <c r="C3048" s="8" t="str">
        <f t="shared" si="528"/>
        <v>Sun</v>
      </c>
      <c r="F3048" s="9">
        <v>17735</v>
      </c>
      <c r="G3048" s="9">
        <v>12775</v>
      </c>
      <c r="H3048" s="61">
        <v>4568</v>
      </c>
      <c r="I3048" s="9">
        <v>0</v>
      </c>
      <c r="J3048" s="9">
        <v>0</v>
      </c>
      <c r="K3048" s="9">
        <v>2973</v>
      </c>
      <c r="L3048" s="9">
        <v>0</v>
      </c>
      <c r="M3048" s="9"/>
      <c r="O3048" s="11">
        <f t="shared" si="526"/>
        <v>38051</v>
      </c>
      <c r="P3048" s="11">
        <v>0</v>
      </c>
      <c r="Q3048" s="11">
        <f t="shared" si="527"/>
        <v>2973</v>
      </c>
      <c r="S3048" s="11">
        <f t="shared" ref="S3048:S3111" si="532">O3048-P3048</f>
        <v>38051</v>
      </c>
      <c r="T3048" s="11">
        <f t="shared" si="523"/>
        <v>38051</v>
      </c>
      <c r="U3048" s="11">
        <f t="shared" si="529"/>
        <v>7632</v>
      </c>
      <c r="V3048" s="11">
        <f t="shared" si="524"/>
        <v>38051</v>
      </c>
      <c r="W3048" s="12">
        <f t="shared" si="530"/>
        <v>1</v>
      </c>
      <c r="X3048" s="11">
        <f t="shared" si="525"/>
        <v>0</v>
      </c>
      <c r="Y3048" s="12">
        <f t="shared" si="531"/>
        <v>0</v>
      </c>
    </row>
    <row r="3049" spans="1:25">
      <c r="A3049" s="1">
        <v>37746</v>
      </c>
      <c r="B3049" s="7" t="s">
        <v>79</v>
      </c>
      <c r="C3049" s="8" t="str">
        <f t="shared" si="528"/>
        <v>Mon</v>
      </c>
      <c r="F3049" s="9">
        <v>25059</v>
      </c>
      <c r="G3049" s="9">
        <v>15584</v>
      </c>
      <c r="H3049" s="61">
        <v>5863</v>
      </c>
      <c r="I3049" s="9">
        <v>0</v>
      </c>
      <c r="J3049" s="9">
        <v>45</v>
      </c>
      <c r="K3049" s="9">
        <v>2875</v>
      </c>
      <c r="L3049" s="9">
        <v>0</v>
      </c>
      <c r="M3049" s="9"/>
      <c r="O3049" s="11">
        <f t="shared" si="526"/>
        <v>49426</v>
      </c>
      <c r="P3049" s="11">
        <v>0</v>
      </c>
      <c r="Q3049" s="11">
        <f t="shared" si="527"/>
        <v>2875</v>
      </c>
      <c r="S3049" s="11">
        <f t="shared" si="532"/>
        <v>49426</v>
      </c>
      <c r="T3049" s="11">
        <f t="shared" si="523"/>
        <v>49426</v>
      </c>
      <c r="U3049" s="11">
        <f t="shared" si="529"/>
        <v>11375</v>
      </c>
      <c r="V3049" s="11">
        <f t="shared" si="524"/>
        <v>49426</v>
      </c>
      <c r="W3049" s="12">
        <f t="shared" si="530"/>
        <v>1</v>
      </c>
      <c r="X3049" s="11">
        <f t="shared" si="525"/>
        <v>0</v>
      </c>
      <c r="Y3049" s="12">
        <f t="shared" si="531"/>
        <v>0</v>
      </c>
    </row>
    <row r="3050" spans="1:25">
      <c r="A3050" s="1">
        <v>37747</v>
      </c>
      <c r="B3050" s="7" t="s">
        <v>79</v>
      </c>
      <c r="C3050" s="8" t="str">
        <f t="shared" si="528"/>
        <v>Tue</v>
      </c>
      <c r="F3050" s="9">
        <v>12963</v>
      </c>
      <c r="G3050" s="9">
        <v>13410</v>
      </c>
      <c r="H3050" s="61">
        <v>4075</v>
      </c>
      <c r="I3050" s="9">
        <v>0</v>
      </c>
      <c r="J3050" s="9">
        <v>17</v>
      </c>
      <c r="K3050" s="9">
        <v>2704</v>
      </c>
      <c r="L3050" s="9">
        <v>0</v>
      </c>
      <c r="M3050" s="9"/>
      <c r="O3050" s="11">
        <f t="shared" si="526"/>
        <v>33169</v>
      </c>
      <c r="P3050" s="11">
        <v>0</v>
      </c>
      <c r="Q3050" s="11">
        <f t="shared" si="527"/>
        <v>2704</v>
      </c>
      <c r="S3050" s="11">
        <f t="shared" si="532"/>
        <v>33169</v>
      </c>
      <c r="T3050" s="11">
        <f t="shared" si="523"/>
        <v>33169</v>
      </c>
      <c r="U3050" s="11">
        <f t="shared" si="529"/>
        <v>-16257</v>
      </c>
      <c r="V3050" s="11">
        <f t="shared" si="524"/>
        <v>33169</v>
      </c>
      <c r="W3050" s="12">
        <f t="shared" si="530"/>
        <v>1</v>
      </c>
      <c r="X3050" s="11">
        <f t="shared" si="525"/>
        <v>0</v>
      </c>
      <c r="Y3050" s="12">
        <f t="shared" si="531"/>
        <v>0</v>
      </c>
    </row>
    <row r="3051" spans="1:25">
      <c r="A3051" s="1">
        <v>37748</v>
      </c>
      <c r="B3051" s="7" t="s">
        <v>79</v>
      </c>
      <c r="C3051" s="8" t="str">
        <f t="shared" si="528"/>
        <v>Wed</v>
      </c>
      <c r="F3051" s="9">
        <v>10824</v>
      </c>
      <c r="G3051" s="9">
        <v>12656</v>
      </c>
      <c r="H3051" s="61">
        <v>3708</v>
      </c>
      <c r="I3051" s="9">
        <v>0</v>
      </c>
      <c r="J3051" s="9">
        <v>0</v>
      </c>
      <c r="K3051" s="9">
        <v>2648</v>
      </c>
      <c r="L3051" s="9">
        <v>0</v>
      </c>
      <c r="M3051" s="9"/>
      <c r="O3051" s="11">
        <f t="shared" si="526"/>
        <v>29836</v>
      </c>
      <c r="P3051" s="11">
        <v>0</v>
      </c>
      <c r="Q3051" s="11">
        <f t="shared" si="527"/>
        <v>2648</v>
      </c>
      <c r="S3051" s="11">
        <f t="shared" si="532"/>
        <v>29836</v>
      </c>
      <c r="T3051" s="11">
        <f t="shared" si="523"/>
        <v>29836</v>
      </c>
      <c r="U3051" s="11">
        <f t="shared" si="529"/>
        <v>-3333</v>
      </c>
      <c r="V3051" s="11">
        <f t="shared" si="524"/>
        <v>29836</v>
      </c>
      <c r="W3051" s="12">
        <f t="shared" si="530"/>
        <v>1</v>
      </c>
      <c r="X3051" s="11">
        <f t="shared" si="525"/>
        <v>0</v>
      </c>
      <c r="Y3051" s="12">
        <f t="shared" si="531"/>
        <v>0</v>
      </c>
    </row>
    <row r="3052" spans="1:25">
      <c r="A3052" s="1">
        <v>37749</v>
      </c>
      <c r="B3052" s="7" t="s">
        <v>79</v>
      </c>
      <c r="C3052" s="8" t="str">
        <f t="shared" si="528"/>
        <v>Thur</v>
      </c>
      <c r="F3052" s="9">
        <v>10570</v>
      </c>
      <c r="G3052" s="9">
        <v>12726</v>
      </c>
      <c r="H3052" s="61">
        <v>3666</v>
      </c>
      <c r="I3052" s="9">
        <v>0</v>
      </c>
      <c r="J3052" s="9">
        <v>0</v>
      </c>
      <c r="K3052" s="9">
        <v>2389</v>
      </c>
      <c r="L3052" s="9">
        <v>0</v>
      </c>
      <c r="M3052" s="9"/>
      <c r="O3052" s="11">
        <f t="shared" si="526"/>
        <v>29351</v>
      </c>
      <c r="P3052" s="11">
        <v>0</v>
      </c>
      <c r="Q3052" s="11">
        <f t="shared" si="527"/>
        <v>2389</v>
      </c>
      <c r="S3052" s="11">
        <f t="shared" si="532"/>
        <v>29351</v>
      </c>
      <c r="T3052" s="11">
        <f t="shared" si="523"/>
        <v>29351</v>
      </c>
      <c r="U3052" s="11">
        <f t="shared" si="529"/>
        <v>-485</v>
      </c>
      <c r="V3052" s="11">
        <f t="shared" si="524"/>
        <v>29351</v>
      </c>
      <c r="W3052" s="12">
        <f t="shared" si="530"/>
        <v>1</v>
      </c>
      <c r="X3052" s="11">
        <f t="shared" si="525"/>
        <v>0</v>
      </c>
      <c r="Y3052" s="12">
        <f t="shared" si="531"/>
        <v>0</v>
      </c>
    </row>
    <row r="3053" spans="1:25">
      <c r="A3053" s="1">
        <v>37750</v>
      </c>
      <c r="B3053" s="7" t="s">
        <v>79</v>
      </c>
      <c r="C3053" s="8" t="str">
        <f t="shared" si="528"/>
        <v>Fri</v>
      </c>
      <c r="F3053" s="9">
        <v>9729</v>
      </c>
      <c r="G3053" s="9">
        <v>11715</v>
      </c>
      <c r="H3053" s="61">
        <v>3210</v>
      </c>
      <c r="I3053" s="9">
        <v>0</v>
      </c>
      <c r="J3053" s="9">
        <v>0</v>
      </c>
      <c r="K3053" s="9">
        <v>2499</v>
      </c>
      <c r="L3053" s="9">
        <v>0</v>
      </c>
      <c r="M3053" s="9"/>
      <c r="O3053" s="11">
        <f t="shared" si="526"/>
        <v>27153</v>
      </c>
      <c r="P3053" s="11">
        <v>0</v>
      </c>
      <c r="Q3053" s="11">
        <f t="shared" si="527"/>
        <v>2499</v>
      </c>
      <c r="S3053" s="11">
        <f t="shared" si="532"/>
        <v>27153</v>
      </c>
      <c r="T3053" s="11">
        <f t="shared" si="523"/>
        <v>27153</v>
      </c>
      <c r="U3053" s="11">
        <f t="shared" si="529"/>
        <v>-2198</v>
      </c>
      <c r="V3053" s="11">
        <f t="shared" si="524"/>
        <v>27153</v>
      </c>
      <c r="W3053" s="12">
        <f t="shared" si="530"/>
        <v>1</v>
      </c>
      <c r="X3053" s="11">
        <f t="shared" si="525"/>
        <v>0</v>
      </c>
      <c r="Y3053" s="12">
        <f t="shared" si="531"/>
        <v>0</v>
      </c>
    </row>
    <row r="3054" spans="1:25">
      <c r="A3054" s="1">
        <v>37751</v>
      </c>
      <c r="B3054" s="7" t="s">
        <v>79</v>
      </c>
      <c r="C3054" s="8" t="str">
        <f t="shared" si="528"/>
        <v>Sat</v>
      </c>
      <c r="F3054" s="9">
        <v>8955</v>
      </c>
      <c r="G3054" s="9">
        <v>9931</v>
      </c>
      <c r="H3054" s="61">
        <v>2631</v>
      </c>
      <c r="I3054" s="9">
        <v>0</v>
      </c>
      <c r="J3054" s="9">
        <v>0</v>
      </c>
      <c r="K3054" s="9">
        <v>2702</v>
      </c>
      <c r="L3054" s="9">
        <v>0</v>
      </c>
      <c r="M3054" s="9"/>
      <c r="O3054" s="11">
        <f t="shared" si="526"/>
        <v>24219</v>
      </c>
      <c r="P3054" s="11">
        <v>0</v>
      </c>
      <c r="Q3054" s="11">
        <f t="shared" si="527"/>
        <v>2702</v>
      </c>
      <c r="S3054" s="11">
        <f t="shared" si="532"/>
        <v>24219</v>
      </c>
      <c r="T3054" s="11">
        <f t="shared" si="523"/>
        <v>24219</v>
      </c>
      <c r="U3054" s="11">
        <f t="shared" si="529"/>
        <v>-2934</v>
      </c>
      <c r="V3054" s="11">
        <f t="shared" si="524"/>
        <v>24219</v>
      </c>
      <c r="W3054" s="12">
        <f t="shared" si="530"/>
        <v>1</v>
      </c>
      <c r="X3054" s="11">
        <f t="shared" si="525"/>
        <v>0</v>
      </c>
      <c r="Y3054" s="12">
        <f t="shared" si="531"/>
        <v>0</v>
      </c>
    </row>
    <row r="3055" spans="1:25">
      <c r="A3055" s="1">
        <v>37752</v>
      </c>
      <c r="B3055" s="7" t="s">
        <v>79</v>
      </c>
      <c r="C3055" s="8" t="str">
        <f t="shared" si="528"/>
        <v>Sun</v>
      </c>
      <c r="F3055" s="9">
        <v>9189</v>
      </c>
      <c r="G3055" s="9">
        <v>10460</v>
      </c>
      <c r="H3055" s="61">
        <v>2682</v>
      </c>
      <c r="I3055" s="9">
        <v>0</v>
      </c>
      <c r="J3055" s="9">
        <v>0</v>
      </c>
      <c r="K3055" s="9">
        <v>2580</v>
      </c>
      <c r="L3055" s="9">
        <v>0</v>
      </c>
      <c r="M3055" s="9"/>
      <c r="O3055" s="11">
        <f t="shared" si="526"/>
        <v>24911</v>
      </c>
      <c r="P3055" s="11">
        <v>0</v>
      </c>
      <c r="Q3055" s="11">
        <f t="shared" si="527"/>
        <v>2580</v>
      </c>
      <c r="S3055" s="11">
        <f t="shared" si="532"/>
        <v>24911</v>
      </c>
      <c r="T3055" s="11">
        <f t="shared" si="523"/>
        <v>24911</v>
      </c>
      <c r="U3055" s="11">
        <f t="shared" si="529"/>
        <v>692</v>
      </c>
      <c r="V3055" s="11">
        <f t="shared" si="524"/>
        <v>24911</v>
      </c>
      <c r="W3055" s="12">
        <f t="shared" si="530"/>
        <v>1</v>
      </c>
      <c r="X3055" s="11">
        <f t="shared" si="525"/>
        <v>0</v>
      </c>
      <c r="Y3055" s="12">
        <f t="shared" si="531"/>
        <v>0</v>
      </c>
    </row>
    <row r="3056" spans="1:25">
      <c r="A3056" s="1">
        <v>37753</v>
      </c>
      <c r="B3056" s="7" t="s">
        <v>79</v>
      </c>
      <c r="C3056" s="8" t="str">
        <f t="shared" si="528"/>
        <v>Mon</v>
      </c>
      <c r="F3056" s="9">
        <v>11715</v>
      </c>
      <c r="G3056" s="9">
        <v>11954</v>
      </c>
      <c r="H3056" s="61">
        <v>3666</v>
      </c>
      <c r="I3056" s="9">
        <v>0</v>
      </c>
      <c r="J3056" s="9">
        <v>0</v>
      </c>
      <c r="K3056" s="9">
        <v>2743</v>
      </c>
      <c r="L3056" s="9">
        <v>0</v>
      </c>
      <c r="M3056" s="9"/>
      <c r="O3056" s="11">
        <f t="shared" si="526"/>
        <v>30078</v>
      </c>
      <c r="P3056" s="11">
        <v>0</v>
      </c>
      <c r="Q3056" s="11">
        <f t="shared" si="527"/>
        <v>2743</v>
      </c>
      <c r="S3056" s="11">
        <f t="shared" si="532"/>
        <v>30078</v>
      </c>
      <c r="T3056" s="11">
        <f t="shared" si="523"/>
        <v>30078</v>
      </c>
      <c r="U3056" s="11">
        <f t="shared" si="529"/>
        <v>5167</v>
      </c>
      <c r="V3056" s="11">
        <f t="shared" si="524"/>
        <v>30078</v>
      </c>
      <c r="W3056" s="12">
        <f t="shared" si="530"/>
        <v>1</v>
      </c>
      <c r="X3056" s="11">
        <f t="shared" si="525"/>
        <v>0</v>
      </c>
      <c r="Y3056" s="12">
        <f t="shared" si="531"/>
        <v>0</v>
      </c>
    </row>
    <row r="3057" spans="1:25">
      <c r="A3057" s="1">
        <v>37754</v>
      </c>
      <c r="B3057" s="7" t="s">
        <v>79</v>
      </c>
      <c r="C3057" s="8" t="str">
        <f t="shared" si="528"/>
        <v>Tue</v>
      </c>
      <c r="F3057" s="9">
        <v>13212</v>
      </c>
      <c r="G3057" s="9">
        <v>12200</v>
      </c>
      <c r="H3057" s="61">
        <v>4015</v>
      </c>
      <c r="I3057" s="9">
        <v>0</v>
      </c>
      <c r="J3057" s="9">
        <v>0</v>
      </c>
      <c r="K3057" s="9">
        <v>2859</v>
      </c>
      <c r="L3057" s="9">
        <v>0</v>
      </c>
      <c r="M3057" s="9"/>
      <c r="O3057" s="11">
        <f t="shared" si="526"/>
        <v>32286</v>
      </c>
      <c r="P3057" s="11">
        <v>0</v>
      </c>
      <c r="Q3057" s="11">
        <f t="shared" si="527"/>
        <v>2859</v>
      </c>
      <c r="S3057" s="11">
        <f t="shared" si="532"/>
        <v>32286</v>
      </c>
      <c r="T3057" s="11">
        <f t="shared" si="523"/>
        <v>32286</v>
      </c>
      <c r="U3057" s="11">
        <f t="shared" si="529"/>
        <v>2208</v>
      </c>
      <c r="V3057" s="11">
        <f t="shared" si="524"/>
        <v>32286</v>
      </c>
      <c r="W3057" s="12">
        <f t="shared" si="530"/>
        <v>1</v>
      </c>
      <c r="X3057" s="11">
        <f t="shared" si="525"/>
        <v>0</v>
      </c>
      <c r="Y3057" s="12">
        <f t="shared" si="531"/>
        <v>0</v>
      </c>
    </row>
    <row r="3058" spans="1:25">
      <c r="A3058" s="1">
        <v>37755</v>
      </c>
      <c r="B3058" s="7" t="s">
        <v>79</v>
      </c>
      <c r="C3058" s="8" t="str">
        <f t="shared" si="528"/>
        <v>Wed</v>
      </c>
      <c r="F3058" s="9">
        <v>11465</v>
      </c>
      <c r="G3058" s="9">
        <v>11686</v>
      </c>
      <c r="H3058" s="61">
        <v>3736</v>
      </c>
      <c r="I3058" s="9">
        <v>0</v>
      </c>
      <c r="J3058" s="9">
        <v>0</v>
      </c>
      <c r="K3058" s="9">
        <v>2798</v>
      </c>
      <c r="L3058" s="9">
        <v>0</v>
      </c>
      <c r="M3058" s="9"/>
      <c r="O3058" s="11">
        <f t="shared" si="526"/>
        <v>29685</v>
      </c>
      <c r="P3058" s="11">
        <v>0</v>
      </c>
      <c r="Q3058" s="11">
        <f t="shared" si="527"/>
        <v>2798</v>
      </c>
      <c r="S3058" s="11">
        <f t="shared" si="532"/>
        <v>29685</v>
      </c>
      <c r="T3058" s="11">
        <f t="shared" si="523"/>
        <v>29685</v>
      </c>
      <c r="U3058" s="11">
        <f t="shared" si="529"/>
        <v>-2601</v>
      </c>
      <c r="V3058" s="11">
        <f t="shared" si="524"/>
        <v>29685</v>
      </c>
      <c r="W3058" s="12">
        <f t="shared" si="530"/>
        <v>1</v>
      </c>
      <c r="X3058" s="11">
        <f t="shared" si="525"/>
        <v>0</v>
      </c>
      <c r="Y3058" s="12">
        <f t="shared" si="531"/>
        <v>0</v>
      </c>
    </row>
    <row r="3059" spans="1:25">
      <c r="A3059" s="1">
        <v>37756</v>
      </c>
      <c r="B3059" s="7" t="s">
        <v>79</v>
      </c>
      <c r="C3059" s="8" t="str">
        <f t="shared" si="528"/>
        <v>Thur</v>
      </c>
      <c r="F3059" s="9">
        <v>10782</v>
      </c>
      <c r="G3059" s="9">
        <v>11245</v>
      </c>
      <c r="H3059" s="61">
        <v>3594</v>
      </c>
      <c r="I3059" s="9">
        <v>0</v>
      </c>
      <c r="J3059" s="9">
        <v>0</v>
      </c>
      <c r="K3059" s="9">
        <v>2505</v>
      </c>
      <c r="L3059" s="9">
        <v>0</v>
      </c>
      <c r="M3059" s="9"/>
      <c r="O3059" s="11">
        <f t="shared" si="526"/>
        <v>28126</v>
      </c>
      <c r="P3059" s="11">
        <v>0</v>
      </c>
      <c r="Q3059" s="11">
        <f t="shared" si="527"/>
        <v>2505</v>
      </c>
      <c r="S3059" s="11">
        <f t="shared" si="532"/>
        <v>28126</v>
      </c>
      <c r="T3059" s="11">
        <f t="shared" si="523"/>
        <v>28126</v>
      </c>
      <c r="U3059" s="11">
        <f t="shared" si="529"/>
        <v>-1559</v>
      </c>
      <c r="V3059" s="11">
        <f t="shared" si="524"/>
        <v>28126</v>
      </c>
      <c r="W3059" s="12">
        <f t="shared" si="530"/>
        <v>1</v>
      </c>
      <c r="X3059" s="11">
        <f t="shared" si="525"/>
        <v>0</v>
      </c>
      <c r="Y3059" s="12">
        <f t="shared" si="531"/>
        <v>0</v>
      </c>
    </row>
    <row r="3060" spans="1:25">
      <c r="A3060" s="1">
        <v>37757</v>
      </c>
      <c r="B3060" s="7" t="s">
        <v>79</v>
      </c>
      <c r="C3060" s="8" t="str">
        <f t="shared" si="528"/>
        <v>Fri</v>
      </c>
      <c r="F3060" s="9">
        <v>11379</v>
      </c>
      <c r="G3060" s="9">
        <v>10743</v>
      </c>
      <c r="H3060" s="61">
        <v>3507</v>
      </c>
      <c r="I3060" s="9">
        <v>0</v>
      </c>
      <c r="J3060" s="9">
        <v>0</v>
      </c>
      <c r="K3060" s="9">
        <v>2700</v>
      </c>
      <c r="L3060" s="9">
        <v>0</v>
      </c>
      <c r="M3060" s="9"/>
      <c r="O3060" s="11">
        <f t="shared" si="526"/>
        <v>28329</v>
      </c>
      <c r="P3060" s="11">
        <v>0</v>
      </c>
      <c r="Q3060" s="11">
        <f t="shared" si="527"/>
        <v>2700</v>
      </c>
      <c r="S3060" s="11">
        <f t="shared" si="532"/>
        <v>28329</v>
      </c>
      <c r="T3060" s="11">
        <f t="shared" si="523"/>
        <v>28329</v>
      </c>
      <c r="U3060" s="11">
        <f t="shared" si="529"/>
        <v>203</v>
      </c>
      <c r="V3060" s="11">
        <f t="shared" si="524"/>
        <v>28329</v>
      </c>
      <c r="W3060" s="12">
        <f t="shared" si="530"/>
        <v>1</v>
      </c>
      <c r="X3060" s="11">
        <f t="shared" si="525"/>
        <v>0</v>
      </c>
      <c r="Y3060" s="12">
        <f t="shared" si="531"/>
        <v>0</v>
      </c>
    </row>
    <row r="3061" spans="1:25">
      <c r="A3061" s="1">
        <v>37758</v>
      </c>
      <c r="B3061" s="7" t="s">
        <v>79</v>
      </c>
      <c r="C3061" s="8" t="str">
        <f t="shared" si="528"/>
        <v>Sat</v>
      </c>
      <c r="F3061" s="9">
        <v>19023</v>
      </c>
      <c r="G3061" s="9">
        <v>11503</v>
      </c>
      <c r="H3061" s="61">
        <v>4195</v>
      </c>
      <c r="I3061" s="9">
        <v>0</v>
      </c>
      <c r="J3061" s="9">
        <v>0</v>
      </c>
      <c r="K3061" s="9">
        <v>2938</v>
      </c>
      <c r="L3061" s="9">
        <v>0</v>
      </c>
      <c r="M3061" s="9"/>
      <c r="O3061" s="11">
        <f t="shared" si="526"/>
        <v>37659</v>
      </c>
      <c r="P3061" s="11">
        <v>0</v>
      </c>
      <c r="Q3061" s="11">
        <f t="shared" si="527"/>
        <v>2938</v>
      </c>
      <c r="S3061" s="11">
        <f t="shared" si="532"/>
        <v>37659</v>
      </c>
      <c r="T3061" s="11">
        <f t="shared" si="523"/>
        <v>37659</v>
      </c>
      <c r="U3061" s="11">
        <f t="shared" si="529"/>
        <v>9330</v>
      </c>
      <c r="V3061" s="11">
        <f t="shared" si="524"/>
        <v>37659</v>
      </c>
      <c r="W3061" s="12">
        <f t="shared" si="530"/>
        <v>1</v>
      </c>
      <c r="X3061" s="11">
        <f t="shared" si="525"/>
        <v>0</v>
      </c>
      <c r="Y3061" s="12">
        <f t="shared" si="531"/>
        <v>0</v>
      </c>
    </row>
    <row r="3062" spans="1:25">
      <c r="A3062" s="1">
        <v>37759</v>
      </c>
      <c r="B3062" s="7" t="s">
        <v>79</v>
      </c>
      <c r="C3062" s="8" t="str">
        <f t="shared" si="528"/>
        <v>Sun</v>
      </c>
      <c r="F3062" s="9">
        <v>24135</v>
      </c>
      <c r="G3062" s="9">
        <v>12548</v>
      </c>
      <c r="H3062" s="61">
        <v>4972</v>
      </c>
      <c r="I3062" s="9">
        <v>0</v>
      </c>
      <c r="J3062" s="9">
        <v>0</v>
      </c>
      <c r="K3062" s="9">
        <v>3000</v>
      </c>
      <c r="L3062" s="9">
        <v>0</v>
      </c>
      <c r="M3062" s="9"/>
      <c r="O3062" s="11">
        <f t="shared" si="526"/>
        <v>44655</v>
      </c>
      <c r="P3062" s="11">
        <v>0</v>
      </c>
      <c r="Q3062" s="11">
        <f t="shared" si="527"/>
        <v>3000</v>
      </c>
      <c r="S3062" s="11">
        <f t="shared" si="532"/>
        <v>44655</v>
      </c>
      <c r="T3062" s="11">
        <f t="shared" si="523"/>
        <v>44655</v>
      </c>
      <c r="U3062" s="11">
        <f t="shared" si="529"/>
        <v>6996</v>
      </c>
      <c r="V3062" s="11">
        <f t="shared" si="524"/>
        <v>44655</v>
      </c>
      <c r="W3062" s="12">
        <f t="shared" si="530"/>
        <v>1</v>
      </c>
      <c r="X3062" s="11">
        <f t="shared" si="525"/>
        <v>0</v>
      </c>
      <c r="Y3062" s="12">
        <f t="shared" si="531"/>
        <v>0</v>
      </c>
    </row>
    <row r="3063" spans="1:25">
      <c r="A3063" s="1">
        <v>37760</v>
      </c>
      <c r="B3063" s="7" t="s">
        <v>79</v>
      </c>
      <c r="C3063" s="8" t="str">
        <f t="shared" si="528"/>
        <v>Mon</v>
      </c>
      <c r="F3063" s="9">
        <v>16211</v>
      </c>
      <c r="G3063" s="9">
        <v>11935</v>
      </c>
      <c r="H3063" s="61">
        <v>4495</v>
      </c>
      <c r="I3063" s="9">
        <v>0</v>
      </c>
      <c r="J3063" s="9">
        <v>0</v>
      </c>
      <c r="K3063" s="9">
        <v>2816</v>
      </c>
      <c r="L3063" s="9">
        <v>0</v>
      </c>
      <c r="M3063" s="9"/>
      <c r="O3063" s="11">
        <f t="shared" si="526"/>
        <v>35457</v>
      </c>
      <c r="P3063" s="11">
        <v>0</v>
      </c>
      <c r="Q3063" s="11">
        <f t="shared" si="527"/>
        <v>2816</v>
      </c>
      <c r="S3063" s="11">
        <f t="shared" si="532"/>
        <v>35457</v>
      </c>
      <c r="T3063" s="11">
        <f t="shared" si="523"/>
        <v>35457</v>
      </c>
      <c r="U3063" s="11">
        <f t="shared" si="529"/>
        <v>-9198</v>
      </c>
      <c r="V3063" s="11">
        <f t="shared" si="524"/>
        <v>35457</v>
      </c>
      <c r="W3063" s="12">
        <f t="shared" si="530"/>
        <v>1</v>
      </c>
      <c r="X3063" s="11">
        <f t="shared" si="525"/>
        <v>0</v>
      </c>
      <c r="Y3063" s="12">
        <f t="shared" si="531"/>
        <v>0</v>
      </c>
    </row>
    <row r="3064" spans="1:25">
      <c r="A3064" s="1">
        <v>37761</v>
      </c>
      <c r="B3064" s="7" t="s">
        <v>79</v>
      </c>
      <c r="C3064" s="8" t="str">
        <f t="shared" si="528"/>
        <v>Tue</v>
      </c>
      <c r="F3064" s="9">
        <v>12276</v>
      </c>
      <c r="G3064" s="9">
        <v>11620</v>
      </c>
      <c r="H3064" s="61">
        <v>3935</v>
      </c>
      <c r="I3064" s="9">
        <v>0</v>
      </c>
      <c r="J3064" s="9">
        <v>0</v>
      </c>
      <c r="K3064" s="9">
        <v>2830</v>
      </c>
      <c r="L3064" s="9">
        <v>0</v>
      </c>
      <c r="M3064" s="9"/>
      <c r="O3064" s="11">
        <f t="shared" si="526"/>
        <v>30661</v>
      </c>
      <c r="P3064" s="11">
        <v>0</v>
      </c>
      <c r="Q3064" s="11">
        <f t="shared" si="527"/>
        <v>2830</v>
      </c>
      <c r="S3064" s="11">
        <f t="shared" si="532"/>
        <v>30661</v>
      </c>
      <c r="T3064" s="11">
        <f t="shared" si="523"/>
        <v>30661</v>
      </c>
      <c r="U3064" s="11">
        <f t="shared" si="529"/>
        <v>-4796</v>
      </c>
      <c r="V3064" s="11">
        <f t="shared" si="524"/>
        <v>30661</v>
      </c>
      <c r="W3064" s="12">
        <f t="shared" si="530"/>
        <v>1</v>
      </c>
      <c r="X3064" s="11">
        <f t="shared" si="525"/>
        <v>0</v>
      </c>
      <c r="Y3064" s="12">
        <f t="shared" si="531"/>
        <v>0</v>
      </c>
    </row>
    <row r="3065" spans="1:25">
      <c r="A3065" s="1">
        <v>37762</v>
      </c>
      <c r="B3065" s="7" t="s">
        <v>79</v>
      </c>
      <c r="C3065" s="8" t="str">
        <f t="shared" si="528"/>
        <v>Wed</v>
      </c>
      <c r="F3065" s="9">
        <v>15235</v>
      </c>
      <c r="G3065" s="9">
        <v>11797</v>
      </c>
      <c r="H3065" s="61">
        <v>4324</v>
      </c>
      <c r="I3065" s="9">
        <v>0</v>
      </c>
      <c r="J3065" s="9">
        <v>0</v>
      </c>
      <c r="K3065" s="9">
        <v>2894</v>
      </c>
      <c r="L3065" s="9">
        <v>0</v>
      </c>
      <c r="M3065" s="9"/>
      <c r="O3065" s="11">
        <f t="shared" si="526"/>
        <v>34250</v>
      </c>
      <c r="P3065" s="11">
        <v>0</v>
      </c>
      <c r="Q3065" s="11">
        <f t="shared" si="527"/>
        <v>2894</v>
      </c>
      <c r="S3065" s="11">
        <f t="shared" si="532"/>
        <v>34250</v>
      </c>
      <c r="T3065" s="11">
        <f t="shared" si="523"/>
        <v>34250</v>
      </c>
      <c r="U3065" s="11">
        <f t="shared" si="529"/>
        <v>3589</v>
      </c>
      <c r="V3065" s="11">
        <f t="shared" si="524"/>
        <v>34250</v>
      </c>
      <c r="W3065" s="12">
        <f t="shared" si="530"/>
        <v>1</v>
      </c>
      <c r="X3065" s="11">
        <f t="shared" si="525"/>
        <v>0</v>
      </c>
      <c r="Y3065" s="12">
        <f t="shared" si="531"/>
        <v>0</v>
      </c>
    </row>
    <row r="3066" spans="1:25">
      <c r="A3066" s="1">
        <v>37763</v>
      </c>
      <c r="B3066" s="7" t="s">
        <v>79</v>
      </c>
      <c r="C3066" s="8" t="str">
        <f t="shared" si="528"/>
        <v>Thur</v>
      </c>
      <c r="F3066" s="9">
        <v>17963</v>
      </c>
      <c r="G3066" s="9">
        <v>11848</v>
      </c>
      <c r="H3066" s="61">
        <v>4685</v>
      </c>
      <c r="I3066" s="9">
        <v>0</v>
      </c>
      <c r="J3066" s="9">
        <v>0</v>
      </c>
      <c r="K3066" s="9">
        <v>2926</v>
      </c>
      <c r="L3066" s="9">
        <v>0</v>
      </c>
      <c r="M3066" s="9"/>
      <c r="O3066" s="11">
        <f t="shared" si="526"/>
        <v>37422</v>
      </c>
      <c r="P3066" s="11">
        <v>0</v>
      </c>
      <c r="Q3066" s="11">
        <f t="shared" si="527"/>
        <v>2926</v>
      </c>
      <c r="S3066" s="11">
        <f t="shared" si="532"/>
        <v>37422</v>
      </c>
      <c r="T3066" s="11">
        <f t="shared" si="523"/>
        <v>37422</v>
      </c>
      <c r="U3066" s="11">
        <f t="shared" si="529"/>
        <v>3172</v>
      </c>
      <c r="V3066" s="11">
        <f t="shared" si="524"/>
        <v>37422</v>
      </c>
      <c r="W3066" s="12">
        <f t="shared" si="530"/>
        <v>1</v>
      </c>
      <c r="X3066" s="11">
        <f t="shared" si="525"/>
        <v>0</v>
      </c>
      <c r="Y3066" s="12">
        <f t="shared" si="531"/>
        <v>0</v>
      </c>
    </row>
    <row r="3067" spans="1:25">
      <c r="A3067" s="1">
        <v>37764</v>
      </c>
      <c r="B3067" s="7" t="s">
        <v>79</v>
      </c>
      <c r="C3067" s="8" t="str">
        <f t="shared" si="528"/>
        <v>Fri</v>
      </c>
      <c r="F3067" s="9">
        <v>16468</v>
      </c>
      <c r="G3067" s="9">
        <v>11448</v>
      </c>
      <c r="H3067" s="61">
        <v>4289</v>
      </c>
      <c r="I3067" s="9">
        <v>0</v>
      </c>
      <c r="J3067" s="9">
        <v>0</v>
      </c>
      <c r="K3067" s="9">
        <v>2571</v>
      </c>
      <c r="L3067" s="9">
        <v>0</v>
      </c>
      <c r="M3067" s="9"/>
      <c r="O3067" s="11">
        <f t="shared" si="526"/>
        <v>34776</v>
      </c>
      <c r="P3067" s="11">
        <v>0</v>
      </c>
      <c r="Q3067" s="11">
        <f t="shared" si="527"/>
        <v>2571</v>
      </c>
      <c r="S3067" s="11">
        <f t="shared" si="532"/>
        <v>34776</v>
      </c>
      <c r="T3067" s="11">
        <f t="shared" si="523"/>
        <v>34776</v>
      </c>
      <c r="U3067" s="11">
        <f t="shared" si="529"/>
        <v>-2646</v>
      </c>
      <c r="V3067" s="11">
        <f t="shared" si="524"/>
        <v>34776</v>
      </c>
      <c r="W3067" s="12">
        <f t="shared" si="530"/>
        <v>1</v>
      </c>
      <c r="X3067" s="11">
        <f t="shared" si="525"/>
        <v>0</v>
      </c>
      <c r="Y3067" s="12">
        <f t="shared" si="531"/>
        <v>0</v>
      </c>
    </row>
    <row r="3068" spans="1:25">
      <c r="A3068" s="1">
        <v>37765</v>
      </c>
      <c r="B3068" s="7" t="s">
        <v>79</v>
      </c>
      <c r="C3068" s="8" t="str">
        <f t="shared" si="528"/>
        <v>Sat</v>
      </c>
      <c r="F3068" s="9">
        <v>11074</v>
      </c>
      <c r="G3068" s="9">
        <v>10221</v>
      </c>
      <c r="H3068" s="61">
        <v>3197</v>
      </c>
      <c r="I3068" s="9">
        <v>0</v>
      </c>
      <c r="J3068" s="9">
        <v>0</v>
      </c>
      <c r="K3068" s="9">
        <v>2525</v>
      </c>
      <c r="L3068" s="9">
        <v>0</v>
      </c>
      <c r="M3068" s="9"/>
      <c r="O3068" s="11">
        <f t="shared" si="526"/>
        <v>27017</v>
      </c>
      <c r="P3068" s="11">
        <v>0</v>
      </c>
      <c r="Q3068" s="11">
        <f t="shared" si="527"/>
        <v>2525</v>
      </c>
      <c r="S3068" s="11">
        <f t="shared" si="532"/>
        <v>27017</v>
      </c>
      <c r="T3068" s="11">
        <f t="shared" si="523"/>
        <v>27017</v>
      </c>
      <c r="U3068" s="11">
        <f t="shared" si="529"/>
        <v>-7759</v>
      </c>
      <c r="V3068" s="11">
        <f t="shared" si="524"/>
        <v>27017</v>
      </c>
      <c r="W3068" s="12">
        <f t="shared" si="530"/>
        <v>1</v>
      </c>
      <c r="X3068" s="11">
        <f t="shared" si="525"/>
        <v>0</v>
      </c>
      <c r="Y3068" s="12">
        <f t="shared" si="531"/>
        <v>0</v>
      </c>
    </row>
    <row r="3069" spans="1:25">
      <c r="A3069" s="1">
        <v>37766</v>
      </c>
      <c r="B3069" s="7" t="s">
        <v>79</v>
      </c>
      <c r="C3069" s="8" t="str">
        <f t="shared" si="528"/>
        <v>Sun</v>
      </c>
      <c r="F3069" s="9">
        <v>9866</v>
      </c>
      <c r="G3069" s="9">
        <v>9942</v>
      </c>
      <c r="H3069" s="61">
        <v>2772</v>
      </c>
      <c r="I3069" s="9">
        <v>0</v>
      </c>
      <c r="J3069" s="9">
        <v>0</v>
      </c>
      <c r="K3069" s="9">
        <v>2548</v>
      </c>
      <c r="L3069" s="9">
        <v>0</v>
      </c>
      <c r="M3069" s="9"/>
      <c r="O3069" s="11">
        <f t="shared" si="526"/>
        <v>25128</v>
      </c>
      <c r="P3069" s="11">
        <v>0</v>
      </c>
      <c r="Q3069" s="11">
        <f t="shared" si="527"/>
        <v>2548</v>
      </c>
      <c r="S3069" s="11">
        <f t="shared" si="532"/>
        <v>25128</v>
      </c>
      <c r="T3069" s="11">
        <f t="shared" si="523"/>
        <v>25128</v>
      </c>
      <c r="U3069" s="11">
        <f t="shared" si="529"/>
        <v>-1889</v>
      </c>
      <c r="V3069" s="11">
        <f t="shared" si="524"/>
        <v>25128</v>
      </c>
      <c r="W3069" s="12">
        <f t="shared" si="530"/>
        <v>1</v>
      </c>
      <c r="X3069" s="11">
        <f t="shared" si="525"/>
        <v>0</v>
      </c>
      <c r="Y3069" s="12">
        <f t="shared" si="531"/>
        <v>0</v>
      </c>
    </row>
    <row r="3070" spans="1:25">
      <c r="A3070" s="1">
        <v>37767</v>
      </c>
      <c r="B3070" s="7" t="s">
        <v>79</v>
      </c>
      <c r="C3070" s="8" t="str">
        <f t="shared" si="528"/>
        <v>Mon</v>
      </c>
      <c r="F3070" s="9">
        <v>10335</v>
      </c>
      <c r="G3070" s="9">
        <v>10411</v>
      </c>
      <c r="H3070" s="61">
        <v>2989</v>
      </c>
      <c r="I3070" s="9">
        <v>0</v>
      </c>
      <c r="J3070" s="9">
        <v>0</v>
      </c>
      <c r="K3070" s="9">
        <v>2536</v>
      </c>
      <c r="L3070" s="9">
        <v>0</v>
      </c>
      <c r="M3070" s="9"/>
      <c r="O3070" s="11">
        <f t="shared" si="526"/>
        <v>26271</v>
      </c>
      <c r="P3070" s="11">
        <v>0</v>
      </c>
      <c r="Q3070" s="11">
        <f t="shared" si="527"/>
        <v>2536</v>
      </c>
      <c r="S3070" s="11">
        <f t="shared" si="532"/>
        <v>26271</v>
      </c>
      <c r="T3070" s="11">
        <f t="shared" si="523"/>
        <v>26271</v>
      </c>
      <c r="U3070" s="11">
        <f t="shared" si="529"/>
        <v>1143</v>
      </c>
      <c r="V3070" s="11">
        <f t="shared" si="524"/>
        <v>26271</v>
      </c>
      <c r="W3070" s="12">
        <f t="shared" si="530"/>
        <v>1</v>
      </c>
      <c r="X3070" s="11">
        <f t="shared" si="525"/>
        <v>0</v>
      </c>
      <c r="Y3070" s="12">
        <f t="shared" si="531"/>
        <v>0</v>
      </c>
    </row>
    <row r="3071" spans="1:25">
      <c r="A3071" s="1">
        <v>37768</v>
      </c>
      <c r="B3071" s="7" t="s">
        <v>79</v>
      </c>
      <c r="C3071" s="8" t="str">
        <f t="shared" si="528"/>
        <v>Tue</v>
      </c>
      <c r="F3071" s="9">
        <v>16471</v>
      </c>
      <c r="G3071" s="9">
        <v>12094</v>
      </c>
      <c r="H3071" s="61">
        <v>4462</v>
      </c>
      <c r="I3071" s="9">
        <v>0</v>
      </c>
      <c r="J3071" s="9">
        <v>0</v>
      </c>
      <c r="K3071" s="9">
        <v>2732</v>
      </c>
      <c r="L3071" s="9">
        <v>0</v>
      </c>
      <c r="M3071" s="9"/>
      <c r="O3071" s="11">
        <f t="shared" si="526"/>
        <v>35759</v>
      </c>
      <c r="P3071" s="11">
        <v>0</v>
      </c>
      <c r="Q3071" s="11">
        <f t="shared" si="527"/>
        <v>2732</v>
      </c>
      <c r="S3071" s="11">
        <f t="shared" si="532"/>
        <v>35759</v>
      </c>
      <c r="T3071" s="11">
        <f t="shared" si="523"/>
        <v>35759</v>
      </c>
      <c r="U3071" s="11">
        <f t="shared" si="529"/>
        <v>9488</v>
      </c>
      <c r="V3071" s="11">
        <f t="shared" si="524"/>
        <v>35759</v>
      </c>
      <c r="W3071" s="12">
        <f t="shared" si="530"/>
        <v>1</v>
      </c>
      <c r="X3071" s="11">
        <f t="shared" si="525"/>
        <v>0</v>
      </c>
      <c r="Y3071" s="12">
        <f t="shared" si="531"/>
        <v>0</v>
      </c>
    </row>
    <row r="3072" spans="1:25">
      <c r="A3072" s="1">
        <v>37769</v>
      </c>
      <c r="B3072" s="7" t="s">
        <v>79</v>
      </c>
      <c r="C3072" s="8" t="str">
        <f t="shared" si="528"/>
        <v>Wed</v>
      </c>
      <c r="F3072" s="9">
        <v>13911</v>
      </c>
      <c r="G3072" s="9">
        <v>11660</v>
      </c>
      <c r="H3072" s="61">
        <v>4169</v>
      </c>
      <c r="I3072" s="9">
        <v>0</v>
      </c>
      <c r="J3072" s="9">
        <v>0</v>
      </c>
      <c r="K3072" s="9">
        <v>2607</v>
      </c>
      <c r="L3072" s="9">
        <v>0</v>
      </c>
      <c r="M3072" s="9"/>
      <c r="O3072" s="11">
        <f t="shared" si="526"/>
        <v>32347</v>
      </c>
      <c r="P3072" s="11">
        <v>0</v>
      </c>
      <c r="Q3072" s="11">
        <f t="shared" si="527"/>
        <v>2607</v>
      </c>
      <c r="S3072" s="11">
        <f t="shared" si="532"/>
        <v>32347</v>
      </c>
      <c r="T3072" s="11">
        <f t="shared" si="523"/>
        <v>32347</v>
      </c>
      <c r="U3072" s="11">
        <f t="shared" si="529"/>
        <v>-3412</v>
      </c>
      <c r="V3072" s="11">
        <f t="shared" si="524"/>
        <v>32347</v>
      </c>
      <c r="W3072" s="12">
        <f t="shared" si="530"/>
        <v>1</v>
      </c>
      <c r="X3072" s="11">
        <f t="shared" si="525"/>
        <v>0</v>
      </c>
      <c r="Y3072" s="12">
        <f t="shared" si="531"/>
        <v>0</v>
      </c>
    </row>
    <row r="3073" spans="1:25">
      <c r="A3073" s="1">
        <v>37770</v>
      </c>
      <c r="B3073" s="7" t="s">
        <v>79</v>
      </c>
      <c r="C3073" s="8" t="str">
        <f t="shared" si="528"/>
        <v>Thur</v>
      </c>
      <c r="F3073" s="9">
        <v>15607</v>
      </c>
      <c r="G3073" s="9">
        <v>11825</v>
      </c>
      <c r="H3073" s="61">
        <v>4346</v>
      </c>
      <c r="I3073" s="9">
        <v>0</v>
      </c>
      <c r="J3073" s="9">
        <v>0</v>
      </c>
      <c r="K3073" s="9">
        <v>2473</v>
      </c>
      <c r="L3073" s="9">
        <v>0</v>
      </c>
      <c r="M3073" s="9"/>
      <c r="O3073" s="11">
        <f t="shared" si="526"/>
        <v>34251</v>
      </c>
      <c r="P3073" s="11">
        <v>0</v>
      </c>
      <c r="Q3073" s="11">
        <f t="shared" si="527"/>
        <v>2473</v>
      </c>
      <c r="S3073" s="11">
        <f t="shared" si="532"/>
        <v>34251</v>
      </c>
      <c r="T3073" s="11">
        <f t="shared" si="523"/>
        <v>34251</v>
      </c>
      <c r="U3073" s="11">
        <f t="shared" si="529"/>
        <v>1904</v>
      </c>
      <c r="V3073" s="11">
        <f t="shared" si="524"/>
        <v>34251</v>
      </c>
      <c r="W3073" s="12">
        <f t="shared" si="530"/>
        <v>1</v>
      </c>
      <c r="X3073" s="11">
        <f t="shared" si="525"/>
        <v>0</v>
      </c>
      <c r="Y3073" s="12">
        <f t="shared" si="531"/>
        <v>0</v>
      </c>
    </row>
    <row r="3074" spans="1:25">
      <c r="A3074" s="1">
        <v>37771</v>
      </c>
      <c r="B3074" s="7" t="s">
        <v>79</v>
      </c>
      <c r="C3074" s="8" t="str">
        <f t="shared" si="528"/>
        <v>Fri</v>
      </c>
      <c r="F3074" s="9">
        <v>10166</v>
      </c>
      <c r="G3074" s="9">
        <v>10534</v>
      </c>
      <c r="H3074" s="61">
        <v>3360</v>
      </c>
      <c r="I3074" s="9">
        <v>0</v>
      </c>
      <c r="J3074" s="9">
        <v>0</v>
      </c>
      <c r="K3074" s="9">
        <v>2429</v>
      </c>
      <c r="L3074" s="9">
        <v>0</v>
      </c>
      <c r="M3074" s="9"/>
      <c r="O3074" s="11">
        <f t="shared" si="526"/>
        <v>26489</v>
      </c>
      <c r="P3074" s="11">
        <v>0</v>
      </c>
      <c r="Q3074" s="11">
        <f t="shared" si="527"/>
        <v>2429</v>
      </c>
      <c r="S3074" s="11">
        <f t="shared" si="532"/>
        <v>26489</v>
      </c>
      <c r="T3074" s="11">
        <f t="shared" si="523"/>
        <v>26489</v>
      </c>
      <c r="U3074" s="11">
        <f t="shared" si="529"/>
        <v>-7762</v>
      </c>
      <c r="V3074" s="11">
        <f t="shared" si="524"/>
        <v>26489</v>
      </c>
      <c r="W3074" s="12">
        <f t="shared" si="530"/>
        <v>1</v>
      </c>
      <c r="X3074" s="11">
        <f t="shared" si="525"/>
        <v>0</v>
      </c>
      <c r="Y3074" s="12">
        <f t="shared" si="531"/>
        <v>0</v>
      </c>
    </row>
    <row r="3075" spans="1:25">
      <c r="A3075" s="1">
        <v>37772</v>
      </c>
      <c r="B3075" s="7" t="s">
        <v>79</v>
      </c>
      <c r="C3075" s="8" t="str">
        <f t="shared" si="528"/>
        <v>Sat</v>
      </c>
      <c r="F3075" s="9">
        <v>10090</v>
      </c>
      <c r="G3075" s="9">
        <v>10042</v>
      </c>
      <c r="H3075" s="61">
        <v>3002</v>
      </c>
      <c r="I3075" s="9">
        <v>0</v>
      </c>
      <c r="J3075" s="9">
        <v>0</v>
      </c>
      <c r="K3075" s="9">
        <v>2664</v>
      </c>
      <c r="L3075" s="9">
        <v>0</v>
      </c>
      <c r="M3075" s="9"/>
      <c r="O3075" s="11">
        <f t="shared" si="526"/>
        <v>25798</v>
      </c>
      <c r="P3075" s="11">
        <v>0</v>
      </c>
      <c r="Q3075" s="11">
        <f t="shared" si="527"/>
        <v>2664</v>
      </c>
      <c r="S3075" s="11">
        <f t="shared" si="532"/>
        <v>25798</v>
      </c>
      <c r="T3075" s="11">
        <f t="shared" ref="T3075:T3138" si="533">SUM(S3075,D3075)</f>
        <v>25798</v>
      </c>
      <c r="U3075" s="11">
        <f t="shared" si="529"/>
        <v>-691</v>
      </c>
      <c r="V3075" s="11">
        <f t="shared" ref="V3075:V3138" si="534">SUM(F3075:K3075)-P3075</f>
        <v>25798</v>
      </c>
      <c r="W3075" s="12">
        <f t="shared" si="530"/>
        <v>1</v>
      </c>
      <c r="X3075" s="11">
        <f t="shared" ref="X3075:X3138" si="535">SUM(L3075:M3075)</f>
        <v>0</v>
      </c>
      <c r="Y3075" s="12">
        <f t="shared" si="531"/>
        <v>0</v>
      </c>
    </row>
    <row r="3076" spans="1:25">
      <c r="A3076" s="1">
        <v>37773</v>
      </c>
      <c r="B3076" s="7" t="s">
        <v>80</v>
      </c>
      <c r="C3076" s="8" t="str">
        <f t="shared" si="528"/>
        <v>Sun</v>
      </c>
      <c r="F3076" s="9">
        <v>11859</v>
      </c>
      <c r="G3076" s="9">
        <v>10574</v>
      </c>
      <c r="H3076" s="61">
        <v>3289</v>
      </c>
      <c r="I3076" s="9">
        <v>0</v>
      </c>
      <c r="J3076" s="9">
        <v>0</v>
      </c>
      <c r="K3076" s="9">
        <v>3523</v>
      </c>
      <c r="L3076" s="9">
        <v>0</v>
      </c>
      <c r="M3076" s="9"/>
      <c r="O3076" s="11">
        <f t="shared" ref="O3076:O3139" si="536">SUM(F3076:M3076)</f>
        <v>29245</v>
      </c>
      <c r="P3076" s="11">
        <v>0</v>
      </c>
      <c r="Q3076" s="11">
        <f t="shared" ref="Q3076:Q3139" si="537">K3076-P3076</f>
        <v>3523</v>
      </c>
      <c r="S3076" s="11">
        <f t="shared" si="532"/>
        <v>29245</v>
      </c>
      <c r="T3076" s="11">
        <f t="shared" si="533"/>
        <v>29245</v>
      </c>
      <c r="U3076" s="11">
        <f t="shared" si="529"/>
        <v>3447</v>
      </c>
      <c r="V3076" s="11">
        <f t="shared" si="534"/>
        <v>29245</v>
      </c>
      <c r="W3076" s="12">
        <f t="shared" si="530"/>
        <v>1</v>
      </c>
      <c r="X3076" s="11">
        <f t="shared" si="535"/>
        <v>0</v>
      </c>
      <c r="Y3076" s="12">
        <f t="shared" si="531"/>
        <v>0</v>
      </c>
    </row>
    <row r="3077" spans="1:25">
      <c r="A3077" s="1">
        <v>37774</v>
      </c>
      <c r="B3077" s="7" t="s">
        <v>80</v>
      </c>
      <c r="C3077" s="8" t="str">
        <f t="shared" si="528"/>
        <v>Mon</v>
      </c>
      <c r="F3077" s="9">
        <v>12614</v>
      </c>
      <c r="G3077" s="9">
        <v>11313</v>
      </c>
      <c r="H3077" s="61">
        <v>3808</v>
      </c>
      <c r="I3077" s="9">
        <v>0</v>
      </c>
      <c r="J3077" s="9">
        <v>0</v>
      </c>
      <c r="K3077" s="9">
        <v>2929</v>
      </c>
      <c r="L3077" s="9">
        <v>0</v>
      </c>
      <c r="M3077" s="9"/>
      <c r="O3077" s="11">
        <f t="shared" si="536"/>
        <v>30664</v>
      </c>
      <c r="P3077" s="11">
        <v>0</v>
      </c>
      <c r="Q3077" s="11">
        <f t="shared" si="537"/>
        <v>2929</v>
      </c>
      <c r="S3077" s="11">
        <f t="shared" si="532"/>
        <v>30664</v>
      </c>
      <c r="T3077" s="11">
        <f t="shared" si="533"/>
        <v>30664</v>
      </c>
      <c r="U3077" s="11">
        <f t="shared" si="529"/>
        <v>1419</v>
      </c>
      <c r="V3077" s="11">
        <f t="shared" si="534"/>
        <v>30664</v>
      </c>
      <c r="W3077" s="12">
        <f t="shared" si="530"/>
        <v>1</v>
      </c>
      <c r="X3077" s="11">
        <f t="shared" si="535"/>
        <v>0</v>
      </c>
      <c r="Y3077" s="12">
        <f t="shared" si="531"/>
        <v>0</v>
      </c>
    </row>
    <row r="3078" spans="1:25">
      <c r="A3078" s="1">
        <v>37775</v>
      </c>
      <c r="B3078" s="7" t="s">
        <v>80</v>
      </c>
      <c r="C3078" s="8" t="str">
        <f t="shared" si="528"/>
        <v>Tue</v>
      </c>
      <c r="F3078" s="9">
        <v>11606</v>
      </c>
      <c r="G3078" s="9">
        <v>11104</v>
      </c>
      <c r="H3078" s="61">
        <v>3616</v>
      </c>
      <c r="I3078" s="9">
        <v>0</v>
      </c>
      <c r="J3078" s="9">
        <v>0</v>
      </c>
      <c r="K3078" s="9">
        <v>2671</v>
      </c>
      <c r="L3078" s="9">
        <v>0</v>
      </c>
      <c r="M3078" s="9"/>
      <c r="O3078" s="11">
        <f t="shared" si="536"/>
        <v>28997</v>
      </c>
      <c r="P3078" s="11">
        <v>0</v>
      </c>
      <c r="Q3078" s="11">
        <f t="shared" si="537"/>
        <v>2671</v>
      </c>
      <c r="S3078" s="11">
        <f t="shared" si="532"/>
        <v>28997</v>
      </c>
      <c r="T3078" s="11">
        <f t="shared" si="533"/>
        <v>28997</v>
      </c>
      <c r="U3078" s="11">
        <f t="shared" si="529"/>
        <v>-1667</v>
      </c>
      <c r="V3078" s="11">
        <f t="shared" si="534"/>
        <v>28997</v>
      </c>
      <c r="W3078" s="12">
        <f t="shared" si="530"/>
        <v>1</v>
      </c>
      <c r="X3078" s="11">
        <f t="shared" si="535"/>
        <v>0</v>
      </c>
      <c r="Y3078" s="12">
        <f t="shared" si="531"/>
        <v>0</v>
      </c>
    </row>
    <row r="3079" spans="1:25">
      <c r="A3079" s="1">
        <v>37776</v>
      </c>
      <c r="B3079" s="7" t="s">
        <v>80</v>
      </c>
      <c r="C3079" s="8" t="str">
        <f t="shared" ref="C3079:C3142" si="538">IF(WEEKDAY(A3079)=1,"Sun",IF(WEEKDAY(A3079)=2,"Mon",IF(WEEKDAY(A3079)=3,"Tue",IF(WEEKDAY(A3079)=4,"Wed",IF(WEEKDAY(A3079)=5,"Thur",IF(WEEKDAY(A3079)=6,"Fri",IF(WEEKDAY(A3079)=7,"Sat")))))))</f>
        <v>Wed</v>
      </c>
      <c r="F3079" s="9">
        <v>11132</v>
      </c>
      <c r="G3079" s="9">
        <v>11092</v>
      </c>
      <c r="H3079" s="61">
        <v>3537</v>
      </c>
      <c r="I3079" s="9">
        <v>0</v>
      </c>
      <c r="J3079" s="9">
        <v>0</v>
      </c>
      <c r="K3079" s="9">
        <v>2658</v>
      </c>
      <c r="L3079" s="9">
        <v>0</v>
      </c>
      <c r="M3079" s="9"/>
      <c r="O3079" s="11">
        <f t="shared" si="536"/>
        <v>28419</v>
      </c>
      <c r="P3079" s="11">
        <v>0</v>
      </c>
      <c r="Q3079" s="11">
        <f t="shared" si="537"/>
        <v>2658</v>
      </c>
      <c r="S3079" s="11">
        <f t="shared" si="532"/>
        <v>28419</v>
      </c>
      <c r="T3079" s="11">
        <f t="shared" si="533"/>
        <v>28419</v>
      </c>
      <c r="U3079" s="11">
        <f t="shared" si="529"/>
        <v>-578</v>
      </c>
      <c r="V3079" s="11">
        <f t="shared" si="534"/>
        <v>28419</v>
      </c>
      <c r="W3079" s="12">
        <f t="shared" si="530"/>
        <v>1</v>
      </c>
      <c r="X3079" s="11">
        <f t="shared" si="535"/>
        <v>0</v>
      </c>
      <c r="Y3079" s="12">
        <f t="shared" si="531"/>
        <v>0</v>
      </c>
    </row>
    <row r="3080" spans="1:25">
      <c r="A3080" s="1">
        <v>37777</v>
      </c>
      <c r="B3080" s="7" t="s">
        <v>80</v>
      </c>
      <c r="C3080" s="8" t="str">
        <f t="shared" si="538"/>
        <v>Thur</v>
      </c>
      <c r="F3080" s="9">
        <v>10934</v>
      </c>
      <c r="G3080" s="9">
        <v>11088</v>
      </c>
      <c r="H3080" s="61">
        <v>3510</v>
      </c>
      <c r="I3080" s="9">
        <v>0</v>
      </c>
      <c r="J3080" s="9">
        <v>0</v>
      </c>
      <c r="K3080" s="9">
        <v>2727</v>
      </c>
      <c r="L3080" s="9">
        <v>0</v>
      </c>
      <c r="M3080" s="9"/>
      <c r="O3080" s="11">
        <f t="shared" si="536"/>
        <v>28259</v>
      </c>
      <c r="P3080" s="11">
        <v>0</v>
      </c>
      <c r="Q3080" s="11">
        <f t="shared" si="537"/>
        <v>2727</v>
      </c>
      <c r="S3080" s="11">
        <f t="shared" si="532"/>
        <v>28259</v>
      </c>
      <c r="T3080" s="11">
        <f t="shared" si="533"/>
        <v>28259</v>
      </c>
      <c r="U3080" s="11">
        <f t="shared" si="529"/>
        <v>-160</v>
      </c>
      <c r="V3080" s="11">
        <f t="shared" si="534"/>
        <v>28259</v>
      </c>
      <c r="W3080" s="12">
        <f t="shared" si="530"/>
        <v>1</v>
      </c>
      <c r="X3080" s="11">
        <f t="shared" si="535"/>
        <v>0</v>
      </c>
      <c r="Y3080" s="12">
        <f t="shared" si="531"/>
        <v>0</v>
      </c>
    </row>
    <row r="3081" spans="1:25">
      <c r="A3081" s="1">
        <v>37778</v>
      </c>
      <c r="B3081" s="7" t="s">
        <v>80</v>
      </c>
      <c r="C3081" s="8" t="str">
        <f t="shared" si="538"/>
        <v>Fri</v>
      </c>
      <c r="F3081" s="9">
        <v>9072</v>
      </c>
      <c r="G3081" s="9">
        <v>10091</v>
      </c>
      <c r="H3081" s="61">
        <v>2932</v>
      </c>
      <c r="I3081" s="9">
        <v>0</v>
      </c>
      <c r="J3081" s="9">
        <v>0</v>
      </c>
      <c r="K3081" s="9">
        <v>2681</v>
      </c>
      <c r="L3081" s="9">
        <v>0</v>
      </c>
      <c r="M3081" s="9"/>
      <c r="O3081" s="11">
        <f t="shared" si="536"/>
        <v>24776</v>
      </c>
      <c r="P3081" s="11">
        <v>0</v>
      </c>
      <c r="Q3081" s="11">
        <f t="shared" si="537"/>
        <v>2681</v>
      </c>
      <c r="S3081" s="11">
        <f t="shared" si="532"/>
        <v>24776</v>
      </c>
      <c r="T3081" s="11">
        <f t="shared" si="533"/>
        <v>24776</v>
      </c>
      <c r="U3081" s="11">
        <f t="shared" si="529"/>
        <v>-3483</v>
      </c>
      <c r="V3081" s="11">
        <f t="shared" si="534"/>
        <v>24776</v>
      </c>
      <c r="W3081" s="12">
        <f t="shared" si="530"/>
        <v>1</v>
      </c>
      <c r="X3081" s="11">
        <f t="shared" si="535"/>
        <v>0</v>
      </c>
      <c r="Y3081" s="12">
        <f t="shared" si="531"/>
        <v>0</v>
      </c>
    </row>
    <row r="3082" spans="1:25">
      <c r="A3082" s="1">
        <v>37779</v>
      </c>
      <c r="B3082" s="7" t="s">
        <v>80</v>
      </c>
      <c r="C3082" s="8" t="str">
        <f t="shared" si="538"/>
        <v>Sat</v>
      </c>
      <c r="F3082" s="9">
        <v>8125</v>
      </c>
      <c r="G3082" s="9">
        <v>9385</v>
      </c>
      <c r="H3082" s="61">
        <v>2390</v>
      </c>
      <c r="I3082" s="9">
        <v>0</v>
      </c>
      <c r="J3082" s="9">
        <v>0</v>
      </c>
      <c r="K3082" s="9">
        <v>2564</v>
      </c>
      <c r="L3082" s="9">
        <v>0</v>
      </c>
      <c r="M3082" s="9"/>
      <c r="O3082" s="11">
        <f t="shared" si="536"/>
        <v>22464</v>
      </c>
      <c r="P3082" s="11">
        <v>0</v>
      </c>
      <c r="Q3082" s="11">
        <f t="shared" si="537"/>
        <v>2564</v>
      </c>
      <c r="S3082" s="11">
        <f t="shared" si="532"/>
        <v>22464</v>
      </c>
      <c r="T3082" s="11">
        <f t="shared" si="533"/>
        <v>22464</v>
      </c>
      <c r="U3082" s="11">
        <f t="shared" si="529"/>
        <v>-2312</v>
      </c>
      <c r="V3082" s="11">
        <f t="shared" si="534"/>
        <v>22464</v>
      </c>
      <c r="W3082" s="12">
        <f t="shared" si="530"/>
        <v>1</v>
      </c>
      <c r="X3082" s="11">
        <f t="shared" si="535"/>
        <v>0</v>
      </c>
      <c r="Y3082" s="12">
        <f t="shared" si="531"/>
        <v>0</v>
      </c>
    </row>
    <row r="3083" spans="1:25">
      <c r="A3083" s="1">
        <v>37780</v>
      </c>
      <c r="B3083" s="7" t="s">
        <v>80</v>
      </c>
      <c r="C3083" s="8" t="str">
        <f t="shared" si="538"/>
        <v>Sun</v>
      </c>
      <c r="F3083" s="9">
        <v>9201</v>
      </c>
      <c r="G3083" s="9">
        <v>10060</v>
      </c>
      <c r="H3083" s="61">
        <v>2669</v>
      </c>
      <c r="I3083" s="9">
        <v>0</v>
      </c>
      <c r="J3083" s="9">
        <v>0</v>
      </c>
      <c r="K3083" s="9">
        <v>2698</v>
      </c>
      <c r="L3083" s="9">
        <v>0</v>
      </c>
      <c r="M3083" s="9"/>
      <c r="O3083" s="11">
        <f t="shared" si="536"/>
        <v>24628</v>
      </c>
      <c r="P3083" s="11">
        <v>0</v>
      </c>
      <c r="Q3083" s="11">
        <f t="shared" si="537"/>
        <v>2698</v>
      </c>
      <c r="S3083" s="11">
        <f t="shared" si="532"/>
        <v>24628</v>
      </c>
      <c r="T3083" s="11">
        <f t="shared" si="533"/>
        <v>24628</v>
      </c>
      <c r="U3083" s="11">
        <f t="shared" si="529"/>
        <v>2164</v>
      </c>
      <c r="V3083" s="11">
        <f t="shared" si="534"/>
        <v>24628</v>
      </c>
      <c r="W3083" s="12">
        <f t="shared" si="530"/>
        <v>1</v>
      </c>
      <c r="X3083" s="11">
        <f t="shared" si="535"/>
        <v>0</v>
      </c>
      <c r="Y3083" s="12">
        <f t="shared" si="531"/>
        <v>0</v>
      </c>
    </row>
    <row r="3084" spans="1:25">
      <c r="A3084" s="1">
        <v>37781</v>
      </c>
      <c r="B3084" s="7" t="s">
        <v>80</v>
      </c>
      <c r="C3084" s="8" t="str">
        <f t="shared" si="538"/>
        <v>Mon</v>
      </c>
      <c r="F3084" s="9">
        <v>9982</v>
      </c>
      <c r="G3084" s="9">
        <v>10881</v>
      </c>
      <c r="H3084" s="61">
        <v>3111</v>
      </c>
      <c r="I3084" s="9">
        <v>0</v>
      </c>
      <c r="J3084" s="9">
        <v>0</v>
      </c>
      <c r="K3084" s="9">
        <v>2103</v>
      </c>
      <c r="L3084" s="9">
        <v>0</v>
      </c>
      <c r="M3084" s="9"/>
      <c r="O3084" s="11">
        <f t="shared" si="536"/>
        <v>26077</v>
      </c>
      <c r="P3084" s="11">
        <v>0</v>
      </c>
      <c r="Q3084" s="11">
        <f t="shared" si="537"/>
        <v>2103</v>
      </c>
      <c r="S3084" s="11">
        <f t="shared" si="532"/>
        <v>26077</v>
      </c>
      <c r="T3084" s="11">
        <f t="shared" si="533"/>
        <v>26077</v>
      </c>
      <c r="U3084" s="11">
        <f t="shared" si="529"/>
        <v>1449</v>
      </c>
      <c r="V3084" s="11">
        <f t="shared" si="534"/>
        <v>26077</v>
      </c>
      <c r="W3084" s="12">
        <f t="shared" si="530"/>
        <v>1</v>
      </c>
      <c r="X3084" s="11">
        <f t="shared" si="535"/>
        <v>0</v>
      </c>
      <c r="Y3084" s="12">
        <f t="shared" si="531"/>
        <v>0</v>
      </c>
    </row>
    <row r="3085" spans="1:25">
      <c r="A3085" s="1">
        <v>37782</v>
      </c>
      <c r="B3085" s="7" t="s">
        <v>80</v>
      </c>
      <c r="C3085" s="8" t="str">
        <f t="shared" si="538"/>
        <v>Tue</v>
      </c>
      <c r="F3085" s="9">
        <v>10216</v>
      </c>
      <c r="G3085" s="9">
        <v>12562</v>
      </c>
      <c r="H3085" s="61">
        <v>3240</v>
      </c>
      <c r="I3085" s="9">
        <v>0</v>
      </c>
      <c r="J3085" s="9">
        <v>0</v>
      </c>
      <c r="K3085" s="9">
        <v>1079</v>
      </c>
      <c r="L3085" s="9">
        <v>0</v>
      </c>
      <c r="M3085" s="9"/>
      <c r="O3085" s="11">
        <f t="shared" si="536"/>
        <v>27097</v>
      </c>
      <c r="P3085" s="11">
        <v>0</v>
      </c>
      <c r="Q3085" s="11">
        <f t="shared" si="537"/>
        <v>1079</v>
      </c>
      <c r="S3085" s="11">
        <f t="shared" si="532"/>
        <v>27097</v>
      </c>
      <c r="T3085" s="11">
        <f t="shared" si="533"/>
        <v>27097</v>
      </c>
      <c r="U3085" s="11">
        <f t="shared" si="529"/>
        <v>1020</v>
      </c>
      <c r="V3085" s="11">
        <f t="shared" si="534"/>
        <v>27097</v>
      </c>
      <c r="W3085" s="12">
        <f t="shared" si="530"/>
        <v>1</v>
      </c>
      <c r="X3085" s="11">
        <f t="shared" si="535"/>
        <v>0</v>
      </c>
      <c r="Y3085" s="12">
        <f t="shared" si="531"/>
        <v>0</v>
      </c>
    </row>
    <row r="3086" spans="1:25">
      <c r="A3086" s="1">
        <v>37783</v>
      </c>
      <c r="B3086" s="7" t="s">
        <v>80</v>
      </c>
      <c r="C3086" s="8" t="str">
        <f t="shared" si="538"/>
        <v>Wed</v>
      </c>
      <c r="F3086" s="9">
        <v>9967</v>
      </c>
      <c r="G3086" s="9">
        <v>12449</v>
      </c>
      <c r="H3086" s="61">
        <v>3181</v>
      </c>
      <c r="I3086" s="9">
        <v>0</v>
      </c>
      <c r="J3086" s="9">
        <v>0</v>
      </c>
      <c r="K3086" s="9">
        <v>16664</v>
      </c>
      <c r="L3086" s="9">
        <v>0</v>
      </c>
      <c r="M3086" s="9"/>
      <c r="O3086" s="11">
        <f t="shared" si="536"/>
        <v>42261</v>
      </c>
      <c r="P3086" s="11">
        <v>15715</v>
      </c>
      <c r="Q3086" s="11">
        <f t="shared" si="537"/>
        <v>949</v>
      </c>
      <c r="S3086" s="11">
        <f t="shared" si="532"/>
        <v>26546</v>
      </c>
      <c r="T3086" s="11">
        <f t="shared" si="533"/>
        <v>26546</v>
      </c>
      <c r="U3086" s="11">
        <f t="shared" si="529"/>
        <v>-551</v>
      </c>
      <c r="V3086" s="11">
        <f t="shared" si="534"/>
        <v>26546</v>
      </c>
      <c r="W3086" s="12">
        <f t="shared" si="530"/>
        <v>1</v>
      </c>
      <c r="X3086" s="11">
        <f t="shared" si="535"/>
        <v>0</v>
      </c>
      <c r="Y3086" s="12">
        <f t="shared" si="531"/>
        <v>0</v>
      </c>
    </row>
    <row r="3087" spans="1:25">
      <c r="A3087" s="1">
        <v>37784</v>
      </c>
      <c r="B3087" s="7" t="s">
        <v>80</v>
      </c>
      <c r="C3087" s="8" t="str">
        <f t="shared" si="538"/>
        <v>Thur</v>
      </c>
      <c r="F3087" s="9">
        <v>9939</v>
      </c>
      <c r="G3087" s="9">
        <v>12382</v>
      </c>
      <c r="H3087" s="61">
        <v>3158</v>
      </c>
      <c r="I3087" s="9">
        <v>0</v>
      </c>
      <c r="J3087" s="9">
        <v>0</v>
      </c>
      <c r="K3087" s="9">
        <v>24634</v>
      </c>
      <c r="L3087" s="9">
        <v>0</v>
      </c>
      <c r="M3087" s="9"/>
      <c r="O3087" s="11">
        <f t="shared" si="536"/>
        <v>50113</v>
      </c>
      <c r="P3087" s="11">
        <v>23648</v>
      </c>
      <c r="Q3087" s="11">
        <f t="shared" si="537"/>
        <v>986</v>
      </c>
      <c r="S3087" s="11">
        <f t="shared" si="532"/>
        <v>26465</v>
      </c>
      <c r="T3087" s="11">
        <f t="shared" si="533"/>
        <v>26465</v>
      </c>
      <c r="U3087" s="11">
        <f t="shared" si="529"/>
        <v>-81</v>
      </c>
      <c r="V3087" s="11">
        <f t="shared" si="534"/>
        <v>26465</v>
      </c>
      <c r="W3087" s="12">
        <f t="shared" si="530"/>
        <v>1</v>
      </c>
      <c r="X3087" s="11">
        <f t="shared" si="535"/>
        <v>0</v>
      </c>
      <c r="Y3087" s="12">
        <f t="shared" si="531"/>
        <v>0</v>
      </c>
    </row>
    <row r="3088" spans="1:25">
      <c r="A3088" s="1">
        <v>37785</v>
      </c>
      <c r="B3088" s="7" t="s">
        <v>80</v>
      </c>
      <c r="C3088" s="8" t="str">
        <f t="shared" si="538"/>
        <v>Fri</v>
      </c>
      <c r="F3088" s="9">
        <v>8211</v>
      </c>
      <c r="G3088" s="9">
        <v>9980</v>
      </c>
      <c r="H3088" s="61">
        <v>2694</v>
      </c>
      <c r="I3088" s="9">
        <v>0</v>
      </c>
      <c r="J3088" s="9">
        <v>0</v>
      </c>
      <c r="K3088" s="9">
        <v>24334</v>
      </c>
      <c r="L3088" s="9">
        <v>0</v>
      </c>
      <c r="M3088" s="9"/>
      <c r="O3088" s="11">
        <f t="shared" si="536"/>
        <v>45219</v>
      </c>
      <c r="P3088" s="11">
        <v>22435</v>
      </c>
      <c r="Q3088" s="11">
        <f t="shared" si="537"/>
        <v>1899</v>
      </c>
      <c r="S3088" s="11">
        <f t="shared" si="532"/>
        <v>22784</v>
      </c>
      <c r="T3088" s="11">
        <f t="shared" si="533"/>
        <v>22784</v>
      </c>
      <c r="U3088" s="11">
        <f t="shared" si="529"/>
        <v>-3681</v>
      </c>
      <c r="V3088" s="11">
        <f t="shared" si="534"/>
        <v>22784</v>
      </c>
      <c r="W3088" s="12">
        <f t="shared" si="530"/>
        <v>1</v>
      </c>
      <c r="X3088" s="11">
        <f t="shared" si="535"/>
        <v>0</v>
      </c>
      <c r="Y3088" s="12">
        <f t="shared" si="531"/>
        <v>0</v>
      </c>
    </row>
    <row r="3089" spans="1:25">
      <c r="A3089" s="1">
        <v>37786</v>
      </c>
      <c r="B3089" s="7" t="s">
        <v>80</v>
      </c>
      <c r="C3089" s="8" t="str">
        <f t="shared" si="538"/>
        <v>Sat</v>
      </c>
      <c r="F3089" s="9">
        <v>7278</v>
      </c>
      <c r="G3089" s="9">
        <v>9062</v>
      </c>
      <c r="H3089" s="61">
        <v>2208</v>
      </c>
      <c r="I3089" s="9">
        <v>0</v>
      </c>
      <c r="J3089" s="9">
        <v>0</v>
      </c>
      <c r="K3089" s="9">
        <v>15653</v>
      </c>
      <c r="L3089" s="9">
        <v>0</v>
      </c>
      <c r="M3089" s="9"/>
      <c r="O3089" s="11">
        <f t="shared" si="536"/>
        <v>34201</v>
      </c>
      <c r="P3089" s="11">
        <v>13454</v>
      </c>
      <c r="Q3089" s="11">
        <f t="shared" si="537"/>
        <v>2199</v>
      </c>
      <c r="S3089" s="11">
        <f t="shared" si="532"/>
        <v>20747</v>
      </c>
      <c r="T3089" s="11">
        <f t="shared" si="533"/>
        <v>20747</v>
      </c>
      <c r="U3089" s="11">
        <f t="shared" si="529"/>
        <v>-2037</v>
      </c>
      <c r="V3089" s="11">
        <f t="shared" si="534"/>
        <v>20747</v>
      </c>
      <c r="W3089" s="12">
        <f t="shared" si="530"/>
        <v>1</v>
      </c>
      <c r="X3089" s="11">
        <f t="shared" si="535"/>
        <v>0</v>
      </c>
      <c r="Y3089" s="12">
        <f t="shared" si="531"/>
        <v>0</v>
      </c>
    </row>
    <row r="3090" spans="1:25">
      <c r="A3090" s="1">
        <v>37787</v>
      </c>
      <c r="B3090" s="7" t="s">
        <v>80</v>
      </c>
      <c r="C3090" s="8" t="str">
        <f t="shared" si="538"/>
        <v>Sun</v>
      </c>
      <c r="F3090" s="9">
        <v>8397</v>
      </c>
      <c r="G3090" s="9">
        <v>9732</v>
      </c>
      <c r="H3090" s="61">
        <v>2482</v>
      </c>
      <c r="I3090" s="9">
        <v>0</v>
      </c>
      <c r="J3090" s="9">
        <v>0</v>
      </c>
      <c r="K3090" s="9">
        <v>2420</v>
      </c>
      <c r="L3090" s="9">
        <v>0</v>
      </c>
      <c r="M3090" s="9"/>
      <c r="O3090" s="11">
        <f t="shared" si="536"/>
        <v>23031</v>
      </c>
      <c r="P3090" s="11">
        <v>0</v>
      </c>
      <c r="Q3090" s="11">
        <f t="shared" si="537"/>
        <v>2420</v>
      </c>
      <c r="S3090" s="11">
        <f t="shared" si="532"/>
        <v>23031</v>
      </c>
      <c r="T3090" s="11">
        <f t="shared" si="533"/>
        <v>23031</v>
      </c>
      <c r="U3090" s="11">
        <f t="shared" si="529"/>
        <v>2284</v>
      </c>
      <c r="V3090" s="11">
        <f t="shared" si="534"/>
        <v>23031</v>
      </c>
      <c r="W3090" s="12">
        <f t="shared" si="530"/>
        <v>1</v>
      </c>
      <c r="X3090" s="11">
        <f t="shared" si="535"/>
        <v>0</v>
      </c>
      <c r="Y3090" s="12">
        <f t="shared" si="531"/>
        <v>0</v>
      </c>
    </row>
    <row r="3091" spans="1:25">
      <c r="A3091" s="1">
        <v>37788</v>
      </c>
      <c r="B3091" s="7" t="s">
        <v>80</v>
      </c>
      <c r="C3091" s="8" t="str">
        <f t="shared" si="538"/>
        <v>Mon</v>
      </c>
      <c r="F3091" s="9">
        <v>9682</v>
      </c>
      <c r="G3091" s="9">
        <v>10502</v>
      </c>
      <c r="H3091" s="61">
        <v>2983</v>
      </c>
      <c r="I3091" s="9">
        <v>0</v>
      </c>
      <c r="J3091" s="9">
        <v>0</v>
      </c>
      <c r="K3091" s="9">
        <v>2503</v>
      </c>
      <c r="L3091" s="9">
        <v>0</v>
      </c>
      <c r="M3091" s="9"/>
      <c r="O3091" s="11">
        <f t="shared" si="536"/>
        <v>25670</v>
      </c>
      <c r="P3091" s="11">
        <v>0</v>
      </c>
      <c r="Q3091" s="11">
        <f t="shared" si="537"/>
        <v>2503</v>
      </c>
      <c r="S3091" s="11">
        <f t="shared" si="532"/>
        <v>25670</v>
      </c>
      <c r="T3091" s="11">
        <f t="shared" si="533"/>
        <v>25670</v>
      </c>
      <c r="U3091" s="11">
        <f t="shared" si="529"/>
        <v>2639</v>
      </c>
      <c r="V3091" s="11">
        <f t="shared" si="534"/>
        <v>25670</v>
      </c>
      <c r="W3091" s="12">
        <f t="shared" si="530"/>
        <v>1</v>
      </c>
      <c r="X3091" s="11">
        <f t="shared" si="535"/>
        <v>0</v>
      </c>
      <c r="Y3091" s="12">
        <f t="shared" si="531"/>
        <v>0</v>
      </c>
    </row>
    <row r="3092" spans="1:25">
      <c r="A3092" s="1">
        <v>37789</v>
      </c>
      <c r="B3092" s="7" t="s">
        <v>80</v>
      </c>
      <c r="C3092" s="8" t="str">
        <f t="shared" si="538"/>
        <v>Tue</v>
      </c>
      <c r="F3092" s="9">
        <v>11194</v>
      </c>
      <c r="G3092" s="9">
        <v>10914</v>
      </c>
      <c r="H3092" s="61">
        <v>3275</v>
      </c>
      <c r="I3092" s="9">
        <v>0</v>
      </c>
      <c r="J3092" s="9">
        <v>0</v>
      </c>
      <c r="K3092" s="9">
        <v>2454</v>
      </c>
      <c r="L3092" s="9">
        <v>0</v>
      </c>
      <c r="M3092" s="9"/>
      <c r="O3092" s="11">
        <f t="shared" si="536"/>
        <v>27837</v>
      </c>
      <c r="P3092" s="11">
        <v>0</v>
      </c>
      <c r="Q3092" s="11">
        <f t="shared" si="537"/>
        <v>2454</v>
      </c>
      <c r="S3092" s="11">
        <f t="shared" si="532"/>
        <v>27837</v>
      </c>
      <c r="T3092" s="11">
        <f t="shared" si="533"/>
        <v>27837</v>
      </c>
      <c r="U3092" s="11">
        <f t="shared" si="529"/>
        <v>2167</v>
      </c>
      <c r="V3092" s="11">
        <f t="shared" si="534"/>
        <v>27837</v>
      </c>
      <c r="W3092" s="12">
        <f t="shared" si="530"/>
        <v>1</v>
      </c>
      <c r="X3092" s="11">
        <f t="shared" si="535"/>
        <v>0</v>
      </c>
      <c r="Y3092" s="12">
        <f t="shared" si="531"/>
        <v>0</v>
      </c>
    </row>
    <row r="3093" spans="1:25">
      <c r="A3093" s="1">
        <v>37790</v>
      </c>
      <c r="B3093" s="7" t="s">
        <v>80</v>
      </c>
      <c r="C3093" s="8" t="str">
        <f t="shared" si="538"/>
        <v>Wed</v>
      </c>
      <c r="F3093" s="9">
        <v>9762</v>
      </c>
      <c r="G3093" s="9">
        <v>10615</v>
      </c>
      <c r="H3093" s="61">
        <v>3043</v>
      </c>
      <c r="I3093" s="9">
        <v>0</v>
      </c>
      <c r="J3093" s="9">
        <v>0</v>
      </c>
      <c r="K3093" s="9">
        <v>2194</v>
      </c>
      <c r="L3093" s="9">
        <v>0</v>
      </c>
      <c r="M3093" s="9"/>
      <c r="O3093" s="11">
        <f t="shared" si="536"/>
        <v>25614</v>
      </c>
      <c r="P3093" s="11">
        <v>0</v>
      </c>
      <c r="Q3093" s="11">
        <f t="shared" si="537"/>
        <v>2194</v>
      </c>
      <c r="S3093" s="11">
        <f t="shared" si="532"/>
        <v>25614</v>
      </c>
      <c r="T3093" s="11">
        <f t="shared" si="533"/>
        <v>25614</v>
      </c>
      <c r="U3093" s="11">
        <f t="shared" si="529"/>
        <v>-2223</v>
      </c>
      <c r="V3093" s="11">
        <f t="shared" si="534"/>
        <v>25614</v>
      </c>
      <c r="W3093" s="12">
        <f t="shared" si="530"/>
        <v>1</v>
      </c>
      <c r="X3093" s="11">
        <f t="shared" si="535"/>
        <v>0</v>
      </c>
      <c r="Y3093" s="12">
        <f t="shared" si="531"/>
        <v>0</v>
      </c>
    </row>
    <row r="3094" spans="1:25">
      <c r="A3094" s="1">
        <v>37791</v>
      </c>
      <c r="B3094" s="7" t="s">
        <v>80</v>
      </c>
      <c r="C3094" s="8" t="str">
        <f t="shared" si="538"/>
        <v>Thur</v>
      </c>
      <c r="F3094" s="9">
        <v>9805</v>
      </c>
      <c r="G3094" s="9">
        <v>10674</v>
      </c>
      <c r="H3094" s="61">
        <v>3005</v>
      </c>
      <c r="I3094" s="9">
        <v>0</v>
      </c>
      <c r="J3094" s="9">
        <v>0</v>
      </c>
      <c r="K3094" s="9">
        <v>1409</v>
      </c>
      <c r="L3094" s="9">
        <v>0</v>
      </c>
      <c r="M3094" s="9"/>
      <c r="O3094" s="11">
        <f t="shared" si="536"/>
        <v>24893</v>
      </c>
      <c r="P3094" s="11">
        <v>238</v>
      </c>
      <c r="Q3094" s="11">
        <f t="shared" si="537"/>
        <v>1171</v>
      </c>
      <c r="S3094" s="11">
        <f t="shared" si="532"/>
        <v>24655</v>
      </c>
      <c r="T3094" s="11">
        <f t="shared" si="533"/>
        <v>24655</v>
      </c>
      <c r="U3094" s="11">
        <f t="shared" si="529"/>
        <v>-959</v>
      </c>
      <c r="V3094" s="11">
        <f t="shared" si="534"/>
        <v>24655</v>
      </c>
      <c r="W3094" s="12">
        <f t="shared" si="530"/>
        <v>1</v>
      </c>
      <c r="X3094" s="11">
        <f t="shared" si="535"/>
        <v>0</v>
      </c>
      <c r="Y3094" s="12">
        <f t="shared" si="531"/>
        <v>0</v>
      </c>
    </row>
    <row r="3095" spans="1:25">
      <c r="A3095" s="1">
        <v>37792</v>
      </c>
      <c r="B3095" s="7" t="s">
        <v>80</v>
      </c>
      <c r="C3095" s="8" t="str">
        <f t="shared" si="538"/>
        <v>Fri</v>
      </c>
      <c r="F3095" s="9">
        <v>9833</v>
      </c>
      <c r="G3095" s="9">
        <v>10340</v>
      </c>
      <c r="H3095" s="61">
        <v>2945</v>
      </c>
      <c r="I3095" s="9">
        <v>0</v>
      </c>
      <c r="J3095" s="9">
        <v>0</v>
      </c>
      <c r="K3095" s="9">
        <v>1783</v>
      </c>
      <c r="L3095" s="9">
        <v>0</v>
      </c>
      <c r="M3095" s="9"/>
      <c r="O3095" s="11">
        <f t="shared" si="536"/>
        <v>24901</v>
      </c>
      <c r="P3095" s="11">
        <v>485</v>
      </c>
      <c r="Q3095" s="11">
        <f t="shared" si="537"/>
        <v>1298</v>
      </c>
      <c r="S3095" s="11">
        <f t="shared" si="532"/>
        <v>24416</v>
      </c>
      <c r="T3095" s="11">
        <f t="shared" si="533"/>
        <v>24416</v>
      </c>
      <c r="U3095" s="11">
        <f t="shared" si="529"/>
        <v>-239</v>
      </c>
      <c r="V3095" s="11">
        <f t="shared" si="534"/>
        <v>24416</v>
      </c>
      <c r="W3095" s="12">
        <f t="shared" si="530"/>
        <v>1</v>
      </c>
      <c r="X3095" s="11">
        <f t="shared" si="535"/>
        <v>0</v>
      </c>
      <c r="Y3095" s="12">
        <f t="shared" si="531"/>
        <v>0</v>
      </c>
    </row>
    <row r="3096" spans="1:25">
      <c r="A3096" s="1">
        <v>37793</v>
      </c>
      <c r="B3096" s="7" t="s">
        <v>80</v>
      </c>
      <c r="C3096" s="8" t="str">
        <f t="shared" si="538"/>
        <v>Sat</v>
      </c>
      <c r="F3096" s="9">
        <v>8568</v>
      </c>
      <c r="G3096" s="9">
        <v>9538</v>
      </c>
      <c r="H3096" s="61">
        <v>2517</v>
      </c>
      <c r="I3096" s="9">
        <v>0</v>
      </c>
      <c r="J3096" s="9">
        <v>0</v>
      </c>
      <c r="K3096" s="9">
        <v>1208</v>
      </c>
      <c r="L3096" s="9">
        <v>0</v>
      </c>
      <c r="M3096" s="9"/>
      <c r="O3096" s="11">
        <f t="shared" si="536"/>
        <v>21831</v>
      </c>
      <c r="P3096" s="11">
        <v>0</v>
      </c>
      <c r="Q3096" s="11">
        <f t="shared" si="537"/>
        <v>1208</v>
      </c>
      <c r="S3096" s="11">
        <f t="shared" si="532"/>
        <v>21831</v>
      </c>
      <c r="T3096" s="11">
        <f t="shared" si="533"/>
        <v>21831</v>
      </c>
      <c r="U3096" s="11">
        <f t="shared" si="529"/>
        <v>-2585</v>
      </c>
      <c r="V3096" s="11">
        <f t="shared" si="534"/>
        <v>21831</v>
      </c>
      <c r="W3096" s="12">
        <f t="shared" si="530"/>
        <v>1</v>
      </c>
      <c r="X3096" s="11">
        <f t="shared" si="535"/>
        <v>0</v>
      </c>
      <c r="Y3096" s="12">
        <f t="shared" si="531"/>
        <v>0</v>
      </c>
    </row>
    <row r="3097" spans="1:25">
      <c r="A3097" s="1">
        <v>37794</v>
      </c>
      <c r="B3097" s="7" t="s">
        <v>80</v>
      </c>
      <c r="C3097" s="8" t="str">
        <f t="shared" si="538"/>
        <v>Sun</v>
      </c>
      <c r="F3097" s="9">
        <v>8502</v>
      </c>
      <c r="G3097" s="9">
        <v>9683</v>
      </c>
      <c r="H3097" s="61">
        <v>2433</v>
      </c>
      <c r="I3097" s="9">
        <v>0</v>
      </c>
      <c r="J3097" s="9">
        <v>0</v>
      </c>
      <c r="K3097" s="9">
        <v>1293</v>
      </c>
      <c r="L3097" s="9">
        <v>0</v>
      </c>
      <c r="M3097" s="9"/>
      <c r="O3097" s="11">
        <f t="shared" si="536"/>
        <v>21911</v>
      </c>
      <c r="P3097" s="11">
        <v>0</v>
      </c>
      <c r="Q3097" s="11">
        <f t="shared" si="537"/>
        <v>1293</v>
      </c>
      <c r="S3097" s="11">
        <f t="shared" si="532"/>
        <v>21911</v>
      </c>
      <c r="T3097" s="11">
        <f t="shared" si="533"/>
        <v>21911</v>
      </c>
      <c r="U3097" s="11">
        <f t="shared" si="529"/>
        <v>80</v>
      </c>
      <c r="V3097" s="11">
        <f t="shared" si="534"/>
        <v>21911</v>
      </c>
      <c r="W3097" s="12">
        <f t="shared" si="530"/>
        <v>1</v>
      </c>
      <c r="X3097" s="11">
        <f t="shared" si="535"/>
        <v>0</v>
      </c>
      <c r="Y3097" s="12">
        <f t="shared" si="531"/>
        <v>0</v>
      </c>
    </row>
    <row r="3098" spans="1:25">
      <c r="A3098" s="1">
        <v>37795</v>
      </c>
      <c r="B3098" s="7" t="s">
        <v>80</v>
      </c>
      <c r="C3098" s="8" t="str">
        <f t="shared" si="538"/>
        <v>Mon</v>
      </c>
      <c r="F3098" s="9">
        <v>8716</v>
      </c>
      <c r="G3098" s="9">
        <v>10343</v>
      </c>
      <c r="H3098" s="61">
        <v>2686</v>
      </c>
      <c r="I3098" s="9">
        <v>0</v>
      </c>
      <c r="J3098" s="9">
        <v>0</v>
      </c>
      <c r="K3098" s="9">
        <v>1220</v>
      </c>
      <c r="L3098" s="9">
        <v>0</v>
      </c>
      <c r="M3098" s="9"/>
      <c r="O3098" s="11">
        <f t="shared" si="536"/>
        <v>22965</v>
      </c>
      <c r="P3098" s="11">
        <v>0</v>
      </c>
      <c r="Q3098" s="11">
        <f t="shared" si="537"/>
        <v>1220</v>
      </c>
      <c r="S3098" s="11">
        <f t="shared" si="532"/>
        <v>22965</v>
      </c>
      <c r="T3098" s="11">
        <f t="shared" si="533"/>
        <v>22965</v>
      </c>
      <c r="U3098" s="11">
        <f t="shared" si="529"/>
        <v>1054</v>
      </c>
      <c r="V3098" s="11">
        <f t="shared" si="534"/>
        <v>22965</v>
      </c>
      <c r="W3098" s="12">
        <f t="shared" si="530"/>
        <v>1</v>
      </c>
      <c r="X3098" s="11">
        <f t="shared" si="535"/>
        <v>0</v>
      </c>
      <c r="Y3098" s="12">
        <f t="shared" si="531"/>
        <v>0</v>
      </c>
    </row>
    <row r="3099" spans="1:25">
      <c r="A3099" s="1">
        <v>37796</v>
      </c>
      <c r="B3099" s="7" t="s">
        <v>80</v>
      </c>
      <c r="C3099" s="8" t="str">
        <f t="shared" si="538"/>
        <v>Tue</v>
      </c>
      <c r="F3099" s="9">
        <v>8331</v>
      </c>
      <c r="G3099" s="9">
        <v>10227</v>
      </c>
      <c r="H3099" s="61">
        <v>2655</v>
      </c>
      <c r="I3099" s="9">
        <v>0</v>
      </c>
      <c r="J3099" s="9">
        <v>0</v>
      </c>
      <c r="K3099" s="9">
        <v>1633</v>
      </c>
      <c r="L3099" s="9">
        <v>0</v>
      </c>
      <c r="M3099" s="9"/>
      <c r="O3099" s="11">
        <f t="shared" si="536"/>
        <v>22846</v>
      </c>
      <c r="P3099" s="11">
        <v>278</v>
      </c>
      <c r="Q3099" s="11">
        <f t="shared" si="537"/>
        <v>1355</v>
      </c>
      <c r="S3099" s="11">
        <f t="shared" si="532"/>
        <v>22568</v>
      </c>
      <c r="T3099" s="11">
        <f t="shared" si="533"/>
        <v>22568</v>
      </c>
      <c r="U3099" s="11">
        <f t="shared" si="529"/>
        <v>-397</v>
      </c>
      <c r="V3099" s="11">
        <f t="shared" si="534"/>
        <v>22568</v>
      </c>
      <c r="W3099" s="12">
        <f t="shared" si="530"/>
        <v>1</v>
      </c>
      <c r="X3099" s="11">
        <f t="shared" si="535"/>
        <v>0</v>
      </c>
      <c r="Y3099" s="12">
        <f t="shared" si="531"/>
        <v>0</v>
      </c>
    </row>
    <row r="3100" spans="1:25">
      <c r="A3100" s="1">
        <v>37797</v>
      </c>
      <c r="B3100" s="7" t="s">
        <v>80</v>
      </c>
      <c r="C3100" s="8" t="str">
        <f t="shared" si="538"/>
        <v>Wed</v>
      </c>
      <c r="F3100" s="9">
        <v>8146</v>
      </c>
      <c r="G3100" s="9">
        <v>10032</v>
      </c>
      <c r="H3100" s="61">
        <v>2609</v>
      </c>
      <c r="I3100" s="9">
        <v>0</v>
      </c>
      <c r="J3100" s="9">
        <v>0</v>
      </c>
      <c r="K3100" s="9">
        <v>1728</v>
      </c>
      <c r="L3100" s="9">
        <v>0</v>
      </c>
      <c r="M3100" s="9"/>
      <c r="O3100" s="11">
        <f t="shared" si="536"/>
        <v>22515</v>
      </c>
      <c r="P3100" s="11">
        <v>392</v>
      </c>
      <c r="Q3100" s="11">
        <f t="shared" si="537"/>
        <v>1336</v>
      </c>
      <c r="S3100" s="11">
        <f t="shared" si="532"/>
        <v>22123</v>
      </c>
      <c r="T3100" s="11">
        <f t="shared" si="533"/>
        <v>22123</v>
      </c>
      <c r="U3100" s="11">
        <f t="shared" si="529"/>
        <v>-445</v>
      </c>
      <c r="V3100" s="11">
        <f t="shared" si="534"/>
        <v>22123</v>
      </c>
      <c r="W3100" s="12">
        <f t="shared" si="530"/>
        <v>1</v>
      </c>
      <c r="X3100" s="11">
        <f t="shared" si="535"/>
        <v>0</v>
      </c>
      <c r="Y3100" s="12">
        <f t="shared" si="531"/>
        <v>0</v>
      </c>
    </row>
    <row r="3101" spans="1:25">
      <c r="A3101" s="1">
        <v>37798</v>
      </c>
      <c r="B3101" s="7" t="s">
        <v>80</v>
      </c>
      <c r="C3101" s="8" t="str">
        <f t="shared" si="538"/>
        <v>Thur</v>
      </c>
      <c r="F3101" s="9">
        <v>7990</v>
      </c>
      <c r="G3101" s="9">
        <v>9814</v>
      </c>
      <c r="H3101" s="61">
        <v>2527</v>
      </c>
      <c r="I3101" s="9">
        <v>0</v>
      </c>
      <c r="J3101" s="9">
        <v>0</v>
      </c>
      <c r="K3101" s="9">
        <v>1412</v>
      </c>
      <c r="L3101" s="9">
        <v>0</v>
      </c>
      <c r="M3101" s="9"/>
      <c r="O3101" s="11">
        <f t="shared" si="536"/>
        <v>21743</v>
      </c>
      <c r="P3101" s="11">
        <v>269</v>
      </c>
      <c r="Q3101" s="11">
        <f t="shared" si="537"/>
        <v>1143</v>
      </c>
      <c r="S3101" s="11">
        <f t="shared" si="532"/>
        <v>21474</v>
      </c>
      <c r="T3101" s="11">
        <f t="shared" si="533"/>
        <v>21474</v>
      </c>
      <c r="U3101" s="11">
        <f t="shared" si="529"/>
        <v>-649</v>
      </c>
      <c r="V3101" s="11">
        <f t="shared" si="534"/>
        <v>21474</v>
      </c>
      <c r="W3101" s="12">
        <f t="shared" si="530"/>
        <v>1</v>
      </c>
      <c r="X3101" s="11">
        <f t="shared" si="535"/>
        <v>0</v>
      </c>
      <c r="Y3101" s="12">
        <f t="shared" si="531"/>
        <v>0</v>
      </c>
    </row>
    <row r="3102" spans="1:25">
      <c r="A3102" s="1">
        <v>37799</v>
      </c>
      <c r="B3102" s="7" t="s">
        <v>80</v>
      </c>
      <c r="C3102" s="8" t="str">
        <f t="shared" si="538"/>
        <v>Fri</v>
      </c>
      <c r="F3102" s="9">
        <v>7520</v>
      </c>
      <c r="G3102" s="9">
        <v>9476</v>
      </c>
      <c r="H3102" s="61">
        <v>2457</v>
      </c>
      <c r="I3102" s="9">
        <v>0</v>
      </c>
      <c r="J3102" s="9">
        <v>0</v>
      </c>
      <c r="K3102" s="9">
        <v>1781</v>
      </c>
      <c r="L3102" s="9">
        <v>0</v>
      </c>
      <c r="M3102" s="9"/>
      <c r="O3102" s="11">
        <f t="shared" si="536"/>
        <v>21234</v>
      </c>
      <c r="P3102" s="11">
        <v>559</v>
      </c>
      <c r="Q3102" s="11">
        <f t="shared" si="537"/>
        <v>1222</v>
      </c>
      <c r="S3102" s="11">
        <f t="shared" si="532"/>
        <v>20675</v>
      </c>
      <c r="T3102" s="11">
        <f t="shared" si="533"/>
        <v>20675</v>
      </c>
      <c r="U3102" s="11">
        <f t="shared" si="529"/>
        <v>-799</v>
      </c>
      <c r="V3102" s="11">
        <f t="shared" si="534"/>
        <v>20675</v>
      </c>
      <c r="W3102" s="12">
        <f t="shared" si="530"/>
        <v>1</v>
      </c>
      <c r="X3102" s="11">
        <f t="shared" si="535"/>
        <v>0</v>
      </c>
      <c r="Y3102" s="12">
        <f t="shared" si="531"/>
        <v>0</v>
      </c>
    </row>
    <row r="3103" spans="1:25">
      <c r="A3103" s="1">
        <v>37800</v>
      </c>
      <c r="B3103" s="7" t="s">
        <v>80</v>
      </c>
      <c r="C3103" s="8" t="str">
        <f t="shared" si="538"/>
        <v>Sat</v>
      </c>
      <c r="F3103" s="9">
        <v>6731</v>
      </c>
      <c r="G3103" s="9">
        <v>8911</v>
      </c>
      <c r="H3103" s="61">
        <v>2075</v>
      </c>
      <c r="I3103" s="9">
        <v>0</v>
      </c>
      <c r="J3103" s="9">
        <v>0</v>
      </c>
      <c r="K3103" s="9">
        <v>1385</v>
      </c>
      <c r="L3103" s="9">
        <v>0</v>
      </c>
      <c r="M3103" s="9"/>
      <c r="O3103" s="11">
        <f t="shared" si="536"/>
        <v>19102</v>
      </c>
      <c r="P3103" s="11">
        <v>0</v>
      </c>
      <c r="Q3103" s="11">
        <f t="shared" si="537"/>
        <v>1385</v>
      </c>
      <c r="S3103" s="11">
        <f t="shared" si="532"/>
        <v>19102</v>
      </c>
      <c r="T3103" s="11">
        <f t="shared" si="533"/>
        <v>19102</v>
      </c>
      <c r="U3103" s="11">
        <f t="shared" si="529"/>
        <v>-1573</v>
      </c>
      <c r="V3103" s="11">
        <f t="shared" si="534"/>
        <v>19102</v>
      </c>
      <c r="W3103" s="12">
        <f t="shared" si="530"/>
        <v>1</v>
      </c>
      <c r="X3103" s="11">
        <f t="shared" si="535"/>
        <v>0</v>
      </c>
      <c r="Y3103" s="12">
        <f t="shared" si="531"/>
        <v>0</v>
      </c>
    </row>
    <row r="3104" spans="1:25">
      <c r="A3104" s="1">
        <v>37801</v>
      </c>
      <c r="B3104" s="7" t="s">
        <v>80</v>
      </c>
      <c r="C3104" s="8" t="str">
        <f t="shared" si="538"/>
        <v>Sun</v>
      </c>
      <c r="F3104" s="9">
        <v>6459</v>
      </c>
      <c r="G3104" s="9">
        <v>8634</v>
      </c>
      <c r="H3104" s="61">
        <v>2051</v>
      </c>
      <c r="I3104" s="9">
        <v>0</v>
      </c>
      <c r="J3104" s="9">
        <v>0</v>
      </c>
      <c r="K3104" s="9">
        <v>1409</v>
      </c>
      <c r="L3104" s="9">
        <v>0</v>
      </c>
      <c r="M3104" s="9"/>
      <c r="O3104" s="11">
        <f t="shared" si="536"/>
        <v>18553</v>
      </c>
      <c r="P3104" s="11">
        <v>0</v>
      </c>
      <c r="Q3104" s="11">
        <f t="shared" si="537"/>
        <v>1409</v>
      </c>
      <c r="S3104" s="11">
        <f t="shared" si="532"/>
        <v>18553</v>
      </c>
      <c r="T3104" s="11">
        <f t="shared" si="533"/>
        <v>18553</v>
      </c>
      <c r="U3104" s="11">
        <f t="shared" si="529"/>
        <v>-549</v>
      </c>
      <c r="V3104" s="11">
        <f t="shared" si="534"/>
        <v>18553</v>
      </c>
      <c r="W3104" s="12">
        <f t="shared" si="530"/>
        <v>1</v>
      </c>
      <c r="X3104" s="11">
        <f t="shared" si="535"/>
        <v>0</v>
      </c>
      <c r="Y3104" s="12">
        <f t="shared" si="531"/>
        <v>0</v>
      </c>
    </row>
    <row r="3105" spans="1:25">
      <c r="A3105" s="1">
        <v>37802</v>
      </c>
      <c r="B3105" s="7" t="s">
        <v>80</v>
      </c>
      <c r="C3105" s="8" t="str">
        <f t="shared" si="538"/>
        <v>Mon</v>
      </c>
      <c r="F3105" s="9">
        <v>7417</v>
      </c>
      <c r="G3105" s="9">
        <v>9147</v>
      </c>
      <c r="H3105" s="61">
        <v>2452</v>
      </c>
      <c r="I3105" s="9">
        <v>0</v>
      </c>
      <c r="J3105" s="9">
        <v>0</v>
      </c>
      <c r="K3105" s="9">
        <v>1723</v>
      </c>
      <c r="L3105" s="9">
        <v>0</v>
      </c>
      <c r="M3105" s="9"/>
      <c r="O3105" s="11">
        <f t="shared" si="536"/>
        <v>20739</v>
      </c>
      <c r="P3105" s="11">
        <v>238</v>
      </c>
      <c r="Q3105" s="11">
        <f t="shared" si="537"/>
        <v>1485</v>
      </c>
      <c r="S3105" s="11">
        <f t="shared" si="532"/>
        <v>20501</v>
      </c>
      <c r="T3105" s="11">
        <f t="shared" si="533"/>
        <v>20501</v>
      </c>
      <c r="U3105" s="11">
        <f t="shared" si="529"/>
        <v>1948</v>
      </c>
      <c r="V3105" s="11">
        <f t="shared" si="534"/>
        <v>20501</v>
      </c>
      <c r="W3105" s="12">
        <f t="shared" si="530"/>
        <v>1</v>
      </c>
      <c r="X3105" s="11">
        <f t="shared" si="535"/>
        <v>0</v>
      </c>
      <c r="Y3105" s="12">
        <f t="shared" si="531"/>
        <v>0</v>
      </c>
    </row>
    <row r="3106" spans="1:25">
      <c r="A3106" s="1">
        <v>37803</v>
      </c>
      <c r="B3106" s="7" t="s">
        <v>81</v>
      </c>
      <c r="C3106" s="8" t="str">
        <f t="shared" si="538"/>
        <v>Tue</v>
      </c>
      <c r="F3106" s="9">
        <v>7976</v>
      </c>
      <c r="G3106" s="9">
        <v>9309</v>
      </c>
      <c r="H3106" s="61">
        <v>2507</v>
      </c>
      <c r="I3106" s="9">
        <v>0</v>
      </c>
      <c r="J3106" s="9">
        <v>0</v>
      </c>
      <c r="K3106" s="9">
        <v>1946</v>
      </c>
      <c r="L3106" s="9">
        <v>0</v>
      </c>
      <c r="M3106" s="9"/>
      <c r="O3106" s="11">
        <f t="shared" si="536"/>
        <v>21738</v>
      </c>
      <c r="P3106" s="11">
        <v>505</v>
      </c>
      <c r="Q3106" s="11">
        <f t="shared" si="537"/>
        <v>1441</v>
      </c>
      <c r="S3106" s="11">
        <f t="shared" si="532"/>
        <v>21233</v>
      </c>
      <c r="T3106" s="11">
        <f t="shared" si="533"/>
        <v>21233</v>
      </c>
      <c r="U3106" s="11">
        <f t="shared" ref="U3106:U3167" si="539">S3106-S3105</f>
        <v>732</v>
      </c>
      <c r="V3106" s="11">
        <f t="shared" si="534"/>
        <v>21233</v>
      </c>
      <c r="W3106" s="12">
        <f t="shared" ref="W3106:W3167" si="540">V3106/S3106</f>
        <v>1</v>
      </c>
      <c r="X3106" s="11">
        <f t="shared" si="535"/>
        <v>0</v>
      </c>
      <c r="Y3106" s="12">
        <f t="shared" ref="Y3106:Y3167" si="541">X3106/S3106</f>
        <v>0</v>
      </c>
    </row>
    <row r="3107" spans="1:25">
      <c r="A3107" s="1">
        <v>37804</v>
      </c>
      <c r="B3107" s="7" t="s">
        <v>81</v>
      </c>
      <c r="C3107" s="8" t="str">
        <f t="shared" si="538"/>
        <v>Wed</v>
      </c>
      <c r="F3107" s="9">
        <v>8028</v>
      </c>
      <c r="G3107" s="9">
        <v>9313</v>
      </c>
      <c r="H3107" s="61">
        <v>2526</v>
      </c>
      <c r="I3107" s="9">
        <v>0</v>
      </c>
      <c r="J3107" s="9">
        <v>0</v>
      </c>
      <c r="K3107" s="9">
        <v>1400</v>
      </c>
      <c r="L3107" s="9">
        <v>0</v>
      </c>
      <c r="M3107" s="9"/>
      <c r="O3107" s="11">
        <f t="shared" si="536"/>
        <v>21267</v>
      </c>
      <c r="P3107" s="11">
        <v>0</v>
      </c>
      <c r="Q3107" s="11">
        <f t="shared" si="537"/>
        <v>1400</v>
      </c>
      <c r="S3107" s="11">
        <f t="shared" si="532"/>
        <v>21267</v>
      </c>
      <c r="T3107" s="11">
        <f t="shared" si="533"/>
        <v>21267</v>
      </c>
      <c r="U3107" s="11">
        <f t="shared" si="539"/>
        <v>34</v>
      </c>
      <c r="V3107" s="11">
        <f t="shared" si="534"/>
        <v>21267</v>
      </c>
      <c r="W3107" s="12">
        <f t="shared" si="540"/>
        <v>1</v>
      </c>
      <c r="X3107" s="11">
        <f t="shared" si="535"/>
        <v>0</v>
      </c>
      <c r="Y3107" s="12">
        <f t="shared" si="541"/>
        <v>0</v>
      </c>
    </row>
    <row r="3108" spans="1:25">
      <c r="A3108" s="1">
        <v>37805</v>
      </c>
      <c r="B3108" s="7" t="s">
        <v>81</v>
      </c>
      <c r="C3108" s="8" t="str">
        <f t="shared" si="538"/>
        <v>Thur</v>
      </c>
      <c r="F3108" s="9">
        <v>6691</v>
      </c>
      <c r="G3108" s="9">
        <v>8701</v>
      </c>
      <c r="H3108" s="61">
        <v>2020</v>
      </c>
      <c r="I3108" s="9">
        <v>0</v>
      </c>
      <c r="J3108" s="9">
        <v>0</v>
      </c>
      <c r="K3108" s="9">
        <v>1409</v>
      </c>
      <c r="L3108" s="9">
        <v>0</v>
      </c>
      <c r="M3108" s="9"/>
      <c r="O3108" s="11">
        <f t="shared" si="536"/>
        <v>18821</v>
      </c>
      <c r="P3108" s="11">
        <v>0</v>
      </c>
      <c r="Q3108" s="11">
        <f t="shared" si="537"/>
        <v>1409</v>
      </c>
      <c r="S3108" s="11">
        <f t="shared" si="532"/>
        <v>18821</v>
      </c>
      <c r="T3108" s="11">
        <f t="shared" si="533"/>
        <v>18821</v>
      </c>
      <c r="U3108" s="11">
        <f t="shared" si="539"/>
        <v>-2446</v>
      </c>
      <c r="V3108" s="11">
        <f t="shared" si="534"/>
        <v>18821</v>
      </c>
      <c r="W3108" s="12">
        <f t="shared" si="540"/>
        <v>1</v>
      </c>
      <c r="X3108" s="11">
        <f t="shared" si="535"/>
        <v>0</v>
      </c>
      <c r="Y3108" s="12">
        <f t="shared" si="541"/>
        <v>0</v>
      </c>
    </row>
    <row r="3109" spans="1:25">
      <c r="A3109" s="1">
        <v>37806</v>
      </c>
      <c r="B3109" s="7" t="s">
        <v>81</v>
      </c>
      <c r="C3109" s="8" t="str">
        <f t="shared" si="538"/>
        <v>Fri</v>
      </c>
      <c r="F3109" s="9">
        <v>5359</v>
      </c>
      <c r="G3109" s="9">
        <v>7961</v>
      </c>
      <c r="H3109" s="61">
        <v>1472</v>
      </c>
      <c r="I3109" s="9">
        <v>0</v>
      </c>
      <c r="J3109" s="9">
        <v>0</v>
      </c>
      <c r="K3109" s="9">
        <v>1501</v>
      </c>
      <c r="L3109" s="9">
        <v>0</v>
      </c>
      <c r="M3109" s="9"/>
      <c r="O3109" s="11">
        <f t="shared" si="536"/>
        <v>16293</v>
      </c>
      <c r="P3109" s="11">
        <v>0</v>
      </c>
      <c r="Q3109" s="11">
        <f t="shared" si="537"/>
        <v>1501</v>
      </c>
      <c r="S3109" s="11">
        <f t="shared" si="532"/>
        <v>16293</v>
      </c>
      <c r="T3109" s="11">
        <f t="shared" si="533"/>
        <v>16293</v>
      </c>
      <c r="U3109" s="11">
        <f t="shared" si="539"/>
        <v>-2528</v>
      </c>
      <c r="V3109" s="11">
        <f t="shared" si="534"/>
        <v>16293</v>
      </c>
      <c r="W3109" s="12">
        <f t="shared" si="540"/>
        <v>1</v>
      </c>
      <c r="X3109" s="11">
        <f t="shared" si="535"/>
        <v>0</v>
      </c>
      <c r="Y3109" s="12">
        <f t="shared" si="541"/>
        <v>0</v>
      </c>
    </row>
    <row r="3110" spans="1:25">
      <c r="A3110" s="1">
        <v>37807</v>
      </c>
      <c r="B3110" s="7" t="s">
        <v>81</v>
      </c>
      <c r="C3110" s="8" t="str">
        <f t="shared" si="538"/>
        <v>Sat</v>
      </c>
      <c r="F3110" s="9">
        <v>5673</v>
      </c>
      <c r="G3110" s="9">
        <v>8109</v>
      </c>
      <c r="H3110" s="61">
        <v>1632</v>
      </c>
      <c r="I3110" s="9">
        <v>0</v>
      </c>
      <c r="J3110" s="9">
        <v>0</v>
      </c>
      <c r="K3110" s="9">
        <v>1470</v>
      </c>
      <c r="L3110" s="9">
        <v>0</v>
      </c>
      <c r="M3110" s="9"/>
      <c r="O3110" s="11">
        <f t="shared" si="536"/>
        <v>16884</v>
      </c>
      <c r="P3110" s="11">
        <v>0</v>
      </c>
      <c r="Q3110" s="11">
        <f t="shared" si="537"/>
        <v>1470</v>
      </c>
      <c r="S3110" s="11">
        <f t="shared" si="532"/>
        <v>16884</v>
      </c>
      <c r="T3110" s="11">
        <f t="shared" si="533"/>
        <v>16884</v>
      </c>
      <c r="U3110" s="11">
        <f t="shared" si="539"/>
        <v>591</v>
      </c>
      <c r="V3110" s="11">
        <f t="shared" si="534"/>
        <v>16884</v>
      </c>
      <c r="W3110" s="12">
        <f t="shared" si="540"/>
        <v>1</v>
      </c>
      <c r="X3110" s="11">
        <f t="shared" si="535"/>
        <v>0</v>
      </c>
      <c r="Y3110" s="12">
        <f t="shared" si="541"/>
        <v>0</v>
      </c>
    </row>
    <row r="3111" spans="1:25">
      <c r="A3111" s="1">
        <v>37808</v>
      </c>
      <c r="B3111" s="7" t="s">
        <v>81</v>
      </c>
      <c r="C3111" s="8" t="str">
        <f t="shared" si="538"/>
        <v>Sun</v>
      </c>
      <c r="F3111" s="9">
        <v>6540</v>
      </c>
      <c r="G3111" s="9">
        <v>8660</v>
      </c>
      <c r="H3111" s="61">
        <v>1950</v>
      </c>
      <c r="I3111" s="9">
        <v>0</v>
      </c>
      <c r="J3111" s="9">
        <v>0</v>
      </c>
      <c r="K3111" s="9">
        <v>1489</v>
      </c>
      <c r="L3111" s="9">
        <v>0</v>
      </c>
      <c r="M3111" s="9"/>
      <c r="O3111" s="11">
        <f t="shared" si="536"/>
        <v>18639</v>
      </c>
      <c r="P3111" s="11">
        <v>72</v>
      </c>
      <c r="Q3111" s="11">
        <f t="shared" si="537"/>
        <v>1417</v>
      </c>
      <c r="S3111" s="11">
        <f t="shared" si="532"/>
        <v>18567</v>
      </c>
      <c r="T3111" s="11">
        <f t="shared" si="533"/>
        <v>18567</v>
      </c>
      <c r="U3111" s="11">
        <f t="shared" si="539"/>
        <v>1683</v>
      </c>
      <c r="V3111" s="11">
        <f t="shared" si="534"/>
        <v>18567</v>
      </c>
      <c r="W3111" s="12">
        <f t="shared" si="540"/>
        <v>1</v>
      </c>
      <c r="X3111" s="11">
        <f t="shared" si="535"/>
        <v>0</v>
      </c>
      <c r="Y3111" s="12">
        <f t="shared" si="541"/>
        <v>0</v>
      </c>
    </row>
    <row r="3112" spans="1:25">
      <c r="A3112" s="1">
        <v>37809</v>
      </c>
      <c r="B3112" s="7" t="s">
        <v>81</v>
      </c>
      <c r="C3112" s="8" t="str">
        <f t="shared" si="538"/>
        <v>Mon</v>
      </c>
      <c r="F3112" s="9">
        <v>7617</v>
      </c>
      <c r="G3112" s="9">
        <v>9508</v>
      </c>
      <c r="H3112" s="61">
        <v>2492</v>
      </c>
      <c r="I3112" s="9">
        <v>0</v>
      </c>
      <c r="J3112" s="9">
        <v>0</v>
      </c>
      <c r="K3112" s="9">
        <v>1629</v>
      </c>
      <c r="L3112" s="9">
        <v>0</v>
      </c>
      <c r="M3112" s="9"/>
      <c r="O3112" s="11">
        <f t="shared" si="536"/>
        <v>21246</v>
      </c>
      <c r="P3112" s="11">
        <v>299</v>
      </c>
      <c r="Q3112" s="11">
        <f t="shared" si="537"/>
        <v>1330</v>
      </c>
      <c r="S3112" s="11">
        <f t="shared" ref="S3112:S3175" si="542">O3112-P3112</f>
        <v>20947</v>
      </c>
      <c r="T3112" s="11">
        <f t="shared" si="533"/>
        <v>20947</v>
      </c>
      <c r="U3112" s="11">
        <f t="shared" si="539"/>
        <v>2380</v>
      </c>
      <c r="V3112" s="11">
        <f t="shared" si="534"/>
        <v>20947</v>
      </c>
      <c r="W3112" s="12">
        <f t="shared" si="540"/>
        <v>1</v>
      </c>
      <c r="X3112" s="11">
        <f t="shared" si="535"/>
        <v>0</v>
      </c>
      <c r="Y3112" s="12">
        <f t="shared" si="541"/>
        <v>0</v>
      </c>
    </row>
    <row r="3113" spans="1:25">
      <c r="A3113" s="1">
        <v>37810</v>
      </c>
      <c r="B3113" s="7" t="s">
        <v>81</v>
      </c>
      <c r="C3113" s="8" t="str">
        <f t="shared" si="538"/>
        <v>Tue</v>
      </c>
      <c r="F3113" s="9">
        <v>7651</v>
      </c>
      <c r="G3113" s="9">
        <v>9614</v>
      </c>
      <c r="H3113" s="61">
        <v>2474</v>
      </c>
      <c r="I3113" s="9">
        <v>0</v>
      </c>
      <c r="J3113" s="9">
        <v>0</v>
      </c>
      <c r="K3113" s="9">
        <v>1099</v>
      </c>
      <c r="L3113" s="9">
        <v>0</v>
      </c>
      <c r="M3113" s="9"/>
      <c r="O3113" s="11">
        <f t="shared" si="536"/>
        <v>20838</v>
      </c>
      <c r="P3113" s="11">
        <v>227</v>
      </c>
      <c r="Q3113" s="11">
        <f t="shared" si="537"/>
        <v>872</v>
      </c>
      <c r="S3113" s="11">
        <f t="shared" si="542"/>
        <v>20611</v>
      </c>
      <c r="T3113" s="11">
        <f t="shared" si="533"/>
        <v>20611</v>
      </c>
      <c r="U3113" s="11">
        <f t="shared" si="539"/>
        <v>-336</v>
      </c>
      <c r="V3113" s="11">
        <f t="shared" si="534"/>
        <v>20611</v>
      </c>
      <c r="W3113" s="12">
        <f t="shared" si="540"/>
        <v>1</v>
      </c>
      <c r="X3113" s="11">
        <f t="shared" si="535"/>
        <v>0</v>
      </c>
      <c r="Y3113" s="12">
        <f t="shared" si="541"/>
        <v>0</v>
      </c>
    </row>
    <row r="3114" spans="1:25">
      <c r="A3114" s="1">
        <v>37811</v>
      </c>
      <c r="B3114" s="7" t="s">
        <v>81</v>
      </c>
      <c r="C3114" s="8" t="str">
        <f t="shared" si="538"/>
        <v>Wed</v>
      </c>
      <c r="F3114" s="9">
        <v>7757</v>
      </c>
      <c r="G3114" s="9">
        <v>9593</v>
      </c>
      <c r="H3114" s="61">
        <v>2496</v>
      </c>
      <c r="I3114" s="9">
        <v>0</v>
      </c>
      <c r="J3114" s="9">
        <v>0</v>
      </c>
      <c r="K3114" s="9">
        <v>727</v>
      </c>
      <c r="L3114" s="9">
        <v>0</v>
      </c>
      <c r="M3114" s="9"/>
      <c r="O3114" s="11">
        <f t="shared" si="536"/>
        <v>20573</v>
      </c>
      <c r="P3114" s="11">
        <v>483</v>
      </c>
      <c r="Q3114" s="11">
        <f t="shared" si="537"/>
        <v>244</v>
      </c>
      <c r="S3114" s="11">
        <f t="shared" si="542"/>
        <v>20090</v>
      </c>
      <c r="T3114" s="11">
        <f t="shared" si="533"/>
        <v>20090</v>
      </c>
      <c r="U3114" s="11">
        <f t="shared" si="539"/>
        <v>-521</v>
      </c>
      <c r="V3114" s="11">
        <f t="shared" si="534"/>
        <v>20090</v>
      </c>
      <c r="W3114" s="12">
        <f t="shared" si="540"/>
        <v>1</v>
      </c>
      <c r="X3114" s="11">
        <f t="shared" si="535"/>
        <v>0</v>
      </c>
      <c r="Y3114" s="12">
        <f t="shared" si="541"/>
        <v>0</v>
      </c>
    </row>
    <row r="3115" spans="1:25">
      <c r="A3115" s="1">
        <v>37812</v>
      </c>
      <c r="B3115" s="7" t="s">
        <v>81</v>
      </c>
      <c r="C3115" s="8" t="str">
        <f t="shared" si="538"/>
        <v>Thur</v>
      </c>
      <c r="F3115" s="9">
        <v>8359</v>
      </c>
      <c r="G3115" s="9">
        <v>9661</v>
      </c>
      <c r="H3115" s="61">
        <v>2465</v>
      </c>
      <c r="I3115" s="9">
        <v>0</v>
      </c>
      <c r="J3115" s="9">
        <v>0</v>
      </c>
      <c r="K3115" s="9">
        <v>0</v>
      </c>
      <c r="L3115" s="9">
        <v>0</v>
      </c>
      <c r="M3115" s="9"/>
      <c r="O3115" s="11">
        <f t="shared" si="536"/>
        <v>20485</v>
      </c>
      <c r="P3115" s="11">
        <v>0</v>
      </c>
      <c r="Q3115" s="11">
        <f t="shared" si="537"/>
        <v>0</v>
      </c>
      <c r="S3115" s="11">
        <f t="shared" si="542"/>
        <v>20485</v>
      </c>
      <c r="T3115" s="11">
        <f t="shared" si="533"/>
        <v>20485</v>
      </c>
      <c r="U3115" s="11">
        <f t="shared" si="539"/>
        <v>395</v>
      </c>
      <c r="V3115" s="11">
        <f t="shared" si="534"/>
        <v>20485</v>
      </c>
      <c r="W3115" s="12">
        <f t="shared" si="540"/>
        <v>1</v>
      </c>
      <c r="X3115" s="11">
        <f t="shared" si="535"/>
        <v>0</v>
      </c>
      <c r="Y3115" s="12">
        <f t="shared" si="541"/>
        <v>0</v>
      </c>
    </row>
    <row r="3116" spans="1:25">
      <c r="A3116" s="1">
        <v>37813</v>
      </c>
      <c r="B3116" s="7" t="s">
        <v>81</v>
      </c>
      <c r="C3116" s="8" t="str">
        <f t="shared" si="538"/>
        <v>Fri</v>
      </c>
      <c r="F3116" s="9">
        <v>7847</v>
      </c>
      <c r="G3116" s="9">
        <v>9265</v>
      </c>
      <c r="H3116" s="61">
        <v>2355</v>
      </c>
      <c r="I3116" s="9">
        <v>0</v>
      </c>
      <c r="J3116" s="9">
        <v>0</v>
      </c>
      <c r="K3116" s="9">
        <v>9473</v>
      </c>
      <c r="L3116" s="9">
        <v>0</v>
      </c>
      <c r="M3116" s="9"/>
      <c r="O3116" s="11">
        <f t="shared" si="536"/>
        <v>28940</v>
      </c>
      <c r="P3116" s="11">
        <v>9479</v>
      </c>
      <c r="Q3116" s="11">
        <f t="shared" si="537"/>
        <v>-6</v>
      </c>
      <c r="S3116" s="11">
        <f t="shared" si="542"/>
        <v>19461</v>
      </c>
      <c r="T3116" s="11">
        <f t="shared" si="533"/>
        <v>19461</v>
      </c>
      <c r="U3116" s="11">
        <f t="shared" si="539"/>
        <v>-1024</v>
      </c>
      <c r="V3116" s="11">
        <f t="shared" si="534"/>
        <v>19461</v>
      </c>
      <c r="W3116" s="12">
        <f t="shared" si="540"/>
        <v>1</v>
      </c>
      <c r="X3116" s="11">
        <f t="shared" si="535"/>
        <v>0</v>
      </c>
      <c r="Y3116" s="12">
        <f t="shared" si="541"/>
        <v>0</v>
      </c>
    </row>
    <row r="3117" spans="1:25">
      <c r="A3117" s="1">
        <v>37814</v>
      </c>
      <c r="B3117" s="7" t="s">
        <v>81</v>
      </c>
      <c r="C3117" s="8" t="str">
        <f t="shared" si="538"/>
        <v>Sat</v>
      </c>
      <c r="F3117" s="9">
        <v>6760</v>
      </c>
      <c r="G3117" s="9">
        <v>8557</v>
      </c>
      <c r="H3117" s="61">
        <v>1845</v>
      </c>
      <c r="I3117" s="9">
        <v>0</v>
      </c>
      <c r="J3117" s="9">
        <v>0</v>
      </c>
      <c r="K3117" s="9">
        <v>20349</v>
      </c>
      <c r="L3117" s="9">
        <v>0</v>
      </c>
      <c r="M3117" s="9"/>
      <c r="O3117" s="11">
        <f t="shared" si="536"/>
        <v>37511</v>
      </c>
      <c r="P3117" s="11">
        <v>20202</v>
      </c>
      <c r="Q3117" s="11">
        <f t="shared" si="537"/>
        <v>147</v>
      </c>
      <c r="S3117" s="11">
        <f t="shared" si="542"/>
        <v>17309</v>
      </c>
      <c r="T3117" s="11">
        <f t="shared" si="533"/>
        <v>17309</v>
      </c>
      <c r="U3117" s="11">
        <f t="shared" si="539"/>
        <v>-2152</v>
      </c>
      <c r="V3117" s="11">
        <f t="shared" si="534"/>
        <v>17309</v>
      </c>
      <c r="W3117" s="12">
        <f t="shared" si="540"/>
        <v>1</v>
      </c>
      <c r="X3117" s="11">
        <f t="shared" si="535"/>
        <v>0</v>
      </c>
      <c r="Y3117" s="12">
        <f t="shared" si="541"/>
        <v>0</v>
      </c>
    </row>
    <row r="3118" spans="1:25">
      <c r="A3118" s="1">
        <v>37815</v>
      </c>
      <c r="B3118" s="7" t="s">
        <v>81</v>
      </c>
      <c r="C3118" s="8" t="str">
        <f t="shared" si="538"/>
        <v>Sun</v>
      </c>
      <c r="F3118" s="9">
        <v>7950</v>
      </c>
      <c r="G3118" s="9">
        <v>8624</v>
      </c>
      <c r="H3118" s="61">
        <v>2239</v>
      </c>
      <c r="I3118" s="9">
        <v>0</v>
      </c>
      <c r="J3118" s="9">
        <v>0</v>
      </c>
      <c r="K3118" s="9">
        <v>2823</v>
      </c>
      <c r="L3118" s="9">
        <v>0</v>
      </c>
      <c r="M3118" s="9"/>
      <c r="O3118" s="11">
        <f t="shared" si="536"/>
        <v>21636</v>
      </c>
      <c r="P3118" s="11">
        <v>2789</v>
      </c>
      <c r="Q3118" s="11">
        <f t="shared" si="537"/>
        <v>34</v>
      </c>
      <c r="S3118" s="11">
        <f t="shared" si="542"/>
        <v>18847</v>
      </c>
      <c r="T3118" s="11">
        <f t="shared" si="533"/>
        <v>18847</v>
      </c>
      <c r="U3118" s="11">
        <f t="shared" si="539"/>
        <v>1538</v>
      </c>
      <c r="V3118" s="11">
        <f t="shared" si="534"/>
        <v>18847</v>
      </c>
      <c r="W3118" s="12">
        <f t="shared" si="540"/>
        <v>1</v>
      </c>
      <c r="X3118" s="11">
        <f t="shared" si="535"/>
        <v>0</v>
      </c>
      <c r="Y3118" s="12">
        <f t="shared" si="541"/>
        <v>0</v>
      </c>
    </row>
    <row r="3119" spans="1:25">
      <c r="A3119" s="1">
        <v>37816</v>
      </c>
      <c r="B3119" s="7" t="s">
        <v>81</v>
      </c>
      <c r="C3119" s="8" t="str">
        <f t="shared" si="538"/>
        <v>Mon</v>
      </c>
      <c r="F3119" s="9">
        <v>8908</v>
      </c>
      <c r="G3119" s="9">
        <v>10111</v>
      </c>
      <c r="H3119" s="61">
        <v>2613</v>
      </c>
      <c r="I3119" s="9">
        <v>0</v>
      </c>
      <c r="J3119" s="9">
        <v>0</v>
      </c>
      <c r="K3119" s="9">
        <v>33920</v>
      </c>
      <c r="L3119" s="9">
        <v>0</v>
      </c>
      <c r="M3119" s="9"/>
      <c r="O3119" s="11">
        <f t="shared" si="536"/>
        <v>55552</v>
      </c>
      <c r="P3119" s="11">
        <v>32648</v>
      </c>
      <c r="Q3119" s="11">
        <f t="shared" si="537"/>
        <v>1272</v>
      </c>
      <c r="S3119" s="11">
        <f t="shared" si="542"/>
        <v>22904</v>
      </c>
      <c r="T3119" s="11">
        <f t="shared" si="533"/>
        <v>22904</v>
      </c>
      <c r="U3119" s="11">
        <f t="shared" si="539"/>
        <v>4057</v>
      </c>
      <c r="V3119" s="11">
        <f t="shared" si="534"/>
        <v>22904</v>
      </c>
      <c r="W3119" s="12">
        <f t="shared" si="540"/>
        <v>1</v>
      </c>
      <c r="X3119" s="11">
        <f t="shared" si="535"/>
        <v>0</v>
      </c>
      <c r="Y3119" s="12">
        <f t="shared" si="541"/>
        <v>0</v>
      </c>
    </row>
    <row r="3120" spans="1:25">
      <c r="A3120" s="1">
        <v>37817</v>
      </c>
      <c r="B3120" s="7" t="s">
        <v>81</v>
      </c>
      <c r="C3120" s="8" t="str">
        <f t="shared" si="538"/>
        <v>Tue</v>
      </c>
      <c r="F3120" s="9">
        <v>9270</v>
      </c>
      <c r="G3120" s="9">
        <v>10225</v>
      </c>
      <c r="H3120" s="61">
        <v>2608</v>
      </c>
      <c r="I3120" s="9">
        <v>0</v>
      </c>
      <c r="J3120" s="9">
        <v>0</v>
      </c>
      <c r="K3120" s="9">
        <v>33819</v>
      </c>
      <c r="L3120" s="9">
        <v>0</v>
      </c>
      <c r="M3120" s="9"/>
      <c r="O3120" s="11">
        <f t="shared" si="536"/>
        <v>55922</v>
      </c>
      <c r="P3120" s="11">
        <v>32501</v>
      </c>
      <c r="Q3120" s="11">
        <f t="shared" si="537"/>
        <v>1318</v>
      </c>
      <c r="S3120" s="11">
        <f t="shared" si="542"/>
        <v>23421</v>
      </c>
      <c r="T3120" s="11">
        <f t="shared" si="533"/>
        <v>23421</v>
      </c>
      <c r="U3120" s="11">
        <f t="shared" si="539"/>
        <v>517</v>
      </c>
      <c r="V3120" s="11">
        <f t="shared" si="534"/>
        <v>23421</v>
      </c>
      <c r="W3120" s="12">
        <f t="shared" si="540"/>
        <v>1</v>
      </c>
      <c r="X3120" s="11">
        <f t="shared" si="535"/>
        <v>0</v>
      </c>
      <c r="Y3120" s="12">
        <f t="shared" si="541"/>
        <v>0</v>
      </c>
    </row>
    <row r="3121" spans="1:25">
      <c r="A3121" s="1">
        <v>37818</v>
      </c>
      <c r="B3121" s="7" t="s">
        <v>81</v>
      </c>
      <c r="C3121" s="8" t="str">
        <f t="shared" si="538"/>
        <v>Wed</v>
      </c>
      <c r="F3121" s="9">
        <v>9096</v>
      </c>
      <c r="G3121" s="9">
        <v>10169</v>
      </c>
      <c r="H3121" s="61">
        <v>2594</v>
      </c>
      <c r="I3121" s="9">
        <v>0</v>
      </c>
      <c r="J3121" s="9">
        <v>0</v>
      </c>
      <c r="K3121" s="9">
        <v>36253</v>
      </c>
      <c r="L3121" s="9">
        <v>0</v>
      </c>
      <c r="M3121" s="9"/>
      <c r="O3121" s="11">
        <f t="shared" si="536"/>
        <v>58112</v>
      </c>
      <c r="P3121" s="11">
        <v>35041</v>
      </c>
      <c r="Q3121" s="11">
        <f t="shared" si="537"/>
        <v>1212</v>
      </c>
      <c r="S3121" s="11">
        <f t="shared" si="542"/>
        <v>23071</v>
      </c>
      <c r="T3121" s="11">
        <f t="shared" si="533"/>
        <v>23071</v>
      </c>
      <c r="U3121" s="11">
        <f t="shared" si="539"/>
        <v>-350</v>
      </c>
      <c r="V3121" s="11">
        <f t="shared" si="534"/>
        <v>23071</v>
      </c>
      <c r="W3121" s="12">
        <f t="shared" si="540"/>
        <v>1</v>
      </c>
      <c r="X3121" s="11">
        <f t="shared" si="535"/>
        <v>0</v>
      </c>
      <c r="Y3121" s="12">
        <f t="shared" si="541"/>
        <v>0</v>
      </c>
    </row>
    <row r="3122" spans="1:25">
      <c r="A3122" s="1">
        <v>37819</v>
      </c>
      <c r="B3122" s="7" t="s">
        <v>81</v>
      </c>
      <c r="C3122" s="8" t="str">
        <f t="shared" si="538"/>
        <v>Thur</v>
      </c>
      <c r="F3122" s="9">
        <v>9467</v>
      </c>
      <c r="G3122" s="9">
        <v>10196</v>
      </c>
      <c r="H3122" s="61">
        <v>2603</v>
      </c>
      <c r="I3122" s="9">
        <v>0</v>
      </c>
      <c r="J3122" s="9">
        <v>0</v>
      </c>
      <c r="K3122" s="9">
        <v>34243</v>
      </c>
      <c r="L3122" s="9">
        <v>0</v>
      </c>
      <c r="M3122" s="9"/>
      <c r="O3122" s="11">
        <f t="shared" si="536"/>
        <v>56509</v>
      </c>
      <c r="P3122" s="11">
        <v>33172</v>
      </c>
      <c r="Q3122" s="11">
        <f t="shared" si="537"/>
        <v>1071</v>
      </c>
      <c r="S3122" s="11">
        <f t="shared" si="542"/>
        <v>23337</v>
      </c>
      <c r="T3122" s="11">
        <f t="shared" si="533"/>
        <v>23337</v>
      </c>
      <c r="U3122" s="11">
        <f t="shared" si="539"/>
        <v>266</v>
      </c>
      <c r="V3122" s="11">
        <f t="shared" si="534"/>
        <v>23337</v>
      </c>
      <c r="W3122" s="12">
        <f t="shared" si="540"/>
        <v>1</v>
      </c>
      <c r="X3122" s="11">
        <f t="shared" si="535"/>
        <v>0</v>
      </c>
      <c r="Y3122" s="12">
        <f t="shared" si="541"/>
        <v>0</v>
      </c>
    </row>
    <row r="3123" spans="1:25">
      <c r="A3123" s="1">
        <v>37820</v>
      </c>
      <c r="B3123" s="7" t="s">
        <v>81</v>
      </c>
      <c r="C3123" s="8" t="str">
        <f t="shared" si="538"/>
        <v>Fri</v>
      </c>
      <c r="F3123" s="9">
        <v>8016</v>
      </c>
      <c r="G3123" s="9">
        <v>9424</v>
      </c>
      <c r="H3123" s="61">
        <v>2509</v>
      </c>
      <c r="I3123" s="9">
        <v>0</v>
      </c>
      <c r="J3123" s="9">
        <v>0</v>
      </c>
      <c r="K3123" s="9">
        <v>14066</v>
      </c>
      <c r="L3123" s="9">
        <v>0</v>
      </c>
      <c r="M3123" s="9"/>
      <c r="O3123" s="11">
        <f t="shared" si="536"/>
        <v>34015</v>
      </c>
      <c r="P3123" s="11">
        <v>12879</v>
      </c>
      <c r="Q3123" s="11">
        <f t="shared" si="537"/>
        <v>1187</v>
      </c>
      <c r="S3123" s="11">
        <f t="shared" si="542"/>
        <v>21136</v>
      </c>
      <c r="T3123" s="11">
        <f t="shared" si="533"/>
        <v>21136</v>
      </c>
      <c r="U3123" s="11">
        <f t="shared" si="539"/>
        <v>-2201</v>
      </c>
      <c r="V3123" s="11">
        <f t="shared" si="534"/>
        <v>21136</v>
      </c>
      <c r="W3123" s="12">
        <f t="shared" si="540"/>
        <v>1</v>
      </c>
      <c r="X3123" s="11">
        <f t="shared" si="535"/>
        <v>0</v>
      </c>
      <c r="Y3123" s="12">
        <f t="shared" si="541"/>
        <v>0</v>
      </c>
    </row>
    <row r="3124" spans="1:25">
      <c r="A3124" s="1">
        <v>37821</v>
      </c>
      <c r="B3124" s="7" t="s">
        <v>81</v>
      </c>
      <c r="C3124" s="8" t="str">
        <f t="shared" si="538"/>
        <v>Sat</v>
      </c>
      <c r="F3124" s="9">
        <v>6974</v>
      </c>
      <c r="G3124" s="9">
        <v>8690</v>
      </c>
      <c r="H3124" s="61">
        <v>1817</v>
      </c>
      <c r="I3124" s="9">
        <v>0</v>
      </c>
      <c r="J3124" s="9">
        <v>0</v>
      </c>
      <c r="K3124" s="9">
        <v>1160</v>
      </c>
      <c r="L3124" s="9">
        <v>0</v>
      </c>
      <c r="M3124" s="9"/>
      <c r="O3124" s="11">
        <f t="shared" si="536"/>
        <v>18641</v>
      </c>
      <c r="P3124" s="11">
        <v>0</v>
      </c>
      <c r="Q3124" s="11">
        <f t="shared" si="537"/>
        <v>1160</v>
      </c>
      <c r="S3124" s="11">
        <f t="shared" si="542"/>
        <v>18641</v>
      </c>
      <c r="T3124" s="11">
        <f t="shared" si="533"/>
        <v>18641</v>
      </c>
      <c r="U3124" s="11">
        <f t="shared" si="539"/>
        <v>-2495</v>
      </c>
      <c r="V3124" s="11">
        <f t="shared" si="534"/>
        <v>18641</v>
      </c>
      <c r="W3124" s="12">
        <f t="shared" si="540"/>
        <v>1</v>
      </c>
      <c r="X3124" s="11">
        <f t="shared" si="535"/>
        <v>0</v>
      </c>
      <c r="Y3124" s="12">
        <f t="shared" si="541"/>
        <v>0</v>
      </c>
    </row>
    <row r="3125" spans="1:25">
      <c r="A3125" s="1">
        <v>37822</v>
      </c>
      <c r="B3125" s="7" t="s">
        <v>81</v>
      </c>
      <c r="C3125" s="8" t="str">
        <f t="shared" si="538"/>
        <v>Sun</v>
      </c>
      <c r="F3125" s="9">
        <v>7845</v>
      </c>
      <c r="G3125" s="9">
        <v>9240</v>
      </c>
      <c r="H3125" s="61">
        <v>2132</v>
      </c>
      <c r="I3125" s="9">
        <v>0</v>
      </c>
      <c r="J3125" s="9">
        <v>0</v>
      </c>
      <c r="K3125" s="9">
        <v>1066</v>
      </c>
      <c r="L3125" s="9">
        <v>0</v>
      </c>
      <c r="M3125" s="9"/>
      <c r="O3125" s="11">
        <f t="shared" si="536"/>
        <v>20283</v>
      </c>
      <c r="P3125" s="11">
        <v>0</v>
      </c>
      <c r="Q3125" s="11">
        <f t="shared" si="537"/>
        <v>1066</v>
      </c>
      <c r="S3125" s="11">
        <f t="shared" si="542"/>
        <v>20283</v>
      </c>
      <c r="T3125" s="11">
        <f t="shared" si="533"/>
        <v>20283</v>
      </c>
      <c r="U3125" s="11">
        <f t="shared" si="539"/>
        <v>1642</v>
      </c>
      <c r="V3125" s="11">
        <f t="shared" si="534"/>
        <v>20283</v>
      </c>
      <c r="W3125" s="12">
        <f t="shared" si="540"/>
        <v>1</v>
      </c>
      <c r="X3125" s="11">
        <f t="shared" si="535"/>
        <v>0</v>
      </c>
      <c r="Y3125" s="12">
        <f t="shared" si="541"/>
        <v>0</v>
      </c>
    </row>
    <row r="3126" spans="1:25">
      <c r="A3126" s="1">
        <v>37823</v>
      </c>
      <c r="B3126" s="7" t="s">
        <v>81</v>
      </c>
      <c r="C3126" s="8" t="str">
        <f t="shared" si="538"/>
        <v>Mon</v>
      </c>
      <c r="F3126" s="9">
        <v>8875</v>
      </c>
      <c r="G3126" s="9">
        <v>10072</v>
      </c>
      <c r="H3126" s="61">
        <v>2630</v>
      </c>
      <c r="I3126" s="9">
        <v>0</v>
      </c>
      <c r="J3126" s="9">
        <v>0</v>
      </c>
      <c r="K3126" s="9">
        <v>26390</v>
      </c>
      <c r="L3126" s="9">
        <v>0</v>
      </c>
      <c r="M3126" s="9"/>
      <c r="O3126" s="11">
        <f t="shared" si="536"/>
        <v>47967</v>
      </c>
      <c r="P3126" s="11">
        <v>25333</v>
      </c>
      <c r="Q3126" s="11">
        <f t="shared" si="537"/>
        <v>1057</v>
      </c>
      <c r="S3126" s="11">
        <f t="shared" si="542"/>
        <v>22634</v>
      </c>
      <c r="T3126" s="11">
        <f t="shared" si="533"/>
        <v>22634</v>
      </c>
      <c r="U3126" s="11">
        <f t="shared" si="539"/>
        <v>2351</v>
      </c>
      <c r="V3126" s="11">
        <f t="shared" si="534"/>
        <v>22634</v>
      </c>
      <c r="W3126" s="12">
        <f t="shared" si="540"/>
        <v>1</v>
      </c>
      <c r="X3126" s="11">
        <f t="shared" si="535"/>
        <v>0</v>
      </c>
      <c r="Y3126" s="12">
        <f t="shared" si="541"/>
        <v>0</v>
      </c>
    </row>
    <row r="3127" spans="1:25">
      <c r="A3127" s="1">
        <v>37824</v>
      </c>
      <c r="B3127" s="7" t="s">
        <v>81</v>
      </c>
      <c r="C3127" s="8" t="str">
        <f t="shared" si="538"/>
        <v>Tue</v>
      </c>
      <c r="F3127" s="9">
        <v>8919</v>
      </c>
      <c r="G3127" s="9">
        <v>10155</v>
      </c>
      <c r="H3127" s="61">
        <v>2529</v>
      </c>
      <c r="I3127" s="9">
        <v>0</v>
      </c>
      <c r="J3127" s="9">
        <v>0</v>
      </c>
      <c r="K3127" s="9">
        <v>26255</v>
      </c>
      <c r="L3127" s="9">
        <v>0</v>
      </c>
      <c r="M3127" s="9"/>
      <c r="O3127" s="11">
        <f t="shared" si="536"/>
        <v>47858</v>
      </c>
      <c r="P3127" s="11">
        <v>25202</v>
      </c>
      <c r="Q3127" s="11">
        <f t="shared" si="537"/>
        <v>1053</v>
      </c>
      <c r="S3127" s="11">
        <f t="shared" si="542"/>
        <v>22656</v>
      </c>
      <c r="T3127" s="11">
        <f t="shared" si="533"/>
        <v>22656</v>
      </c>
      <c r="U3127" s="11">
        <f t="shared" si="539"/>
        <v>22</v>
      </c>
      <c r="V3127" s="11">
        <f t="shared" si="534"/>
        <v>22656</v>
      </c>
      <c r="W3127" s="12">
        <f t="shared" si="540"/>
        <v>1</v>
      </c>
      <c r="X3127" s="11">
        <f t="shared" si="535"/>
        <v>0</v>
      </c>
      <c r="Y3127" s="12">
        <f t="shared" si="541"/>
        <v>0</v>
      </c>
    </row>
    <row r="3128" spans="1:25">
      <c r="A3128" s="1">
        <v>37825</v>
      </c>
      <c r="B3128" s="7" t="s">
        <v>81</v>
      </c>
      <c r="C3128" s="8" t="str">
        <f t="shared" si="538"/>
        <v>Wed</v>
      </c>
      <c r="F3128" s="9">
        <v>9286</v>
      </c>
      <c r="G3128" s="9">
        <v>10436</v>
      </c>
      <c r="H3128" s="61">
        <v>2620</v>
      </c>
      <c r="I3128" s="9">
        <v>0</v>
      </c>
      <c r="J3128" s="9">
        <v>0</v>
      </c>
      <c r="K3128" s="9">
        <v>1097</v>
      </c>
      <c r="L3128" s="9">
        <v>0</v>
      </c>
      <c r="M3128" s="9"/>
      <c r="O3128" s="11">
        <f t="shared" si="536"/>
        <v>23439</v>
      </c>
      <c r="P3128" s="11">
        <v>0</v>
      </c>
      <c r="Q3128" s="11">
        <f t="shared" si="537"/>
        <v>1097</v>
      </c>
      <c r="S3128" s="11">
        <f t="shared" si="542"/>
        <v>23439</v>
      </c>
      <c r="T3128" s="11">
        <f t="shared" si="533"/>
        <v>23439</v>
      </c>
      <c r="U3128" s="11">
        <f t="shared" si="539"/>
        <v>783</v>
      </c>
      <c r="V3128" s="11">
        <f t="shared" si="534"/>
        <v>23439</v>
      </c>
      <c r="W3128" s="12">
        <f t="shared" si="540"/>
        <v>1</v>
      </c>
      <c r="X3128" s="11">
        <f t="shared" si="535"/>
        <v>0</v>
      </c>
      <c r="Y3128" s="12">
        <f t="shared" si="541"/>
        <v>0</v>
      </c>
    </row>
    <row r="3129" spans="1:25">
      <c r="A3129" s="1">
        <v>37826</v>
      </c>
      <c r="B3129" s="7" t="s">
        <v>81</v>
      </c>
      <c r="C3129" s="8" t="str">
        <f t="shared" si="538"/>
        <v>Thur</v>
      </c>
      <c r="F3129" s="9">
        <v>8642</v>
      </c>
      <c r="G3129" s="9">
        <v>10535</v>
      </c>
      <c r="H3129" s="61">
        <v>2777</v>
      </c>
      <c r="I3129" s="9">
        <v>0</v>
      </c>
      <c r="J3129" s="9">
        <v>0</v>
      </c>
      <c r="K3129" s="9">
        <v>1166</v>
      </c>
      <c r="L3129" s="9">
        <v>0</v>
      </c>
      <c r="M3129" s="9"/>
      <c r="O3129" s="11">
        <f t="shared" si="536"/>
        <v>23120</v>
      </c>
      <c r="P3129" s="11">
        <v>0</v>
      </c>
      <c r="Q3129" s="11">
        <f t="shared" si="537"/>
        <v>1166</v>
      </c>
      <c r="S3129" s="11">
        <f t="shared" si="542"/>
        <v>23120</v>
      </c>
      <c r="T3129" s="11">
        <f t="shared" si="533"/>
        <v>23120</v>
      </c>
      <c r="U3129" s="11">
        <f t="shared" si="539"/>
        <v>-319</v>
      </c>
      <c r="V3129" s="11">
        <f t="shared" si="534"/>
        <v>23120</v>
      </c>
      <c r="W3129" s="12">
        <f t="shared" si="540"/>
        <v>1</v>
      </c>
      <c r="X3129" s="11">
        <f t="shared" si="535"/>
        <v>0</v>
      </c>
      <c r="Y3129" s="12">
        <f t="shared" si="541"/>
        <v>0</v>
      </c>
    </row>
    <row r="3130" spans="1:25">
      <c r="A3130" s="1">
        <v>37827</v>
      </c>
      <c r="B3130" s="7" t="s">
        <v>81</v>
      </c>
      <c r="C3130" s="8" t="str">
        <f t="shared" si="538"/>
        <v>Fri</v>
      </c>
      <c r="F3130" s="9">
        <v>7746</v>
      </c>
      <c r="G3130" s="9">
        <v>9947</v>
      </c>
      <c r="H3130" s="61">
        <v>2587</v>
      </c>
      <c r="I3130" s="9">
        <v>0</v>
      </c>
      <c r="J3130" s="9">
        <v>0</v>
      </c>
      <c r="K3130" s="9">
        <v>1199</v>
      </c>
      <c r="L3130" s="9">
        <v>0</v>
      </c>
      <c r="M3130" s="9"/>
      <c r="O3130" s="11">
        <f t="shared" si="536"/>
        <v>21479</v>
      </c>
      <c r="P3130" s="11">
        <v>0</v>
      </c>
      <c r="Q3130" s="11">
        <f t="shared" si="537"/>
        <v>1199</v>
      </c>
      <c r="S3130" s="11">
        <f t="shared" si="542"/>
        <v>21479</v>
      </c>
      <c r="T3130" s="11">
        <f t="shared" si="533"/>
        <v>21479</v>
      </c>
      <c r="U3130" s="11">
        <f t="shared" si="539"/>
        <v>-1641</v>
      </c>
      <c r="V3130" s="11">
        <f t="shared" si="534"/>
        <v>21479</v>
      </c>
      <c r="W3130" s="12">
        <f t="shared" si="540"/>
        <v>1</v>
      </c>
      <c r="X3130" s="11">
        <f t="shared" si="535"/>
        <v>0</v>
      </c>
      <c r="Y3130" s="12">
        <f t="shared" si="541"/>
        <v>0</v>
      </c>
    </row>
    <row r="3131" spans="1:25">
      <c r="A3131" s="1">
        <v>37828</v>
      </c>
      <c r="B3131" s="7" t="s">
        <v>81</v>
      </c>
      <c r="C3131" s="8" t="str">
        <f t="shared" si="538"/>
        <v>Sat</v>
      </c>
      <c r="F3131" s="9">
        <v>6119</v>
      </c>
      <c r="G3131" s="9">
        <v>9166</v>
      </c>
      <c r="H3131" s="61">
        <v>2252</v>
      </c>
      <c r="I3131" s="9">
        <v>0</v>
      </c>
      <c r="J3131" s="9">
        <v>0</v>
      </c>
      <c r="K3131" s="9">
        <v>2221</v>
      </c>
      <c r="L3131" s="9">
        <v>0</v>
      </c>
      <c r="M3131" s="9"/>
      <c r="O3131" s="11">
        <f t="shared" si="536"/>
        <v>19758</v>
      </c>
      <c r="P3131" s="11">
        <v>1071</v>
      </c>
      <c r="Q3131" s="11">
        <f t="shared" si="537"/>
        <v>1150</v>
      </c>
      <c r="S3131" s="11">
        <f t="shared" si="542"/>
        <v>18687</v>
      </c>
      <c r="T3131" s="11">
        <f t="shared" si="533"/>
        <v>18687</v>
      </c>
      <c r="U3131" s="11">
        <f t="shared" si="539"/>
        <v>-2792</v>
      </c>
      <c r="V3131" s="11">
        <f t="shared" si="534"/>
        <v>18687</v>
      </c>
      <c r="W3131" s="12">
        <f t="shared" si="540"/>
        <v>1</v>
      </c>
      <c r="X3131" s="11">
        <f t="shared" si="535"/>
        <v>0</v>
      </c>
      <c r="Y3131" s="12">
        <f t="shared" si="541"/>
        <v>0</v>
      </c>
    </row>
    <row r="3132" spans="1:25">
      <c r="A3132" s="1">
        <v>37829</v>
      </c>
      <c r="B3132" s="7" t="s">
        <v>81</v>
      </c>
      <c r="C3132" s="8" t="str">
        <f t="shared" si="538"/>
        <v>Sun</v>
      </c>
      <c r="F3132" s="9">
        <v>6604</v>
      </c>
      <c r="G3132" s="9">
        <v>9510</v>
      </c>
      <c r="H3132" s="61">
        <v>2389</v>
      </c>
      <c r="I3132" s="9">
        <v>0</v>
      </c>
      <c r="J3132" s="9">
        <v>0</v>
      </c>
      <c r="K3132" s="9">
        <v>37253</v>
      </c>
      <c r="L3132" s="9">
        <v>0</v>
      </c>
      <c r="M3132" s="9"/>
      <c r="O3132" s="11">
        <f t="shared" si="536"/>
        <v>55756</v>
      </c>
      <c r="P3132" s="11">
        <v>36023</v>
      </c>
      <c r="Q3132" s="11">
        <f t="shared" si="537"/>
        <v>1230</v>
      </c>
      <c r="S3132" s="11">
        <f t="shared" si="542"/>
        <v>19733</v>
      </c>
      <c r="T3132" s="11">
        <f t="shared" si="533"/>
        <v>19733</v>
      </c>
      <c r="U3132" s="11">
        <f t="shared" si="539"/>
        <v>1046</v>
      </c>
      <c r="V3132" s="11">
        <f t="shared" si="534"/>
        <v>19733</v>
      </c>
      <c r="W3132" s="12">
        <f t="shared" si="540"/>
        <v>1</v>
      </c>
      <c r="X3132" s="11">
        <f t="shared" si="535"/>
        <v>0</v>
      </c>
      <c r="Y3132" s="12">
        <f t="shared" si="541"/>
        <v>0</v>
      </c>
    </row>
    <row r="3133" spans="1:25">
      <c r="A3133" s="1">
        <v>37830</v>
      </c>
      <c r="B3133" s="7" t="s">
        <v>81</v>
      </c>
      <c r="C3133" s="8" t="str">
        <f t="shared" si="538"/>
        <v>Mon</v>
      </c>
      <c r="F3133" s="9">
        <v>8168</v>
      </c>
      <c r="G3133" s="9">
        <v>10193</v>
      </c>
      <c r="H3133" s="61">
        <v>2622</v>
      </c>
      <c r="I3133" s="9">
        <v>0</v>
      </c>
      <c r="J3133" s="9">
        <v>0</v>
      </c>
      <c r="K3133" s="9">
        <v>25899</v>
      </c>
      <c r="L3133" s="9">
        <v>0</v>
      </c>
      <c r="M3133" s="9"/>
      <c r="O3133" s="11">
        <f t="shared" si="536"/>
        <v>46882</v>
      </c>
      <c r="P3133" s="11">
        <v>24839</v>
      </c>
      <c r="Q3133" s="11">
        <f t="shared" si="537"/>
        <v>1060</v>
      </c>
      <c r="S3133" s="11">
        <f t="shared" si="542"/>
        <v>22043</v>
      </c>
      <c r="T3133" s="11">
        <f t="shared" si="533"/>
        <v>22043</v>
      </c>
      <c r="U3133" s="11">
        <f t="shared" si="539"/>
        <v>2310</v>
      </c>
      <c r="V3133" s="11">
        <f t="shared" si="534"/>
        <v>22043</v>
      </c>
      <c r="W3133" s="12">
        <f t="shared" si="540"/>
        <v>1</v>
      </c>
      <c r="X3133" s="11">
        <f t="shared" si="535"/>
        <v>0</v>
      </c>
      <c r="Y3133" s="12">
        <f t="shared" si="541"/>
        <v>0</v>
      </c>
    </row>
    <row r="3134" spans="1:25">
      <c r="A3134" s="1">
        <v>37831</v>
      </c>
      <c r="B3134" s="7" t="s">
        <v>81</v>
      </c>
      <c r="C3134" s="8" t="str">
        <f t="shared" si="538"/>
        <v>Tue</v>
      </c>
      <c r="F3134" s="9">
        <v>9005</v>
      </c>
      <c r="G3134" s="9">
        <v>10551</v>
      </c>
      <c r="H3134" s="61">
        <v>2734</v>
      </c>
      <c r="I3134" s="9">
        <v>0</v>
      </c>
      <c r="J3134" s="9">
        <v>0</v>
      </c>
      <c r="K3134" s="9">
        <v>1168</v>
      </c>
      <c r="L3134" s="9">
        <v>0</v>
      </c>
      <c r="M3134" s="9"/>
      <c r="O3134" s="11">
        <f t="shared" si="536"/>
        <v>23458</v>
      </c>
      <c r="P3134" s="11">
        <v>0</v>
      </c>
      <c r="Q3134" s="11">
        <f t="shared" si="537"/>
        <v>1168</v>
      </c>
      <c r="S3134" s="11">
        <f t="shared" si="542"/>
        <v>23458</v>
      </c>
      <c r="T3134" s="11">
        <f t="shared" si="533"/>
        <v>23458</v>
      </c>
      <c r="U3134" s="11">
        <f t="shared" si="539"/>
        <v>1415</v>
      </c>
      <c r="V3134" s="11">
        <f t="shared" si="534"/>
        <v>23458</v>
      </c>
      <c r="W3134" s="12">
        <f t="shared" si="540"/>
        <v>1</v>
      </c>
      <c r="X3134" s="11">
        <f t="shared" si="535"/>
        <v>0</v>
      </c>
      <c r="Y3134" s="12">
        <f t="shared" si="541"/>
        <v>0</v>
      </c>
    </row>
    <row r="3135" spans="1:25">
      <c r="A3135" s="1">
        <v>37832</v>
      </c>
      <c r="B3135" s="7" t="s">
        <v>81</v>
      </c>
      <c r="C3135" s="8" t="str">
        <f t="shared" si="538"/>
        <v>Wed</v>
      </c>
      <c r="F3135" s="9">
        <v>9121</v>
      </c>
      <c r="G3135" s="9">
        <v>10682</v>
      </c>
      <c r="H3135" s="61">
        <v>2756</v>
      </c>
      <c r="I3135" s="9">
        <v>0</v>
      </c>
      <c r="J3135" s="9">
        <v>0</v>
      </c>
      <c r="K3135" s="9">
        <v>1283</v>
      </c>
      <c r="L3135" s="9">
        <v>0</v>
      </c>
      <c r="M3135" s="9"/>
      <c r="O3135" s="11">
        <f t="shared" si="536"/>
        <v>23842</v>
      </c>
      <c r="P3135" s="11">
        <v>0</v>
      </c>
      <c r="Q3135" s="11">
        <f t="shared" si="537"/>
        <v>1283</v>
      </c>
      <c r="S3135" s="11">
        <f t="shared" si="542"/>
        <v>23842</v>
      </c>
      <c r="T3135" s="11">
        <f t="shared" si="533"/>
        <v>23842</v>
      </c>
      <c r="U3135" s="11">
        <f t="shared" si="539"/>
        <v>384</v>
      </c>
      <c r="V3135" s="11">
        <f t="shared" si="534"/>
        <v>23842</v>
      </c>
      <c r="W3135" s="12">
        <f t="shared" si="540"/>
        <v>1</v>
      </c>
      <c r="X3135" s="11">
        <f t="shared" si="535"/>
        <v>0</v>
      </c>
      <c r="Y3135" s="12">
        <f t="shared" si="541"/>
        <v>0</v>
      </c>
    </row>
    <row r="3136" spans="1:25">
      <c r="A3136" s="1">
        <v>37833</v>
      </c>
      <c r="B3136" s="7" t="s">
        <v>81</v>
      </c>
      <c r="C3136" s="8" t="str">
        <f t="shared" si="538"/>
        <v>Thur</v>
      </c>
      <c r="F3136" s="9">
        <v>8659</v>
      </c>
      <c r="G3136" s="9">
        <v>10608</v>
      </c>
      <c r="H3136" s="61">
        <v>2688</v>
      </c>
      <c r="I3136" s="9">
        <v>0</v>
      </c>
      <c r="J3136" s="9">
        <v>0</v>
      </c>
      <c r="K3136" s="9">
        <v>1167</v>
      </c>
      <c r="L3136" s="9">
        <v>0</v>
      </c>
      <c r="M3136" s="9"/>
      <c r="O3136" s="11">
        <f t="shared" si="536"/>
        <v>23122</v>
      </c>
      <c r="P3136" s="11">
        <v>0</v>
      </c>
      <c r="Q3136" s="11">
        <f t="shared" si="537"/>
        <v>1167</v>
      </c>
      <c r="S3136" s="11">
        <f t="shared" si="542"/>
        <v>23122</v>
      </c>
      <c r="T3136" s="11">
        <f t="shared" si="533"/>
        <v>23122</v>
      </c>
      <c r="U3136" s="11">
        <f t="shared" si="539"/>
        <v>-720</v>
      </c>
      <c r="V3136" s="11">
        <f t="shared" si="534"/>
        <v>23122</v>
      </c>
      <c r="W3136" s="12">
        <f t="shared" si="540"/>
        <v>1</v>
      </c>
      <c r="X3136" s="11">
        <f t="shared" si="535"/>
        <v>0</v>
      </c>
      <c r="Y3136" s="12">
        <f t="shared" si="541"/>
        <v>0</v>
      </c>
    </row>
    <row r="3137" spans="1:25">
      <c r="A3137" s="1">
        <v>37834</v>
      </c>
      <c r="B3137" s="7" t="s">
        <v>82</v>
      </c>
      <c r="C3137" s="8" t="str">
        <f t="shared" si="538"/>
        <v>Fri</v>
      </c>
      <c r="F3137" s="9">
        <v>7591</v>
      </c>
      <c r="G3137" s="9">
        <v>10070</v>
      </c>
      <c r="H3137" s="61">
        <v>2484</v>
      </c>
      <c r="I3137" s="9">
        <v>0</v>
      </c>
      <c r="J3137" s="9">
        <v>0</v>
      </c>
      <c r="K3137" s="9">
        <v>1354</v>
      </c>
      <c r="L3137" s="9">
        <v>0</v>
      </c>
      <c r="M3137" s="21"/>
      <c r="N3137" s="25"/>
      <c r="O3137" s="11">
        <f t="shared" si="536"/>
        <v>21499</v>
      </c>
      <c r="P3137" s="11">
        <v>0</v>
      </c>
      <c r="Q3137" s="11">
        <f t="shared" si="537"/>
        <v>1354</v>
      </c>
      <c r="S3137" s="11">
        <f t="shared" si="542"/>
        <v>21499</v>
      </c>
      <c r="T3137" s="11">
        <f t="shared" si="533"/>
        <v>21499</v>
      </c>
      <c r="U3137" s="11">
        <f t="shared" si="539"/>
        <v>-1623</v>
      </c>
      <c r="V3137" s="11">
        <f t="shared" si="534"/>
        <v>21499</v>
      </c>
      <c r="W3137" s="12">
        <f t="shared" si="540"/>
        <v>1</v>
      </c>
      <c r="X3137" s="11">
        <f t="shared" si="535"/>
        <v>0</v>
      </c>
      <c r="Y3137" s="12">
        <f t="shared" si="541"/>
        <v>0</v>
      </c>
    </row>
    <row r="3138" spans="1:25">
      <c r="A3138" s="1">
        <v>37835</v>
      </c>
      <c r="B3138" s="7" t="s">
        <v>82</v>
      </c>
      <c r="C3138" s="8" t="str">
        <f t="shared" si="538"/>
        <v>Sat</v>
      </c>
      <c r="F3138" s="9">
        <v>6211</v>
      </c>
      <c r="G3138" s="9">
        <v>9397</v>
      </c>
      <c r="H3138" s="61">
        <v>2167</v>
      </c>
      <c r="I3138" s="9">
        <v>0</v>
      </c>
      <c r="J3138" s="9">
        <v>0</v>
      </c>
      <c r="K3138" s="9">
        <v>1454</v>
      </c>
      <c r="L3138" s="9">
        <v>0</v>
      </c>
      <c r="M3138" s="21"/>
      <c r="N3138" s="25"/>
      <c r="O3138" s="11">
        <f t="shared" si="536"/>
        <v>19229</v>
      </c>
      <c r="P3138" s="11">
        <v>0</v>
      </c>
      <c r="Q3138" s="11">
        <f t="shared" si="537"/>
        <v>1454</v>
      </c>
      <c r="S3138" s="11">
        <f t="shared" si="542"/>
        <v>19229</v>
      </c>
      <c r="T3138" s="11">
        <f t="shared" si="533"/>
        <v>19229</v>
      </c>
      <c r="U3138" s="11">
        <f t="shared" si="539"/>
        <v>-2270</v>
      </c>
      <c r="V3138" s="11">
        <f t="shared" si="534"/>
        <v>19229</v>
      </c>
      <c r="W3138" s="12">
        <f t="shared" si="540"/>
        <v>1</v>
      </c>
      <c r="X3138" s="11">
        <f t="shared" si="535"/>
        <v>0</v>
      </c>
      <c r="Y3138" s="12">
        <f t="shared" si="541"/>
        <v>0</v>
      </c>
    </row>
    <row r="3139" spans="1:25">
      <c r="A3139" s="1">
        <v>37836</v>
      </c>
      <c r="B3139" s="7" t="s">
        <v>82</v>
      </c>
      <c r="C3139" s="8" t="str">
        <f t="shared" si="538"/>
        <v>Sun</v>
      </c>
      <c r="F3139" s="9">
        <v>6816</v>
      </c>
      <c r="G3139" s="9">
        <v>9721</v>
      </c>
      <c r="H3139" s="61">
        <v>2371</v>
      </c>
      <c r="I3139" s="9">
        <v>0</v>
      </c>
      <c r="J3139" s="9">
        <v>0</v>
      </c>
      <c r="K3139" s="9">
        <v>4102</v>
      </c>
      <c r="L3139" s="9">
        <v>0</v>
      </c>
      <c r="M3139" s="21"/>
      <c r="N3139" s="25"/>
      <c r="O3139" s="11">
        <f t="shared" si="536"/>
        <v>23010</v>
      </c>
      <c r="P3139" s="11">
        <v>2709</v>
      </c>
      <c r="Q3139" s="11">
        <f t="shared" si="537"/>
        <v>1393</v>
      </c>
      <c r="S3139" s="11">
        <f t="shared" si="542"/>
        <v>20301</v>
      </c>
      <c r="T3139" s="11">
        <f t="shared" ref="T3139:T3202" si="543">SUM(S3139,D3139)</f>
        <v>20301</v>
      </c>
      <c r="U3139" s="11">
        <f t="shared" si="539"/>
        <v>1072</v>
      </c>
      <c r="V3139" s="11">
        <f t="shared" ref="V3139:V3202" si="544">SUM(F3139:K3139)-P3139</f>
        <v>20301</v>
      </c>
      <c r="W3139" s="12">
        <f t="shared" si="540"/>
        <v>1</v>
      </c>
      <c r="X3139" s="11">
        <f t="shared" ref="X3139:X3202" si="545">SUM(L3139:M3139)</f>
        <v>0</v>
      </c>
      <c r="Y3139" s="12">
        <f t="shared" si="541"/>
        <v>0</v>
      </c>
    </row>
    <row r="3140" spans="1:25">
      <c r="A3140" s="1">
        <v>37837</v>
      </c>
      <c r="B3140" s="7" t="s">
        <v>82</v>
      </c>
      <c r="C3140" s="8" t="str">
        <f t="shared" si="538"/>
        <v>Mon</v>
      </c>
      <c r="F3140" s="9">
        <v>8418</v>
      </c>
      <c r="G3140" s="9">
        <v>10416</v>
      </c>
      <c r="H3140" s="61">
        <v>2648</v>
      </c>
      <c r="I3140" s="9">
        <v>0</v>
      </c>
      <c r="J3140" s="9">
        <v>0</v>
      </c>
      <c r="K3140" s="9">
        <v>19194</v>
      </c>
      <c r="L3140" s="9">
        <v>0</v>
      </c>
      <c r="M3140" s="21"/>
      <c r="N3140" s="25"/>
      <c r="O3140" s="11">
        <f t="shared" ref="O3140:O3203" si="546">SUM(F3140:M3140)</f>
        <v>40676</v>
      </c>
      <c r="P3140" s="11">
        <v>17945</v>
      </c>
      <c r="Q3140" s="11">
        <f t="shared" ref="Q3140:Q3203" si="547">K3140-P3140</f>
        <v>1249</v>
      </c>
      <c r="S3140" s="11">
        <f t="shared" si="542"/>
        <v>22731</v>
      </c>
      <c r="T3140" s="11">
        <f t="shared" si="543"/>
        <v>22731</v>
      </c>
      <c r="U3140" s="11">
        <f t="shared" si="539"/>
        <v>2430</v>
      </c>
      <c r="V3140" s="11">
        <f t="shared" si="544"/>
        <v>22731</v>
      </c>
      <c r="W3140" s="12">
        <f t="shared" si="540"/>
        <v>1</v>
      </c>
      <c r="X3140" s="11">
        <f t="shared" si="545"/>
        <v>0</v>
      </c>
      <c r="Y3140" s="12">
        <f t="shared" si="541"/>
        <v>0</v>
      </c>
    </row>
    <row r="3141" spans="1:25">
      <c r="A3141" s="1">
        <v>37838</v>
      </c>
      <c r="B3141" s="7" t="s">
        <v>82</v>
      </c>
      <c r="C3141" s="8" t="str">
        <f t="shared" si="538"/>
        <v>Tue</v>
      </c>
      <c r="F3141" s="9">
        <v>8491</v>
      </c>
      <c r="G3141" s="9">
        <v>10407</v>
      </c>
      <c r="H3141" s="61">
        <v>2765</v>
      </c>
      <c r="I3141" s="9">
        <v>0</v>
      </c>
      <c r="J3141" s="9">
        <v>0</v>
      </c>
      <c r="K3141" s="9">
        <v>2157</v>
      </c>
      <c r="L3141" s="9">
        <v>0</v>
      </c>
      <c r="M3141" s="21"/>
      <c r="N3141" s="25"/>
      <c r="O3141" s="11">
        <f t="shared" si="546"/>
        <v>23820</v>
      </c>
      <c r="P3141" s="11">
        <v>0</v>
      </c>
      <c r="Q3141" s="11">
        <f t="shared" si="547"/>
        <v>2157</v>
      </c>
      <c r="S3141" s="11">
        <f t="shared" si="542"/>
        <v>23820</v>
      </c>
      <c r="T3141" s="11">
        <f t="shared" si="543"/>
        <v>23820</v>
      </c>
      <c r="U3141" s="11">
        <f t="shared" si="539"/>
        <v>1089</v>
      </c>
      <c r="V3141" s="11">
        <f t="shared" si="544"/>
        <v>23820</v>
      </c>
      <c r="W3141" s="12">
        <f t="shared" si="540"/>
        <v>1</v>
      </c>
      <c r="X3141" s="11">
        <f t="shared" si="545"/>
        <v>0</v>
      </c>
      <c r="Y3141" s="12">
        <f t="shared" si="541"/>
        <v>0</v>
      </c>
    </row>
    <row r="3142" spans="1:25">
      <c r="A3142" s="1">
        <v>37839</v>
      </c>
      <c r="B3142" s="7" t="s">
        <v>82</v>
      </c>
      <c r="C3142" s="8" t="str">
        <f t="shared" si="538"/>
        <v>Wed</v>
      </c>
      <c r="F3142" s="9">
        <v>8490</v>
      </c>
      <c r="G3142" s="9">
        <v>10443</v>
      </c>
      <c r="H3142" s="61">
        <v>2728</v>
      </c>
      <c r="I3142" s="9">
        <v>0</v>
      </c>
      <c r="J3142" s="9">
        <v>0</v>
      </c>
      <c r="K3142" s="9">
        <v>2403</v>
      </c>
      <c r="L3142" s="9">
        <v>0</v>
      </c>
      <c r="M3142" s="21"/>
      <c r="N3142" s="25"/>
      <c r="O3142" s="11">
        <f t="shared" si="546"/>
        <v>24064</v>
      </c>
      <c r="P3142" s="11">
        <v>0</v>
      </c>
      <c r="Q3142" s="11">
        <f t="shared" si="547"/>
        <v>2403</v>
      </c>
      <c r="S3142" s="11">
        <f t="shared" si="542"/>
        <v>24064</v>
      </c>
      <c r="T3142" s="11">
        <f t="shared" si="543"/>
        <v>24064</v>
      </c>
      <c r="U3142" s="11">
        <f t="shared" si="539"/>
        <v>244</v>
      </c>
      <c r="V3142" s="11">
        <f t="shared" si="544"/>
        <v>24064</v>
      </c>
      <c r="W3142" s="12">
        <f t="shared" si="540"/>
        <v>1</v>
      </c>
      <c r="X3142" s="11">
        <f t="shared" si="545"/>
        <v>0</v>
      </c>
      <c r="Y3142" s="12">
        <f t="shared" si="541"/>
        <v>0</v>
      </c>
    </row>
    <row r="3143" spans="1:25">
      <c r="A3143" s="1">
        <v>37840</v>
      </c>
      <c r="B3143" s="7" t="s">
        <v>82</v>
      </c>
      <c r="C3143" s="8" t="str">
        <f t="shared" ref="C3143:C3206" si="548">IF(WEEKDAY(A3143)=1,"Sun",IF(WEEKDAY(A3143)=2,"Mon",IF(WEEKDAY(A3143)=3,"Tue",IF(WEEKDAY(A3143)=4,"Wed",IF(WEEKDAY(A3143)=5,"Thur",IF(WEEKDAY(A3143)=6,"Fri",IF(WEEKDAY(A3143)=7,"Sat")))))))</f>
        <v>Thur</v>
      </c>
      <c r="F3143" s="9">
        <v>8747</v>
      </c>
      <c r="G3143" s="9">
        <v>10506</v>
      </c>
      <c r="H3143" s="61">
        <v>2711</v>
      </c>
      <c r="I3143" s="9">
        <v>0</v>
      </c>
      <c r="J3143" s="9">
        <v>0</v>
      </c>
      <c r="K3143" s="9">
        <v>2315</v>
      </c>
      <c r="L3143" s="9">
        <v>0</v>
      </c>
      <c r="M3143" s="21"/>
      <c r="N3143" s="25"/>
      <c r="O3143" s="11">
        <f t="shared" si="546"/>
        <v>24279</v>
      </c>
      <c r="P3143" s="11">
        <v>0</v>
      </c>
      <c r="Q3143" s="11">
        <f t="shared" si="547"/>
        <v>2315</v>
      </c>
      <c r="S3143" s="11">
        <f t="shared" si="542"/>
        <v>24279</v>
      </c>
      <c r="T3143" s="11">
        <f t="shared" si="543"/>
        <v>24279</v>
      </c>
      <c r="U3143" s="11">
        <f t="shared" si="539"/>
        <v>215</v>
      </c>
      <c r="V3143" s="11">
        <f t="shared" si="544"/>
        <v>24279</v>
      </c>
      <c r="W3143" s="12">
        <f t="shared" si="540"/>
        <v>1</v>
      </c>
      <c r="X3143" s="11">
        <f t="shared" si="545"/>
        <v>0</v>
      </c>
      <c r="Y3143" s="12">
        <f t="shared" si="541"/>
        <v>0</v>
      </c>
    </row>
    <row r="3144" spans="1:25">
      <c r="A3144" s="1">
        <v>37841</v>
      </c>
      <c r="B3144" s="7" t="s">
        <v>82</v>
      </c>
      <c r="C3144" s="8" t="str">
        <f t="shared" si="548"/>
        <v>Fri</v>
      </c>
      <c r="F3144" s="9">
        <v>7397</v>
      </c>
      <c r="G3144" s="9">
        <v>9881</v>
      </c>
      <c r="H3144" s="61">
        <v>2497</v>
      </c>
      <c r="I3144" s="9">
        <v>0</v>
      </c>
      <c r="J3144" s="9">
        <v>0</v>
      </c>
      <c r="K3144" s="9">
        <v>2136</v>
      </c>
      <c r="L3144" s="9">
        <v>0</v>
      </c>
      <c r="M3144" s="21"/>
      <c r="N3144" s="25"/>
      <c r="O3144" s="11">
        <f t="shared" si="546"/>
        <v>21911</v>
      </c>
      <c r="P3144" s="11">
        <v>0</v>
      </c>
      <c r="Q3144" s="11">
        <f t="shared" si="547"/>
        <v>2136</v>
      </c>
      <c r="S3144" s="11">
        <f t="shared" si="542"/>
        <v>21911</v>
      </c>
      <c r="T3144" s="11">
        <f t="shared" si="543"/>
        <v>21911</v>
      </c>
      <c r="U3144" s="11">
        <f t="shared" si="539"/>
        <v>-2368</v>
      </c>
      <c r="V3144" s="11">
        <f t="shared" si="544"/>
        <v>21911</v>
      </c>
      <c r="W3144" s="12">
        <f t="shared" si="540"/>
        <v>1</v>
      </c>
      <c r="X3144" s="11">
        <f t="shared" si="545"/>
        <v>0</v>
      </c>
      <c r="Y3144" s="12">
        <f t="shared" si="541"/>
        <v>0</v>
      </c>
    </row>
    <row r="3145" spans="1:25">
      <c r="A3145" s="1">
        <v>37842</v>
      </c>
      <c r="B3145" s="7" t="s">
        <v>82</v>
      </c>
      <c r="C3145" s="8" t="str">
        <f t="shared" si="548"/>
        <v>Sat</v>
      </c>
      <c r="F3145" s="9">
        <v>6155</v>
      </c>
      <c r="G3145" s="9">
        <v>9253</v>
      </c>
      <c r="H3145" s="61">
        <v>2118</v>
      </c>
      <c r="I3145" s="9">
        <v>0</v>
      </c>
      <c r="J3145" s="9">
        <v>0</v>
      </c>
      <c r="K3145" s="9">
        <v>2085</v>
      </c>
      <c r="L3145" s="9">
        <v>0</v>
      </c>
      <c r="M3145" s="21"/>
      <c r="N3145" s="25"/>
      <c r="O3145" s="11">
        <f t="shared" si="546"/>
        <v>19611</v>
      </c>
      <c r="P3145" s="11">
        <v>0</v>
      </c>
      <c r="Q3145" s="11">
        <f t="shared" si="547"/>
        <v>2085</v>
      </c>
      <c r="S3145" s="11">
        <f t="shared" si="542"/>
        <v>19611</v>
      </c>
      <c r="T3145" s="11">
        <f t="shared" si="543"/>
        <v>19611</v>
      </c>
      <c r="U3145" s="11">
        <f t="shared" si="539"/>
        <v>-2300</v>
      </c>
      <c r="V3145" s="11">
        <f t="shared" si="544"/>
        <v>19611</v>
      </c>
      <c r="W3145" s="12">
        <f t="shared" si="540"/>
        <v>1</v>
      </c>
      <c r="X3145" s="11">
        <f t="shared" si="545"/>
        <v>0</v>
      </c>
      <c r="Y3145" s="12">
        <f t="shared" si="541"/>
        <v>0</v>
      </c>
    </row>
    <row r="3146" spans="1:25">
      <c r="A3146" s="1">
        <v>37843</v>
      </c>
      <c r="B3146" s="7" t="s">
        <v>82</v>
      </c>
      <c r="C3146" s="8" t="str">
        <f t="shared" si="548"/>
        <v>Sun</v>
      </c>
      <c r="F3146" s="9">
        <v>6784</v>
      </c>
      <c r="G3146" s="9">
        <v>9752</v>
      </c>
      <c r="H3146" s="61">
        <v>2386</v>
      </c>
      <c r="I3146" s="9">
        <v>0</v>
      </c>
      <c r="J3146" s="9">
        <v>0</v>
      </c>
      <c r="K3146" s="9">
        <v>2148</v>
      </c>
      <c r="L3146" s="9">
        <v>0</v>
      </c>
      <c r="M3146" s="21"/>
      <c r="N3146" s="25"/>
      <c r="O3146" s="11">
        <f t="shared" si="546"/>
        <v>21070</v>
      </c>
      <c r="P3146" s="11">
        <v>0</v>
      </c>
      <c r="Q3146" s="11">
        <f t="shared" si="547"/>
        <v>2148</v>
      </c>
      <c r="S3146" s="11">
        <f t="shared" si="542"/>
        <v>21070</v>
      </c>
      <c r="T3146" s="11">
        <f t="shared" si="543"/>
        <v>21070</v>
      </c>
      <c r="U3146" s="11">
        <f t="shared" si="539"/>
        <v>1459</v>
      </c>
      <c r="V3146" s="11">
        <f t="shared" si="544"/>
        <v>21070</v>
      </c>
      <c r="W3146" s="12">
        <f t="shared" si="540"/>
        <v>1</v>
      </c>
      <c r="X3146" s="11">
        <f t="shared" si="545"/>
        <v>0</v>
      </c>
      <c r="Y3146" s="12">
        <f t="shared" si="541"/>
        <v>0</v>
      </c>
    </row>
    <row r="3147" spans="1:25">
      <c r="A3147" s="1">
        <v>37844</v>
      </c>
      <c r="B3147" s="7" t="s">
        <v>82</v>
      </c>
      <c r="C3147" s="8" t="str">
        <f t="shared" si="548"/>
        <v>Mon</v>
      </c>
      <c r="F3147" s="9">
        <v>8533</v>
      </c>
      <c r="G3147" s="9">
        <v>10451</v>
      </c>
      <c r="H3147" s="61">
        <v>2671</v>
      </c>
      <c r="I3147" s="9">
        <v>0</v>
      </c>
      <c r="J3147" s="9">
        <v>0</v>
      </c>
      <c r="K3147" s="9">
        <v>1952</v>
      </c>
      <c r="L3147" s="9">
        <v>0</v>
      </c>
      <c r="M3147" s="21"/>
      <c r="N3147" s="25"/>
      <c r="O3147" s="11">
        <f t="shared" si="546"/>
        <v>23607</v>
      </c>
      <c r="P3147" s="11">
        <v>0</v>
      </c>
      <c r="Q3147" s="11">
        <f t="shared" si="547"/>
        <v>1952</v>
      </c>
      <c r="S3147" s="11">
        <f t="shared" si="542"/>
        <v>23607</v>
      </c>
      <c r="T3147" s="11">
        <f t="shared" si="543"/>
        <v>23607</v>
      </c>
      <c r="U3147" s="11">
        <f t="shared" si="539"/>
        <v>2537</v>
      </c>
      <c r="V3147" s="11">
        <f t="shared" si="544"/>
        <v>23607</v>
      </c>
      <c r="W3147" s="12">
        <f t="shared" si="540"/>
        <v>1</v>
      </c>
      <c r="X3147" s="11">
        <f t="shared" si="545"/>
        <v>0</v>
      </c>
      <c r="Y3147" s="12">
        <f t="shared" si="541"/>
        <v>0</v>
      </c>
    </row>
    <row r="3148" spans="1:25">
      <c r="A3148" s="1">
        <v>37845</v>
      </c>
      <c r="B3148" s="7" t="s">
        <v>82</v>
      </c>
      <c r="C3148" s="8" t="str">
        <f t="shared" si="548"/>
        <v>Tue</v>
      </c>
      <c r="F3148" s="9">
        <v>8716</v>
      </c>
      <c r="G3148" s="9">
        <v>10515</v>
      </c>
      <c r="H3148" s="61">
        <v>2678</v>
      </c>
      <c r="I3148" s="9">
        <v>0</v>
      </c>
      <c r="J3148" s="9">
        <v>0</v>
      </c>
      <c r="K3148" s="9">
        <v>2146</v>
      </c>
      <c r="L3148" s="9">
        <v>0</v>
      </c>
      <c r="M3148" s="21"/>
      <c r="N3148" s="25"/>
      <c r="O3148" s="11">
        <f t="shared" si="546"/>
        <v>24055</v>
      </c>
      <c r="P3148" s="11">
        <v>146</v>
      </c>
      <c r="Q3148" s="11">
        <f t="shared" si="547"/>
        <v>2000</v>
      </c>
      <c r="S3148" s="11">
        <f t="shared" si="542"/>
        <v>23909</v>
      </c>
      <c r="T3148" s="11">
        <f t="shared" si="543"/>
        <v>23909</v>
      </c>
      <c r="U3148" s="11">
        <f t="shared" si="539"/>
        <v>302</v>
      </c>
      <c r="V3148" s="11">
        <f t="shared" si="544"/>
        <v>23909</v>
      </c>
      <c r="W3148" s="12">
        <f t="shared" si="540"/>
        <v>1</v>
      </c>
      <c r="X3148" s="11">
        <f t="shared" si="545"/>
        <v>0</v>
      </c>
      <c r="Y3148" s="12">
        <f t="shared" si="541"/>
        <v>0</v>
      </c>
    </row>
    <row r="3149" spans="1:25">
      <c r="A3149" s="1">
        <v>37846</v>
      </c>
      <c r="B3149" s="7" t="s">
        <v>82</v>
      </c>
      <c r="C3149" s="8" t="str">
        <f t="shared" si="548"/>
        <v>Wed</v>
      </c>
      <c r="F3149" s="9">
        <v>8839</v>
      </c>
      <c r="G3149" s="9">
        <v>10529</v>
      </c>
      <c r="H3149" s="61">
        <v>2711</v>
      </c>
      <c r="I3149" s="9">
        <v>0</v>
      </c>
      <c r="J3149" s="9">
        <v>0</v>
      </c>
      <c r="K3149" s="9">
        <v>35121</v>
      </c>
      <c r="L3149" s="9">
        <v>0</v>
      </c>
      <c r="M3149" s="21"/>
      <c r="N3149" s="25"/>
      <c r="O3149" s="11">
        <f t="shared" si="546"/>
        <v>57200</v>
      </c>
      <c r="P3149" s="11">
        <v>33074</v>
      </c>
      <c r="Q3149" s="11">
        <f t="shared" si="547"/>
        <v>2047</v>
      </c>
      <c r="S3149" s="11">
        <f t="shared" si="542"/>
        <v>24126</v>
      </c>
      <c r="T3149" s="11">
        <f t="shared" si="543"/>
        <v>24126</v>
      </c>
      <c r="U3149" s="11">
        <f t="shared" si="539"/>
        <v>217</v>
      </c>
      <c r="V3149" s="11">
        <f t="shared" si="544"/>
        <v>24126</v>
      </c>
      <c r="W3149" s="12">
        <f t="shared" si="540"/>
        <v>1</v>
      </c>
      <c r="X3149" s="11">
        <f t="shared" si="545"/>
        <v>0</v>
      </c>
      <c r="Y3149" s="12">
        <f t="shared" si="541"/>
        <v>0</v>
      </c>
    </row>
    <row r="3150" spans="1:25">
      <c r="A3150" s="1">
        <v>37847</v>
      </c>
      <c r="B3150" s="7" t="s">
        <v>82</v>
      </c>
      <c r="C3150" s="8" t="str">
        <f t="shared" si="548"/>
        <v>Thur</v>
      </c>
      <c r="F3150" s="9">
        <v>8450</v>
      </c>
      <c r="G3150" s="9">
        <v>10425</v>
      </c>
      <c r="H3150" s="61">
        <v>2686</v>
      </c>
      <c r="I3150" s="9">
        <v>0</v>
      </c>
      <c r="J3150" s="9">
        <v>0</v>
      </c>
      <c r="K3150" s="9">
        <v>36758</v>
      </c>
      <c r="L3150" s="9">
        <v>0</v>
      </c>
      <c r="M3150" s="21"/>
      <c r="N3150" s="25"/>
      <c r="O3150" s="11">
        <f t="shared" si="546"/>
        <v>58319</v>
      </c>
      <c r="P3150" s="11">
        <v>34933</v>
      </c>
      <c r="Q3150" s="11">
        <f t="shared" si="547"/>
        <v>1825</v>
      </c>
      <c r="S3150" s="11">
        <f t="shared" si="542"/>
        <v>23386</v>
      </c>
      <c r="T3150" s="11">
        <f t="shared" si="543"/>
        <v>23386</v>
      </c>
      <c r="U3150" s="11">
        <f t="shared" si="539"/>
        <v>-740</v>
      </c>
      <c r="V3150" s="11">
        <f t="shared" si="544"/>
        <v>23386</v>
      </c>
      <c r="W3150" s="12">
        <f t="shared" si="540"/>
        <v>1</v>
      </c>
      <c r="X3150" s="11">
        <f t="shared" si="545"/>
        <v>0</v>
      </c>
      <c r="Y3150" s="12">
        <f t="shared" si="541"/>
        <v>0</v>
      </c>
    </row>
    <row r="3151" spans="1:25">
      <c r="A3151" s="1">
        <v>37848</v>
      </c>
      <c r="B3151" s="7" t="s">
        <v>82</v>
      </c>
      <c r="C3151" s="8" t="str">
        <f t="shared" si="548"/>
        <v>Fri</v>
      </c>
      <c r="F3151" s="9">
        <v>7475</v>
      </c>
      <c r="G3151" s="9">
        <v>9897</v>
      </c>
      <c r="H3151" s="61">
        <v>2537</v>
      </c>
      <c r="I3151" s="9">
        <v>0</v>
      </c>
      <c r="J3151" s="9">
        <v>0</v>
      </c>
      <c r="K3151" s="9">
        <v>40496</v>
      </c>
      <c r="L3151" s="9">
        <v>0</v>
      </c>
      <c r="M3151" s="21"/>
      <c r="N3151" s="25"/>
      <c r="O3151" s="11">
        <f t="shared" si="546"/>
        <v>60405</v>
      </c>
      <c r="P3151" s="11">
        <v>38132</v>
      </c>
      <c r="Q3151" s="11">
        <f t="shared" si="547"/>
        <v>2364</v>
      </c>
      <c r="S3151" s="11">
        <f t="shared" si="542"/>
        <v>22273</v>
      </c>
      <c r="T3151" s="11">
        <f t="shared" si="543"/>
        <v>22273</v>
      </c>
      <c r="U3151" s="11">
        <f t="shared" si="539"/>
        <v>-1113</v>
      </c>
      <c r="V3151" s="11">
        <f t="shared" si="544"/>
        <v>22273</v>
      </c>
      <c r="W3151" s="12">
        <f t="shared" si="540"/>
        <v>1</v>
      </c>
      <c r="X3151" s="11">
        <f t="shared" si="545"/>
        <v>0</v>
      </c>
      <c r="Y3151" s="12">
        <f t="shared" si="541"/>
        <v>0</v>
      </c>
    </row>
    <row r="3152" spans="1:25">
      <c r="A3152" s="1">
        <v>37849</v>
      </c>
      <c r="B3152" s="7" t="s">
        <v>82</v>
      </c>
      <c r="C3152" s="8" t="str">
        <f t="shared" si="548"/>
        <v>Sat</v>
      </c>
      <c r="F3152" s="9">
        <v>6255</v>
      </c>
      <c r="G3152" s="9">
        <v>9238</v>
      </c>
      <c r="H3152" s="61">
        <v>2180</v>
      </c>
      <c r="I3152" s="9">
        <v>0</v>
      </c>
      <c r="J3152" s="9">
        <v>0</v>
      </c>
      <c r="K3152" s="9">
        <v>18065</v>
      </c>
      <c r="L3152" s="9">
        <v>0</v>
      </c>
      <c r="M3152" s="21"/>
      <c r="N3152" s="25"/>
      <c r="O3152" s="11">
        <f t="shared" si="546"/>
        <v>35738</v>
      </c>
      <c r="P3152" s="11">
        <v>15779</v>
      </c>
      <c r="Q3152" s="11">
        <f t="shared" si="547"/>
        <v>2286</v>
      </c>
      <c r="S3152" s="11">
        <f t="shared" si="542"/>
        <v>19959</v>
      </c>
      <c r="T3152" s="11">
        <f t="shared" si="543"/>
        <v>19959</v>
      </c>
      <c r="U3152" s="11">
        <f t="shared" si="539"/>
        <v>-2314</v>
      </c>
      <c r="V3152" s="11">
        <f t="shared" si="544"/>
        <v>19959</v>
      </c>
      <c r="W3152" s="12">
        <f t="shared" si="540"/>
        <v>1</v>
      </c>
      <c r="X3152" s="11">
        <f t="shared" si="545"/>
        <v>0</v>
      </c>
      <c r="Y3152" s="12">
        <f t="shared" si="541"/>
        <v>0</v>
      </c>
    </row>
    <row r="3153" spans="1:25">
      <c r="A3153" s="1">
        <v>37850</v>
      </c>
      <c r="B3153" s="7" t="s">
        <v>82</v>
      </c>
      <c r="C3153" s="8" t="str">
        <f t="shared" si="548"/>
        <v>Sun</v>
      </c>
      <c r="F3153" s="9">
        <v>6929</v>
      </c>
      <c r="G3153" s="9">
        <v>9776</v>
      </c>
      <c r="H3153" s="61">
        <v>2395</v>
      </c>
      <c r="I3153" s="9">
        <v>0</v>
      </c>
      <c r="J3153" s="9">
        <v>0</v>
      </c>
      <c r="K3153" s="9">
        <v>2028</v>
      </c>
      <c r="L3153" s="9">
        <v>0</v>
      </c>
      <c r="M3153" s="21"/>
      <c r="N3153" s="25"/>
      <c r="O3153" s="11">
        <f t="shared" si="546"/>
        <v>21128</v>
      </c>
      <c r="P3153" s="11">
        <v>0</v>
      </c>
      <c r="Q3153" s="11">
        <f t="shared" si="547"/>
        <v>2028</v>
      </c>
      <c r="S3153" s="11">
        <f t="shared" si="542"/>
        <v>21128</v>
      </c>
      <c r="T3153" s="11">
        <f t="shared" si="543"/>
        <v>21128</v>
      </c>
      <c r="U3153" s="11">
        <f t="shared" si="539"/>
        <v>1169</v>
      </c>
      <c r="V3153" s="11">
        <f t="shared" si="544"/>
        <v>21128</v>
      </c>
      <c r="W3153" s="12">
        <f t="shared" si="540"/>
        <v>1</v>
      </c>
      <c r="X3153" s="11">
        <f t="shared" si="545"/>
        <v>0</v>
      </c>
      <c r="Y3153" s="12">
        <f t="shared" si="541"/>
        <v>0</v>
      </c>
    </row>
    <row r="3154" spans="1:25">
      <c r="A3154" s="1">
        <v>37851</v>
      </c>
      <c r="B3154" s="7" t="s">
        <v>82</v>
      </c>
      <c r="C3154" s="8" t="str">
        <f t="shared" si="548"/>
        <v>Mon</v>
      </c>
      <c r="F3154" s="9">
        <v>8816</v>
      </c>
      <c r="G3154" s="9">
        <v>10567</v>
      </c>
      <c r="H3154" s="61">
        <v>2664</v>
      </c>
      <c r="I3154" s="9">
        <v>0</v>
      </c>
      <c r="J3154" s="9">
        <v>0</v>
      </c>
      <c r="K3154" s="9">
        <v>984</v>
      </c>
      <c r="L3154" s="9">
        <v>0</v>
      </c>
      <c r="M3154" s="21"/>
      <c r="N3154" s="25"/>
      <c r="O3154" s="11">
        <f t="shared" si="546"/>
        <v>23031</v>
      </c>
      <c r="P3154" s="11">
        <v>0</v>
      </c>
      <c r="Q3154" s="11">
        <f t="shared" si="547"/>
        <v>984</v>
      </c>
      <c r="S3154" s="11">
        <f t="shared" si="542"/>
        <v>23031</v>
      </c>
      <c r="T3154" s="11">
        <f t="shared" si="543"/>
        <v>23031</v>
      </c>
      <c r="U3154" s="11">
        <f t="shared" si="539"/>
        <v>1903</v>
      </c>
      <c r="V3154" s="11">
        <f t="shared" si="544"/>
        <v>23031</v>
      </c>
      <c r="W3154" s="12">
        <f t="shared" si="540"/>
        <v>1</v>
      </c>
      <c r="X3154" s="11">
        <f t="shared" si="545"/>
        <v>0</v>
      </c>
      <c r="Y3154" s="12">
        <f t="shared" si="541"/>
        <v>0</v>
      </c>
    </row>
    <row r="3155" spans="1:25">
      <c r="A3155" s="1">
        <v>37852</v>
      </c>
      <c r="B3155" s="7" t="s">
        <v>82</v>
      </c>
      <c r="C3155" s="8" t="str">
        <f t="shared" si="548"/>
        <v>Tue</v>
      </c>
      <c r="F3155" s="9">
        <v>8860</v>
      </c>
      <c r="G3155" s="9">
        <v>10563</v>
      </c>
      <c r="H3155" s="61">
        <v>2691</v>
      </c>
      <c r="I3155" s="9">
        <v>0</v>
      </c>
      <c r="J3155" s="9">
        <v>0</v>
      </c>
      <c r="K3155" s="9">
        <v>842</v>
      </c>
      <c r="L3155" s="9">
        <v>0</v>
      </c>
      <c r="M3155" s="21"/>
      <c r="N3155" s="25"/>
      <c r="O3155" s="11">
        <f t="shared" si="546"/>
        <v>22956</v>
      </c>
      <c r="P3155" s="11">
        <v>0</v>
      </c>
      <c r="Q3155" s="11">
        <f t="shared" si="547"/>
        <v>842</v>
      </c>
      <c r="S3155" s="11">
        <f t="shared" si="542"/>
        <v>22956</v>
      </c>
      <c r="T3155" s="11">
        <f t="shared" si="543"/>
        <v>22956</v>
      </c>
      <c r="U3155" s="11">
        <f t="shared" si="539"/>
        <v>-75</v>
      </c>
      <c r="V3155" s="11">
        <f t="shared" si="544"/>
        <v>22956</v>
      </c>
      <c r="W3155" s="12">
        <f t="shared" si="540"/>
        <v>1</v>
      </c>
      <c r="X3155" s="11">
        <f t="shared" si="545"/>
        <v>0</v>
      </c>
      <c r="Y3155" s="12">
        <f t="shared" si="541"/>
        <v>0</v>
      </c>
    </row>
    <row r="3156" spans="1:25">
      <c r="A3156" s="1">
        <v>37853</v>
      </c>
      <c r="B3156" s="7" t="s">
        <v>82</v>
      </c>
      <c r="C3156" s="8" t="str">
        <f t="shared" si="548"/>
        <v>Wed</v>
      </c>
      <c r="F3156" s="9">
        <v>8770</v>
      </c>
      <c r="G3156" s="9">
        <v>10546</v>
      </c>
      <c r="H3156" s="61">
        <v>2716</v>
      </c>
      <c r="I3156" s="9">
        <v>0</v>
      </c>
      <c r="J3156" s="9">
        <v>0</v>
      </c>
      <c r="K3156" s="9">
        <v>3920</v>
      </c>
      <c r="L3156" s="9">
        <v>0</v>
      </c>
      <c r="M3156" s="21"/>
      <c r="N3156" s="25"/>
      <c r="O3156" s="11">
        <f t="shared" si="546"/>
        <v>25952</v>
      </c>
      <c r="P3156" s="11">
        <v>3084</v>
      </c>
      <c r="Q3156" s="11">
        <f t="shared" si="547"/>
        <v>836</v>
      </c>
      <c r="S3156" s="11">
        <f t="shared" si="542"/>
        <v>22868</v>
      </c>
      <c r="T3156" s="11">
        <f t="shared" si="543"/>
        <v>22868</v>
      </c>
      <c r="U3156" s="11">
        <f t="shared" si="539"/>
        <v>-88</v>
      </c>
      <c r="V3156" s="11">
        <f t="shared" si="544"/>
        <v>22868</v>
      </c>
      <c r="W3156" s="12">
        <f t="shared" si="540"/>
        <v>1</v>
      </c>
      <c r="X3156" s="11">
        <f t="shared" si="545"/>
        <v>0</v>
      </c>
      <c r="Y3156" s="12">
        <f t="shared" si="541"/>
        <v>0</v>
      </c>
    </row>
    <row r="3157" spans="1:25">
      <c r="A3157" s="1">
        <v>37854</v>
      </c>
      <c r="B3157" s="7" t="s">
        <v>82</v>
      </c>
      <c r="C3157" s="8" t="str">
        <f t="shared" si="548"/>
        <v>Thur</v>
      </c>
      <c r="F3157" s="9">
        <v>8136</v>
      </c>
      <c r="G3157" s="9">
        <v>10221</v>
      </c>
      <c r="H3157" s="61">
        <v>2641</v>
      </c>
      <c r="I3157" s="9">
        <v>0</v>
      </c>
      <c r="J3157" s="9">
        <v>0</v>
      </c>
      <c r="K3157" s="9">
        <v>39896</v>
      </c>
      <c r="L3157" s="9">
        <v>0</v>
      </c>
      <c r="M3157" s="21"/>
      <c r="N3157" s="25"/>
      <c r="O3157" s="11">
        <f t="shared" si="546"/>
        <v>60894</v>
      </c>
      <c r="P3157" s="11">
        <v>39085</v>
      </c>
      <c r="Q3157" s="11">
        <f t="shared" si="547"/>
        <v>811</v>
      </c>
      <c r="S3157" s="11">
        <f t="shared" si="542"/>
        <v>21809</v>
      </c>
      <c r="T3157" s="11">
        <f t="shared" si="543"/>
        <v>21809</v>
      </c>
      <c r="U3157" s="11">
        <f t="shared" si="539"/>
        <v>-1059</v>
      </c>
      <c r="V3157" s="11">
        <f t="shared" si="544"/>
        <v>21809</v>
      </c>
      <c r="W3157" s="12">
        <f t="shared" si="540"/>
        <v>1</v>
      </c>
      <c r="X3157" s="11">
        <f t="shared" si="545"/>
        <v>0</v>
      </c>
      <c r="Y3157" s="12">
        <f t="shared" si="541"/>
        <v>0</v>
      </c>
    </row>
    <row r="3158" spans="1:25">
      <c r="A3158" s="1">
        <v>37855</v>
      </c>
      <c r="B3158" s="7" t="s">
        <v>82</v>
      </c>
      <c r="C3158" s="8" t="str">
        <f t="shared" si="548"/>
        <v>Fri</v>
      </c>
      <c r="F3158" s="9">
        <v>6926</v>
      </c>
      <c r="G3158" s="9">
        <v>9547</v>
      </c>
      <c r="H3158" s="61">
        <v>2414</v>
      </c>
      <c r="I3158" s="9">
        <v>0</v>
      </c>
      <c r="J3158" s="9">
        <v>0</v>
      </c>
      <c r="K3158" s="9">
        <v>28396</v>
      </c>
      <c r="L3158" s="9">
        <v>0</v>
      </c>
      <c r="M3158" s="21"/>
      <c r="N3158" s="25"/>
      <c r="O3158" s="11">
        <f t="shared" si="546"/>
        <v>47283</v>
      </c>
      <c r="P3158" s="11">
        <v>27684</v>
      </c>
      <c r="Q3158" s="11">
        <f t="shared" si="547"/>
        <v>712</v>
      </c>
      <c r="S3158" s="11">
        <f t="shared" si="542"/>
        <v>19599</v>
      </c>
      <c r="T3158" s="11">
        <f t="shared" si="543"/>
        <v>19599</v>
      </c>
      <c r="U3158" s="11">
        <f t="shared" si="539"/>
        <v>-2210</v>
      </c>
      <c r="V3158" s="11">
        <f t="shared" si="544"/>
        <v>19599</v>
      </c>
      <c r="W3158" s="12">
        <f t="shared" si="540"/>
        <v>1</v>
      </c>
      <c r="X3158" s="11">
        <f t="shared" si="545"/>
        <v>0</v>
      </c>
      <c r="Y3158" s="12">
        <f t="shared" si="541"/>
        <v>0</v>
      </c>
    </row>
    <row r="3159" spans="1:25">
      <c r="A3159" s="1">
        <v>37856</v>
      </c>
      <c r="B3159" s="7" t="s">
        <v>82</v>
      </c>
      <c r="C3159" s="8" t="str">
        <f t="shared" si="548"/>
        <v>Sat</v>
      </c>
      <c r="F3159" s="9">
        <v>6119</v>
      </c>
      <c r="G3159" s="9">
        <v>9114</v>
      </c>
      <c r="H3159" s="61">
        <v>2220</v>
      </c>
      <c r="I3159" s="9">
        <v>0</v>
      </c>
      <c r="J3159" s="9">
        <v>0</v>
      </c>
      <c r="K3159" s="9">
        <v>878</v>
      </c>
      <c r="L3159" s="9">
        <v>0</v>
      </c>
      <c r="M3159" s="21"/>
      <c r="N3159" s="25"/>
      <c r="O3159" s="11">
        <f t="shared" si="546"/>
        <v>18331</v>
      </c>
      <c r="P3159" s="11">
        <v>0</v>
      </c>
      <c r="Q3159" s="11">
        <f t="shared" si="547"/>
        <v>878</v>
      </c>
      <c r="S3159" s="11">
        <f t="shared" si="542"/>
        <v>18331</v>
      </c>
      <c r="T3159" s="11">
        <f t="shared" si="543"/>
        <v>18331</v>
      </c>
      <c r="U3159" s="11">
        <f t="shared" si="539"/>
        <v>-1268</v>
      </c>
      <c r="V3159" s="11">
        <f t="shared" si="544"/>
        <v>18331</v>
      </c>
      <c r="W3159" s="12">
        <f t="shared" si="540"/>
        <v>1</v>
      </c>
      <c r="X3159" s="11">
        <f t="shared" si="545"/>
        <v>0</v>
      </c>
      <c r="Y3159" s="12">
        <f t="shared" si="541"/>
        <v>0</v>
      </c>
    </row>
    <row r="3160" spans="1:25">
      <c r="A3160" s="1">
        <v>37857</v>
      </c>
      <c r="B3160" s="7" t="s">
        <v>82</v>
      </c>
      <c r="C3160" s="8" t="str">
        <f t="shared" si="548"/>
        <v>Sun</v>
      </c>
      <c r="F3160" s="9">
        <v>6522</v>
      </c>
      <c r="G3160" s="9">
        <v>9327</v>
      </c>
      <c r="H3160" s="61">
        <v>2290</v>
      </c>
      <c r="I3160" s="9">
        <v>0</v>
      </c>
      <c r="J3160" s="9">
        <v>0</v>
      </c>
      <c r="K3160" s="9">
        <v>1702</v>
      </c>
      <c r="L3160" s="9">
        <v>0</v>
      </c>
      <c r="M3160" s="21"/>
      <c r="N3160" s="25"/>
      <c r="O3160" s="11">
        <f t="shared" si="546"/>
        <v>19841</v>
      </c>
      <c r="P3160" s="11">
        <v>0</v>
      </c>
      <c r="Q3160" s="11">
        <f t="shared" si="547"/>
        <v>1702</v>
      </c>
      <c r="S3160" s="11">
        <f t="shared" si="542"/>
        <v>19841</v>
      </c>
      <c r="T3160" s="11">
        <f t="shared" si="543"/>
        <v>19841</v>
      </c>
      <c r="U3160" s="11">
        <f t="shared" si="539"/>
        <v>1510</v>
      </c>
      <c r="V3160" s="11">
        <f t="shared" si="544"/>
        <v>19841</v>
      </c>
      <c r="W3160" s="12">
        <f t="shared" si="540"/>
        <v>1</v>
      </c>
      <c r="X3160" s="11">
        <f t="shared" si="545"/>
        <v>0</v>
      </c>
      <c r="Y3160" s="12">
        <f t="shared" si="541"/>
        <v>0</v>
      </c>
    </row>
    <row r="3161" spans="1:25">
      <c r="A3161" s="1">
        <v>37858</v>
      </c>
      <c r="B3161" s="7" t="s">
        <v>82</v>
      </c>
      <c r="C3161" s="8" t="str">
        <f t="shared" si="548"/>
        <v>Mon</v>
      </c>
      <c r="F3161" s="9">
        <v>8244</v>
      </c>
      <c r="G3161" s="9">
        <v>10069</v>
      </c>
      <c r="H3161" s="61">
        <v>2630</v>
      </c>
      <c r="I3161" s="9">
        <v>0</v>
      </c>
      <c r="J3161" s="9">
        <v>0</v>
      </c>
      <c r="K3161" s="9">
        <v>2527</v>
      </c>
      <c r="L3161" s="9">
        <v>0</v>
      </c>
      <c r="M3161" s="21"/>
      <c r="N3161" s="25"/>
      <c r="O3161" s="11">
        <f t="shared" si="546"/>
        <v>23470</v>
      </c>
      <c r="P3161" s="11">
        <v>26</v>
      </c>
      <c r="Q3161" s="11">
        <f t="shared" si="547"/>
        <v>2501</v>
      </c>
      <c r="S3161" s="11">
        <f t="shared" si="542"/>
        <v>23444</v>
      </c>
      <c r="T3161" s="11">
        <f t="shared" si="543"/>
        <v>23444</v>
      </c>
      <c r="U3161" s="11">
        <f t="shared" si="539"/>
        <v>3603</v>
      </c>
      <c r="V3161" s="11">
        <f t="shared" si="544"/>
        <v>23444</v>
      </c>
      <c r="W3161" s="12">
        <f t="shared" si="540"/>
        <v>1</v>
      </c>
      <c r="X3161" s="11">
        <f t="shared" si="545"/>
        <v>0</v>
      </c>
      <c r="Y3161" s="12">
        <f t="shared" si="541"/>
        <v>0</v>
      </c>
    </row>
    <row r="3162" spans="1:25">
      <c r="A3162" s="1">
        <v>37859</v>
      </c>
      <c r="B3162" s="7" t="s">
        <v>82</v>
      </c>
      <c r="C3162" s="8" t="str">
        <f t="shared" si="548"/>
        <v>Tue</v>
      </c>
      <c r="F3162" s="9">
        <v>8268</v>
      </c>
      <c r="G3162" s="9">
        <v>10092</v>
      </c>
      <c r="H3162" s="61">
        <v>2659</v>
      </c>
      <c r="I3162" s="9">
        <v>0</v>
      </c>
      <c r="J3162" s="9">
        <v>0</v>
      </c>
      <c r="K3162" s="9">
        <v>44088</v>
      </c>
      <c r="L3162" s="9">
        <v>0</v>
      </c>
      <c r="M3162" s="21"/>
      <c r="N3162" s="25"/>
      <c r="O3162" s="11">
        <f t="shared" si="546"/>
        <v>65107</v>
      </c>
      <c r="P3162" s="11">
        <v>41813</v>
      </c>
      <c r="Q3162" s="11">
        <f t="shared" si="547"/>
        <v>2275</v>
      </c>
      <c r="S3162" s="11">
        <f t="shared" si="542"/>
        <v>23294</v>
      </c>
      <c r="T3162" s="11">
        <f t="shared" si="543"/>
        <v>23294</v>
      </c>
      <c r="U3162" s="11">
        <f t="shared" si="539"/>
        <v>-150</v>
      </c>
      <c r="V3162" s="11">
        <f t="shared" si="544"/>
        <v>23294</v>
      </c>
      <c r="W3162" s="12">
        <f t="shared" si="540"/>
        <v>1</v>
      </c>
      <c r="X3162" s="11">
        <f t="shared" si="545"/>
        <v>0</v>
      </c>
      <c r="Y3162" s="12">
        <f t="shared" si="541"/>
        <v>0</v>
      </c>
    </row>
    <row r="3163" spans="1:25">
      <c r="A3163" s="1">
        <v>37860</v>
      </c>
      <c r="B3163" s="7" t="s">
        <v>82</v>
      </c>
      <c r="C3163" s="8" t="str">
        <f t="shared" si="548"/>
        <v>Wed</v>
      </c>
      <c r="F3163" s="9">
        <v>8132</v>
      </c>
      <c r="G3163" s="9">
        <v>10154</v>
      </c>
      <c r="H3163" s="61">
        <v>2616</v>
      </c>
      <c r="I3163" s="9">
        <v>0</v>
      </c>
      <c r="J3163" s="9">
        <v>0</v>
      </c>
      <c r="K3163" s="9">
        <v>47784</v>
      </c>
      <c r="L3163" s="9">
        <v>0</v>
      </c>
      <c r="M3163" s="21"/>
      <c r="N3163" s="25"/>
      <c r="O3163" s="11">
        <f t="shared" si="546"/>
        <v>68686</v>
      </c>
      <c r="P3163" s="11">
        <v>45091</v>
      </c>
      <c r="Q3163" s="11">
        <f t="shared" si="547"/>
        <v>2693</v>
      </c>
      <c r="S3163" s="11">
        <f t="shared" si="542"/>
        <v>23595</v>
      </c>
      <c r="T3163" s="11">
        <f t="shared" si="543"/>
        <v>23595</v>
      </c>
      <c r="U3163" s="11">
        <f t="shared" si="539"/>
        <v>301</v>
      </c>
      <c r="V3163" s="11">
        <f t="shared" si="544"/>
        <v>23595</v>
      </c>
      <c r="W3163" s="12">
        <f t="shared" si="540"/>
        <v>1</v>
      </c>
      <c r="X3163" s="11">
        <f t="shared" si="545"/>
        <v>0</v>
      </c>
      <c r="Y3163" s="12">
        <f t="shared" si="541"/>
        <v>0</v>
      </c>
    </row>
    <row r="3164" spans="1:25">
      <c r="A3164" s="1">
        <v>37861</v>
      </c>
      <c r="B3164" s="7" t="s">
        <v>82</v>
      </c>
      <c r="C3164" s="8" t="str">
        <f t="shared" si="548"/>
        <v>Thur</v>
      </c>
      <c r="F3164" s="9">
        <v>7041</v>
      </c>
      <c r="G3164" s="9">
        <v>9694</v>
      </c>
      <c r="H3164" s="61">
        <v>3084</v>
      </c>
      <c r="I3164" s="9">
        <v>0</v>
      </c>
      <c r="J3164" s="9">
        <v>0</v>
      </c>
      <c r="K3164" s="9">
        <v>48464</v>
      </c>
      <c r="L3164" s="9">
        <v>0</v>
      </c>
      <c r="M3164" s="21"/>
      <c r="N3164" s="25"/>
      <c r="O3164" s="11">
        <f t="shared" si="546"/>
        <v>68283</v>
      </c>
      <c r="P3164" s="11">
        <v>46433</v>
      </c>
      <c r="Q3164" s="11">
        <f t="shared" si="547"/>
        <v>2031</v>
      </c>
      <c r="S3164" s="11">
        <f t="shared" si="542"/>
        <v>21850</v>
      </c>
      <c r="T3164" s="11">
        <f t="shared" si="543"/>
        <v>21850</v>
      </c>
      <c r="U3164" s="11">
        <f t="shared" si="539"/>
        <v>-1745</v>
      </c>
      <c r="V3164" s="11">
        <f t="shared" si="544"/>
        <v>21850</v>
      </c>
      <c r="W3164" s="12">
        <f t="shared" si="540"/>
        <v>1</v>
      </c>
      <c r="X3164" s="11">
        <f t="shared" si="545"/>
        <v>0</v>
      </c>
      <c r="Y3164" s="12">
        <f t="shared" si="541"/>
        <v>0</v>
      </c>
    </row>
    <row r="3165" spans="1:25">
      <c r="A3165" s="1">
        <v>37862</v>
      </c>
      <c r="B3165" s="7" t="s">
        <v>82</v>
      </c>
      <c r="C3165" s="8" t="str">
        <f t="shared" si="548"/>
        <v>Fri</v>
      </c>
      <c r="F3165" s="9">
        <v>6269</v>
      </c>
      <c r="G3165" s="9">
        <v>9273</v>
      </c>
      <c r="H3165" s="61">
        <v>2669</v>
      </c>
      <c r="I3165" s="9">
        <v>0</v>
      </c>
      <c r="J3165" s="9">
        <v>0</v>
      </c>
      <c r="K3165" s="9">
        <v>30975</v>
      </c>
      <c r="L3165" s="9">
        <v>0</v>
      </c>
      <c r="M3165" s="21"/>
      <c r="N3165" s="25"/>
      <c r="O3165" s="11">
        <f t="shared" si="546"/>
        <v>49186</v>
      </c>
      <c r="P3165" s="11">
        <v>29021</v>
      </c>
      <c r="Q3165" s="11">
        <f t="shared" si="547"/>
        <v>1954</v>
      </c>
      <c r="S3165" s="11">
        <f t="shared" si="542"/>
        <v>20165</v>
      </c>
      <c r="T3165" s="11">
        <f t="shared" si="543"/>
        <v>20165</v>
      </c>
      <c r="U3165" s="11">
        <f t="shared" si="539"/>
        <v>-1685</v>
      </c>
      <c r="V3165" s="11">
        <f t="shared" si="544"/>
        <v>20165</v>
      </c>
      <c r="W3165" s="12">
        <f t="shared" si="540"/>
        <v>1</v>
      </c>
      <c r="X3165" s="11">
        <f t="shared" si="545"/>
        <v>0</v>
      </c>
      <c r="Y3165" s="12">
        <f t="shared" si="541"/>
        <v>0</v>
      </c>
    </row>
    <row r="3166" spans="1:25">
      <c r="A3166" s="1">
        <v>37863</v>
      </c>
      <c r="B3166" s="7" t="s">
        <v>82</v>
      </c>
      <c r="C3166" s="8" t="str">
        <f t="shared" si="548"/>
        <v>Sat</v>
      </c>
      <c r="F3166" s="9">
        <v>5334</v>
      </c>
      <c r="G3166" s="9">
        <v>8827</v>
      </c>
      <c r="H3166" s="61">
        <v>1969</v>
      </c>
      <c r="I3166" s="9">
        <v>0</v>
      </c>
      <c r="J3166" s="9">
        <v>0</v>
      </c>
      <c r="K3166" s="9">
        <v>2111</v>
      </c>
      <c r="L3166" s="9">
        <v>0</v>
      </c>
      <c r="M3166" s="21"/>
      <c r="N3166" s="25"/>
      <c r="O3166" s="11">
        <f t="shared" si="546"/>
        <v>18241</v>
      </c>
      <c r="P3166" s="11">
        <v>0</v>
      </c>
      <c r="Q3166" s="11">
        <f t="shared" si="547"/>
        <v>2111</v>
      </c>
      <c r="S3166" s="11">
        <f t="shared" si="542"/>
        <v>18241</v>
      </c>
      <c r="T3166" s="11">
        <f t="shared" si="543"/>
        <v>18241</v>
      </c>
      <c r="U3166" s="11">
        <f t="shared" si="539"/>
        <v>-1924</v>
      </c>
      <c r="V3166" s="11">
        <f t="shared" si="544"/>
        <v>18241</v>
      </c>
      <c r="W3166" s="12">
        <f t="shared" si="540"/>
        <v>1</v>
      </c>
      <c r="X3166" s="11">
        <f t="shared" si="545"/>
        <v>0</v>
      </c>
      <c r="Y3166" s="12">
        <f t="shared" si="541"/>
        <v>0</v>
      </c>
    </row>
    <row r="3167" spans="1:25">
      <c r="A3167" s="1">
        <v>37864</v>
      </c>
      <c r="B3167" s="7" t="s">
        <v>82</v>
      </c>
      <c r="C3167" s="8" t="str">
        <f t="shared" si="548"/>
        <v>Sun</v>
      </c>
      <c r="F3167" s="9">
        <v>5274</v>
      </c>
      <c r="G3167" s="9">
        <v>8958</v>
      </c>
      <c r="H3167" s="61">
        <v>1930</v>
      </c>
      <c r="I3167" s="9">
        <v>0</v>
      </c>
      <c r="J3167" s="9">
        <v>0</v>
      </c>
      <c r="K3167" s="9">
        <v>2154</v>
      </c>
      <c r="L3167" s="9">
        <v>0</v>
      </c>
      <c r="M3167" s="21"/>
      <c r="N3167" s="25"/>
      <c r="O3167" s="11">
        <f t="shared" si="546"/>
        <v>18316</v>
      </c>
      <c r="P3167" s="11">
        <v>0</v>
      </c>
      <c r="Q3167" s="11">
        <f t="shared" si="547"/>
        <v>2154</v>
      </c>
      <c r="S3167" s="11">
        <f t="shared" si="542"/>
        <v>18316</v>
      </c>
      <c r="T3167" s="11">
        <f t="shared" si="543"/>
        <v>18316</v>
      </c>
      <c r="U3167" s="11">
        <f t="shared" si="539"/>
        <v>75</v>
      </c>
      <c r="V3167" s="11">
        <f t="shared" si="544"/>
        <v>18316</v>
      </c>
      <c r="W3167" s="12">
        <f t="shared" si="540"/>
        <v>1</v>
      </c>
      <c r="X3167" s="11">
        <f t="shared" si="545"/>
        <v>0</v>
      </c>
      <c r="Y3167" s="12">
        <f t="shared" si="541"/>
        <v>0</v>
      </c>
    </row>
    <row r="3168" spans="1:25">
      <c r="A3168" s="1">
        <v>37865</v>
      </c>
      <c r="B3168" s="7" t="s">
        <v>65</v>
      </c>
      <c r="C3168" s="8" t="str">
        <f t="shared" si="548"/>
        <v>Mon</v>
      </c>
      <c r="F3168" s="9">
        <v>6074</v>
      </c>
      <c r="G3168" s="9">
        <v>9364</v>
      </c>
      <c r="H3168" s="61">
        <v>2307</v>
      </c>
      <c r="I3168" s="9">
        <v>0</v>
      </c>
      <c r="J3168" s="9">
        <v>0</v>
      </c>
      <c r="K3168" s="9">
        <v>2084</v>
      </c>
      <c r="L3168" s="9">
        <v>0</v>
      </c>
      <c r="M3168" s="21"/>
      <c r="N3168" s="25"/>
      <c r="O3168" s="11">
        <f t="shared" si="546"/>
        <v>19829</v>
      </c>
      <c r="P3168" s="11">
        <v>31</v>
      </c>
      <c r="Q3168" s="11">
        <f t="shared" si="547"/>
        <v>2053</v>
      </c>
      <c r="S3168" s="11">
        <f t="shared" si="542"/>
        <v>19798</v>
      </c>
      <c r="T3168" s="11">
        <f t="shared" si="543"/>
        <v>19798</v>
      </c>
      <c r="U3168" s="11">
        <f t="shared" ref="U3168:U3197" si="549">S3168-S3167</f>
        <v>1482</v>
      </c>
      <c r="V3168" s="11">
        <f t="shared" si="544"/>
        <v>19798</v>
      </c>
      <c r="W3168" s="12">
        <f t="shared" ref="W3168:W3197" si="550">V3168/S3168</f>
        <v>1</v>
      </c>
      <c r="X3168" s="11">
        <f t="shared" si="545"/>
        <v>0</v>
      </c>
      <c r="Y3168" s="12">
        <f t="shared" ref="Y3168:Y3197" si="551">X3168/S3168</f>
        <v>0</v>
      </c>
    </row>
    <row r="3169" spans="1:25">
      <c r="A3169" s="1">
        <v>37866</v>
      </c>
      <c r="B3169" s="7" t="s">
        <v>65</v>
      </c>
      <c r="C3169" s="8" t="str">
        <f t="shared" si="548"/>
        <v>Tue</v>
      </c>
      <c r="F3169" s="9">
        <v>7840</v>
      </c>
      <c r="G3169" s="9">
        <v>10351</v>
      </c>
      <c r="H3169" s="61">
        <v>3331</v>
      </c>
      <c r="I3169" s="9">
        <v>0</v>
      </c>
      <c r="J3169" s="9">
        <v>0</v>
      </c>
      <c r="K3169" s="9">
        <v>48551</v>
      </c>
      <c r="L3169" s="9">
        <v>0</v>
      </c>
      <c r="M3169" s="21"/>
      <c r="N3169" s="25"/>
      <c r="O3169" s="11">
        <f t="shared" si="546"/>
        <v>70073</v>
      </c>
      <c r="P3169" s="11">
        <v>46397</v>
      </c>
      <c r="Q3169" s="11">
        <f t="shared" si="547"/>
        <v>2154</v>
      </c>
      <c r="S3169" s="11">
        <f t="shared" si="542"/>
        <v>23676</v>
      </c>
      <c r="T3169" s="11">
        <f t="shared" si="543"/>
        <v>23676</v>
      </c>
      <c r="U3169" s="11">
        <f t="shared" si="549"/>
        <v>3878</v>
      </c>
      <c r="V3169" s="11">
        <f t="shared" si="544"/>
        <v>23676</v>
      </c>
      <c r="W3169" s="12">
        <f t="shared" si="550"/>
        <v>1</v>
      </c>
      <c r="X3169" s="11">
        <f t="shared" si="545"/>
        <v>0</v>
      </c>
      <c r="Y3169" s="12">
        <f t="shared" si="551"/>
        <v>0</v>
      </c>
    </row>
    <row r="3170" spans="1:25">
      <c r="A3170" s="1">
        <v>37867</v>
      </c>
      <c r="B3170" s="7" t="s">
        <v>65</v>
      </c>
      <c r="C3170" s="8" t="str">
        <f t="shared" si="548"/>
        <v>Wed</v>
      </c>
      <c r="F3170" s="9">
        <v>7885</v>
      </c>
      <c r="G3170" s="9">
        <v>10549</v>
      </c>
      <c r="H3170" s="61">
        <v>3624</v>
      </c>
      <c r="I3170" s="9">
        <v>0</v>
      </c>
      <c r="J3170" s="9">
        <v>0</v>
      </c>
      <c r="K3170" s="9">
        <v>26394</v>
      </c>
      <c r="L3170" s="9">
        <v>0</v>
      </c>
      <c r="M3170" s="21"/>
      <c r="N3170" s="25"/>
      <c r="O3170" s="11">
        <f t="shared" si="546"/>
        <v>48452</v>
      </c>
      <c r="P3170" s="11">
        <v>24650</v>
      </c>
      <c r="Q3170" s="11">
        <f t="shared" si="547"/>
        <v>1744</v>
      </c>
      <c r="S3170" s="11">
        <f t="shared" si="542"/>
        <v>23802</v>
      </c>
      <c r="T3170" s="11">
        <f t="shared" si="543"/>
        <v>23802</v>
      </c>
      <c r="U3170" s="11">
        <f t="shared" si="549"/>
        <v>126</v>
      </c>
      <c r="V3170" s="11">
        <f t="shared" si="544"/>
        <v>23802</v>
      </c>
      <c r="W3170" s="12">
        <f t="shared" si="550"/>
        <v>1</v>
      </c>
      <c r="X3170" s="11">
        <f t="shared" si="545"/>
        <v>0</v>
      </c>
      <c r="Y3170" s="12">
        <f t="shared" si="551"/>
        <v>0</v>
      </c>
    </row>
    <row r="3171" spans="1:25">
      <c r="A3171" s="1">
        <v>37868</v>
      </c>
      <c r="B3171" s="7" t="s">
        <v>65</v>
      </c>
      <c r="C3171" s="8" t="str">
        <f t="shared" si="548"/>
        <v>Thur</v>
      </c>
      <c r="F3171" s="9">
        <v>8398</v>
      </c>
      <c r="G3171" s="9">
        <v>10812</v>
      </c>
      <c r="H3171" s="61">
        <v>3268</v>
      </c>
      <c r="I3171" s="9">
        <v>0</v>
      </c>
      <c r="J3171" s="9">
        <v>0</v>
      </c>
      <c r="K3171" s="9">
        <v>1245</v>
      </c>
      <c r="L3171" s="9">
        <v>0</v>
      </c>
      <c r="M3171" s="21"/>
      <c r="N3171" s="25"/>
      <c r="O3171" s="11">
        <f t="shared" si="546"/>
        <v>23723</v>
      </c>
      <c r="P3171" s="11">
        <v>0</v>
      </c>
      <c r="Q3171" s="11">
        <f t="shared" si="547"/>
        <v>1245</v>
      </c>
      <c r="S3171" s="11">
        <f t="shared" si="542"/>
        <v>23723</v>
      </c>
      <c r="T3171" s="11">
        <f t="shared" si="543"/>
        <v>23723</v>
      </c>
      <c r="U3171" s="11">
        <f t="shared" si="549"/>
        <v>-79</v>
      </c>
      <c r="V3171" s="11">
        <f t="shared" si="544"/>
        <v>23723</v>
      </c>
      <c r="W3171" s="12">
        <f t="shared" si="550"/>
        <v>1</v>
      </c>
      <c r="X3171" s="11">
        <f t="shared" si="545"/>
        <v>0</v>
      </c>
      <c r="Y3171" s="12">
        <f t="shared" si="551"/>
        <v>0</v>
      </c>
    </row>
    <row r="3172" spans="1:25">
      <c r="A3172" s="1">
        <v>37869</v>
      </c>
      <c r="B3172" s="7" t="s">
        <v>65</v>
      </c>
      <c r="C3172" s="8" t="str">
        <f t="shared" si="548"/>
        <v>Fri</v>
      </c>
      <c r="F3172" s="9">
        <v>7515</v>
      </c>
      <c r="G3172" s="9">
        <v>10426</v>
      </c>
      <c r="H3172" s="61">
        <v>3380</v>
      </c>
      <c r="I3172" s="9">
        <v>0</v>
      </c>
      <c r="J3172" s="9">
        <v>0</v>
      </c>
      <c r="K3172" s="9">
        <v>1384</v>
      </c>
      <c r="L3172" s="9">
        <v>0</v>
      </c>
      <c r="M3172" s="21"/>
      <c r="N3172" s="25"/>
      <c r="O3172" s="11">
        <f t="shared" si="546"/>
        <v>22705</v>
      </c>
      <c r="P3172" s="11">
        <v>0</v>
      </c>
      <c r="Q3172" s="11">
        <f t="shared" si="547"/>
        <v>1384</v>
      </c>
      <c r="S3172" s="11">
        <f t="shared" si="542"/>
        <v>22705</v>
      </c>
      <c r="T3172" s="11">
        <f t="shared" si="543"/>
        <v>22705</v>
      </c>
      <c r="U3172" s="11">
        <f t="shared" si="549"/>
        <v>-1018</v>
      </c>
      <c r="V3172" s="11">
        <f t="shared" si="544"/>
        <v>22705</v>
      </c>
      <c r="W3172" s="12">
        <f t="shared" si="550"/>
        <v>1</v>
      </c>
      <c r="X3172" s="11">
        <f t="shared" si="545"/>
        <v>0</v>
      </c>
      <c r="Y3172" s="12">
        <f t="shared" si="551"/>
        <v>0</v>
      </c>
    </row>
    <row r="3173" spans="1:25">
      <c r="A3173" s="1">
        <v>37870</v>
      </c>
      <c r="B3173" s="7" t="s">
        <v>65</v>
      </c>
      <c r="C3173" s="8" t="str">
        <f t="shared" si="548"/>
        <v>Sat</v>
      </c>
      <c r="F3173" s="9">
        <v>6400</v>
      </c>
      <c r="G3173" s="9">
        <v>9759</v>
      </c>
      <c r="H3173" s="61">
        <v>2714</v>
      </c>
      <c r="I3173" s="9">
        <v>0</v>
      </c>
      <c r="J3173" s="9">
        <v>0</v>
      </c>
      <c r="K3173" s="9">
        <v>1382</v>
      </c>
      <c r="L3173" s="9">
        <v>0</v>
      </c>
      <c r="M3173" s="21"/>
      <c r="N3173" s="25"/>
      <c r="O3173" s="11">
        <f t="shared" si="546"/>
        <v>20255</v>
      </c>
      <c r="P3173" s="11">
        <v>0</v>
      </c>
      <c r="Q3173" s="11">
        <f t="shared" si="547"/>
        <v>1382</v>
      </c>
      <c r="S3173" s="11">
        <f t="shared" si="542"/>
        <v>20255</v>
      </c>
      <c r="T3173" s="11">
        <f t="shared" si="543"/>
        <v>20255</v>
      </c>
      <c r="U3173" s="11">
        <f t="shared" si="549"/>
        <v>-2450</v>
      </c>
      <c r="V3173" s="11">
        <f t="shared" si="544"/>
        <v>20255</v>
      </c>
      <c r="W3173" s="12">
        <f t="shared" si="550"/>
        <v>1</v>
      </c>
      <c r="X3173" s="11">
        <f t="shared" si="545"/>
        <v>0</v>
      </c>
      <c r="Y3173" s="12">
        <f t="shared" si="551"/>
        <v>0</v>
      </c>
    </row>
    <row r="3174" spans="1:25">
      <c r="A3174" s="1">
        <v>37871</v>
      </c>
      <c r="B3174" s="7" t="s">
        <v>65</v>
      </c>
      <c r="C3174" s="8" t="str">
        <f t="shared" si="548"/>
        <v>Sun</v>
      </c>
      <c r="F3174" s="9">
        <v>7227</v>
      </c>
      <c r="G3174" s="9">
        <v>10074</v>
      </c>
      <c r="H3174" s="61">
        <v>2936</v>
      </c>
      <c r="I3174" s="9">
        <v>0</v>
      </c>
      <c r="J3174" s="9">
        <v>0</v>
      </c>
      <c r="K3174" s="9">
        <v>1398</v>
      </c>
      <c r="L3174" s="9">
        <v>0</v>
      </c>
      <c r="M3174" s="21"/>
      <c r="N3174" s="25"/>
      <c r="O3174" s="11">
        <f t="shared" si="546"/>
        <v>21635</v>
      </c>
      <c r="P3174" s="11">
        <v>0</v>
      </c>
      <c r="Q3174" s="11">
        <f t="shared" si="547"/>
        <v>1398</v>
      </c>
      <c r="S3174" s="11">
        <f t="shared" si="542"/>
        <v>21635</v>
      </c>
      <c r="T3174" s="11">
        <f t="shared" si="543"/>
        <v>21635</v>
      </c>
      <c r="U3174" s="11">
        <f t="shared" si="549"/>
        <v>1380</v>
      </c>
      <c r="V3174" s="11">
        <f t="shared" si="544"/>
        <v>21635</v>
      </c>
      <c r="W3174" s="12">
        <f t="shared" si="550"/>
        <v>1</v>
      </c>
      <c r="X3174" s="11">
        <f t="shared" si="545"/>
        <v>0</v>
      </c>
      <c r="Y3174" s="12">
        <f t="shared" si="551"/>
        <v>0</v>
      </c>
    </row>
    <row r="3175" spans="1:25">
      <c r="A3175" s="1">
        <v>37872</v>
      </c>
      <c r="B3175" s="7" t="s">
        <v>65</v>
      </c>
      <c r="C3175" s="8" t="str">
        <f t="shared" si="548"/>
        <v>Mon</v>
      </c>
      <c r="F3175" s="9">
        <v>8255</v>
      </c>
      <c r="G3175" s="9">
        <v>10779</v>
      </c>
      <c r="H3175" s="61">
        <v>3665</v>
      </c>
      <c r="I3175" s="9">
        <v>0</v>
      </c>
      <c r="J3175" s="9">
        <v>0</v>
      </c>
      <c r="K3175" s="9">
        <v>1468</v>
      </c>
      <c r="L3175" s="9">
        <v>0</v>
      </c>
      <c r="M3175" s="21"/>
      <c r="N3175" s="25"/>
      <c r="O3175" s="11">
        <f t="shared" si="546"/>
        <v>24167</v>
      </c>
      <c r="P3175" s="11">
        <v>0</v>
      </c>
      <c r="Q3175" s="11">
        <f t="shared" si="547"/>
        <v>1468</v>
      </c>
      <c r="S3175" s="11">
        <f t="shared" si="542"/>
        <v>24167</v>
      </c>
      <c r="T3175" s="11">
        <f t="shared" si="543"/>
        <v>24167</v>
      </c>
      <c r="U3175" s="11">
        <f t="shared" si="549"/>
        <v>2532</v>
      </c>
      <c r="V3175" s="11">
        <f t="shared" si="544"/>
        <v>24167</v>
      </c>
      <c r="W3175" s="12">
        <f t="shared" si="550"/>
        <v>1</v>
      </c>
      <c r="X3175" s="11">
        <f t="shared" si="545"/>
        <v>0</v>
      </c>
      <c r="Y3175" s="12">
        <f t="shared" si="551"/>
        <v>0</v>
      </c>
    </row>
    <row r="3176" spans="1:25">
      <c r="A3176" s="1">
        <v>37873</v>
      </c>
      <c r="B3176" s="7" t="s">
        <v>65</v>
      </c>
      <c r="C3176" s="8" t="str">
        <f t="shared" si="548"/>
        <v>Tue</v>
      </c>
      <c r="F3176" s="9">
        <v>8690</v>
      </c>
      <c r="G3176" s="9">
        <v>10874</v>
      </c>
      <c r="H3176" s="61">
        <v>3795</v>
      </c>
      <c r="I3176" s="9">
        <v>0</v>
      </c>
      <c r="J3176" s="9">
        <v>0</v>
      </c>
      <c r="K3176" s="9">
        <v>1304</v>
      </c>
      <c r="L3176" s="9">
        <v>0</v>
      </c>
      <c r="M3176" s="21"/>
      <c r="N3176" s="25"/>
      <c r="O3176" s="11">
        <f t="shared" si="546"/>
        <v>24663</v>
      </c>
      <c r="P3176" s="11">
        <v>0</v>
      </c>
      <c r="Q3176" s="11">
        <f t="shared" si="547"/>
        <v>1304</v>
      </c>
      <c r="S3176" s="11">
        <f t="shared" ref="S3176:S3197" si="552">O3176-P3176</f>
        <v>24663</v>
      </c>
      <c r="T3176" s="11">
        <f t="shared" si="543"/>
        <v>24663</v>
      </c>
      <c r="U3176" s="11">
        <f t="shared" si="549"/>
        <v>496</v>
      </c>
      <c r="V3176" s="11">
        <f t="shared" si="544"/>
        <v>24663</v>
      </c>
      <c r="W3176" s="12">
        <f t="shared" si="550"/>
        <v>1</v>
      </c>
      <c r="X3176" s="11">
        <f t="shared" si="545"/>
        <v>0</v>
      </c>
      <c r="Y3176" s="12">
        <f t="shared" si="551"/>
        <v>0</v>
      </c>
    </row>
    <row r="3177" spans="1:25">
      <c r="A3177" s="1">
        <v>37874</v>
      </c>
      <c r="B3177" s="7" t="s">
        <v>65</v>
      </c>
      <c r="C3177" s="8" t="str">
        <f t="shared" si="548"/>
        <v>Wed</v>
      </c>
      <c r="F3177" s="9">
        <v>9379</v>
      </c>
      <c r="G3177" s="9">
        <v>10844</v>
      </c>
      <c r="H3177" s="61">
        <v>3971</v>
      </c>
      <c r="I3177" s="9">
        <v>0</v>
      </c>
      <c r="J3177" s="9">
        <v>0</v>
      </c>
      <c r="K3177" s="9">
        <v>1234</v>
      </c>
      <c r="L3177" s="9">
        <v>0</v>
      </c>
      <c r="M3177" s="21"/>
      <c r="N3177" s="25"/>
      <c r="O3177" s="11">
        <f t="shared" si="546"/>
        <v>25428</v>
      </c>
      <c r="P3177" s="11">
        <v>0</v>
      </c>
      <c r="Q3177" s="11">
        <f t="shared" si="547"/>
        <v>1234</v>
      </c>
      <c r="S3177" s="11">
        <f t="shared" si="552"/>
        <v>25428</v>
      </c>
      <c r="T3177" s="11">
        <f t="shared" si="543"/>
        <v>25428</v>
      </c>
      <c r="U3177" s="11">
        <f t="shared" si="549"/>
        <v>765</v>
      </c>
      <c r="V3177" s="11">
        <f t="shared" si="544"/>
        <v>25428</v>
      </c>
      <c r="W3177" s="12">
        <f t="shared" si="550"/>
        <v>1</v>
      </c>
      <c r="X3177" s="11">
        <f t="shared" si="545"/>
        <v>0</v>
      </c>
      <c r="Y3177" s="12">
        <f t="shared" si="551"/>
        <v>0</v>
      </c>
    </row>
    <row r="3178" spans="1:25">
      <c r="A3178" s="1">
        <v>37875</v>
      </c>
      <c r="B3178" s="7" t="s">
        <v>65</v>
      </c>
      <c r="C3178" s="8" t="str">
        <f t="shared" si="548"/>
        <v>Thur</v>
      </c>
      <c r="E3178" s="10">
        <v>2</v>
      </c>
      <c r="F3178" s="9">
        <v>9054</v>
      </c>
      <c r="G3178" s="9">
        <v>10783</v>
      </c>
      <c r="H3178" s="61">
        <v>3841</v>
      </c>
      <c r="I3178" s="9">
        <v>0</v>
      </c>
      <c r="J3178" s="9">
        <v>0</v>
      </c>
      <c r="K3178" s="9">
        <v>1128</v>
      </c>
      <c r="L3178" s="9">
        <v>0</v>
      </c>
      <c r="M3178" s="21"/>
      <c r="N3178" s="25"/>
      <c r="O3178" s="11">
        <f t="shared" si="546"/>
        <v>24806</v>
      </c>
      <c r="P3178" s="11">
        <v>0</v>
      </c>
      <c r="Q3178" s="11">
        <f t="shared" si="547"/>
        <v>1128</v>
      </c>
      <c r="S3178" s="11">
        <f t="shared" si="552"/>
        <v>24806</v>
      </c>
      <c r="T3178" s="11">
        <f t="shared" si="543"/>
        <v>24806</v>
      </c>
      <c r="U3178" s="11">
        <f t="shared" si="549"/>
        <v>-622</v>
      </c>
      <c r="V3178" s="11">
        <f t="shared" si="544"/>
        <v>24806</v>
      </c>
      <c r="W3178" s="12">
        <f t="shared" si="550"/>
        <v>1</v>
      </c>
      <c r="X3178" s="11">
        <f t="shared" si="545"/>
        <v>0</v>
      </c>
      <c r="Y3178" s="12">
        <f t="shared" si="551"/>
        <v>0</v>
      </c>
    </row>
    <row r="3179" spans="1:25">
      <c r="A3179" s="1">
        <v>37876</v>
      </c>
      <c r="B3179" s="7" t="s">
        <v>65</v>
      </c>
      <c r="C3179" s="8" t="str">
        <f t="shared" si="548"/>
        <v>Fri</v>
      </c>
      <c r="F3179" s="9">
        <v>8211</v>
      </c>
      <c r="G3179" s="9">
        <v>10292</v>
      </c>
      <c r="H3179" s="61">
        <v>3445</v>
      </c>
      <c r="I3179" s="9">
        <v>0</v>
      </c>
      <c r="J3179" s="9">
        <v>0</v>
      </c>
      <c r="K3179" s="9">
        <v>1357</v>
      </c>
      <c r="L3179" s="9">
        <v>0</v>
      </c>
      <c r="M3179" s="21"/>
      <c r="N3179" s="25"/>
      <c r="O3179" s="11">
        <f t="shared" si="546"/>
        <v>23305</v>
      </c>
      <c r="P3179" s="11">
        <v>0</v>
      </c>
      <c r="Q3179" s="11">
        <f t="shared" si="547"/>
        <v>1357</v>
      </c>
      <c r="S3179" s="11">
        <f t="shared" si="552"/>
        <v>23305</v>
      </c>
      <c r="T3179" s="11">
        <f t="shared" si="543"/>
        <v>23305</v>
      </c>
      <c r="U3179" s="11">
        <f t="shared" si="549"/>
        <v>-1501</v>
      </c>
      <c r="V3179" s="11">
        <f t="shared" si="544"/>
        <v>23305</v>
      </c>
      <c r="W3179" s="12">
        <f t="shared" si="550"/>
        <v>1</v>
      </c>
      <c r="X3179" s="11">
        <f t="shared" si="545"/>
        <v>0</v>
      </c>
      <c r="Y3179" s="12">
        <f t="shared" si="551"/>
        <v>0</v>
      </c>
    </row>
    <row r="3180" spans="1:25">
      <c r="A3180" s="1">
        <v>37877</v>
      </c>
      <c r="B3180" s="7" t="s">
        <v>65</v>
      </c>
      <c r="C3180" s="8" t="str">
        <f t="shared" si="548"/>
        <v>Sat</v>
      </c>
      <c r="F3180" s="9">
        <v>6626</v>
      </c>
      <c r="G3180" s="9">
        <v>9582</v>
      </c>
      <c r="H3180" s="61">
        <v>2518</v>
      </c>
      <c r="I3180" s="9">
        <v>0</v>
      </c>
      <c r="J3180" s="9">
        <v>0</v>
      </c>
      <c r="K3180" s="9">
        <v>1414</v>
      </c>
      <c r="L3180" s="9">
        <v>0</v>
      </c>
      <c r="M3180" s="21"/>
      <c r="N3180" s="25"/>
      <c r="O3180" s="11">
        <f t="shared" si="546"/>
        <v>20140</v>
      </c>
      <c r="P3180" s="11">
        <v>0</v>
      </c>
      <c r="Q3180" s="11">
        <f t="shared" si="547"/>
        <v>1414</v>
      </c>
      <c r="S3180" s="11">
        <f t="shared" si="552"/>
        <v>20140</v>
      </c>
      <c r="T3180" s="11">
        <f t="shared" si="543"/>
        <v>20140</v>
      </c>
      <c r="U3180" s="11">
        <f t="shared" si="549"/>
        <v>-3165</v>
      </c>
      <c r="V3180" s="11">
        <f t="shared" si="544"/>
        <v>20140</v>
      </c>
      <c r="W3180" s="12">
        <f t="shared" si="550"/>
        <v>1</v>
      </c>
      <c r="X3180" s="11">
        <f t="shared" si="545"/>
        <v>0</v>
      </c>
      <c r="Y3180" s="12">
        <f t="shared" si="551"/>
        <v>0</v>
      </c>
    </row>
    <row r="3181" spans="1:25">
      <c r="A3181" s="1">
        <v>37878</v>
      </c>
      <c r="B3181" s="7" t="s">
        <v>65</v>
      </c>
      <c r="C3181" s="8" t="str">
        <f t="shared" si="548"/>
        <v>Sun</v>
      </c>
      <c r="F3181" s="9">
        <v>7473</v>
      </c>
      <c r="G3181" s="9">
        <v>10218</v>
      </c>
      <c r="H3181" s="61">
        <v>3045</v>
      </c>
      <c r="I3181" s="9">
        <v>0</v>
      </c>
      <c r="J3181" s="9">
        <v>0</v>
      </c>
      <c r="K3181" s="9">
        <v>1354</v>
      </c>
      <c r="L3181" s="9">
        <v>0</v>
      </c>
      <c r="M3181" s="21"/>
      <c r="N3181" s="25"/>
      <c r="O3181" s="11">
        <f t="shared" si="546"/>
        <v>22090</v>
      </c>
      <c r="P3181" s="11">
        <v>0</v>
      </c>
      <c r="Q3181" s="11">
        <f t="shared" si="547"/>
        <v>1354</v>
      </c>
      <c r="S3181" s="11">
        <f t="shared" si="552"/>
        <v>22090</v>
      </c>
      <c r="T3181" s="11">
        <f t="shared" si="543"/>
        <v>22090</v>
      </c>
      <c r="U3181" s="11">
        <f t="shared" si="549"/>
        <v>1950</v>
      </c>
      <c r="V3181" s="11">
        <f t="shared" si="544"/>
        <v>22090</v>
      </c>
      <c r="W3181" s="12">
        <f t="shared" si="550"/>
        <v>1</v>
      </c>
      <c r="X3181" s="11">
        <f t="shared" si="545"/>
        <v>0</v>
      </c>
      <c r="Y3181" s="12">
        <f t="shared" si="551"/>
        <v>0</v>
      </c>
    </row>
    <row r="3182" spans="1:25">
      <c r="A3182" s="1">
        <v>37879</v>
      </c>
      <c r="B3182" s="7" t="s">
        <v>65</v>
      </c>
      <c r="C3182" s="8" t="str">
        <f t="shared" si="548"/>
        <v>Mon</v>
      </c>
      <c r="F3182" s="9">
        <v>8513</v>
      </c>
      <c r="G3182" s="9">
        <v>10650</v>
      </c>
      <c r="H3182" s="61">
        <v>3645</v>
      </c>
      <c r="I3182" s="9">
        <v>0</v>
      </c>
      <c r="J3182" s="9">
        <v>0</v>
      </c>
      <c r="K3182" s="9">
        <v>1337</v>
      </c>
      <c r="L3182" s="9">
        <v>0</v>
      </c>
      <c r="M3182" s="21"/>
      <c r="N3182" s="25"/>
      <c r="O3182" s="11">
        <f t="shared" si="546"/>
        <v>24145</v>
      </c>
      <c r="P3182" s="11">
        <v>0</v>
      </c>
      <c r="Q3182" s="11">
        <f t="shared" si="547"/>
        <v>1337</v>
      </c>
      <c r="S3182" s="11">
        <f t="shared" si="552"/>
        <v>24145</v>
      </c>
      <c r="T3182" s="11">
        <f t="shared" si="543"/>
        <v>24145</v>
      </c>
      <c r="U3182" s="11">
        <f t="shared" si="549"/>
        <v>2055</v>
      </c>
      <c r="V3182" s="11">
        <f t="shared" si="544"/>
        <v>24145</v>
      </c>
      <c r="W3182" s="12">
        <f t="shared" si="550"/>
        <v>1</v>
      </c>
      <c r="X3182" s="11">
        <f t="shared" si="545"/>
        <v>0</v>
      </c>
      <c r="Y3182" s="12">
        <f t="shared" si="551"/>
        <v>0</v>
      </c>
    </row>
    <row r="3183" spans="1:25">
      <c r="A3183" s="1">
        <v>37880</v>
      </c>
      <c r="B3183" s="7" t="s">
        <v>65</v>
      </c>
      <c r="C3183" s="8" t="str">
        <f t="shared" si="548"/>
        <v>Tue</v>
      </c>
      <c r="F3183" s="9">
        <v>8915</v>
      </c>
      <c r="G3183" s="9">
        <v>10638</v>
      </c>
      <c r="H3183" s="61">
        <v>3782</v>
      </c>
      <c r="I3183" s="9">
        <v>0</v>
      </c>
      <c r="J3183" s="9">
        <v>0</v>
      </c>
      <c r="K3183" s="9">
        <v>1524</v>
      </c>
      <c r="L3183" s="9">
        <v>0</v>
      </c>
      <c r="M3183" s="21"/>
      <c r="N3183" s="25"/>
      <c r="O3183" s="11">
        <f t="shared" si="546"/>
        <v>24859</v>
      </c>
      <c r="P3183" s="11">
        <v>2</v>
      </c>
      <c r="Q3183" s="11">
        <f t="shared" si="547"/>
        <v>1522</v>
      </c>
      <c r="S3183" s="11">
        <f t="shared" si="552"/>
        <v>24857</v>
      </c>
      <c r="T3183" s="11">
        <f t="shared" si="543"/>
        <v>24857</v>
      </c>
      <c r="U3183" s="11">
        <f t="shared" si="549"/>
        <v>712</v>
      </c>
      <c r="V3183" s="11">
        <f t="shared" si="544"/>
        <v>24857</v>
      </c>
      <c r="W3183" s="12">
        <f t="shared" si="550"/>
        <v>1</v>
      </c>
      <c r="X3183" s="11">
        <f t="shared" si="545"/>
        <v>0</v>
      </c>
      <c r="Y3183" s="12">
        <f t="shared" si="551"/>
        <v>0</v>
      </c>
    </row>
    <row r="3184" spans="1:25">
      <c r="A3184" s="1">
        <v>37881</v>
      </c>
      <c r="B3184" s="7" t="s">
        <v>65</v>
      </c>
      <c r="C3184" s="8" t="str">
        <f t="shared" si="548"/>
        <v>Wed</v>
      </c>
      <c r="F3184" s="9">
        <v>8164</v>
      </c>
      <c r="G3184" s="9">
        <v>10319</v>
      </c>
      <c r="H3184" s="61">
        <v>3331</v>
      </c>
      <c r="I3184" s="9">
        <v>0</v>
      </c>
      <c r="J3184" s="9">
        <v>0</v>
      </c>
      <c r="K3184" s="9">
        <v>1092</v>
      </c>
      <c r="L3184" s="9">
        <v>0</v>
      </c>
      <c r="M3184" s="21"/>
      <c r="N3184" s="25"/>
      <c r="O3184" s="11">
        <f t="shared" si="546"/>
        <v>22906</v>
      </c>
      <c r="P3184" s="11">
        <v>0</v>
      </c>
      <c r="Q3184" s="11">
        <f t="shared" si="547"/>
        <v>1092</v>
      </c>
      <c r="S3184" s="11">
        <f t="shared" si="552"/>
        <v>22906</v>
      </c>
      <c r="T3184" s="11">
        <f t="shared" si="543"/>
        <v>22906</v>
      </c>
      <c r="U3184" s="11">
        <f t="shared" si="549"/>
        <v>-1951</v>
      </c>
      <c r="V3184" s="11">
        <f t="shared" si="544"/>
        <v>22906</v>
      </c>
      <c r="W3184" s="12">
        <f t="shared" si="550"/>
        <v>1</v>
      </c>
      <c r="X3184" s="11">
        <f t="shared" si="545"/>
        <v>0</v>
      </c>
      <c r="Y3184" s="12">
        <f t="shared" si="551"/>
        <v>0</v>
      </c>
    </row>
    <row r="3185" spans="1:31">
      <c r="A3185" s="1">
        <v>37882</v>
      </c>
      <c r="B3185" s="7" t="s">
        <v>65</v>
      </c>
      <c r="C3185" s="8" t="str">
        <f t="shared" si="548"/>
        <v>Thur</v>
      </c>
      <c r="F3185" s="9">
        <v>4297</v>
      </c>
      <c r="G3185" s="9">
        <v>9484</v>
      </c>
      <c r="H3185" s="61">
        <v>1644</v>
      </c>
      <c r="I3185" s="9">
        <v>0</v>
      </c>
      <c r="J3185" s="9">
        <v>0</v>
      </c>
      <c r="K3185" s="9">
        <v>17</v>
      </c>
      <c r="L3185" s="9">
        <v>0</v>
      </c>
      <c r="M3185" s="21"/>
      <c r="N3185" s="25"/>
      <c r="O3185" s="11">
        <f t="shared" si="546"/>
        <v>15442</v>
      </c>
      <c r="P3185" s="11">
        <v>0</v>
      </c>
      <c r="Q3185" s="11">
        <f t="shared" si="547"/>
        <v>17</v>
      </c>
      <c r="S3185" s="11">
        <f t="shared" si="552"/>
        <v>15442</v>
      </c>
      <c r="T3185" s="11">
        <f t="shared" si="543"/>
        <v>15442</v>
      </c>
      <c r="U3185" s="11">
        <f t="shared" si="549"/>
        <v>-7464</v>
      </c>
      <c r="V3185" s="11">
        <f t="shared" si="544"/>
        <v>15442</v>
      </c>
      <c r="W3185" s="12">
        <f t="shared" si="550"/>
        <v>1</v>
      </c>
      <c r="X3185" s="11">
        <f t="shared" si="545"/>
        <v>0</v>
      </c>
      <c r="Y3185" s="12">
        <f t="shared" si="551"/>
        <v>0</v>
      </c>
    </row>
    <row r="3186" spans="1:31">
      <c r="A3186" s="1">
        <v>37883</v>
      </c>
      <c r="B3186" s="7" t="s">
        <v>65</v>
      </c>
      <c r="C3186" s="8" t="str">
        <f t="shared" si="548"/>
        <v>Fri</v>
      </c>
      <c r="F3186" s="9">
        <v>2541</v>
      </c>
      <c r="G3186" s="9">
        <v>8754</v>
      </c>
      <c r="H3186" s="61">
        <v>1530</v>
      </c>
      <c r="I3186" s="9">
        <v>0</v>
      </c>
      <c r="J3186" s="9">
        <v>0</v>
      </c>
      <c r="K3186" s="9">
        <v>489</v>
      </c>
      <c r="L3186" s="9">
        <v>0</v>
      </c>
      <c r="M3186" s="21"/>
      <c r="N3186" s="25"/>
      <c r="O3186" s="11">
        <f t="shared" si="546"/>
        <v>13314</v>
      </c>
      <c r="P3186" s="11">
        <v>95</v>
      </c>
      <c r="Q3186" s="11">
        <f t="shared" si="547"/>
        <v>394</v>
      </c>
      <c r="S3186" s="11">
        <f t="shared" si="552"/>
        <v>13219</v>
      </c>
      <c r="T3186" s="11">
        <f t="shared" si="543"/>
        <v>13219</v>
      </c>
      <c r="U3186" s="11">
        <f t="shared" si="549"/>
        <v>-2223</v>
      </c>
      <c r="V3186" s="11">
        <f t="shared" si="544"/>
        <v>13219</v>
      </c>
      <c r="W3186" s="12">
        <f t="shared" si="550"/>
        <v>1</v>
      </c>
      <c r="X3186" s="11">
        <f t="shared" si="545"/>
        <v>0</v>
      </c>
      <c r="Y3186" s="12">
        <f t="shared" si="551"/>
        <v>0</v>
      </c>
    </row>
    <row r="3187" spans="1:31">
      <c r="A3187" s="1">
        <v>37884</v>
      </c>
      <c r="B3187" s="7" t="s">
        <v>65</v>
      </c>
      <c r="C3187" s="8" t="str">
        <f t="shared" si="548"/>
        <v>Sat</v>
      </c>
      <c r="F3187" s="9">
        <v>4366</v>
      </c>
      <c r="G3187" s="9">
        <v>9042</v>
      </c>
      <c r="H3187" s="61">
        <v>2176</v>
      </c>
      <c r="I3187" s="9">
        <v>0</v>
      </c>
      <c r="J3187" s="9">
        <v>0</v>
      </c>
      <c r="K3187" s="9">
        <v>2187</v>
      </c>
      <c r="L3187" s="9">
        <v>0</v>
      </c>
      <c r="M3187" s="21"/>
      <c r="N3187" s="25"/>
      <c r="O3187" s="11">
        <f t="shared" si="546"/>
        <v>17771</v>
      </c>
      <c r="P3187" s="11">
        <v>631</v>
      </c>
      <c r="Q3187" s="11">
        <f t="shared" si="547"/>
        <v>1556</v>
      </c>
      <c r="S3187" s="11">
        <f t="shared" si="552"/>
        <v>17140</v>
      </c>
      <c r="T3187" s="11">
        <f t="shared" si="543"/>
        <v>17140</v>
      </c>
      <c r="U3187" s="11">
        <f t="shared" si="549"/>
        <v>3921</v>
      </c>
      <c r="V3187" s="11">
        <f t="shared" si="544"/>
        <v>17140</v>
      </c>
      <c r="W3187" s="12">
        <f t="shared" si="550"/>
        <v>1</v>
      </c>
      <c r="X3187" s="11">
        <f t="shared" si="545"/>
        <v>0</v>
      </c>
      <c r="Y3187" s="12">
        <f t="shared" si="551"/>
        <v>0</v>
      </c>
    </row>
    <row r="3188" spans="1:31">
      <c r="A3188" s="1">
        <v>37885</v>
      </c>
      <c r="B3188" s="7" t="s">
        <v>65</v>
      </c>
      <c r="C3188" s="8" t="str">
        <f t="shared" si="548"/>
        <v>Sun</v>
      </c>
      <c r="F3188" s="9">
        <v>5767</v>
      </c>
      <c r="G3188" s="9">
        <v>9478</v>
      </c>
      <c r="H3188" s="61">
        <v>2378</v>
      </c>
      <c r="I3188" s="9">
        <v>0</v>
      </c>
      <c r="J3188" s="9">
        <v>0</v>
      </c>
      <c r="K3188" s="9">
        <v>2303</v>
      </c>
      <c r="L3188" s="9">
        <v>0</v>
      </c>
      <c r="M3188" s="21"/>
      <c r="N3188" s="25"/>
      <c r="O3188" s="11">
        <f t="shared" si="546"/>
        <v>19926</v>
      </c>
      <c r="P3188" s="11">
        <v>0</v>
      </c>
      <c r="Q3188" s="11">
        <f t="shared" si="547"/>
        <v>2303</v>
      </c>
      <c r="S3188" s="11">
        <f t="shared" si="552"/>
        <v>19926</v>
      </c>
      <c r="T3188" s="11">
        <f t="shared" si="543"/>
        <v>19926</v>
      </c>
      <c r="U3188" s="11">
        <f t="shared" si="549"/>
        <v>2786</v>
      </c>
      <c r="V3188" s="11">
        <f t="shared" si="544"/>
        <v>19926</v>
      </c>
      <c r="W3188" s="12">
        <f t="shared" si="550"/>
        <v>1</v>
      </c>
      <c r="X3188" s="11">
        <f t="shared" si="545"/>
        <v>0</v>
      </c>
      <c r="Y3188" s="12">
        <f t="shared" si="551"/>
        <v>0</v>
      </c>
    </row>
    <row r="3189" spans="1:31">
      <c r="A3189" s="1">
        <v>37886</v>
      </c>
      <c r="B3189" s="7" t="s">
        <v>65</v>
      </c>
      <c r="C3189" s="8" t="str">
        <f t="shared" si="548"/>
        <v>Mon</v>
      </c>
      <c r="F3189" s="9">
        <v>7087</v>
      </c>
      <c r="G3189" s="9">
        <v>10367</v>
      </c>
      <c r="H3189" s="61">
        <v>2887</v>
      </c>
      <c r="I3189" s="9">
        <v>0</v>
      </c>
      <c r="J3189" s="9">
        <v>0</v>
      </c>
      <c r="K3189" s="9">
        <v>2259</v>
      </c>
      <c r="L3189" s="9">
        <v>0</v>
      </c>
      <c r="M3189" s="21"/>
      <c r="N3189" s="25"/>
      <c r="O3189" s="11">
        <f t="shared" si="546"/>
        <v>22600</v>
      </c>
      <c r="P3189" s="11">
        <v>0</v>
      </c>
      <c r="Q3189" s="11">
        <f t="shared" si="547"/>
        <v>2259</v>
      </c>
      <c r="S3189" s="11">
        <f t="shared" si="552"/>
        <v>22600</v>
      </c>
      <c r="T3189" s="11">
        <f t="shared" si="543"/>
        <v>22600</v>
      </c>
      <c r="U3189" s="11">
        <f t="shared" si="549"/>
        <v>2674</v>
      </c>
      <c r="V3189" s="11">
        <f t="shared" si="544"/>
        <v>22600</v>
      </c>
      <c r="W3189" s="12">
        <f t="shared" si="550"/>
        <v>1</v>
      </c>
      <c r="X3189" s="11">
        <f t="shared" si="545"/>
        <v>0</v>
      </c>
      <c r="Y3189" s="12">
        <f t="shared" si="551"/>
        <v>0</v>
      </c>
    </row>
    <row r="3190" spans="1:31">
      <c r="A3190" s="1">
        <v>37887</v>
      </c>
      <c r="B3190" s="7" t="s">
        <v>65</v>
      </c>
      <c r="C3190" s="8" t="str">
        <f t="shared" si="548"/>
        <v>Tue</v>
      </c>
      <c r="F3190" s="9">
        <v>8852</v>
      </c>
      <c r="G3190" s="9">
        <v>10568</v>
      </c>
      <c r="H3190" s="61">
        <v>3446</v>
      </c>
      <c r="I3190" s="9">
        <v>0</v>
      </c>
      <c r="J3190" s="9">
        <v>0</v>
      </c>
      <c r="K3190" s="9">
        <v>1499</v>
      </c>
      <c r="L3190" s="9">
        <v>0</v>
      </c>
      <c r="M3190" s="21"/>
      <c r="N3190" s="25"/>
      <c r="O3190" s="11">
        <f t="shared" si="546"/>
        <v>24365</v>
      </c>
      <c r="P3190" s="11">
        <v>0</v>
      </c>
      <c r="Q3190" s="11">
        <f t="shared" si="547"/>
        <v>1499</v>
      </c>
      <c r="S3190" s="11">
        <f t="shared" si="552"/>
        <v>24365</v>
      </c>
      <c r="T3190" s="11">
        <f t="shared" si="543"/>
        <v>24365</v>
      </c>
      <c r="U3190" s="11">
        <f t="shared" si="549"/>
        <v>1765</v>
      </c>
      <c r="V3190" s="11">
        <f t="shared" si="544"/>
        <v>24365</v>
      </c>
      <c r="W3190" s="12">
        <f t="shared" si="550"/>
        <v>1</v>
      </c>
      <c r="X3190" s="11">
        <f t="shared" si="545"/>
        <v>0</v>
      </c>
      <c r="Y3190" s="12">
        <f t="shared" si="551"/>
        <v>0</v>
      </c>
    </row>
    <row r="3191" spans="1:31">
      <c r="A3191" s="1">
        <v>37888</v>
      </c>
      <c r="B3191" s="7" t="s">
        <v>65</v>
      </c>
      <c r="C3191" s="8" t="str">
        <f t="shared" si="548"/>
        <v>Wed</v>
      </c>
      <c r="F3191" s="9">
        <v>9353</v>
      </c>
      <c r="G3191" s="9">
        <v>10641</v>
      </c>
      <c r="H3191" s="61">
        <v>3651</v>
      </c>
      <c r="I3191" s="9">
        <v>0</v>
      </c>
      <c r="J3191" s="9">
        <v>0</v>
      </c>
      <c r="K3191" s="9">
        <v>1375</v>
      </c>
      <c r="L3191" s="9">
        <v>0</v>
      </c>
      <c r="M3191" s="21"/>
      <c r="N3191" s="25"/>
      <c r="O3191" s="11">
        <f t="shared" si="546"/>
        <v>25020</v>
      </c>
      <c r="P3191" s="11">
        <v>0</v>
      </c>
      <c r="Q3191" s="11">
        <f t="shared" si="547"/>
        <v>1375</v>
      </c>
      <c r="S3191" s="11">
        <f t="shared" si="552"/>
        <v>25020</v>
      </c>
      <c r="T3191" s="11">
        <f t="shared" si="543"/>
        <v>25020</v>
      </c>
      <c r="U3191" s="11">
        <f t="shared" si="549"/>
        <v>655</v>
      </c>
      <c r="V3191" s="11">
        <f t="shared" si="544"/>
        <v>25020</v>
      </c>
      <c r="W3191" s="12">
        <f t="shared" si="550"/>
        <v>1</v>
      </c>
      <c r="X3191" s="11">
        <f t="shared" si="545"/>
        <v>0</v>
      </c>
      <c r="Y3191" s="12">
        <f t="shared" si="551"/>
        <v>0</v>
      </c>
    </row>
    <row r="3192" spans="1:31">
      <c r="A3192" s="1">
        <v>37889</v>
      </c>
      <c r="B3192" s="7" t="s">
        <v>65</v>
      </c>
      <c r="C3192" s="8" t="str">
        <f t="shared" si="548"/>
        <v>Thur</v>
      </c>
      <c r="F3192" s="9">
        <v>9736</v>
      </c>
      <c r="G3192" s="9">
        <v>12066</v>
      </c>
      <c r="H3192" s="61">
        <v>3839</v>
      </c>
      <c r="I3192" s="9">
        <v>0</v>
      </c>
      <c r="J3192" s="9">
        <v>0</v>
      </c>
      <c r="K3192" s="9">
        <v>1984</v>
      </c>
      <c r="L3192" s="9">
        <v>0</v>
      </c>
      <c r="M3192" s="21"/>
      <c r="N3192" s="25"/>
      <c r="O3192" s="11">
        <f t="shared" si="546"/>
        <v>27625</v>
      </c>
      <c r="P3192" s="11">
        <v>0</v>
      </c>
      <c r="Q3192" s="11">
        <f t="shared" si="547"/>
        <v>1984</v>
      </c>
      <c r="S3192" s="11">
        <f t="shared" si="552"/>
        <v>27625</v>
      </c>
      <c r="T3192" s="11">
        <f t="shared" si="543"/>
        <v>27625</v>
      </c>
      <c r="U3192" s="11">
        <f t="shared" si="549"/>
        <v>2605</v>
      </c>
      <c r="V3192" s="11">
        <f t="shared" si="544"/>
        <v>27625</v>
      </c>
      <c r="W3192" s="12">
        <f t="shared" si="550"/>
        <v>1</v>
      </c>
      <c r="X3192" s="11">
        <f t="shared" si="545"/>
        <v>0</v>
      </c>
      <c r="Y3192" s="12">
        <f t="shared" si="551"/>
        <v>0</v>
      </c>
    </row>
    <row r="3193" spans="1:31">
      <c r="A3193" s="1">
        <v>37890</v>
      </c>
      <c r="B3193" s="7" t="s">
        <v>65</v>
      </c>
      <c r="C3193" s="8" t="str">
        <f t="shared" si="548"/>
        <v>Fri</v>
      </c>
      <c r="F3193" s="9">
        <v>8505</v>
      </c>
      <c r="G3193" s="9">
        <v>11497</v>
      </c>
      <c r="H3193" s="61">
        <v>3264</v>
      </c>
      <c r="I3193" s="9">
        <v>0</v>
      </c>
      <c r="J3193" s="9">
        <v>0</v>
      </c>
      <c r="K3193" s="9">
        <v>1249</v>
      </c>
      <c r="L3193" s="9">
        <v>0</v>
      </c>
      <c r="M3193" s="21"/>
      <c r="N3193" s="25"/>
      <c r="O3193" s="11">
        <f t="shared" si="546"/>
        <v>24515</v>
      </c>
      <c r="P3193" s="11">
        <v>0</v>
      </c>
      <c r="Q3193" s="11">
        <f t="shared" si="547"/>
        <v>1249</v>
      </c>
      <c r="S3193" s="11">
        <f t="shared" si="552"/>
        <v>24515</v>
      </c>
      <c r="T3193" s="11">
        <f t="shared" si="543"/>
        <v>24515</v>
      </c>
      <c r="U3193" s="11">
        <f t="shared" si="549"/>
        <v>-3110</v>
      </c>
      <c r="V3193" s="11">
        <f t="shared" si="544"/>
        <v>24515</v>
      </c>
      <c r="W3193" s="12">
        <f t="shared" si="550"/>
        <v>1</v>
      </c>
      <c r="X3193" s="11">
        <f t="shared" si="545"/>
        <v>0</v>
      </c>
      <c r="Y3193" s="12">
        <f t="shared" si="551"/>
        <v>0</v>
      </c>
    </row>
    <row r="3194" spans="1:31">
      <c r="A3194" s="1">
        <v>37891</v>
      </c>
      <c r="B3194" s="7" t="s">
        <v>65</v>
      </c>
      <c r="C3194" s="8" t="str">
        <f t="shared" si="548"/>
        <v>Sat</v>
      </c>
      <c r="F3194" s="9">
        <v>7280</v>
      </c>
      <c r="G3194" s="9">
        <v>10912</v>
      </c>
      <c r="H3194" s="61">
        <v>2628</v>
      </c>
      <c r="I3194" s="9">
        <v>0</v>
      </c>
      <c r="J3194" s="9">
        <v>0</v>
      </c>
      <c r="K3194" s="9">
        <v>1372</v>
      </c>
      <c r="L3194" s="9">
        <v>0</v>
      </c>
      <c r="M3194" s="21"/>
      <c r="N3194" s="25"/>
      <c r="O3194" s="11">
        <f t="shared" si="546"/>
        <v>22192</v>
      </c>
      <c r="P3194" s="11">
        <v>0</v>
      </c>
      <c r="Q3194" s="11">
        <f t="shared" si="547"/>
        <v>1372</v>
      </c>
      <c r="S3194" s="11">
        <f t="shared" si="552"/>
        <v>22192</v>
      </c>
      <c r="T3194" s="11">
        <f t="shared" si="543"/>
        <v>22192</v>
      </c>
      <c r="U3194" s="11">
        <f t="shared" si="549"/>
        <v>-2323</v>
      </c>
      <c r="V3194" s="11">
        <f t="shared" si="544"/>
        <v>22192</v>
      </c>
      <c r="W3194" s="12">
        <f t="shared" si="550"/>
        <v>1</v>
      </c>
      <c r="X3194" s="11">
        <f t="shared" si="545"/>
        <v>0</v>
      </c>
      <c r="Y3194" s="12">
        <f t="shared" si="551"/>
        <v>0</v>
      </c>
    </row>
    <row r="3195" spans="1:31">
      <c r="A3195" s="1">
        <v>37892</v>
      </c>
      <c r="B3195" s="7" t="s">
        <v>65</v>
      </c>
      <c r="C3195" s="8" t="str">
        <f t="shared" si="548"/>
        <v>Sun</v>
      </c>
      <c r="E3195" s="10">
        <v>2</v>
      </c>
      <c r="F3195" s="9">
        <v>9078</v>
      </c>
      <c r="G3195" s="9">
        <v>11912</v>
      </c>
      <c r="H3195" s="61">
        <v>3385</v>
      </c>
      <c r="I3195" s="9">
        <v>0</v>
      </c>
      <c r="J3195" s="9">
        <v>0</v>
      </c>
      <c r="K3195" s="9">
        <v>1153</v>
      </c>
      <c r="L3195" s="9">
        <v>0</v>
      </c>
      <c r="M3195" s="21"/>
      <c r="N3195" s="25"/>
      <c r="O3195" s="11">
        <f t="shared" si="546"/>
        <v>25528</v>
      </c>
      <c r="P3195" s="11">
        <v>0</v>
      </c>
      <c r="Q3195" s="11">
        <f t="shared" si="547"/>
        <v>1153</v>
      </c>
      <c r="S3195" s="11">
        <f t="shared" si="552"/>
        <v>25528</v>
      </c>
      <c r="T3195" s="11">
        <f t="shared" si="543"/>
        <v>25528</v>
      </c>
      <c r="U3195" s="11">
        <f t="shared" si="549"/>
        <v>3336</v>
      </c>
      <c r="V3195" s="11">
        <f t="shared" si="544"/>
        <v>25528</v>
      </c>
      <c r="W3195" s="12">
        <f t="shared" si="550"/>
        <v>1</v>
      </c>
      <c r="X3195" s="11">
        <f t="shared" si="545"/>
        <v>0</v>
      </c>
      <c r="Y3195" s="12">
        <f t="shared" si="551"/>
        <v>0</v>
      </c>
    </row>
    <row r="3196" spans="1:31">
      <c r="A3196" s="1">
        <v>37893</v>
      </c>
      <c r="B3196" s="7" t="s">
        <v>65</v>
      </c>
      <c r="C3196" s="8" t="str">
        <f t="shared" si="548"/>
        <v>Mon</v>
      </c>
      <c r="E3196" s="10">
        <v>9</v>
      </c>
      <c r="F3196" s="9">
        <v>13223</v>
      </c>
      <c r="G3196" s="9">
        <v>13349</v>
      </c>
      <c r="H3196" s="61">
        <v>4859</v>
      </c>
      <c r="I3196" s="9">
        <v>0</v>
      </c>
      <c r="J3196" s="9">
        <v>0</v>
      </c>
      <c r="K3196" s="9">
        <v>0</v>
      </c>
      <c r="L3196" s="9">
        <v>0</v>
      </c>
      <c r="M3196" s="21"/>
      <c r="N3196" s="25"/>
      <c r="O3196" s="11">
        <f t="shared" si="546"/>
        <v>31431</v>
      </c>
      <c r="P3196" s="11">
        <v>0</v>
      </c>
      <c r="Q3196" s="11">
        <f t="shared" si="547"/>
        <v>0</v>
      </c>
      <c r="S3196" s="11">
        <f t="shared" si="552"/>
        <v>31431</v>
      </c>
      <c r="T3196" s="11">
        <f t="shared" si="543"/>
        <v>31431</v>
      </c>
      <c r="U3196" s="11">
        <f t="shared" si="549"/>
        <v>5903</v>
      </c>
      <c r="V3196" s="11">
        <f t="shared" si="544"/>
        <v>31431</v>
      </c>
      <c r="W3196" s="12">
        <f t="shared" si="550"/>
        <v>1</v>
      </c>
      <c r="X3196" s="11">
        <f t="shared" si="545"/>
        <v>0</v>
      </c>
      <c r="Y3196" s="12">
        <f t="shared" si="551"/>
        <v>0</v>
      </c>
    </row>
    <row r="3197" spans="1:31">
      <c r="A3197" s="1">
        <v>37894</v>
      </c>
      <c r="B3197" s="7" t="s">
        <v>65</v>
      </c>
      <c r="C3197" s="8" t="str">
        <f t="shared" si="548"/>
        <v>Tue</v>
      </c>
      <c r="E3197" s="10">
        <v>9</v>
      </c>
      <c r="F3197" s="9">
        <v>14526</v>
      </c>
      <c r="G3197" s="9">
        <v>13596</v>
      </c>
      <c r="H3197" s="61">
        <v>5198</v>
      </c>
      <c r="I3197" s="9">
        <v>0</v>
      </c>
      <c r="J3197" s="9">
        <v>0</v>
      </c>
      <c r="K3197" s="9">
        <v>0</v>
      </c>
      <c r="L3197" s="9">
        <v>0</v>
      </c>
      <c r="M3197" s="21"/>
      <c r="N3197" s="25"/>
      <c r="O3197" s="11">
        <f t="shared" si="546"/>
        <v>33320</v>
      </c>
      <c r="P3197" s="11">
        <v>0</v>
      </c>
      <c r="Q3197" s="11">
        <f t="shared" si="547"/>
        <v>0</v>
      </c>
      <c r="S3197" s="11">
        <f t="shared" si="552"/>
        <v>33320</v>
      </c>
      <c r="T3197" s="11">
        <f t="shared" si="543"/>
        <v>33320</v>
      </c>
      <c r="U3197" s="11">
        <f t="shared" si="549"/>
        <v>1889</v>
      </c>
      <c r="V3197" s="11">
        <f t="shared" si="544"/>
        <v>33320</v>
      </c>
      <c r="W3197" s="12">
        <f t="shared" si="550"/>
        <v>1</v>
      </c>
      <c r="X3197" s="11">
        <f t="shared" si="545"/>
        <v>0</v>
      </c>
      <c r="Y3197" s="12">
        <f t="shared" si="551"/>
        <v>0</v>
      </c>
    </row>
    <row r="3198" spans="1:31">
      <c r="A3198" s="1">
        <v>37895</v>
      </c>
      <c r="B3198" s="7" t="s">
        <v>66</v>
      </c>
      <c r="C3198" s="8" t="str">
        <f t="shared" si="548"/>
        <v>Wed</v>
      </c>
      <c r="E3198" s="10">
        <v>9</v>
      </c>
      <c r="F3198" s="9">
        <v>16447</v>
      </c>
      <c r="G3198" s="9">
        <v>13841</v>
      </c>
      <c r="H3198" s="61">
        <v>5644</v>
      </c>
      <c r="I3198" s="9">
        <v>0</v>
      </c>
      <c r="J3198" s="9">
        <v>0</v>
      </c>
      <c r="K3198" s="9">
        <v>197</v>
      </c>
      <c r="L3198" s="9">
        <v>0</v>
      </c>
      <c r="M3198" s="21"/>
      <c r="N3198" s="25"/>
      <c r="O3198" s="11">
        <f t="shared" si="546"/>
        <v>36129</v>
      </c>
      <c r="P3198" s="11">
        <v>0</v>
      </c>
      <c r="Q3198" s="11">
        <f t="shared" si="547"/>
        <v>197</v>
      </c>
      <c r="S3198" s="11">
        <f t="shared" ref="S3198:S3258" si="553">O3198-P3198</f>
        <v>36129</v>
      </c>
      <c r="T3198" s="11">
        <f t="shared" si="543"/>
        <v>36129</v>
      </c>
      <c r="U3198" s="11">
        <f t="shared" ref="U3198:U3228" si="554">S3198-S3197</f>
        <v>2809</v>
      </c>
      <c r="V3198" s="11">
        <f t="shared" si="544"/>
        <v>36129</v>
      </c>
      <c r="W3198" s="12">
        <f t="shared" ref="W3198:W3228" si="555">V3198/S3198</f>
        <v>1</v>
      </c>
      <c r="X3198" s="11">
        <f t="shared" si="545"/>
        <v>0</v>
      </c>
      <c r="Y3198" s="12">
        <f t="shared" ref="Y3198:Y3228" si="556">X3198/S3198</f>
        <v>0</v>
      </c>
      <c r="Z3198" s="10"/>
      <c r="AA3198" s="9">
        <f>INTERCEPT(T3198:T3228,E3198:E3228)</f>
        <v>26949.237270875768</v>
      </c>
      <c r="AB3198" s="9">
        <f>SLOPE(T3198:T3228,E3198:E3228)</f>
        <v>1562.8679371544952</v>
      </c>
      <c r="AC3198" s="12">
        <f>RSQ(T3198:T3228,E3198:E3228)</f>
        <v>0.81695730016902424</v>
      </c>
      <c r="AD3198" s="9">
        <f>AA3198+(AB3198*55)</f>
        <v>112906.97381437299</v>
      </c>
      <c r="AE3198" s="10">
        <f>SUM(E3198:E3228)</f>
        <v>245</v>
      </c>
    </row>
    <row r="3199" spans="1:31">
      <c r="A3199" s="1">
        <v>37896</v>
      </c>
      <c r="B3199" s="7" t="s">
        <v>66</v>
      </c>
      <c r="C3199" s="8" t="str">
        <f t="shared" si="548"/>
        <v>Thur</v>
      </c>
      <c r="E3199" s="10">
        <v>15</v>
      </c>
      <c r="F3199" s="9">
        <v>23585</v>
      </c>
      <c r="G3199" s="9">
        <v>15201</v>
      </c>
      <c r="H3199" s="61">
        <v>7507</v>
      </c>
      <c r="I3199" s="9">
        <v>0</v>
      </c>
      <c r="J3199" s="9">
        <v>0</v>
      </c>
      <c r="K3199" s="9">
        <v>1391</v>
      </c>
      <c r="L3199" s="9">
        <v>0</v>
      </c>
      <c r="M3199" s="21"/>
      <c r="N3199" s="25"/>
      <c r="O3199" s="11">
        <f t="shared" si="546"/>
        <v>47684</v>
      </c>
      <c r="P3199" s="11">
        <v>0</v>
      </c>
      <c r="Q3199" s="11">
        <f t="shared" si="547"/>
        <v>1391</v>
      </c>
      <c r="S3199" s="11">
        <f t="shared" si="553"/>
        <v>47684</v>
      </c>
      <c r="T3199" s="11">
        <f t="shared" si="543"/>
        <v>47684</v>
      </c>
      <c r="U3199" s="11">
        <f t="shared" si="554"/>
        <v>11555</v>
      </c>
      <c r="V3199" s="11">
        <f t="shared" si="544"/>
        <v>47684</v>
      </c>
      <c r="W3199" s="12">
        <f t="shared" si="555"/>
        <v>1</v>
      </c>
      <c r="X3199" s="11">
        <f t="shared" si="545"/>
        <v>0</v>
      </c>
      <c r="Y3199" s="12">
        <f t="shared" si="556"/>
        <v>0</v>
      </c>
    </row>
    <row r="3200" spans="1:31">
      <c r="A3200" s="1">
        <v>37897</v>
      </c>
      <c r="B3200" s="7" t="s">
        <v>66</v>
      </c>
      <c r="C3200" s="8" t="str">
        <f t="shared" si="548"/>
        <v>Fri</v>
      </c>
      <c r="E3200" s="10">
        <v>15</v>
      </c>
      <c r="F3200" s="9">
        <v>20634</v>
      </c>
      <c r="G3200" s="9">
        <v>17501</v>
      </c>
      <c r="H3200" s="61">
        <v>5740</v>
      </c>
      <c r="I3200" s="9">
        <v>0</v>
      </c>
      <c r="J3200" s="9">
        <v>0</v>
      </c>
      <c r="K3200" s="9">
        <v>2474</v>
      </c>
      <c r="L3200" s="9">
        <v>0</v>
      </c>
      <c r="M3200" s="21"/>
      <c r="N3200" s="25"/>
      <c r="O3200" s="11">
        <f t="shared" si="546"/>
        <v>46349</v>
      </c>
      <c r="P3200" s="11">
        <v>0</v>
      </c>
      <c r="Q3200" s="11">
        <f t="shared" si="547"/>
        <v>2474</v>
      </c>
      <c r="S3200" s="11">
        <f t="shared" si="553"/>
        <v>46349</v>
      </c>
      <c r="T3200" s="11">
        <f t="shared" si="543"/>
        <v>46349</v>
      </c>
      <c r="U3200" s="11">
        <f t="shared" si="554"/>
        <v>-1335</v>
      </c>
      <c r="V3200" s="11">
        <f t="shared" si="544"/>
        <v>46349</v>
      </c>
      <c r="W3200" s="12">
        <f t="shared" si="555"/>
        <v>1</v>
      </c>
      <c r="X3200" s="11">
        <f t="shared" si="545"/>
        <v>0</v>
      </c>
      <c r="Y3200" s="12">
        <f t="shared" si="556"/>
        <v>0</v>
      </c>
    </row>
    <row r="3201" spans="1:25">
      <c r="A3201" s="1">
        <v>37898</v>
      </c>
      <c r="B3201" s="7" t="s">
        <v>66</v>
      </c>
      <c r="C3201" s="8" t="str">
        <f t="shared" si="548"/>
        <v>Sat</v>
      </c>
      <c r="E3201" s="10">
        <v>6</v>
      </c>
      <c r="F3201" s="9">
        <v>12506</v>
      </c>
      <c r="G3201" s="9">
        <v>15144</v>
      </c>
      <c r="H3201" s="61">
        <v>3026</v>
      </c>
      <c r="I3201" s="9">
        <v>0</v>
      </c>
      <c r="J3201" s="9">
        <v>0</v>
      </c>
      <c r="K3201" s="9">
        <v>2694</v>
      </c>
      <c r="L3201" s="9">
        <v>0</v>
      </c>
      <c r="M3201" s="21"/>
      <c r="N3201" s="25"/>
      <c r="O3201" s="11">
        <f t="shared" si="546"/>
        <v>33370</v>
      </c>
      <c r="P3201" s="11">
        <v>0</v>
      </c>
      <c r="Q3201" s="11">
        <f t="shared" si="547"/>
        <v>2694</v>
      </c>
      <c r="S3201" s="11">
        <f t="shared" si="553"/>
        <v>33370</v>
      </c>
      <c r="T3201" s="11">
        <f t="shared" si="543"/>
        <v>33370</v>
      </c>
      <c r="U3201" s="11">
        <f t="shared" si="554"/>
        <v>-12979</v>
      </c>
      <c r="V3201" s="11">
        <f t="shared" si="544"/>
        <v>33370</v>
      </c>
      <c r="W3201" s="12">
        <f t="shared" si="555"/>
        <v>1</v>
      </c>
      <c r="X3201" s="11">
        <f t="shared" si="545"/>
        <v>0</v>
      </c>
      <c r="Y3201" s="12">
        <f t="shared" si="556"/>
        <v>0</v>
      </c>
    </row>
    <row r="3202" spans="1:25">
      <c r="A3202" s="1">
        <v>37899</v>
      </c>
      <c r="B3202" s="7" t="s">
        <v>66</v>
      </c>
      <c r="C3202" s="8" t="str">
        <f t="shared" si="548"/>
        <v>Sun</v>
      </c>
      <c r="E3202" s="10">
        <v>6</v>
      </c>
      <c r="F3202" s="9">
        <v>11605</v>
      </c>
      <c r="G3202" s="9">
        <v>15969</v>
      </c>
      <c r="H3202" s="61">
        <v>3047</v>
      </c>
      <c r="I3202" s="9">
        <v>0</v>
      </c>
      <c r="J3202" s="9">
        <v>0</v>
      </c>
      <c r="K3202" s="9">
        <v>2654</v>
      </c>
      <c r="L3202" s="9">
        <v>0</v>
      </c>
      <c r="M3202" s="21"/>
      <c r="N3202" s="25"/>
      <c r="O3202" s="11">
        <f t="shared" si="546"/>
        <v>33275</v>
      </c>
      <c r="P3202" s="11">
        <v>0</v>
      </c>
      <c r="Q3202" s="11">
        <f t="shared" si="547"/>
        <v>2654</v>
      </c>
      <c r="S3202" s="11">
        <f t="shared" si="553"/>
        <v>33275</v>
      </c>
      <c r="T3202" s="11">
        <f t="shared" si="543"/>
        <v>33275</v>
      </c>
      <c r="U3202" s="11">
        <f t="shared" si="554"/>
        <v>-95</v>
      </c>
      <c r="V3202" s="11">
        <f t="shared" si="544"/>
        <v>33275</v>
      </c>
      <c r="W3202" s="12">
        <f t="shared" si="555"/>
        <v>1</v>
      </c>
      <c r="X3202" s="11">
        <f t="shared" si="545"/>
        <v>0</v>
      </c>
      <c r="Y3202" s="12">
        <f t="shared" si="556"/>
        <v>0</v>
      </c>
    </row>
    <row r="3203" spans="1:25">
      <c r="A3203" s="1">
        <v>37900</v>
      </c>
      <c r="B3203" s="7" t="s">
        <v>66</v>
      </c>
      <c r="C3203" s="8" t="str">
        <f t="shared" si="548"/>
        <v>Mon</v>
      </c>
      <c r="E3203" s="10">
        <v>4</v>
      </c>
      <c r="F3203" s="9">
        <v>11423</v>
      </c>
      <c r="G3203" s="9">
        <v>17024</v>
      </c>
      <c r="H3203" s="61">
        <v>3673</v>
      </c>
      <c r="I3203" s="9">
        <v>0</v>
      </c>
      <c r="J3203" s="9">
        <v>0</v>
      </c>
      <c r="K3203" s="9">
        <v>2524</v>
      </c>
      <c r="L3203" s="9">
        <v>0</v>
      </c>
      <c r="M3203" s="21"/>
      <c r="N3203" s="25"/>
      <c r="O3203" s="11">
        <f t="shared" si="546"/>
        <v>34644</v>
      </c>
      <c r="P3203" s="11">
        <v>0</v>
      </c>
      <c r="Q3203" s="11">
        <f t="shared" si="547"/>
        <v>2524</v>
      </c>
      <c r="S3203" s="11">
        <f t="shared" si="553"/>
        <v>34644</v>
      </c>
      <c r="T3203" s="11">
        <f t="shared" ref="T3203:T3266" si="557">SUM(S3203,D3203)</f>
        <v>34644</v>
      </c>
      <c r="U3203" s="11">
        <f t="shared" si="554"/>
        <v>1369</v>
      </c>
      <c r="V3203" s="11">
        <f t="shared" ref="V3203:V3266" si="558">SUM(F3203:K3203)-P3203</f>
        <v>34644</v>
      </c>
      <c r="W3203" s="12">
        <f t="shared" si="555"/>
        <v>1</v>
      </c>
      <c r="X3203" s="11">
        <f t="shared" ref="X3203:X3266" si="559">SUM(L3203:M3203)</f>
        <v>0</v>
      </c>
      <c r="Y3203" s="12">
        <f t="shared" si="556"/>
        <v>0</v>
      </c>
    </row>
    <row r="3204" spans="1:25">
      <c r="A3204" s="1">
        <v>37901</v>
      </c>
      <c r="B3204" s="7" t="s">
        <v>66</v>
      </c>
      <c r="C3204" s="8" t="str">
        <f t="shared" si="548"/>
        <v>Tue</v>
      </c>
      <c r="E3204" s="10">
        <v>3</v>
      </c>
      <c r="F3204" s="9">
        <v>8993</v>
      </c>
      <c r="G3204" s="9">
        <v>16235</v>
      </c>
      <c r="H3204" s="61">
        <v>4281</v>
      </c>
      <c r="I3204" s="9">
        <v>0</v>
      </c>
      <c r="J3204" s="9">
        <v>0</v>
      </c>
      <c r="K3204" s="9">
        <v>2690</v>
      </c>
      <c r="L3204" s="9">
        <v>0</v>
      </c>
      <c r="M3204" s="21"/>
      <c r="N3204" s="25"/>
      <c r="O3204" s="11">
        <f t="shared" ref="O3204:O3267" si="560">SUM(F3204:M3204)</f>
        <v>32199</v>
      </c>
      <c r="P3204" s="11">
        <v>0</v>
      </c>
      <c r="Q3204" s="11">
        <f t="shared" ref="Q3204:Q3267" si="561">K3204-P3204</f>
        <v>2690</v>
      </c>
      <c r="S3204" s="11">
        <f t="shared" si="553"/>
        <v>32199</v>
      </c>
      <c r="T3204" s="11">
        <f t="shared" si="557"/>
        <v>32199</v>
      </c>
      <c r="U3204" s="11">
        <f t="shared" si="554"/>
        <v>-2445</v>
      </c>
      <c r="V3204" s="11">
        <f t="shared" si="558"/>
        <v>32199</v>
      </c>
      <c r="W3204" s="12">
        <f t="shared" si="555"/>
        <v>1</v>
      </c>
      <c r="X3204" s="11">
        <f t="shared" si="559"/>
        <v>0</v>
      </c>
      <c r="Y3204" s="12">
        <f t="shared" si="556"/>
        <v>0</v>
      </c>
    </row>
    <row r="3205" spans="1:25">
      <c r="A3205" s="1">
        <v>37902</v>
      </c>
      <c r="B3205" s="7" t="s">
        <v>66</v>
      </c>
      <c r="C3205" s="8" t="str">
        <f t="shared" si="548"/>
        <v>Wed</v>
      </c>
      <c r="E3205" s="10">
        <v>0</v>
      </c>
      <c r="F3205" s="9">
        <v>7682</v>
      </c>
      <c r="G3205" s="9">
        <v>15876</v>
      </c>
      <c r="H3205" s="61">
        <v>4642</v>
      </c>
      <c r="I3205" s="9">
        <v>0</v>
      </c>
      <c r="J3205" s="9">
        <v>0</v>
      </c>
      <c r="K3205" s="9">
        <v>2751</v>
      </c>
      <c r="L3205" s="9">
        <v>0</v>
      </c>
      <c r="M3205" s="21"/>
      <c r="N3205" s="25"/>
      <c r="O3205" s="11">
        <f t="shared" si="560"/>
        <v>30951</v>
      </c>
      <c r="P3205" s="11">
        <v>0</v>
      </c>
      <c r="Q3205" s="11">
        <f t="shared" si="561"/>
        <v>2751</v>
      </c>
      <c r="S3205" s="11">
        <f t="shared" si="553"/>
        <v>30951</v>
      </c>
      <c r="T3205" s="11">
        <f t="shared" si="557"/>
        <v>30951</v>
      </c>
      <c r="U3205" s="11">
        <f t="shared" si="554"/>
        <v>-1248</v>
      </c>
      <c r="V3205" s="11">
        <f t="shared" si="558"/>
        <v>30951</v>
      </c>
      <c r="W3205" s="12">
        <f t="shared" si="555"/>
        <v>1</v>
      </c>
      <c r="X3205" s="11">
        <f t="shared" si="559"/>
        <v>0</v>
      </c>
      <c r="Y3205" s="12">
        <f t="shared" si="556"/>
        <v>0</v>
      </c>
    </row>
    <row r="3206" spans="1:25">
      <c r="A3206" s="1">
        <v>37903</v>
      </c>
      <c r="B3206" s="7" t="s">
        <v>66</v>
      </c>
      <c r="C3206" s="8" t="str">
        <f t="shared" si="548"/>
        <v>Thur</v>
      </c>
      <c r="E3206" s="10">
        <v>0</v>
      </c>
      <c r="F3206" s="9">
        <v>7642</v>
      </c>
      <c r="G3206" s="9">
        <v>16130</v>
      </c>
      <c r="H3206" s="61">
        <v>4876</v>
      </c>
      <c r="I3206" s="9">
        <v>0</v>
      </c>
      <c r="J3206" s="9">
        <v>0</v>
      </c>
      <c r="K3206" s="9">
        <v>2447</v>
      </c>
      <c r="L3206" s="9">
        <v>0</v>
      </c>
      <c r="M3206" s="21"/>
      <c r="N3206" s="25"/>
      <c r="O3206" s="11">
        <f t="shared" si="560"/>
        <v>31095</v>
      </c>
      <c r="P3206" s="11">
        <v>0</v>
      </c>
      <c r="Q3206" s="11">
        <f t="shared" si="561"/>
        <v>2447</v>
      </c>
      <c r="S3206" s="11">
        <f t="shared" si="553"/>
        <v>31095</v>
      </c>
      <c r="T3206" s="11">
        <f t="shared" si="557"/>
        <v>31095</v>
      </c>
      <c r="U3206" s="11">
        <f t="shared" si="554"/>
        <v>144</v>
      </c>
      <c r="V3206" s="11">
        <f t="shared" si="558"/>
        <v>31095</v>
      </c>
      <c r="W3206" s="12">
        <f t="shared" si="555"/>
        <v>1</v>
      </c>
      <c r="X3206" s="11">
        <f t="shared" si="559"/>
        <v>0</v>
      </c>
      <c r="Y3206" s="12">
        <f t="shared" si="556"/>
        <v>0</v>
      </c>
    </row>
    <row r="3207" spans="1:25">
      <c r="A3207" s="1">
        <v>37904</v>
      </c>
      <c r="B3207" s="7" t="s">
        <v>66</v>
      </c>
      <c r="C3207" s="8" t="str">
        <f t="shared" ref="C3207:C3270" si="562">IF(WEEKDAY(A3207)=1,"Sun",IF(WEEKDAY(A3207)=2,"Mon",IF(WEEKDAY(A3207)=3,"Tue",IF(WEEKDAY(A3207)=4,"Wed",IF(WEEKDAY(A3207)=5,"Thur",IF(WEEKDAY(A3207)=6,"Fri",IF(WEEKDAY(A3207)=7,"Sat")))))))</f>
        <v>Fri</v>
      </c>
      <c r="E3207" s="10">
        <v>2</v>
      </c>
      <c r="F3207" s="9">
        <v>7537</v>
      </c>
      <c r="G3207" s="9">
        <v>14144</v>
      </c>
      <c r="H3207" s="61">
        <v>4278</v>
      </c>
      <c r="I3207" s="9">
        <v>0</v>
      </c>
      <c r="J3207" s="9">
        <v>0</v>
      </c>
      <c r="K3207" s="9">
        <v>2341</v>
      </c>
      <c r="L3207" s="9">
        <v>0</v>
      </c>
      <c r="M3207" s="21"/>
      <c r="N3207" s="25"/>
      <c r="O3207" s="11">
        <f t="shared" si="560"/>
        <v>28300</v>
      </c>
      <c r="P3207" s="11">
        <v>0</v>
      </c>
      <c r="Q3207" s="11">
        <f t="shared" si="561"/>
        <v>2341</v>
      </c>
      <c r="S3207" s="11">
        <f t="shared" si="553"/>
        <v>28300</v>
      </c>
      <c r="T3207" s="11">
        <f t="shared" si="557"/>
        <v>28300</v>
      </c>
      <c r="U3207" s="11">
        <f t="shared" si="554"/>
        <v>-2795</v>
      </c>
      <c r="V3207" s="11">
        <f t="shared" si="558"/>
        <v>28300</v>
      </c>
      <c r="W3207" s="12">
        <f t="shared" si="555"/>
        <v>1</v>
      </c>
      <c r="X3207" s="11">
        <f t="shared" si="559"/>
        <v>0</v>
      </c>
      <c r="Y3207" s="12">
        <f t="shared" si="556"/>
        <v>0</v>
      </c>
    </row>
    <row r="3208" spans="1:25">
      <c r="A3208" s="1">
        <v>37905</v>
      </c>
      <c r="B3208" s="7" t="s">
        <v>66</v>
      </c>
      <c r="C3208" s="8" t="str">
        <f t="shared" si="562"/>
        <v>Sat</v>
      </c>
      <c r="E3208" s="10">
        <v>3</v>
      </c>
      <c r="F3208" s="9">
        <v>7487</v>
      </c>
      <c r="G3208" s="9">
        <v>13216</v>
      </c>
      <c r="H3208" s="61">
        <v>3577</v>
      </c>
      <c r="I3208" s="9">
        <v>0</v>
      </c>
      <c r="J3208" s="9">
        <v>0</v>
      </c>
      <c r="K3208" s="9">
        <v>2504</v>
      </c>
      <c r="L3208" s="9">
        <v>0</v>
      </c>
      <c r="M3208" s="21"/>
      <c r="N3208" s="25"/>
      <c r="O3208" s="11">
        <f t="shared" si="560"/>
        <v>26784</v>
      </c>
      <c r="P3208" s="11">
        <v>0</v>
      </c>
      <c r="Q3208" s="11">
        <f t="shared" si="561"/>
        <v>2504</v>
      </c>
      <c r="S3208" s="11">
        <f t="shared" si="553"/>
        <v>26784</v>
      </c>
      <c r="T3208" s="11">
        <f t="shared" si="557"/>
        <v>26784</v>
      </c>
      <c r="U3208" s="11">
        <f t="shared" si="554"/>
        <v>-1516</v>
      </c>
      <c r="V3208" s="11">
        <f t="shared" si="558"/>
        <v>26784</v>
      </c>
      <c r="W3208" s="12">
        <f t="shared" si="555"/>
        <v>1</v>
      </c>
      <c r="X3208" s="11">
        <f t="shared" si="559"/>
        <v>0</v>
      </c>
      <c r="Y3208" s="12">
        <f t="shared" si="556"/>
        <v>0</v>
      </c>
    </row>
    <row r="3209" spans="1:25">
      <c r="A3209" s="1">
        <v>37906</v>
      </c>
      <c r="B3209" s="7" t="s">
        <v>66</v>
      </c>
      <c r="C3209" s="8" t="str">
        <f t="shared" si="562"/>
        <v>Sun</v>
      </c>
      <c r="E3209" s="10">
        <v>0</v>
      </c>
      <c r="F3209" s="9">
        <v>6624</v>
      </c>
      <c r="G3209" s="9">
        <v>13240</v>
      </c>
      <c r="H3209" s="61">
        <v>3229</v>
      </c>
      <c r="I3209" s="9">
        <v>0</v>
      </c>
      <c r="J3209" s="9">
        <v>0</v>
      </c>
      <c r="K3209" s="9">
        <v>2507</v>
      </c>
      <c r="L3209" s="9">
        <v>0</v>
      </c>
      <c r="M3209" s="21"/>
      <c r="N3209" s="25"/>
      <c r="O3209" s="11">
        <f t="shared" si="560"/>
        <v>25600</v>
      </c>
      <c r="P3209" s="11">
        <v>0</v>
      </c>
      <c r="Q3209" s="11">
        <f t="shared" si="561"/>
        <v>2507</v>
      </c>
      <c r="S3209" s="11">
        <f t="shared" si="553"/>
        <v>25600</v>
      </c>
      <c r="T3209" s="11">
        <f t="shared" si="557"/>
        <v>25600</v>
      </c>
      <c r="U3209" s="11">
        <f t="shared" si="554"/>
        <v>-1184</v>
      </c>
      <c r="V3209" s="11">
        <f t="shared" si="558"/>
        <v>25600</v>
      </c>
      <c r="W3209" s="12">
        <f t="shared" si="555"/>
        <v>1</v>
      </c>
      <c r="X3209" s="11">
        <f t="shared" si="559"/>
        <v>0</v>
      </c>
      <c r="Y3209" s="12">
        <f t="shared" si="556"/>
        <v>0</v>
      </c>
    </row>
    <row r="3210" spans="1:25">
      <c r="A3210" s="1">
        <v>37907</v>
      </c>
      <c r="B3210" s="7" t="s">
        <v>66</v>
      </c>
      <c r="C3210" s="8" t="str">
        <f t="shared" si="562"/>
        <v>Mon</v>
      </c>
      <c r="E3210" s="10">
        <v>3</v>
      </c>
      <c r="F3210" s="9">
        <v>8117</v>
      </c>
      <c r="G3210" s="9">
        <v>14168</v>
      </c>
      <c r="H3210" s="61">
        <v>5312</v>
      </c>
      <c r="I3210" s="9">
        <v>0</v>
      </c>
      <c r="J3210" s="9">
        <v>0</v>
      </c>
      <c r="K3210" s="9">
        <v>2406</v>
      </c>
      <c r="L3210" s="9">
        <v>0</v>
      </c>
      <c r="M3210" s="21"/>
      <c r="N3210" s="25"/>
      <c r="O3210" s="11">
        <f t="shared" si="560"/>
        <v>30003</v>
      </c>
      <c r="P3210" s="11">
        <v>0</v>
      </c>
      <c r="Q3210" s="11">
        <f t="shared" si="561"/>
        <v>2406</v>
      </c>
      <c r="S3210" s="11">
        <f t="shared" si="553"/>
        <v>30003</v>
      </c>
      <c r="T3210" s="11">
        <f t="shared" si="557"/>
        <v>30003</v>
      </c>
      <c r="U3210" s="11">
        <f t="shared" si="554"/>
        <v>4403</v>
      </c>
      <c r="V3210" s="11">
        <f t="shared" si="558"/>
        <v>30003</v>
      </c>
      <c r="W3210" s="12">
        <f t="shared" si="555"/>
        <v>1</v>
      </c>
      <c r="X3210" s="11">
        <f t="shared" si="559"/>
        <v>0</v>
      </c>
      <c r="Y3210" s="12">
        <f t="shared" si="556"/>
        <v>0</v>
      </c>
    </row>
    <row r="3211" spans="1:25">
      <c r="A3211" s="1">
        <v>37908</v>
      </c>
      <c r="B3211" s="7" t="s">
        <v>66</v>
      </c>
      <c r="C3211" s="8" t="str">
        <f t="shared" si="562"/>
        <v>Tue</v>
      </c>
      <c r="E3211" s="10">
        <v>3</v>
      </c>
      <c r="F3211" s="9">
        <v>8761</v>
      </c>
      <c r="G3211" s="9">
        <v>14339</v>
      </c>
      <c r="H3211" s="61">
        <v>5532</v>
      </c>
      <c r="I3211" s="9">
        <v>0</v>
      </c>
      <c r="J3211" s="9">
        <v>0</v>
      </c>
      <c r="K3211" s="9">
        <v>2374</v>
      </c>
      <c r="L3211" s="9">
        <v>0</v>
      </c>
      <c r="M3211" s="21"/>
      <c r="N3211" s="25"/>
      <c r="O3211" s="11">
        <f t="shared" si="560"/>
        <v>31006</v>
      </c>
      <c r="P3211" s="11">
        <v>0</v>
      </c>
      <c r="Q3211" s="11">
        <f t="shared" si="561"/>
        <v>2374</v>
      </c>
      <c r="S3211" s="11">
        <f t="shared" si="553"/>
        <v>31006</v>
      </c>
      <c r="T3211" s="11">
        <f t="shared" si="557"/>
        <v>31006</v>
      </c>
      <c r="U3211" s="11">
        <f t="shared" si="554"/>
        <v>1003</v>
      </c>
      <c r="V3211" s="11">
        <f t="shared" si="558"/>
        <v>31006</v>
      </c>
      <c r="W3211" s="12">
        <f t="shared" si="555"/>
        <v>1</v>
      </c>
      <c r="X3211" s="11">
        <f t="shared" si="559"/>
        <v>0</v>
      </c>
      <c r="Y3211" s="12">
        <f t="shared" si="556"/>
        <v>0</v>
      </c>
    </row>
    <row r="3212" spans="1:25">
      <c r="A3212" s="1">
        <v>37909</v>
      </c>
      <c r="B3212" s="7" t="s">
        <v>66</v>
      </c>
      <c r="C3212" s="8" t="str">
        <f t="shared" si="562"/>
        <v>Wed</v>
      </c>
      <c r="E3212" s="10">
        <v>11</v>
      </c>
      <c r="F3212" s="9">
        <v>16211</v>
      </c>
      <c r="G3212" s="9">
        <v>15422</v>
      </c>
      <c r="H3212" s="61">
        <v>7326</v>
      </c>
      <c r="I3212" s="9">
        <v>0</v>
      </c>
      <c r="J3212" s="9">
        <v>0</v>
      </c>
      <c r="K3212" s="9">
        <v>2542</v>
      </c>
      <c r="L3212" s="9">
        <v>0</v>
      </c>
      <c r="M3212" s="21"/>
      <c r="N3212" s="25"/>
      <c r="O3212" s="11">
        <f t="shared" si="560"/>
        <v>41501</v>
      </c>
      <c r="P3212" s="11">
        <v>0</v>
      </c>
      <c r="Q3212" s="11">
        <f t="shared" si="561"/>
        <v>2542</v>
      </c>
      <c r="S3212" s="11">
        <f t="shared" si="553"/>
        <v>41501</v>
      </c>
      <c r="T3212" s="11">
        <f t="shared" si="557"/>
        <v>41501</v>
      </c>
      <c r="U3212" s="11">
        <f t="shared" si="554"/>
        <v>10495</v>
      </c>
      <c r="V3212" s="11">
        <f t="shared" si="558"/>
        <v>41501</v>
      </c>
      <c r="W3212" s="12">
        <f t="shared" si="555"/>
        <v>1</v>
      </c>
      <c r="X3212" s="11">
        <f t="shared" si="559"/>
        <v>0</v>
      </c>
      <c r="Y3212" s="12">
        <f t="shared" si="556"/>
        <v>0</v>
      </c>
    </row>
    <row r="3213" spans="1:25">
      <c r="A3213" s="1">
        <v>37910</v>
      </c>
      <c r="B3213" s="7" t="s">
        <v>66</v>
      </c>
      <c r="C3213" s="8" t="str">
        <f t="shared" si="562"/>
        <v>Thur</v>
      </c>
      <c r="E3213" s="10">
        <v>10</v>
      </c>
      <c r="F3213" s="9">
        <f>13572</f>
        <v>13572</v>
      </c>
      <c r="G3213" s="9">
        <v>15390</v>
      </c>
      <c r="H3213" s="61">
        <v>6664</v>
      </c>
      <c r="I3213" s="9">
        <v>0</v>
      </c>
      <c r="J3213" s="9">
        <v>0</v>
      </c>
      <c r="K3213" s="9">
        <v>2603</v>
      </c>
      <c r="L3213" s="9">
        <v>0</v>
      </c>
      <c r="M3213" s="21"/>
      <c r="N3213" s="25"/>
      <c r="O3213" s="11">
        <f t="shared" si="560"/>
        <v>38229</v>
      </c>
      <c r="P3213" s="11">
        <v>0</v>
      </c>
      <c r="Q3213" s="11">
        <f t="shared" si="561"/>
        <v>2603</v>
      </c>
      <c r="S3213" s="11">
        <f t="shared" si="553"/>
        <v>38229</v>
      </c>
      <c r="T3213" s="11">
        <f t="shared" si="557"/>
        <v>38229</v>
      </c>
      <c r="U3213" s="11">
        <f t="shared" si="554"/>
        <v>-3272</v>
      </c>
      <c r="V3213" s="11">
        <f t="shared" si="558"/>
        <v>38229</v>
      </c>
      <c r="W3213" s="12">
        <f t="shared" si="555"/>
        <v>1</v>
      </c>
      <c r="X3213" s="11">
        <f t="shared" si="559"/>
        <v>0</v>
      </c>
      <c r="Y3213" s="12">
        <f t="shared" si="556"/>
        <v>0</v>
      </c>
    </row>
    <row r="3214" spans="1:25">
      <c r="A3214" s="1">
        <v>37911</v>
      </c>
      <c r="B3214" s="7" t="s">
        <v>66</v>
      </c>
      <c r="C3214" s="8" t="str">
        <f t="shared" si="562"/>
        <v>Fri</v>
      </c>
      <c r="E3214" s="10">
        <v>9</v>
      </c>
      <c r="F3214" s="9">
        <v>12910</v>
      </c>
      <c r="G3214" s="9">
        <v>14564</v>
      </c>
      <c r="H3214" s="61">
        <v>5908</v>
      </c>
      <c r="I3214" s="9">
        <v>0</v>
      </c>
      <c r="J3214" s="9">
        <v>0</v>
      </c>
      <c r="K3214" s="9">
        <v>2686</v>
      </c>
      <c r="L3214" s="9">
        <v>0</v>
      </c>
      <c r="M3214" s="21"/>
      <c r="N3214" s="25"/>
      <c r="O3214" s="11">
        <f t="shared" si="560"/>
        <v>36068</v>
      </c>
      <c r="P3214" s="11">
        <v>0</v>
      </c>
      <c r="Q3214" s="11">
        <f t="shared" si="561"/>
        <v>2686</v>
      </c>
      <c r="S3214" s="11">
        <f t="shared" si="553"/>
        <v>36068</v>
      </c>
      <c r="T3214" s="11">
        <f t="shared" si="557"/>
        <v>36068</v>
      </c>
      <c r="U3214" s="11">
        <f t="shared" si="554"/>
        <v>-2161</v>
      </c>
      <c r="V3214" s="11">
        <f t="shared" si="558"/>
        <v>36068</v>
      </c>
      <c r="W3214" s="12">
        <f t="shared" si="555"/>
        <v>1</v>
      </c>
      <c r="X3214" s="11">
        <f t="shared" si="559"/>
        <v>0</v>
      </c>
      <c r="Y3214" s="12">
        <f t="shared" si="556"/>
        <v>0</v>
      </c>
    </row>
    <row r="3215" spans="1:25">
      <c r="A3215" s="1">
        <v>37912</v>
      </c>
      <c r="B3215" s="7" t="s">
        <v>66</v>
      </c>
      <c r="C3215" s="8" t="str">
        <f t="shared" si="562"/>
        <v>Sat</v>
      </c>
      <c r="E3215" s="10">
        <v>15</v>
      </c>
      <c r="F3215" s="9">
        <v>18201</v>
      </c>
      <c r="G3215" s="9">
        <v>15016</v>
      </c>
      <c r="H3215" s="61">
        <v>6088</v>
      </c>
      <c r="I3215" s="9">
        <v>0</v>
      </c>
      <c r="J3215" s="9">
        <v>0</v>
      </c>
      <c r="K3215" s="9">
        <v>2671</v>
      </c>
      <c r="L3215" s="9">
        <v>0</v>
      </c>
      <c r="M3215" s="21"/>
      <c r="N3215" s="25"/>
      <c r="O3215" s="11">
        <f t="shared" si="560"/>
        <v>41976</v>
      </c>
      <c r="P3215" s="11">
        <v>0</v>
      </c>
      <c r="Q3215" s="11">
        <f t="shared" si="561"/>
        <v>2671</v>
      </c>
      <c r="S3215" s="11">
        <f t="shared" si="553"/>
        <v>41976</v>
      </c>
      <c r="T3215" s="11">
        <f t="shared" si="557"/>
        <v>41976</v>
      </c>
      <c r="U3215" s="11">
        <f t="shared" si="554"/>
        <v>5908</v>
      </c>
      <c r="V3215" s="11">
        <f t="shared" si="558"/>
        <v>41976</v>
      </c>
      <c r="W3215" s="12">
        <f t="shared" si="555"/>
        <v>1</v>
      </c>
      <c r="X3215" s="11">
        <f t="shared" si="559"/>
        <v>0</v>
      </c>
      <c r="Y3215" s="12">
        <f t="shared" si="556"/>
        <v>0</v>
      </c>
    </row>
    <row r="3216" spans="1:25">
      <c r="A3216" s="1">
        <v>37913</v>
      </c>
      <c r="B3216" s="7" t="s">
        <v>66</v>
      </c>
      <c r="C3216" s="8" t="str">
        <f t="shared" si="562"/>
        <v>Sun</v>
      </c>
      <c r="E3216" s="10">
        <v>10</v>
      </c>
      <c r="F3216" s="9">
        <v>15146</v>
      </c>
      <c r="G3216" s="9">
        <v>14783</v>
      </c>
      <c r="H3216" s="61">
        <v>5626</v>
      </c>
      <c r="I3216" s="9">
        <v>0</v>
      </c>
      <c r="J3216" s="9">
        <v>0</v>
      </c>
      <c r="K3216" s="9">
        <v>2785</v>
      </c>
      <c r="L3216" s="9">
        <v>0</v>
      </c>
      <c r="M3216" s="21"/>
      <c r="N3216" s="25"/>
      <c r="O3216" s="11">
        <f t="shared" si="560"/>
        <v>38340</v>
      </c>
      <c r="P3216" s="11">
        <v>0</v>
      </c>
      <c r="Q3216" s="11">
        <f t="shared" si="561"/>
        <v>2785</v>
      </c>
      <c r="S3216" s="11">
        <f t="shared" si="553"/>
        <v>38340</v>
      </c>
      <c r="T3216" s="11">
        <f t="shared" si="557"/>
        <v>38340</v>
      </c>
      <c r="U3216" s="11">
        <f t="shared" si="554"/>
        <v>-3636</v>
      </c>
      <c r="V3216" s="11">
        <f t="shared" si="558"/>
        <v>38340</v>
      </c>
      <c r="W3216" s="12">
        <f t="shared" si="555"/>
        <v>1</v>
      </c>
      <c r="X3216" s="11">
        <f t="shared" si="559"/>
        <v>0</v>
      </c>
      <c r="Y3216" s="12">
        <f t="shared" si="556"/>
        <v>0</v>
      </c>
    </row>
    <row r="3217" spans="1:31">
      <c r="A3217" s="1">
        <v>37914</v>
      </c>
      <c r="B3217" s="7" t="s">
        <v>66</v>
      </c>
      <c r="C3217" s="8" t="str">
        <f t="shared" si="562"/>
        <v>Mon</v>
      </c>
      <c r="E3217" s="10">
        <v>7</v>
      </c>
      <c r="F3217" s="9">
        <v>10915</v>
      </c>
      <c r="G3217" s="9">
        <v>14749</v>
      </c>
      <c r="H3217" s="61">
        <v>5876</v>
      </c>
      <c r="I3217" s="9">
        <v>0</v>
      </c>
      <c r="J3217" s="9">
        <v>0</v>
      </c>
      <c r="K3217" s="9">
        <v>2701</v>
      </c>
      <c r="L3217" s="9">
        <v>0</v>
      </c>
      <c r="M3217" s="21"/>
      <c r="N3217" s="25"/>
      <c r="O3217" s="11">
        <f t="shared" si="560"/>
        <v>34241</v>
      </c>
      <c r="P3217" s="11">
        <v>0</v>
      </c>
      <c r="Q3217" s="11">
        <f t="shared" si="561"/>
        <v>2701</v>
      </c>
      <c r="S3217" s="11">
        <f t="shared" si="553"/>
        <v>34241</v>
      </c>
      <c r="T3217" s="11">
        <f t="shared" si="557"/>
        <v>34241</v>
      </c>
      <c r="U3217" s="11">
        <f t="shared" si="554"/>
        <v>-4099</v>
      </c>
      <c r="V3217" s="11">
        <f t="shared" si="558"/>
        <v>34241</v>
      </c>
      <c r="W3217" s="12">
        <f t="shared" si="555"/>
        <v>1</v>
      </c>
      <c r="X3217" s="11">
        <f t="shared" si="559"/>
        <v>0</v>
      </c>
      <c r="Y3217" s="12">
        <f t="shared" si="556"/>
        <v>0</v>
      </c>
    </row>
    <row r="3218" spans="1:31">
      <c r="A3218" s="1">
        <v>37915</v>
      </c>
      <c r="B3218" s="7" t="s">
        <v>66</v>
      </c>
      <c r="C3218" s="8" t="str">
        <f t="shared" si="562"/>
        <v>Tue</v>
      </c>
      <c r="E3218" s="10">
        <v>0</v>
      </c>
      <c r="F3218" s="9">
        <v>9354</v>
      </c>
      <c r="G3218" s="9">
        <v>14317</v>
      </c>
      <c r="H3218" s="61">
        <v>4991</v>
      </c>
      <c r="I3218" s="9">
        <v>0</v>
      </c>
      <c r="J3218" s="9">
        <v>0</v>
      </c>
      <c r="K3218" s="9">
        <v>2438</v>
      </c>
      <c r="L3218" s="9">
        <v>0</v>
      </c>
      <c r="M3218" s="21"/>
      <c r="N3218" s="25"/>
      <c r="O3218" s="11">
        <f t="shared" si="560"/>
        <v>31100</v>
      </c>
      <c r="P3218" s="11">
        <v>0</v>
      </c>
      <c r="Q3218" s="11">
        <f t="shared" si="561"/>
        <v>2438</v>
      </c>
      <c r="S3218" s="11">
        <f t="shared" si="553"/>
        <v>31100</v>
      </c>
      <c r="T3218" s="11">
        <f t="shared" si="557"/>
        <v>31100</v>
      </c>
      <c r="U3218" s="11">
        <f t="shared" si="554"/>
        <v>-3141</v>
      </c>
      <c r="V3218" s="11">
        <f t="shared" si="558"/>
        <v>31100</v>
      </c>
      <c r="W3218" s="12">
        <f t="shared" si="555"/>
        <v>1</v>
      </c>
      <c r="X3218" s="11">
        <f t="shared" si="559"/>
        <v>0</v>
      </c>
      <c r="Y3218" s="12">
        <f t="shared" si="556"/>
        <v>0</v>
      </c>
    </row>
    <row r="3219" spans="1:31">
      <c r="A3219" s="1">
        <v>37916</v>
      </c>
      <c r="B3219" s="7" t="s">
        <v>66</v>
      </c>
      <c r="C3219" s="8" t="str">
        <f t="shared" si="562"/>
        <v>Wed</v>
      </c>
      <c r="E3219" s="10">
        <v>12</v>
      </c>
      <c r="F3219" s="9">
        <v>19037</v>
      </c>
      <c r="G3219" s="9">
        <v>16159</v>
      </c>
      <c r="H3219" s="61">
        <v>7668</v>
      </c>
      <c r="I3219" s="9">
        <v>0</v>
      </c>
      <c r="J3219" s="9">
        <v>0</v>
      </c>
      <c r="K3219" s="9">
        <v>2649</v>
      </c>
      <c r="L3219" s="9">
        <v>204</v>
      </c>
      <c r="M3219" s="21"/>
      <c r="N3219" s="25"/>
      <c r="O3219" s="11">
        <f t="shared" si="560"/>
        <v>45717</v>
      </c>
      <c r="P3219" s="11">
        <v>0</v>
      </c>
      <c r="Q3219" s="11">
        <f t="shared" si="561"/>
        <v>2649</v>
      </c>
      <c r="S3219" s="11">
        <f t="shared" si="553"/>
        <v>45717</v>
      </c>
      <c r="T3219" s="11">
        <f t="shared" si="557"/>
        <v>45717</v>
      </c>
      <c r="U3219" s="11">
        <f t="shared" si="554"/>
        <v>14617</v>
      </c>
      <c r="V3219" s="11">
        <f t="shared" si="558"/>
        <v>45513</v>
      </c>
      <c r="W3219" s="12">
        <f t="shared" si="555"/>
        <v>0.9955377649452064</v>
      </c>
      <c r="X3219" s="11">
        <f t="shared" si="559"/>
        <v>204</v>
      </c>
      <c r="Y3219" s="12">
        <f t="shared" si="556"/>
        <v>4.4622350547936221E-3</v>
      </c>
    </row>
    <row r="3220" spans="1:31">
      <c r="A3220" s="1">
        <v>37917</v>
      </c>
      <c r="B3220" s="7" t="s">
        <v>66</v>
      </c>
      <c r="C3220" s="8" t="str">
        <f t="shared" si="562"/>
        <v>Thur</v>
      </c>
      <c r="E3220" s="10">
        <v>20</v>
      </c>
      <c r="F3220" s="9">
        <v>30425</v>
      </c>
      <c r="G3220" s="9">
        <v>18192</v>
      </c>
      <c r="H3220" s="61">
        <v>10045</v>
      </c>
      <c r="I3220" s="9">
        <v>0</v>
      </c>
      <c r="J3220" s="9">
        <v>0</v>
      </c>
      <c r="K3220" s="9">
        <v>2995</v>
      </c>
      <c r="L3220" s="9">
        <v>1684</v>
      </c>
      <c r="M3220" s="21"/>
      <c r="N3220" s="25"/>
      <c r="O3220" s="11">
        <f t="shared" si="560"/>
        <v>63341</v>
      </c>
      <c r="P3220" s="11">
        <v>0</v>
      </c>
      <c r="Q3220" s="11">
        <f t="shared" si="561"/>
        <v>2995</v>
      </c>
      <c r="S3220" s="11">
        <f t="shared" si="553"/>
        <v>63341</v>
      </c>
      <c r="T3220" s="11">
        <f t="shared" si="557"/>
        <v>63341</v>
      </c>
      <c r="U3220" s="11">
        <f t="shared" si="554"/>
        <v>17624</v>
      </c>
      <c r="V3220" s="11">
        <f t="shared" si="558"/>
        <v>61657</v>
      </c>
      <c r="W3220" s="12">
        <f t="shared" si="555"/>
        <v>0.97341374465196318</v>
      </c>
      <c r="X3220" s="11">
        <f t="shared" si="559"/>
        <v>1684</v>
      </c>
      <c r="Y3220" s="12">
        <f t="shared" si="556"/>
        <v>2.6586255348036818E-2</v>
      </c>
    </row>
    <row r="3221" spans="1:31">
      <c r="A3221" s="1">
        <v>37918</v>
      </c>
      <c r="B3221" s="7" t="s">
        <v>66</v>
      </c>
      <c r="C3221" s="8" t="str">
        <f t="shared" si="562"/>
        <v>Fri</v>
      </c>
      <c r="E3221" s="10">
        <v>21</v>
      </c>
      <c r="F3221" s="9">
        <v>30592</v>
      </c>
      <c r="G3221" s="9">
        <v>17851</v>
      </c>
      <c r="H3221" s="61">
        <v>9468</v>
      </c>
      <c r="I3221" s="9">
        <v>0</v>
      </c>
      <c r="J3221" s="9">
        <v>0</v>
      </c>
      <c r="K3221" s="9">
        <v>3007</v>
      </c>
      <c r="L3221" s="9">
        <v>861</v>
      </c>
      <c r="M3221" s="21"/>
      <c r="N3221" s="25"/>
      <c r="O3221" s="11">
        <f t="shared" si="560"/>
        <v>61779</v>
      </c>
      <c r="P3221" s="11">
        <v>0</v>
      </c>
      <c r="Q3221" s="11">
        <f t="shared" si="561"/>
        <v>3007</v>
      </c>
      <c r="S3221" s="11">
        <f t="shared" si="553"/>
        <v>61779</v>
      </c>
      <c r="T3221" s="11">
        <f t="shared" si="557"/>
        <v>61779</v>
      </c>
      <c r="U3221" s="11">
        <f t="shared" si="554"/>
        <v>-1562</v>
      </c>
      <c r="V3221" s="11">
        <f t="shared" si="558"/>
        <v>60918</v>
      </c>
      <c r="W3221" s="12">
        <f t="shared" si="555"/>
        <v>0.98606322536784341</v>
      </c>
      <c r="X3221" s="11">
        <f t="shared" si="559"/>
        <v>861</v>
      </c>
      <c r="Y3221" s="12">
        <f t="shared" si="556"/>
        <v>1.3936774632156559E-2</v>
      </c>
    </row>
    <row r="3222" spans="1:31">
      <c r="A3222" s="1">
        <v>37919</v>
      </c>
      <c r="B3222" s="7" t="s">
        <v>66</v>
      </c>
      <c r="C3222" s="8" t="str">
        <f t="shared" si="562"/>
        <v>Sat</v>
      </c>
      <c r="E3222" s="10">
        <v>7</v>
      </c>
      <c r="F3222" s="9">
        <v>16608</v>
      </c>
      <c r="G3222" s="9">
        <v>15472</v>
      </c>
      <c r="H3222" s="61">
        <v>5705</v>
      </c>
      <c r="I3222" s="9">
        <v>0</v>
      </c>
      <c r="J3222" s="9">
        <v>0</v>
      </c>
      <c r="K3222" s="9">
        <v>2926</v>
      </c>
      <c r="L3222" s="9">
        <v>49</v>
      </c>
      <c r="M3222" s="21"/>
      <c r="N3222" s="25"/>
      <c r="O3222" s="11">
        <f t="shared" si="560"/>
        <v>40760</v>
      </c>
      <c r="P3222" s="11">
        <v>0</v>
      </c>
      <c r="Q3222" s="11">
        <f t="shared" si="561"/>
        <v>2926</v>
      </c>
      <c r="S3222" s="11">
        <f t="shared" si="553"/>
        <v>40760</v>
      </c>
      <c r="T3222" s="11">
        <f t="shared" si="557"/>
        <v>40760</v>
      </c>
      <c r="U3222" s="11">
        <f t="shared" si="554"/>
        <v>-21019</v>
      </c>
      <c r="V3222" s="11">
        <f t="shared" si="558"/>
        <v>40711</v>
      </c>
      <c r="W3222" s="12">
        <f t="shared" si="555"/>
        <v>0.99879784102060842</v>
      </c>
      <c r="X3222" s="11">
        <f t="shared" si="559"/>
        <v>49</v>
      </c>
      <c r="Y3222" s="12">
        <f t="shared" si="556"/>
        <v>1.2021589793915603E-3</v>
      </c>
    </row>
    <row r="3223" spans="1:31">
      <c r="A3223" s="1">
        <v>37920</v>
      </c>
      <c r="B3223" s="7" t="s">
        <v>66</v>
      </c>
      <c r="C3223" s="8" t="str">
        <f t="shared" si="562"/>
        <v>Sun</v>
      </c>
      <c r="E3223" s="10">
        <v>0</v>
      </c>
      <c r="F3223" s="9">
        <v>8595</v>
      </c>
      <c r="G3223" s="9">
        <v>14040</v>
      </c>
      <c r="H3223" s="61">
        <v>4376</v>
      </c>
      <c r="I3223" s="9">
        <v>0</v>
      </c>
      <c r="J3223" s="9">
        <v>0</v>
      </c>
      <c r="K3223" s="9">
        <v>2686</v>
      </c>
      <c r="L3223" s="9">
        <v>0</v>
      </c>
      <c r="M3223" s="21"/>
      <c r="N3223" s="25"/>
      <c r="O3223" s="11">
        <f t="shared" si="560"/>
        <v>29697</v>
      </c>
      <c r="P3223" s="11">
        <v>0</v>
      </c>
      <c r="Q3223" s="11">
        <f t="shared" si="561"/>
        <v>2686</v>
      </c>
      <c r="S3223" s="11">
        <f t="shared" si="553"/>
        <v>29697</v>
      </c>
      <c r="T3223" s="11">
        <f t="shared" si="557"/>
        <v>29697</v>
      </c>
      <c r="U3223" s="11">
        <f t="shared" si="554"/>
        <v>-11063</v>
      </c>
      <c r="V3223" s="11">
        <f t="shared" si="558"/>
        <v>29697</v>
      </c>
      <c r="W3223" s="12">
        <f t="shared" si="555"/>
        <v>1</v>
      </c>
      <c r="X3223" s="11">
        <f t="shared" si="559"/>
        <v>0</v>
      </c>
      <c r="Y3223" s="12">
        <f t="shared" si="556"/>
        <v>0</v>
      </c>
    </row>
    <row r="3224" spans="1:31">
      <c r="A3224" s="1">
        <v>37921</v>
      </c>
      <c r="B3224" s="7" t="s">
        <v>66</v>
      </c>
      <c r="C3224" s="8" t="str">
        <f t="shared" si="562"/>
        <v>Mon</v>
      </c>
      <c r="E3224" s="10">
        <v>7</v>
      </c>
      <c r="F3224" s="9">
        <v>14989</v>
      </c>
      <c r="G3224" s="9">
        <v>15489</v>
      </c>
      <c r="H3224" s="61">
        <v>6533</v>
      </c>
      <c r="I3224" s="9">
        <v>0</v>
      </c>
      <c r="J3224" s="9">
        <v>0</v>
      </c>
      <c r="K3224" s="9">
        <v>2635</v>
      </c>
      <c r="L3224" s="9">
        <v>0</v>
      </c>
      <c r="M3224" s="21"/>
      <c r="N3224" s="25"/>
      <c r="O3224" s="11">
        <f t="shared" si="560"/>
        <v>39646</v>
      </c>
      <c r="P3224" s="11">
        <v>0</v>
      </c>
      <c r="Q3224" s="11">
        <f t="shared" si="561"/>
        <v>2635</v>
      </c>
      <c r="S3224" s="11">
        <f t="shared" si="553"/>
        <v>39646</v>
      </c>
      <c r="T3224" s="11">
        <f t="shared" si="557"/>
        <v>39646</v>
      </c>
      <c r="U3224" s="11">
        <f t="shared" si="554"/>
        <v>9949</v>
      </c>
      <c r="V3224" s="11">
        <f t="shared" si="558"/>
        <v>39646</v>
      </c>
      <c r="W3224" s="12">
        <f t="shared" si="555"/>
        <v>1</v>
      </c>
      <c r="X3224" s="11">
        <f t="shared" si="559"/>
        <v>0</v>
      </c>
      <c r="Y3224" s="12">
        <f t="shared" si="556"/>
        <v>0</v>
      </c>
    </row>
    <row r="3225" spans="1:31">
      <c r="A3225" s="1">
        <v>37922</v>
      </c>
      <c r="B3225" s="7" t="s">
        <v>66</v>
      </c>
      <c r="C3225" s="8" t="str">
        <f t="shared" si="562"/>
        <v>Tue</v>
      </c>
      <c r="E3225" s="10">
        <v>16</v>
      </c>
      <c r="F3225" s="9">
        <v>28799</v>
      </c>
      <c r="G3225" s="9">
        <v>18318</v>
      </c>
      <c r="H3225" s="61">
        <v>9520</v>
      </c>
      <c r="I3225" s="9">
        <v>0</v>
      </c>
      <c r="J3225" s="9">
        <v>0</v>
      </c>
      <c r="K3225" s="9">
        <v>2991</v>
      </c>
      <c r="L3225" s="9">
        <v>198</v>
      </c>
      <c r="M3225" s="21"/>
      <c r="N3225" s="25"/>
      <c r="O3225" s="11">
        <f t="shared" si="560"/>
        <v>59826</v>
      </c>
      <c r="P3225" s="11">
        <v>0</v>
      </c>
      <c r="Q3225" s="11">
        <f t="shared" si="561"/>
        <v>2991</v>
      </c>
      <c r="S3225" s="11">
        <f t="shared" si="553"/>
        <v>59826</v>
      </c>
      <c r="T3225" s="11">
        <f t="shared" si="557"/>
        <v>59826</v>
      </c>
      <c r="U3225" s="11">
        <f t="shared" si="554"/>
        <v>20180</v>
      </c>
      <c r="V3225" s="11">
        <f t="shared" si="558"/>
        <v>59628</v>
      </c>
      <c r="W3225" s="12">
        <f t="shared" si="555"/>
        <v>0.99669040216628224</v>
      </c>
      <c r="X3225" s="11">
        <f t="shared" si="559"/>
        <v>198</v>
      </c>
      <c r="Y3225" s="12">
        <f t="shared" si="556"/>
        <v>3.3095978337177815E-3</v>
      </c>
    </row>
    <row r="3226" spans="1:31">
      <c r="A3226" s="1">
        <v>37923</v>
      </c>
      <c r="B3226" s="7" t="s">
        <v>66</v>
      </c>
      <c r="C3226" s="8" t="str">
        <f t="shared" si="562"/>
        <v>Wed</v>
      </c>
      <c r="E3226" s="10">
        <v>15</v>
      </c>
      <c r="F3226" s="9">
        <v>23118</v>
      </c>
      <c r="G3226" s="9">
        <v>17719</v>
      </c>
      <c r="H3226" s="61">
        <v>8866</v>
      </c>
      <c r="I3226" s="9">
        <v>0</v>
      </c>
      <c r="J3226" s="9">
        <v>0</v>
      </c>
      <c r="K3226" s="9">
        <v>3019</v>
      </c>
      <c r="L3226" s="9">
        <v>715</v>
      </c>
      <c r="M3226" s="21"/>
      <c r="N3226" s="25"/>
      <c r="O3226" s="11">
        <f t="shared" si="560"/>
        <v>53437</v>
      </c>
      <c r="P3226" s="11">
        <v>0</v>
      </c>
      <c r="Q3226" s="11">
        <f t="shared" si="561"/>
        <v>3019</v>
      </c>
      <c r="S3226" s="11">
        <f t="shared" si="553"/>
        <v>53437</v>
      </c>
      <c r="T3226" s="11">
        <f t="shared" si="557"/>
        <v>53437</v>
      </c>
      <c r="U3226" s="11">
        <f t="shared" si="554"/>
        <v>-6389</v>
      </c>
      <c r="V3226" s="11">
        <f t="shared" si="558"/>
        <v>52722</v>
      </c>
      <c r="W3226" s="12">
        <f t="shared" si="555"/>
        <v>0.98661975784568745</v>
      </c>
      <c r="X3226" s="11">
        <f t="shared" si="559"/>
        <v>715</v>
      </c>
      <c r="Y3226" s="12">
        <f t="shared" si="556"/>
        <v>1.3380242154312555E-2</v>
      </c>
    </row>
    <row r="3227" spans="1:31">
      <c r="A3227" s="1">
        <v>37924</v>
      </c>
      <c r="B3227" s="7" t="s">
        <v>66</v>
      </c>
      <c r="C3227" s="8" t="str">
        <f t="shared" si="562"/>
        <v>Thur</v>
      </c>
      <c r="E3227" s="10">
        <v>11</v>
      </c>
      <c r="F3227" s="9">
        <v>26771</v>
      </c>
      <c r="G3227" s="9">
        <v>16771</v>
      </c>
      <c r="H3227" s="61">
        <v>7512</v>
      </c>
      <c r="I3227" s="9">
        <v>0</v>
      </c>
      <c r="J3227" s="9">
        <v>0</v>
      </c>
      <c r="K3227" s="9">
        <v>2830</v>
      </c>
      <c r="L3227" s="9">
        <v>3428</v>
      </c>
      <c r="M3227" s="21"/>
      <c r="N3227" s="25"/>
      <c r="O3227" s="11">
        <f t="shared" si="560"/>
        <v>57312</v>
      </c>
      <c r="P3227" s="11">
        <v>0</v>
      </c>
      <c r="Q3227" s="11">
        <f t="shared" si="561"/>
        <v>2830</v>
      </c>
      <c r="S3227" s="11">
        <f t="shared" si="553"/>
        <v>57312</v>
      </c>
      <c r="T3227" s="11">
        <f t="shared" si="557"/>
        <v>57312</v>
      </c>
      <c r="U3227" s="11">
        <f t="shared" si="554"/>
        <v>3875</v>
      </c>
      <c r="V3227" s="11">
        <f t="shared" si="558"/>
        <v>53884</v>
      </c>
      <c r="W3227" s="12">
        <f t="shared" si="555"/>
        <v>0.94018704634282524</v>
      </c>
      <c r="X3227" s="11">
        <f t="shared" si="559"/>
        <v>3428</v>
      </c>
      <c r="Y3227" s="12">
        <f t="shared" si="556"/>
        <v>5.9812953657174761E-2</v>
      </c>
    </row>
    <row r="3228" spans="1:31">
      <c r="A3228" s="1">
        <v>37925</v>
      </c>
      <c r="B3228" s="7" t="s">
        <v>66</v>
      </c>
      <c r="C3228" s="8" t="str">
        <f t="shared" si="562"/>
        <v>Fri</v>
      </c>
      <c r="E3228" s="10">
        <v>5</v>
      </c>
      <c r="F3228" s="9">
        <v>14523</v>
      </c>
      <c r="G3228" s="9">
        <v>14975</v>
      </c>
      <c r="H3228" s="61">
        <v>5410</v>
      </c>
      <c r="I3228" s="9">
        <v>0</v>
      </c>
      <c r="J3228" s="9">
        <v>0</v>
      </c>
      <c r="K3228" s="9">
        <v>2686</v>
      </c>
      <c r="L3228" s="9">
        <v>376</v>
      </c>
      <c r="M3228" s="21"/>
      <c r="N3228" s="25"/>
      <c r="O3228" s="11">
        <f t="shared" si="560"/>
        <v>37970</v>
      </c>
      <c r="P3228" s="11">
        <v>0</v>
      </c>
      <c r="Q3228" s="11">
        <f t="shared" si="561"/>
        <v>2686</v>
      </c>
      <c r="S3228" s="11">
        <f t="shared" si="553"/>
        <v>37970</v>
      </c>
      <c r="T3228" s="11">
        <f t="shared" si="557"/>
        <v>37970</v>
      </c>
      <c r="U3228" s="11">
        <f t="shared" si="554"/>
        <v>-19342</v>
      </c>
      <c r="V3228" s="11">
        <f t="shared" si="558"/>
        <v>37594</v>
      </c>
      <c r="W3228" s="12">
        <f t="shared" si="555"/>
        <v>0.99009744535159339</v>
      </c>
      <c r="X3228" s="11">
        <f t="shared" si="559"/>
        <v>376</v>
      </c>
      <c r="Y3228" s="12">
        <f t="shared" si="556"/>
        <v>9.9025546484066366E-3</v>
      </c>
    </row>
    <row r="3229" spans="1:31">
      <c r="A3229" s="1">
        <v>37926</v>
      </c>
      <c r="B3229" s="7" t="s">
        <v>67</v>
      </c>
      <c r="C3229" s="8" t="str">
        <f t="shared" si="562"/>
        <v>Sat</v>
      </c>
      <c r="E3229" s="10">
        <v>1</v>
      </c>
      <c r="F3229" s="9">
        <v>9418</v>
      </c>
      <c r="G3229" s="9">
        <v>14116</v>
      </c>
      <c r="H3229" s="61">
        <v>3414</v>
      </c>
      <c r="I3229" s="9">
        <v>0</v>
      </c>
      <c r="J3229" s="9">
        <v>0</v>
      </c>
      <c r="K3229" s="9">
        <v>2772</v>
      </c>
      <c r="L3229" s="9">
        <v>0</v>
      </c>
      <c r="M3229" s="21"/>
      <c r="N3229" s="25"/>
      <c r="O3229" s="11">
        <f t="shared" si="560"/>
        <v>29720</v>
      </c>
      <c r="P3229" s="11">
        <v>0</v>
      </c>
      <c r="Q3229" s="11">
        <f t="shared" si="561"/>
        <v>2772</v>
      </c>
      <c r="S3229" s="11">
        <f t="shared" si="553"/>
        <v>29720</v>
      </c>
      <c r="T3229" s="11">
        <f t="shared" si="557"/>
        <v>29720</v>
      </c>
      <c r="U3229" s="11">
        <f t="shared" ref="U3229:U3258" si="563">S3229-S3228</f>
        <v>-8250</v>
      </c>
      <c r="V3229" s="11">
        <f t="shared" si="558"/>
        <v>29720</v>
      </c>
      <c r="W3229" s="12">
        <f t="shared" ref="W3229:W3258" si="564">V3229/S3229</f>
        <v>1</v>
      </c>
      <c r="X3229" s="11">
        <f t="shared" si="559"/>
        <v>0</v>
      </c>
      <c r="Y3229" s="12">
        <f t="shared" ref="Y3229:Y3259" si="565">X3229/S3229</f>
        <v>0</v>
      </c>
      <c r="AA3229" s="9">
        <f>INTERCEPT(T3229:T3258,E3229:E3258)</f>
        <v>29956.302950743491</v>
      </c>
      <c r="AB3229" s="9">
        <f>SLOPE(T3229:T3258,E3229:E3258)</f>
        <v>2196.1207458178442</v>
      </c>
      <c r="AC3229" s="12">
        <f>RSQ(T3229:T3258,E3229:E3258)</f>
        <v>0.92633484340486216</v>
      </c>
      <c r="AD3229" s="9">
        <f>AA3229+(AB3229*55)</f>
        <v>150742.94397072491</v>
      </c>
      <c r="AE3229" s="10">
        <f>SUM(E3229:E3258)</f>
        <v>364</v>
      </c>
    </row>
    <row r="3230" spans="1:31">
      <c r="A3230" s="1">
        <v>37927</v>
      </c>
      <c r="B3230" s="7" t="s">
        <v>67</v>
      </c>
      <c r="C3230" s="8" t="str">
        <f t="shared" si="562"/>
        <v>Sun</v>
      </c>
      <c r="E3230" s="10">
        <v>0</v>
      </c>
      <c r="F3230" s="9">
        <v>8382</v>
      </c>
      <c r="G3230" s="9">
        <v>14098</v>
      </c>
      <c r="H3230" s="61">
        <v>3879</v>
      </c>
      <c r="I3230" s="9">
        <v>0</v>
      </c>
      <c r="J3230" s="9">
        <v>0</v>
      </c>
      <c r="K3230" s="9">
        <v>2608</v>
      </c>
      <c r="L3230" s="9">
        <v>126</v>
      </c>
      <c r="M3230" s="21"/>
      <c r="N3230" s="25"/>
      <c r="O3230" s="11">
        <f t="shared" si="560"/>
        <v>29093</v>
      </c>
      <c r="P3230" s="11">
        <v>0</v>
      </c>
      <c r="Q3230" s="11">
        <f t="shared" si="561"/>
        <v>2608</v>
      </c>
      <c r="S3230" s="11">
        <f t="shared" si="553"/>
        <v>29093</v>
      </c>
      <c r="T3230" s="11">
        <f t="shared" si="557"/>
        <v>29093</v>
      </c>
      <c r="U3230" s="11">
        <f t="shared" si="563"/>
        <v>-627</v>
      </c>
      <c r="V3230" s="11">
        <f t="shared" si="558"/>
        <v>28967</v>
      </c>
      <c r="W3230" s="12">
        <f t="shared" si="564"/>
        <v>0.99566906128622001</v>
      </c>
      <c r="X3230" s="11">
        <f t="shared" si="559"/>
        <v>126</v>
      </c>
      <c r="Y3230" s="12">
        <f t="shared" si="565"/>
        <v>4.3309387137799469E-3</v>
      </c>
      <c r="AB3230" s="11"/>
    </row>
    <row r="3231" spans="1:31">
      <c r="A3231" s="1">
        <v>37928</v>
      </c>
      <c r="B3231" s="7" t="s">
        <v>67</v>
      </c>
      <c r="C3231" s="8" t="str">
        <f t="shared" si="562"/>
        <v>Mon</v>
      </c>
      <c r="E3231" s="10">
        <v>0</v>
      </c>
      <c r="F3231" s="9">
        <v>8736</v>
      </c>
      <c r="G3231" s="9">
        <v>14577</v>
      </c>
      <c r="H3231" s="61">
        <v>5063</v>
      </c>
      <c r="I3231" s="9">
        <v>0</v>
      </c>
      <c r="J3231" s="9">
        <v>0</v>
      </c>
      <c r="K3231" s="9">
        <v>2373</v>
      </c>
      <c r="L3231" s="9">
        <v>41</v>
      </c>
      <c r="M3231" s="21"/>
      <c r="N3231" s="25"/>
      <c r="O3231" s="11">
        <f t="shared" si="560"/>
        <v>30790</v>
      </c>
      <c r="P3231" s="11">
        <v>0</v>
      </c>
      <c r="Q3231" s="11">
        <f t="shared" si="561"/>
        <v>2373</v>
      </c>
      <c r="S3231" s="11">
        <f t="shared" si="553"/>
        <v>30790</v>
      </c>
      <c r="T3231" s="11">
        <f t="shared" si="557"/>
        <v>30790</v>
      </c>
      <c r="U3231" s="11">
        <f t="shared" si="563"/>
        <v>1697</v>
      </c>
      <c r="V3231" s="11">
        <f t="shared" si="558"/>
        <v>30749</v>
      </c>
      <c r="W3231" s="12">
        <f t="shared" si="564"/>
        <v>0.99866839883078917</v>
      </c>
      <c r="X3231" s="11">
        <f t="shared" si="559"/>
        <v>41</v>
      </c>
      <c r="Y3231" s="12">
        <f t="shared" si="565"/>
        <v>1.3316011692107827E-3</v>
      </c>
      <c r="AB3231" s="11"/>
    </row>
    <row r="3232" spans="1:31">
      <c r="A3232" s="1">
        <v>37929</v>
      </c>
      <c r="B3232" s="7" t="s">
        <v>67</v>
      </c>
      <c r="C3232" s="8" t="str">
        <f t="shared" si="562"/>
        <v>Tue</v>
      </c>
      <c r="E3232" s="10">
        <v>0</v>
      </c>
      <c r="F3232" s="9">
        <v>7721</v>
      </c>
      <c r="G3232" s="9">
        <v>14461</v>
      </c>
      <c r="H3232" s="61">
        <v>4760</v>
      </c>
      <c r="I3232" s="9">
        <v>0</v>
      </c>
      <c r="J3232" s="9">
        <v>0</v>
      </c>
      <c r="K3232" s="9">
        <v>1748</v>
      </c>
      <c r="L3232" s="9">
        <v>0</v>
      </c>
      <c r="M3232" s="21"/>
      <c r="N3232" s="25"/>
      <c r="O3232" s="11">
        <f t="shared" si="560"/>
        <v>28690</v>
      </c>
      <c r="P3232" s="11">
        <v>0</v>
      </c>
      <c r="Q3232" s="11">
        <f t="shared" si="561"/>
        <v>1748</v>
      </c>
      <c r="S3232" s="11">
        <f t="shared" si="553"/>
        <v>28690</v>
      </c>
      <c r="T3232" s="11">
        <f t="shared" si="557"/>
        <v>28690</v>
      </c>
      <c r="U3232" s="11">
        <f t="shared" si="563"/>
        <v>-2100</v>
      </c>
      <c r="V3232" s="11">
        <f t="shared" si="558"/>
        <v>28690</v>
      </c>
      <c r="W3232" s="12">
        <f t="shared" si="564"/>
        <v>1</v>
      </c>
      <c r="X3232" s="11">
        <f t="shared" si="559"/>
        <v>0</v>
      </c>
      <c r="Y3232" s="12">
        <f t="shared" si="565"/>
        <v>0</v>
      </c>
      <c r="AB3232" s="11"/>
    </row>
    <row r="3233" spans="1:28">
      <c r="A3233" s="1">
        <v>37930</v>
      </c>
      <c r="B3233" s="7" t="s">
        <v>67</v>
      </c>
      <c r="C3233" s="8" t="str">
        <f t="shared" si="562"/>
        <v>Wed</v>
      </c>
      <c r="E3233" s="10">
        <v>0</v>
      </c>
      <c r="F3233" s="9">
        <v>7562</v>
      </c>
      <c r="G3233" s="9">
        <v>14418</v>
      </c>
      <c r="H3233" s="61">
        <v>4746</v>
      </c>
      <c r="I3233" s="9">
        <v>0</v>
      </c>
      <c r="J3233" s="9">
        <v>0</v>
      </c>
      <c r="K3233" s="9">
        <v>2591</v>
      </c>
      <c r="L3233" s="9">
        <v>0</v>
      </c>
      <c r="M3233" s="21"/>
      <c r="N3233" s="25"/>
      <c r="O3233" s="11">
        <f t="shared" si="560"/>
        <v>29317</v>
      </c>
      <c r="P3233" s="11">
        <v>0</v>
      </c>
      <c r="Q3233" s="11">
        <f t="shared" si="561"/>
        <v>2591</v>
      </c>
      <c r="S3233" s="11">
        <f t="shared" si="553"/>
        <v>29317</v>
      </c>
      <c r="T3233" s="11">
        <f t="shared" si="557"/>
        <v>29317</v>
      </c>
      <c r="U3233" s="11">
        <f t="shared" si="563"/>
        <v>627</v>
      </c>
      <c r="V3233" s="11">
        <f t="shared" si="558"/>
        <v>29317</v>
      </c>
      <c r="W3233" s="12">
        <f t="shared" si="564"/>
        <v>1</v>
      </c>
      <c r="X3233" s="11">
        <f t="shared" si="559"/>
        <v>0</v>
      </c>
      <c r="Y3233" s="12">
        <f t="shared" si="565"/>
        <v>0</v>
      </c>
      <c r="AB3233" s="11"/>
    </row>
    <row r="3234" spans="1:28">
      <c r="A3234" s="1">
        <v>37931</v>
      </c>
      <c r="B3234" s="7" t="s">
        <v>67</v>
      </c>
      <c r="C3234" s="8" t="str">
        <f t="shared" si="562"/>
        <v>Thur</v>
      </c>
      <c r="E3234" s="10">
        <v>0</v>
      </c>
      <c r="F3234" s="9">
        <v>8704</v>
      </c>
      <c r="G3234" s="9">
        <v>14692</v>
      </c>
      <c r="H3234" s="61">
        <v>5369</v>
      </c>
      <c r="I3234" s="9">
        <v>0</v>
      </c>
      <c r="J3234" s="9">
        <v>0</v>
      </c>
      <c r="K3234" s="9">
        <v>2623</v>
      </c>
      <c r="L3234" s="9">
        <v>0</v>
      </c>
      <c r="M3234" s="21"/>
      <c r="N3234" s="25"/>
      <c r="O3234" s="11">
        <f t="shared" si="560"/>
        <v>31388</v>
      </c>
      <c r="P3234" s="11">
        <v>0</v>
      </c>
      <c r="Q3234" s="11">
        <f t="shared" si="561"/>
        <v>2623</v>
      </c>
      <c r="S3234" s="11">
        <f t="shared" si="553"/>
        <v>31388</v>
      </c>
      <c r="T3234" s="11">
        <f t="shared" si="557"/>
        <v>31388</v>
      </c>
      <c r="U3234" s="11">
        <f t="shared" si="563"/>
        <v>2071</v>
      </c>
      <c r="V3234" s="11">
        <f t="shared" si="558"/>
        <v>31388</v>
      </c>
      <c r="W3234" s="12">
        <f t="shared" si="564"/>
        <v>1</v>
      </c>
      <c r="X3234" s="11">
        <f t="shared" si="559"/>
        <v>0</v>
      </c>
      <c r="Y3234" s="12">
        <f t="shared" si="565"/>
        <v>0</v>
      </c>
      <c r="AB3234" s="11"/>
    </row>
    <row r="3235" spans="1:28">
      <c r="A3235" s="1">
        <v>37932</v>
      </c>
      <c r="B3235" s="7" t="s">
        <v>67</v>
      </c>
      <c r="C3235" s="8" t="str">
        <f t="shared" si="562"/>
        <v>Fri</v>
      </c>
      <c r="E3235" s="10">
        <v>9</v>
      </c>
      <c r="F3235" s="9">
        <v>8970</v>
      </c>
      <c r="G3235" s="9">
        <v>15302</v>
      </c>
      <c r="H3235" s="61">
        <v>6793</v>
      </c>
      <c r="I3235" s="9">
        <v>0</v>
      </c>
      <c r="J3235" s="9">
        <v>0</v>
      </c>
      <c r="K3235" s="9">
        <v>2961</v>
      </c>
      <c r="L3235" s="9">
        <v>5886</v>
      </c>
      <c r="M3235" s="21"/>
      <c r="N3235" s="25"/>
      <c r="O3235" s="11">
        <f t="shared" si="560"/>
        <v>39912</v>
      </c>
      <c r="P3235" s="11">
        <v>0</v>
      </c>
      <c r="Q3235" s="11">
        <f t="shared" si="561"/>
        <v>2961</v>
      </c>
      <c r="S3235" s="11">
        <f t="shared" si="553"/>
        <v>39912</v>
      </c>
      <c r="T3235" s="11">
        <f t="shared" si="557"/>
        <v>39912</v>
      </c>
      <c r="U3235" s="11">
        <f t="shared" si="563"/>
        <v>8524</v>
      </c>
      <c r="V3235" s="11">
        <f t="shared" si="558"/>
        <v>34026</v>
      </c>
      <c r="W3235" s="12">
        <f t="shared" si="564"/>
        <v>0.85252555622369208</v>
      </c>
      <c r="X3235" s="11">
        <f t="shared" si="559"/>
        <v>5886</v>
      </c>
      <c r="Y3235" s="12">
        <f t="shared" si="565"/>
        <v>0.14747444377630789</v>
      </c>
      <c r="AB3235" s="11"/>
    </row>
    <row r="3236" spans="1:28">
      <c r="A3236" s="1">
        <v>37933</v>
      </c>
      <c r="B3236" s="7" t="s">
        <v>67</v>
      </c>
      <c r="C3236" s="8" t="str">
        <f t="shared" si="562"/>
        <v>Sat</v>
      </c>
      <c r="E3236" s="10">
        <v>21</v>
      </c>
      <c r="F3236" s="9">
        <v>19126</v>
      </c>
      <c r="G3236" s="9">
        <v>17951</v>
      </c>
      <c r="H3236" s="61">
        <v>9807</v>
      </c>
      <c r="I3236" s="9">
        <v>0</v>
      </c>
      <c r="J3236" s="9">
        <v>0</v>
      </c>
      <c r="K3236" s="9">
        <v>3440</v>
      </c>
      <c r="L3236" s="9">
        <v>15081</v>
      </c>
      <c r="M3236" s="21"/>
      <c r="N3236" s="25"/>
      <c r="O3236" s="11">
        <f t="shared" si="560"/>
        <v>65405</v>
      </c>
      <c r="P3236" s="11">
        <v>0</v>
      </c>
      <c r="Q3236" s="11">
        <f t="shared" si="561"/>
        <v>3440</v>
      </c>
      <c r="S3236" s="11">
        <f t="shared" si="553"/>
        <v>65405</v>
      </c>
      <c r="T3236" s="11">
        <f t="shared" si="557"/>
        <v>65405</v>
      </c>
      <c r="U3236" s="11">
        <f t="shared" si="563"/>
        <v>25493</v>
      </c>
      <c r="V3236" s="11">
        <f t="shared" si="558"/>
        <v>50324</v>
      </c>
      <c r="W3236" s="12">
        <f t="shared" si="564"/>
        <v>0.7694212980658971</v>
      </c>
      <c r="X3236" s="11">
        <f t="shared" si="559"/>
        <v>15081</v>
      </c>
      <c r="Y3236" s="12">
        <f t="shared" si="565"/>
        <v>0.2305787019341029</v>
      </c>
      <c r="AB3236" s="11"/>
    </row>
    <row r="3237" spans="1:28">
      <c r="A3237" s="1">
        <v>37934</v>
      </c>
      <c r="B3237" s="7" t="s">
        <v>67</v>
      </c>
      <c r="C3237" s="8" t="str">
        <f t="shared" si="562"/>
        <v>Sun</v>
      </c>
      <c r="E3237" s="10">
        <v>27</v>
      </c>
      <c r="F3237" s="9">
        <v>27695</v>
      </c>
      <c r="G3237" s="9">
        <v>20518</v>
      </c>
      <c r="H3237" s="61">
        <v>12510</v>
      </c>
      <c r="I3237" s="9">
        <v>0</v>
      </c>
      <c r="J3237" s="9">
        <v>43</v>
      </c>
      <c r="K3237" s="9">
        <v>3548</v>
      </c>
      <c r="L3237" s="9">
        <v>20444</v>
      </c>
      <c r="M3237" s="21"/>
      <c r="N3237" s="25"/>
      <c r="O3237" s="11">
        <f t="shared" si="560"/>
        <v>84758</v>
      </c>
      <c r="P3237" s="11">
        <v>0</v>
      </c>
      <c r="Q3237" s="11">
        <f t="shared" si="561"/>
        <v>3548</v>
      </c>
      <c r="S3237" s="11">
        <f t="shared" si="553"/>
        <v>84758</v>
      </c>
      <c r="T3237" s="11">
        <f t="shared" si="557"/>
        <v>84758</v>
      </c>
      <c r="U3237" s="11">
        <f t="shared" si="563"/>
        <v>19353</v>
      </c>
      <c r="V3237" s="11">
        <f t="shared" si="558"/>
        <v>64314</v>
      </c>
      <c r="W3237" s="12">
        <f t="shared" si="564"/>
        <v>0.75879562991104088</v>
      </c>
      <c r="X3237" s="11">
        <f t="shared" si="559"/>
        <v>20444</v>
      </c>
      <c r="Y3237" s="12">
        <f t="shared" si="565"/>
        <v>0.24120437008895915</v>
      </c>
      <c r="AB3237" s="11"/>
    </row>
    <row r="3238" spans="1:28">
      <c r="A3238" s="1">
        <v>37935</v>
      </c>
      <c r="B3238" s="7" t="s">
        <v>67</v>
      </c>
      <c r="C3238" s="8" t="str">
        <f t="shared" si="562"/>
        <v>Mon</v>
      </c>
      <c r="E3238" s="10">
        <v>21</v>
      </c>
      <c r="F3238" s="9">
        <v>20864</v>
      </c>
      <c r="G3238" s="9">
        <v>19165</v>
      </c>
      <c r="H3238" s="61">
        <v>6997</v>
      </c>
      <c r="I3238" s="9">
        <v>62</v>
      </c>
      <c r="J3238" s="9">
        <v>0</v>
      </c>
      <c r="K3238" s="9">
        <v>12442</v>
      </c>
      <c r="L3238" s="9">
        <v>17007.96</v>
      </c>
      <c r="M3238" s="21">
        <v>223</v>
      </c>
      <c r="N3238" s="25"/>
      <c r="O3238" s="11">
        <f t="shared" si="560"/>
        <v>76760.959999999992</v>
      </c>
      <c r="P3238" s="11">
        <v>0</v>
      </c>
      <c r="Q3238" s="11">
        <f t="shared" si="561"/>
        <v>12442</v>
      </c>
      <c r="S3238" s="11">
        <f t="shared" si="553"/>
        <v>76760.959999999992</v>
      </c>
      <c r="T3238" s="11">
        <f t="shared" si="557"/>
        <v>76760.959999999992</v>
      </c>
      <c r="U3238" s="11">
        <f t="shared" si="563"/>
        <v>-7997.0400000000081</v>
      </c>
      <c r="V3238" s="11">
        <f t="shared" si="558"/>
        <v>59530</v>
      </c>
      <c r="W3238" s="12">
        <f t="shared" si="564"/>
        <v>0.77552443325357068</v>
      </c>
      <c r="X3238" s="11">
        <f t="shared" si="559"/>
        <v>17230.96</v>
      </c>
      <c r="Y3238" s="12">
        <f t="shared" si="565"/>
        <v>0.22447556674642946</v>
      </c>
      <c r="AB3238" s="11"/>
    </row>
    <row r="3239" spans="1:28">
      <c r="A3239" s="1">
        <v>37936</v>
      </c>
      <c r="B3239" s="7" t="s">
        <v>67</v>
      </c>
      <c r="C3239" s="8" t="str">
        <f t="shared" si="562"/>
        <v>Tue</v>
      </c>
      <c r="E3239" s="10">
        <v>7</v>
      </c>
      <c r="F3239" s="9">
        <v>11381</v>
      </c>
      <c r="G3239" s="9">
        <v>15906</v>
      </c>
      <c r="H3239" s="61">
        <v>1209</v>
      </c>
      <c r="I3239" s="9">
        <v>0</v>
      </c>
      <c r="J3239" s="9">
        <v>0</v>
      </c>
      <c r="K3239" s="9">
        <v>9373</v>
      </c>
      <c r="L3239" s="9">
        <v>9781.08</v>
      </c>
      <c r="M3239" s="21">
        <v>177</v>
      </c>
      <c r="N3239" s="25"/>
      <c r="O3239" s="11">
        <f t="shared" si="560"/>
        <v>47827.08</v>
      </c>
      <c r="P3239" s="11">
        <v>0</v>
      </c>
      <c r="Q3239" s="11">
        <f t="shared" si="561"/>
        <v>9373</v>
      </c>
      <c r="S3239" s="11">
        <f t="shared" si="553"/>
        <v>47827.08</v>
      </c>
      <c r="T3239" s="11">
        <f t="shared" si="557"/>
        <v>47827.08</v>
      </c>
      <c r="U3239" s="11">
        <f t="shared" si="563"/>
        <v>-28933.87999999999</v>
      </c>
      <c r="V3239" s="11">
        <f t="shared" si="558"/>
        <v>37869</v>
      </c>
      <c r="W3239" s="12">
        <f t="shared" si="564"/>
        <v>0.79178992319832198</v>
      </c>
      <c r="X3239" s="11">
        <f t="shared" si="559"/>
        <v>9958.08</v>
      </c>
      <c r="Y3239" s="12">
        <f t="shared" si="565"/>
        <v>0.20821007680167802</v>
      </c>
      <c r="AB3239" s="11"/>
    </row>
    <row r="3240" spans="1:28">
      <c r="A3240" s="1">
        <v>37937</v>
      </c>
      <c r="B3240" s="7" t="s">
        <v>67</v>
      </c>
      <c r="C3240" s="8" t="str">
        <f t="shared" si="562"/>
        <v>Wed</v>
      </c>
      <c r="E3240" s="10">
        <v>0</v>
      </c>
      <c r="F3240" s="9">
        <v>8582</v>
      </c>
      <c r="G3240" s="9">
        <v>15204</v>
      </c>
      <c r="H3240" s="61">
        <v>1080</v>
      </c>
      <c r="I3240" s="9">
        <v>0</v>
      </c>
      <c r="J3240" s="9">
        <v>0</v>
      </c>
      <c r="K3240" s="9">
        <v>7580</v>
      </c>
      <c r="L3240" s="9">
        <v>7833</v>
      </c>
      <c r="M3240" s="21">
        <v>100</v>
      </c>
      <c r="N3240" s="25"/>
      <c r="O3240" s="11">
        <f t="shared" si="560"/>
        <v>40379</v>
      </c>
      <c r="P3240" s="11">
        <v>0</v>
      </c>
      <c r="Q3240" s="11">
        <f t="shared" si="561"/>
        <v>7580</v>
      </c>
      <c r="S3240" s="11">
        <f t="shared" si="553"/>
        <v>40379</v>
      </c>
      <c r="T3240" s="11">
        <f t="shared" si="557"/>
        <v>40379</v>
      </c>
      <c r="U3240" s="11">
        <f t="shared" si="563"/>
        <v>-7448.0800000000017</v>
      </c>
      <c r="V3240" s="11">
        <f t="shared" si="558"/>
        <v>32446</v>
      </c>
      <c r="W3240" s="12">
        <f t="shared" si="564"/>
        <v>0.80353649174075636</v>
      </c>
      <c r="X3240" s="11">
        <f t="shared" si="559"/>
        <v>7933</v>
      </c>
      <c r="Y3240" s="12">
        <f t="shared" si="565"/>
        <v>0.19646350825924366</v>
      </c>
      <c r="AB3240" s="11"/>
    </row>
    <row r="3241" spans="1:28">
      <c r="A3241" s="1">
        <v>37938</v>
      </c>
      <c r="B3241" s="7" t="s">
        <v>67</v>
      </c>
      <c r="C3241" s="8" t="str">
        <f t="shared" si="562"/>
        <v>Thur</v>
      </c>
      <c r="E3241" s="10">
        <v>21</v>
      </c>
      <c r="F3241" s="9">
        <v>25076</v>
      </c>
      <c r="G3241" s="9">
        <v>19033</v>
      </c>
      <c r="H3241" s="61">
        <v>1762</v>
      </c>
      <c r="I3241" s="9">
        <v>7</v>
      </c>
      <c r="J3241" s="9">
        <v>0</v>
      </c>
      <c r="K3241" s="9">
        <v>18771</v>
      </c>
      <c r="L3241" s="9">
        <v>18310</v>
      </c>
      <c r="M3241" s="21">
        <v>2033</v>
      </c>
      <c r="N3241" s="25"/>
      <c r="O3241" s="11">
        <f t="shared" si="560"/>
        <v>84992</v>
      </c>
      <c r="P3241" s="11">
        <v>0</v>
      </c>
      <c r="Q3241" s="11">
        <f t="shared" si="561"/>
        <v>18771</v>
      </c>
      <c r="S3241" s="11">
        <f t="shared" si="553"/>
        <v>84992</v>
      </c>
      <c r="T3241" s="11">
        <f t="shared" si="557"/>
        <v>84992</v>
      </c>
      <c r="U3241" s="11">
        <f t="shared" si="563"/>
        <v>44613</v>
      </c>
      <c r="V3241" s="11">
        <f t="shared" si="558"/>
        <v>64649</v>
      </c>
      <c r="W3241" s="12">
        <f t="shared" si="564"/>
        <v>0.76064806099397586</v>
      </c>
      <c r="X3241" s="11">
        <f t="shared" si="559"/>
        <v>20343</v>
      </c>
      <c r="Y3241" s="12">
        <f t="shared" si="565"/>
        <v>0.23935193900602408</v>
      </c>
      <c r="AB3241" s="11"/>
    </row>
    <row r="3242" spans="1:28">
      <c r="A3242" s="1">
        <v>37939</v>
      </c>
      <c r="B3242" s="7" t="s">
        <v>67</v>
      </c>
      <c r="C3242" s="8" t="str">
        <f t="shared" si="562"/>
        <v>Fri</v>
      </c>
      <c r="E3242" s="10">
        <v>19</v>
      </c>
      <c r="F3242" s="9">
        <v>22688</v>
      </c>
      <c r="G3242" s="9">
        <v>17946</v>
      </c>
      <c r="H3242" s="61">
        <v>7</v>
      </c>
      <c r="I3242" s="9">
        <v>0</v>
      </c>
      <c r="J3242" s="9">
        <v>0</v>
      </c>
      <c r="K3242" s="9">
        <v>19925</v>
      </c>
      <c r="L3242" s="9">
        <v>17180</v>
      </c>
      <c r="M3242" s="21">
        <v>1852</v>
      </c>
      <c r="N3242" s="25"/>
      <c r="O3242" s="11">
        <f t="shared" si="560"/>
        <v>79598</v>
      </c>
      <c r="P3242" s="11">
        <v>0</v>
      </c>
      <c r="Q3242" s="11">
        <f t="shared" si="561"/>
        <v>19925</v>
      </c>
      <c r="S3242" s="11">
        <f t="shared" si="553"/>
        <v>79598</v>
      </c>
      <c r="T3242" s="11">
        <f t="shared" si="557"/>
        <v>79598</v>
      </c>
      <c r="U3242" s="11">
        <f t="shared" si="563"/>
        <v>-5394</v>
      </c>
      <c r="V3242" s="11">
        <f t="shared" si="558"/>
        <v>60566</v>
      </c>
      <c r="W3242" s="12">
        <f t="shared" si="564"/>
        <v>0.76089851503806627</v>
      </c>
      <c r="X3242" s="11">
        <f t="shared" si="559"/>
        <v>19032</v>
      </c>
      <c r="Y3242" s="12">
        <f t="shared" si="565"/>
        <v>0.23910148496193373</v>
      </c>
      <c r="AB3242" s="11"/>
    </row>
    <row r="3243" spans="1:28">
      <c r="A3243" s="1">
        <v>37940</v>
      </c>
      <c r="B3243" s="7" t="s">
        <v>67</v>
      </c>
      <c r="C3243" s="8" t="str">
        <f t="shared" si="562"/>
        <v>Sat</v>
      </c>
      <c r="E3243" s="10">
        <v>19</v>
      </c>
      <c r="F3243" s="9">
        <v>19332</v>
      </c>
      <c r="G3243" s="9">
        <v>17516</v>
      </c>
      <c r="H3243" s="61">
        <v>0</v>
      </c>
      <c r="I3243" s="9">
        <v>0</v>
      </c>
      <c r="J3243" s="9">
        <v>0</v>
      </c>
      <c r="K3243" s="9">
        <v>17121</v>
      </c>
      <c r="L3243" s="9">
        <v>14610</v>
      </c>
      <c r="M3243" s="21">
        <v>1289</v>
      </c>
      <c r="N3243" s="25"/>
      <c r="O3243" s="11">
        <f t="shared" si="560"/>
        <v>69868</v>
      </c>
      <c r="P3243" s="11">
        <v>0</v>
      </c>
      <c r="Q3243" s="11">
        <f t="shared" si="561"/>
        <v>17121</v>
      </c>
      <c r="S3243" s="11">
        <f t="shared" si="553"/>
        <v>69868</v>
      </c>
      <c r="T3243" s="11">
        <f t="shared" si="557"/>
        <v>69868</v>
      </c>
      <c r="U3243" s="11">
        <f t="shared" si="563"/>
        <v>-9730</v>
      </c>
      <c r="V3243" s="11">
        <f t="shared" si="558"/>
        <v>53969</v>
      </c>
      <c r="W3243" s="12">
        <f t="shared" si="564"/>
        <v>0.77244231980305722</v>
      </c>
      <c r="X3243" s="11">
        <f t="shared" si="559"/>
        <v>15899</v>
      </c>
      <c r="Y3243" s="12">
        <f t="shared" si="565"/>
        <v>0.22755768019694281</v>
      </c>
      <c r="AB3243" s="11"/>
    </row>
    <row r="3244" spans="1:28">
      <c r="A3244" s="1">
        <v>37941</v>
      </c>
      <c r="B3244" s="7" t="s">
        <v>67</v>
      </c>
      <c r="C3244" s="8" t="str">
        <f t="shared" si="562"/>
        <v>Sun</v>
      </c>
      <c r="E3244" s="10">
        <v>16</v>
      </c>
      <c r="F3244" s="9">
        <v>17219</v>
      </c>
      <c r="G3244" s="9">
        <v>16163</v>
      </c>
      <c r="H3244" s="61">
        <v>0</v>
      </c>
      <c r="I3244" s="9">
        <v>0</v>
      </c>
      <c r="J3244" s="9">
        <v>0</v>
      </c>
      <c r="K3244" s="9">
        <v>14801</v>
      </c>
      <c r="L3244" s="9">
        <v>12113</v>
      </c>
      <c r="M3244" s="21">
        <v>1214</v>
      </c>
      <c r="N3244" s="25"/>
      <c r="O3244" s="11">
        <f t="shared" si="560"/>
        <v>61510</v>
      </c>
      <c r="P3244" s="11">
        <v>0</v>
      </c>
      <c r="Q3244" s="11">
        <f t="shared" si="561"/>
        <v>14801</v>
      </c>
      <c r="S3244" s="11">
        <f t="shared" si="553"/>
        <v>61510</v>
      </c>
      <c r="T3244" s="11">
        <f t="shared" si="557"/>
        <v>61510</v>
      </c>
      <c r="U3244" s="11">
        <f t="shared" si="563"/>
        <v>-8358</v>
      </c>
      <c r="V3244" s="11">
        <f t="shared" si="558"/>
        <v>48183</v>
      </c>
      <c r="W3244" s="12">
        <f t="shared" si="564"/>
        <v>0.78333604291985048</v>
      </c>
      <c r="X3244" s="11">
        <f t="shared" si="559"/>
        <v>13327</v>
      </c>
      <c r="Y3244" s="12">
        <f t="shared" si="565"/>
        <v>0.21666395708014957</v>
      </c>
      <c r="AB3244" s="11"/>
    </row>
    <row r="3245" spans="1:28">
      <c r="A3245" s="1">
        <v>37942</v>
      </c>
      <c r="B3245" s="7" t="s">
        <v>67</v>
      </c>
      <c r="C3245" s="8" t="str">
        <f t="shared" si="562"/>
        <v>Mon</v>
      </c>
      <c r="E3245" s="10">
        <v>12</v>
      </c>
      <c r="F3245" s="9">
        <v>14875</v>
      </c>
      <c r="G3245" s="9">
        <v>15979</v>
      </c>
      <c r="H3245" s="61">
        <v>0</v>
      </c>
      <c r="I3245" s="9">
        <v>0</v>
      </c>
      <c r="J3245" s="9">
        <v>0</v>
      </c>
      <c r="K3245" s="9">
        <v>13106</v>
      </c>
      <c r="L3245" s="9">
        <v>10546</v>
      </c>
      <c r="M3245" s="21">
        <v>1242</v>
      </c>
      <c r="N3245" s="25"/>
      <c r="O3245" s="11">
        <f t="shared" si="560"/>
        <v>55748</v>
      </c>
      <c r="P3245" s="11">
        <v>0</v>
      </c>
      <c r="Q3245" s="11">
        <f t="shared" si="561"/>
        <v>13106</v>
      </c>
      <c r="S3245" s="11">
        <f t="shared" si="553"/>
        <v>55748</v>
      </c>
      <c r="T3245" s="11">
        <f t="shared" si="557"/>
        <v>55748</v>
      </c>
      <c r="U3245" s="11">
        <f t="shared" si="563"/>
        <v>-5762</v>
      </c>
      <c r="V3245" s="11">
        <f t="shared" si="558"/>
        <v>43960</v>
      </c>
      <c r="W3245" s="12">
        <f t="shared" si="564"/>
        <v>0.78854846810647916</v>
      </c>
      <c r="X3245" s="11">
        <f t="shared" si="559"/>
        <v>11788</v>
      </c>
      <c r="Y3245" s="12">
        <f t="shared" si="565"/>
        <v>0.21145153189352084</v>
      </c>
      <c r="AB3245" s="11"/>
    </row>
    <row r="3246" spans="1:28">
      <c r="A3246" s="1">
        <v>37943</v>
      </c>
      <c r="B3246" s="7" t="s">
        <v>67</v>
      </c>
      <c r="C3246" s="8" t="str">
        <f t="shared" si="562"/>
        <v>Tue</v>
      </c>
      <c r="E3246" s="10">
        <v>5</v>
      </c>
      <c r="F3246" s="9">
        <v>12415</v>
      </c>
      <c r="G3246" s="9">
        <v>14148</v>
      </c>
      <c r="H3246" s="61">
        <v>0</v>
      </c>
      <c r="I3246" s="9">
        <v>0</v>
      </c>
      <c r="J3246" s="9">
        <v>0</v>
      </c>
      <c r="K3246" s="9">
        <v>7981</v>
      </c>
      <c r="L3246" s="9">
        <v>8371</v>
      </c>
      <c r="M3246" s="21">
        <v>1084</v>
      </c>
      <c r="N3246" s="25"/>
      <c r="O3246" s="11">
        <f t="shared" si="560"/>
        <v>43999</v>
      </c>
      <c r="P3246" s="11">
        <v>0</v>
      </c>
      <c r="Q3246" s="11">
        <f t="shared" si="561"/>
        <v>7981</v>
      </c>
      <c r="S3246" s="11">
        <f t="shared" si="553"/>
        <v>43999</v>
      </c>
      <c r="T3246" s="11">
        <f t="shared" si="557"/>
        <v>43999</v>
      </c>
      <c r="U3246" s="11">
        <f t="shared" si="563"/>
        <v>-11749</v>
      </c>
      <c r="V3246" s="11">
        <f t="shared" si="558"/>
        <v>34544</v>
      </c>
      <c r="W3246" s="12">
        <f t="shared" si="564"/>
        <v>0.78510875247164713</v>
      </c>
      <c r="X3246" s="11">
        <f t="shared" si="559"/>
        <v>9455</v>
      </c>
      <c r="Y3246" s="12">
        <f t="shared" si="565"/>
        <v>0.21489124752835292</v>
      </c>
      <c r="AB3246" s="11"/>
    </row>
    <row r="3247" spans="1:28">
      <c r="A3247" s="1">
        <v>37944</v>
      </c>
      <c r="B3247" s="7" t="s">
        <v>67</v>
      </c>
      <c r="C3247" s="8" t="str">
        <f t="shared" si="562"/>
        <v>Wed</v>
      </c>
      <c r="E3247" s="10">
        <v>6</v>
      </c>
      <c r="F3247" s="9">
        <v>13950</v>
      </c>
      <c r="G3247" s="9">
        <v>14416</v>
      </c>
      <c r="H3247" s="61">
        <v>0</v>
      </c>
      <c r="I3247" s="9">
        <v>0</v>
      </c>
      <c r="J3247" s="9">
        <v>0</v>
      </c>
      <c r="K3247" s="9">
        <v>8687</v>
      </c>
      <c r="L3247" s="9">
        <v>9444</v>
      </c>
      <c r="M3247" s="21">
        <v>1149</v>
      </c>
      <c r="N3247" s="25"/>
      <c r="O3247" s="11">
        <f t="shared" si="560"/>
        <v>47646</v>
      </c>
      <c r="P3247" s="11">
        <v>0</v>
      </c>
      <c r="Q3247" s="11">
        <f t="shared" si="561"/>
        <v>8687</v>
      </c>
      <c r="S3247" s="11">
        <f t="shared" si="553"/>
        <v>47646</v>
      </c>
      <c r="T3247" s="11">
        <f t="shared" si="557"/>
        <v>47646</v>
      </c>
      <c r="U3247" s="11">
        <f t="shared" si="563"/>
        <v>3647</v>
      </c>
      <c r="V3247" s="11">
        <f t="shared" si="558"/>
        <v>37053</v>
      </c>
      <c r="W3247" s="12">
        <f t="shared" si="564"/>
        <v>0.77767283717415947</v>
      </c>
      <c r="X3247" s="11">
        <f t="shared" si="559"/>
        <v>10593</v>
      </c>
      <c r="Y3247" s="12">
        <f t="shared" si="565"/>
        <v>0.22232716282584059</v>
      </c>
      <c r="AB3247" s="11"/>
    </row>
    <row r="3248" spans="1:28">
      <c r="A3248" s="1">
        <v>37945</v>
      </c>
      <c r="B3248" s="7" t="s">
        <v>67</v>
      </c>
      <c r="C3248" s="8" t="str">
        <f t="shared" si="562"/>
        <v>Thur</v>
      </c>
      <c r="E3248" s="10">
        <v>17</v>
      </c>
      <c r="F3248" s="9">
        <v>20753</v>
      </c>
      <c r="G3248" s="9">
        <v>15788</v>
      </c>
      <c r="H3248" s="61">
        <v>0</v>
      </c>
      <c r="I3248" s="9">
        <v>0</v>
      </c>
      <c r="J3248" s="9">
        <v>0</v>
      </c>
      <c r="K3248" s="9">
        <v>12990</v>
      </c>
      <c r="L3248" s="9">
        <v>14448</v>
      </c>
      <c r="M3248" s="21">
        <v>1492</v>
      </c>
      <c r="N3248" s="25"/>
      <c r="O3248" s="11">
        <f t="shared" si="560"/>
        <v>65471</v>
      </c>
      <c r="P3248" s="11">
        <v>0</v>
      </c>
      <c r="Q3248" s="11">
        <f t="shared" si="561"/>
        <v>12990</v>
      </c>
      <c r="S3248" s="11">
        <f t="shared" si="553"/>
        <v>65471</v>
      </c>
      <c r="T3248" s="11">
        <f t="shared" si="557"/>
        <v>65471</v>
      </c>
      <c r="U3248" s="11">
        <f t="shared" si="563"/>
        <v>17825</v>
      </c>
      <c r="V3248" s="11">
        <f t="shared" si="558"/>
        <v>49531</v>
      </c>
      <c r="W3248" s="12">
        <f t="shared" si="564"/>
        <v>0.75653342701348691</v>
      </c>
      <c r="X3248" s="11">
        <f t="shared" si="559"/>
        <v>15940</v>
      </c>
      <c r="Y3248" s="12">
        <f t="shared" si="565"/>
        <v>0.24346657298651311</v>
      </c>
      <c r="AB3248" s="11"/>
    </row>
    <row r="3249" spans="1:31">
      <c r="A3249" s="1">
        <v>37946</v>
      </c>
      <c r="B3249" s="7" t="s">
        <v>67</v>
      </c>
      <c r="C3249" s="8" t="str">
        <f t="shared" si="562"/>
        <v>Fri</v>
      </c>
      <c r="E3249" s="10">
        <v>10</v>
      </c>
      <c r="F3249" s="9">
        <v>15477</v>
      </c>
      <c r="G3249" s="9">
        <v>14394</v>
      </c>
      <c r="H3249" s="61">
        <v>0</v>
      </c>
      <c r="I3249" s="9">
        <v>0</v>
      </c>
      <c r="J3249" s="9">
        <v>0</v>
      </c>
      <c r="K3249" s="9">
        <v>8541</v>
      </c>
      <c r="L3249" s="9">
        <v>10163</v>
      </c>
      <c r="M3249" s="21">
        <v>1144</v>
      </c>
      <c r="N3249" s="25"/>
      <c r="O3249" s="11">
        <f t="shared" si="560"/>
        <v>49719</v>
      </c>
      <c r="P3249" s="11">
        <v>0</v>
      </c>
      <c r="Q3249" s="11">
        <f t="shared" si="561"/>
        <v>8541</v>
      </c>
      <c r="S3249" s="11">
        <f t="shared" si="553"/>
        <v>49719</v>
      </c>
      <c r="T3249" s="11">
        <f t="shared" si="557"/>
        <v>49719</v>
      </c>
      <c r="U3249" s="11">
        <f t="shared" si="563"/>
        <v>-15752</v>
      </c>
      <c r="V3249" s="11">
        <f t="shared" si="558"/>
        <v>38412</v>
      </c>
      <c r="W3249" s="12">
        <f t="shared" si="564"/>
        <v>0.77258191033608881</v>
      </c>
      <c r="X3249" s="11">
        <f t="shared" si="559"/>
        <v>11307</v>
      </c>
      <c r="Y3249" s="12">
        <f t="shared" si="565"/>
        <v>0.22741808966391119</v>
      </c>
      <c r="AB3249" s="11"/>
    </row>
    <row r="3250" spans="1:31">
      <c r="A3250" s="1">
        <v>37947</v>
      </c>
      <c r="B3250" s="7" t="s">
        <v>67</v>
      </c>
      <c r="C3250" s="8" t="str">
        <f t="shared" si="562"/>
        <v>Sat</v>
      </c>
      <c r="E3250" s="10">
        <v>11</v>
      </c>
      <c r="F3250" s="9">
        <v>13991</v>
      </c>
      <c r="G3250" s="9">
        <v>14046</v>
      </c>
      <c r="H3250" s="61">
        <v>0</v>
      </c>
      <c r="I3250" s="9">
        <v>0</v>
      </c>
      <c r="J3250" s="9">
        <v>0</v>
      </c>
      <c r="K3250" s="9">
        <v>7541</v>
      </c>
      <c r="L3250" s="9">
        <v>9447</v>
      </c>
      <c r="M3250" s="21">
        <v>1050</v>
      </c>
      <c r="N3250" s="25"/>
      <c r="O3250" s="11">
        <f t="shared" si="560"/>
        <v>46075</v>
      </c>
      <c r="P3250" s="11">
        <v>0</v>
      </c>
      <c r="Q3250" s="11">
        <f t="shared" si="561"/>
        <v>7541</v>
      </c>
      <c r="S3250" s="11">
        <f t="shared" si="553"/>
        <v>46075</v>
      </c>
      <c r="T3250" s="11">
        <f t="shared" si="557"/>
        <v>46075</v>
      </c>
      <c r="U3250" s="11">
        <f t="shared" si="563"/>
        <v>-3644</v>
      </c>
      <c r="V3250" s="11">
        <f t="shared" si="558"/>
        <v>35578</v>
      </c>
      <c r="W3250" s="12">
        <f t="shared" si="564"/>
        <v>0.77217580032555611</v>
      </c>
      <c r="X3250" s="11">
        <f t="shared" si="559"/>
        <v>10497</v>
      </c>
      <c r="Y3250" s="12">
        <f t="shared" si="565"/>
        <v>0.22782419967444384</v>
      </c>
      <c r="AB3250" s="11"/>
    </row>
    <row r="3251" spans="1:31">
      <c r="A3251" s="1">
        <v>37948</v>
      </c>
      <c r="B3251" s="7" t="s">
        <v>67</v>
      </c>
      <c r="C3251" s="8" t="str">
        <f t="shared" si="562"/>
        <v>Sun</v>
      </c>
      <c r="E3251" s="10">
        <v>11</v>
      </c>
      <c r="F3251" s="9">
        <v>14590</v>
      </c>
      <c r="G3251" s="9">
        <v>14310</v>
      </c>
      <c r="H3251" s="61">
        <v>0</v>
      </c>
      <c r="I3251" s="9">
        <v>0</v>
      </c>
      <c r="J3251" s="9">
        <v>0</v>
      </c>
      <c r="K3251" s="9">
        <v>8217</v>
      </c>
      <c r="L3251" s="9">
        <v>9882</v>
      </c>
      <c r="M3251" s="21">
        <v>1061</v>
      </c>
      <c r="N3251" s="25"/>
      <c r="O3251" s="11">
        <f t="shared" si="560"/>
        <v>48060</v>
      </c>
      <c r="P3251" s="11">
        <v>0</v>
      </c>
      <c r="Q3251" s="11">
        <f t="shared" si="561"/>
        <v>8217</v>
      </c>
      <c r="S3251" s="11">
        <f t="shared" si="553"/>
        <v>48060</v>
      </c>
      <c r="T3251" s="11">
        <f t="shared" si="557"/>
        <v>48060</v>
      </c>
      <c r="U3251" s="11">
        <f t="shared" si="563"/>
        <v>1985</v>
      </c>
      <c r="V3251" s="11">
        <f t="shared" si="558"/>
        <v>37117</v>
      </c>
      <c r="W3251" s="12">
        <f t="shared" si="564"/>
        <v>0.7723054515189347</v>
      </c>
      <c r="X3251" s="11">
        <f t="shared" si="559"/>
        <v>10943</v>
      </c>
      <c r="Y3251" s="12">
        <f t="shared" si="565"/>
        <v>0.22769454848106532</v>
      </c>
      <c r="AB3251" s="11"/>
    </row>
    <row r="3252" spans="1:31">
      <c r="A3252" s="1">
        <v>37949</v>
      </c>
      <c r="B3252" s="7" t="s">
        <v>67</v>
      </c>
      <c r="C3252" s="8" t="str">
        <f t="shared" si="562"/>
        <v>Mon</v>
      </c>
      <c r="E3252" s="10">
        <v>13</v>
      </c>
      <c r="F3252" s="9">
        <v>18958</v>
      </c>
      <c r="G3252" s="9">
        <v>15491</v>
      </c>
      <c r="H3252" s="61">
        <v>0</v>
      </c>
      <c r="I3252" s="9">
        <v>0</v>
      </c>
      <c r="J3252" s="9">
        <v>0</v>
      </c>
      <c r="K3252" s="9">
        <v>11457</v>
      </c>
      <c r="L3252" s="9">
        <v>12150</v>
      </c>
      <c r="M3252" s="21">
        <v>1670</v>
      </c>
      <c r="N3252" s="25"/>
      <c r="O3252" s="11">
        <f t="shared" si="560"/>
        <v>59726</v>
      </c>
      <c r="P3252" s="11">
        <v>21</v>
      </c>
      <c r="Q3252" s="11">
        <f t="shared" si="561"/>
        <v>11436</v>
      </c>
      <c r="S3252" s="11">
        <f t="shared" si="553"/>
        <v>59705</v>
      </c>
      <c r="T3252" s="11">
        <f t="shared" si="557"/>
        <v>59705</v>
      </c>
      <c r="U3252" s="11">
        <f t="shared" si="563"/>
        <v>11645</v>
      </c>
      <c r="V3252" s="11">
        <f t="shared" si="558"/>
        <v>45885</v>
      </c>
      <c r="W3252" s="12">
        <f t="shared" si="564"/>
        <v>0.76852859894481196</v>
      </c>
      <c r="X3252" s="11">
        <f t="shared" si="559"/>
        <v>13820</v>
      </c>
      <c r="Y3252" s="12">
        <f t="shared" si="565"/>
        <v>0.23147140105518801</v>
      </c>
      <c r="AB3252" s="11"/>
    </row>
    <row r="3253" spans="1:31">
      <c r="A3253" s="1">
        <v>37950</v>
      </c>
      <c r="B3253" s="7" t="s">
        <v>67</v>
      </c>
      <c r="C3253" s="8" t="str">
        <f t="shared" si="562"/>
        <v>Tue</v>
      </c>
      <c r="E3253" s="10">
        <v>27</v>
      </c>
      <c r="F3253" s="9">
        <v>32310</v>
      </c>
      <c r="G3253" s="9">
        <v>18282</v>
      </c>
      <c r="H3253" s="61">
        <v>0</v>
      </c>
      <c r="I3253" s="9">
        <v>0</v>
      </c>
      <c r="J3253" s="9">
        <v>0</v>
      </c>
      <c r="K3253" s="9">
        <v>20954</v>
      </c>
      <c r="L3253" s="9">
        <v>19560</v>
      </c>
      <c r="M3253" s="21">
        <v>2389</v>
      </c>
      <c r="N3253" s="25"/>
      <c r="O3253" s="11">
        <f t="shared" si="560"/>
        <v>93495</v>
      </c>
      <c r="P3253" s="11">
        <v>1593</v>
      </c>
      <c r="Q3253" s="11">
        <f t="shared" si="561"/>
        <v>19361</v>
      </c>
      <c r="S3253" s="11">
        <f t="shared" si="553"/>
        <v>91902</v>
      </c>
      <c r="T3253" s="11">
        <f t="shared" si="557"/>
        <v>91902</v>
      </c>
      <c r="U3253" s="11">
        <f t="shared" si="563"/>
        <v>32197</v>
      </c>
      <c r="V3253" s="11">
        <f t="shared" si="558"/>
        <v>69953</v>
      </c>
      <c r="W3253" s="12">
        <f t="shared" si="564"/>
        <v>0.76116950664838634</v>
      </c>
      <c r="X3253" s="11">
        <f t="shared" si="559"/>
        <v>21949</v>
      </c>
      <c r="Y3253" s="12">
        <f t="shared" si="565"/>
        <v>0.23883049335161369</v>
      </c>
      <c r="AB3253" s="11"/>
    </row>
    <row r="3254" spans="1:31">
      <c r="A3254" s="1">
        <v>37951</v>
      </c>
      <c r="B3254" s="7" t="s">
        <v>67</v>
      </c>
      <c r="C3254" s="8" t="str">
        <f t="shared" si="562"/>
        <v>Wed</v>
      </c>
      <c r="E3254" s="10">
        <v>23</v>
      </c>
      <c r="F3254" s="9">
        <v>27128</v>
      </c>
      <c r="G3254" s="9">
        <v>16789</v>
      </c>
      <c r="H3254" s="61">
        <v>0</v>
      </c>
      <c r="I3254" s="9">
        <v>0</v>
      </c>
      <c r="J3254" s="9">
        <v>0</v>
      </c>
      <c r="K3254" s="9">
        <v>16604</v>
      </c>
      <c r="L3254" s="9">
        <v>16092</v>
      </c>
      <c r="M3254" s="21">
        <v>1565</v>
      </c>
      <c r="N3254" s="25"/>
      <c r="O3254" s="11">
        <f t="shared" si="560"/>
        <v>78178</v>
      </c>
      <c r="P3254" s="11">
        <v>0</v>
      </c>
      <c r="Q3254" s="11">
        <f t="shared" si="561"/>
        <v>16604</v>
      </c>
      <c r="S3254" s="11">
        <f t="shared" si="553"/>
        <v>78178</v>
      </c>
      <c r="T3254" s="11">
        <f t="shared" si="557"/>
        <v>78178</v>
      </c>
      <c r="U3254" s="11">
        <f t="shared" si="563"/>
        <v>-13724</v>
      </c>
      <c r="V3254" s="11">
        <f t="shared" si="558"/>
        <v>60521</v>
      </c>
      <c r="W3254" s="12">
        <f t="shared" si="564"/>
        <v>0.77414362096753564</v>
      </c>
      <c r="X3254" s="11">
        <f t="shared" si="559"/>
        <v>17657</v>
      </c>
      <c r="Y3254" s="12">
        <f t="shared" si="565"/>
        <v>0.22585637903246439</v>
      </c>
      <c r="AB3254" s="11"/>
    </row>
    <row r="3255" spans="1:31">
      <c r="A3255" s="1">
        <v>37952</v>
      </c>
      <c r="B3255" s="7" t="s">
        <v>67</v>
      </c>
      <c r="C3255" s="8" t="str">
        <f t="shared" si="562"/>
        <v>Thur</v>
      </c>
      <c r="E3255" s="10">
        <v>12</v>
      </c>
      <c r="F3255" s="9">
        <v>18187</v>
      </c>
      <c r="G3255" s="9">
        <v>13937</v>
      </c>
      <c r="H3255" s="61">
        <v>0</v>
      </c>
      <c r="I3255" s="9">
        <v>0</v>
      </c>
      <c r="J3255" s="9">
        <v>0</v>
      </c>
      <c r="K3255" s="9">
        <v>8283</v>
      </c>
      <c r="L3255" s="9">
        <v>6596</v>
      </c>
      <c r="M3255" s="21">
        <v>1040</v>
      </c>
      <c r="N3255" s="25"/>
      <c r="O3255" s="11">
        <f t="shared" si="560"/>
        <v>48043</v>
      </c>
      <c r="P3255" s="11">
        <v>0</v>
      </c>
      <c r="Q3255" s="11">
        <f t="shared" si="561"/>
        <v>8283</v>
      </c>
      <c r="S3255" s="11">
        <f t="shared" si="553"/>
        <v>48043</v>
      </c>
      <c r="T3255" s="11">
        <f t="shared" si="557"/>
        <v>48043</v>
      </c>
      <c r="U3255" s="11">
        <f t="shared" si="563"/>
        <v>-30135</v>
      </c>
      <c r="V3255" s="11">
        <f t="shared" si="558"/>
        <v>40407</v>
      </c>
      <c r="W3255" s="12">
        <f t="shared" si="564"/>
        <v>0.84105905126657365</v>
      </c>
      <c r="X3255" s="11">
        <f t="shared" si="559"/>
        <v>7636</v>
      </c>
      <c r="Y3255" s="12">
        <f t="shared" si="565"/>
        <v>0.15894094873342632</v>
      </c>
      <c r="AB3255" s="11"/>
    </row>
    <row r="3256" spans="1:31">
      <c r="A3256" s="1">
        <v>37953</v>
      </c>
      <c r="B3256" s="7" t="s">
        <v>67</v>
      </c>
      <c r="C3256" s="8" t="str">
        <f t="shared" si="562"/>
        <v>Fri</v>
      </c>
      <c r="E3256" s="10">
        <v>12</v>
      </c>
      <c r="F3256" s="9">
        <v>23167</v>
      </c>
      <c r="G3256" s="9">
        <v>15403</v>
      </c>
      <c r="H3256" s="61">
        <v>0</v>
      </c>
      <c r="I3256" s="9">
        <v>0</v>
      </c>
      <c r="J3256" s="9">
        <v>0</v>
      </c>
      <c r="K3256" s="9">
        <v>10896</v>
      </c>
      <c r="L3256" s="9">
        <v>11982</v>
      </c>
      <c r="M3256" s="21">
        <v>1319</v>
      </c>
      <c r="N3256" s="25"/>
      <c r="O3256" s="11">
        <f t="shared" si="560"/>
        <v>62767</v>
      </c>
      <c r="P3256" s="11">
        <v>0</v>
      </c>
      <c r="Q3256" s="11">
        <f t="shared" si="561"/>
        <v>10896</v>
      </c>
      <c r="S3256" s="11">
        <f t="shared" si="553"/>
        <v>62767</v>
      </c>
      <c r="T3256" s="11">
        <f t="shared" si="557"/>
        <v>62767</v>
      </c>
      <c r="U3256" s="11">
        <f t="shared" si="563"/>
        <v>14724</v>
      </c>
      <c r="V3256" s="11">
        <f t="shared" si="558"/>
        <v>49466</v>
      </c>
      <c r="W3256" s="12">
        <f t="shared" si="564"/>
        <v>0.78808928258479771</v>
      </c>
      <c r="X3256" s="11">
        <f t="shared" si="559"/>
        <v>13301</v>
      </c>
      <c r="Y3256" s="12">
        <f t="shared" si="565"/>
        <v>0.21191071741520226</v>
      </c>
      <c r="AB3256" s="11"/>
    </row>
    <row r="3257" spans="1:31">
      <c r="A3257" s="1">
        <v>37954</v>
      </c>
      <c r="B3257" s="7" t="s">
        <v>67</v>
      </c>
      <c r="C3257" s="8" t="str">
        <f t="shared" si="562"/>
        <v>Sat</v>
      </c>
      <c r="E3257" s="10">
        <v>26</v>
      </c>
      <c r="F3257" s="9">
        <v>35345</v>
      </c>
      <c r="G3257" s="9">
        <v>18228</v>
      </c>
      <c r="H3257" s="61">
        <v>0</v>
      </c>
      <c r="I3257" s="9">
        <v>0</v>
      </c>
      <c r="J3257" s="9">
        <v>0</v>
      </c>
      <c r="K3257" s="9">
        <v>19289</v>
      </c>
      <c r="L3257" s="9">
        <v>20246</v>
      </c>
      <c r="M3257" s="21">
        <v>1701</v>
      </c>
      <c r="N3257" s="25"/>
      <c r="O3257" s="11">
        <f t="shared" si="560"/>
        <v>94809</v>
      </c>
      <c r="P3257" s="11">
        <v>0</v>
      </c>
      <c r="Q3257" s="11">
        <f t="shared" si="561"/>
        <v>19289</v>
      </c>
      <c r="S3257" s="11">
        <f t="shared" si="553"/>
        <v>94809</v>
      </c>
      <c r="T3257" s="11">
        <f t="shared" si="557"/>
        <v>94809</v>
      </c>
      <c r="U3257" s="11">
        <f t="shared" si="563"/>
        <v>32042</v>
      </c>
      <c r="V3257" s="11">
        <f t="shared" si="558"/>
        <v>72862</v>
      </c>
      <c r="W3257" s="12">
        <f t="shared" si="564"/>
        <v>0.76851353774430697</v>
      </c>
      <c r="X3257" s="11">
        <f t="shared" si="559"/>
        <v>21947</v>
      </c>
      <c r="Y3257" s="12">
        <f t="shared" si="565"/>
        <v>0.23148646225569303</v>
      </c>
      <c r="AB3257" s="11"/>
    </row>
    <row r="3258" spans="1:31">
      <c r="A3258" s="1">
        <v>37955</v>
      </c>
      <c r="B3258" s="7" t="s">
        <v>67</v>
      </c>
      <c r="C3258" s="8" t="str">
        <f t="shared" si="562"/>
        <v>Sun</v>
      </c>
      <c r="E3258" s="10">
        <v>18</v>
      </c>
      <c r="F3258" s="9">
        <v>26951</v>
      </c>
      <c r="G3258" s="9">
        <v>16749</v>
      </c>
      <c r="H3258" s="61">
        <v>0</v>
      </c>
      <c r="I3258" s="9">
        <v>0</v>
      </c>
      <c r="J3258" s="9">
        <v>0</v>
      </c>
      <c r="K3258" s="9">
        <v>14837</v>
      </c>
      <c r="L3258" s="9">
        <v>15917</v>
      </c>
      <c r="M3258" s="21">
        <v>1493</v>
      </c>
      <c r="N3258" s="25"/>
      <c r="O3258" s="11">
        <f t="shared" si="560"/>
        <v>75947</v>
      </c>
      <c r="P3258" s="11">
        <v>0</v>
      </c>
      <c r="Q3258" s="11">
        <f t="shared" si="561"/>
        <v>14837</v>
      </c>
      <c r="S3258" s="11">
        <f t="shared" si="553"/>
        <v>75947</v>
      </c>
      <c r="T3258" s="11">
        <f t="shared" si="557"/>
        <v>75947</v>
      </c>
      <c r="U3258" s="11">
        <f t="shared" si="563"/>
        <v>-18862</v>
      </c>
      <c r="V3258" s="11">
        <f t="shared" si="558"/>
        <v>58537</v>
      </c>
      <c r="W3258" s="12">
        <f t="shared" si="564"/>
        <v>0.77076118872371524</v>
      </c>
      <c r="X3258" s="11">
        <f t="shared" si="559"/>
        <v>17410</v>
      </c>
      <c r="Y3258" s="12">
        <f t="shared" si="565"/>
        <v>0.22923881127628479</v>
      </c>
      <c r="AB3258" s="11"/>
    </row>
    <row r="3259" spans="1:31">
      <c r="A3259" s="1">
        <v>37956</v>
      </c>
      <c r="B3259" s="7" t="s">
        <v>68</v>
      </c>
      <c r="C3259" s="8" t="str">
        <f t="shared" si="562"/>
        <v>Mon</v>
      </c>
      <c r="E3259" s="10">
        <v>20</v>
      </c>
      <c r="F3259" s="9">
        <v>30003</v>
      </c>
      <c r="G3259" s="9">
        <v>20360</v>
      </c>
      <c r="H3259" s="61">
        <v>0</v>
      </c>
      <c r="I3259" s="9">
        <v>83</v>
      </c>
      <c r="J3259" s="9">
        <v>192</v>
      </c>
      <c r="K3259" s="9">
        <v>15641</v>
      </c>
      <c r="L3259" s="9">
        <v>18418</v>
      </c>
      <c r="M3259" s="21">
        <v>2117</v>
      </c>
      <c r="N3259" s="25"/>
      <c r="O3259" s="11">
        <f t="shared" si="560"/>
        <v>86814</v>
      </c>
      <c r="P3259" s="11">
        <v>0</v>
      </c>
      <c r="Q3259" s="11">
        <f t="shared" si="561"/>
        <v>15641</v>
      </c>
      <c r="S3259" s="11">
        <f t="shared" ref="S3259:S3289" si="566">O3259-P3259</f>
        <v>86814</v>
      </c>
      <c r="T3259" s="11">
        <f t="shared" si="557"/>
        <v>86814</v>
      </c>
      <c r="U3259" s="11">
        <f t="shared" ref="U3259:U3289" si="567">S3259-S3258</f>
        <v>10867</v>
      </c>
      <c r="V3259" s="11">
        <f t="shared" si="558"/>
        <v>66279</v>
      </c>
      <c r="W3259" s="12">
        <f t="shared" ref="W3259:W3289" si="568">V3259/S3259</f>
        <v>0.76345981062962198</v>
      </c>
      <c r="X3259" s="11">
        <f t="shared" si="559"/>
        <v>20535</v>
      </c>
      <c r="Y3259" s="12">
        <f t="shared" si="565"/>
        <v>0.23654018937037805</v>
      </c>
      <c r="AA3259" s="9">
        <f>INTERCEPT(T3259:T3289,E3259:E3289)</f>
        <v>26186.298914354658</v>
      </c>
      <c r="AB3259" s="9">
        <f>SLOPE(T3259:T3289,E3259:E3289)</f>
        <v>2877.8713630880575</v>
      </c>
      <c r="AC3259" s="12">
        <f>RSQ(T3259:T3289,E3259:E3289)</f>
        <v>0.9141310278000202</v>
      </c>
      <c r="AD3259" s="9">
        <f>AA3259+(AB3259*55)</f>
        <v>184469.22388419783</v>
      </c>
      <c r="AE3259" s="10">
        <f>SUM(E3259:E3289)</f>
        <v>795</v>
      </c>
    </row>
    <row r="3260" spans="1:31">
      <c r="A3260" s="1">
        <v>37957</v>
      </c>
      <c r="B3260" s="7" t="s">
        <v>68</v>
      </c>
      <c r="C3260" s="8" t="str">
        <f t="shared" si="562"/>
        <v>Tue</v>
      </c>
      <c r="E3260" s="10">
        <v>29</v>
      </c>
      <c r="F3260" s="9">
        <v>38670</v>
      </c>
      <c r="G3260" s="9">
        <v>21079</v>
      </c>
      <c r="H3260" s="61">
        <v>0</v>
      </c>
      <c r="I3260" s="9">
        <v>167</v>
      </c>
      <c r="J3260" s="9">
        <v>1162</v>
      </c>
      <c r="K3260" s="9">
        <v>23485</v>
      </c>
      <c r="L3260" s="9">
        <v>21725</v>
      </c>
      <c r="M3260" s="21">
        <v>2643</v>
      </c>
      <c r="N3260" s="25"/>
      <c r="O3260" s="11">
        <f t="shared" si="560"/>
        <v>108931</v>
      </c>
      <c r="P3260" s="11">
        <v>0</v>
      </c>
      <c r="Q3260" s="11">
        <f t="shared" si="561"/>
        <v>23485</v>
      </c>
      <c r="S3260" s="11">
        <f t="shared" si="566"/>
        <v>108931</v>
      </c>
      <c r="T3260" s="11">
        <f t="shared" si="557"/>
        <v>108931</v>
      </c>
      <c r="U3260" s="11">
        <f t="shared" si="567"/>
        <v>22117</v>
      </c>
      <c r="V3260" s="11">
        <f t="shared" si="558"/>
        <v>84563</v>
      </c>
      <c r="W3260" s="12">
        <f t="shared" si="568"/>
        <v>0.77629875792933145</v>
      </c>
      <c r="X3260" s="11">
        <f t="shared" si="559"/>
        <v>24368</v>
      </c>
      <c r="Y3260" s="12">
        <f t="shared" ref="Y3260:Y3289" si="569">X3260/S3260</f>
        <v>0.22370124207066858</v>
      </c>
    </row>
    <row r="3261" spans="1:31">
      <c r="A3261" s="1">
        <v>37958</v>
      </c>
      <c r="B3261" s="7" t="s">
        <v>68</v>
      </c>
      <c r="C3261" s="8" t="str">
        <f t="shared" si="562"/>
        <v>Wed</v>
      </c>
      <c r="E3261" s="10">
        <v>34</v>
      </c>
      <c r="F3261" s="9">
        <v>46026</v>
      </c>
      <c r="G3261" s="9">
        <v>22774</v>
      </c>
      <c r="H3261" s="61">
        <v>0</v>
      </c>
      <c r="I3261" s="9">
        <v>248</v>
      </c>
      <c r="J3261" s="9">
        <v>2122</v>
      </c>
      <c r="K3261" s="9">
        <v>25886</v>
      </c>
      <c r="L3261" s="9">
        <v>25069</v>
      </c>
      <c r="M3261" s="21">
        <v>3792</v>
      </c>
      <c r="N3261" s="25"/>
      <c r="O3261" s="11">
        <f t="shared" si="560"/>
        <v>125917</v>
      </c>
      <c r="P3261" s="11">
        <v>0</v>
      </c>
      <c r="Q3261" s="11">
        <f t="shared" si="561"/>
        <v>25886</v>
      </c>
      <c r="S3261" s="11">
        <f t="shared" si="566"/>
        <v>125917</v>
      </c>
      <c r="T3261" s="11">
        <f t="shared" si="557"/>
        <v>125917</v>
      </c>
      <c r="U3261" s="11">
        <f t="shared" si="567"/>
        <v>16986</v>
      </c>
      <c r="V3261" s="11">
        <f t="shared" si="558"/>
        <v>97056</v>
      </c>
      <c r="W3261" s="12">
        <f t="shared" si="568"/>
        <v>0.77079345918343034</v>
      </c>
      <c r="X3261" s="11">
        <f t="shared" si="559"/>
        <v>28861</v>
      </c>
      <c r="Y3261" s="12">
        <f t="shared" si="569"/>
        <v>0.22920654081656963</v>
      </c>
    </row>
    <row r="3262" spans="1:31">
      <c r="A3262" s="1">
        <v>37959</v>
      </c>
      <c r="B3262" s="7" t="s">
        <v>68</v>
      </c>
      <c r="C3262" s="8" t="str">
        <f t="shared" si="562"/>
        <v>Thur</v>
      </c>
      <c r="E3262" s="10">
        <v>31</v>
      </c>
      <c r="F3262" s="9">
        <v>45519</v>
      </c>
      <c r="G3262" s="9">
        <v>22274</v>
      </c>
      <c r="H3262" s="61">
        <v>0</v>
      </c>
      <c r="I3262" s="9">
        <v>658</v>
      </c>
      <c r="J3262" s="9">
        <v>1917</v>
      </c>
      <c r="K3262" s="9">
        <v>26307</v>
      </c>
      <c r="L3262" s="9">
        <v>23369</v>
      </c>
      <c r="M3262" s="21">
        <v>3215</v>
      </c>
      <c r="N3262" s="25"/>
      <c r="O3262" s="11">
        <f t="shared" si="560"/>
        <v>123259</v>
      </c>
      <c r="P3262" s="11">
        <v>0</v>
      </c>
      <c r="Q3262" s="11">
        <f t="shared" si="561"/>
        <v>26307</v>
      </c>
      <c r="S3262" s="11">
        <f t="shared" si="566"/>
        <v>123259</v>
      </c>
      <c r="T3262" s="11">
        <f t="shared" si="557"/>
        <v>123259</v>
      </c>
      <c r="U3262" s="11">
        <f t="shared" si="567"/>
        <v>-2658</v>
      </c>
      <c r="V3262" s="11">
        <f t="shared" si="558"/>
        <v>96675</v>
      </c>
      <c r="W3262" s="12">
        <f t="shared" si="568"/>
        <v>0.78432406558547452</v>
      </c>
      <c r="X3262" s="11">
        <f t="shared" si="559"/>
        <v>26584</v>
      </c>
      <c r="Y3262" s="12">
        <f t="shared" si="569"/>
        <v>0.21567593441452551</v>
      </c>
    </row>
    <row r="3263" spans="1:31">
      <c r="A3263" s="1">
        <v>37960</v>
      </c>
      <c r="B3263" s="7" t="s">
        <v>68</v>
      </c>
      <c r="C3263" s="8" t="str">
        <f t="shared" si="562"/>
        <v>Fri</v>
      </c>
      <c r="E3263" s="10">
        <v>29</v>
      </c>
      <c r="F3263" s="9">
        <v>43663</v>
      </c>
      <c r="G3263" s="9">
        <v>21266</v>
      </c>
      <c r="H3263" s="61">
        <v>0</v>
      </c>
      <c r="I3263" s="9">
        <v>913</v>
      </c>
      <c r="J3263" s="9">
        <v>1628</v>
      </c>
      <c r="K3263" s="9">
        <v>26231</v>
      </c>
      <c r="L3263" s="9">
        <v>21857</v>
      </c>
      <c r="M3263" s="21">
        <v>2564</v>
      </c>
      <c r="N3263" s="25"/>
      <c r="O3263" s="11">
        <f t="shared" si="560"/>
        <v>118122</v>
      </c>
      <c r="P3263" s="11">
        <v>0</v>
      </c>
      <c r="Q3263" s="11">
        <f t="shared" si="561"/>
        <v>26231</v>
      </c>
      <c r="S3263" s="11">
        <f t="shared" si="566"/>
        <v>118122</v>
      </c>
      <c r="T3263" s="11">
        <f t="shared" si="557"/>
        <v>118122</v>
      </c>
      <c r="U3263" s="11">
        <f t="shared" si="567"/>
        <v>-5137</v>
      </c>
      <c r="V3263" s="11">
        <f t="shared" si="558"/>
        <v>93701</v>
      </c>
      <c r="W3263" s="12">
        <f t="shared" si="568"/>
        <v>0.79325612502328102</v>
      </c>
      <c r="X3263" s="11">
        <f t="shared" si="559"/>
        <v>24421</v>
      </c>
      <c r="Y3263" s="12">
        <f t="shared" si="569"/>
        <v>0.20674387497671898</v>
      </c>
    </row>
    <row r="3264" spans="1:31">
      <c r="A3264" s="1">
        <v>37961</v>
      </c>
      <c r="B3264" s="7" t="s">
        <v>68</v>
      </c>
      <c r="C3264" s="8" t="str">
        <f t="shared" si="562"/>
        <v>Sat</v>
      </c>
      <c r="E3264" s="10">
        <v>34</v>
      </c>
      <c r="F3264" s="9">
        <v>46168</v>
      </c>
      <c r="G3264" s="9">
        <v>21520</v>
      </c>
      <c r="H3264" s="61">
        <v>0</v>
      </c>
      <c r="I3264" s="9">
        <v>1260</v>
      </c>
      <c r="J3264" s="9">
        <v>2060</v>
      </c>
      <c r="K3264" s="9">
        <v>26279</v>
      </c>
      <c r="L3264" s="9">
        <v>23374</v>
      </c>
      <c r="M3264" s="21">
        <v>2855</v>
      </c>
      <c r="N3264" s="25"/>
      <c r="O3264" s="11">
        <f t="shared" si="560"/>
        <v>123516</v>
      </c>
      <c r="P3264" s="11">
        <v>0</v>
      </c>
      <c r="Q3264" s="11">
        <f t="shared" si="561"/>
        <v>26279</v>
      </c>
      <c r="S3264" s="11">
        <f t="shared" si="566"/>
        <v>123516</v>
      </c>
      <c r="T3264" s="11">
        <f t="shared" si="557"/>
        <v>123516</v>
      </c>
      <c r="U3264" s="11">
        <f t="shared" si="567"/>
        <v>5394</v>
      </c>
      <c r="V3264" s="11">
        <f t="shared" si="558"/>
        <v>97287</v>
      </c>
      <c r="W3264" s="12">
        <f t="shared" si="568"/>
        <v>0.78764694452540562</v>
      </c>
      <c r="X3264" s="11">
        <f t="shared" si="559"/>
        <v>26229</v>
      </c>
      <c r="Y3264" s="12">
        <f t="shared" si="569"/>
        <v>0.21235305547459438</v>
      </c>
    </row>
    <row r="3265" spans="1:25">
      <c r="A3265" s="1">
        <v>37962</v>
      </c>
      <c r="B3265" s="7" t="s">
        <v>68</v>
      </c>
      <c r="C3265" s="8" t="str">
        <f t="shared" si="562"/>
        <v>Sun</v>
      </c>
      <c r="E3265" s="10">
        <v>32</v>
      </c>
      <c r="F3265" s="9">
        <v>44028</v>
      </c>
      <c r="G3265" s="9">
        <v>21400</v>
      </c>
      <c r="H3265" s="61">
        <v>0</v>
      </c>
      <c r="I3265" s="9">
        <v>1049</v>
      </c>
      <c r="J3265" s="9">
        <v>1733</v>
      </c>
      <c r="K3265" s="9">
        <v>24736</v>
      </c>
      <c r="L3265" s="9">
        <v>22532</v>
      </c>
      <c r="M3265" s="21">
        <v>2990</v>
      </c>
      <c r="N3265" s="25"/>
      <c r="O3265" s="11">
        <f t="shared" si="560"/>
        <v>118468</v>
      </c>
      <c r="P3265" s="11">
        <v>0</v>
      </c>
      <c r="Q3265" s="11">
        <f t="shared" si="561"/>
        <v>24736</v>
      </c>
      <c r="S3265" s="11">
        <f t="shared" si="566"/>
        <v>118468</v>
      </c>
      <c r="T3265" s="11">
        <f t="shared" si="557"/>
        <v>118468</v>
      </c>
      <c r="U3265" s="11">
        <f t="shared" si="567"/>
        <v>-5048</v>
      </c>
      <c r="V3265" s="11">
        <f t="shared" si="558"/>
        <v>92946</v>
      </c>
      <c r="W3265" s="12">
        <f t="shared" si="568"/>
        <v>0.78456629638383357</v>
      </c>
      <c r="X3265" s="11">
        <f t="shared" si="559"/>
        <v>25522</v>
      </c>
      <c r="Y3265" s="12">
        <f t="shared" si="569"/>
        <v>0.2154337036161664</v>
      </c>
    </row>
    <row r="3266" spans="1:25">
      <c r="A3266" s="1">
        <v>37963</v>
      </c>
      <c r="B3266" s="7" t="s">
        <v>68</v>
      </c>
      <c r="C3266" s="8" t="str">
        <f t="shared" si="562"/>
        <v>Mon</v>
      </c>
      <c r="E3266" s="10">
        <v>31</v>
      </c>
      <c r="F3266" s="9">
        <v>41912</v>
      </c>
      <c r="G3266" s="9">
        <v>21342</v>
      </c>
      <c r="H3266" s="61">
        <v>0</v>
      </c>
      <c r="I3266" s="9">
        <v>997</v>
      </c>
      <c r="J3266" s="9">
        <v>1330</v>
      </c>
      <c r="K3266" s="9">
        <v>25365</v>
      </c>
      <c r="L3266" s="9">
        <v>20408</v>
      </c>
      <c r="M3266" s="21">
        <v>2844</v>
      </c>
      <c r="N3266" s="25"/>
      <c r="O3266" s="11">
        <f t="shared" si="560"/>
        <v>114198</v>
      </c>
      <c r="P3266" s="11">
        <v>0</v>
      </c>
      <c r="Q3266" s="11">
        <f t="shared" si="561"/>
        <v>25365</v>
      </c>
      <c r="S3266" s="11">
        <f t="shared" si="566"/>
        <v>114198</v>
      </c>
      <c r="T3266" s="11">
        <f t="shared" si="557"/>
        <v>114198</v>
      </c>
      <c r="U3266" s="11">
        <f t="shared" si="567"/>
        <v>-4270</v>
      </c>
      <c r="V3266" s="11">
        <f t="shared" si="558"/>
        <v>90946</v>
      </c>
      <c r="W3266" s="12">
        <f t="shared" si="568"/>
        <v>0.79638872834900787</v>
      </c>
      <c r="X3266" s="11">
        <f t="shared" si="559"/>
        <v>23252</v>
      </c>
      <c r="Y3266" s="12">
        <f t="shared" si="569"/>
        <v>0.20361127165099213</v>
      </c>
    </row>
    <row r="3267" spans="1:25">
      <c r="A3267" s="1">
        <v>37964</v>
      </c>
      <c r="B3267" s="7" t="s">
        <v>68</v>
      </c>
      <c r="C3267" s="8" t="str">
        <f t="shared" si="562"/>
        <v>Tue</v>
      </c>
      <c r="E3267" s="10">
        <v>24</v>
      </c>
      <c r="F3267" s="9">
        <v>34319</v>
      </c>
      <c r="G3267" s="9">
        <v>19621</v>
      </c>
      <c r="H3267" s="61">
        <v>0</v>
      </c>
      <c r="I3267" s="9">
        <v>217</v>
      </c>
      <c r="J3267" s="9">
        <v>352</v>
      </c>
      <c r="K3267" s="9">
        <v>21790</v>
      </c>
      <c r="L3267" s="9">
        <v>15136</v>
      </c>
      <c r="M3267" s="21">
        <v>1990</v>
      </c>
      <c r="N3267" s="25"/>
      <c r="O3267" s="11">
        <f t="shared" si="560"/>
        <v>93425</v>
      </c>
      <c r="P3267" s="11">
        <v>0</v>
      </c>
      <c r="Q3267" s="11">
        <f t="shared" si="561"/>
        <v>21790</v>
      </c>
      <c r="S3267" s="11">
        <f t="shared" si="566"/>
        <v>93425</v>
      </c>
      <c r="T3267" s="11">
        <f t="shared" ref="T3267:T3330" si="570">SUM(S3267,D3267)</f>
        <v>93425</v>
      </c>
      <c r="U3267" s="11">
        <f t="shared" si="567"/>
        <v>-20773</v>
      </c>
      <c r="V3267" s="11">
        <f t="shared" ref="V3267:V3330" si="571">SUM(F3267:K3267)-P3267</f>
        <v>76299</v>
      </c>
      <c r="W3267" s="12">
        <f t="shared" si="568"/>
        <v>0.81668718223173664</v>
      </c>
      <c r="X3267" s="11">
        <f t="shared" ref="X3267:X3330" si="572">SUM(L3267:M3267)</f>
        <v>17126</v>
      </c>
      <c r="Y3267" s="12">
        <f t="shared" si="569"/>
        <v>0.1833128177682633</v>
      </c>
    </row>
    <row r="3268" spans="1:25">
      <c r="A3268" s="1">
        <v>37965</v>
      </c>
      <c r="B3268" s="7" t="s">
        <v>68</v>
      </c>
      <c r="C3268" s="8" t="str">
        <f t="shared" si="562"/>
        <v>Wed</v>
      </c>
      <c r="E3268" s="10">
        <v>16</v>
      </c>
      <c r="F3268" s="9">
        <v>28318</v>
      </c>
      <c r="G3268" s="9">
        <v>18363</v>
      </c>
      <c r="H3268" s="61">
        <v>0</v>
      </c>
      <c r="I3268" s="9">
        <v>41</v>
      </c>
      <c r="J3268" s="9">
        <v>33</v>
      </c>
      <c r="K3268" s="9">
        <v>16874</v>
      </c>
      <c r="L3268" s="9">
        <v>11591</v>
      </c>
      <c r="M3268" s="21">
        <v>1563</v>
      </c>
      <c r="N3268" s="25"/>
      <c r="O3268" s="11">
        <f t="shared" ref="O3268:O3331" si="573">SUM(F3268:M3268)</f>
        <v>76783</v>
      </c>
      <c r="P3268" s="11">
        <v>0</v>
      </c>
      <c r="Q3268" s="11">
        <f t="shared" ref="Q3268:Q3331" si="574">K3268-P3268</f>
        <v>16874</v>
      </c>
      <c r="S3268" s="11">
        <f t="shared" si="566"/>
        <v>76783</v>
      </c>
      <c r="T3268" s="11">
        <f t="shared" si="570"/>
        <v>76783</v>
      </c>
      <c r="U3268" s="11">
        <f t="shared" si="567"/>
        <v>-16642</v>
      </c>
      <c r="V3268" s="11">
        <f t="shared" si="571"/>
        <v>63629</v>
      </c>
      <c r="W3268" s="12">
        <f t="shared" si="568"/>
        <v>0.82868603727387569</v>
      </c>
      <c r="X3268" s="11">
        <f t="shared" si="572"/>
        <v>13154</v>
      </c>
      <c r="Y3268" s="12">
        <f t="shared" si="569"/>
        <v>0.17131396272612429</v>
      </c>
    </row>
    <row r="3269" spans="1:25">
      <c r="A3269" s="1">
        <v>37966</v>
      </c>
      <c r="B3269" s="7" t="s">
        <v>68</v>
      </c>
      <c r="C3269" s="8" t="str">
        <f t="shared" si="562"/>
        <v>Thur</v>
      </c>
      <c r="E3269" s="10">
        <v>21</v>
      </c>
      <c r="F3269" s="9">
        <v>33019</v>
      </c>
      <c r="G3269" s="9">
        <v>19562</v>
      </c>
      <c r="H3269" s="61">
        <v>0</v>
      </c>
      <c r="I3269" s="9">
        <v>297</v>
      </c>
      <c r="J3269" s="9">
        <v>601</v>
      </c>
      <c r="K3269" s="9">
        <v>20002</v>
      </c>
      <c r="L3269" s="9">
        <v>15629</v>
      </c>
      <c r="M3269" s="21">
        <v>2016</v>
      </c>
      <c r="N3269" s="25"/>
      <c r="O3269" s="11">
        <f t="shared" si="573"/>
        <v>91126</v>
      </c>
      <c r="P3269" s="11">
        <v>0</v>
      </c>
      <c r="Q3269" s="11">
        <f t="shared" si="574"/>
        <v>20002</v>
      </c>
      <c r="S3269" s="11">
        <f t="shared" si="566"/>
        <v>91126</v>
      </c>
      <c r="T3269" s="11">
        <f t="shared" si="570"/>
        <v>91126</v>
      </c>
      <c r="U3269" s="11">
        <f t="shared" si="567"/>
        <v>14343</v>
      </c>
      <c r="V3269" s="11">
        <f t="shared" si="571"/>
        <v>73481</v>
      </c>
      <c r="W3269" s="12">
        <f t="shared" si="568"/>
        <v>0.80636700831815289</v>
      </c>
      <c r="X3269" s="11">
        <f t="shared" si="572"/>
        <v>17645</v>
      </c>
      <c r="Y3269" s="12">
        <f t="shared" si="569"/>
        <v>0.19363299168184711</v>
      </c>
    </row>
    <row r="3270" spans="1:25">
      <c r="A3270" s="1">
        <v>37967</v>
      </c>
      <c r="B3270" s="7" t="s">
        <v>68</v>
      </c>
      <c r="C3270" s="8" t="str">
        <f t="shared" si="562"/>
        <v>Fri</v>
      </c>
      <c r="E3270" s="10">
        <v>29</v>
      </c>
      <c r="F3270" s="9">
        <v>38996</v>
      </c>
      <c r="G3270" s="9">
        <v>20507</v>
      </c>
      <c r="H3270" s="61">
        <v>0</v>
      </c>
      <c r="I3270" s="9">
        <v>356</v>
      </c>
      <c r="J3270" s="9">
        <v>1127</v>
      </c>
      <c r="K3270" s="9">
        <v>23095</v>
      </c>
      <c r="L3270" s="9">
        <v>17934</v>
      </c>
      <c r="M3270" s="21">
        <v>2350</v>
      </c>
      <c r="N3270" s="25"/>
      <c r="O3270" s="11">
        <f t="shared" si="573"/>
        <v>104365</v>
      </c>
      <c r="P3270" s="11">
        <v>0</v>
      </c>
      <c r="Q3270" s="11">
        <f t="shared" si="574"/>
        <v>23095</v>
      </c>
      <c r="S3270" s="11">
        <f t="shared" si="566"/>
        <v>104365</v>
      </c>
      <c r="T3270" s="11">
        <f t="shared" si="570"/>
        <v>104365</v>
      </c>
      <c r="U3270" s="11">
        <f t="shared" si="567"/>
        <v>13239</v>
      </c>
      <c r="V3270" s="11">
        <f t="shared" si="571"/>
        <v>84081</v>
      </c>
      <c r="W3270" s="12">
        <f t="shared" si="568"/>
        <v>0.80564365448186648</v>
      </c>
      <c r="X3270" s="11">
        <f t="shared" si="572"/>
        <v>20284</v>
      </c>
      <c r="Y3270" s="12">
        <f t="shared" si="569"/>
        <v>0.19435634551813347</v>
      </c>
    </row>
    <row r="3271" spans="1:25">
      <c r="A3271" s="1">
        <v>37968</v>
      </c>
      <c r="B3271" s="7" t="s">
        <v>68</v>
      </c>
      <c r="C3271" s="8" t="str">
        <f t="shared" ref="C3271:C3334" si="575">IF(WEEKDAY(A3271)=1,"Sun",IF(WEEKDAY(A3271)=2,"Mon",IF(WEEKDAY(A3271)=3,"Tue",IF(WEEKDAY(A3271)=4,"Wed",IF(WEEKDAY(A3271)=5,"Thur",IF(WEEKDAY(A3271)=6,"Fri",IF(WEEKDAY(A3271)=7,"Sat")))))))</f>
        <v>Sat</v>
      </c>
      <c r="E3271" s="10">
        <v>32</v>
      </c>
      <c r="F3271" s="9">
        <v>43750</v>
      </c>
      <c r="G3271" s="9">
        <v>21410</v>
      </c>
      <c r="H3271" s="61">
        <v>0</v>
      </c>
      <c r="I3271" s="9">
        <v>834</v>
      </c>
      <c r="J3271" s="9">
        <v>1876</v>
      </c>
      <c r="K3271" s="9">
        <v>25266</v>
      </c>
      <c r="L3271" s="9">
        <v>21807</v>
      </c>
      <c r="M3271" s="21">
        <v>2168</v>
      </c>
      <c r="N3271" s="25"/>
      <c r="O3271" s="11">
        <f t="shared" si="573"/>
        <v>117111</v>
      </c>
      <c r="P3271" s="11">
        <v>0</v>
      </c>
      <c r="Q3271" s="11">
        <f t="shared" si="574"/>
        <v>25266</v>
      </c>
      <c r="S3271" s="11">
        <f t="shared" si="566"/>
        <v>117111</v>
      </c>
      <c r="T3271" s="11">
        <f t="shared" si="570"/>
        <v>117111</v>
      </c>
      <c r="U3271" s="11">
        <f t="shared" si="567"/>
        <v>12746</v>
      </c>
      <c r="V3271" s="11">
        <f t="shared" si="571"/>
        <v>93136</v>
      </c>
      <c r="W3271" s="12">
        <f t="shared" si="568"/>
        <v>0.79527969191621628</v>
      </c>
      <c r="X3271" s="11">
        <f t="shared" si="572"/>
        <v>23975</v>
      </c>
      <c r="Y3271" s="12">
        <f t="shared" si="569"/>
        <v>0.20472030808378375</v>
      </c>
    </row>
    <row r="3272" spans="1:25">
      <c r="A3272" s="1">
        <v>37969</v>
      </c>
      <c r="B3272" s="7" t="s">
        <v>68</v>
      </c>
      <c r="C3272" s="8" t="str">
        <f t="shared" si="575"/>
        <v>Sun</v>
      </c>
      <c r="E3272" s="10">
        <v>29</v>
      </c>
      <c r="F3272" s="9">
        <v>43784</v>
      </c>
      <c r="G3272" s="9">
        <v>21516</v>
      </c>
      <c r="H3272" s="61">
        <v>0</v>
      </c>
      <c r="I3272" s="9">
        <v>1582</v>
      </c>
      <c r="J3272" s="9">
        <v>1856</v>
      </c>
      <c r="K3272" s="9">
        <v>24854</v>
      </c>
      <c r="L3272" s="9">
        <v>21522</v>
      </c>
      <c r="M3272" s="21">
        <v>2258</v>
      </c>
      <c r="N3272" s="25"/>
      <c r="O3272" s="11">
        <f t="shared" si="573"/>
        <v>117372</v>
      </c>
      <c r="P3272" s="11">
        <v>0</v>
      </c>
      <c r="Q3272" s="11">
        <f t="shared" si="574"/>
        <v>24854</v>
      </c>
      <c r="S3272" s="11">
        <f t="shared" si="566"/>
        <v>117372</v>
      </c>
      <c r="T3272" s="11">
        <f t="shared" si="570"/>
        <v>117372</v>
      </c>
      <c r="U3272" s="11">
        <f t="shared" si="567"/>
        <v>261</v>
      </c>
      <c r="V3272" s="11">
        <f t="shared" si="571"/>
        <v>93592</v>
      </c>
      <c r="W3272" s="12">
        <f t="shared" si="568"/>
        <v>0.79739631257880927</v>
      </c>
      <c r="X3272" s="11">
        <f t="shared" si="572"/>
        <v>23780</v>
      </c>
      <c r="Y3272" s="12">
        <f t="shared" si="569"/>
        <v>0.20260368742119075</v>
      </c>
    </row>
    <row r="3273" spans="1:25">
      <c r="A3273" s="1">
        <v>37970</v>
      </c>
      <c r="B3273" s="7" t="s">
        <v>68</v>
      </c>
      <c r="C3273" s="8" t="str">
        <f t="shared" si="575"/>
        <v>Mon</v>
      </c>
      <c r="E3273" s="10">
        <v>27</v>
      </c>
      <c r="F3273" s="9">
        <v>39768</v>
      </c>
      <c r="G3273" s="9">
        <v>21180</v>
      </c>
      <c r="H3273" s="61">
        <v>0</v>
      </c>
      <c r="I3273" s="9">
        <v>760</v>
      </c>
      <c r="J3273" s="9">
        <v>1003</v>
      </c>
      <c r="K3273" s="9">
        <v>23840</v>
      </c>
      <c r="L3273" s="9">
        <v>18559</v>
      </c>
      <c r="M3273" s="21">
        <v>2430</v>
      </c>
      <c r="N3273" s="25"/>
      <c r="O3273" s="11">
        <f t="shared" si="573"/>
        <v>107540</v>
      </c>
      <c r="P3273" s="11">
        <v>0</v>
      </c>
      <c r="Q3273" s="11">
        <f t="shared" si="574"/>
        <v>23840</v>
      </c>
      <c r="S3273" s="11">
        <f t="shared" si="566"/>
        <v>107540</v>
      </c>
      <c r="T3273" s="11">
        <f t="shared" si="570"/>
        <v>107540</v>
      </c>
      <c r="U3273" s="11">
        <f t="shared" si="567"/>
        <v>-9832</v>
      </c>
      <c r="V3273" s="11">
        <f t="shared" si="571"/>
        <v>86551</v>
      </c>
      <c r="W3273" s="12">
        <f t="shared" si="568"/>
        <v>0.80482611121443182</v>
      </c>
      <c r="X3273" s="11">
        <f t="shared" si="572"/>
        <v>20989</v>
      </c>
      <c r="Y3273" s="12">
        <f t="shared" si="569"/>
        <v>0.19517388878556816</v>
      </c>
    </row>
    <row r="3274" spans="1:25">
      <c r="A3274" s="1">
        <v>37971</v>
      </c>
      <c r="B3274" s="7" t="s">
        <v>68</v>
      </c>
      <c r="C3274" s="8" t="str">
        <f t="shared" si="575"/>
        <v>Tue</v>
      </c>
      <c r="E3274" s="10">
        <v>18</v>
      </c>
      <c r="F3274" s="9">
        <v>31199</v>
      </c>
      <c r="G3274" s="9">
        <v>19148</v>
      </c>
      <c r="H3274" s="61">
        <v>0</v>
      </c>
      <c r="I3274" s="9">
        <v>89</v>
      </c>
      <c r="J3274" s="9">
        <v>85</v>
      </c>
      <c r="K3274" s="9">
        <v>19186</v>
      </c>
      <c r="L3274" s="9">
        <v>12824</v>
      </c>
      <c r="M3274" s="21">
        <v>2470</v>
      </c>
      <c r="N3274" s="25"/>
      <c r="O3274" s="11">
        <f t="shared" si="573"/>
        <v>85001</v>
      </c>
      <c r="P3274" s="11">
        <v>0</v>
      </c>
      <c r="Q3274" s="11">
        <f t="shared" si="574"/>
        <v>19186</v>
      </c>
      <c r="S3274" s="11">
        <f t="shared" si="566"/>
        <v>85001</v>
      </c>
      <c r="T3274" s="11">
        <f t="shared" si="570"/>
        <v>85001</v>
      </c>
      <c r="U3274" s="11">
        <f t="shared" si="567"/>
        <v>-22539</v>
      </c>
      <c r="V3274" s="11">
        <f t="shared" si="571"/>
        <v>69707</v>
      </c>
      <c r="W3274" s="12">
        <f t="shared" si="568"/>
        <v>0.82007270502699969</v>
      </c>
      <c r="X3274" s="11">
        <f t="shared" si="572"/>
        <v>15294</v>
      </c>
      <c r="Y3274" s="12">
        <f t="shared" si="569"/>
        <v>0.17992729497300031</v>
      </c>
    </row>
    <row r="3275" spans="1:25">
      <c r="A3275" s="1">
        <v>37972</v>
      </c>
      <c r="B3275" s="7" t="s">
        <v>68</v>
      </c>
      <c r="C3275" s="8" t="str">
        <f t="shared" si="575"/>
        <v>Wed</v>
      </c>
      <c r="E3275" s="10">
        <v>25</v>
      </c>
      <c r="F3275" s="9">
        <v>40332</v>
      </c>
      <c r="G3275" s="9">
        <v>21083</v>
      </c>
      <c r="H3275" s="61">
        <v>0</v>
      </c>
      <c r="I3275" s="9">
        <v>977</v>
      </c>
      <c r="J3275" s="9">
        <v>1176</v>
      </c>
      <c r="K3275" s="9">
        <v>23630</v>
      </c>
      <c r="L3275" s="9">
        <v>19228</v>
      </c>
      <c r="M3275" s="21">
        <v>2731</v>
      </c>
      <c r="N3275" s="25"/>
      <c r="O3275" s="11">
        <f t="shared" si="573"/>
        <v>109157</v>
      </c>
      <c r="P3275" s="11">
        <v>0</v>
      </c>
      <c r="Q3275" s="11">
        <f t="shared" si="574"/>
        <v>23630</v>
      </c>
      <c r="S3275" s="11">
        <f t="shared" si="566"/>
        <v>109157</v>
      </c>
      <c r="T3275" s="11">
        <f t="shared" si="570"/>
        <v>109157</v>
      </c>
      <c r="U3275" s="11">
        <f t="shared" si="567"/>
        <v>24156</v>
      </c>
      <c r="V3275" s="11">
        <f t="shared" si="571"/>
        <v>87198</v>
      </c>
      <c r="W3275" s="12">
        <f t="shared" si="568"/>
        <v>0.7988310415273413</v>
      </c>
      <c r="X3275" s="11">
        <f t="shared" si="572"/>
        <v>21959</v>
      </c>
      <c r="Y3275" s="12">
        <f t="shared" si="569"/>
        <v>0.20116895847265864</v>
      </c>
    </row>
    <row r="3276" spans="1:25">
      <c r="A3276" s="1">
        <v>37973</v>
      </c>
      <c r="B3276" s="7" t="s">
        <v>68</v>
      </c>
      <c r="C3276" s="8" t="str">
        <f t="shared" si="575"/>
        <v>Thur</v>
      </c>
      <c r="E3276" s="10">
        <v>28</v>
      </c>
      <c r="F3276" s="9">
        <v>41924</v>
      </c>
      <c r="G3276" s="9">
        <v>21482</v>
      </c>
      <c r="H3276" s="61">
        <v>0</v>
      </c>
      <c r="I3276" s="9">
        <v>739</v>
      </c>
      <c r="J3276" s="9">
        <v>1200</v>
      </c>
      <c r="K3276" s="9">
        <v>25189</v>
      </c>
      <c r="L3276" s="9">
        <v>22609</v>
      </c>
      <c r="M3276" s="86"/>
      <c r="N3276" s="25"/>
      <c r="O3276" s="11">
        <f t="shared" si="573"/>
        <v>113143</v>
      </c>
      <c r="P3276" s="11">
        <v>0</v>
      </c>
      <c r="Q3276" s="11">
        <f t="shared" si="574"/>
        <v>25189</v>
      </c>
      <c r="S3276" s="11">
        <f t="shared" si="566"/>
        <v>113143</v>
      </c>
      <c r="T3276" s="11">
        <f t="shared" si="570"/>
        <v>113143</v>
      </c>
      <c r="U3276" s="11">
        <f t="shared" si="567"/>
        <v>3986</v>
      </c>
      <c r="V3276" s="11">
        <f t="shared" si="571"/>
        <v>90534</v>
      </c>
      <c r="W3276" s="12">
        <f t="shared" si="568"/>
        <v>0.80017323210450497</v>
      </c>
      <c r="X3276" s="11">
        <f t="shared" si="572"/>
        <v>22609</v>
      </c>
      <c r="Y3276" s="12">
        <f t="shared" si="569"/>
        <v>0.19982676789549508</v>
      </c>
    </row>
    <row r="3277" spans="1:25">
      <c r="A3277" s="1">
        <v>37974</v>
      </c>
      <c r="B3277" s="7" t="s">
        <v>68</v>
      </c>
      <c r="C3277" s="8" t="str">
        <f t="shared" si="575"/>
        <v>Fri</v>
      </c>
      <c r="E3277" s="10">
        <v>34</v>
      </c>
      <c r="F3277" s="9">
        <v>46248</v>
      </c>
      <c r="G3277" s="9">
        <v>22030</v>
      </c>
      <c r="H3277" s="61">
        <v>0</v>
      </c>
      <c r="I3277" s="9">
        <v>1678</v>
      </c>
      <c r="J3277" s="9">
        <v>2078</v>
      </c>
      <c r="K3277" s="9">
        <v>25982</v>
      </c>
      <c r="L3277" s="9">
        <v>22990</v>
      </c>
      <c r="M3277" s="21">
        <v>3349</v>
      </c>
      <c r="N3277" s="25"/>
      <c r="O3277" s="11">
        <f t="shared" si="573"/>
        <v>124355</v>
      </c>
      <c r="P3277" s="11">
        <v>0</v>
      </c>
      <c r="Q3277" s="11">
        <f t="shared" si="574"/>
        <v>25982</v>
      </c>
      <c r="S3277" s="11">
        <f t="shared" si="566"/>
        <v>124355</v>
      </c>
      <c r="T3277" s="11">
        <f t="shared" si="570"/>
        <v>124355</v>
      </c>
      <c r="U3277" s="11">
        <f t="shared" si="567"/>
        <v>11212</v>
      </c>
      <c r="V3277" s="11">
        <f t="shared" si="571"/>
        <v>98016</v>
      </c>
      <c r="W3277" s="12">
        <f t="shared" si="568"/>
        <v>0.78819508664709903</v>
      </c>
      <c r="X3277" s="11">
        <f t="shared" si="572"/>
        <v>26339</v>
      </c>
      <c r="Y3277" s="12">
        <f t="shared" si="569"/>
        <v>0.21180491335290097</v>
      </c>
    </row>
    <row r="3278" spans="1:25">
      <c r="A3278" s="1">
        <v>37975</v>
      </c>
      <c r="B3278" s="7" t="s">
        <v>68</v>
      </c>
      <c r="C3278" s="8" t="str">
        <f t="shared" si="575"/>
        <v>Sat</v>
      </c>
      <c r="E3278" s="10">
        <v>34</v>
      </c>
      <c r="F3278" s="9">
        <v>47174</v>
      </c>
      <c r="G3278" s="9">
        <v>21751</v>
      </c>
      <c r="H3278" s="61">
        <v>0</v>
      </c>
      <c r="I3278" s="9">
        <v>1597</v>
      </c>
      <c r="J3278" s="9">
        <v>2239</v>
      </c>
      <c r="K3278" s="9">
        <v>25923</v>
      </c>
      <c r="L3278" s="9">
        <v>23409</v>
      </c>
      <c r="M3278" s="21">
        <v>3281</v>
      </c>
      <c r="N3278" s="25"/>
      <c r="O3278" s="11">
        <f t="shared" si="573"/>
        <v>125374</v>
      </c>
      <c r="P3278" s="11">
        <v>0</v>
      </c>
      <c r="Q3278" s="11">
        <f t="shared" si="574"/>
        <v>25923</v>
      </c>
      <c r="S3278" s="11">
        <f t="shared" si="566"/>
        <v>125374</v>
      </c>
      <c r="T3278" s="11">
        <f t="shared" si="570"/>
        <v>125374</v>
      </c>
      <c r="U3278" s="11">
        <f t="shared" si="567"/>
        <v>1019</v>
      </c>
      <c r="V3278" s="11">
        <f t="shared" si="571"/>
        <v>98684</v>
      </c>
      <c r="W3278" s="12">
        <f t="shared" si="568"/>
        <v>0.78711694609727689</v>
      </c>
      <c r="X3278" s="11">
        <f t="shared" si="572"/>
        <v>26690</v>
      </c>
      <c r="Y3278" s="12">
        <f t="shared" si="569"/>
        <v>0.21288305390272305</v>
      </c>
    </row>
    <row r="3279" spans="1:25">
      <c r="A3279" s="1">
        <v>37976</v>
      </c>
      <c r="B3279" s="7" t="s">
        <v>68</v>
      </c>
      <c r="C3279" s="8" t="str">
        <f t="shared" si="575"/>
        <v>Sun</v>
      </c>
      <c r="E3279" s="10">
        <v>29</v>
      </c>
      <c r="F3279" s="9">
        <v>40624</v>
      </c>
      <c r="G3279" s="9">
        <v>20532</v>
      </c>
      <c r="H3279" s="61">
        <v>0</v>
      </c>
      <c r="I3279" s="9">
        <v>632</v>
      </c>
      <c r="J3279" s="9">
        <v>1004</v>
      </c>
      <c r="K3279" s="9">
        <v>23755</v>
      </c>
      <c r="L3279" s="9">
        <v>19223</v>
      </c>
      <c r="M3279" s="21">
        <v>2428</v>
      </c>
      <c r="N3279" s="25"/>
      <c r="O3279" s="11">
        <f t="shared" si="573"/>
        <v>108198</v>
      </c>
      <c r="P3279" s="11">
        <v>0</v>
      </c>
      <c r="Q3279" s="11">
        <f t="shared" si="574"/>
        <v>23755</v>
      </c>
      <c r="S3279" s="11">
        <f t="shared" si="566"/>
        <v>108198</v>
      </c>
      <c r="T3279" s="11">
        <f t="shared" si="570"/>
        <v>108198</v>
      </c>
      <c r="U3279" s="11">
        <f t="shared" si="567"/>
        <v>-17176</v>
      </c>
      <c r="V3279" s="11">
        <f t="shared" si="571"/>
        <v>86547</v>
      </c>
      <c r="W3279" s="12">
        <f t="shared" si="568"/>
        <v>0.79989463760882829</v>
      </c>
      <c r="X3279" s="11">
        <f t="shared" si="572"/>
        <v>21651</v>
      </c>
      <c r="Y3279" s="12">
        <f t="shared" si="569"/>
        <v>0.20010536239117174</v>
      </c>
    </row>
    <row r="3280" spans="1:25">
      <c r="A3280" s="1">
        <v>37977</v>
      </c>
      <c r="B3280" s="7" t="s">
        <v>68</v>
      </c>
      <c r="C3280" s="8" t="str">
        <f t="shared" si="575"/>
        <v>Mon</v>
      </c>
      <c r="E3280" s="10">
        <v>19</v>
      </c>
      <c r="F3280" s="9">
        <v>30718</v>
      </c>
      <c r="G3280" s="9">
        <v>18611</v>
      </c>
      <c r="H3280" s="61">
        <v>0</v>
      </c>
      <c r="I3280" s="9">
        <v>125</v>
      </c>
      <c r="J3280" s="9">
        <v>118</v>
      </c>
      <c r="K3280" s="9">
        <v>17582</v>
      </c>
      <c r="L3280" s="9">
        <v>12439</v>
      </c>
      <c r="M3280" s="21">
        <v>1747</v>
      </c>
      <c r="N3280" s="25"/>
      <c r="O3280" s="11">
        <f t="shared" si="573"/>
        <v>81340</v>
      </c>
      <c r="P3280" s="11">
        <v>0</v>
      </c>
      <c r="Q3280" s="11">
        <f t="shared" si="574"/>
        <v>17582</v>
      </c>
      <c r="S3280" s="11">
        <f t="shared" si="566"/>
        <v>81340</v>
      </c>
      <c r="T3280" s="11">
        <f t="shared" si="570"/>
        <v>81340</v>
      </c>
      <c r="U3280" s="11">
        <f t="shared" si="567"/>
        <v>-26858</v>
      </c>
      <c r="V3280" s="11">
        <f t="shared" si="571"/>
        <v>67154</v>
      </c>
      <c r="W3280" s="12">
        <f t="shared" si="568"/>
        <v>0.82559626260142616</v>
      </c>
      <c r="X3280" s="11">
        <f t="shared" si="572"/>
        <v>14186</v>
      </c>
      <c r="Y3280" s="12">
        <f t="shared" si="569"/>
        <v>0.1744037373985739</v>
      </c>
    </row>
    <row r="3281" spans="1:31">
      <c r="A3281" s="1">
        <v>37978</v>
      </c>
      <c r="B3281" s="7" t="s">
        <v>68</v>
      </c>
      <c r="C3281" s="8" t="str">
        <f t="shared" si="575"/>
        <v>Tue</v>
      </c>
      <c r="E3281" s="10">
        <v>8</v>
      </c>
      <c r="F3281" s="9">
        <v>21163</v>
      </c>
      <c r="G3281" s="9">
        <v>17485</v>
      </c>
      <c r="H3281" s="61">
        <v>1743</v>
      </c>
      <c r="I3281" s="9">
        <v>2</v>
      </c>
      <c r="J3281" s="9">
        <v>0</v>
      </c>
      <c r="K3281" s="9">
        <v>3733</v>
      </c>
      <c r="L3281" s="9">
        <v>4891</v>
      </c>
      <c r="M3281" s="21">
        <v>236</v>
      </c>
      <c r="N3281" s="25"/>
      <c r="O3281" s="11">
        <f t="shared" si="573"/>
        <v>49253</v>
      </c>
      <c r="P3281" s="11">
        <v>0</v>
      </c>
      <c r="Q3281" s="11">
        <f t="shared" si="574"/>
        <v>3733</v>
      </c>
      <c r="S3281" s="11">
        <f t="shared" si="566"/>
        <v>49253</v>
      </c>
      <c r="T3281" s="11">
        <f t="shared" si="570"/>
        <v>49253</v>
      </c>
      <c r="U3281" s="11">
        <f t="shared" si="567"/>
        <v>-32087</v>
      </c>
      <c r="V3281" s="11">
        <f t="shared" si="571"/>
        <v>44126</v>
      </c>
      <c r="W3281" s="12">
        <f t="shared" si="568"/>
        <v>0.8959048179806306</v>
      </c>
      <c r="X3281" s="11">
        <f t="shared" si="572"/>
        <v>5127</v>
      </c>
      <c r="Y3281" s="12">
        <f t="shared" si="569"/>
        <v>0.10409518201936938</v>
      </c>
    </row>
    <row r="3282" spans="1:31">
      <c r="A3282" s="1">
        <v>37979</v>
      </c>
      <c r="B3282" s="7" t="s">
        <v>68</v>
      </c>
      <c r="C3282" s="8" t="str">
        <f t="shared" si="575"/>
        <v>Wed</v>
      </c>
      <c r="E3282" s="10">
        <v>17</v>
      </c>
      <c r="F3282" s="9">
        <v>27440</v>
      </c>
      <c r="G3282" s="9">
        <v>19404</v>
      </c>
      <c r="H3282" s="61">
        <v>5130</v>
      </c>
      <c r="I3282" s="9">
        <v>246</v>
      </c>
      <c r="J3282" s="9">
        <v>227</v>
      </c>
      <c r="K3282" s="9">
        <v>1738</v>
      </c>
      <c r="L3282" s="9">
        <v>9642</v>
      </c>
      <c r="M3282" s="21">
        <v>1822</v>
      </c>
      <c r="N3282" s="25"/>
      <c r="O3282" s="11">
        <f t="shared" si="573"/>
        <v>65649</v>
      </c>
      <c r="P3282" s="11">
        <v>0</v>
      </c>
      <c r="Q3282" s="11">
        <f t="shared" si="574"/>
        <v>1738</v>
      </c>
      <c r="S3282" s="11">
        <f t="shared" si="566"/>
        <v>65649</v>
      </c>
      <c r="T3282" s="11">
        <f t="shared" si="570"/>
        <v>65649</v>
      </c>
      <c r="U3282" s="11">
        <f t="shared" si="567"/>
        <v>16396</v>
      </c>
      <c r="V3282" s="11">
        <f t="shared" si="571"/>
        <v>54185</v>
      </c>
      <c r="W3282" s="12">
        <f t="shared" si="568"/>
        <v>0.82537433928925041</v>
      </c>
      <c r="X3282" s="11">
        <f t="shared" si="572"/>
        <v>11464</v>
      </c>
      <c r="Y3282" s="12">
        <f t="shared" si="569"/>
        <v>0.17462566071074959</v>
      </c>
    </row>
    <row r="3283" spans="1:31">
      <c r="A3283" s="1">
        <v>37980</v>
      </c>
      <c r="B3283" s="7" t="s">
        <v>68</v>
      </c>
      <c r="C3283" s="8" t="str">
        <f t="shared" si="575"/>
        <v>Thur</v>
      </c>
      <c r="E3283" s="10">
        <v>29</v>
      </c>
      <c r="F3283" s="9">
        <v>40501</v>
      </c>
      <c r="G3283" s="9">
        <v>22619</v>
      </c>
      <c r="H3283" s="61">
        <v>11084</v>
      </c>
      <c r="I3283" s="9">
        <v>1634</v>
      </c>
      <c r="J3283" s="9">
        <v>1141</v>
      </c>
      <c r="K3283" s="9">
        <v>2273</v>
      </c>
      <c r="L3283" s="9">
        <v>17537</v>
      </c>
      <c r="M3283" s="21">
        <v>284</v>
      </c>
      <c r="N3283" s="25"/>
      <c r="O3283" s="11">
        <f t="shared" si="573"/>
        <v>97073</v>
      </c>
      <c r="P3283" s="11">
        <v>0</v>
      </c>
      <c r="Q3283" s="11">
        <f t="shared" si="574"/>
        <v>2273</v>
      </c>
      <c r="S3283" s="11">
        <f t="shared" si="566"/>
        <v>97073</v>
      </c>
      <c r="T3283" s="11">
        <f t="shared" si="570"/>
        <v>97073</v>
      </c>
      <c r="U3283" s="11">
        <f t="shared" si="567"/>
        <v>31424</v>
      </c>
      <c r="V3283" s="11">
        <f t="shared" si="571"/>
        <v>79252</v>
      </c>
      <c r="W3283" s="12">
        <f t="shared" si="568"/>
        <v>0.81641651128532133</v>
      </c>
      <c r="X3283" s="11">
        <f t="shared" si="572"/>
        <v>17821</v>
      </c>
      <c r="Y3283" s="12">
        <f t="shared" si="569"/>
        <v>0.18358348871467864</v>
      </c>
    </row>
    <row r="3284" spans="1:31">
      <c r="A3284" s="1">
        <v>37981</v>
      </c>
      <c r="B3284" s="7" t="s">
        <v>68</v>
      </c>
      <c r="C3284" s="8" t="str">
        <f t="shared" si="575"/>
        <v>Fri</v>
      </c>
      <c r="E3284" s="10">
        <v>29</v>
      </c>
      <c r="F3284" s="9">
        <v>41157</v>
      </c>
      <c r="G3284" s="9">
        <v>22908</v>
      </c>
      <c r="H3284" s="61">
        <v>11837</v>
      </c>
      <c r="I3284" s="9">
        <v>2024</v>
      </c>
      <c r="J3284" s="9">
        <v>1189</v>
      </c>
      <c r="K3284" s="9">
        <v>3246</v>
      </c>
      <c r="L3284" s="9">
        <v>18913</v>
      </c>
      <c r="M3284" s="21">
        <v>0</v>
      </c>
      <c r="N3284" s="25"/>
      <c r="O3284" s="11">
        <f t="shared" si="573"/>
        <v>101274</v>
      </c>
      <c r="P3284" s="11">
        <v>0</v>
      </c>
      <c r="Q3284" s="11">
        <f t="shared" si="574"/>
        <v>3246</v>
      </c>
      <c r="S3284" s="11">
        <f t="shared" si="566"/>
        <v>101274</v>
      </c>
      <c r="T3284" s="11">
        <f t="shared" si="570"/>
        <v>101274</v>
      </c>
      <c r="U3284" s="11">
        <f t="shared" si="567"/>
        <v>4201</v>
      </c>
      <c r="V3284" s="11">
        <f t="shared" si="571"/>
        <v>82361</v>
      </c>
      <c r="W3284" s="12">
        <f t="shared" si="568"/>
        <v>0.81324920512668597</v>
      </c>
      <c r="X3284" s="11">
        <f t="shared" si="572"/>
        <v>18913</v>
      </c>
      <c r="Y3284" s="12">
        <f t="shared" si="569"/>
        <v>0.18675079487331397</v>
      </c>
    </row>
    <row r="3285" spans="1:31">
      <c r="A3285" s="1">
        <v>37982</v>
      </c>
      <c r="B3285" s="7" t="s">
        <v>68</v>
      </c>
      <c r="C3285" s="8" t="str">
        <f t="shared" si="575"/>
        <v>Sat</v>
      </c>
      <c r="E3285" s="10">
        <v>26</v>
      </c>
      <c r="F3285" s="9">
        <v>37390</v>
      </c>
      <c r="G3285" s="9">
        <v>22139</v>
      </c>
      <c r="H3285" s="61">
        <v>10475</v>
      </c>
      <c r="I3285" s="9">
        <v>1273</v>
      </c>
      <c r="J3285" s="9">
        <v>869</v>
      </c>
      <c r="K3285" s="9">
        <v>3780</v>
      </c>
      <c r="L3285" s="9">
        <v>16305</v>
      </c>
      <c r="M3285" s="21">
        <v>0</v>
      </c>
      <c r="N3285" s="25"/>
      <c r="O3285" s="11">
        <f t="shared" si="573"/>
        <v>92231</v>
      </c>
      <c r="P3285" s="11">
        <v>0</v>
      </c>
      <c r="Q3285" s="11">
        <f t="shared" si="574"/>
        <v>3780</v>
      </c>
      <c r="S3285" s="11">
        <f t="shared" si="566"/>
        <v>92231</v>
      </c>
      <c r="T3285" s="11">
        <f t="shared" si="570"/>
        <v>92231</v>
      </c>
      <c r="U3285" s="11">
        <f t="shared" si="567"/>
        <v>-9043</v>
      </c>
      <c r="V3285" s="11">
        <f t="shared" si="571"/>
        <v>75926</v>
      </c>
      <c r="W3285" s="12">
        <f t="shared" si="568"/>
        <v>0.82321562164565054</v>
      </c>
      <c r="X3285" s="11">
        <f t="shared" si="572"/>
        <v>16305</v>
      </c>
      <c r="Y3285" s="12">
        <f t="shared" si="569"/>
        <v>0.1767843783543494</v>
      </c>
    </row>
    <row r="3286" spans="1:31">
      <c r="A3286" s="1">
        <v>37983</v>
      </c>
      <c r="B3286" s="7" t="s">
        <v>68</v>
      </c>
      <c r="C3286" s="8" t="str">
        <f t="shared" si="575"/>
        <v>Sun</v>
      </c>
      <c r="E3286" s="10">
        <v>25</v>
      </c>
      <c r="F3286" s="9">
        <v>36069</v>
      </c>
      <c r="G3286" s="9">
        <v>22398</v>
      </c>
      <c r="H3286" s="61">
        <v>10324</v>
      </c>
      <c r="I3286" s="9">
        <v>968</v>
      </c>
      <c r="J3286" s="9">
        <v>539</v>
      </c>
      <c r="K3286" s="9">
        <v>3329</v>
      </c>
      <c r="L3286" s="9">
        <v>15746</v>
      </c>
      <c r="M3286" s="21">
        <v>0</v>
      </c>
      <c r="N3286" s="25"/>
      <c r="O3286" s="11">
        <f t="shared" si="573"/>
        <v>89373</v>
      </c>
      <c r="P3286" s="11">
        <v>0</v>
      </c>
      <c r="Q3286" s="11">
        <f t="shared" si="574"/>
        <v>3329</v>
      </c>
      <c r="S3286" s="11">
        <f t="shared" si="566"/>
        <v>89373</v>
      </c>
      <c r="T3286" s="11">
        <f t="shared" si="570"/>
        <v>89373</v>
      </c>
      <c r="U3286" s="11">
        <f t="shared" si="567"/>
        <v>-2858</v>
      </c>
      <c r="V3286" s="11">
        <f t="shared" si="571"/>
        <v>73627</v>
      </c>
      <c r="W3286" s="12">
        <f t="shared" si="568"/>
        <v>0.8238170364651517</v>
      </c>
      <c r="X3286" s="11">
        <f t="shared" si="572"/>
        <v>15746</v>
      </c>
      <c r="Y3286" s="12">
        <f t="shared" si="569"/>
        <v>0.17618296353484833</v>
      </c>
    </row>
    <row r="3287" spans="1:31">
      <c r="A3287" s="1">
        <v>37984</v>
      </c>
      <c r="B3287" s="7" t="s">
        <v>68</v>
      </c>
      <c r="C3287" s="8" t="str">
        <f t="shared" si="575"/>
        <v>Mon</v>
      </c>
      <c r="E3287" s="10">
        <v>13</v>
      </c>
      <c r="F3287" s="9">
        <v>25978</v>
      </c>
      <c r="G3287" s="9">
        <v>20091</v>
      </c>
      <c r="H3287" s="61">
        <v>6332</v>
      </c>
      <c r="I3287" s="9">
        <v>58</v>
      </c>
      <c r="J3287" s="9">
        <v>4</v>
      </c>
      <c r="K3287" s="9">
        <v>3432</v>
      </c>
      <c r="L3287" s="9">
        <v>8463</v>
      </c>
      <c r="M3287" s="21">
        <v>0</v>
      </c>
      <c r="N3287" s="25"/>
      <c r="O3287" s="11">
        <f t="shared" si="573"/>
        <v>64358</v>
      </c>
      <c r="P3287" s="11">
        <v>0</v>
      </c>
      <c r="Q3287" s="11">
        <f t="shared" si="574"/>
        <v>3432</v>
      </c>
      <c r="S3287" s="11">
        <f t="shared" si="566"/>
        <v>64358</v>
      </c>
      <c r="T3287" s="11">
        <f t="shared" si="570"/>
        <v>64358</v>
      </c>
      <c r="U3287" s="11">
        <f t="shared" si="567"/>
        <v>-25015</v>
      </c>
      <c r="V3287" s="11">
        <f t="shared" si="571"/>
        <v>55895</v>
      </c>
      <c r="W3287" s="12">
        <f t="shared" si="568"/>
        <v>0.86850119643245594</v>
      </c>
      <c r="X3287" s="11">
        <f t="shared" si="572"/>
        <v>8463</v>
      </c>
      <c r="Y3287" s="12">
        <f t="shared" si="569"/>
        <v>0.13149880356754404</v>
      </c>
    </row>
    <row r="3288" spans="1:31">
      <c r="A3288" s="1">
        <v>37985</v>
      </c>
      <c r="B3288" s="7" t="s">
        <v>68</v>
      </c>
      <c r="C3288" s="8" t="str">
        <f t="shared" si="575"/>
        <v>Tue</v>
      </c>
      <c r="E3288" s="10">
        <v>21</v>
      </c>
      <c r="F3288" s="9">
        <v>34063</v>
      </c>
      <c r="G3288" s="9">
        <v>21939</v>
      </c>
      <c r="H3288" s="61">
        <v>9566</v>
      </c>
      <c r="I3288" s="9">
        <v>661</v>
      </c>
      <c r="J3288" s="9">
        <v>659</v>
      </c>
      <c r="K3288" s="9">
        <v>3917</v>
      </c>
      <c r="L3288" s="9">
        <v>13987</v>
      </c>
      <c r="M3288" s="21">
        <v>0</v>
      </c>
      <c r="N3288" s="25"/>
      <c r="O3288" s="11">
        <f t="shared" si="573"/>
        <v>84792</v>
      </c>
      <c r="P3288" s="11">
        <v>0</v>
      </c>
      <c r="Q3288" s="11">
        <f t="shared" si="574"/>
        <v>3917</v>
      </c>
      <c r="S3288" s="11">
        <f t="shared" si="566"/>
        <v>84792</v>
      </c>
      <c r="T3288" s="11">
        <f t="shared" si="570"/>
        <v>84792</v>
      </c>
      <c r="U3288" s="11">
        <f t="shared" si="567"/>
        <v>20434</v>
      </c>
      <c r="V3288" s="11">
        <f t="shared" si="571"/>
        <v>70805</v>
      </c>
      <c r="W3288" s="12">
        <f t="shared" si="568"/>
        <v>0.83504340032078495</v>
      </c>
      <c r="X3288" s="11">
        <f t="shared" si="572"/>
        <v>13987</v>
      </c>
      <c r="Y3288" s="12">
        <f t="shared" si="569"/>
        <v>0.16495659967921503</v>
      </c>
    </row>
    <row r="3289" spans="1:31">
      <c r="A3289" s="1">
        <v>37986</v>
      </c>
      <c r="B3289" s="7" t="s">
        <v>68</v>
      </c>
      <c r="C3289" s="8" t="str">
        <f t="shared" si="575"/>
        <v>Wed</v>
      </c>
      <c r="E3289" s="10">
        <v>22</v>
      </c>
      <c r="F3289" s="9">
        <v>33508</v>
      </c>
      <c r="G3289" s="9">
        <v>21474</v>
      </c>
      <c r="H3289" s="61">
        <v>8989</v>
      </c>
      <c r="I3289" s="9">
        <v>398</v>
      </c>
      <c r="J3289" s="9">
        <v>282</v>
      </c>
      <c r="K3289" s="9">
        <v>3822</v>
      </c>
      <c r="L3289" s="9">
        <v>13692</v>
      </c>
      <c r="M3289" s="21">
        <v>0</v>
      </c>
      <c r="N3289" s="25"/>
      <c r="O3289" s="11">
        <f t="shared" si="573"/>
        <v>82165</v>
      </c>
      <c r="P3289" s="11">
        <v>0</v>
      </c>
      <c r="Q3289" s="11">
        <f t="shared" si="574"/>
        <v>3822</v>
      </c>
      <c r="S3289" s="11">
        <f t="shared" si="566"/>
        <v>82165</v>
      </c>
      <c r="T3289" s="11">
        <f t="shared" si="570"/>
        <v>82165</v>
      </c>
      <c r="U3289" s="11">
        <f t="shared" si="567"/>
        <v>-2627</v>
      </c>
      <c r="V3289" s="11">
        <f t="shared" si="571"/>
        <v>68473</v>
      </c>
      <c r="W3289" s="12">
        <f t="shared" si="568"/>
        <v>0.8333597030365727</v>
      </c>
      <c r="X3289" s="11">
        <f t="shared" si="572"/>
        <v>13692</v>
      </c>
      <c r="Y3289" s="12">
        <f t="shared" si="569"/>
        <v>0.16664029696342725</v>
      </c>
    </row>
    <row r="3290" spans="1:31">
      <c r="A3290" s="1">
        <v>37987</v>
      </c>
      <c r="B3290" s="7" t="s">
        <v>57</v>
      </c>
      <c r="C3290" s="8" t="str">
        <f t="shared" si="575"/>
        <v>Thur</v>
      </c>
      <c r="E3290" s="10">
        <v>16</v>
      </c>
      <c r="F3290" s="9">
        <v>27601</v>
      </c>
      <c r="G3290" s="9">
        <v>19624</v>
      </c>
      <c r="H3290" s="61">
        <v>6487</v>
      </c>
      <c r="I3290" s="9">
        <v>20</v>
      </c>
      <c r="J3290" s="9">
        <v>34</v>
      </c>
      <c r="K3290" s="9">
        <v>3591</v>
      </c>
      <c r="L3290" s="9">
        <v>8982</v>
      </c>
      <c r="M3290" s="21">
        <v>0</v>
      </c>
      <c r="N3290" s="25"/>
      <c r="O3290" s="11">
        <f t="shared" si="573"/>
        <v>66339</v>
      </c>
      <c r="P3290" s="11">
        <v>0</v>
      </c>
      <c r="Q3290" s="11">
        <f t="shared" si="574"/>
        <v>3591</v>
      </c>
      <c r="S3290" s="11">
        <f t="shared" ref="S3290:S3320" si="576">O3290-P3290</f>
        <v>66339</v>
      </c>
      <c r="T3290" s="11">
        <f t="shared" si="570"/>
        <v>66339</v>
      </c>
      <c r="U3290" s="11">
        <f t="shared" ref="U3290:U3320" si="577">S3290-S3289</f>
        <v>-15826</v>
      </c>
      <c r="V3290" s="11">
        <f t="shared" si="571"/>
        <v>57357</v>
      </c>
      <c r="W3290" s="12">
        <f t="shared" ref="W3290:W3320" si="578">V3290/S3290</f>
        <v>0.86460453127119796</v>
      </c>
      <c r="X3290" s="11">
        <f t="shared" si="572"/>
        <v>8982</v>
      </c>
      <c r="Y3290" s="12">
        <f t="shared" ref="Y3290:Y3320" si="579">X3290/S3290</f>
        <v>0.13539546872880207</v>
      </c>
      <c r="AA3290" s="9">
        <f>INTERCEPT(T3290:T3320,E3290:E3320)</f>
        <v>25091.595704993277</v>
      </c>
      <c r="AB3290" s="9">
        <f>SLOPE(T3290:T3320,E3290:E3320)</f>
        <v>2995.8690931700794</v>
      </c>
      <c r="AC3290" s="12">
        <f>RSQ(T3290:T3320,E3290:E3320)</f>
        <v>0.97526312035966234</v>
      </c>
      <c r="AD3290" s="9">
        <f>AA3290+(AB3290*55)</f>
        <v>189864.39582934766</v>
      </c>
      <c r="AE3290" s="10">
        <f>SUM(E3290:E3320)</f>
        <v>989</v>
      </c>
    </row>
    <row r="3291" spans="1:31">
      <c r="A3291" s="1">
        <v>37988</v>
      </c>
      <c r="B3291" s="7" t="s">
        <v>57</v>
      </c>
      <c r="C3291" s="8" t="str">
        <f t="shared" si="575"/>
        <v>Fri</v>
      </c>
      <c r="E3291" s="10">
        <v>17</v>
      </c>
      <c r="F3291" s="9">
        <v>28202</v>
      </c>
      <c r="G3291" s="9">
        <v>19979</v>
      </c>
      <c r="H3291" s="61">
        <v>7254</v>
      </c>
      <c r="I3291" s="9">
        <v>4</v>
      </c>
      <c r="J3291" s="9">
        <v>1</v>
      </c>
      <c r="K3291" s="9">
        <v>3353</v>
      </c>
      <c r="L3291" s="9">
        <v>9664</v>
      </c>
      <c r="M3291" s="21">
        <v>0</v>
      </c>
      <c r="N3291" s="25"/>
      <c r="O3291" s="11">
        <f t="shared" si="573"/>
        <v>68457</v>
      </c>
      <c r="P3291" s="11">
        <v>0</v>
      </c>
      <c r="Q3291" s="11">
        <f t="shared" si="574"/>
        <v>3353</v>
      </c>
      <c r="S3291" s="11">
        <f t="shared" si="576"/>
        <v>68457</v>
      </c>
      <c r="T3291" s="11">
        <f t="shared" si="570"/>
        <v>68457</v>
      </c>
      <c r="U3291" s="11">
        <f t="shared" si="577"/>
        <v>2118</v>
      </c>
      <c r="V3291" s="11">
        <f t="shared" si="571"/>
        <v>58793</v>
      </c>
      <c r="W3291" s="12">
        <f t="shared" si="578"/>
        <v>0.85883109104985611</v>
      </c>
      <c r="X3291" s="11">
        <f t="shared" si="572"/>
        <v>9664</v>
      </c>
      <c r="Y3291" s="12">
        <f t="shared" si="579"/>
        <v>0.14116890895014389</v>
      </c>
    </row>
    <row r="3292" spans="1:31">
      <c r="A3292" s="1">
        <v>37989</v>
      </c>
      <c r="B3292" s="7" t="s">
        <v>57</v>
      </c>
      <c r="C3292" s="8" t="str">
        <f t="shared" si="575"/>
        <v>Sat</v>
      </c>
      <c r="E3292" s="10">
        <v>4</v>
      </c>
      <c r="F3292" s="9">
        <v>16031</v>
      </c>
      <c r="G3292" s="9">
        <v>15827</v>
      </c>
      <c r="H3292" s="61">
        <v>2060</v>
      </c>
      <c r="I3292" s="9">
        <v>0</v>
      </c>
      <c r="J3292" s="9">
        <v>0</v>
      </c>
      <c r="K3292" s="9">
        <v>2766</v>
      </c>
      <c r="L3292" s="9">
        <v>833</v>
      </c>
      <c r="M3292" s="21">
        <v>0</v>
      </c>
      <c r="N3292" s="25"/>
      <c r="O3292" s="11">
        <f t="shared" si="573"/>
        <v>37517</v>
      </c>
      <c r="P3292" s="11">
        <v>0</v>
      </c>
      <c r="Q3292" s="11">
        <f t="shared" si="574"/>
        <v>2766</v>
      </c>
      <c r="S3292" s="11">
        <f t="shared" si="576"/>
        <v>37517</v>
      </c>
      <c r="T3292" s="11">
        <f t="shared" si="570"/>
        <v>37517</v>
      </c>
      <c r="U3292" s="11">
        <f t="shared" si="577"/>
        <v>-30940</v>
      </c>
      <c r="V3292" s="11">
        <f t="shared" si="571"/>
        <v>36684</v>
      </c>
      <c r="W3292" s="12">
        <f t="shared" si="578"/>
        <v>0.97779673214809282</v>
      </c>
      <c r="X3292" s="11">
        <f t="shared" si="572"/>
        <v>833</v>
      </c>
      <c r="Y3292" s="12">
        <f t="shared" si="579"/>
        <v>2.2203267851907134E-2</v>
      </c>
    </row>
    <row r="3293" spans="1:31">
      <c r="A3293" s="1">
        <v>37990</v>
      </c>
      <c r="B3293" s="7" t="s">
        <v>57</v>
      </c>
      <c r="C3293" s="8" t="str">
        <f t="shared" si="575"/>
        <v>Sun</v>
      </c>
      <c r="E3293" s="10">
        <v>0</v>
      </c>
      <c r="F3293" s="9">
        <v>14663</v>
      </c>
      <c r="G3293" s="9">
        <v>15625</v>
      </c>
      <c r="H3293" s="61">
        <v>1884</v>
      </c>
      <c r="I3293" s="9">
        <v>0</v>
      </c>
      <c r="J3293" s="9">
        <v>0</v>
      </c>
      <c r="K3293" s="9">
        <v>2913</v>
      </c>
      <c r="L3293" s="9">
        <v>190</v>
      </c>
      <c r="M3293" s="21">
        <v>0</v>
      </c>
      <c r="N3293" s="25"/>
      <c r="O3293" s="11">
        <f t="shared" si="573"/>
        <v>35275</v>
      </c>
      <c r="P3293" s="11">
        <v>0</v>
      </c>
      <c r="Q3293" s="11">
        <f t="shared" si="574"/>
        <v>2913</v>
      </c>
      <c r="S3293" s="11">
        <f t="shared" si="576"/>
        <v>35275</v>
      </c>
      <c r="T3293" s="11">
        <f t="shared" si="570"/>
        <v>35275</v>
      </c>
      <c r="U3293" s="11">
        <f t="shared" si="577"/>
        <v>-2242</v>
      </c>
      <c r="V3293" s="11">
        <f t="shared" si="571"/>
        <v>35085</v>
      </c>
      <c r="W3293" s="12">
        <f t="shared" si="578"/>
        <v>0.9946137491141035</v>
      </c>
      <c r="X3293" s="11">
        <f t="shared" si="572"/>
        <v>190</v>
      </c>
      <c r="Y3293" s="12">
        <f t="shared" si="579"/>
        <v>5.3862508858965276E-3</v>
      </c>
    </row>
    <row r="3294" spans="1:31">
      <c r="A3294" s="1">
        <v>37991</v>
      </c>
      <c r="B3294" s="7" t="s">
        <v>57</v>
      </c>
      <c r="C3294" s="8" t="str">
        <f t="shared" si="575"/>
        <v>Mon</v>
      </c>
      <c r="E3294" s="10">
        <v>13</v>
      </c>
      <c r="F3294" s="9">
        <v>25254</v>
      </c>
      <c r="G3294" s="9">
        <v>19464</v>
      </c>
      <c r="H3294" s="61">
        <v>6669</v>
      </c>
      <c r="I3294" s="9">
        <v>208</v>
      </c>
      <c r="J3294" s="9">
        <v>261</v>
      </c>
      <c r="K3294" s="9">
        <v>3448</v>
      </c>
      <c r="L3294" s="9">
        <v>6346</v>
      </c>
      <c r="M3294" s="21">
        <v>0</v>
      </c>
      <c r="N3294" s="25"/>
      <c r="O3294" s="11">
        <f t="shared" si="573"/>
        <v>61650</v>
      </c>
      <c r="P3294" s="11">
        <v>5</v>
      </c>
      <c r="Q3294" s="11">
        <f t="shared" si="574"/>
        <v>3443</v>
      </c>
      <c r="S3294" s="11">
        <f t="shared" si="576"/>
        <v>61645</v>
      </c>
      <c r="T3294" s="11">
        <f t="shared" si="570"/>
        <v>61645</v>
      </c>
      <c r="U3294" s="11">
        <f t="shared" si="577"/>
        <v>26370</v>
      </c>
      <c r="V3294" s="11">
        <f t="shared" si="571"/>
        <v>55299</v>
      </c>
      <c r="W3294" s="12">
        <f t="shared" si="578"/>
        <v>0.89705572228080133</v>
      </c>
      <c r="X3294" s="11">
        <f t="shared" si="572"/>
        <v>6346</v>
      </c>
      <c r="Y3294" s="12">
        <f t="shared" si="579"/>
        <v>0.10294427771919863</v>
      </c>
    </row>
    <row r="3295" spans="1:31">
      <c r="A3295" s="1">
        <v>37992</v>
      </c>
      <c r="B3295" s="7" t="s">
        <v>57</v>
      </c>
      <c r="C3295" s="8" t="str">
        <f t="shared" si="575"/>
        <v>Tue</v>
      </c>
      <c r="E3295" s="10">
        <v>31</v>
      </c>
      <c r="F3295" s="9">
        <v>44630</v>
      </c>
      <c r="G3295" s="9">
        <v>23404</v>
      </c>
      <c r="H3295" s="61">
        <v>12918</v>
      </c>
      <c r="I3295" s="9">
        <v>1431</v>
      </c>
      <c r="J3295" s="9">
        <v>1904</v>
      </c>
      <c r="K3295" s="9">
        <v>13546</v>
      </c>
      <c r="L3295" s="9">
        <v>20146</v>
      </c>
      <c r="M3295" s="21">
        <v>0</v>
      </c>
      <c r="N3295" s="25"/>
      <c r="O3295" s="11">
        <f t="shared" si="573"/>
        <v>117979</v>
      </c>
      <c r="P3295" s="11">
        <v>52</v>
      </c>
      <c r="Q3295" s="11">
        <f t="shared" si="574"/>
        <v>13494</v>
      </c>
      <c r="S3295" s="11">
        <f t="shared" si="576"/>
        <v>117927</v>
      </c>
      <c r="T3295" s="11">
        <f t="shared" si="570"/>
        <v>117927</v>
      </c>
      <c r="U3295" s="11">
        <f t="shared" si="577"/>
        <v>56282</v>
      </c>
      <c r="V3295" s="11">
        <f t="shared" si="571"/>
        <v>97781</v>
      </c>
      <c r="W3295" s="12">
        <f t="shared" si="578"/>
        <v>0.82916550069110551</v>
      </c>
      <c r="X3295" s="11">
        <f t="shared" si="572"/>
        <v>20146</v>
      </c>
      <c r="Y3295" s="12">
        <f t="shared" si="579"/>
        <v>0.17083449930889449</v>
      </c>
    </row>
    <row r="3296" spans="1:31">
      <c r="A3296" s="1">
        <v>37993</v>
      </c>
      <c r="B3296" s="7" t="s">
        <v>57</v>
      </c>
      <c r="C3296" s="8" t="str">
        <f t="shared" si="575"/>
        <v>Wed</v>
      </c>
      <c r="D3296" s="9">
        <v>8000</v>
      </c>
      <c r="E3296" s="10">
        <v>38</v>
      </c>
      <c r="F3296" s="9">
        <v>49218</v>
      </c>
      <c r="G3296" s="9">
        <v>23662</v>
      </c>
      <c r="H3296" s="61">
        <v>13919</v>
      </c>
      <c r="I3296" s="9">
        <v>2299</v>
      </c>
      <c r="J3296" s="9">
        <v>2706</v>
      </c>
      <c r="K3296" s="9">
        <v>17491</v>
      </c>
      <c r="L3296" s="9">
        <v>23302</v>
      </c>
      <c r="M3296" s="21">
        <v>0</v>
      </c>
      <c r="N3296" s="25"/>
      <c r="O3296" s="11">
        <f t="shared" si="573"/>
        <v>132597</v>
      </c>
      <c r="P3296" s="11">
        <v>0</v>
      </c>
      <c r="Q3296" s="11">
        <f t="shared" si="574"/>
        <v>17491</v>
      </c>
      <c r="S3296" s="11">
        <f t="shared" si="576"/>
        <v>132597</v>
      </c>
      <c r="T3296" s="11">
        <f t="shared" si="570"/>
        <v>140597</v>
      </c>
      <c r="U3296" s="11">
        <f t="shared" si="577"/>
        <v>14670</v>
      </c>
      <c r="V3296" s="11">
        <f t="shared" si="571"/>
        <v>109295</v>
      </c>
      <c r="W3296" s="12">
        <f t="shared" si="578"/>
        <v>0.82426450070514412</v>
      </c>
      <c r="X3296" s="11">
        <f t="shared" si="572"/>
        <v>23302</v>
      </c>
      <c r="Y3296" s="12">
        <f t="shared" si="579"/>
        <v>0.17573549929485585</v>
      </c>
    </row>
    <row r="3297" spans="1:25">
      <c r="A3297" s="1">
        <v>37994</v>
      </c>
      <c r="B3297" s="7" t="s">
        <v>57</v>
      </c>
      <c r="C3297" s="8" t="str">
        <f t="shared" si="575"/>
        <v>Thur</v>
      </c>
      <c r="D3297" s="9">
        <v>8000</v>
      </c>
      <c r="E3297" s="10">
        <v>33</v>
      </c>
      <c r="F3297" s="9">
        <v>44246</v>
      </c>
      <c r="G3297" s="9">
        <v>23007</v>
      </c>
      <c r="H3297" s="61">
        <v>11812</v>
      </c>
      <c r="I3297" s="9">
        <v>791</v>
      </c>
      <c r="J3297" s="9">
        <v>1831</v>
      </c>
      <c r="K3297" s="9">
        <v>16901</v>
      </c>
      <c r="L3297" s="9">
        <v>19749</v>
      </c>
      <c r="M3297" s="21">
        <v>0</v>
      </c>
      <c r="N3297" s="25"/>
      <c r="O3297" s="11">
        <f t="shared" si="573"/>
        <v>118337</v>
      </c>
      <c r="P3297" s="11">
        <v>479</v>
      </c>
      <c r="Q3297" s="11">
        <f t="shared" si="574"/>
        <v>16422</v>
      </c>
      <c r="S3297" s="11">
        <f t="shared" si="576"/>
        <v>117858</v>
      </c>
      <c r="T3297" s="11">
        <f t="shared" si="570"/>
        <v>125858</v>
      </c>
      <c r="U3297" s="11">
        <f t="shared" si="577"/>
        <v>-14739</v>
      </c>
      <c r="V3297" s="11">
        <f t="shared" si="571"/>
        <v>98109</v>
      </c>
      <c r="W3297" s="12">
        <f t="shared" si="578"/>
        <v>0.83243394593493869</v>
      </c>
      <c r="X3297" s="11">
        <f t="shared" si="572"/>
        <v>19749</v>
      </c>
      <c r="Y3297" s="12">
        <f t="shared" si="579"/>
        <v>0.16756605406506134</v>
      </c>
    </row>
    <row r="3298" spans="1:25">
      <c r="A3298" s="1">
        <v>37995</v>
      </c>
      <c r="B3298" s="7" t="s">
        <v>57</v>
      </c>
      <c r="C3298" s="8" t="str">
        <f t="shared" si="575"/>
        <v>Fri</v>
      </c>
      <c r="D3298" s="9">
        <v>8000</v>
      </c>
      <c r="E3298" s="10">
        <v>40</v>
      </c>
      <c r="F3298" s="9">
        <v>51118</v>
      </c>
      <c r="G3298" s="9">
        <v>23291</v>
      </c>
      <c r="H3298" s="61">
        <v>13813</v>
      </c>
      <c r="I3298" s="9">
        <v>2103</v>
      </c>
      <c r="J3298" s="9">
        <v>2558</v>
      </c>
      <c r="K3298" s="9">
        <v>19294</v>
      </c>
      <c r="L3298" s="9">
        <v>25223</v>
      </c>
      <c r="M3298" s="21">
        <v>0</v>
      </c>
      <c r="N3298" s="25"/>
      <c r="O3298" s="11">
        <f t="shared" si="573"/>
        <v>137400</v>
      </c>
      <c r="P3298" s="11">
        <v>174</v>
      </c>
      <c r="Q3298" s="11">
        <f t="shared" si="574"/>
        <v>19120</v>
      </c>
      <c r="S3298" s="11">
        <f t="shared" si="576"/>
        <v>137226</v>
      </c>
      <c r="T3298" s="11">
        <f t="shared" si="570"/>
        <v>145226</v>
      </c>
      <c r="U3298" s="11">
        <f t="shared" si="577"/>
        <v>19368</v>
      </c>
      <c r="V3298" s="11">
        <f t="shared" si="571"/>
        <v>112003</v>
      </c>
      <c r="W3298" s="12">
        <f t="shared" si="578"/>
        <v>0.8161937242213575</v>
      </c>
      <c r="X3298" s="11">
        <f t="shared" si="572"/>
        <v>25223</v>
      </c>
      <c r="Y3298" s="12">
        <f t="shared" si="579"/>
        <v>0.18380627577864253</v>
      </c>
    </row>
    <row r="3299" spans="1:25">
      <c r="A3299" s="1">
        <v>37996</v>
      </c>
      <c r="B3299" s="7" t="s">
        <v>57</v>
      </c>
      <c r="C3299" s="8" t="str">
        <f t="shared" si="575"/>
        <v>Sat</v>
      </c>
      <c r="D3299" s="9">
        <v>8000</v>
      </c>
      <c r="E3299" s="10">
        <v>49</v>
      </c>
      <c r="F3299" s="9">
        <v>59868</v>
      </c>
      <c r="G3299" s="9">
        <v>24612</v>
      </c>
      <c r="H3299" s="61">
        <v>15929</v>
      </c>
      <c r="I3299" s="9">
        <v>4168</v>
      </c>
      <c r="J3299" s="9">
        <v>3883</v>
      </c>
      <c r="K3299" s="9">
        <v>21723</v>
      </c>
      <c r="L3299" s="9">
        <v>31231</v>
      </c>
      <c r="M3299" s="21">
        <v>0</v>
      </c>
      <c r="N3299" s="25"/>
      <c r="O3299" s="11">
        <f t="shared" si="573"/>
        <v>161414</v>
      </c>
      <c r="P3299" s="11">
        <v>235</v>
      </c>
      <c r="Q3299" s="11">
        <f t="shared" si="574"/>
        <v>21488</v>
      </c>
      <c r="S3299" s="11">
        <f t="shared" si="576"/>
        <v>161179</v>
      </c>
      <c r="T3299" s="11">
        <f t="shared" si="570"/>
        <v>169179</v>
      </c>
      <c r="U3299" s="11">
        <f t="shared" si="577"/>
        <v>23953</v>
      </c>
      <c r="V3299" s="11">
        <f t="shared" si="571"/>
        <v>129948</v>
      </c>
      <c r="W3299" s="12">
        <f t="shared" si="578"/>
        <v>0.80623406275011011</v>
      </c>
      <c r="X3299" s="11">
        <f t="shared" si="572"/>
        <v>31231</v>
      </c>
      <c r="Y3299" s="12">
        <f t="shared" si="579"/>
        <v>0.19376593724988989</v>
      </c>
    </row>
    <row r="3300" spans="1:25">
      <c r="A3300" s="1">
        <v>37997</v>
      </c>
      <c r="B3300" s="7" t="s">
        <v>57</v>
      </c>
      <c r="C3300" s="8" t="str">
        <f t="shared" si="575"/>
        <v>Sun</v>
      </c>
      <c r="D3300" s="9">
        <v>8000</v>
      </c>
      <c r="E3300" s="10">
        <v>39</v>
      </c>
      <c r="F3300" s="9">
        <v>50704</v>
      </c>
      <c r="G3300" s="9">
        <v>23211</v>
      </c>
      <c r="H3300" s="61">
        <v>13048</v>
      </c>
      <c r="I3300" s="9">
        <v>1461</v>
      </c>
      <c r="J3300" s="9">
        <v>2308</v>
      </c>
      <c r="K3300" s="9">
        <v>19991</v>
      </c>
      <c r="L3300" s="9">
        <v>24142</v>
      </c>
      <c r="M3300" s="21">
        <v>0</v>
      </c>
      <c r="N3300" s="25"/>
      <c r="O3300" s="11">
        <f t="shared" si="573"/>
        <v>134865</v>
      </c>
      <c r="P3300" s="11">
        <v>32</v>
      </c>
      <c r="Q3300" s="11">
        <f t="shared" si="574"/>
        <v>19959</v>
      </c>
      <c r="S3300" s="11">
        <f t="shared" si="576"/>
        <v>134833</v>
      </c>
      <c r="T3300" s="11">
        <f t="shared" si="570"/>
        <v>142833</v>
      </c>
      <c r="U3300" s="11">
        <f t="shared" si="577"/>
        <v>-26346</v>
      </c>
      <c r="V3300" s="11">
        <f t="shared" si="571"/>
        <v>110691</v>
      </c>
      <c r="W3300" s="12">
        <f t="shared" si="578"/>
        <v>0.8209488775003152</v>
      </c>
      <c r="X3300" s="11">
        <f t="shared" si="572"/>
        <v>24142</v>
      </c>
      <c r="Y3300" s="12">
        <f t="shared" si="579"/>
        <v>0.1790511224996848</v>
      </c>
    </row>
    <row r="3301" spans="1:25">
      <c r="A3301" s="1">
        <v>37998</v>
      </c>
      <c r="B3301" s="7" t="s">
        <v>57</v>
      </c>
      <c r="C3301" s="8" t="str">
        <f t="shared" si="575"/>
        <v>Mon</v>
      </c>
      <c r="E3301" s="10">
        <v>23</v>
      </c>
      <c r="F3301" s="9">
        <v>37135</v>
      </c>
      <c r="G3301" s="9">
        <v>20709</v>
      </c>
      <c r="H3301" s="61">
        <v>8674</v>
      </c>
      <c r="I3301" s="9">
        <v>101</v>
      </c>
      <c r="J3301" s="9">
        <v>341</v>
      </c>
      <c r="K3301" s="9">
        <v>13685</v>
      </c>
      <c r="L3301" s="9">
        <v>14953</v>
      </c>
      <c r="M3301" s="21">
        <v>0</v>
      </c>
      <c r="N3301" s="25"/>
      <c r="O3301" s="11">
        <f t="shared" si="573"/>
        <v>95598</v>
      </c>
      <c r="P3301" s="11">
        <v>1154</v>
      </c>
      <c r="Q3301" s="11">
        <f t="shared" si="574"/>
        <v>12531</v>
      </c>
      <c r="S3301" s="11">
        <f t="shared" si="576"/>
        <v>94444</v>
      </c>
      <c r="T3301" s="11">
        <f t="shared" si="570"/>
        <v>94444</v>
      </c>
      <c r="U3301" s="11">
        <f t="shared" si="577"/>
        <v>-40389</v>
      </c>
      <c r="V3301" s="11">
        <f t="shared" si="571"/>
        <v>79491</v>
      </c>
      <c r="W3301" s="12">
        <f t="shared" si="578"/>
        <v>0.84167337258057684</v>
      </c>
      <c r="X3301" s="11">
        <f t="shared" si="572"/>
        <v>14953</v>
      </c>
      <c r="Y3301" s="12">
        <f t="shared" si="579"/>
        <v>0.15832662741942316</v>
      </c>
    </row>
    <row r="3302" spans="1:25">
      <c r="A3302" s="1">
        <v>37999</v>
      </c>
      <c r="B3302" s="7" t="s">
        <v>57</v>
      </c>
      <c r="C3302" s="8" t="str">
        <f t="shared" si="575"/>
        <v>Tue</v>
      </c>
      <c r="E3302" s="10">
        <v>24</v>
      </c>
      <c r="F3302" s="9">
        <v>38595</v>
      </c>
      <c r="G3302" s="9">
        <v>21153</v>
      </c>
      <c r="H3302" s="61">
        <v>9652</v>
      </c>
      <c r="I3302" s="9">
        <v>239</v>
      </c>
      <c r="J3302" s="9">
        <v>564</v>
      </c>
      <c r="K3302" s="9">
        <v>12524</v>
      </c>
      <c r="L3302" s="9">
        <v>16408</v>
      </c>
      <c r="M3302" s="21">
        <v>0</v>
      </c>
      <c r="N3302" s="25"/>
      <c r="O3302" s="11">
        <f t="shared" si="573"/>
        <v>99135</v>
      </c>
      <c r="P3302" s="11">
        <v>3</v>
      </c>
      <c r="Q3302" s="11">
        <f t="shared" si="574"/>
        <v>12521</v>
      </c>
      <c r="S3302" s="11">
        <f t="shared" si="576"/>
        <v>99132</v>
      </c>
      <c r="T3302" s="11">
        <f t="shared" si="570"/>
        <v>99132</v>
      </c>
      <c r="U3302" s="11">
        <f t="shared" si="577"/>
        <v>4688</v>
      </c>
      <c r="V3302" s="11">
        <f t="shared" si="571"/>
        <v>82724</v>
      </c>
      <c r="W3302" s="12">
        <f t="shared" si="578"/>
        <v>0.83448331517572527</v>
      </c>
      <c r="X3302" s="11">
        <f t="shared" si="572"/>
        <v>16408</v>
      </c>
      <c r="Y3302" s="12">
        <f t="shared" si="579"/>
        <v>0.1655166848242747</v>
      </c>
    </row>
    <row r="3303" spans="1:25">
      <c r="A3303" s="1">
        <v>38000</v>
      </c>
      <c r="B3303" s="7" t="s">
        <v>57</v>
      </c>
      <c r="C3303" s="8" t="str">
        <f t="shared" si="575"/>
        <v>Wed</v>
      </c>
      <c r="E3303" s="10">
        <v>31</v>
      </c>
      <c r="F3303" s="9">
        <v>42727</v>
      </c>
      <c r="G3303" s="9">
        <v>21858</v>
      </c>
      <c r="H3303" s="61">
        <v>10737</v>
      </c>
      <c r="I3303" s="9">
        <v>870</v>
      </c>
      <c r="J3303" s="9">
        <v>581</v>
      </c>
      <c r="K3303" s="9">
        <v>14932</v>
      </c>
      <c r="L3303" s="9">
        <v>18221</v>
      </c>
      <c r="M3303" s="21">
        <v>0</v>
      </c>
      <c r="N3303" s="25"/>
      <c r="O3303" s="11">
        <f t="shared" si="573"/>
        <v>109926</v>
      </c>
      <c r="P3303" s="11">
        <v>218</v>
      </c>
      <c r="Q3303" s="11">
        <f t="shared" si="574"/>
        <v>14714</v>
      </c>
      <c r="S3303" s="11">
        <f t="shared" si="576"/>
        <v>109708</v>
      </c>
      <c r="T3303" s="11">
        <f t="shared" si="570"/>
        <v>109708</v>
      </c>
      <c r="U3303" s="11">
        <f t="shared" si="577"/>
        <v>10576</v>
      </c>
      <c r="V3303" s="11">
        <f t="shared" si="571"/>
        <v>91487</v>
      </c>
      <c r="W3303" s="12">
        <f t="shared" si="578"/>
        <v>0.83391366172020276</v>
      </c>
      <c r="X3303" s="11">
        <f t="shared" si="572"/>
        <v>18221</v>
      </c>
      <c r="Y3303" s="12">
        <f t="shared" si="579"/>
        <v>0.16608633827979727</v>
      </c>
    </row>
    <row r="3304" spans="1:25">
      <c r="A3304" s="1">
        <v>38001</v>
      </c>
      <c r="B3304" s="7" t="s">
        <v>57</v>
      </c>
      <c r="C3304" s="8" t="str">
        <f t="shared" si="575"/>
        <v>Thur</v>
      </c>
      <c r="D3304" s="9">
        <v>8000</v>
      </c>
      <c r="E3304" s="10">
        <v>35</v>
      </c>
      <c r="F3304" s="9">
        <v>45897</v>
      </c>
      <c r="G3304" s="9">
        <v>22075</v>
      </c>
      <c r="H3304" s="61">
        <v>12344</v>
      </c>
      <c r="I3304" s="9">
        <v>1741</v>
      </c>
      <c r="J3304" s="9">
        <v>1400</v>
      </c>
      <c r="K3304" s="9">
        <v>15068</v>
      </c>
      <c r="L3304" s="9">
        <v>21093</v>
      </c>
      <c r="M3304" s="21">
        <v>0</v>
      </c>
      <c r="N3304" s="25"/>
      <c r="O3304" s="11">
        <f t="shared" si="573"/>
        <v>119618</v>
      </c>
      <c r="P3304" s="11">
        <v>0</v>
      </c>
      <c r="Q3304" s="11">
        <f t="shared" si="574"/>
        <v>15068</v>
      </c>
      <c r="S3304" s="11">
        <f t="shared" si="576"/>
        <v>119618</v>
      </c>
      <c r="T3304" s="11">
        <f t="shared" si="570"/>
        <v>127618</v>
      </c>
      <c r="U3304" s="11">
        <f t="shared" si="577"/>
        <v>9910</v>
      </c>
      <c r="V3304" s="11">
        <f t="shared" si="571"/>
        <v>98525</v>
      </c>
      <c r="W3304" s="12">
        <f t="shared" si="578"/>
        <v>0.823663662659466</v>
      </c>
      <c r="X3304" s="11">
        <f t="shared" si="572"/>
        <v>21093</v>
      </c>
      <c r="Y3304" s="12">
        <f t="shared" si="579"/>
        <v>0.17633633734053403</v>
      </c>
    </row>
    <row r="3305" spans="1:25">
      <c r="A3305" s="1">
        <v>38002</v>
      </c>
      <c r="B3305" s="7" t="s">
        <v>57</v>
      </c>
      <c r="C3305" s="8" t="str">
        <f t="shared" si="575"/>
        <v>Fri</v>
      </c>
      <c r="D3305" s="9">
        <v>8000</v>
      </c>
      <c r="E3305" s="10">
        <v>39</v>
      </c>
      <c r="F3305" s="9">
        <v>48415</v>
      </c>
      <c r="G3305" s="9">
        <v>22352</v>
      </c>
      <c r="H3305" s="61">
        <v>13397</v>
      </c>
      <c r="I3305" s="9">
        <v>2999</v>
      </c>
      <c r="J3305" s="9">
        <v>2179</v>
      </c>
      <c r="K3305" s="9">
        <v>17487</v>
      </c>
      <c r="L3305" s="9">
        <v>25560</v>
      </c>
      <c r="M3305" s="21">
        <v>0</v>
      </c>
      <c r="N3305" s="25"/>
      <c r="O3305" s="11">
        <f t="shared" si="573"/>
        <v>132389</v>
      </c>
      <c r="P3305" s="11">
        <v>699</v>
      </c>
      <c r="Q3305" s="11">
        <f t="shared" si="574"/>
        <v>16788</v>
      </c>
      <c r="S3305" s="11">
        <f t="shared" si="576"/>
        <v>131690</v>
      </c>
      <c r="T3305" s="11">
        <f t="shared" si="570"/>
        <v>139690</v>
      </c>
      <c r="U3305" s="11">
        <f t="shared" si="577"/>
        <v>12072</v>
      </c>
      <c r="V3305" s="11">
        <f t="shared" si="571"/>
        <v>106130</v>
      </c>
      <c r="W3305" s="12">
        <f t="shared" si="578"/>
        <v>0.80590781380514842</v>
      </c>
      <c r="X3305" s="11">
        <f t="shared" si="572"/>
        <v>25560</v>
      </c>
      <c r="Y3305" s="12">
        <f t="shared" si="579"/>
        <v>0.19409218619485155</v>
      </c>
    </row>
    <row r="3306" spans="1:25">
      <c r="A3306" s="1">
        <v>38003</v>
      </c>
      <c r="B3306" s="7" t="s">
        <v>57</v>
      </c>
      <c r="C3306" s="8" t="str">
        <f t="shared" si="575"/>
        <v>Sat</v>
      </c>
      <c r="E3306" s="10">
        <v>31</v>
      </c>
      <c r="F3306" s="9">
        <v>40805</v>
      </c>
      <c r="G3306" s="9">
        <v>21006</v>
      </c>
      <c r="H3306" s="61">
        <v>9534</v>
      </c>
      <c r="I3306" s="9">
        <v>696</v>
      </c>
      <c r="J3306" s="9">
        <v>513</v>
      </c>
      <c r="K3306" s="9">
        <v>15569</v>
      </c>
      <c r="L3306" s="9">
        <v>19138</v>
      </c>
      <c r="M3306" s="21">
        <v>0</v>
      </c>
      <c r="N3306" s="25"/>
      <c r="O3306" s="11">
        <f t="shared" si="573"/>
        <v>107261</v>
      </c>
      <c r="P3306" s="11">
        <v>249</v>
      </c>
      <c r="Q3306" s="11">
        <f t="shared" si="574"/>
        <v>15320</v>
      </c>
      <c r="S3306" s="11">
        <f t="shared" si="576"/>
        <v>107012</v>
      </c>
      <c r="T3306" s="11">
        <f t="shared" si="570"/>
        <v>107012</v>
      </c>
      <c r="U3306" s="11">
        <f t="shared" si="577"/>
        <v>-24678</v>
      </c>
      <c r="V3306" s="11">
        <f t="shared" si="571"/>
        <v>87874</v>
      </c>
      <c r="W3306" s="12">
        <f t="shared" si="578"/>
        <v>0.82116024371098573</v>
      </c>
      <c r="X3306" s="11">
        <f t="shared" si="572"/>
        <v>19138</v>
      </c>
      <c r="Y3306" s="12">
        <f t="shared" si="579"/>
        <v>0.17883975628901433</v>
      </c>
    </row>
    <row r="3307" spans="1:25">
      <c r="A3307" s="1">
        <v>38004</v>
      </c>
      <c r="B3307" s="7" t="s">
        <v>57</v>
      </c>
      <c r="C3307" s="8" t="str">
        <f t="shared" si="575"/>
        <v>Sun</v>
      </c>
      <c r="E3307" s="10">
        <v>31</v>
      </c>
      <c r="F3307" s="9">
        <v>42925</v>
      </c>
      <c r="G3307" s="9">
        <v>21574</v>
      </c>
      <c r="H3307" s="61">
        <v>10267</v>
      </c>
      <c r="I3307" s="9">
        <v>348</v>
      </c>
      <c r="J3307" s="9">
        <v>768</v>
      </c>
      <c r="K3307" s="9">
        <v>15650</v>
      </c>
      <c r="L3307" s="9">
        <v>19840</v>
      </c>
      <c r="M3307" s="21">
        <v>0</v>
      </c>
      <c r="N3307" s="25"/>
      <c r="O3307" s="11">
        <f t="shared" si="573"/>
        <v>111372</v>
      </c>
      <c r="P3307" s="11">
        <v>246</v>
      </c>
      <c r="Q3307" s="11">
        <f t="shared" si="574"/>
        <v>15404</v>
      </c>
      <c r="S3307" s="11">
        <f t="shared" si="576"/>
        <v>111126</v>
      </c>
      <c r="T3307" s="11">
        <f t="shared" si="570"/>
        <v>111126</v>
      </c>
      <c r="U3307" s="11">
        <f t="shared" si="577"/>
        <v>4114</v>
      </c>
      <c r="V3307" s="11">
        <f t="shared" si="571"/>
        <v>91286</v>
      </c>
      <c r="W3307" s="12">
        <f t="shared" si="578"/>
        <v>0.82146392383420619</v>
      </c>
      <c r="X3307" s="11">
        <f t="shared" si="572"/>
        <v>19840</v>
      </c>
      <c r="Y3307" s="12">
        <f t="shared" si="579"/>
        <v>0.17853607616579378</v>
      </c>
    </row>
    <row r="3308" spans="1:25">
      <c r="A3308" s="1">
        <v>38005</v>
      </c>
      <c r="B3308" s="7" t="s">
        <v>57</v>
      </c>
      <c r="C3308" s="8" t="str">
        <f t="shared" si="575"/>
        <v>Mon</v>
      </c>
      <c r="E3308" s="10">
        <v>38</v>
      </c>
      <c r="F3308" s="9">
        <v>50472</v>
      </c>
      <c r="G3308" s="9">
        <v>23408</v>
      </c>
      <c r="H3308" s="61">
        <v>13475</v>
      </c>
      <c r="I3308" s="9">
        <v>1734</v>
      </c>
      <c r="J3308" s="9">
        <v>2015</v>
      </c>
      <c r="K3308" s="9">
        <v>40362</v>
      </c>
      <c r="L3308" s="9">
        <v>25371</v>
      </c>
      <c r="M3308" s="21">
        <v>0</v>
      </c>
      <c r="N3308" s="25"/>
      <c r="O3308" s="11">
        <f t="shared" si="573"/>
        <v>156837</v>
      </c>
      <c r="P3308" s="11">
        <v>21140</v>
      </c>
      <c r="Q3308" s="11">
        <f t="shared" si="574"/>
        <v>19222</v>
      </c>
      <c r="S3308" s="11">
        <f t="shared" si="576"/>
        <v>135697</v>
      </c>
      <c r="T3308" s="11">
        <f t="shared" si="570"/>
        <v>135697</v>
      </c>
      <c r="U3308" s="11">
        <f t="shared" si="577"/>
        <v>24571</v>
      </c>
      <c r="V3308" s="11">
        <f t="shared" si="571"/>
        <v>110326</v>
      </c>
      <c r="W3308" s="12">
        <f t="shared" si="578"/>
        <v>0.81303197565163565</v>
      </c>
      <c r="X3308" s="11">
        <f t="shared" si="572"/>
        <v>25371</v>
      </c>
      <c r="Y3308" s="12">
        <f t="shared" si="579"/>
        <v>0.18696802434836438</v>
      </c>
    </row>
    <row r="3309" spans="1:25">
      <c r="A3309" s="1">
        <v>38006</v>
      </c>
      <c r="B3309" s="7" t="s">
        <v>57</v>
      </c>
      <c r="C3309" s="8" t="str">
        <f t="shared" si="575"/>
        <v>Tue</v>
      </c>
      <c r="D3309" s="9">
        <v>8000</v>
      </c>
      <c r="E3309" s="10">
        <v>41</v>
      </c>
      <c r="F3309" s="9">
        <v>52496</v>
      </c>
      <c r="G3309" s="9">
        <v>23800</v>
      </c>
      <c r="H3309" s="61">
        <v>12412</v>
      </c>
      <c r="I3309" s="9">
        <v>2139</v>
      </c>
      <c r="J3309" s="9">
        <v>2412</v>
      </c>
      <c r="K3309" s="9">
        <v>20628</v>
      </c>
      <c r="L3309" s="9">
        <v>26581</v>
      </c>
      <c r="M3309" s="21">
        <v>0</v>
      </c>
      <c r="N3309" s="25"/>
      <c r="O3309" s="11">
        <f t="shared" si="573"/>
        <v>140468</v>
      </c>
      <c r="P3309" s="11">
        <v>15</v>
      </c>
      <c r="Q3309" s="11">
        <f t="shared" si="574"/>
        <v>20613</v>
      </c>
      <c r="S3309" s="11">
        <f t="shared" si="576"/>
        <v>140453</v>
      </c>
      <c r="T3309" s="11">
        <f t="shared" si="570"/>
        <v>148453</v>
      </c>
      <c r="U3309" s="11">
        <f t="shared" si="577"/>
        <v>4756</v>
      </c>
      <c r="V3309" s="11">
        <f t="shared" si="571"/>
        <v>113872</v>
      </c>
      <c r="W3309" s="12">
        <f t="shared" si="578"/>
        <v>0.81074807942870564</v>
      </c>
      <c r="X3309" s="11">
        <f t="shared" si="572"/>
        <v>26581</v>
      </c>
      <c r="Y3309" s="12">
        <f t="shared" si="579"/>
        <v>0.18925192057129431</v>
      </c>
    </row>
    <row r="3310" spans="1:25">
      <c r="A3310" s="1">
        <v>38007</v>
      </c>
      <c r="B3310" s="7" t="s">
        <v>57</v>
      </c>
      <c r="C3310" s="8" t="str">
        <f t="shared" si="575"/>
        <v>Wed</v>
      </c>
      <c r="D3310" s="9">
        <v>8000</v>
      </c>
      <c r="E3310" s="10">
        <v>39</v>
      </c>
      <c r="F3310" s="9">
        <v>49558</v>
      </c>
      <c r="G3310" s="9">
        <v>23183</v>
      </c>
      <c r="H3310" s="61">
        <v>11121</v>
      </c>
      <c r="I3310" s="9">
        <v>1883</v>
      </c>
      <c r="J3310" s="9">
        <v>1966</v>
      </c>
      <c r="K3310" s="9">
        <v>20028</v>
      </c>
      <c r="L3310" s="9">
        <v>23488</v>
      </c>
      <c r="M3310" s="21">
        <v>0</v>
      </c>
      <c r="N3310" s="25"/>
      <c r="O3310" s="11">
        <f t="shared" si="573"/>
        <v>131227</v>
      </c>
      <c r="P3310" s="11">
        <v>0</v>
      </c>
      <c r="Q3310" s="11">
        <f t="shared" si="574"/>
        <v>20028</v>
      </c>
      <c r="S3310" s="11">
        <f t="shared" si="576"/>
        <v>131227</v>
      </c>
      <c r="T3310" s="11">
        <f t="shared" si="570"/>
        <v>139227</v>
      </c>
      <c r="U3310" s="11">
        <f t="shared" si="577"/>
        <v>-9226</v>
      </c>
      <c r="V3310" s="11">
        <f t="shared" si="571"/>
        <v>107739</v>
      </c>
      <c r="W3310" s="12">
        <f t="shared" si="578"/>
        <v>0.82101244408543972</v>
      </c>
      <c r="X3310" s="11">
        <f t="shared" si="572"/>
        <v>23488</v>
      </c>
      <c r="Y3310" s="12">
        <f t="shared" si="579"/>
        <v>0.17898755591456025</v>
      </c>
    </row>
    <row r="3311" spans="1:25">
      <c r="A3311" s="1">
        <v>38008</v>
      </c>
      <c r="B3311" s="7" t="s">
        <v>57</v>
      </c>
      <c r="C3311" s="8" t="str">
        <f t="shared" si="575"/>
        <v>Thur</v>
      </c>
      <c r="D3311" s="9">
        <v>8000</v>
      </c>
      <c r="E3311" s="10">
        <v>29</v>
      </c>
      <c r="F3311" s="9">
        <v>43035</v>
      </c>
      <c r="G3311" s="9">
        <v>21912</v>
      </c>
      <c r="H3311" s="61">
        <v>10564</v>
      </c>
      <c r="I3311" s="9">
        <v>695</v>
      </c>
      <c r="J3311" s="9">
        <v>835</v>
      </c>
      <c r="K3311" s="9">
        <v>15963</v>
      </c>
      <c r="L3311" s="9">
        <v>18842</v>
      </c>
      <c r="M3311" s="21">
        <v>0</v>
      </c>
      <c r="N3311" s="25"/>
      <c r="O3311" s="11">
        <f t="shared" si="573"/>
        <v>111846</v>
      </c>
      <c r="P3311" s="11">
        <v>0</v>
      </c>
      <c r="Q3311" s="11">
        <f t="shared" si="574"/>
        <v>15963</v>
      </c>
      <c r="S3311" s="11">
        <f t="shared" si="576"/>
        <v>111846</v>
      </c>
      <c r="T3311" s="11">
        <f t="shared" si="570"/>
        <v>119846</v>
      </c>
      <c r="U3311" s="11">
        <f t="shared" si="577"/>
        <v>-19381</v>
      </c>
      <c r="V3311" s="11">
        <f t="shared" si="571"/>
        <v>93004</v>
      </c>
      <c r="W3311" s="12">
        <f t="shared" si="578"/>
        <v>0.83153621944459344</v>
      </c>
      <c r="X3311" s="11">
        <f t="shared" si="572"/>
        <v>18842</v>
      </c>
      <c r="Y3311" s="12">
        <f t="shared" si="579"/>
        <v>0.16846378055540653</v>
      </c>
    </row>
    <row r="3312" spans="1:25">
      <c r="A3312" s="1">
        <v>38009</v>
      </c>
      <c r="B3312" s="7" t="s">
        <v>57</v>
      </c>
      <c r="C3312" s="8" t="str">
        <f t="shared" si="575"/>
        <v>Fri</v>
      </c>
      <c r="D3312" s="9">
        <v>8000</v>
      </c>
      <c r="E3312" s="10">
        <v>37</v>
      </c>
      <c r="F3312" s="9">
        <v>47344</v>
      </c>
      <c r="G3312" s="9">
        <v>22432</v>
      </c>
      <c r="H3312" s="61">
        <v>11678</v>
      </c>
      <c r="I3312" s="9">
        <v>1146</v>
      </c>
      <c r="J3312" s="9">
        <v>1431</v>
      </c>
      <c r="K3312" s="9">
        <v>19373</v>
      </c>
      <c r="L3312" s="9">
        <v>21444</v>
      </c>
      <c r="M3312" s="21">
        <v>0</v>
      </c>
      <c r="N3312" s="25"/>
      <c r="O3312" s="11">
        <f t="shared" si="573"/>
        <v>124848</v>
      </c>
      <c r="P3312" s="11">
        <v>640</v>
      </c>
      <c r="Q3312" s="11">
        <f t="shared" si="574"/>
        <v>18733</v>
      </c>
      <c r="S3312" s="11">
        <f t="shared" si="576"/>
        <v>124208</v>
      </c>
      <c r="T3312" s="11">
        <f t="shared" si="570"/>
        <v>132208</v>
      </c>
      <c r="U3312" s="11">
        <f t="shared" si="577"/>
        <v>12362</v>
      </c>
      <c r="V3312" s="11">
        <f t="shared" si="571"/>
        <v>102764</v>
      </c>
      <c r="W3312" s="12">
        <f t="shared" si="578"/>
        <v>0.82735411567692907</v>
      </c>
      <c r="X3312" s="11">
        <f t="shared" si="572"/>
        <v>21444</v>
      </c>
      <c r="Y3312" s="12">
        <f t="shared" si="579"/>
        <v>0.17264588432307099</v>
      </c>
    </row>
    <row r="3313" spans="1:31">
      <c r="A3313" s="1">
        <v>38010</v>
      </c>
      <c r="B3313" s="7" t="s">
        <v>57</v>
      </c>
      <c r="C3313" s="8" t="str">
        <f t="shared" si="575"/>
        <v>Sat</v>
      </c>
      <c r="D3313" s="9">
        <v>8000</v>
      </c>
      <c r="E3313" s="10">
        <v>40</v>
      </c>
      <c r="F3313" s="9">
        <v>53157</v>
      </c>
      <c r="G3313" s="9">
        <v>23463</v>
      </c>
      <c r="H3313" s="61">
        <v>13393</v>
      </c>
      <c r="I3313" s="9">
        <v>2102</v>
      </c>
      <c r="J3313" s="9">
        <v>2448</v>
      </c>
      <c r="K3313" s="9">
        <v>19739</v>
      </c>
      <c r="L3313" s="9">
        <v>25246</v>
      </c>
      <c r="M3313" s="21">
        <v>0</v>
      </c>
      <c r="N3313" s="25"/>
      <c r="O3313" s="11">
        <f t="shared" si="573"/>
        <v>139548</v>
      </c>
      <c r="P3313" s="11">
        <v>156</v>
      </c>
      <c r="Q3313" s="11">
        <f t="shared" si="574"/>
        <v>19583</v>
      </c>
      <c r="S3313" s="11">
        <f t="shared" si="576"/>
        <v>139392</v>
      </c>
      <c r="T3313" s="11">
        <f t="shared" si="570"/>
        <v>147392</v>
      </c>
      <c r="U3313" s="11">
        <f t="shared" si="577"/>
        <v>15184</v>
      </c>
      <c r="V3313" s="11">
        <f t="shared" si="571"/>
        <v>114146</v>
      </c>
      <c r="W3313" s="12">
        <f t="shared" si="578"/>
        <v>0.81888487144168964</v>
      </c>
      <c r="X3313" s="11">
        <f t="shared" si="572"/>
        <v>25246</v>
      </c>
      <c r="Y3313" s="12">
        <f t="shared" si="579"/>
        <v>0.18111512855831038</v>
      </c>
    </row>
    <row r="3314" spans="1:31">
      <c r="A3314" s="1">
        <v>38011</v>
      </c>
      <c r="B3314" s="7" t="s">
        <v>57</v>
      </c>
      <c r="C3314" s="8" t="str">
        <f t="shared" si="575"/>
        <v>Sun</v>
      </c>
      <c r="D3314" s="9">
        <v>8000</v>
      </c>
      <c r="E3314" s="10">
        <v>46</v>
      </c>
      <c r="F3314" s="9">
        <v>59719</v>
      </c>
      <c r="G3314" s="9">
        <v>24771</v>
      </c>
      <c r="H3314" s="61">
        <v>15537</v>
      </c>
      <c r="I3314" s="9">
        <v>3568</v>
      </c>
      <c r="J3314" s="9">
        <v>3566</v>
      </c>
      <c r="K3314" s="9">
        <v>21665</v>
      </c>
      <c r="L3314" s="9">
        <v>30668</v>
      </c>
      <c r="M3314" s="21">
        <v>0</v>
      </c>
      <c r="N3314" s="25"/>
      <c r="O3314" s="11">
        <f t="shared" si="573"/>
        <v>159494</v>
      </c>
      <c r="P3314" s="11">
        <v>160</v>
      </c>
      <c r="Q3314" s="11">
        <f t="shared" si="574"/>
        <v>21505</v>
      </c>
      <c r="S3314" s="11">
        <f t="shared" si="576"/>
        <v>159334</v>
      </c>
      <c r="T3314" s="11">
        <f t="shared" si="570"/>
        <v>167334</v>
      </c>
      <c r="U3314" s="11">
        <f t="shared" si="577"/>
        <v>19942</v>
      </c>
      <c r="V3314" s="11">
        <f t="shared" si="571"/>
        <v>128666</v>
      </c>
      <c r="W3314" s="12">
        <f t="shared" si="578"/>
        <v>0.80752381789197536</v>
      </c>
      <c r="X3314" s="11">
        <f t="shared" si="572"/>
        <v>30668</v>
      </c>
      <c r="Y3314" s="12">
        <f t="shared" si="579"/>
        <v>0.19247618210802464</v>
      </c>
    </row>
    <row r="3315" spans="1:31">
      <c r="A3315" s="1">
        <v>38012</v>
      </c>
      <c r="B3315" s="7" t="s">
        <v>57</v>
      </c>
      <c r="C3315" s="8" t="str">
        <f t="shared" si="575"/>
        <v>Mon</v>
      </c>
      <c r="D3315" s="9">
        <v>8000</v>
      </c>
      <c r="E3315" s="10">
        <v>42</v>
      </c>
      <c r="F3315" s="9">
        <v>56094</v>
      </c>
      <c r="G3315" s="9">
        <v>24558</v>
      </c>
      <c r="H3315" s="61">
        <v>15081</v>
      </c>
      <c r="I3315" s="9">
        <v>2941</v>
      </c>
      <c r="J3315" s="9">
        <v>2940</v>
      </c>
      <c r="K3315" s="9">
        <v>21682</v>
      </c>
      <c r="L3315" s="9">
        <v>29558</v>
      </c>
      <c r="M3315" s="21">
        <v>0</v>
      </c>
      <c r="N3315" s="25"/>
      <c r="O3315" s="11">
        <f t="shared" si="573"/>
        <v>152854</v>
      </c>
      <c r="P3315" s="11">
        <v>0</v>
      </c>
      <c r="Q3315" s="11">
        <f t="shared" si="574"/>
        <v>21682</v>
      </c>
      <c r="S3315" s="11">
        <f t="shared" si="576"/>
        <v>152854</v>
      </c>
      <c r="T3315" s="11">
        <f t="shared" si="570"/>
        <v>160854</v>
      </c>
      <c r="U3315" s="11">
        <f t="shared" si="577"/>
        <v>-6480</v>
      </c>
      <c r="V3315" s="11">
        <f t="shared" si="571"/>
        <v>123296</v>
      </c>
      <c r="W3315" s="12">
        <f t="shared" si="578"/>
        <v>0.80662593062661103</v>
      </c>
      <c r="X3315" s="11">
        <f t="shared" si="572"/>
        <v>29558</v>
      </c>
      <c r="Y3315" s="12">
        <f t="shared" si="579"/>
        <v>0.193374069373389</v>
      </c>
    </row>
    <row r="3316" spans="1:31">
      <c r="A3316" s="1">
        <v>38013</v>
      </c>
      <c r="B3316" s="7" t="s">
        <v>57</v>
      </c>
      <c r="C3316" s="8" t="str">
        <f t="shared" si="575"/>
        <v>Tue</v>
      </c>
      <c r="D3316" s="9">
        <v>8000</v>
      </c>
      <c r="E3316" s="10">
        <v>38</v>
      </c>
      <c r="F3316" s="9">
        <v>51719</v>
      </c>
      <c r="G3316" s="9">
        <v>23622</v>
      </c>
      <c r="H3316" s="61">
        <v>13573</v>
      </c>
      <c r="I3316" s="9">
        <v>2312</v>
      </c>
      <c r="J3316" s="9">
        <v>2178</v>
      </c>
      <c r="K3316" s="9">
        <v>20658</v>
      </c>
      <c r="L3316" s="9">
        <v>26283</v>
      </c>
      <c r="M3316" s="21">
        <v>0</v>
      </c>
      <c r="N3316" s="25"/>
      <c r="O3316" s="11">
        <f t="shared" si="573"/>
        <v>140345</v>
      </c>
      <c r="P3316" s="11">
        <v>391</v>
      </c>
      <c r="Q3316" s="11">
        <f t="shared" si="574"/>
        <v>20267</v>
      </c>
      <c r="S3316" s="11">
        <f t="shared" si="576"/>
        <v>139954</v>
      </c>
      <c r="T3316" s="11">
        <f t="shared" si="570"/>
        <v>147954</v>
      </c>
      <c r="U3316" s="11">
        <f t="shared" si="577"/>
        <v>-12900</v>
      </c>
      <c r="V3316" s="11">
        <f t="shared" si="571"/>
        <v>113671</v>
      </c>
      <c r="W3316" s="12">
        <f t="shared" si="578"/>
        <v>0.81220258084799291</v>
      </c>
      <c r="X3316" s="11">
        <f t="shared" si="572"/>
        <v>26283</v>
      </c>
      <c r="Y3316" s="12">
        <f t="shared" si="579"/>
        <v>0.18779741915200709</v>
      </c>
    </row>
    <row r="3317" spans="1:31">
      <c r="A3317" s="1">
        <v>38014</v>
      </c>
      <c r="B3317" s="7" t="s">
        <v>57</v>
      </c>
      <c r="C3317" s="8" t="str">
        <f t="shared" si="575"/>
        <v>Wed</v>
      </c>
      <c r="D3317" s="9">
        <v>8000</v>
      </c>
      <c r="E3317" s="10">
        <v>36</v>
      </c>
      <c r="F3317" s="9">
        <v>50159</v>
      </c>
      <c r="G3317" s="9">
        <v>23400</v>
      </c>
      <c r="H3317" s="61">
        <v>13303</v>
      </c>
      <c r="I3317" s="9">
        <v>1603</v>
      </c>
      <c r="J3317" s="9">
        <v>1632</v>
      </c>
      <c r="K3317" s="9">
        <v>20425</v>
      </c>
      <c r="L3317" s="9">
        <v>23351</v>
      </c>
      <c r="M3317" s="21">
        <v>0</v>
      </c>
      <c r="N3317" s="25"/>
      <c r="O3317" s="11">
        <f t="shared" si="573"/>
        <v>133873</v>
      </c>
      <c r="P3317" s="11">
        <v>0</v>
      </c>
      <c r="Q3317" s="11">
        <f t="shared" si="574"/>
        <v>20425</v>
      </c>
      <c r="S3317" s="11">
        <f t="shared" si="576"/>
        <v>133873</v>
      </c>
      <c r="T3317" s="11">
        <f t="shared" si="570"/>
        <v>141873</v>
      </c>
      <c r="U3317" s="11">
        <f t="shared" si="577"/>
        <v>-6081</v>
      </c>
      <c r="V3317" s="11">
        <f t="shared" si="571"/>
        <v>110522</v>
      </c>
      <c r="W3317" s="12">
        <f t="shared" si="578"/>
        <v>0.8255734912939876</v>
      </c>
      <c r="X3317" s="11">
        <f t="shared" si="572"/>
        <v>23351</v>
      </c>
      <c r="Y3317" s="12">
        <f t="shared" si="579"/>
        <v>0.17442650870601242</v>
      </c>
    </row>
    <row r="3318" spans="1:31">
      <c r="A3318" s="1">
        <v>38015</v>
      </c>
      <c r="B3318" s="7" t="s">
        <v>57</v>
      </c>
      <c r="C3318" s="8" t="str">
        <f t="shared" si="575"/>
        <v>Thur</v>
      </c>
      <c r="D3318" s="9">
        <v>8000</v>
      </c>
      <c r="E3318" s="10">
        <v>29</v>
      </c>
      <c r="F3318" s="9">
        <v>42175</v>
      </c>
      <c r="G3318" s="9">
        <v>21882</v>
      </c>
      <c r="H3318" s="61">
        <v>10542</v>
      </c>
      <c r="I3318" s="9">
        <v>292</v>
      </c>
      <c r="J3318" s="9">
        <v>479</v>
      </c>
      <c r="K3318" s="9">
        <v>17361</v>
      </c>
      <c r="L3318" s="9">
        <v>17764</v>
      </c>
      <c r="M3318" s="21">
        <v>0</v>
      </c>
      <c r="N3318" s="25"/>
      <c r="O3318" s="11">
        <f t="shared" si="573"/>
        <v>110495</v>
      </c>
      <c r="P3318" s="11">
        <v>512</v>
      </c>
      <c r="Q3318" s="11">
        <f t="shared" si="574"/>
        <v>16849</v>
      </c>
      <c r="S3318" s="11">
        <f t="shared" si="576"/>
        <v>109983</v>
      </c>
      <c r="T3318" s="11">
        <f t="shared" si="570"/>
        <v>117983</v>
      </c>
      <c r="U3318" s="11">
        <f t="shared" si="577"/>
        <v>-23890</v>
      </c>
      <c r="V3318" s="11">
        <f t="shared" si="571"/>
        <v>92219</v>
      </c>
      <c r="W3318" s="12">
        <f t="shared" si="578"/>
        <v>0.83848412936544736</v>
      </c>
      <c r="X3318" s="11">
        <f t="shared" si="572"/>
        <v>17764</v>
      </c>
      <c r="Y3318" s="12">
        <f t="shared" si="579"/>
        <v>0.16151587063455261</v>
      </c>
    </row>
    <row r="3319" spans="1:31">
      <c r="A3319" s="1">
        <v>38016</v>
      </c>
      <c r="B3319" s="7" t="s">
        <v>57</v>
      </c>
      <c r="C3319" s="8" t="str">
        <f t="shared" si="575"/>
        <v>Fri</v>
      </c>
      <c r="D3319" s="9">
        <v>8000</v>
      </c>
      <c r="E3319" s="10">
        <v>39</v>
      </c>
      <c r="F3319" s="9">
        <v>49963</v>
      </c>
      <c r="G3319" s="9">
        <v>22909</v>
      </c>
      <c r="H3319" s="61">
        <v>13254</v>
      </c>
      <c r="I3319" s="9">
        <v>1401</v>
      </c>
      <c r="J3319" s="9">
        <v>1685</v>
      </c>
      <c r="K3319" s="9">
        <v>18996</v>
      </c>
      <c r="L3319" s="9">
        <v>22905</v>
      </c>
      <c r="M3319" s="21">
        <v>0</v>
      </c>
      <c r="N3319" s="25"/>
      <c r="O3319" s="11">
        <f t="shared" si="573"/>
        <v>131113</v>
      </c>
      <c r="P3319" s="11">
        <v>170</v>
      </c>
      <c r="Q3319" s="11">
        <f t="shared" si="574"/>
        <v>18826</v>
      </c>
      <c r="S3319" s="11">
        <f t="shared" si="576"/>
        <v>130943</v>
      </c>
      <c r="T3319" s="11">
        <f t="shared" si="570"/>
        <v>138943</v>
      </c>
      <c r="U3319" s="11">
        <f t="shared" si="577"/>
        <v>20960</v>
      </c>
      <c r="V3319" s="11">
        <f t="shared" si="571"/>
        <v>108038</v>
      </c>
      <c r="W3319" s="12">
        <f t="shared" si="578"/>
        <v>0.82507656002993668</v>
      </c>
      <c r="X3319" s="11">
        <f t="shared" si="572"/>
        <v>22905</v>
      </c>
      <c r="Y3319" s="12">
        <f t="shared" si="579"/>
        <v>0.17492343997006332</v>
      </c>
    </row>
    <row r="3320" spans="1:31">
      <c r="A3320" s="1">
        <v>38017</v>
      </c>
      <c r="B3320" s="7" t="s">
        <v>57</v>
      </c>
      <c r="C3320" s="8" t="str">
        <f t="shared" si="575"/>
        <v>Sat</v>
      </c>
      <c r="D3320" s="9">
        <v>8000</v>
      </c>
      <c r="E3320" s="10">
        <v>41</v>
      </c>
      <c r="F3320" s="9">
        <v>52725</v>
      </c>
      <c r="G3320" s="9">
        <v>23337</v>
      </c>
      <c r="H3320" s="61">
        <v>13420</v>
      </c>
      <c r="I3320" s="9">
        <v>1670</v>
      </c>
      <c r="J3320" s="9">
        <v>1948</v>
      </c>
      <c r="K3320" s="9">
        <v>17944</v>
      </c>
      <c r="L3320" s="9">
        <v>24378</v>
      </c>
      <c r="M3320" s="21">
        <v>0</v>
      </c>
      <c r="N3320" s="25"/>
      <c r="O3320" s="11">
        <f t="shared" si="573"/>
        <v>135422</v>
      </c>
      <c r="P3320" s="11">
        <v>15</v>
      </c>
      <c r="Q3320" s="11">
        <f t="shared" si="574"/>
        <v>17929</v>
      </c>
      <c r="S3320" s="11">
        <f t="shared" si="576"/>
        <v>135407</v>
      </c>
      <c r="T3320" s="11">
        <f t="shared" si="570"/>
        <v>143407</v>
      </c>
      <c r="U3320" s="11">
        <f t="shared" si="577"/>
        <v>4464</v>
      </c>
      <c r="V3320" s="11">
        <f t="shared" si="571"/>
        <v>111029</v>
      </c>
      <c r="W3320" s="12">
        <f t="shared" si="578"/>
        <v>0.81996499442421733</v>
      </c>
      <c r="X3320" s="11">
        <f t="shared" si="572"/>
        <v>24378</v>
      </c>
      <c r="Y3320" s="12">
        <f t="shared" si="579"/>
        <v>0.18003500557578264</v>
      </c>
    </row>
    <row r="3321" spans="1:31">
      <c r="A3321" s="1">
        <v>38018</v>
      </c>
      <c r="B3321" s="7" t="s">
        <v>58</v>
      </c>
      <c r="C3321" s="8" t="str">
        <f t="shared" si="575"/>
        <v>Sun</v>
      </c>
      <c r="D3321" s="9">
        <v>8000</v>
      </c>
      <c r="E3321" s="10">
        <v>39</v>
      </c>
      <c r="F3321" s="9">
        <v>50704</v>
      </c>
      <c r="G3321" s="9">
        <v>23087</v>
      </c>
      <c r="H3321" s="61">
        <v>13161</v>
      </c>
      <c r="I3321" s="9">
        <v>1464</v>
      </c>
      <c r="J3321" s="9">
        <v>1651</v>
      </c>
      <c r="K3321" s="9">
        <v>17349</v>
      </c>
      <c r="L3321" s="9">
        <v>23085</v>
      </c>
      <c r="M3321" s="21">
        <v>0</v>
      </c>
      <c r="N3321" s="25"/>
      <c r="O3321" s="11">
        <f t="shared" si="573"/>
        <v>130501</v>
      </c>
      <c r="P3321" s="11">
        <v>0</v>
      </c>
      <c r="Q3321" s="11">
        <f t="shared" si="574"/>
        <v>17349</v>
      </c>
      <c r="S3321" s="11">
        <f t="shared" ref="S3321:S3349" si="580">O3321-P3321</f>
        <v>130501</v>
      </c>
      <c r="T3321" s="11">
        <f t="shared" si="570"/>
        <v>138501</v>
      </c>
      <c r="U3321" s="11">
        <f t="shared" ref="U3321:U3349" si="581">S3321-S3320</f>
        <v>-4906</v>
      </c>
      <c r="V3321" s="11">
        <f t="shared" si="571"/>
        <v>107416</v>
      </c>
      <c r="W3321" s="12">
        <f t="shared" ref="W3321:W3349" si="582">V3321/S3321</f>
        <v>0.82310480379460693</v>
      </c>
      <c r="X3321" s="11">
        <f t="shared" si="572"/>
        <v>23085</v>
      </c>
      <c r="Y3321" s="12">
        <f t="shared" ref="Y3321:Y3349" si="583">X3321/S3321</f>
        <v>0.17689519620539307</v>
      </c>
      <c r="AA3321" s="9">
        <f>INTERCEPT(T3321:T3349,E3321:E3349)</f>
        <v>21250.083920153644</v>
      </c>
      <c r="AB3321" s="9">
        <f>SLOPE(T3321:T3349,E3321:E3349)</f>
        <v>3163.0046557644182</v>
      </c>
      <c r="AC3321" s="12">
        <f>RSQ(T3321:T3349,E3321:E3349)</f>
        <v>0.93079523679069931</v>
      </c>
      <c r="AD3321" s="9">
        <f>AA3321+(AB3321*55)</f>
        <v>195215.33998719664</v>
      </c>
      <c r="AE3321" s="10">
        <f>SUM(E3321:E3349)</f>
        <v>766</v>
      </c>
    </row>
    <row r="3322" spans="1:31">
      <c r="A3322" s="1">
        <v>38019</v>
      </c>
      <c r="B3322" s="7" t="s">
        <v>58</v>
      </c>
      <c r="C3322" s="8" t="str">
        <f t="shared" si="575"/>
        <v>Mon</v>
      </c>
      <c r="D3322" s="9">
        <v>8000</v>
      </c>
      <c r="E3322" s="10">
        <v>31</v>
      </c>
      <c r="F3322" s="9">
        <v>42813</v>
      </c>
      <c r="G3322" s="9">
        <v>22001</v>
      </c>
      <c r="H3322" s="61">
        <v>10979</v>
      </c>
      <c r="I3322" s="9">
        <v>234</v>
      </c>
      <c r="J3322" s="9">
        <v>432</v>
      </c>
      <c r="K3322" s="9">
        <v>17814</v>
      </c>
      <c r="L3322" s="9">
        <v>19726</v>
      </c>
      <c r="M3322" s="21">
        <v>0</v>
      </c>
      <c r="N3322" s="25"/>
      <c r="O3322" s="11">
        <f t="shared" si="573"/>
        <v>113999</v>
      </c>
      <c r="P3322" s="11">
        <v>690</v>
      </c>
      <c r="Q3322" s="11">
        <f t="shared" si="574"/>
        <v>17124</v>
      </c>
      <c r="S3322" s="11">
        <f t="shared" si="580"/>
        <v>113309</v>
      </c>
      <c r="T3322" s="11">
        <f t="shared" si="570"/>
        <v>121309</v>
      </c>
      <c r="U3322" s="11">
        <f t="shared" si="581"/>
        <v>-17192</v>
      </c>
      <c r="V3322" s="11">
        <f t="shared" si="571"/>
        <v>93583</v>
      </c>
      <c r="W3322" s="12">
        <f t="shared" si="582"/>
        <v>0.82590968060789527</v>
      </c>
      <c r="X3322" s="11">
        <f t="shared" si="572"/>
        <v>19726</v>
      </c>
      <c r="Y3322" s="12">
        <f t="shared" si="583"/>
        <v>0.17409031939210479</v>
      </c>
    </row>
    <row r="3323" spans="1:31">
      <c r="A3323" s="1">
        <v>38020</v>
      </c>
      <c r="B3323" s="7" t="s">
        <v>58</v>
      </c>
      <c r="C3323" s="8" t="str">
        <f t="shared" si="575"/>
        <v>Tue</v>
      </c>
      <c r="D3323" s="9">
        <v>4000</v>
      </c>
      <c r="E3323" s="10">
        <v>30</v>
      </c>
      <c r="F3323" s="9">
        <v>43309</v>
      </c>
      <c r="G3323" s="9">
        <v>22070</v>
      </c>
      <c r="H3323" s="61">
        <v>11419</v>
      </c>
      <c r="I3323" s="9">
        <v>237</v>
      </c>
      <c r="J3323" s="9">
        <v>490</v>
      </c>
      <c r="K3323" s="9">
        <v>17089</v>
      </c>
      <c r="L3323" s="9">
        <v>21122</v>
      </c>
      <c r="M3323" s="21">
        <v>0</v>
      </c>
      <c r="N3323" s="25"/>
      <c r="O3323" s="11">
        <f t="shared" si="573"/>
        <v>115736</v>
      </c>
      <c r="P3323" s="11">
        <v>0</v>
      </c>
      <c r="Q3323" s="11">
        <f t="shared" si="574"/>
        <v>17089</v>
      </c>
      <c r="S3323" s="11">
        <f t="shared" si="580"/>
        <v>115736</v>
      </c>
      <c r="T3323" s="11">
        <f t="shared" si="570"/>
        <v>119736</v>
      </c>
      <c r="U3323" s="11">
        <f t="shared" si="581"/>
        <v>2427</v>
      </c>
      <c r="V3323" s="11">
        <f t="shared" si="571"/>
        <v>94614</v>
      </c>
      <c r="W3323" s="12">
        <f t="shared" si="582"/>
        <v>0.8174984447362964</v>
      </c>
      <c r="X3323" s="11">
        <f t="shared" si="572"/>
        <v>21122</v>
      </c>
      <c r="Y3323" s="12">
        <f t="shared" si="583"/>
        <v>0.1825015552637036</v>
      </c>
    </row>
    <row r="3324" spans="1:31">
      <c r="A3324" s="1">
        <v>38021</v>
      </c>
      <c r="B3324" s="7" t="s">
        <v>58</v>
      </c>
      <c r="C3324" s="8" t="str">
        <f t="shared" si="575"/>
        <v>Wed</v>
      </c>
      <c r="D3324" s="9">
        <v>4000</v>
      </c>
      <c r="E3324" s="10">
        <v>30</v>
      </c>
      <c r="F3324" s="9">
        <v>41894</v>
      </c>
      <c r="G3324" s="9">
        <v>21777</v>
      </c>
      <c r="H3324" s="61">
        <v>11000</v>
      </c>
      <c r="I3324" s="9">
        <v>452</v>
      </c>
      <c r="J3324" s="9">
        <v>706</v>
      </c>
      <c r="K3324" s="9">
        <v>22641</v>
      </c>
      <c r="L3324" s="9">
        <v>20733</v>
      </c>
      <c r="M3324" s="21">
        <v>0</v>
      </c>
      <c r="N3324" s="25"/>
      <c r="O3324" s="11">
        <f t="shared" si="573"/>
        <v>119203</v>
      </c>
      <c r="P3324" s="11">
        <v>7657</v>
      </c>
      <c r="Q3324" s="11">
        <f t="shared" si="574"/>
        <v>14984</v>
      </c>
      <c r="S3324" s="11">
        <f t="shared" si="580"/>
        <v>111546</v>
      </c>
      <c r="T3324" s="11">
        <f t="shared" si="570"/>
        <v>115546</v>
      </c>
      <c r="U3324" s="11">
        <f t="shared" si="581"/>
        <v>-4190</v>
      </c>
      <c r="V3324" s="11">
        <f t="shared" si="571"/>
        <v>90813</v>
      </c>
      <c r="W3324" s="12">
        <f t="shared" si="582"/>
        <v>0.81413049324942177</v>
      </c>
      <c r="X3324" s="11">
        <f t="shared" si="572"/>
        <v>20733</v>
      </c>
      <c r="Y3324" s="12">
        <f t="shared" si="583"/>
        <v>0.18586950675057823</v>
      </c>
    </row>
    <row r="3325" spans="1:31">
      <c r="A3325" s="1">
        <v>38022</v>
      </c>
      <c r="B3325" s="7" t="s">
        <v>58</v>
      </c>
      <c r="C3325" s="8" t="str">
        <f t="shared" si="575"/>
        <v>Thur</v>
      </c>
      <c r="D3325" s="9">
        <v>4000</v>
      </c>
      <c r="E3325" s="10">
        <v>30</v>
      </c>
      <c r="F3325" s="9">
        <v>43367</v>
      </c>
      <c r="G3325" s="9">
        <v>22387</v>
      </c>
      <c r="H3325" s="61">
        <v>11193</v>
      </c>
      <c r="I3325" s="9">
        <v>322</v>
      </c>
      <c r="J3325" s="9">
        <v>656</v>
      </c>
      <c r="K3325" s="9">
        <v>32868</v>
      </c>
      <c r="L3325" s="9">
        <v>22613</v>
      </c>
      <c r="M3325" s="21">
        <v>0</v>
      </c>
      <c r="N3325" s="25"/>
      <c r="O3325" s="11">
        <f t="shared" si="573"/>
        <v>133406</v>
      </c>
      <c r="P3325" s="11">
        <v>14747</v>
      </c>
      <c r="Q3325" s="11">
        <f t="shared" si="574"/>
        <v>18121</v>
      </c>
      <c r="S3325" s="11">
        <f t="shared" si="580"/>
        <v>118659</v>
      </c>
      <c r="T3325" s="11">
        <f t="shared" si="570"/>
        <v>122659</v>
      </c>
      <c r="U3325" s="11">
        <f t="shared" si="581"/>
        <v>7113</v>
      </c>
      <c r="V3325" s="11">
        <f t="shared" si="571"/>
        <v>96046</v>
      </c>
      <c r="W3325" s="12">
        <f t="shared" si="582"/>
        <v>0.80942869904516301</v>
      </c>
      <c r="X3325" s="11">
        <f t="shared" si="572"/>
        <v>22613</v>
      </c>
      <c r="Y3325" s="12">
        <f t="shared" si="583"/>
        <v>0.19057130095483696</v>
      </c>
    </row>
    <row r="3326" spans="1:31">
      <c r="A3326" s="1">
        <v>38023</v>
      </c>
      <c r="B3326" s="7" t="s">
        <v>58</v>
      </c>
      <c r="C3326" s="8" t="str">
        <f t="shared" si="575"/>
        <v>Fri</v>
      </c>
      <c r="D3326" s="9">
        <v>4000</v>
      </c>
      <c r="E3326" s="10">
        <v>28</v>
      </c>
      <c r="F3326" s="9">
        <v>39587</v>
      </c>
      <c r="G3326" s="9">
        <v>21603</v>
      </c>
      <c r="H3326" s="61">
        <v>9606</v>
      </c>
      <c r="I3326" s="9">
        <v>105</v>
      </c>
      <c r="J3326" s="9">
        <v>466</v>
      </c>
      <c r="K3326" s="9">
        <v>14940</v>
      </c>
      <c r="L3326" s="9">
        <v>21621</v>
      </c>
      <c r="M3326" s="21">
        <v>0</v>
      </c>
      <c r="N3326" s="25"/>
      <c r="O3326" s="11">
        <f t="shared" si="573"/>
        <v>107928</v>
      </c>
      <c r="P3326" s="11">
        <v>0</v>
      </c>
      <c r="Q3326" s="11">
        <f t="shared" si="574"/>
        <v>14940</v>
      </c>
      <c r="S3326" s="11">
        <f t="shared" si="580"/>
        <v>107928</v>
      </c>
      <c r="T3326" s="11">
        <f t="shared" si="570"/>
        <v>111928</v>
      </c>
      <c r="U3326" s="11">
        <f t="shared" si="581"/>
        <v>-10731</v>
      </c>
      <c r="V3326" s="11">
        <f t="shared" si="571"/>
        <v>86307</v>
      </c>
      <c r="W3326" s="12">
        <f t="shared" si="582"/>
        <v>0.79967200355792756</v>
      </c>
      <c r="X3326" s="11">
        <f t="shared" si="572"/>
        <v>21621</v>
      </c>
      <c r="Y3326" s="12">
        <f t="shared" si="583"/>
        <v>0.2003279964420725</v>
      </c>
    </row>
    <row r="3327" spans="1:31">
      <c r="A3327" s="1">
        <v>38024</v>
      </c>
      <c r="B3327" s="7" t="s">
        <v>58</v>
      </c>
      <c r="C3327" s="8" t="str">
        <f t="shared" si="575"/>
        <v>Sat</v>
      </c>
      <c r="D3327" s="9">
        <v>4000</v>
      </c>
      <c r="E3327" s="10">
        <v>26</v>
      </c>
      <c r="F3327" s="9">
        <v>37460</v>
      </c>
      <c r="G3327" s="9">
        <v>21033</v>
      </c>
      <c r="H3327" s="61">
        <v>8791</v>
      </c>
      <c r="I3327" s="9">
        <v>267</v>
      </c>
      <c r="J3327" s="9">
        <v>494</v>
      </c>
      <c r="K3327" s="9">
        <v>13114</v>
      </c>
      <c r="L3327" s="9">
        <v>19933</v>
      </c>
      <c r="M3327" s="21">
        <v>0</v>
      </c>
      <c r="N3327" s="25"/>
      <c r="O3327" s="11">
        <f t="shared" si="573"/>
        <v>101092</v>
      </c>
      <c r="P3327" s="11">
        <v>0</v>
      </c>
      <c r="Q3327" s="11">
        <f t="shared" si="574"/>
        <v>13114</v>
      </c>
      <c r="S3327" s="11">
        <f t="shared" si="580"/>
        <v>101092</v>
      </c>
      <c r="T3327" s="11">
        <f t="shared" si="570"/>
        <v>105092</v>
      </c>
      <c r="U3327" s="11">
        <f t="shared" si="581"/>
        <v>-6836</v>
      </c>
      <c r="V3327" s="11">
        <f t="shared" si="571"/>
        <v>81159</v>
      </c>
      <c r="W3327" s="12">
        <f t="shared" si="582"/>
        <v>0.80282317097297506</v>
      </c>
      <c r="X3327" s="11">
        <f t="shared" si="572"/>
        <v>19933</v>
      </c>
      <c r="Y3327" s="12">
        <f t="shared" si="583"/>
        <v>0.19717682902702488</v>
      </c>
    </row>
    <row r="3328" spans="1:31">
      <c r="A3328" s="1">
        <v>38025</v>
      </c>
      <c r="B3328" s="7" t="s">
        <v>58</v>
      </c>
      <c r="C3328" s="8" t="str">
        <f t="shared" si="575"/>
        <v>Sun</v>
      </c>
      <c r="D3328" s="9">
        <v>4000</v>
      </c>
      <c r="E3328" s="10">
        <v>32</v>
      </c>
      <c r="F3328" s="9">
        <v>41959</v>
      </c>
      <c r="G3328" s="9">
        <v>22322</v>
      </c>
      <c r="H3328" s="61">
        <v>10919</v>
      </c>
      <c r="I3328" s="9">
        <v>547</v>
      </c>
      <c r="J3328" s="9">
        <v>875</v>
      </c>
      <c r="K3328" s="9">
        <v>16436</v>
      </c>
      <c r="L3328" s="9">
        <v>23330</v>
      </c>
      <c r="M3328" s="21">
        <v>0</v>
      </c>
      <c r="N3328" s="25"/>
      <c r="O3328" s="11">
        <f t="shared" si="573"/>
        <v>116388</v>
      </c>
      <c r="P3328" s="11">
        <v>0</v>
      </c>
      <c r="Q3328" s="11">
        <f t="shared" si="574"/>
        <v>16436</v>
      </c>
      <c r="S3328" s="11">
        <f t="shared" si="580"/>
        <v>116388</v>
      </c>
      <c r="T3328" s="11">
        <f t="shared" si="570"/>
        <v>120388</v>
      </c>
      <c r="U3328" s="11">
        <f t="shared" si="581"/>
        <v>15296</v>
      </c>
      <c r="V3328" s="11">
        <f t="shared" si="571"/>
        <v>93058</v>
      </c>
      <c r="W3328" s="12">
        <f t="shared" si="582"/>
        <v>0.79954978176444302</v>
      </c>
      <c r="X3328" s="11">
        <f t="shared" si="572"/>
        <v>23330</v>
      </c>
      <c r="Y3328" s="12">
        <f t="shared" si="583"/>
        <v>0.20045021823555692</v>
      </c>
    </row>
    <row r="3329" spans="1:25">
      <c r="A3329" s="1">
        <v>38026</v>
      </c>
      <c r="B3329" s="7" t="s">
        <v>58</v>
      </c>
      <c r="C3329" s="8" t="str">
        <f t="shared" si="575"/>
        <v>Mon</v>
      </c>
      <c r="D3329" s="9">
        <v>4000</v>
      </c>
      <c r="E3329" s="10">
        <v>23</v>
      </c>
      <c r="F3329" s="9">
        <v>35701</v>
      </c>
      <c r="G3329" s="9">
        <v>21366</v>
      </c>
      <c r="H3329" s="61">
        <v>9037</v>
      </c>
      <c r="I3329" s="9">
        <v>50</v>
      </c>
      <c r="J3329" s="9">
        <v>164</v>
      </c>
      <c r="K3329" s="9">
        <v>14654</v>
      </c>
      <c r="L3329" s="9">
        <v>19805</v>
      </c>
      <c r="M3329" s="21">
        <v>0</v>
      </c>
      <c r="N3329" s="25"/>
      <c r="O3329" s="11">
        <f t="shared" si="573"/>
        <v>100777</v>
      </c>
      <c r="P3329" s="11">
        <v>0</v>
      </c>
      <c r="Q3329" s="11">
        <f t="shared" si="574"/>
        <v>14654</v>
      </c>
      <c r="S3329" s="11">
        <f t="shared" si="580"/>
        <v>100777</v>
      </c>
      <c r="T3329" s="11">
        <f t="shared" si="570"/>
        <v>104777</v>
      </c>
      <c r="U3329" s="11">
        <f t="shared" si="581"/>
        <v>-15611</v>
      </c>
      <c r="V3329" s="11">
        <f t="shared" si="571"/>
        <v>80972</v>
      </c>
      <c r="W3329" s="12">
        <f t="shared" si="582"/>
        <v>0.8034769838355974</v>
      </c>
      <c r="X3329" s="11">
        <f t="shared" si="572"/>
        <v>19805</v>
      </c>
      <c r="Y3329" s="12">
        <f t="shared" si="583"/>
        <v>0.1965230161644026</v>
      </c>
    </row>
    <row r="3330" spans="1:25">
      <c r="A3330" s="1">
        <v>38027</v>
      </c>
      <c r="B3330" s="7" t="s">
        <v>58</v>
      </c>
      <c r="C3330" s="8" t="str">
        <f t="shared" si="575"/>
        <v>Tue</v>
      </c>
      <c r="D3330" s="9">
        <v>4000</v>
      </c>
      <c r="E3330" s="10">
        <v>21</v>
      </c>
      <c r="F3330" s="9">
        <v>33192</v>
      </c>
      <c r="G3330" s="9">
        <v>20638</v>
      </c>
      <c r="H3330" s="61">
        <v>7943</v>
      </c>
      <c r="I3330" s="9">
        <v>83</v>
      </c>
      <c r="J3330" s="9">
        <v>30</v>
      </c>
      <c r="K3330" s="9">
        <v>12413</v>
      </c>
      <c r="L3330" s="9">
        <v>18109</v>
      </c>
      <c r="M3330" s="21">
        <v>0</v>
      </c>
      <c r="N3330" s="25"/>
      <c r="O3330" s="11">
        <f t="shared" si="573"/>
        <v>92408</v>
      </c>
      <c r="P3330" s="11">
        <v>0</v>
      </c>
      <c r="Q3330" s="11">
        <f t="shared" si="574"/>
        <v>12413</v>
      </c>
      <c r="S3330" s="11">
        <f t="shared" si="580"/>
        <v>92408</v>
      </c>
      <c r="T3330" s="11">
        <f t="shared" si="570"/>
        <v>96408</v>
      </c>
      <c r="U3330" s="11">
        <f t="shared" si="581"/>
        <v>-8369</v>
      </c>
      <c r="V3330" s="11">
        <f t="shared" si="571"/>
        <v>74299</v>
      </c>
      <c r="W3330" s="12">
        <f t="shared" si="582"/>
        <v>0.80403211843130462</v>
      </c>
      <c r="X3330" s="11">
        <f t="shared" si="572"/>
        <v>18109</v>
      </c>
      <c r="Y3330" s="12">
        <f t="shared" si="583"/>
        <v>0.19596788156869535</v>
      </c>
    </row>
    <row r="3331" spans="1:25">
      <c r="A3331" s="1">
        <v>38028</v>
      </c>
      <c r="B3331" s="7" t="s">
        <v>58</v>
      </c>
      <c r="C3331" s="8" t="str">
        <f t="shared" si="575"/>
        <v>Wed</v>
      </c>
      <c r="D3331" s="9">
        <v>4000</v>
      </c>
      <c r="E3331" s="10">
        <v>24</v>
      </c>
      <c r="F3331" s="9">
        <v>34409</v>
      </c>
      <c r="G3331" s="9">
        <v>20930</v>
      </c>
      <c r="H3331" s="61">
        <v>8843</v>
      </c>
      <c r="I3331" s="9">
        <v>34</v>
      </c>
      <c r="J3331" s="9">
        <v>109</v>
      </c>
      <c r="K3331" s="9">
        <v>12966</v>
      </c>
      <c r="L3331" s="9">
        <v>19177</v>
      </c>
      <c r="M3331" s="21">
        <v>0</v>
      </c>
      <c r="N3331" s="25"/>
      <c r="O3331" s="11">
        <f t="shared" si="573"/>
        <v>96468</v>
      </c>
      <c r="P3331" s="11">
        <v>0</v>
      </c>
      <c r="Q3331" s="11">
        <f t="shared" si="574"/>
        <v>12966</v>
      </c>
      <c r="S3331" s="11">
        <f t="shared" si="580"/>
        <v>96468</v>
      </c>
      <c r="T3331" s="11">
        <f t="shared" ref="T3331:T3394" si="584">SUM(S3331,D3331)</f>
        <v>100468</v>
      </c>
      <c r="U3331" s="11">
        <f t="shared" si="581"/>
        <v>4060</v>
      </c>
      <c r="V3331" s="11">
        <f t="shared" ref="V3331:V3394" si="585">SUM(F3331:K3331)-P3331</f>
        <v>77291</v>
      </c>
      <c r="W3331" s="12">
        <f t="shared" si="582"/>
        <v>0.80120869096487957</v>
      </c>
      <c r="X3331" s="11">
        <f t="shared" ref="X3331:X3394" si="586">SUM(L3331:M3331)</f>
        <v>19177</v>
      </c>
      <c r="Y3331" s="12">
        <f t="shared" si="583"/>
        <v>0.19879130903512046</v>
      </c>
    </row>
    <row r="3332" spans="1:25">
      <c r="A3332" s="1">
        <v>38029</v>
      </c>
      <c r="B3332" s="7" t="s">
        <v>58</v>
      </c>
      <c r="C3332" s="8" t="str">
        <f t="shared" si="575"/>
        <v>Thur</v>
      </c>
      <c r="D3332" s="9">
        <v>4000</v>
      </c>
      <c r="E3332" s="10">
        <v>31</v>
      </c>
      <c r="F3332" s="9">
        <v>39339</v>
      </c>
      <c r="G3332" s="9">
        <v>22064</v>
      </c>
      <c r="H3332" s="61">
        <v>10481</v>
      </c>
      <c r="I3332" s="9">
        <v>337</v>
      </c>
      <c r="J3332" s="9">
        <v>253</v>
      </c>
      <c r="K3332" s="9">
        <v>16592</v>
      </c>
      <c r="L3332" s="9">
        <v>22724</v>
      </c>
      <c r="M3332" s="21">
        <v>0</v>
      </c>
      <c r="N3332" s="25"/>
      <c r="O3332" s="11">
        <f t="shared" ref="O3332:O3395" si="587">SUM(F3332:M3332)</f>
        <v>111790</v>
      </c>
      <c r="P3332" s="11">
        <v>0</v>
      </c>
      <c r="Q3332" s="11">
        <f t="shared" ref="Q3332:Q3395" si="588">K3332-P3332</f>
        <v>16592</v>
      </c>
      <c r="S3332" s="11">
        <f t="shared" si="580"/>
        <v>111790</v>
      </c>
      <c r="T3332" s="11">
        <f t="shared" si="584"/>
        <v>115790</v>
      </c>
      <c r="U3332" s="11">
        <f t="shared" si="581"/>
        <v>15322</v>
      </c>
      <c r="V3332" s="11">
        <f t="shared" si="585"/>
        <v>89066</v>
      </c>
      <c r="W3332" s="12">
        <f t="shared" si="582"/>
        <v>0.79672600411485817</v>
      </c>
      <c r="X3332" s="11">
        <f t="shared" si="586"/>
        <v>22724</v>
      </c>
      <c r="Y3332" s="12">
        <f t="shared" si="583"/>
        <v>0.20327399588514178</v>
      </c>
    </row>
    <row r="3333" spans="1:25">
      <c r="A3333" s="1">
        <v>38030</v>
      </c>
      <c r="B3333" s="7" t="s">
        <v>58</v>
      </c>
      <c r="C3333" s="8" t="str">
        <f t="shared" si="575"/>
        <v>Fri</v>
      </c>
      <c r="D3333" s="9">
        <v>4000</v>
      </c>
      <c r="E3333" s="10">
        <v>22</v>
      </c>
      <c r="F3333" s="9">
        <v>31034</v>
      </c>
      <c r="G3333" s="9">
        <v>19687</v>
      </c>
      <c r="H3333" s="61">
        <v>7139</v>
      </c>
      <c r="I3333" s="9">
        <v>1</v>
      </c>
      <c r="J3333" s="9">
        <v>0</v>
      </c>
      <c r="K3333" s="9">
        <v>9959</v>
      </c>
      <c r="L3333" s="9">
        <v>16209</v>
      </c>
      <c r="M3333" s="21">
        <v>0</v>
      </c>
      <c r="N3333" s="25"/>
      <c r="O3333" s="11">
        <f t="shared" si="587"/>
        <v>84029</v>
      </c>
      <c r="P3333" s="11">
        <v>0</v>
      </c>
      <c r="Q3333" s="11">
        <f t="shared" si="588"/>
        <v>9959</v>
      </c>
      <c r="S3333" s="11">
        <f t="shared" si="580"/>
        <v>84029</v>
      </c>
      <c r="T3333" s="11">
        <f t="shared" si="584"/>
        <v>88029</v>
      </c>
      <c r="U3333" s="11">
        <f t="shared" si="581"/>
        <v>-27761</v>
      </c>
      <c r="V3333" s="11">
        <f t="shared" si="585"/>
        <v>67820</v>
      </c>
      <c r="W3333" s="12">
        <f t="shared" si="582"/>
        <v>0.80710230991681442</v>
      </c>
      <c r="X3333" s="11">
        <f t="shared" si="586"/>
        <v>16209</v>
      </c>
      <c r="Y3333" s="12">
        <f t="shared" si="583"/>
        <v>0.19289769008318558</v>
      </c>
    </row>
    <row r="3334" spans="1:25">
      <c r="A3334" s="1">
        <v>38031</v>
      </c>
      <c r="B3334" s="7" t="s">
        <v>58</v>
      </c>
      <c r="C3334" s="8" t="str">
        <f t="shared" si="575"/>
        <v>Sat</v>
      </c>
      <c r="D3334" s="9">
        <v>4000</v>
      </c>
      <c r="E3334" s="10">
        <v>22</v>
      </c>
      <c r="F3334" s="9">
        <v>33504</v>
      </c>
      <c r="G3334" s="9">
        <v>19760</v>
      </c>
      <c r="H3334" s="61">
        <v>6982</v>
      </c>
      <c r="I3334" s="9">
        <v>19</v>
      </c>
      <c r="J3334" s="9">
        <v>39</v>
      </c>
      <c r="K3334" s="9">
        <v>9963</v>
      </c>
      <c r="L3334" s="9">
        <v>17156</v>
      </c>
      <c r="M3334" s="21">
        <v>0</v>
      </c>
      <c r="N3334" s="25"/>
      <c r="O3334" s="11">
        <f t="shared" si="587"/>
        <v>87423</v>
      </c>
      <c r="P3334" s="11">
        <v>0</v>
      </c>
      <c r="Q3334" s="11">
        <f t="shared" si="588"/>
        <v>9963</v>
      </c>
      <c r="S3334" s="11">
        <f t="shared" si="580"/>
        <v>87423</v>
      </c>
      <c r="T3334" s="11">
        <f t="shared" si="584"/>
        <v>91423</v>
      </c>
      <c r="U3334" s="11">
        <f t="shared" si="581"/>
        <v>3394</v>
      </c>
      <c r="V3334" s="11">
        <f t="shared" si="585"/>
        <v>70267</v>
      </c>
      <c r="W3334" s="12">
        <f t="shared" si="582"/>
        <v>0.8037587362593368</v>
      </c>
      <c r="X3334" s="11">
        <f t="shared" si="586"/>
        <v>17156</v>
      </c>
      <c r="Y3334" s="12">
        <f t="shared" si="583"/>
        <v>0.19624126374066322</v>
      </c>
    </row>
    <row r="3335" spans="1:25">
      <c r="A3335" s="1">
        <v>38032</v>
      </c>
      <c r="B3335" s="7" t="s">
        <v>58</v>
      </c>
      <c r="C3335" s="8" t="str">
        <f t="shared" ref="C3335:C3350" si="589">IF(WEEKDAY(A3335)=1,"Sun",IF(WEEKDAY(A3335)=2,"Mon",IF(WEEKDAY(A3335)=3,"Tue",IF(WEEKDAY(A3335)=4,"Wed",IF(WEEKDAY(A3335)=5,"Thur",IF(WEEKDAY(A3335)=6,"Fri",IF(WEEKDAY(A3335)=7,"Sat")))))))</f>
        <v>Sun</v>
      </c>
      <c r="D3335" s="9">
        <v>4000</v>
      </c>
      <c r="E3335" s="10">
        <v>32</v>
      </c>
      <c r="F3335" s="9">
        <v>44446</v>
      </c>
      <c r="G3335" s="9">
        <v>22551</v>
      </c>
      <c r="H3335" s="61">
        <v>11286</v>
      </c>
      <c r="I3335" s="9">
        <v>670</v>
      </c>
      <c r="J3335" s="9">
        <v>716</v>
      </c>
      <c r="K3335" s="9">
        <v>16111</v>
      </c>
      <c r="L3335" s="9">
        <v>25178</v>
      </c>
      <c r="M3335" s="21">
        <v>0</v>
      </c>
      <c r="N3335" s="25"/>
      <c r="O3335" s="11">
        <f t="shared" si="587"/>
        <v>120958</v>
      </c>
      <c r="P3335" s="11">
        <v>0</v>
      </c>
      <c r="Q3335" s="11">
        <f t="shared" si="588"/>
        <v>16111</v>
      </c>
      <c r="S3335" s="11">
        <f t="shared" si="580"/>
        <v>120958</v>
      </c>
      <c r="T3335" s="11">
        <f t="shared" si="584"/>
        <v>124958</v>
      </c>
      <c r="U3335" s="11">
        <f t="shared" si="581"/>
        <v>33535</v>
      </c>
      <c r="V3335" s="11">
        <f t="shared" si="585"/>
        <v>95780</v>
      </c>
      <c r="W3335" s="12">
        <f t="shared" si="582"/>
        <v>0.7918451032589825</v>
      </c>
      <c r="X3335" s="11">
        <f t="shared" si="586"/>
        <v>25178</v>
      </c>
      <c r="Y3335" s="12">
        <f t="shared" si="583"/>
        <v>0.20815489674101753</v>
      </c>
    </row>
    <row r="3336" spans="1:25">
      <c r="A3336" s="1">
        <v>38033</v>
      </c>
      <c r="B3336" s="7" t="s">
        <v>58</v>
      </c>
      <c r="C3336" s="8" t="str">
        <f t="shared" si="589"/>
        <v>Mon</v>
      </c>
      <c r="D3336" s="9">
        <v>4000</v>
      </c>
      <c r="E3336" s="10">
        <v>38</v>
      </c>
      <c r="F3336" s="9">
        <v>47411</v>
      </c>
      <c r="G3336" s="9">
        <v>23397</v>
      </c>
      <c r="H3336" s="61">
        <v>12706</v>
      </c>
      <c r="I3336" s="9">
        <v>1028</v>
      </c>
      <c r="J3336" s="9">
        <v>1069</v>
      </c>
      <c r="K3336" s="9">
        <v>19486</v>
      </c>
      <c r="L3336" s="9">
        <v>27610</v>
      </c>
      <c r="M3336" s="21">
        <v>0</v>
      </c>
      <c r="N3336" s="25"/>
      <c r="O3336" s="11">
        <f t="shared" si="587"/>
        <v>132707</v>
      </c>
      <c r="P3336" s="11">
        <v>0</v>
      </c>
      <c r="Q3336" s="11">
        <f t="shared" si="588"/>
        <v>19486</v>
      </c>
      <c r="S3336" s="11">
        <f t="shared" si="580"/>
        <v>132707</v>
      </c>
      <c r="T3336" s="11">
        <f t="shared" si="584"/>
        <v>136707</v>
      </c>
      <c r="U3336" s="11">
        <f t="shared" si="581"/>
        <v>11749</v>
      </c>
      <c r="V3336" s="11">
        <f t="shared" si="585"/>
        <v>105097</v>
      </c>
      <c r="W3336" s="12">
        <f t="shared" si="582"/>
        <v>0.79194767419955236</v>
      </c>
      <c r="X3336" s="11">
        <f t="shared" si="586"/>
        <v>27610</v>
      </c>
      <c r="Y3336" s="12">
        <f t="shared" si="583"/>
        <v>0.20805232580044761</v>
      </c>
    </row>
    <row r="3337" spans="1:25">
      <c r="A3337" s="1">
        <v>38034</v>
      </c>
      <c r="B3337" s="7" t="s">
        <v>58</v>
      </c>
      <c r="C3337" s="8" t="str">
        <f t="shared" si="589"/>
        <v>Tue</v>
      </c>
      <c r="D3337" s="9">
        <v>4000</v>
      </c>
      <c r="E3337" s="10">
        <v>34</v>
      </c>
      <c r="F3337" s="9">
        <v>47314</v>
      </c>
      <c r="G3337" s="9">
        <v>23496</v>
      </c>
      <c r="H3337" s="61">
        <v>12798</v>
      </c>
      <c r="I3337" s="9">
        <v>931</v>
      </c>
      <c r="J3337" s="9">
        <v>923</v>
      </c>
      <c r="K3337" s="9">
        <v>20081</v>
      </c>
      <c r="L3337" s="9">
        <v>26707</v>
      </c>
      <c r="M3337" s="21">
        <v>0</v>
      </c>
      <c r="N3337" s="25"/>
      <c r="O3337" s="11">
        <f t="shared" si="587"/>
        <v>132250</v>
      </c>
      <c r="P3337" s="11">
        <v>0</v>
      </c>
      <c r="Q3337" s="11">
        <f t="shared" si="588"/>
        <v>20081</v>
      </c>
      <c r="S3337" s="11">
        <f t="shared" si="580"/>
        <v>132250</v>
      </c>
      <c r="T3337" s="11">
        <f t="shared" si="584"/>
        <v>136250</v>
      </c>
      <c r="U3337" s="11">
        <f t="shared" si="581"/>
        <v>-457</v>
      </c>
      <c r="V3337" s="11">
        <f t="shared" si="585"/>
        <v>105543</v>
      </c>
      <c r="W3337" s="12">
        <f t="shared" si="582"/>
        <v>0.79805671077504725</v>
      </c>
      <c r="X3337" s="11">
        <f t="shared" si="586"/>
        <v>26707</v>
      </c>
      <c r="Y3337" s="12">
        <f t="shared" si="583"/>
        <v>0.20194328922495275</v>
      </c>
    </row>
    <row r="3338" spans="1:25">
      <c r="A3338" s="1">
        <v>38035</v>
      </c>
      <c r="B3338" s="7" t="s">
        <v>58</v>
      </c>
      <c r="C3338" s="8" t="str">
        <f t="shared" si="589"/>
        <v>Wed</v>
      </c>
      <c r="D3338" s="9">
        <v>4000</v>
      </c>
      <c r="E3338" s="10">
        <v>27</v>
      </c>
      <c r="F3338" s="9">
        <v>37503</v>
      </c>
      <c r="G3338" s="9">
        <v>20979</v>
      </c>
      <c r="H3338" s="61">
        <v>10334</v>
      </c>
      <c r="I3338" s="9">
        <v>215</v>
      </c>
      <c r="J3338" s="9">
        <v>155</v>
      </c>
      <c r="K3338" s="9">
        <v>16127</v>
      </c>
      <c r="L3338" s="9">
        <v>21573</v>
      </c>
      <c r="M3338" s="21">
        <v>0</v>
      </c>
      <c r="N3338" s="25"/>
      <c r="O3338" s="11">
        <f t="shared" si="587"/>
        <v>106886</v>
      </c>
      <c r="P3338" s="11">
        <v>0</v>
      </c>
      <c r="Q3338" s="11">
        <f t="shared" si="588"/>
        <v>16127</v>
      </c>
      <c r="S3338" s="11">
        <f t="shared" si="580"/>
        <v>106886</v>
      </c>
      <c r="T3338" s="11">
        <f t="shared" si="584"/>
        <v>110886</v>
      </c>
      <c r="U3338" s="11">
        <f t="shared" si="581"/>
        <v>-25364</v>
      </c>
      <c r="V3338" s="11">
        <f t="shared" si="585"/>
        <v>85313</v>
      </c>
      <c r="W3338" s="12">
        <f t="shared" si="582"/>
        <v>0.79816814175850903</v>
      </c>
      <c r="X3338" s="11">
        <f t="shared" si="586"/>
        <v>21573</v>
      </c>
      <c r="Y3338" s="12">
        <f t="shared" si="583"/>
        <v>0.20183185824149094</v>
      </c>
    </row>
    <row r="3339" spans="1:25">
      <c r="A3339" s="1">
        <v>38036</v>
      </c>
      <c r="B3339" s="7" t="s">
        <v>58</v>
      </c>
      <c r="C3339" s="8" t="str">
        <f t="shared" si="589"/>
        <v>Thur</v>
      </c>
      <c r="E3339" s="10">
        <v>21</v>
      </c>
      <c r="F3339" s="9">
        <v>27135</v>
      </c>
      <c r="G3339" s="9">
        <v>19950</v>
      </c>
      <c r="H3339" s="61">
        <v>7182</v>
      </c>
      <c r="I3339" s="9">
        <v>20</v>
      </c>
      <c r="J3339" s="9">
        <v>206</v>
      </c>
      <c r="K3339" s="9">
        <v>11599</v>
      </c>
      <c r="L3339" s="9">
        <v>16543</v>
      </c>
      <c r="M3339" s="21">
        <v>0</v>
      </c>
      <c r="N3339" s="25"/>
      <c r="O3339" s="11">
        <f t="shared" si="587"/>
        <v>82635</v>
      </c>
      <c r="P3339" s="11">
        <v>0</v>
      </c>
      <c r="Q3339" s="11">
        <f t="shared" si="588"/>
        <v>11599</v>
      </c>
      <c r="S3339" s="11">
        <f t="shared" si="580"/>
        <v>82635</v>
      </c>
      <c r="T3339" s="11">
        <f t="shared" si="584"/>
        <v>82635</v>
      </c>
      <c r="U3339" s="11">
        <f t="shared" si="581"/>
        <v>-24251</v>
      </c>
      <c r="V3339" s="11">
        <f t="shared" si="585"/>
        <v>66092</v>
      </c>
      <c r="W3339" s="12">
        <f t="shared" si="582"/>
        <v>0.79980637744297212</v>
      </c>
      <c r="X3339" s="11">
        <f t="shared" si="586"/>
        <v>16543</v>
      </c>
      <c r="Y3339" s="12">
        <f t="shared" si="583"/>
        <v>0.20019362255702788</v>
      </c>
    </row>
    <row r="3340" spans="1:25">
      <c r="A3340" s="1">
        <v>38037</v>
      </c>
      <c r="B3340" s="7" t="s">
        <v>58</v>
      </c>
      <c r="C3340" s="8" t="str">
        <f t="shared" si="589"/>
        <v>Fri</v>
      </c>
      <c r="E3340" s="10">
        <v>9</v>
      </c>
      <c r="F3340" s="9">
        <v>15745</v>
      </c>
      <c r="G3340" s="9">
        <v>15561</v>
      </c>
      <c r="H3340" s="61">
        <v>3009</v>
      </c>
      <c r="I3340" s="9">
        <v>0</v>
      </c>
      <c r="J3340" s="9">
        <v>0</v>
      </c>
      <c r="K3340" s="9">
        <v>5629</v>
      </c>
      <c r="L3340" s="9">
        <v>12742</v>
      </c>
      <c r="M3340" s="21">
        <v>0</v>
      </c>
      <c r="N3340" s="25"/>
      <c r="O3340" s="11">
        <f t="shared" si="587"/>
        <v>52686</v>
      </c>
      <c r="P3340" s="11">
        <v>0</v>
      </c>
      <c r="Q3340" s="11">
        <f t="shared" si="588"/>
        <v>5629</v>
      </c>
      <c r="S3340" s="11">
        <f t="shared" si="580"/>
        <v>52686</v>
      </c>
      <c r="T3340" s="11">
        <f t="shared" si="584"/>
        <v>52686</v>
      </c>
      <c r="U3340" s="11">
        <f t="shared" si="581"/>
        <v>-29949</v>
      </c>
      <c r="V3340" s="11">
        <f t="shared" si="585"/>
        <v>39944</v>
      </c>
      <c r="W3340" s="12">
        <f t="shared" si="582"/>
        <v>0.75815207075883539</v>
      </c>
      <c r="X3340" s="11">
        <f t="shared" si="586"/>
        <v>12742</v>
      </c>
      <c r="Y3340" s="12">
        <f t="shared" si="583"/>
        <v>0.24184792924116463</v>
      </c>
    </row>
    <row r="3341" spans="1:25">
      <c r="A3341" s="1">
        <v>38038</v>
      </c>
      <c r="B3341" s="7" t="s">
        <v>58</v>
      </c>
      <c r="C3341" s="8" t="str">
        <f t="shared" si="589"/>
        <v>Sat</v>
      </c>
      <c r="E3341" s="10">
        <v>16</v>
      </c>
      <c r="F3341" s="9">
        <v>24811</v>
      </c>
      <c r="G3341" s="9">
        <v>17172</v>
      </c>
      <c r="H3341" s="61">
        <v>5341</v>
      </c>
      <c r="I3341" s="9">
        <v>30</v>
      </c>
      <c r="J3341" s="9">
        <v>108</v>
      </c>
      <c r="K3341" s="9">
        <v>8637</v>
      </c>
      <c r="L3341" s="9">
        <v>15703</v>
      </c>
      <c r="M3341" s="21">
        <v>0</v>
      </c>
      <c r="N3341" s="25"/>
      <c r="O3341" s="11">
        <f t="shared" si="587"/>
        <v>71802</v>
      </c>
      <c r="P3341" s="11">
        <v>0</v>
      </c>
      <c r="Q3341" s="11">
        <f t="shared" si="588"/>
        <v>8637</v>
      </c>
      <c r="S3341" s="11">
        <f t="shared" si="580"/>
        <v>71802</v>
      </c>
      <c r="T3341" s="11">
        <f t="shared" si="584"/>
        <v>71802</v>
      </c>
      <c r="U3341" s="11">
        <f t="shared" si="581"/>
        <v>19116</v>
      </c>
      <c r="V3341" s="11">
        <f t="shared" si="585"/>
        <v>56099</v>
      </c>
      <c r="W3341" s="12">
        <f t="shared" si="582"/>
        <v>0.78130135650817523</v>
      </c>
      <c r="X3341" s="11">
        <f t="shared" si="586"/>
        <v>15703</v>
      </c>
      <c r="Y3341" s="12">
        <f t="shared" si="583"/>
        <v>0.21869864349182475</v>
      </c>
    </row>
    <row r="3342" spans="1:25">
      <c r="A3342" s="1">
        <v>38039</v>
      </c>
      <c r="B3342" s="7" t="s">
        <v>58</v>
      </c>
      <c r="C3342" s="8" t="str">
        <f t="shared" si="589"/>
        <v>Sun</v>
      </c>
      <c r="E3342" s="10">
        <v>26</v>
      </c>
      <c r="F3342" s="9">
        <v>31578</v>
      </c>
      <c r="G3342" s="9">
        <v>18820</v>
      </c>
      <c r="H3342" s="61">
        <v>7952</v>
      </c>
      <c r="I3342" s="9">
        <v>303</v>
      </c>
      <c r="J3342" s="9">
        <v>329</v>
      </c>
      <c r="K3342" s="9">
        <v>19555</v>
      </c>
      <c r="L3342" s="9">
        <v>19547</v>
      </c>
      <c r="M3342" s="21">
        <v>0</v>
      </c>
      <c r="N3342" s="25"/>
      <c r="O3342" s="11">
        <f t="shared" si="587"/>
        <v>98084</v>
      </c>
      <c r="P3342" s="11">
        <v>6299</v>
      </c>
      <c r="Q3342" s="11">
        <f t="shared" si="588"/>
        <v>13256</v>
      </c>
      <c r="S3342" s="11">
        <f t="shared" si="580"/>
        <v>91785</v>
      </c>
      <c r="T3342" s="11">
        <f t="shared" si="584"/>
        <v>91785</v>
      </c>
      <c r="U3342" s="11">
        <f t="shared" si="581"/>
        <v>19983</v>
      </c>
      <c r="V3342" s="11">
        <f t="shared" si="585"/>
        <v>72238</v>
      </c>
      <c r="W3342" s="12">
        <f t="shared" si="582"/>
        <v>0.78703491855967755</v>
      </c>
      <c r="X3342" s="11">
        <f t="shared" si="586"/>
        <v>19547</v>
      </c>
      <c r="Y3342" s="12">
        <f t="shared" si="583"/>
        <v>0.2129650814403225</v>
      </c>
    </row>
    <row r="3343" spans="1:25">
      <c r="A3343" s="1">
        <v>38040</v>
      </c>
      <c r="B3343" s="7" t="s">
        <v>58</v>
      </c>
      <c r="C3343" s="8" t="str">
        <f t="shared" si="589"/>
        <v>Mon</v>
      </c>
      <c r="E3343" s="10">
        <v>24</v>
      </c>
      <c r="F3343" s="9">
        <v>30816</v>
      </c>
      <c r="G3343" s="9">
        <v>19081</v>
      </c>
      <c r="H3343" s="61">
        <v>8110</v>
      </c>
      <c r="I3343" s="9">
        <v>55</v>
      </c>
      <c r="J3343" s="9">
        <v>92</v>
      </c>
      <c r="K3343" s="9">
        <v>22910</v>
      </c>
      <c r="L3343" s="9">
        <v>18757</v>
      </c>
      <c r="M3343" s="21">
        <v>0</v>
      </c>
      <c r="N3343" s="25"/>
      <c r="O3343" s="11">
        <f t="shared" si="587"/>
        <v>99821</v>
      </c>
      <c r="P3343" s="11">
        <v>8160</v>
      </c>
      <c r="Q3343" s="11">
        <f t="shared" si="588"/>
        <v>14750</v>
      </c>
      <c r="S3343" s="11">
        <f t="shared" si="580"/>
        <v>91661</v>
      </c>
      <c r="T3343" s="11">
        <f t="shared" si="584"/>
        <v>91661</v>
      </c>
      <c r="U3343" s="11">
        <f t="shared" si="581"/>
        <v>-124</v>
      </c>
      <c r="V3343" s="11">
        <f t="shared" si="585"/>
        <v>72904</v>
      </c>
      <c r="W3343" s="12">
        <f t="shared" si="582"/>
        <v>0.79536553168741342</v>
      </c>
      <c r="X3343" s="11">
        <f t="shared" si="586"/>
        <v>18757</v>
      </c>
      <c r="Y3343" s="12">
        <f t="shared" si="583"/>
        <v>0.20463446831258661</v>
      </c>
    </row>
    <row r="3344" spans="1:25">
      <c r="A3344" s="1">
        <v>38041</v>
      </c>
      <c r="B3344" s="7" t="s">
        <v>58</v>
      </c>
      <c r="C3344" s="8" t="str">
        <f t="shared" si="589"/>
        <v>Tue</v>
      </c>
      <c r="E3344" s="10">
        <v>26</v>
      </c>
      <c r="F3344" s="9">
        <v>34049</v>
      </c>
      <c r="G3344" s="9">
        <v>20442</v>
      </c>
      <c r="H3344" s="61">
        <v>9638</v>
      </c>
      <c r="I3344" s="9">
        <v>386</v>
      </c>
      <c r="J3344" s="9">
        <v>393</v>
      </c>
      <c r="K3344" s="9">
        <v>37815</v>
      </c>
      <c r="L3344" s="9">
        <v>22131</v>
      </c>
      <c r="M3344" s="21">
        <v>0</v>
      </c>
      <c r="N3344" s="25"/>
      <c r="O3344" s="11">
        <f t="shared" si="587"/>
        <v>124854</v>
      </c>
      <c r="P3344" s="11">
        <v>21260</v>
      </c>
      <c r="Q3344" s="11">
        <f t="shared" si="588"/>
        <v>16555</v>
      </c>
      <c r="S3344" s="11">
        <f t="shared" si="580"/>
        <v>103594</v>
      </c>
      <c r="T3344" s="11">
        <f t="shared" si="584"/>
        <v>103594</v>
      </c>
      <c r="U3344" s="11">
        <f t="shared" si="581"/>
        <v>11933</v>
      </c>
      <c r="V3344" s="11">
        <f t="shared" si="585"/>
        <v>81463</v>
      </c>
      <c r="W3344" s="12">
        <f t="shared" si="582"/>
        <v>0.78636793636697111</v>
      </c>
      <c r="X3344" s="11">
        <f t="shared" si="586"/>
        <v>22131</v>
      </c>
      <c r="Y3344" s="12">
        <f t="shared" si="583"/>
        <v>0.21363206363302895</v>
      </c>
    </row>
    <row r="3345" spans="1:31">
      <c r="A3345" s="1">
        <v>38042</v>
      </c>
      <c r="B3345" s="7" t="s">
        <v>58</v>
      </c>
      <c r="C3345" s="8" t="str">
        <f t="shared" si="589"/>
        <v>Wed</v>
      </c>
      <c r="E3345" s="10">
        <v>29</v>
      </c>
      <c r="F3345" s="9">
        <v>38187</v>
      </c>
      <c r="G3345" s="9">
        <v>22339</v>
      </c>
      <c r="H3345" s="61">
        <v>12576</v>
      </c>
      <c r="I3345" s="9">
        <v>810</v>
      </c>
      <c r="J3345" s="9">
        <v>668</v>
      </c>
      <c r="K3345" s="9">
        <v>29629</v>
      </c>
      <c r="L3345" s="9">
        <v>25860</v>
      </c>
      <c r="M3345" s="21">
        <v>0</v>
      </c>
      <c r="N3345" s="25"/>
      <c r="O3345" s="11">
        <f t="shared" si="587"/>
        <v>130069</v>
      </c>
      <c r="P3345" s="11">
        <v>18153</v>
      </c>
      <c r="Q3345" s="11">
        <f t="shared" si="588"/>
        <v>11476</v>
      </c>
      <c r="S3345" s="11">
        <f t="shared" si="580"/>
        <v>111916</v>
      </c>
      <c r="T3345" s="11">
        <f t="shared" si="584"/>
        <v>111916</v>
      </c>
      <c r="U3345" s="11">
        <f t="shared" si="581"/>
        <v>8322</v>
      </c>
      <c r="V3345" s="11">
        <f t="shared" si="585"/>
        <v>86056</v>
      </c>
      <c r="W3345" s="12">
        <f t="shared" si="582"/>
        <v>0.76893384323957259</v>
      </c>
      <c r="X3345" s="11">
        <f t="shared" si="586"/>
        <v>25860</v>
      </c>
      <c r="Y3345" s="12">
        <f t="shared" si="583"/>
        <v>0.23106615676042747</v>
      </c>
    </row>
    <row r="3346" spans="1:31">
      <c r="A3346" s="1">
        <v>38043</v>
      </c>
      <c r="B3346" s="7" t="s">
        <v>58</v>
      </c>
      <c r="C3346" s="8" t="str">
        <f t="shared" si="589"/>
        <v>Thur</v>
      </c>
      <c r="E3346" s="10">
        <v>30</v>
      </c>
      <c r="F3346" s="9">
        <v>42280</v>
      </c>
      <c r="G3346" s="9">
        <v>23233</v>
      </c>
      <c r="H3346" s="61">
        <v>13488</v>
      </c>
      <c r="I3346" s="9">
        <v>1711</v>
      </c>
      <c r="J3346" s="9">
        <v>991</v>
      </c>
      <c r="K3346" s="9">
        <v>39593</v>
      </c>
      <c r="L3346" s="9">
        <v>28041</v>
      </c>
      <c r="M3346" s="21">
        <v>0</v>
      </c>
      <c r="N3346" s="25"/>
      <c r="O3346" s="11">
        <f t="shared" si="587"/>
        <v>149337</v>
      </c>
      <c r="P3346" s="11">
        <v>25778</v>
      </c>
      <c r="Q3346" s="11">
        <f t="shared" si="588"/>
        <v>13815</v>
      </c>
      <c r="S3346" s="11">
        <f t="shared" si="580"/>
        <v>123559</v>
      </c>
      <c r="T3346" s="11">
        <f t="shared" si="584"/>
        <v>123559</v>
      </c>
      <c r="U3346" s="11">
        <f t="shared" si="581"/>
        <v>11643</v>
      </c>
      <c r="V3346" s="11">
        <f t="shared" si="585"/>
        <v>95518</v>
      </c>
      <c r="W3346" s="12">
        <f t="shared" si="582"/>
        <v>0.77305578711384848</v>
      </c>
      <c r="X3346" s="11">
        <f t="shared" si="586"/>
        <v>28041</v>
      </c>
      <c r="Y3346" s="12">
        <f t="shared" si="583"/>
        <v>0.22694421288615155</v>
      </c>
    </row>
    <row r="3347" spans="1:31">
      <c r="A3347" s="1">
        <v>38044</v>
      </c>
      <c r="B3347" s="7" t="s">
        <v>58</v>
      </c>
      <c r="C3347" s="8" t="str">
        <f t="shared" si="589"/>
        <v>Fri</v>
      </c>
      <c r="E3347" s="10">
        <v>26</v>
      </c>
      <c r="F3347" s="9">
        <v>34744</v>
      </c>
      <c r="G3347" s="9">
        <v>21265</v>
      </c>
      <c r="H3347" s="61">
        <v>11292</v>
      </c>
      <c r="I3347" s="9">
        <v>528</v>
      </c>
      <c r="J3347" s="9">
        <v>320</v>
      </c>
      <c r="K3347" s="9">
        <v>11802</v>
      </c>
      <c r="L3347" s="9">
        <v>23437</v>
      </c>
      <c r="M3347" s="21">
        <v>0</v>
      </c>
      <c r="N3347" s="25"/>
      <c r="O3347" s="11">
        <f t="shared" si="587"/>
        <v>103388</v>
      </c>
      <c r="P3347" s="11">
        <v>2183</v>
      </c>
      <c r="Q3347" s="11">
        <f t="shared" si="588"/>
        <v>9619</v>
      </c>
      <c r="S3347" s="11">
        <f t="shared" si="580"/>
        <v>101205</v>
      </c>
      <c r="T3347" s="11">
        <f t="shared" si="584"/>
        <v>101205</v>
      </c>
      <c r="U3347" s="11">
        <f t="shared" si="581"/>
        <v>-22354</v>
      </c>
      <c r="V3347" s="11">
        <f t="shared" si="585"/>
        <v>77768</v>
      </c>
      <c r="W3347" s="12">
        <f t="shared" si="582"/>
        <v>0.7684205325823823</v>
      </c>
      <c r="X3347" s="11">
        <f t="shared" si="586"/>
        <v>23437</v>
      </c>
      <c r="Y3347" s="12">
        <f t="shared" si="583"/>
        <v>0.2315794674176177</v>
      </c>
    </row>
    <row r="3348" spans="1:31">
      <c r="A3348" s="1">
        <v>38045</v>
      </c>
      <c r="B3348" s="7" t="s">
        <v>58</v>
      </c>
      <c r="C3348" s="8" t="str">
        <f t="shared" si="589"/>
        <v>Sat</v>
      </c>
      <c r="E3348" s="10">
        <v>24</v>
      </c>
      <c r="F3348" s="9">
        <v>30291</v>
      </c>
      <c r="G3348" s="9">
        <v>19752</v>
      </c>
      <c r="H3348" s="61">
        <v>9069</v>
      </c>
      <c r="I3348" s="9">
        <v>227</v>
      </c>
      <c r="J3348" s="9">
        <v>187</v>
      </c>
      <c r="K3348" s="9">
        <v>5794</v>
      </c>
      <c r="L3348" s="9">
        <v>19974</v>
      </c>
      <c r="M3348" s="21">
        <v>0</v>
      </c>
      <c r="N3348" s="25"/>
      <c r="O3348" s="11">
        <f t="shared" si="587"/>
        <v>85294</v>
      </c>
      <c r="P3348" s="11">
        <v>0</v>
      </c>
      <c r="Q3348" s="11">
        <f t="shared" si="588"/>
        <v>5794</v>
      </c>
      <c r="S3348" s="11">
        <f t="shared" si="580"/>
        <v>85294</v>
      </c>
      <c r="T3348" s="11">
        <f t="shared" si="584"/>
        <v>85294</v>
      </c>
      <c r="U3348" s="11">
        <f t="shared" si="581"/>
        <v>-15911</v>
      </c>
      <c r="V3348" s="11">
        <f t="shared" si="585"/>
        <v>65320</v>
      </c>
      <c r="W3348" s="12">
        <f t="shared" si="582"/>
        <v>0.76582174596102892</v>
      </c>
      <c r="X3348" s="11">
        <f t="shared" si="586"/>
        <v>19974</v>
      </c>
      <c r="Y3348" s="12">
        <f t="shared" si="583"/>
        <v>0.23417825403897108</v>
      </c>
    </row>
    <row r="3349" spans="1:31">
      <c r="A3349" s="1">
        <v>38046</v>
      </c>
      <c r="B3349" s="7" t="s">
        <v>58</v>
      </c>
      <c r="C3349" s="8" t="str">
        <f t="shared" si="589"/>
        <v>Sun</v>
      </c>
      <c r="E3349" s="10">
        <v>15</v>
      </c>
      <c r="F3349" s="9">
        <v>22786</v>
      </c>
      <c r="G3349" s="9">
        <v>17231</v>
      </c>
      <c r="H3349" s="61">
        <v>5158</v>
      </c>
      <c r="I3349" s="9">
        <v>10</v>
      </c>
      <c r="J3349" s="9">
        <v>21</v>
      </c>
      <c r="K3349" s="9">
        <v>3575</v>
      </c>
      <c r="L3349" s="9">
        <v>13341</v>
      </c>
      <c r="M3349" s="21">
        <v>0</v>
      </c>
      <c r="N3349" s="25"/>
      <c r="O3349" s="11">
        <f t="shared" si="587"/>
        <v>62122</v>
      </c>
      <c r="P3349" s="11">
        <v>0</v>
      </c>
      <c r="Q3349" s="11">
        <f t="shared" si="588"/>
        <v>3575</v>
      </c>
      <c r="S3349" s="11">
        <f t="shared" si="580"/>
        <v>62122</v>
      </c>
      <c r="T3349" s="11">
        <f t="shared" si="584"/>
        <v>62122</v>
      </c>
      <c r="U3349" s="11">
        <f t="shared" si="581"/>
        <v>-23172</v>
      </c>
      <c r="V3349" s="11">
        <f t="shared" si="585"/>
        <v>48781</v>
      </c>
      <c r="W3349" s="12">
        <f t="shared" si="582"/>
        <v>0.78524516274427736</v>
      </c>
      <c r="X3349" s="11">
        <f t="shared" si="586"/>
        <v>13341</v>
      </c>
      <c r="Y3349" s="12">
        <f t="shared" si="583"/>
        <v>0.21475483725572261</v>
      </c>
    </row>
    <row r="3350" spans="1:31">
      <c r="A3350" s="1">
        <v>38047</v>
      </c>
      <c r="B3350" s="7" t="s">
        <v>59</v>
      </c>
      <c r="C3350" s="8" t="str">
        <f t="shared" si="589"/>
        <v>Mon</v>
      </c>
      <c r="E3350" s="10">
        <v>6</v>
      </c>
      <c r="F3350" s="9">
        <v>17105</v>
      </c>
      <c r="G3350" s="9">
        <v>15422</v>
      </c>
      <c r="H3350" s="61">
        <v>2561</v>
      </c>
      <c r="I3350" s="9">
        <v>0</v>
      </c>
      <c r="J3350" s="9">
        <v>0</v>
      </c>
      <c r="K3350" s="9">
        <v>2776</v>
      </c>
      <c r="L3350" s="9">
        <v>7418</v>
      </c>
      <c r="M3350" s="21">
        <v>0</v>
      </c>
      <c r="N3350" s="25"/>
      <c r="O3350" s="11">
        <f t="shared" si="587"/>
        <v>45282</v>
      </c>
      <c r="P3350" s="11">
        <v>0</v>
      </c>
      <c r="Q3350" s="11">
        <f t="shared" si="588"/>
        <v>2776</v>
      </c>
      <c r="S3350" s="11">
        <f t="shared" ref="S3350:S3380" si="590">O3350-P3350</f>
        <v>45282</v>
      </c>
      <c r="T3350" s="11">
        <f t="shared" si="584"/>
        <v>45282</v>
      </c>
      <c r="U3350" s="11">
        <f t="shared" ref="U3350:U3380" si="591">S3350-S3349</f>
        <v>-16840</v>
      </c>
      <c r="V3350" s="11">
        <f t="shared" si="585"/>
        <v>37864</v>
      </c>
      <c r="W3350" s="12">
        <f t="shared" ref="W3350:W3380" si="592">V3350/S3350</f>
        <v>0.83618214743165054</v>
      </c>
      <c r="X3350" s="11">
        <f t="shared" si="586"/>
        <v>7418</v>
      </c>
      <c r="Y3350" s="12">
        <f t="shared" ref="Y3350:Y3380" si="593">X3350/S3350</f>
        <v>0.16381785256834946</v>
      </c>
      <c r="AA3350" s="9">
        <f>INTERCEPT(T3350:T3380,E3350:E3380)</f>
        <v>27568.646615587575</v>
      </c>
      <c r="AB3350" s="9">
        <f>SLOPE(T3350:T3380,E3350:E3380)</f>
        <v>2575.3797315810839</v>
      </c>
      <c r="AC3350" s="12">
        <f>RSQ(T3350:T3380,E3350:E3380)</f>
        <v>0.95373314623059158</v>
      </c>
      <c r="AD3350" s="9">
        <f>AA3350+(AB3350*55)</f>
        <v>169214.5318525472</v>
      </c>
      <c r="AE3350" s="10">
        <f>SUM(E3350:E3380)</f>
        <v>466</v>
      </c>
    </row>
    <row r="3351" spans="1:31">
      <c r="A3351" s="1">
        <v>38048</v>
      </c>
      <c r="B3351" s="7" t="s">
        <v>59</v>
      </c>
      <c r="C3351" s="8" t="str">
        <f t="shared" ref="C3351:C3414" si="594">IF(WEEKDAY(A3351)=1,"Sun",IF(WEEKDAY(A3351)=2,"Mon",IF(WEEKDAY(A3351)=3,"Tue",IF(WEEKDAY(A3351)=4,"Wed",IF(WEEKDAY(A3351)=5,"Thur",IF(WEEKDAY(A3351)=6,"Fri",IF(WEEKDAY(A3351)=7,"Sat")))))))</f>
        <v>Tue</v>
      </c>
      <c r="E3351" s="10">
        <v>6</v>
      </c>
      <c r="F3351" s="9">
        <v>18127</v>
      </c>
      <c r="G3351" s="9">
        <v>15348</v>
      </c>
      <c r="H3351" s="61">
        <v>2797</v>
      </c>
      <c r="I3351" s="9">
        <v>0</v>
      </c>
      <c r="J3351" s="9">
        <v>0</v>
      </c>
      <c r="K3351" s="9">
        <v>2521</v>
      </c>
      <c r="L3351" s="9">
        <v>7375</v>
      </c>
      <c r="M3351" s="21">
        <v>0</v>
      </c>
      <c r="N3351" s="25"/>
      <c r="O3351" s="11">
        <f t="shared" si="587"/>
        <v>46168</v>
      </c>
      <c r="P3351" s="11">
        <v>0</v>
      </c>
      <c r="Q3351" s="11">
        <f t="shared" si="588"/>
        <v>2521</v>
      </c>
      <c r="S3351" s="11">
        <f t="shared" si="590"/>
        <v>46168</v>
      </c>
      <c r="T3351" s="11">
        <f t="shared" si="584"/>
        <v>46168</v>
      </c>
      <c r="U3351" s="11">
        <f t="shared" si="591"/>
        <v>886</v>
      </c>
      <c r="V3351" s="11">
        <f t="shared" si="585"/>
        <v>38793</v>
      </c>
      <c r="W3351" s="12">
        <f t="shared" si="592"/>
        <v>0.84025732108819962</v>
      </c>
      <c r="X3351" s="11">
        <f t="shared" si="586"/>
        <v>7375</v>
      </c>
      <c r="Y3351" s="12">
        <f t="shared" si="593"/>
        <v>0.15974267891180038</v>
      </c>
    </row>
    <row r="3352" spans="1:31">
      <c r="A3352" s="1">
        <v>38049</v>
      </c>
      <c r="B3352" s="7" t="s">
        <v>59</v>
      </c>
      <c r="C3352" s="8" t="str">
        <f t="shared" si="594"/>
        <v>Wed</v>
      </c>
      <c r="E3352" s="10">
        <v>6</v>
      </c>
      <c r="F3352" s="9">
        <v>15958</v>
      </c>
      <c r="G3352" s="9">
        <v>14560</v>
      </c>
      <c r="H3352" s="61">
        <v>3251</v>
      </c>
      <c r="I3352" s="9">
        <v>0</v>
      </c>
      <c r="J3352" s="9">
        <v>0</v>
      </c>
      <c r="K3352" s="9">
        <v>2347</v>
      </c>
      <c r="L3352" s="9">
        <v>5482</v>
      </c>
      <c r="M3352" s="21">
        <v>0</v>
      </c>
      <c r="N3352" s="25"/>
      <c r="O3352" s="11">
        <f t="shared" si="587"/>
        <v>41598</v>
      </c>
      <c r="P3352" s="11">
        <v>0</v>
      </c>
      <c r="Q3352" s="11">
        <f t="shared" si="588"/>
        <v>2347</v>
      </c>
      <c r="S3352" s="11">
        <f t="shared" si="590"/>
        <v>41598</v>
      </c>
      <c r="T3352" s="11">
        <f t="shared" si="584"/>
        <v>41598</v>
      </c>
      <c r="U3352" s="11">
        <f t="shared" si="591"/>
        <v>-4570</v>
      </c>
      <c r="V3352" s="11">
        <f t="shared" si="585"/>
        <v>36116</v>
      </c>
      <c r="W3352" s="12">
        <f t="shared" si="592"/>
        <v>0.86821481802009715</v>
      </c>
      <c r="X3352" s="11">
        <f t="shared" si="586"/>
        <v>5482</v>
      </c>
      <c r="Y3352" s="12">
        <f t="shared" si="593"/>
        <v>0.13178518197990288</v>
      </c>
    </row>
    <row r="3353" spans="1:31">
      <c r="A3353" s="1">
        <v>38050</v>
      </c>
      <c r="B3353" s="7" t="s">
        <v>59</v>
      </c>
      <c r="C3353" s="8" t="str">
        <f t="shared" si="594"/>
        <v>Thur</v>
      </c>
      <c r="E3353" s="10">
        <v>2</v>
      </c>
      <c r="F3353" s="9">
        <v>14186</v>
      </c>
      <c r="G3353" s="9">
        <v>13965</v>
      </c>
      <c r="H3353" s="61">
        <v>2636</v>
      </c>
      <c r="I3353" s="9">
        <v>0</v>
      </c>
      <c r="J3353" s="9">
        <v>0</v>
      </c>
      <c r="K3353" s="9">
        <v>2663</v>
      </c>
      <c r="L3353" s="9">
        <v>4476</v>
      </c>
      <c r="M3353" s="21">
        <v>0</v>
      </c>
      <c r="N3353" s="25"/>
      <c r="O3353" s="11">
        <f t="shared" si="587"/>
        <v>37926</v>
      </c>
      <c r="P3353" s="11">
        <v>0</v>
      </c>
      <c r="Q3353" s="11">
        <f t="shared" si="588"/>
        <v>2663</v>
      </c>
      <c r="S3353" s="11">
        <f t="shared" si="590"/>
        <v>37926</v>
      </c>
      <c r="T3353" s="11">
        <f t="shared" si="584"/>
        <v>37926</v>
      </c>
      <c r="U3353" s="11">
        <f t="shared" si="591"/>
        <v>-3672</v>
      </c>
      <c r="V3353" s="11">
        <f t="shared" si="585"/>
        <v>33450</v>
      </c>
      <c r="W3353" s="12">
        <f t="shared" si="592"/>
        <v>0.88198069925644673</v>
      </c>
      <c r="X3353" s="11">
        <f t="shared" si="586"/>
        <v>4476</v>
      </c>
      <c r="Y3353" s="12">
        <f t="shared" si="593"/>
        <v>0.11801930074355324</v>
      </c>
    </row>
    <row r="3354" spans="1:31">
      <c r="A3354" s="1">
        <v>38051</v>
      </c>
      <c r="B3354" s="7" t="s">
        <v>59</v>
      </c>
      <c r="C3354" s="8" t="str">
        <f t="shared" si="594"/>
        <v>Fri</v>
      </c>
      <c r="E3354" s="10">
        <v>0</v>
      </c>
      <c r="F3354" s="9">
        <v>11196</v>
      </c>
      <c r="G3354" s="9">
        <v>12964</v>
      </c>
      <c r="H3354" s="61">
        <v>1988</v>
      </c>
      <c r="I3354" s="9">
        <v>0</v>
      </c>
      <c r="J3354" s="9">
        <v>0</v>
      </c>
      <c r="K3354" s="9">
        <v>2551</v>
      </c>
      <c r="L3354" s="9">
        <v>1515</v>
      </c>
      <c r="M3354" s="21">
        <v>0</v>
      </c>
      <c r="N3354" s="25"/>
      <c r="O3354" s="11">
        <f t="shared" si="587"/>
        <v>30214</v>
      </c>
      <c r="P3354" s="11">
        <v>0</v>
      </c>
      <c r="Q3354" s="11">
        <f t="shared" si="588"/>
        <v>2551</v>
      </c>
      <c r="S3354" s="11">
        <f t="shared" si="590"/>
        <v>30214</v>
      </c>
      <c r="T3354" s="11">
        <f t="shared" si="584"/>
        <v>30214</v>
      </c>
      <c r="U3354" s="11">
        <f t="shared" si="591"/>
        <v>-7712</v>
      </c>
      <c r="V3354" s="11">
        <f t="shared" si="585"/>
        <v>28699</v>
      </c>
      <c r="W3354" s="12">
        <f t="shared" si="592"/>
        <v>0.94985768186933206</v>
      </c>
      <c r="X3354" s="11">
        <f t="shared" si="586"/>
        <v>1515</v>
      </c>
      <c r="Y3354" s="12">
        <f t="shared" si="593"/>
        <v>5.0142318130667905E-2</v>
      </c>
    </row>
    <row r="3355" spans="1:31">
      <c r="A3355" s="1">
        <v>38052</v>
      </c>
      <c r="B3355" s="7" t="s">
        <v>59</v>
      </c>
      <c r="C3355" s="8" t="str">
        <f t="shared" si="594"/>
        <v>Sat</v>
      </c>
      <c r="E3355" s="10">
        <v>5</v>
      </c>
      <c r="F3355" s="9">
        <v>14337</v>
      </c>
      <c r="G3355" s="9">
        <v>14011</v>
      </c>
      <c r="H3355" s="61">
        <v>3671</v>
      </c>
      <c r="I3355" s="9">
        <v>0</v>
      </c>
      <c r="J3355" s="9">
        <v>0</v>
      </c>
      <c r="K3355" s="9">
        <v>2797</v>
      </c>
      <c r="L3355" s="9">
        <v>3473</v>
      </c>
      <c r="M3355" s="21">
        <v>0</v>
      </c>
      <c r="N3355" s="25"/>
      <c r="O3355" s="11">
        <f t="shared" si="587"/>
        <v>38289</v>
      </c>
      <c r="P3355" s="11">
        <v>0</v>
      </c>
      <c r="Q3355" s="11">
        <f t="shared" si="588"/>
        <v>2797</v>
      </c>
      <c r="S3355" s="11">
        <f t="shared" si="590"/>
        <v>38289</v>
      </c>
      <c r="T3355" s="11">
        <f t="shared" si="584"/>
        <v>38289</v>
      </c>
      <c r="U3355" s="11">
        <f t="shared" si="591"/>
        <v>8075</v>
      </c>
      <c r="V3355" s="11">
        <f t="shared" si="585"/>
        <v>34816</v>
      </c>
      <c r="W3355" s="12">
        <f t="shared" si="592"/>
        <v>0.90929509780877016</v>
      </c>
      <c r="X3355" s="11">
        <f t="shared" si="586"/>
        <v>3473</v>
      </c>
      <c r="Y3355" s="12">
        <f t="shared" si="593"/>
        <v>9.0704902191229855E-2</v>
      </c>
    </row>
    <row r="3356" spans="1:31">
      <c r="A3356" s="1">
        <v>38053</v>
      </c>
      <c r="B3356" s="7" t="s">
        <v>59</v>
      </c>
      <c r="C3356" s="8" t="str">
        <f t="shared" si="594"/>
        <v>Sun</v>
      </c>
      <c r="E3356" s="10">
        <v>16</v>
      </c>
      <c r="F3356" s="9">
        <v>21057</v>
      </c>
      <c r="G3356" s="9">
        <v>16160</v>
      </c>
      <c r="H3356" s="61">
        <v>6808</v>
      </c>
      <c r="I3356" s="9">
        <v>35</v>
      </c>
      <c r="J3356" s="9">
        <v>0</v>
      </c>
      <c r="K3356" s="9">
        <v>2794</v>
      </c>
      <c r="L3356" s="9">
        <v>8045</v>
      </c>
      <c r="M3356" s="21">
        <v>0</v>
      </c>
      <c r="N3356" s="25"/>
      <c r="O3356" s="11">
        <f t="shared" si="587"/>
        <v>54899</v>
      </c>
      <c r="P3356" s="11">
        <v>0</v>
      </c>
      <c r="Q3356" s="11">
        <f t="shared" si="588"/>
        <v>2794</v>
      </c>
      <c r="S3356" s="11">
        <f t="shared" si="590"/>
        <v>54899</v>
      </c>
      <c r="T3356" s="11">
        <f t="shared" si="584"/>
        <v>54899</v>
      </c>
      <c r="U3356" s="11">
        <f t="shared" si="591"/>
        <v>16610</v>
      </c>
      <c r="V3356" s="11">
        <f t="shared" si="585"/>
        <v>46854</v>
      </c>
      <c r="W3356" s="12">
        <f t="shared" si="592"/>
        <v>0.85345816863695145</v>
      </c>
      <c r="X3356" s="11">
        <f t="shared" si="586"/>
        <v>8045</v>
      </c>
      <c r="Y3356" s="12">
        <f t="shared" si="593"/>
        <v>0.14654183136304852</v>
      </c>
    </row>
    <row r="3357" spans="1:31">
      <c r="A3357" s="1">
        <v>38054</v>
      </c>
      <c r="B3357" s="7" t="s">
        <v>59</v>
      </c>
      <c r="C3357" s="8" t="str">
        <f t="shared" si="594"/>
        <v>Mon</v>
      </c>
      <c r="E3357" s="10">
        <v>25</v>
      </c>
      <c r="F3357" s="9">
        <v>35112</v>
      </c>
      <c r="G3357" s="9">
        <v>21059</v>
      </c>
      <c r="H3357" s="61">
        <v>13316</v>
      </c>
      <c r="I3357" s="9">
        <v>333</v>
      </c>
      <c r="J3357" s="9">
        <v>19</v>
      </c>
      <c r="K3357" s="9">
        <v>3694</v>
      </c>
      <c r="L3357" s="9">
        <v>18098</v>
      </c>
      <c r="M3357" s="21">
        <v>0</v>
      </c>
      <c r="N3357" s="25"/>
      <c r="O3357" s="11">
        <f t="shared" si="587"/>
        <v>91631</v>
      </c>
      <c r="P3357" s="11">
        <v>0</v>
      </c>
      <c r="Q3357" s="11">
        <f t="shared" si="588"/>
        <v>3694</v>
      </c>
      <c r="S3357" s="11">
        <f t="shared" si="590"/>
        <v>91631</v>
      </c>
      <c r="T3357" s="11">
        <f t="shared" si="584"/>
        <v>91631</v>
      </c>
      <c r="U3357" s="11">
        <f t="shared" si="591"/>
        <v>36732</v>
      </c>
      <c r="V3357" s="11">
        <f t="shared" si="585"/>
        <v>73533</v>
      </c>
      <c r="W3357" s="12">
        <f t="shared" si="592"/>
        <v>0.80249042354661637</v>
      </c>
      <c r="X3357" s="11">
        <f t="shared" si="586"/>
        <v>18098</v>
      </c>
      <c r="Y3357" s="12">
        <f t="shared" si="593"/>
        <v>0.19750957645338368</v>
      </c>
    </row>
    <row r="3358" spans="1:31">
      <c r="A3358" s="1">
        <v>38055</v>
      </c>
      <c r="B3358" s="7" t="s">
        <v>59</v>
      </c>
      <c r="C3358" s="8" t="str">
        <f t="shared" si="594"/>
        <v>Tue</v>
      </c>
      <c r="E3358" s="10">
        <v>26</v>
      </c>
      <c r="F3358" s="9">
        <v>35630</v>
      </c>
      <c r="G3358" s="9">
        <v>21686</v>
      </c>
      <c r="H3358" s="61">
        <v>13643</v>
      </c>
      <c r="I3358" s="9">
        <v>741</v>
      </c>
      <c r="J3358" s="9">
        <v>12</v>
      </c>
      <c r="K3358" s="9">
        <v>3796</v>
      </c>
      <c r="L3358" s="9">
        <v>19004</v>
      </c>
      <c r="M3358" s="21">
        <v>0</v>
      </c>
      <c r="N3358" s="25"/>
      <c r="O3358" s="11">
        <f t="shared" si="587"/>
        <v>94512</v>
      </c>
      <c r="P3358" s="11">
        <v>0</v>
      </c>
      <c r="Q3358" s="11">
        <f t="shared" si="588"/>
        <v>3796</v>
      </c>
      <c r="S3358" s="11">
        <f t="shared" si="590"/>
        <v>94512</v>
      </c>
      <c r="T3358" s="11">
        <f t="shared" si="584"/>
        <v>94512</v>
      </c>
      <c r="U3358" s="11">
        <f t="shared" si="591"/>
        <v>2881</v>
      </c>
      <c r="V3358" s="11">
        <f t="shared" si="585"/>
        <v>75508</v>
      </c>
      <c r="W3358" s="12">
        <f t="shared" si="592"/>
        <v>0.79892500423226676</v>
      </c>
      <c r="X3358" s="11">
        <f t="shared" si="586"/>
        <v>19004</v>
      </c>
      <c r="Y3358" s="12">
        <f t="shared" si="593"/>
        <v>0.20107499576773319</v>
      </c>
    </row>
    <row r="3359" spans="1:31">
      <c r="A3359" s="1">
        <v>38056</v>
      </c>
      <c r="B3359" s="7" t="s">
        <v>59</v>
      </c>
      <c r="C3359" s="8" t="str">
        <f t="shared" si="594"/>
        <v>Wed</v>
      </c>
      <c r="E3359" s="10">
        <v>28</v>
      </c>
      <c r="F3359" s="9">
        <v>41999</v>
      </c>
      <c r="G3359" s="9">
        <v>23500</v>
      </c>
      <c r="H3359" s="61">
        <v>15756</v>
      </c>
      <c r="I3359" s="9">
        <v>1565</v>
      </c>
      <c r="J3359" s="9">
        <v>49</v>
      </c>
      <c r="K3359" s="9">
        <v>3939</v>
      </c>
      <c r="L3359" s="9">
        <v>24082</v>
      </c>
      <c r="M3359" s="21">
        <v>0</v>
      </c>
      <c r="N3359" s="25"/>
      <c r="O3359" s="11">
        <f t="shared" si="587"/>
        <v>110890</v>
      </c>
      <c r="P3359" s="11">
        <v>0</v>
      </c>
      <c r="Q3359" s="11">
        <f t="shared" si="588"/>
        <v>3939</v>
      </c>
      <c r="S3359" s="11">
        <f t="shared" si="590"/>
        <v>110890</v>
      </c>
      <c r="T3359" s="11">
        <f t="shared" si="584"/>
        <v>110890</v>
      </c>
      <c r="U3359" s="11">
        <f t="shared" si="591"/>
        <v>16378</v>
      </c>
      <c r="V3359" s="11">
        <f t="shared" si="585"/>
        <v>86808</v>
      </c>
      <c r="W3359" s="12">
        <f t="shared" si="592"/>
        <v>0.7828298313644152</v>
      </c>
      <c r="X3359" s="11">
        <f t="shared" si="586"/>
        <v>24082</v>
      </c>
      <c r="Y3359" s="12">
        <f t="shared" si="593"/>
        <v>0.2171701686355848</v>
      </c>
    </row>
    <row r="3360" spans="1:31">
      <c r="A3360" s="1">
        <v>38057</v>
      </c>
      <c r="B3360" s="7" t="s">
        <v>59</v>
      </c>
      <c r="C3360" s="8" t="str">
        <f t="shared" si="594"/>
        <v>Thur</v>
      </c>
      <c r="E3360" s="10">
        <v>18</v>
      </c>
      <c r="F3360" s="9">
        <v>25924</v>
      </c>
      <c r="G3360" s="9">
        <v>18849</v>
      </c>
      <c r="H3360" s="61">
        <v>10553</v>
      </c>
      <c r="I3360" s="9">
        <v>73</v>
      </c>
      <c r="J3360" s="9">
        <v>0</v>
      </c>
      <c r="K3360" s="9">
        <v>3492</v>
      </c>
      <c r="L3360" s="9">
        <v>14087</v>
      </c>
      <c r="M3360" s="21">
        <v>0</v>
      </c>
      <c r="N3360" s="25"/>
      <c r="O3360" s="11">
        <f t="shared" si="587"/>
        <v>72978</v>
      </c>
      <c r="P3360" s="11">
        <v>0</v>
      </c>
      <c r="Q3360" s="11">
        <f t="shared" si="588"/>
        <v>3492</v>
      </c>
      <c r="S3360" s="11">
        <f t="shared" si="590"/>
        <v>72978</v>
      </c>
      <c r="T3360" s="11">
        <f t="shared" si="584"/>
        <v>72978</v>
      </c>
      <c r="U3360" s="11">
        <f t="shared" si="591"/>
        <v>-37912</v>
      </c>
      <c r="V3360" s="11">
        <f t="shared" si="585"/>
        <v>58891</v>
      </c>
      <c r="W3360" s="12">
        <f t="shared" si="592"/>
        <v>0.80696922360163337</v>
      </c>
      <c r="X3360" s="11">
        <f t="shared" si="586"/>
        <v>14087</v>
      </c>
      <c r="Y3360" s="12">
        <f t="shared" si="593"/>
        <v>0.19303077639836663</v>
      </c>
    </row>
    <row r="3361" spans="1:25">
      <c r="A3361" s="1">
        <v>38058</v>
      </c>
      <c r="B3361" s="7" t="s">
        <v>59</v>
      </c>
      <c r="C3361" s="8" t="str">
        <f t="shared" si="594"/>
        <v>Fri</v>
      </c>
      <c r="E3361" s="10">
        <v>20</v>
      </c>
      <c r="F3361" s="9">
        <v>28328</v>
      </c>
      <c r="G3361" s="9">
        <v>18696</v>
      </c>
      <c r="H3361" s="61">
        <v>10866</v>
      </c>
      <c r="I3361" s="9">
        <v>191</v>
      </c>
      <c r="J3361" s="9">
        <v>0</v>
      </c>
      <c r="K3361" s="9">
        <v>3507</v>
      </c>
      <c r="L3361" s="9">
        <v>15166</v>
      </c>
      <c r="M3361" s="21">
        <v>0</v>
      </c>
      <c r="N3361" s="25"/>
      <c r="O3361" s="11">
        <f t="shared" si="587"/>
        <v>76754</v>
      </c>
      <c r="P3361" s="11">
        <v>0</v>
      </c>
      <c r="Q3361" s="11">
        <f t="shared" si="588"/>
        <v>3507</v>
      </c>
      <c r="S3361" s="11">
        <f t="shared" si="590"/>
        <v>76754</v>
      </c>
      <c r="T3361" s="11">
        <f t="shared" si="584"/>
        <v>76754</v>
      </c>
      <c r="U3361" s="11">
        <f t="shared" si="591"/>
        <v>3776</v>
      </c>
      <c r="V3361" s="11">
        <f t="shared" si="585"/>
        <v>61588</v>
      </c>
      <c r="W3361" s="12">
        <f t="shared" si="592"/>
        <v>0.80240769210725171</v>
      </c>
      <c r="X3361" s="11">
        <f t="shared" si="586"/>
        <v>15166</v>
      </c>
      <c r="Y3361" s="12">
        <f t="shared" si="593"/>
        <v>0.19759230789274826</v>
      </c>
    </row>
    <row r="3362" spans="1:25">
      <c r="A3362" s="1">
        <v>38059</v>
      </c>
      <c r="B3362" s="7" t="s">
        <v>59</v>
      </c>
      <c r="C3362" s="8" t="str">
        <f t="shared" si="594"/>
        <v>Sat</v>
      </c>
      <c r="E3362" s="10">
        <v>25</v>
      </c>
      <c r="F3362" s="9">
        <v>31825</v>
      </c>
      <c r="G3362" s="9">
        <v>19389</v>
      </c>
      <c r="H3362" s="61">
        <v>11174</v>
      </c>
      <c r="I3362" s="9">
        <v>119</v>
      </c>
      <c r="J3362" s="9">
        <v>0</v>
      </c>
      <c r="K3362" s="9">
        <v>3763</v>
      </c>
      <c r="L3362" s="9">
        <v>15607</v>
      </c>
      <c r="M3362" s="21">
        <v>0</v>
      </c>
      <c r="N3362" s="25"/>
      <c r="O3362" s="11">
        <f t="shared" si="587"/>
        <v>81877</v>
      </c>
      <c r="P3362" s="11">
        <v>0</v>
      </c>
      <c r="Q3362" s="11">
        <f t="shared" si="588"/>
        <v>3763</v>
      </c>
      <c r="S3362" s="11">
        <f t="shared" si="590"/>
        <v>81877</v>
      </c>
      <c r="T3362" s="11">
        <f t="shared" si="584"/>
        <v>81877</v>
      </c>
      <c r="U3362" s="11">
        <f t="shared" si="591"/>
        <v>5123</v>
      </c>
      <c r="V3362" s="11">
        <f t="shared" si="585"/>
        <v>66270</v>
      </c>
      <c r="W3362" s="12">
        <f t="shared" si="592"/>
        <v>0.80938480892069808</v>
      </c>
      <c r="X3362" s="11">
        <f t="shared" si="586"/>
        <v>15607</v>
      </c>
      <c r="Y3362" s="12">
        <f t="shared" si="593"/>
        <v>0.19061519107930189</v>
      </c>
    </row>
    <row r="3363" spans="1:25">
      <c r="A3363" s="1">
        <v>38060</v>
      </c>
      <c r="B3363" s="7" t="s">
        <v>59</v>
      </c>
      <c r="C3363" s="8" t="str">
        <f t="shared" si="594"/>
        <v>Sun</v>
      </c>
      <c r="E3363" s="10">
        <v>13</v>
      </c>
      <c r="F3363" s="9">
        <v>21638</v>
      </c>
      <c r="G3363" s="9">
        <v>16604</v>
      </c>
      <c r="H3363" s="61">
        <v>7513</v>
      </c>
      <c r="I3363" s="9">
        <v>2</v>
      </c>
      <c r="J3363" s="9">
        <v>0</v>
      </c>
      <c r="K3363" s="9">
        <v>3117</v>
      </c>
      <c r="L3363" s="9">
        <v>9344</v>
      </c>
      <c r="M3363" s="21">
        <v>0</v>
      </c>
      <c r="N3363" s="25"/>
      <c r="O3363" s="11">
        <f t="shared" si="587"/>
        <v>58218</v>
      </c>
      <c r="P3363" s="11">
        <v>0</v>
      </c>
      <c r="Q3363" s="11">
        <f t="shared" si="588"/>
        <v>3117</v>
      </c>
      <c r="S3363" s="11">
        <f t="shared" si="590"/>
        <v>58218</v>
      </c>
      <c r="T3363" s="11">
        <f t="shared" si="584"/>
        <v>58218</v>
      </c>
      <c r="U3363" s="11">
        <f t="shared" si="591"/>
        <v>-23659</v>
      </c>
      <c r="V3363" s="11">
        <f t="shared" si="585"/>
        <v>48874</v>
      </c>
      <c r="W3363" s="12">
        <f t="shared" si="592"/>
        <v>0.83949981105500016</v>
      </c>
      <c r="X3363" s="11">
        <f t="shared" si="586"/>
        <v>9344</v>
      </c>
      <c r="Y3363" s="12">
        <f t="shared" si="593"/>
        <v>0.16050018894499982</v>
      </c>
    </row>
    <row r="3364" spans="1:25">
      <c r="A3364" s="1">
        <v>38061</v>
      </c>
      <c r="B3364" s="7" t="s">
        <v>59</v>
      </c>
      <c r="C3364" s="8" t="str">
        <f t="shared" si="594"/>
        <v>Mon</v>
      </c>
      <c r="E3364" s="10">
        <v>10</v>
      </c>
      <c r="F3364" s="9">
        <v>19231</v>
      </c>
      <c r="G3364" s="9">
        <v>16373</v>
      </c>
      <c r="H3364" s="61">
        <v>7013</v>
      </c>
      <c r="I3364" s="9">
        <v>0</v>
      </c>
      <c r="J3364" s="9">
        <v>0</v>
      </c>
      <c r="K3364" s="9">
        <v>2957</v>
      </c>
      <c r="L3364" s="9">
        <v>6931</v>
      </c>
      <c r="M3364" s="21">
        <v>0</v>
      </c>
      <c r="N3364" s="25"/>
      <c r="O3364" s="11">
        <f t="shared" si="587"/>
        <v>52505</v>
      </c>
      <c r="P3364" s="11">
        <v>0</v>
      </c>
      <c r="Q3364" s="11">
        <f t="shared" si="588"/>
        <v>2957</v>
      </c>
      <c r="S3364" s="11">
        <f t="shared" si="590"/>
        <v>52505</v>
      </c>
      <c r="T3364" s="11">
        <f t="shared" si="584"/>
        <v>52505</v>
      </c>
      <c r="U3364" s="11">
        <f t="shared" si="591"/>
        <v>-5713</v>
      </c>
      <c r="V3364" s="11">
        <f t="shared" si="585"/>
        <v>45574</v>
      </c>
      <c r="W3364" s="12">
        <f t="shared" si="592"/>
        <v>0.86799352442624511</v>
      </c>
      <c r="X3364" s="11">
        <f t="shared" si="586"/>
        <v>6931</v>
      </c>
      <c r="Y3364" s="12">
        <f t="shared" si="593"/>
        <v>0.13200647557375489</v>
      </c>
    </row>
    <row r="3365" spans="1:25">
      <c r="A3365" s="1">
        <v>38062</v>
      </c>
      <c r="B3365" s="7" t="s">
        <v>59</v>
      </c>
      <c r="C3365" s="8" t="str">
        <f t="shared" si="594"/>
        <v>Tue</v>
      </c>
      <c r="E3365" s="10">
        <v>25</v>
      </c>
      <c r="F3365" s="9">
        <v>36960</v>
      </c>
      <c r="G3365" s="9">
        <v>21819</v>
      </c>
      <c r="H3365" s="61">
        <v>14023</v>
      </c>
      <c r="I3365" s="9">
        <v>641</v>
      </c>
      <c r="J3365" s="9">
        <v>0</v>
      </c>
      <c r="K3365" s="9">
        <v>3515</v>
      </c>
      <c r="L3365" s="9">
        <v>19702</v>
      </c>
      <c r="M3365" s="21">
        <v>0</v>
      </c>
      <c r="N3365" s="25"/>
      <c r="O3365" s="11">
        <f t="shared" si="587"/>
        <v>96660</v>
      </c>
      <c r="P3365" s="11">
        <v>0</v>
      </c>
      <c r="Q3365" s="11">
        <f t="shared" si="588"/>
        <v>3515</v>
      </c>
      <c r="S3365" s="11">
        <f t="shared" si="590"/>
        <v>96660</v>
      </c>
      <c r="T3365" s="11">
        <f t="shared" si="584"/>
        <v>96660</v>
      </c>
      <c r="U3365" s="11">
        <f t="shared" si="591"/>
        <v>44155</v>
      </c>
      <c r="V3365" s="11">
        <f t="shared" si="585"/>
        <v>76958</v>
      </c>
      <c r="W3365" s="12">
        <f t="shared" si="592"/>
        <v>0.79617214980343476</v>
      </c>
      <c r="X3365" s="11">
        <f t="shared" si="586"/>
        <v>19702</v>
      </c>
      <c r="Y3365" s="12">
        <f t="shared" si="593"/>
        <v>0.20382785019656527</v>
      </c>
    </row>
    <row r="3366" spans="1:25">
      <c r="A3366" s="1">
        <v>38063</v>
      </c>
      <c r="B3366" s="7" t="s">
        <v>59</v>
      </c>
      <c r="C3366" s="8" t="str">
        <f t="shared" si="594"/>
        <v>Wed</v>
      </c>
      <c r="E3366" s="10">
        <v>26</v>
      </c>
      <c r="F3366" s="9">
        <v>37584</v>
      </c>
      <c r="G3366" s="9">
        <v>21915</v>
      </c>
      <c r="H3366" s="61">
        <v>14097</v>
      </c>
      <c r="I3366" s="9">
        <v>782</v>
      </c>
      <c r="J3366" s="9">
        <v>0</v>
      </c>
      <c r="K3366" s="9">
        <v>4100</v>
      </c>
      <c r="L3366" s="9">
        <v>19487</v>
      </c>
      <c r="M3366" s="21">
        <v>0</v>
      </c>
      <c r="N3366" s="25"/>
      <c r="O3366" s="11">
        <f t="shared" si="587"/>
        <v>97965</v>
      </c>
      <c r="P3366" s="11">
        <v>0</v>
      </c>
      <c r="Q3366" s="11">
        <f t="shared" si="588"/>
        <v>4100</v>
      </c>
      <c r="S3366" s="11">
        <f t="shared" si="590"/>
        <v>97965</v>
      </c>
      <c r="T3366" s="11">
        <f t="shared" si="584"/>
        <v>97965</v>
      </c>
      <c r="U3366" s="11">
        <f t="shared" si="591"/>
        <v>1305</v>
      </c>
      <c r="V3366" s="11">
        <f t="shared" si="585"/>
        <v>78478</v>
      </c>
      <c r="W3366" s="12">
        <f t="shared" si="592"/>
        <v>0.80108201908845</v>
      </c>
      <c r="X3366" s="11">
        <f t="shared" si="586"/>
        <v>19487</v>
      </c>
      <c r="Y3366" s="12">
        <f t="shared" si="593"/>
        <v>0.19891798091155005</v>
      </c>
    </row>
    <row r="3367" spans="1:25">
      <c r="A3367" s="1">
        <v>38064</v>
      </c>
      <c r="B3367" s="7" t="s">
        <v>59</v>
      </c>
      <c r="C3367" s="8" t="str">
        <f t="shared" si="594"/>
        <v>Thur</v>
      </c>
      <c r="E3367" s="10">
        <v>15</v>
      </c>
      <c r="F3367" s="9">
        <v>27297</v>
      </c>
      <c r="G3367" s="9">
        <v>18730</v>
      </c>
      <c r="H3367" s="61">
        <v>10452</v>
      </c>
      <c r="I3367" s="9">
        <v>60</v>
      </c>
      <c r="J3367" s="9">
        <v>0</v>
      </c>
      <c r="K3367" s="9">
        <v>3317</v>
      </c>
      <c r="L3367" s="9">
        <v>12692</v>
      </c>
      <c r="M3367" s="21">
        <v>0</v>
      </c>
      <c r="N3367" s="25"/>
      <c r="O3367" s="11">
        <f t="shared" si="587"/>
        <v>72548</v>
      </c>
      <c r="P3367" s="11">
        <v>0</v>
      </c>
      <c r="Q3367" s="11">
        <f t="shared" si="588"/>
        <v>3317</v>
      </c>
      <c r="S3367" s="11">
        <f t="shared" si="590"/>
        <v>72548</v>
      </c>
      <c r="T3367" s="11">
        <f t="shared" si="584"/>
        <v>72548</v>
      </c>
      <c r="U3367" s="11">
        <f t="shared" si="591"/>
        <v>-25417</v>
      </c>
      <c r="V3367" s="11">
        <f t="shared" si="585"/>
        <v>59856</v>
      </c>
      <c r="W3367" s="12">
        <f t="shared" si="592"/>
        <v>0.82505375751226773</v>
      </c>
      <c r="X3367" s="11">
        <f t="shared" si="586"/>
        <v>12692</v>
      </c>
      <c r="Y3367" s="12">
        <f t="shared" si="593"/>
        <v>0.17494624248773227</v>
      </c>
    </row>
    <row r="3368" spans="1:25">
      <c r="A3368" s="1">
        <v>38065</v>
      </c>
      <c r="B3368" s="7" t="s">
        <v>59</v>
      </c>
      <c r="C3368" s="8" t="str">
        <f t="shared" si="594"/>
        <v>Fri</v>
      </c>
      <c r="E3368" s="10">
        <v>22</v>
      </c>
      <c r="F3368" s="9">
        <v>30480</v>
      </c>
      <c r="G3368" s="9">
        <v>19329</v>
      </c>
      <c r="H3368" s="61">
        <v>11530</v>
      </c>
      <c r="I3368" s="9">
        <v>149</v>
      </c>
      <c r="J3368" s="9">
        <v>0</v>
      </c>
      <c r="K3368" s="9">
        <v>3536</v>
      </c>
      <c r="L3368" s="9">
        <v>15601</v>
      </c>
      <c r="M3368" s="21">
        <v>0</v>
      </c>
      <c r="N3368" s="25"/>
      <c r="O3368" s="11">
        <f t="shared" si="587"/>
        <v>80625</v>
      </c>
      <c r="P3368" s="11">
        <v>0</v>
      </c>
      <c r="Q3368" s="11">
        <f t="shared" si="588"/>
        <v>3536</v>
      </c>
      <c r="S3368" s="11">
        <f t="shared" si="590"/>
        <v>80625</v>
      </c>
      <c r="T3368" s="11">
        <f t="shared" si="584"/>
        <v>80625</v>
      </c>
      <c r="U3368" s="11">
        <f t="shared" si="591"/>
        <v>8077</v>
      </c>
      <c r="V3368" s="11">
        <f t="shared" si="585"/>
        <v>65024</v>
      </c>
      <c r="W3368" s="12">
        <f t="shared" si="592"/>
        <v>0.80649922480620151</v>
      </c>
      <c r="X3368" s="11">
        <f t="shared" si="586"/>
        <v>15601</v>
      </c>
      <c r="Y3368" s="12">
        <f t="shared" si="593"/>
        <v>0.19350077519379846</v>
      </c>
    </row>
    <row r="3369" spans="1:25">
      <c r="A3369" s="1">
        <v>38066</v>
      </c>
      <c r="B3369" s="7" t="s">
        <v>59</v>
      </c>
      <c r="C3369" s="8" t="str">
        <f t="shared" si="594"/>
        <v>Sat</v>
      </c>
      <c r="E3369" s="10">
        <v>10</v>
      </c>
      <c r="F3369" s="9">
        <v>18811</v>
      </c>
      <c r="G3369" s="9">
        <v>15210</v>
      </c>
      <c r="H3369" s="61">
        <v>5217</v>
      </c>
      <c r="I3369" s="9">
        <v>0</v>
      </c>
      <c r="J3369" s="9">
        <v>0</v>
      </c>
      <c r="K3369" s="9">
        <v>2940</v>
      </c>
      <c r="L3369" s="9">
        <v>5140</v>
      </c>
      <c r="M3369" s="21">
        <v>0</v>
      </c>
      <c r="N3369" s="25"/>
      <c r="O3369" s="11">
        <f t="shared" si="587"/>
        <v>47318</v>
      </c>
      <c r="P3369" s="11">
        <v>0</v>
      </c>
      <c r="Q3369" s="11">
        <f t="shared" si="588"/>
        <v>2940</v>
      </c>
      <c r="S3369" s="11">
        <f t="shared" si="590"/>
        <v>47318</v>
      </c>
      <c r="T3369" s="11">
        <f t="shared" si="584"/>
        <v>47318</v>
      </c>
      <c r="U3369" s="11">
        <f t="shared" si="591"/>
        <v>-33307</v>
      </c>
      <c r="V3369" s="11">
        <f t="shared" si="585"/>
        <v>42178</v>
      </c>
      <c r="W3369" s="12">
        <f t="shared" si="592"/>
        <v>0.89137326176085208</v>
      </c>
      <c r="X3369" s="11">
        <f t="shared" si="586"/>
        <v>5140</v>
      </c>
      <c r="Y3369" s="12">
        <f t="shared" si="593"/>
        <v>0.1086267382391479</v>
      </c>
    </row>
    <row r="3370" spans="1:25">
      <c r="A3370" s="1">
        <v>38067</v>
      </c>
      <c r="B3370" s="7" t="s">
        <v>59</v>
      </c>
      <c r="C3370" s="8" t="str">
        <f t="shared" si="594"/>
        <v>Sun</v>
      </c>
      <c r="E3370" s="10">
        <v>20</v>
      </c>
      <c r="F3370" s="9">
        <v>31390</v>
      </c>
      <c r="G3370" s="9">
        <v>19211</v>
      </c>
      <c r="H3370" s="61">
        <v>10395</v>
      </c>
      <c r="I3370" s="9">
        <v>628</v>
      </c>
      <c r="J3370" s="9">
        <v>20</v>
      </c>
      <c r="K3370" s="9">
        <v>3497</v>
      </c>
      <c r="L3370" s="9">
        <v>15736</v>
      </c>
      <c r="M3370" s="21">
        <v>0</v>
      </c>
      <c r="N3370" s="25"/>
      <c r="O3370" s="11">
        <f t="shared" si="587"/>
        <v>80877</v>
      </c>
      <c r="P3370" s="11">
        <v>0</v>
      </c>
      <c r="Q3370" s="11">
        <f t="shared" si="588"/>
        <v>3497</v>
      </c>
      <c r="S3370" s="11">
        <f t="shared" si="590"/>
        <v>80877</v>
      </c>
      <c r="T3370" s="11">
        <f t="shared" si="584"/>
        <v>80877</v>
      </c>
      <c r="U3370" s="11">
        <f t="shared" si="591"/>
        <v>33559</v>
      </c>
      <c r="V3370" s="11">
        <f t="shared" si="585"/>
        <v>65141</v>
      </c>
      <c r="W3370" s="12">
        <f t="shared" si="592"/>
        <v>0.80543294138012045</v>
      </c>
      <c r="X3370" s="11">
        <f t="shared" si="586"/>
        <v>15736</v>
      </c>
      <c r="Y3370" s="12">
        <f t="shared" si="593"/>
        <v>0.19456705861987958</v>
      </c>
    </row>
    <row r="3371" spans="1:25">
      <c r="A3371" s="1">
        <v>38068</v>
      </c>
      <c r="B3371" s="7" t="s">
        <v>59</v>
      </c>
      <c r="C3371" s="8" t="str">
        <f t="shared" si="594"/>
        <v>Mon</v>
      </c>
      <c r="E3371" s="10">
        <v>31</v>
      </c>
      <c r="F3371" s="9">
        <v>44030</v>
      </c>
      <c r="G3371" s="9">
        <v>23972</v>
      </c>
      <c r="H3371" s="61">
        <v>15653</v>
      </c>
      <c r="I3371" s="9">
        <v>1670</v>
      </c>
      <c r="J3371" s="9">
        <v>127</v>
      </c>
      <c r="K3371" s="9">
        <v>4085</v>
      </c>
      <c r="L3371" s="9">
        <v>24461</v>
      </c>
      <c r="M3371" s="21">
        <v>0</v>
      </c>
      <c r="N3371" s="25"/>
      <c r="O3371" s="11">
        <f t="shared" si="587"/>
        <v>113998</v>
      </c>
      <c r="P3371" s="11">
        <v>0</v>
      </c>
      <c r="Q3371" s="11">
        <f t="shared" si="588"/>
        <v>4085</v>
      </c>
      <c r="S3371" s="11">
        <f t="shared" si="590"/>
        <v>113998</v>
      </c>
      <c r="T3371" s="11">
        <f t="shared" si="584"/>
        <v>113998</v>
      </c>
      <c r="U3371" s="11">
        <f t="shared" si="591"/>
        <v>33121</v>
      </c>
      <c r="V3371" s="11">
        <f t="shared" si="585"/>
        <v>89537</v>
      </c>
      <c r="W3371" s="12">
        <f t="shared" si="592"/>
        <v>0.78542606010631766</v>
      </c>
      <c r="X3371" s="11">
        <f t="shared" si="586"/>
        <v>24461</v>
      </c>
      <c r="Y3371" s="12">
        <f t="shared" si="593"/>
        <v>0.21457393989368234</v>
      </c>
    </row>
    <row r="3372" spans="1:25">
      <c r="A3372" s="1">
        <v>38069</v>
      </c>
      <c r="B3372" s="7" t="s">
        <v>59</v>
      </c>
      <c r="C3372" s="8" t="str">
        <f t="shared" si="594"/>
        <v>Tue</v>
      </c>
      <c r="E3372" s="10">
        <v>25</v>
      </c>
      <c r="F3372" s="9">
        <v>33730</v>
      </c>
      <c r="G3372" s="9">
        <v>21582</v>
      </c>
      <c r="H3372" s="61">
        <v>13261</v>
      </c>
      <c r="I3372" s="9">
        <v>357</v>
      </c>
      <c r="J3372" s="9">
        <v>0</v>
      </c>
      <c r="K3372" s="9">
        <v>3820</v>
      </c>
      <c r="L3372" s="9">
        <v>18595</v>
      </c>
      <c r="M3372" s="21">
        <v>0</v>
      </c>
      <c r="N3372" s="25"/>
      <c r="O3372" s="11">
        <f t="shared" si="587"/>
        <v>91345</v>
      </c>
      <c r="P3372" s="11">
        <v>0</v>
      </c>
      <c r="Q3372" s="11">
        <f t="shared" si="588"/>
        <v>3820</v>
      </c>
      <c r="S3372" s="11">
        <f t="shared" si="590"/>
        <v>91345</v>
      </c>
      <c r="T3372" s="11">
        <f t="shared" si="584"/>
        <v>91345</v>
      </c>
      <c r="U3372" s="11">
        <f t="shared" si="591"/>
        <v>-22653</v>
      </c>
      <c r="V3372" s="11">
        <f t="shared" si="585"/>
        <v>72750</v>
      </c>
      <c r="W3372" s="12">
        <f t="shared" si="592"/>
        <v>0.79643111281405665</v>
      </c>
      <c r="X3372" s="11">
        <f t="shared" si="586"/>
        <v>18595</v>
      </c>
      <c r="Y3372" s="12">
        <f t="shared" si="593"/>
        <v>0.2035688871859434</v>
      </c>
    </row>
    <row r="3373" spans="1:25">
      <c r="A3373" s="1">
        <v>38070</v>
      </c>
      <c r="B3373" s="7" t="s">
        <v>59</v>
      </c>
      <c r="C3373" s="8" t="str">
        <f t="shared" si="594"/>
        <v>Wed</v>
      </c>
      <c r="E3373" s="10">
        <v>11</v>
      </c>
      <c r="F3373" s="9">
        <v>22199</v>
      </c>
      <c r="G3373" s="9">
        <v>17227</v>
      </c>
      <c r="H3373" s="61">
        <v>8262</v>
      </c>
      <c r="I3373" s="9">
        <v>0</v>
      </c>
      <c r="J3373" s="9">
        <v>0</v>
      </c>
      <c r="K3373" s="9">
        <v>3399</v>
      </c>
      <c r="L3373" s="9">
        <v>9099</v>
      </c>
      <c r="M3373" s="21">
        <v>0</v>
      </c>
      <c r="N3373" s="25"/>
      <c r="O3373" s="11">
        <f t="shared" si="587"/>
        <v>60186</v>
      </c>
      <c r="P3373" s="11">
        <v>0</v>
      </c>
      <c r="Q3373" s="11">
        <f t="shared" si="588"/>
        <v>3399</v>
      </c>
      <c r="S3373" s="11">
        <f t="shared" si="590"/>
        <v>60186</v>
      </c>
      <c r="T3373" s="11">
        <f t="shared" si="584"/>
        <v>60186</v>
      </c>
      <c r="U3373" s="11">
        <f t="shared" si="591"/>
        <v>-31159</v>
      </c>
      <c r="V3373" s="11">
        <f t="shared" si="585"/>
        <v>51087</v>
      </c>
      <c r="W3373" s="12">
        <f t="shared" si="592"/>
        <v>0.84881866214734325</v>
      </c>
      <c r="X3373" s="11">
        <f t="shared" si="586"/>
        <v>9099</v>
      </c>
      <c r="Y3373" s="12">
        <f t="shared" si="593"/>
        <v>0.15118133785265678</v>
      </c>
    </row>
    <row r="3374" spans="1:25">
      <c r="A3374" s="1">
        <v>38071</v>
      </c>
      <c r="B3374" s="7" t="s">
        <v>59</v>
      </c>
      <c r="C3374" s="8" t="str">
        <f t="shared" si="594"/>
        <v>Thur</v>
      </c>
      <c r="E3374" s="10">
        <v>5</v>
      </c>
      <c r="F3374" s="9">
        <v>15551</v>
      </c>
      <c r="G3374" s="9">
        <v>14996</v>
      </c>
      <c r="H3374" s="61">
        <v>3937</v>
      </c>
      <c r="I3374" s="9">
        <v>0</v>
      </c>
      <c r="J3374" s="9">
        <v>0</v>
      </c>
      <c r="K3374" s="9">
        <v>2689</v>
      </c>
      <c r="L3374" s="9">
        <v>2648</v>
      </c>
      <c r="M3374" s="21">
        <v>0</v>
      </c>
      <c r="N3374" s="25"/>
      <c r="O3374" s="11">
        <f t="shared" si="587"/>
        <v>39821</v>
      </c>
      <c r="P3374" s="11">
        <v>0</v>
      </c>
      <c r="Q3374" s="11">
        <f t="shared" si="588"/>
        <v>2689</v>
      </c>
      <c r="S3374" s="11">
        <f t="shared" si="590"/>
        <v>39821</v>
      </c>
      <c r="T3374" s="11">
        <f t="shared" si="584"/>
        <v>39821</v>
      </c>
      <c r="U3374" s="11">
        <f t="shared" si="591"/>
        <v>-20365</v>
      </c>
      <c r="V3374" s="11">
        <f t="shared" si="585"/>
        <v>37173</v>
      </c>
      <c r="W3374" s="12">
        <f t="shared" si="592"/>
        <v>0.93350242334446654</v>
      </c>
      <c r="X3374" s="11">
        <f t="shared" si="586"/>
        <v>2648</v>
      </c>
      <c r="Y3374" s="12">
        <f t="shared" si="593"/>
        <v>6.6497576655533519E-2</v>
      </c>
    </row>
    <row r="3375" spans="1:25">
      <c r="A3375" s="1">
        <v>38072</v>
      </c>
      <c r="B3375" s="7" t="s">
        <v>59</v>
      </c>
      <c r="C3375" s="8" t="str">
        <f t="shared" si="594"/>
        <v>Fri</v>
      </c>
      <c r="E3375" s="10">
        <v>1</v>
      </c>
      <c r="F3375" s="9">
        <v>12683</v>
      </c>
      <c r="G3375" s="9">
        <v>13270</v>
      </c>
      <c r="H3375" s="61">
        <v>1754</v>
      </c>
      <c r="I3375" s="9">
        <v>0</v>
      </c>
      <c r="J3375" s="9">
        <v>0</v>
      </c>
      <c r="K3375" s="9">
        <v>2794</v>
      </c>
      <c r="L3375" s="9">
        <v>872</v>
      </c>
      <c r="M3375" s="21">
        <v>0</v>
      </c>
      <c r="N3375" s="25"/>
      <c r="O3375" s="11">
        <f t="shared" si="587"/>
        <v>31373</v>
      </c>
      <c r="P3375" s="11">
        <v>0</v>
      </c>
      <c r="Q3375" s="11">
        <f t="shared" si="588"/>
        <v>2794</v>
      </c>
      <c r="S3375" s="11">
        <f t="shared" si="590"/>
        <v>31373</v>
      </c>
      <c r="T3375" s="11">
        <f t="shared" si="584"/>
        <v>31373</v>
      </c>
      <c r="U3375" s="11">
        <f t="shared" si="591"/>
        <v>-8448</v>
      </c>
      <c r="V3375" s="11">
        <f t="shared" si="585"/>
        <v>30501</v>
      </c>
      <c r="W3375" s="12">
        <f t="shared" si="592"/>
        <v>0.9722053995473815</v>
      </c>
      <c r="X3375" s="11">
        <f t="shared" si="586"/>
        <v>872</v>
      </c>
      <c r="Y3375" s="12">
        <f t="shared" si="593"/>
        <v>2.7794600452618494E-2</v>
      </c>
    </row>
    <row r="3376" spans="1:25">
      <c r="A3376" s="1">
        <v>38073</v>
      </c>
      <c r="B3376" s="7" t="s">
        <v>59</v>
      </c>
      <c r="C3376" s="8" t="str">
        <f t="shared" si="594"/>
        <v>Sat</v>
      </c>
      <c r="E3376" s="10">
        <v>0</v>
      </c>
      <c r="F3376" s="9">
        <v>12940</v>
      </c>
      <c r="G3376" s="9">
        <v>13158</v>
      </c>
      <c r="H3376" s="61">
        <v>2753</v>
      </c>
      <c r="I3376" s="9">
        <v>0</v>
      </c>
      <c r="J3376" s="9">
        <v>0</v>
      </c>
      <c r="K3376" s="9">
        <v>2611</v>
      </c>
      <c r="L3376" s="9">
        <v>995</v>
      </c>
      <c r="M3376" s="21">
        <v>0</v>
      </c>
      <c r="N3376" s="25"/>
      <c r="O3376" s="11">
        <f t="shared" si="587"/>
        <v>32457</v>
      </c>
      <c r="P3376" s="11">
        <v>0</v>
      </c>
      <c r="Q3376" s="11">
        <f t="shared" si="588"/>
        <v>2611</v>
      </c>
      <c r="S3376" s="11">
        <f t="shared" si="590"/>
        <v>32457</v>
      </c>
      <c r="T3376" s="11">
        <f t="shared" si="584"/>
        <v>32457</v>
      </c>
      <c r="U3376" s="11">
        <f t="shared" si="591"/>
        <v>1084</v>
      </c>
      <c r="V3376" s="11">
        <f t="shared" si="585"/>
        <v>31462</v>
      </c>
      <c r="W3376" s="12">
        <f t="shared" si="592"/>
        <v>0.96934405521151057</v>
      </c>
      <c r="X3376" s="11">
        <f t="shared" si="586"/>
        <v>995</v>
      </c>
      <c r="Y3376" s="12">
        <f t="shared" si="593"/>
        <v>3.0655944788489386E-2</v>
      </c>
    </row>
    <row r="3377" spans="1:31">
      <c r="A3377" s="1">
        <v>38074</v>
      </c>
      <c r="B3377" s="7" t="s">
        <v>59</v>
      </c>
      <c r="C3377" s="8" t="str">
        <f t="shared" si="594"/>
        <v>Sun</v>
      </c>
      <c r="E3377" s="10">
        <v>14</v>
      </c>
      <c r="F3377" s="9">
        <v>20679</v>
      </c>
      <c r="G3377" s="9">
        <v>15906</v>
      </c>
      <c r="H3377" s="61">
        <v>7924</v>
      </c>
      <c r="I3377" s="9">
        <v>0</v>
      </c>
      <c r="J3377" s="9">
        <v>0</v>
      </c>
      <c r="K3377" s="9">
        <v>3058</v>
      </c>
      <c r="L3377" s="9">
        <v>5655</v>
      </c>
      <c r="M3377" s="21">
        <v>0</v>
      </c>
      <c r="N3377" s="25"/>
      <c r="O3377" s="11">
        <f t="shared" si="587"/>
        <v>53222</v>
      </c>
      <c r="P3377" s="11">
        <v>0</v>
      </c>
      <c r="Q3377" s="11">
        <f t="shared" si="588"/>
        <v>3058</v>
      </c>
      <c r="S3377" s="11">
        <f t="shared" si="590"/>
        <v>53222</v>
      </c>
      <c r="T3377" s="11">
        <f t="shared" si="584"/>
        <v>53222</v>
      </c>
      <c r="U3377" s="11">
        <f t="shared" si="591"/>
        <v>20765</v>
      </c>
      <c r="V3377" s="11">
        <f t="shared" si="585"/>
        <v>47567</v>
      </c>
      <c r="W3377" s="12">
        <f t="shared" si="592"/>
        <v>0.89374694675134347</v>
      </c>
      <c r="X3377" s="11">
        <f t="shared" si="586"/>
        <v>5655</v>
      </c>
      <c r="Y3377" s="12">
        <f t="shared" si="593"/>
        <v>0.10625305324865657</v>
      </c>
    </row>
    <row r="3378" spans="1:31">
      <c r="A3378" s="1">
        <v>38075</v>
      </c>
      <c r="B3378" s="7" t="s">
        <v>59</v>
      </c>
      <c r="C3378" s="8" t="str">
        <f t="shared" si="594"/>
        <v>Mon</v>
      </c>
      <c r="E3378" s="10">
        <v>20</v>
      </c>
      <c r="F3378" s="9">
        <v>29864</v>
      </c>
      <c r="G3378" s="9">
        <v>19412</v>
      </c>
      <c r="H3378" s="61">
        <v>12127</v>
      </c>
      <c r="I3378" s="9">
        <v>128</v>
      </c>
      <c r="J3378" s="9">
        <v>0</v>
      </c>
      <c r="K3378" s="9">
        <v>3278</v>
      </c>
      <c r="L3378" s="9">
        <v>13176</v>
      </c>
      <c r="M3378" s="21">
        <v>0</v>
      </c>
      <c r="N3378" s="25"/>
      <c r="O3378" s="11">
        <f t="shared" si="587"/>
        <v>77985</v>
      </c>
      <c r="P3378" s="11">
        <v>0</v>
      </c>
      <c r="Q3378" s="11">
        <f t="shared" si="588"/>
        <v>3278</v>
      </c>
      <c r="S3378" s="11">
        <f t="shared" si="590"/>
        <v>77985</v>
      </c>
      <c r="T3378" s="11">
        <f t="shared" si="584"/>
        <v>77985</v>
      </c>
      <c r="U3378" s="11">
        <f t="shared" si="591"/>
        <v>24763</v>
      </c>
      <c r="V3378" s="11">
        <f t="shared" si="585"/>
        <v>64809</v>
      </c>
      <c r="W3378" s="12">
        <f t="shared" si="592"/>
        <v>0.83104443162146568</v>
      </c>
      <c r="X3378" s="11">
        <f t="shared" si="586"/>
        <v>13176</v>
      </c>
      <c r="Y3378" s="12">
        <f t="shared" si="593"/>
        <v>0.16895556837853434</v>
      </c>
    </row>
    <row r="3379" spans="1:31">
      <c r="A3379" s="1">
        <v>38076</v>
      </c>
      <c r="B3379" s="7" t="s">
        <v>59</v>
      </c>
      <c r="C3379" s="8" t="str">
        <f t="shared" si="594"/>
        <v>Tue</v>
      </c>
      <c r="E3379" s="10">
        <v>18</v>
      </c>
      <c r="F3379" s="9">
        <v>28752</v>
      </c>
      <c r="G3379" s="9">
        <v>18635</v>
      </c>
      <c r="H3379" s="61">
        <v>11036</v>
      </c>
      <c r="I3379" s="9">
        <v>4</v>
      </c>
      <c r="J3379" s="9">
        <v>0</v>
      </c>
      <c r="K3379" s="9">
        <v>2787</v>
      </c>
      <c r="L3379" s="9">
        <v>11079</v>
      </c>
      <c r="M3379" s="21">
        <v>0</v>
      </c>
      <c r="N3379" s="25"/>
      <c r="O3379" s="11">
        <f t="shared" si="587"/>
        <v>72293</v>
      </c>
      <c r="P3379" s="11">
        <v>0</v>
      </c>
      <c r="Q3379" s="11">
        <f t="shared" si="588"/>
        <v>2787</v>
      </c>
      <c r="S3379" s="11">
        <f t="shared" si="590"/>
        <v>72293</v>
      </c>
      <c r="T3379" s="11">
        <f t="shared" si="584"/>
        <v>72293</v>
      </c>
      <c r="U3379" s="11">
        <f t="shared" si="591"/>
        <v>-5692</v>
      </c>
      <c r="V3379" s="11">
        <f t="shared" si="585"/>
        <v>61214</v>
      </c>
      <c r="W3379" s="12">
        <f t="shared" si="592"/>
        <v>0.8467486478635553</v>
      </c>
      <c r="X3379" s="11">
        <f t="shared" si="586"/>
        <v>11079</v>
      </c>
      <c r="Y3379" s="12">
        <f t="shared" si="593"/>
        <v>0.15325135213644475</v>
      </c>
    </row>
    <row r="3380" spans="1:31">
      <c r="A3380" s="1">
        <v>38077</v>
      </c>
      <c r="B3380" s="7" t="s">
        <v>59</v>
      </c>
      <c r="C3380" s="8" t="str">
        <f t="shared" si="594"/>
        <v>Wed</v>
      </c>
      <c r="E3380" s="10">
        <v>17</v>
      </c>
      <c r="F3380" s="9">
        <v>28002</v>
      </c>
      <c r="G3380" s="9">
        <v>18493</v>
      </c>
      <c r="H3380" s="61">
        <v>10977</v>
      </c>
      <c r="I3380" s="9">
        <v>0</v>
      </c>
      <c r="J3380" s="9">
        <v>0</v>
      </c>
      <c r="K3380" s="9">
        <v>3418</v>
      </c>
      <c r="L3380" s="9">
        <v>11451</v>
      </c>
      <c r="M3380" s="21">
        <v>0</v>
      </c>
      <c r="N3380" s="25"/>
      <c r="O3380" s="11">
        <f t="shared" si="587"/>
        <v>72341</v>
      </c>
      <c r="P3380" s="11">
        <v>0</v>
      </c>
      <c r="Q3380" s="11">
        <f t="shared" si="588"/>
        <v>3418</v>
      </c>
      <c r="S3380" s="11">
        <f t="shared" si="590"/>
        <v>72341</v>
      </c>
      <c r="T3380" s="11">
        <f t="shared" si="584"/>
        <v>72341</v>
      </c>
      <c r="U3380" s="11">
        <f t="shared" si="591"/>
        <v>48</v>
      </c>
      <c r="V3380" s="11">
        <f t="shared" si="585"/>
        <v>60890</v>
      </c>
      <c r="W3380" s="12">
        <f t="shared" si="592"/>
        <v>0.8417080217304157</v>
      </c>
      <c r="X3380" s="11">
        <f t="shared" si="586"/>
        <v>11451</v>
      </c>
      <c r="Y3380" s="12">
        <f t="shared" si="593"/>
        <v>0.15829197826958433</v>
      </c>
    </row>
    <row r="3381" spans="1:31">
      <c r="A3381" s="1">
        <v>38078</v>
      </c>
      <c r="B3381" s="7" t="s">
        <v>60</v>
      </c>
      <c r="C3381" s="8" t="str">
        <f t="shared" si="594"/>
        <v>Thur</v>
      </c>
      <c r="E3381" s="10">
        <v>17</v>
      </c>
      <c r="F3381" s="9">
        <v>30623</v>
      </c>
      <c r="G3381" s="9">
        <v>19051</v>
      </c>
      <c r="H3381" s="61">
        <v>11772</v>
      </c>
      <c r="I3381" s="9">
        <v>24</v>
      </c>
      <c r="J3381" s="9">
        <v>0</v>
      </c>
      <c r="K3381" s="9">
        <v>3560</v>
      </c>
      <c r="L3381" s="9">
        <v>12370</v>
      </c>
      <c r="M3381" s="21">
        <v>0</v>
      </c>
      <c r="N3381" s="25"/>
      <c r="O3381" s="11">
        <f t="shared" si="587"/>
        <v>77400</v>
      </c>
      <c r="P3381" s="11">
        <v>0</v>
      </c>
      <c r="Q3381" s="11">
        <f t="shared" si="588"/>
        <v>3560</v>
      </c>
      <c r="S3381" s="11">
        <f t="shared" ref="S3381:S3410" si="595">O3381-P3381</f>
        <v>77400</v>
      </c>
      <c r="T3381" s="11">
        <f t="shared" si="584"/>
        <v>77400</v>
      </c>
      <c r="U3381" s="11">
        <f t="shared" ref="U3381:U3410" si="596">S3381-S3380</f>
        <v>5059</v>
      </c>
      <c r="V3381" s="11">
        <f t="shared" si="585"/>
        <v>65030</v>
      </c>
      <c r="W3381" s="12">
        <f t="shared" ref="W3381:W3410" si="597">V3381/S3381</f>
        <v>0.84018087855297152</v>
      </c>
      <c r="X3381" s="11">
        <f t="shared" si="586"/>
        <v>12370</v>
      </c>
      <c r="Y3381" s="12">
        <f t="shared" ref="Y3381:Y3410" si="598">X3381/S3381</f>
        <v>0.15981912144702842</v>
      </c>
      <c r="AA3381" s="9">
        <f>INTERCEPT(T3381:T3410,E3381:E3410)</f>
        <v>25477.719679175021</v>
      </c>
      <c r="AB3381" s="9">
        <f>SLOPE(T3381:T3410,E3381:E3410)</f>
        <v>2653.8447436264682</v>
      </c>
      <c r="AC3381" s="12">
        <f>RSQ(T3381:T3410,E3381:E3410)</f>
        <v>0.92720060018799255</v>
      </c>
      <c r="AD3381" s="9">
        <f>AA3381+(AB3381*55)</f>
        <v>171439.1805786308</v>
      </c>
      <c r="AE3381" s="10">
        <f>SUM(E3381:E3410)</f>
        <v>255</v>
      </c>
    </row>
    <row r="3382" spans="1:31">
      <c r="A3382" s="1">
        <v>38079</v>
      </c>
      <c r="B3382" s="7" t="s">
        <v>60</v>
      </c>
      <c r="C3382" s="8" t="str">
        <f t="shared" si="594"/>
        <v>Fri</v>
      </c>
      <c r="E3382" s="10">
        <v>20</v>
      </c>
      <c r="F3382" s="9">
        <v>32051</v>
      </c>
      <c r="G3382" s="9">
        <v>19054</v>
      </c>
      <c r="H3382" s="61">
        <v>12072</v>
      </c>
      <c r="I3382" s="9">
        <v>0</v>
      </c>
      <c r="J3382" s="9">
        <v>0</v>
      </c>
      <c r="K3382" s="9">
        <v>3694</v>
      </c>
      <c r="L3382" s="9">
        <v>12831</v>
      </c>
      <c r="M3382" s="21">
        <v>0</v>
      </c>
      <c r="N3382" s="25"/>
      <c r="O3382" s="11">
        <f t="shared" si="587"/>
        <v>79702</v>
      </c>
      <c r="P3382" s="11">
        <v>0</v>
      </c>
      <c r="Q3382" s="11">
        <f t="shared" si="588"/>
        <v>3694</v>
      </c>
      <c r="S3382" s="11">
        <f t="shared" si="595"/>
        <v>79702</v>
      </c>
      <c r="T3382" s="11">
        <f t="shared" si="584"/>
        <v>79702</v>
      </c>
      <c r="U3382" s="11">
        <f t="shared" si="596"/>
        <v>2302</v>
      </c>
      <c r="V3382" s="11">
        <f t="shared" si="585"/>
        <v>66871</v>
      </c>
      <c r="W3382" s="12">
        <f t="shared" si="597"/>
        <v>0.83901282276479883</v>
      </c>
      <c r="X3382" s="11">
        <f t="shared" si="586"/>
        <v>12831</v>
      </c>
      <c r="Y3382" s="12">
        <f t="shared" si="598"/>
        <v>0.16098717723520112</v>
      </c>
    </row>
    <row r="3383" spans="1:31">
      <c r="A3383" s="1">
        <v>38080</v>
      </c>
      <c r="B3383" s="7" t="s">
        <v>60</v>
      </c>
      <c r="C3383" s="8" t="str">
        <f t="shared" si="594"/>
        <v>Sat</v>
      </c>
      <c r="E3383" s="10">
        <v>16</v>
      </c>
      <c r="F3383" s="9">
        <v>24550</v>
      </c>
      <c r="G3383" s="9">
        <v>16076</v>
      </c>
      <c r="H3383" s="61">
        <v>8779</v>
      </c>
      <c r="I3383" s="9">
        <v>0</v>
      </c>
      <c r="J3383" s="9">
        <v>0</v>
      </c>
      <c r="K3383" s="9">
        <v>3053</v>
      </c>
      <c r="L3383" s="9">
        <v>9293</v>
      </c>
      <c r="M3383" s="21">
        <v>0</v>
      </c>
      <c r="N3383" s="25"/>
      <c r="O3383" s="11">
        <f t="shared" si="587"/>
        <v>61751</v>
      </c>
      <c r="P3383" s="11">
        <v>0</v>
      </c>
      <c r="Q3383" s="11">
        <f t="shared" si="588"/>
        <v>3053</v>
      </c>
      <c r="S3383" s="11">
        <f t="shared" si="595"/>
        <v>61751</v>
      </c>
      <c r="T3383" s="11">
        <f t="shared" si="584"/>
        <v>61751</v>
      </c>
      <c r="U3383" s="11">
        <f t="shared" si="596"/>
        <v>-17951</v>
      </c>
      <c r="V3383" s="11">
        <f t="shared" si="585"/>
        <v>52458</v>
      </c>
      <c r="W3383" s="12">
        <f t="shared" si="597"/>
        <v>0.84950850998364402</v>
      </c>
      <c r="X3383" s="11">
        <f t="shared" si="586"/>
        <v>9293</v>
      </c>
      <c r="Y3383" s="12">
        <f t="shared" si="598"/>
        <v>0.15049149001635601</v>
      </c>
    </row>
    <row r="3384" spans="1:31">
      <c r="A3384" s="1">
        <v>38081</v>
      </c>
      <c r="B3384" s="7" t="s">
        <v>60</v>
      </c>
      <c r="C3384" s="8" t="str">
        <f t="shared" si="594"/>
        <v>Sun</v>
      </c>
      <c r="E3384" s="10">
        <v>18</v>
      </c>
      <c r="F3384" s="9">
        <v>31673</v>
      </c>
      <c r="G3384" s="9">
        <v>19072</v>
      </c>
      <c r="H3384" s="61">
        <v>11713</v>
      </c>
      <c r="I3384" s="9">
        <v>339</v>
      </c>
      <c r="J3384" s="9">
        <v>0</v>
      </c>
      <c r="K3384" s="9">
        <v>10895</v>
      </c>
      <c r="L3384" s="9">
        <v>14775</v>
      </c>
      <c r="M3384" s="21">
        <v>0</v>
      </c>
      <c r="N3384" s="25"/>
      <c r="O3384" s="11">
        <f t="shared" si="587"/>
        <v>88467</v>
      </c>
      <c r="P3384" s="11">
        <v>8407</v>
      </c>
      <c r="Q3384" s="11">
        <f t="shared" si="588"/>
        <v>2488</v>
      </c>
      <c r="S3384" s="11">
        <f t="shared" si="595"/>
        <v>80060</v>
      </c>
      <c r="T3384" s="11">
        <f t="shared" si="584"/>
        <v>80060</v>
      </c>
      <c r="U3384" s="11">
        <f t="shared" si="596"/>
        <v>18309</v>
      </c>
      <c r="V3384" s="11">
        <f t="shared" si="585"/>
        <v>65285</v>
      </c>
      <c r="W3384" s="12">
        <f t="shared" si="597"/>
        <v>0.81545091181613794</v>
      </c>
      <c r="X3384" s="11">
        <f t="shared" si="586"/>
        <v>14775</v>
      </c>
      <c r="Y3384" s="12">
        <f t="shared" si="598"/>
        <v>0.18454908818386209</v>
      </c>
    </row>
    <row r="3385" spans="1:31">
      <c r="A3385" s="1">
        <v>38082</v>
      </c>
      <c r="B3385" s="7" t="s">
        <v>60</v>
      </c>
      <c r="C3385" s="8" t="str">
        <f t="shared" si="594"/>
        <v>Mon</v>
      </c>
      <c r="E3385" s="10">
        <v>23</v>
      </c>
      <c r="F3385" s="9">
        <v>35929</v>
      </c>
      <c r="G3385" s="9">
        <v>21108</v>
      </c>
      <c r="H3385" s="61">
        <v>13991</v>
      </c>
      <c r="I3385" s="9">
        <v>371</v>
      </c>
      <c r="J3385" s="9">
        <v>0</v>
      </c>
      <c r="K3385" s="9">
        <v>28464</v>
      </c>
      <c r="L3385" s="9">
        <v>16392</v>
      </c>
      <c r="M3385" s="21">
        <v>0</v>
      </c>
      <c r="N3385" s="25"/>
      <c r="O3385" s="11">
        <f t="shared" si="587"/>
        <v>116255</v>
      </c>
      <c r="P3385" s="11">
        <v>23889</v>
      </c>
      <c r="Q3385" s="11">
        <f t="shared" si="588"/>
        <v>4575</v>
      </c>
      <c r="S3385" s="11">
        <f t="shared" si="595"/>
        <v>92366</v>
      </c>
      <c r="T3385" s="11">
        <f t="shared" si="584"/>
        <v>92366</v>
      </c>
      <c r="U3385" s="11">
        <f t="shared" si="596"/>
        <v>12306</v>
      </c>
      <c r="V3385" s="11">
        <f t="shared" si="585"/>
        <v>75974</v>
      </c>
      <c r="W3385" s="12">
        <f t="shared" si="597"/>
        <v>0.82253210055648185</v>
      </c>
      <c r="X3385" s="11">
        <f t="shared" si="586"/>
        <v>16392</v>
      </c>
      <c r="Y3385" s="12">
        <f t="shared" si="598"/>
        <v>0.17746789944351818</v>
      </c>
    </row>
    <row r="3386" spans="1:31">
      <c r="A3386" s="1">
        <v>38083</v>
      </c>
      <c r="B3386" s="7" t="s">
        <v>60</v>
      </c>
      <c r="C3386" s="8" t="str">
        <f t="shared" si="594"/>
        <v>Tue</v>
      </c>
      <c r="E3386" s="10">
        <v>15</v>
      </c>
      <c r="F3386" s="9">
        <v>24696</v>
      </c>
      <c r="G3386" s="9">
        <v>17322</v>
      </c>
      <c r="H3386" s="61">
        <v>9471</v>
      </c>
      <c r="I3386" s="9">
        <v>0</v>
      </c>
      <c r="J3386" s="9">
        <v>0</v>
      </c>
      <c r="K3386" s="9">
        <v>4796</v>
      </c>
      <c r="L3386" s="9">
        <v>7180</v>
      </c>
      <c r="M3386" s="21">
        <v>0</v>
      </c>
      <c r="N3386" s="25"/>
      <c r="O3386" s="11">
        <f t="shared" si="587"/>
        <v>63465</v>
      </c>
      <c r="P3386" s="11">
        <v>1744</v>
      </c>
      <c r="Q3386" s="11">
        <f t="shared" si="588"/>
        <v>3052</v>
      </c>
      <c r="S3386" s="11">
        <f t="shared" si="595"/>
        <v>61721</v>
      </c>
      <c r="T3386" s="11">
        <f t="shared" si="584"/>
        <v>61721</v>
      </c>
      <c r="U3386" s="11">
        <f t="shared" si="596"/>
        <v>-30645</v>
      </c>
      <c r="V3386" s="11">
        <f t="shared" si="585"/>
        <v>54541</v>
      </c>
      <c r="W3386" s="12">
        <f t="shared" si="597"/>
        <v>0.8836700636736281</v>
      </c>
      <c r="X3386" s="11">
        <f t="shared" si="586"/>
        <v>7180</v>
      </c>
      <c r="Y3386" s="12">
        <f t="shared" si="598"/>
        <v>0.1163299363263719</v>
      </c>
    </row>
    <row r="3387" spans="1:31">
      <c r="A3387" s="1">
        <v>38084</v>
      </c>
      <c r="B3387" s="7" t="s">
        <v>60</v>
      </c>
      <c r="C3387" s="8" t="str">
        <f t="shared" si="594"/>
        <v>Wed</v>
      </c>
      <c r="E3387" s="10">
        <v>4</v>
      </c>
      <c r="F3387" s="9">
        <v>17133</v>
      </c>
      <c r="G3387" s="9">
        <v>14423</v>
      </c>
      <c r="H3387" s="61">
        <v>7872</v>
      </c>
      <c r="I3387" s="9">
        <v>0</v>
      </c>
      <c r="J3387" s="9">
        <v>0</v>
      </c>
      <c r="K3387" s="9">
        <v>2916</v>
      </c>
      <c r="L3387" s="9">
        <v>1</v>
      </c>
      <c r="M3387" s="21">
        <v>0</v>
      </c>
      <c r="N3387" s="25"/>
      <c r="O3387" s="11">
        <f t="shared" si="587"/>
        <v>42345</v>
      </c>
      <c r="P3387" s="11">
        <v>0</v>
      </c>
      <c r="Q3387" s="11">
        <f t="shared" si="588"/>
        <v>2916</v>
      </c>
      <c r="S3387" s="11">
        <f t="shared" si="595"/>
        <v>42345</v>
      </c>
      <c r="T3387" s="11">
        <f t="shared" si="584"/>
        <v>42345</v>
      </c>
      <c r="U3387" s="11">
        <f t="shared" si="596"/>
        <v>-19376</v>
      </c>
      <c r="V3387" s="11">
        <f t="shared" si="585"/>
        <v>42344</v>
      </c>
      <c r="W3387" s="12">
        <f t="shared" si="597"/>
        <v>0.99997638446097536</v>
      </c>
      <c r="X3387" s="11">
        <f t="shared" si="586"/>
        <v>1</v>
      </c>
      <c r="Y3387" s="12">
        <f t="shared" si="598"/>
        <v>2.3615539024678238E-5</v>
      </c>
    </row>
    <row r="3388" spans="1:31">
      <c r="A3388" s="1">
        <v>38085</v>
      </c>
      <c r="B3388" s="7" t="s">
        <v>60</v>
      </c>
      <c r="C3388" s="8" t="str">
        <f t="shared" si="594"/>
        <v>Thur</v>
      </c>
      <c r="E3388" s="10">
        <v>9</v>
      </c>
      <c r="F3388" s="9">
        <v>18969</v>
      </c>
      <c r="G3388" s="9">
        <v>12471</v>
      </c>
      <c r="H3388" s="61">
        <v>8118</v>
      </c>
      <c r="I3388" s="9">
        <v>0</v>
      </c>
      <c r="J3388" s="9">
        <v>0</v>
      </c>
      <c r="K3388" s="9">
        <v>2982</v>
      </c>
      <c r="L3388" s="9">
        <v>0</v>
      </c>
      <c r="M3388" s="21">
        <v>0</v>
      </c>
      <c r="N3388" s="25"/>
      <c r="O3388" s="11">
        <f t="shared" si="587"/>
        <v>42540</v>
      </c>
      <c r="P3388" s="11">
        <v>0</v>
      </c>
      <c r="Q3388" s="11">
        <f t="shared" si="588"/>
        <v>2982</v>
      </c>
      <c r="S3388" s="11">
        <f t="shared" si="595"/>
        <v>42540</v>
      </c>
      <c r="T3388" s="11">
        <f t="shared" si="584"/>
        <v>42540</v>
      </c>
      <c r="U3388" s="11">
        <f t="shared" si="596"/>
        <v>195</v>
      </c>
      <c r="V3388" s="11">
        <f t="shared" si="585"/>
        <v>42540</v>
      </c>
      <c r="W3388" s="12">
        <f t="shared" si="597"/>
        <v>1</v>
      </c>
      <c r="X3388" s="11">
        <f t="shared" si="586"/>
        <v>0</v>
      </c>
      <c r="Y3388" s="12">
        <f t="shared" si="598"/>
        <v>0</v>
      </c>
    </row>
    <row r="3389" spans="1:31">
      <c r="A3389" s="1">
        <v>38086</v>
      </c>
      <c r="B3389" s="7" t="s">
        <v>60</v>
      </c>
      <c r="C3389" s="8" t="str">
        <f t="shared" si="594"/>
        <v>Fri</v>
      </c>
      <c r="E3389" s="10">
        <v>10</v>
      </c>
      <c r="F3389" s="9">
        <v>18252</v>
      </c>
      <c r="G3389" s="9">
        <v>11808</v>
      </c>
      <c r="H3389" s="61">
        <v>7256</v>
      </c>
      <c r="I3389" s="9">
        <v>0</v>
      </c>
      <c r="J3389" s="9">
        <v>0</v>
      </c>
      <c r="K3389" s="9">
        <v>2930</v>
      </c>
      <c r="L3389" s="9">
        <v>0</v>
      </c>
      <c r="M3389" s="21">
        <v>0</v>
      </c>
      <c r="N3389" s="25"/>
      <c r="O3389" s="11">
        <f t="shared" si="587"/>
        <v>40246</v>
      </c>
      <c r="P3389" s="11">
        <v>0</v>
      </c>
      <c r="Q3389" s="11">
        <f t="shared" si="588"/>
        <v>2930</v>
      </c>
      <c r="S3389" s="11">
        <f t="shared" si="595"/>
        <v>40246</v>
      </c>
      <c r="T3389" s="11">
        <f t="shared" si="584"/>
        <v>40246</v>
      </c>
      <c r="U3389" s="11">
        <f t="shared" si="596"/>
        <v>-2294</v>
      </c>
      <c r="V3389" s="11">
        <f t="shared" si="585"/>
        <v>40246</v>
      </c>
      <c r="W3389" s="12">
        <f t="shared" si="597"/>
        <v>1</v>
      </c>
      <c r="X3389" s="11">
        <f t="shared" si="586"/>
        <v>0</v>
      </c>
      <c r="Y3389" s="12">
        <f t="shared" si="598"/>
        <v>0</v>
      </c>
    </row>
    <row r="3390" spans="1:31">
      <c r="A3390" s="1">
        <v>38087</v>
      </c>
      <c r="B3390" s="7" t="s">
        <v>60</v>
      </c>
      <c r="C3390" s="8" t="str">
        <f t="shared" si="594"/>
        <v>Sat</v>
      </c>
      <c r="E3390" s="10">
        <v>12</v>
      </c>
      <c r="F3390" s="9">
        <v>24213</v>
      </c>
      <c r="G3390" s="9">
        <v>12948</v>
      </c>
      <c r="H3390" s="61">
        <v>8447</v>
      </c>
      <c r="I3390" s="9">
        <v>0</v>
      </c>
      <c r="J3390" s="9">
        <v>0</v>
      </c>
      <c r="K3390" s="9">
        <v>3081</v>
      </c>
      <c r="L3390" s="9">
        <v>0</v>
      </c>
      <c r="M3390" s="21">
        <v>0</v>
      </c>
      <c r="N3390" s="25"/>
      <c r="O3390" s="11">
        <f t="shared" si="587"/>
        <v>48689</v>
      </c>
      <c r="P3390" s="11">
        <v>0</v>
      </c>
      <c r="Q3390" s="11">
        <f t="shared" si="588"/>
        <v>3081</v>
      </c>
      <c r="S3390" s="11">
        <f t="shared" si="595"/>
        <v>48689</v>
      </c>
      <c r="T3390" s="11">
        <f t="shared" si="584"/>
        <v>48689</v>
      </c>
      <c r="U3390" s="11">
        <f t="shared" si="596"/>
        <v>8443</v>
      </c>
      <c r="V3390" s="11">
        <f t="shared" si="585"/>
        <v>48689</v>
      </c>
      <c r="W3390" s="12">
        <f t="shared" si="597"/>
        <v>1</v>
      </c>
      <c r="X3390" s="11">
        <f t="shared" si="586"/>
        <v>0</v>
      </c>
      <c r="Y3390" s="12">
        <f t="shared" si="598"/>
        <v>0</v>
      </c>
    </row>
    <row r="3391" spans="1:31">
      <c r="A3391" s="1">
        <v>38088</v>
      </c>
      <c r="B3391" s="7" t="s">
        <v>60</v>
      </c>
      <c r="C3391" s="8" t="str">
        <f t="shared" si="594"/>
        <v>Sun</v>
      </c>
      <c r="E3391" s="10">
        <v>18</v>
      </c>
      <c r="F3391" s="9">
        <v>37237</v>
      </c>
      <c r="G3391" s="9">
        <v>15932</v>
      </c>
      <c r="H3391" s="61">
        <v>11091</v>
      </c>
      <c r="I3391" s="9">
        <v>115</v>
      </c>
      <c r="J3391" s="9">
        <v>0</v>
      </c>
      <c r="K3391" s="9">
        <v>3350</v>
      </c>
      <c r="L3391" s="9">
        <v>29</v>
      </c>
      <c r="M3391" s="21">
        <v>0</v>
      </c>
      <c r="N3391" s="25"/>
      <c r="O3391" s="11">
        <f t="shared" si="587"/>
        <v>67754</v>
      </c>
      <c r="P3391" s="11">
        <v>0</v>
      </c>
      <c r="Q3391" s="11">
        <f t="shared" si="588"/>
        <v>3350</v>
      </c>
      <c r="S3391" s="11">
        <f t="shared" si="595"/>
        <v>67754</v>
      </c>
      <c r="T3391" s="11">
        <f t="shared" si="584"/>
        <v>67754</v>
      </c>
      <c r="U3391" s="11">
        <f t="shared" si="596"/>
        <v>19065</v>
      </c>
      <c r="V3391" s="11">
        <f t="shared" si="585"/>
        <v>67725</v>
      </c>
      <c r="W3391" s="12">
        <f t="shared" si="597"/>
        <v>0.99957198099005229</v>
      </c>
      <c r="X3391" s="11">
        <f t="shared" si="586"/>
        <v>29</v>
      </c>
      <c r="Y3391" s="12">
        <f t="shared" si="598"/>
        <v>4.2801900994775217E-4</v>
      </c>
    </row>
    <row r="3392" spans="1:31">
      <c r="A3392" s="1">
        <v>38089</v>
      </c>
      <c r="B3392" s="7" t="s">
        <v>60</v>
      </c>
      <c r="C3392" s="8" t="str">
        <f t="shared" si="594"/>
        <v>Mon</v>
      </c>
      <c r="E3392" s="10">
        <v>17</v>
      </c>
      <c r="F3392" s="9">
        <v>42724</v>
      </c>
      <c r="G3392" s="9">
        <v>17657</v>
      </c>
      <c r="H3392" s="61">
        <v>12985</v>
      </c>
      <c r="I3392" s="9">
        <v>350</v>
      </c>
      <c r="J3392" s="9">
        <v>0</v>
      </c>
      <c r="K3392" s="9">
        <v>3578</v>
      </c>
      <c r="L3392" s="9">
        <v>37</v>
      </c>
      <c r="M3392" s="21">
        <v>0</v>
      </c>
      <c r="N3392" s="25"/>
      <c r="O3392" s="11">
        <f t="shared" si="587"/>
        <v>77331</v>
      </c>
      <c r="P3392" s="11">
        <v>0</v>
      </c>
      <c r="Q3392" s="11">
        <f t="shared" si="588"/>
        <v>3578</v>
      </c>
      <c r="S3392" s="11">
        <f t="shared" si="595"/>
        <v>77331</v>
      </c>
      <c r="T3392" s="11">
        <f t="shared" si="584"/>
        <v>77331</v>
      </c>
      <c r="U3392" s="11">
        <f t="shared" si="596"/>
        <v>9577</v>
      </c>
      <c r="V3392" s="11">
        <f t="shared" si="585"/>
        <v>77294</v>
      </c>
      <c r="W3392" s="12">
        <f t="shared" si="597"/>
        <v>0.99952153728776294</v>
      </c>
      <c r="X3392" s="11">
        <f t="shared" si="586"/>
        <v>37</v>
      </c>
      <c r="Y3392" s="12">
        <f t="shared" si="598"/>
        <v>4.7846271223700714E-4</v>
      </c>
    </row>
    <row r="3393" spans="1:25">
      <c r="A3393" s="1">
        <v>38090</v>
      </c>
      <c r="B3393" s="7" t="s">
        <v>60</v>
      </c>
      <c r="C3393" s="8" t="str">
        <f t="shared" si="594"/>
        <v>Tue</v>
      </c>
      <c r="E3393" s="10">
        <v>15</v>
      </c>
      <c r="F3393" s="9">
        <v>38005</v>
      </c>
      <c r="G3393" s="9">
        <v>17070</v>
      </c>
      <c r="H3393" s="61">
        <v>12184</v>
      </c>
      <c r="I3393" s="9">
        <v>0</v>
      </c>
      <c r="J3393" s="9">
        <v>0</v>
      </c>
      <c r="K3393" s="9">
        <v>3039</v>
      </c>
      <c r="L3393" s="9">
        <v>0</v>
      </c>
      <c r="M3393" s="21">
        <v>0</v>
      </c>
      <c r="N3393" s="25"/>
      <c r="O3393" s="11">
        <f t="shared" si="587"/>
        <v>70298</v>
      </c>
      <c r="P3393" s="11">
        <v>21</v>
      </c>
      <c r="Q3393" s="11">
        <f t="shared" si="588"/>
        <v>3018</v>
      </c>
      <c r="S3393" s="11">
        <f t="shared" si="595"/>
        <v>70277</v>
      </c>
      <c r="T3393" s="11">
        <f t="shared" si="584"/>
        <v>70277</v>
      </c>
      <c r="U3393" s="11">
        <f t="shared" si="596"/>
        <v>-7054</v>
      </c>
      <c r="V3393" s="11">
        <f t="shared" si="585"/>
        <v>70277</v>
      </c>
      <c r="W3393" s="12">
        <f t="shared" si="597"/>
        <v>1</v>
      </c>
      <c r="X3393" s="11">
        <f t="shared" si="586"/>
        <v>0</v>
      </c>
      <c r="Y3393" s="12">
        <f t="shared" si="598"/>
        <v>0</v>
      </c>
    </row>
    <row r="3394" spans="1:25">
      <c r="A3394" s="1">
        <v>38091</v>
      </c>
      <c r="B3394" s="7" t="s">
        <v>60</v>
      </c>
      <c r="C3394" s="8" t="str">
        <f t="shared" si="594"/>
        <v>Wed</v>
      </c>
      <c r="E3394" s="10">
        <v>16</v>
      </c>
      <c r="F3394" s="9">
        <v>41841</v>
      </c>
      <c r="G3394" s="9">
        <v>18364</v>
      </c>
      <c r="H3394" s="61">
        <v>13382</v>
      </c>
      <c r="I3394" s="9">
        <v>0</v>
      </c>
      <c r="J3394" s="9">
        <v>0</v>
      </c>
      <c r="K3394" s="9">
        <v>9166</v>
      </c>
      <c r="L3394" s="9">
        <v>305</v>
      </c>
      <c r="M3394" s="21">
        <v>0</v>
      </c>
      <c r="N3394" s="25"/>
      <c r="O3394" s="11">
        <f t="shared" si="587"/>
        <v>83058</v>
      </c>
      <c r="P3394" s="11">
        <v>5631</v>
      </c>
      <c r="Q3394" s="11">
        <f t="shared" si="588"/>
        <v>3535</v>
      </c>
      <c r="S3394" s="11">
        <f t="shared" si="595"/>
        <v>77427</v>
      </c>
      <c r="T3394" s="11">
        <f t="shared" si="584"/>
        <v>77427</v>
      </c>
      <c r="U3394" s="11">
        <f t="shared" si="596"/>
        <v>7150</v>
      </c>
      <c r="V3394" s="11">
        <f t="shared" si="585"/>
        <v>77122</v>
      </c>
      <c r="W3394" s="12">
        <f t="shared" si="597"/>
        <v>0.99606080566210753</v>
      </c>
      <c r="X3394" s="11">
        <f t="shared" si="586"/>
        <v>305</v>
      </c>
      <c r="Y3394" s="12">
        <f t="shared" si="598"/>
        <v>3.9391943378924666E-3</v>
      </c>
    </row>
    <row r="3395" spans="1:25">
      <c r="A3395" s="1">
        <v>38092</v>
      </c>
      <c r="B3395" s="7" t="s">
        <v>60</v>
      </c>
      <c r="C3395" s="8" t="str">
        <f t="shared" si="594"/>
        <v>Thur</v>
      </c>
      <c r="E3395" s="10">
        <v>13</v>
      </c>
      <c r="F3395" s="9">
        <v>30208</v>
      </c>
      <c r="G3395" s="9">
        <v>16034</v>
      </c>
      <c r="H3395" s="61">
        <v>12173</v>
      </c>
      <c r="I3395" s="9">
        <v>0</v>
      </c>
      <c r="J3395" s="9">
        <v>0</v>
      </c>
      <c r="K3395" s="9">
        <v>5399</v>
      </c>
      <c r="L3395" s="9">
        <v>152</v>
      </c>
      <c r="M3395" s="21">
        <v>0</v>
      </c>
      <c r="N3395" s="25"/>
      <c r="O3395" s="11">
        <f t="shared" si="587"/>
        <v>63966</v>
      </c>
      <c r="P3395" s="11">
        <v>2306</v>
      </c>
      <c r="Q3395" s="11">
        <f t="shared" si="588"/>
        <v>3093</v>
      </c>
      <c r="S3395" s="11">
        <f t="shared" si="595"/>
        <v>61660</v>
      </c>
      <c r="T3395" s="11">
        <f t="shared" ref="T3395:T3458" si="599">SUM(S3395,D3395)</f>
        <v>61660</v>
      </c>
      <c r="U3395" s="11">
        <f t="shared" si="596"/>
        <v>-15767</v>
      </c>
      <c r="V3395" s="11">
        <f t="shared" ref="V3395:V3458" si="600">SUM(F3395:K3395)-P3395</f>
        <v>61508</v>
      </c>
      <c r="W3395" s="12">
        <f t="shared" si="597"/>
        <v>0.99753486863444696</v>
      </c>
      <c r="X3395" s="11">
        <f t="shared" ref="X3395:X3458" si="601">SUM(L3395:M3395)</f>
        <v>152</v>
      </c>
      <c r="Y3395" s="12">
        <f t="shared" si="598"/>
        <v>2.4651313655530329E-3</v>
      </c>
    </row>
    <row r="3396" spans="1:25">
      <c r="A3396" s="1">
        <v>38093</v>
      </c>
      <c r="B3396" s="7" t="s">
        <v>60</v>
      </c>
      <c r="C3396" s="8" t="str">
        <f t="shared" si="594"/>
        <v>Fri</v>
      </c>
      <c r="E3396" s="10">
        <v>9</v>
      </c>
      <c r="F3396" s="9">
        <v>18432</v>
      </c>
      <c r="G3396" s="9">
        <v>13186</v>
      </c>
      <c r="H3396" s="61">
        <v>9649</v>
      </c>
      <c r="I3396" s="9">
        <v>0</v>
      </c>
      <c r="J3396" s="9">
        <v>0</v>
      </c>
      <c r="K3396" s="9">
        <v>11695</v>
      </c>
      <c r="L3396" s="9">
        <v>0</v>
      </c>
      <c r="M3396" s="21">
        <v>0</v>
      </c>
      <c r="N3396" s="25"/>
      <c r="O3396" s="11">
        <f t="shared" ref="O3396:O3459" si="602">SUM(F3396:M3396)</f>
        <v>52962</v>
      </c>
      <c r="P3396" s="11">
        <v>8814</v>
      </c>
      <c r="Q3396" s="11">
        <f t="shared" ref="Q3396:Q3459" si="603">K3396-P3396</f>
        <v>2881</v>
      </c>
      <c r="S3396" s="11">
        <f t="shared" si="595"/>
        <v>44148</v>
      </c>
      <c r="T3396" s="11">
        <f t="shared" si="599"/>
        <v>44148</v>
      </c>
      <c r="U3396" s="11">
        <f t="shared" si="596"/>
        <v>-17512</v>
      </c>
      <c r="V3396" s="11">
        <f t="shared" si="600"/>
        <v>44148</v>
      </c>
      <c r="W3396" s="12">
        <f t="shared" si="597"/>
        <v>1</v>
      </c>
      <c r="X3396" s="11">
        <f t="shared" si="601"/>
        <v>0</v>
      </c>
      <c r="Y3396" s="12">
        <f t="shared" si="598"/>
        <v>0</v>
      </c>
    </row>
    <row r="3397" spans="1:25">
      <c r="A3397" s="1">
        <v>38094</v>
      </c>
      <c r="B3397" s="7" t="s">
        <v>60</v>
      </c>
      <c r="C3397" s="8" t="str">
        <f t="shared" si="594"/>
        <v>Sat</v>
      </c>
      <c r="E3397" s="10">
        <v>0</v>
      </c>
      <c r="F3397" s="9">
        <v>8706</v>
      </c>
      <c r="G3397" s="9">
        <v>10532</v>
      </c>
      <c r="H3397" s="61">
        <v>6127</v>
      </c>
      <c r="I3397" s="9">
        <v>0</v>
      </c>
      <c r="J3397" s="9">
        <v>0</v>
      </c>
      <c r="K3397" s="9">
        <v>2756</v>
      </c>
      <c r="L3397" s="9">
        <v>0</v>
      </c>
      <c r="M3397" s="21">
        <v>0</v>
      </c>
      <c r="N3397" s="25"/>
      <c r="O3397" s="11">
        <f t="shared" si="602"/>
        <v>28121</v>
      </c>
      <c r="P3397" s="11">
        <v>0</v>
      </c>
      <c r="Q3397" s="11">
        <f t="shared" si="603"/>
        <v>2756</v>
      </c>
      <c r="S3397" s="11">
        <f t="shared" si="595"/>
        <v>28121</v>
      </c>
      <c r="T3397" s="11">
        <f t="shared" si="599"/>
        <v>28121</v>
      </c>
      <c r="U3397" s="11">
        <f t="shared" si="596"/>
        <v>-16027</v>
      </c>
      <c r="V3397" s="11">
        <f t="shared" si="600"/>
        <v>28121</v>
      </c>
      <c r="W3397" s="12">
        <f t="shared" si="597"/>
        <v>1</v>
      </c>
      <c r="X3397" s="11">
        <f t="shared" si="601"/>
        <v>0</v>
      </c>
      <c r="Y3397" s="12">
        <f t="shared" si="598"/>
        <v>0</v>
      </c>
    </row>
    <row r="3398" spans="1:25">
      <c r="A3398" s="1">
        <v>38095</v>
      </c>
      <c r="B3398" s="7" t="s">
        <v>60</v>
      </c>
      <c r="C3398" s="8" t="str">
        <f t="shared" si="594"/>
        <v>Sun</v>
      </c>
      <c r="E3398" s="10">
        <v>0</v>
      </c>
      <c r="F3398" s="9">
        <v>7748</v>
      </c>
      <c r="G3398" s="9">
        <v>10456</v>
      </c>
      <c r="H3398" s="61">
        <v>6371</v>
      </c>
      <c r="I3398" s="9">
        <v>0</v>
      </c>
      <c r="J3398" s="9">
        <v>0</v>
      </c>
      <c r="K3398" s="9">
        <v>2718</v>
      </c>
      <c r="L3398" s="9">
        <v>0</v>
      </c>
      <c r="M3398" s="21">
        <v>0</v>
      </c>
      <c r="N3398" s="25"/>
      <c r="O3398" s="11">
        <f t="shared" si="602"/>
        <v>27293</v>
      </c>
      <c r="P3398" s="11">
        <v>20</v>
      </c>
      <c r="Q3398" s="11">
        <f t="shared" si="603"/>
        <v>2698</v>
      </c>
      <c r="S3398" s="11">
        <f t="shared" si="595"/>
        <v>27273</v>
      </c>
      <c r="T3398" s="11">
        <f t="shared" si="599"/>
        <v>27273</v>
      </c>
      <c r="U3398" s="11">
        <f t="shared" si="596"/>
        <v>-848</v>
      </c>
      <c r="V3398" s="11">
        <f t="shared" si="600"/>
        <v>27273</v>
      </c>
      <c r="W3398" s="12">
        <f t="shared" si="597"/>
        <v>1</v>
      </c>
      <c r="X3398" s="11">
        <f t="shared" si="601"/>
        <v>0</v>
      </c>
      <c r="Y3398" s="12">
        <f t="shared" si="598"/>
        <v>0</v>
      </c>
    </row>
    <row r="3399" spans="1:25">
      <c r="A3399" s="1">
        <v>38096</v>
      </c>
      <c r="B3399" s="7" t="s">
        <v>60</v>
      </c>
      <c r="C3399" s="8" t="str">
        <f t="shared" si="594"/>
        <v>Mon</v>
      </c>
      <c r="E3399" s="10">
        <v>0</v>
      </c>
      <c r="F3399" s="9">
        <v>8022</v>
      </c>
      <c r="G3399" s="9">
        <v>11064</v>
      </c>
      <c r="H3399" s="61">
        <v>7252</v>
      </c>
      <c r="I3399" s="9">
        <v>0</v>
      </c>
      <c r="J3399" s="9">
        <v>0</v>
      </c>
      <c r="K3399" s="9">
        <v>11735</v>
      </c>
      <c r="L3399" s="9">
        <v>0</v>
      </c>
      <c r="M3399" s="21">
        <v>0</v>
      </c>
      <c r="N3399" s="25"/>
      <c r="O3399" s="11">
        <f t="shared" si="602"/>
        <v>38073</v>
      </c>
      <c r="P3399" s="11">
        <v>9141</v>
      </c>
      <c r="Q3399" s="11">
        <f t="shared" si="603"/>
        <v>2594</v>
      </c>
      <c r="S3399" s="11">
        <f t="shared" si="595"/>
        <v>28932</v>
      </c>
      <c r="T3399" s="11">
        <f t="shared" si="599"/>
        <v>28932</v>
      </c>
      <c r="U3399" s="11">
        <f t="shared" si="596"/>
        <v>1659</v>
      </c>
      <c r="V3399" s="11">
        <f t="shared" si="600"/>
        <v>28932</v>
      </c>
      <c r="W3399" s="12">
        <f t="shared" si="597"/>
        <v>1</v>
      </c>
      <c r="X3399" s="11">
        <f t="shared" si="601"/>
        <v>0</v>
      </c>
      <c r="Y3399" s="12">
        <f t="shared" si="598"/>
        <v>0</v>
      </c>
    </row>
    <row r="3400" spans="1:25">
      <c r="A3400" s="1">
        <v>38097</v>
      </c>
      <c r="B3400" s="7" t="s">
        <v>60</v>
      </c>
      <c r="C3400" s="8" t="str">
        <f t="shared" si="594"/>
        <v>Tue</v>
      </c>
      <c r="E3400" s="10">
        <v>0</v>
      </c>
      <c r="F3400" s="9">
        <v>7823</v>
      </c>
      <c r="G3400" s="9">
        <v>10986</v>
      </c>
      <c r="H3400" s="61">
        <v>7039</v>
      </c>
      <c r="I3400" s="9">
        <v>0</v>
      </c>
      <c r="J3400" s="9">
        <v>0</v>
      </c>
      <c r="K3400" s="9">
        <v>4018</v>
      </c>
      <c r="L3400" s="9">
        <v>0</v>
      </c>
      <c r="M3400" s="21">
        <v>0</v>
      </c>
      <c r="N3400" s="25"/>
      <c r="O3400" s="11">
        <f t="shared" si="602"/>
        <v>29866</v>
      </c>
      <c r="P3400" s="11">
        <v>1545</v>
      </c>
      <c r="Q3400" s="11">
        <f t="shared" si="603"/>
        <v>2473</v>
      </c>
      <c r="S3400" s="11">
        <f t="shared" si="595"/>
        <v>28321</v>
      </c>
      <c r="T3400" s="11">
        <f t="shared" si="599"/>
        <v>28321</v>
      </c>
      <c r="U3400" s="11">
        <f t="shared" si="596"/>
        <v>-611</v>
      </c>
      <c r="V3400" s="11">
        <f t="shared" si="600"/>
        <v>28321</v>
      </c>
      <c r="W3400" s="12">
        <f t="shared" si="597"/>
        <v>1</v>
      </c>
      <c r="X3400" s="11">
        <f t="shared" si="601"/>
        <v>0</v>
      </c>
      <c r="Y3400" s="12">
        <f t="shared" si="598"/>
        <v>0</v>
      </c>
    </row>
    <row r="3401" spans="1:25">
      <c r="A3401" s="1">
        <v>38098</v>
      </c>
      <c r="B3401" s="7" t="s">
        <v>60</v>
      </c>
      <c r="C3401" s="8" t="str">
        <f t="shared" si="594"/>
        <v>Wed</v>
      </c>
      <c r="E3401" s="10">
        <v>0</v>
      </c>
      <c r="F3401" s="9">
        <v>7778</v>
      </c>
      <c r="G3401" s="9">
        <v>10997</v>
      </c>
      <c r="H3401" s="61">
        <v>6998</v>
      </c>
      <c r="I3401" s="9">
        <v>0</v>
      </c>
      <c r="J3401" s="9">
        <v>0</v>
      </c>
      <c r="K3401" s="9">
        <v>2646</v>
      </c>
      <c r="L3401" s="9">
        <v>0</v>
      </c>
      <c r="M3401" s="21">
        <v>0</v>
      </c>
      <c r="N3401" s="25"/>
      <c r="O3401" s="11">
        <f t="shared" si="602"/>
        <v>28419</v>
      </c>
      <c r="P3401" s="11">
        <v>0</v>
      </c>
      <c r="Q3401" s="11">
        <f t="shared" si="603"/>
        <v>2646</v>
      </c>
      <c r="S3401" s="11">
        <f t="shared" si="595"/>
        <v>28419</v>
      </c>
      <c r="T3401" s="11">
        <f t="shared" si="599"/>
        <v>28419</v>
      </c>
      <c r="U3401" s="11">
        <f t="shared" si="596"/>
        <v>98</v>
      </c>
      <c r="V3401" s="11">
        <f t="shared" si="600"/>
        <v>28419</v>
      </c>
      <c r="W3401" s="12">
        <f t="shared" si="597"/>
        <v>1</v>
      </c>
      <c r="X3401" s="11">
        <f t="shared" si="601"/>
        <v>0</v>
      </c>
      <c r="Y3401" s="12">
        <f t="shared" si="598"/>
        <v>0</v>
      </c>
    </row>
    <row r="3402" spans="1:25">
      <c r="A3402" s="1">
        <v>38099</v>
      </c>
      <c r="B3402" s="7" t="s">
        <v>60</v>
      </c>
      <c r="C3402" s="8" t="str">
        <f t="shared" si="594"/>
        <v>Thur</v>
      </c>
      <c r="E3402" s="10">
        <v>0</v>
      </c>
      <c r="F3402" s="9">
        <v>7142</v>
      </c>
      <c r="G3402" s="9">
        <v>10540</v>
      </c>
      <c r="H3402" s="61">
        <v>6643</v>
      </c>
      <c r="I3402" s="9">
        <v>0</v>
      </c>
      <c r="J3402" s="9">
        <v>0</v>
      </c>
      <c r="K3402" s="9">
        <v>2535</v>
      </c>
      <c r="L3402" s="9">
        <v>0</v>
      </c>
      <c r="M3402" s="21">
        <v>0</v>
      </c>
      <c r="N3402" s="25"/>
      <c r="O3402" s="11">
        <f t="shared" si="602"/>
        <v>26860</v>
      </c>
      <c r="P3402" s="11">
        <v>0</v>
      </c>
      <c r="Q3402" s="11">
        <f t="shared" si="603"/>
        <v>2535</v>
      </c>
      <c r="S3402" s="11">
        <f t="shared" si="595"/>
        <v>26860</v>
      </c>
      <c r="T3402" s="11">
        <f t="shared" si="599"/>
        <v>26860</v>
      </c>
      <c r="U3402" s="11">
        <f t="shared" si="596"/>
        <v>-1559</v>
      </c>
      <c r="V3402" s="11">
        <f t="shared" si="600"/>
        <v>26860</v>
      </c>
      <c r="W3402" s="12">
        <f t="shared" si="597"/>
        <v>1</v>
      </c>
      <c r="X3402" s="11">
        <f t="shared" si="601"/>
        <v>0</v>
      </c>
      <c r="Y3402" s="12">
        <f t="shared" si="598"/>
        <v>0</v>
      </c>
    </row>
    <row r="3403" spans="1:25">
      <c r="A3403" s="1">
        <v>38100</v>
      </c>
      <c r="B3403" s="7" t="s">
        <v>60</v>
      </c>
      <c r="C3403" s="8" t="str">
        <f t="shared" si="594"/>
        <v>Fri</v>
      </c>
      <c r="E3403" s="10">
        <v>0</v>
      </c>
      <c r="F3403" s="9">
        <v>6400</v>
      </c>
      <c r="G3403" s="9">
        <v>9886</v>
      </c>
      <c r="H3403" s="61">
        <v>6057</v>
      </c>
      <c r="I3403" s="9">
        <v>0</v>
      </c>
      <c r="J3403" s="9">
        <v>0</v>
      </c>
      <c r="K3403" s="9">
        <v>2537</v>
      </c>
      <c r="L3403" s="9">
        <v>0</v>
      </c>
      <c r="M3403" s="21">
        <v>0</v>
      </c>
      <c r="N3403" s="25"/>
      <c r="O3403" s="11">
        <f t="shared" si="602"/>
        <v>24880</v>
      </c>
      <c r="P3403" s="11">
        <v>62</v>
      </c>
      <c r="Q3403" s="11">
        <f t="shared" si="603"/>
        <v>2475</v>
      </c>
      <c r="S3403" s="11">
        <f t="shared" si="595"/>
        <v>24818</v>
      </c>
      <c r="T3403" s="11">
        <f t="shared" si="599"/>
        <v>24818</v>
      </c>
      <c r="U3403" s="11">
        <f t="shared" si="596"/>
        <v>-2042</v>
      </c>
      <c r="V3403" s="11">
        <f t="shared" si="600"/>
        <v>24818</v>
      </c>
      <c r="W3403" s="12">
        <f t="shared" si="597"/>
        <v>1</v>
      </c>
      <c r="X3403" s="11">
        <f t="shared" si="601"/>
        <v>0</v>
      </c>
      <c r="Y3403" s="12">
        <f t="shared" si="598"/>
        <v>0</v>
      </c>
    </row>
    <row r="3404" spans="1:25">
      <c r="A3404" s="1">
        <v>38101</v>
      </c>
      <c r="B3404" s="7" t="s">
        <v>60</v>
      </c>
      <c r="C3404" s="8" t="str">
        <f t="shared" si="594"/>
        <v>Sat</v>
      </c>
      <c r="E3404" s="10">
        <v>0</v>
      </c>
      <c r="F3404" s="9">
        <v>6663</v>
      </c>
      <c r="G3404" s="9">
        <v>9722</v>
      </c>
      <c r="H3404" s="61">
        <v>5393</v>
      </c>
      <c r="I3404" s="9">
        <v>0</v>
      </c>
      <c r="J3404" s="9">
        <v>0</v>
      </c>
      <c r="K3404" s="9">
        <v>25296</v>
      </c>
      <c r="L3404" s="9">
        <v>0</v>
      </c>
      <c r="M3404" s="21">
        <v>0</v>
      </c>
      <c r="N3404" s="25"/>
      <c r="O3404" s="11">
        <f t="shared" si="602"/>
        <v>47074</v>
      </c>
      <c r="P3404" s="11">
        <v>22580</v>
      </c>
      <c r="Q3404" s="11">
        <f t="shared" si="603"/>
        <v>2716</v>
      </c>
      <c r="S3404" s="11">
        <f t="shared" si="595"/>
        <v>24494</v>
      </c>
      <c r="T3404" s="11">
        <f t="shared" si="599"/>
        <v>24494</v>
      </c>
      <c r="U3404" s="11">
        <f t="shared" si="596"/>
        <v>-324</v>
      </c>
      <c r="V3404" s="11">
        <f t="shared" si="600"/>
        <v>24494</v>
      </c>
      <c r="W3404" s="12">
        <f t="shared" si="597"/>
        <v>1</v>
      </c>
      <c r="X3404" s="11">
        <f t="shared" si="601"/>
        <v>0</v>
      </c>
      <c r="Y3404" s="12">
        <f t="shared" si="598"/>
        <v>0</v>
      </c>
    </row>
    <row r="3405" spans="1:25">
      <c r="A3405" s="1">
        <v>38102</v>
      </c>
      <c r="B3405" s="7" t="s">
        <v>60</v>
      </c>
      <c r="C3405" s="8" t="str">
        <f t="shared" si="594"/>
        <v>Sun</v>
      </c>
      <c r="E3405" s="10">
        <v>0</v>
      </c>
      <c r="F3405" s="9">
        <v>7550</v>
      </c>
      <c r="G3405" s="9">
        <v>10188</v>
      </c>
      <c r="H3405" s="61">
        <v>5890</v>
      </c>
      <c r="I3405" s="9">
        <v>0</v>
      </c>
      <c r="J3405" s="9">
        <v>0</v>
      </c>
      <c r="K3405" s="9">
        <v>2022</v>
      </c>
      <c r="L3405" s="9">
        <v>0</v>
      </c>
      <c r="M3405" s="21">
        <v>0</v>
      </c>
      <c r="N3405" s="25"/>
      <c r="O3405" s="11">
        <f t="shared" si="602"/>
        <v>25650</v>
      </c>
      <c r="P3405" s="11">
        <v>0</v>
      </c>
      <c r="Q3405" s="11">
        <f t="shared" si="603"/>
        <v>2022</v>
      </c>
      <c r="S3405" s="11">
        <f t="shared" si="595"/>
        <v>25650</v>
      </c>
      <c r="T3405" s="11">
        <f t="shared" si="599"/>
        <v>25650</v>
      </c>
      <c r="U3405" s="11">
        <f t="shared" si="596"/>
        <v>1156</v>
      </c>
      <c r="V3405" s="11">
        <f t="shared" si="600"/>
        <v>25650</v>
      </c>
      <c r="W3405" s="12">
        <f t="shared" si="597"/>
        <v>1</v>
      </c>
      <c r="X3405" s="11">
        <f t="shared" si="601"/>
        <v>0</v>
      </c>
      <c r="Y3405" s="12">
        <f t="shared" si="598"/>
        <v>0</v>
      </c>
    </row>
    <row r="3406" spans="1:25">
      <c r="A3406" s="1">
        <v>38103</v>
      </c>
      <c r="B3406" s="7" t="s">
        <v>60</v>
      </c>
      <c r="C3406" s="8" t="str">
        <f t="shared" si="594"/>
        <v>Mon</v>
      </c>
      <c r="E3406" s="10">
        <v>2</v>
      </c>
      <c r="F3406" s="9">
        <v>9895</v>
      </c>
      <c r="G3406" s="9">
        <v>11281</v>
      </c>
      <c r="H3406" s="61">
        <v>7626</v>
      </c>
      <c r="I3406" s="9">
        <v>0</v>
      </c>
      <c r="J3406" s="9">
        <v>0</v>
      </c>
      <c r="K3406" s="9">
        <v>2798</v>
      </c>
      <c r="L3406" s="9">
        <v>0</v>
      </c>
      <c r="M3406" s="21">
        <v>0</v>
      </c>
      <c r="N3406" s="25"/>
      <c r="O3406" s="11">
        <f t="shared" si="602"/>
        <v>31600</v>
      </c>
      <c r="P3406" s="11">
        <v>0</v>
      </c>
      <c r="Q3406" s="11">
        <f t="shared" si="603"/>
        <v>2798</v>
      </c>
      <c r="S3406" s="11">
        <f t="shared" si="595"/>
        <v>31600</v>
      </c>
      <c r="T3406" s="11">
        <f t="shared" si="599"/>
        <v>31600</v>
      </c>
      <c r="U3406" s="11">
        <f t="shared" si="596"/>
        <v>5950</v>
      </c>
      <c r="V3406" s="11">
        <f t="shared" si="600"/>
        <v>31600</v>
      </c>
      <c r="W3406" s="12">
        <f t="shared" si="597"/>
        <v>1</v>
      </c>
      <c r="X3406" s="11">
        <f t="shared" si="601"/>
        <v>0</v>
      </c>
      <c r="Y3406" s="12">
        <f t="shared" si="598"/>
        <v>0</v>
      </c>
    </row>
    <row r="3407" spans="1:25">
      <c r="A3407" s="1">
        <v>38104</v>
      </c>
      <c r="B3407" s="7" t="s">
        <v>60</v>
      </c>
      <c r="C3407" s="8" t="str">
        <f t="shared" si="594"/>
        <v>Tue</v>
      </c>
      <c r="E3407" s="10">
        <v>10</v>
      </c>
      <c r="F3407" s="9">
        <v>16919</v>
      </c>
      <c r="G3407" s="9">
        <v>12788</v>
      </c>
      <c r="H3407" s="61">
        <v>9542</v>
      </c>
      <c r="I3407" s="9">
        <v>0</v>
      </c>
      <c r="J3407" s="9">
        <v>0</v>
      </c>
      <c r="K3407" s="9">
        <v>2871</v>
      </c>
      <c r="L3407" s="9">
        <v>0</v>
      </c>
      <c r="M3407" s="21">
        <v>0</v>
      </c>
      <c r="N3407" s="25"/>
      <c r="O3407" s="11">
        <f t="shared" si="602"/>
        <v>42120</v>
      </c>
      <c r="P3407" s="11">
        <v>0</v>
      </c>
      <c r="Q3407" s="11">
        <f t="shared" si="603"/>
        <v>2871</v>
      </c>
      <c r="S3407" s="11">
        <f t="shared" si="595"/>
        <v>42120</v>
      </c>
      <c r="T3407" s="11">
        <f t="shared" si="599"/>
        <v>42120</v>
      </c>
      <c r="U3407" s="11">
        <f t="shared" si="596"/>
        <v>10520</v>
      </c>
      <c r="V3407" s="11">
        <f t="shared" si="600"/>
        <v>42120</v>
      </c>
      <c r="W3407" s="12">
        <f t="shared" si="597"/>
        <v>1</v>
      </c>
      <c r="X3407" s="11">
        <f t="shared" si="601"/>
        <v>0</v>
      </c>
      <c r="Y3407" s="12">
        <f t="shared" si="598"/>
        <v>0</v>
      </c>
    </row>
    <row r="3408" spans="1:25">
      <c r="A3408" s="1">
        <v>38105</v>
      </c>
      <c r="B3408" s="7" t="s">
        <v>60</v>
      </c>
      <c r="C3408" s="8" t="str">
        <f t="shared" si="594"/>
        <v>Wed</v>
      </c>
      <c r="E3408" s="10">
        <v>10</v>
      </c>
      <c r="F3408" s="9">
        <v>16630</v>
      </c>
      <c r="G3408" s="9">
        <v>12806</v>
      </c>
      <c r="H3408" s="61">
        <v>9266</v>
      </c>
      <c r="I3408" s="9">
        <v>0</v>
      </c>
      <c r="J3408" s="9">
        <v>0</v>
      </c>
      <c r="K3408" s="9">
        <v>2509</v>
      </c>
      <c r="L3408" s="9">
        <v>0</v>
      </c>
      <c r="M3408" s="21">
        <v>0</v>
      </c>
      <c r="N3408" s="25"/>
      <c r="O3408" s="11">
        <f t="shared" si="602"/>
        <v>41211</v>
      </c>
      <c r="P3408" s="11">
        <v>0</v>
      </c>
      <c r="Q3408" s="11">
        <f t="shared" si="603"/>
        <v>2509</v>
      </c>
      <c r="S3408" s="11">
        <f t="shared" si="595"/>
        <v>41211</v>
      </c>
      <c r="T3408" s="11">
        <f t="shared" si="599"/>
        <v>41211</v>
      </c>
      <c r="U3408" s="11">
        <f t="shared" si="596"/>
        <v>-909</v>
      </c>
      <c r="V3408" s="11">
        <f t="shared" si="600"/>
        <v>41211</v>
      </c>
      <c r="W3408" s="12">
        <f t="shared" si="597"/>
        <v>1</v>
      </c>
      <c r="X3408" s="11">
        <f t="shared" si="601"/>
        <v>0</v>
      </c>
      <c r="Y3408" s="12">
        <f t="shared" si="598"/>
        <v>0</v>
      </c>
    </row>
    <row r="3409" spans="1:31">
      <c r="A3409" s="1">
        <v>38106</v>
      </c>
      <c r="B3409" s="7" t="s">
        <v>60</v>
      </c>
      <c r="C3409" s="8" t="str">
        <f t="shared" si="594"/>
        <v>Thur</v>
      </c>
      <c r="E3409" s="10">
        <v>1</v>
      </c>
      <c r="F3409" s="9">
        <v>9142</v>
      </c>
      <c r="G3409" s="9">
        <v>11447</v>
      </c>
      <c r="H3409" s="61">
        <v>7388</v>
      </c>
      <c r="I3409" s="9">
        <v>0</v>
      </c>
      <c r="J3409" s="9">
        <v>0</v>
      </c>
      <c r="K3409" s="9">
        <v>2591</v>
      </c>
      <c r="L3409" s="9">
        <v>0</v>
      </c>
      <c r="M3409" s="21">
        <v>0</v>
      </c>
      <c r="N3409" s="25"/>
      <c r="O3409" s="11">
        <f t="shared" si="602"/>
        <v>30568</v>
      </c>
      <c r="P3409" s="11">
        <v>0</v>
      </c>
      <c r="Q3409" s="11">
        <f t="shared" si="603"/>
        <v>2591</v>
      </c>
      <c r="S3409" s="11">
        <f t="shared" si="595"/>
        <v>30568</v>
      </c>
      <c r="T3409" s="11">
        <f t="shared" si="599"/>
        <v>30568</v>
      </c>
      <c r="U3409" s="11">
        <f t="shared" si="596"/>
        <v>-10643</v>
      </c>
      <c r="V3409" s="11">
        <f t="shared" si="600"/>
        <v>30568</v>
      </c>
      <c r="W3409" s="12">
        <f t="shared" si="597"/>
        <v>1</v>
      </c>
      <c r="X3409" s="11">
        <f t="shared" si="601"/>
        <v>0</v>
      </c>
      <c r="Y3409" s="12">
        <f t="shared" si="598"/>
        <v>0</v>
      </c>
    </row>
    <row r="3410" spans="1:31">
      <c r="A3410" s="1">
        <v>38107</v>
      </c>
      <c r="B3410" s="7" t="s">
        <v>60</v>
      </c>
      <c r="C3410" s="8" t="str">
        <f t="shared" si="594"/>
        <v>Fri</v>
      </c>
      <c r="E3410" s="10">
        <v>0</v>
      </c>
      <c r="F3410" s="9">
        <v>7193</v>
      </c>
      <c r="G3410" s="9">
        <v>11048</v>
      </c>
      <c r="H3410" s="61">
        <v>6495</v>
      </c>
      <c r="I3410" s="9">
        <v>0</v>
      </c>
      <c r="J3410" s="9">
        <v>0</v>
      </c>
      <c r="K3410" s="9">
        <v>2522</v>
      </c>
      <c r="L3410" s="9">
        <v>0</v>
      </c>
      <c r="M3410" s="21">
        <v>0</v>
      </c>
      <c r="N3410" s="25"/>
      <c r="O3410" s="11">
        <f t="shared" si="602"/>
        <v>27258</v>
      </c>
      <c r="P3410" s="11">
        <v>0</v>
      </c>
      <c r="Q3410" s="11">
        <f t="shared" si="603"/>
        <v>2522</v>
      </c>
      <c r="S3410" s="11">
        <f t="shared" si="595"/>
        <v>27258</v>
      </c>
      <c r="T3410" s="11">
        <f t="shared" si="599"/>
        <v>27258</v>
      </c>
      <c r="U3410" s="11">
        <f t="shared" si="596"/>
        <v>-3310</v>
      </c>
      <c r="V3410" s="11">
        <f t="shared" si="600"/>
        <v>27258</v>
      </c>
      <c r="W3410" s="12">
        <f t="shared" si="597"/>
        <v>1</v>
      </c>
      <c r="X3410" s="11">
        <f t="shared" si="601"/>
        <v>0</v>
      </c>
      <c r="Y3410" s="12">
        <f t="shared" si="598"/>
        <v>0</v>
      </c>
    </row>
    <row r="3411" spans="1:31">
      <c r="A3411" s="1">
        <v>38108</v>
      </c>
      <c r="B3411" s="7" t="s">
        <v>61</v>
      </c>
      <c r="C3411" s="8" t="str">
        <f t="shared" si="594"/>
        <v>Sat</v>
      </c>
      <c r="E3411" s="10">
        <v>0</v>
      </c>
      <c r="F3411" s="9">
        <v>6529</v>
      </c>
      <c r="G3411" s="9">
        <v>10537</v>
      </c>
      <c r="H3411" s="61">
        <v>5644</v>
      </c>
      <c r="I3411" s="9">
        <v>0</v>
      </c>
      <c r="J3411" s="9">
        <v>0</v>
      </c>
      <c r="K3411" s="9">
        <v>2554</v>
      </c>
      <c r="L3411" s="9">
        <v>0</v>
      </c>
      <c r="M3411" s="21">
        <v>0</v>
      </c>
      <c r="N3411" s="25"/>
      <c r="O3411" s="11">
        <f t="shared" si="602"/>
        <v>25264</v>
      </c>
      <c r="P3411" s="11">
        <v>0</v>
      </c>
      <c r="Q3411" s="11">
        <f t="shared" si="603"/>
        <v>2554</v>
      </c>
      <c r="S3411" s="11">
        <f t="shared" ref="S3411:S3441" si="604">O3411-P3411</f>
        <v>25264</v>
      </c>
      <c r="T3411" s="11">
        <f t="shared" si="599"/>
        <v>25264</v>
      </c>
      <c r="U3411" s="11">
        <f t="shared" ref="U3411:U3441" si="605">S3411-S3410</f>
        <v>-1994</v>
      </c>
      <c r="V3411" s="11">
        <f t="shared" si="600"/>
        <v>25264</v>
      </c>
      <c r="W3411" s="12">
        <f t="shared" ref="W3411:W3441" si="606">V3411/S3411</f>
        <v>1</v>
      </c>
      <c r="X3411" s="11">
        <f t="shared" si="601"/>
        <v>0</v>
      </c>
      <c r="Y3411" s="12">
        <f t="shared" ref="Y3411:Y3441" si="607">X3411/S3411</f>
        <v>0</v>
      </c>
      <c r="AA3411" s="9">
        <f>INTERCEPT(T3411:T3441,E3411:E3441)</f>
        <v>26659.448787061996</v>
      </c>
      <c r="AB3411" s="9">
        <f>SLOPE(T3411:T3441,E3411:E3441)</f>
        <v>1583.8221024258758</v>
      </c>
      <c r="AC3411" s="12">
        <f>RSQ(T3411:T3441,E3411:E3441)</f>
        <v>0.92405765900017856</v>
      </c>
      <c r="AD3411" s="9">
        <f>AA3411+(AB3411*55)</f>
        <v>113769.66442048516</v>
      </c>
      <c r="AE3411" s="10">
        <f>SUM(E3411:E3441)</f>
        <v>32</v>
      </c>
    </row>
    <row r="3412" spans="1:31">
      <c r="A3412" s="1">
        <v>38109</v>
      </c>
      <c r="B3412" s="7" t="s">
        <v>61</v>
      </c>
      <c r="C3412" s="8" t="str">
        <f t="shared" si="594"/>
        <v>Sun</v>
      </c>
      <c r="E3412" s="10">
        <v>0</v>
      </c>
      <c r="F3412" s="9">
        <v>8410</v>
      </c>
      <c r="G3412" s="9">
        <v>11759</v>
      </c>
      <c r="H3412" s="61">
        <v>6898</v>
      </c>
      <c r="I3412" s="9">
        <v>0</v>
      </c>
      <c r="J3412" s="9">
        <v>0</v>
      </c>
      <c r="K3412" s="9">
        <v>2238</v>
      </c>
      <c r="L3412" s="9">
        <v>0</v>
      </c>
      <c r="M3412" s="21">
        <v>0</v>
      </c>
      <c r="N3412" s="25"/>
      <c r="O3412" s="11">
        <f t="shared" si="602"/>
        <v>29305</v>
      </c>
      <c r="P3412" s="11">
        <v>0</v>
      </c>
      <c r="Q3412" s="11">
        <f t="shared" si="603"/>
        <v>2238</v>
      </c>
      <c r="S3412" s="11">
        <f t="shared" si="604"/>
        <v>29305</v>
      </c>
      <c r="T3412" s="11">
        <f t="shared" si="599"/>
        <v>29305</v>
      </c>
      <c r="U3412" s="11">
        <f t="shared" si="605"/>
        <v>4041</v>
      </c>
      <c r="V3412" s="11">
        <f t="shared" si="600"/>
        <v>29305</v>
      </c>
      <c r="W3412" s="12">
        <f t="shared" si="606"/>
        <v>1</v>
      </c>
      <c r="X3412" s="11">
        <f t="shared" si="601"/>
        <v>0</v>
      </c>
      <c r="Y3412" s="12">
        <f t="shared" si="607"/>
        <v>0</v>
      </c>
    </row>
    <row r="3413" spans="1:31">
      <c r="A3413" s="1">
        <v>38110</v>
      </c>
      <c r="B3413" s="7" t="s">
        <v>61</v>
      </c>
      <c r="C3413" s="8" t="str">
        <f t="shared" si="594"/>
        <v>Mon</v>
      </c>
      <c r="E3413" s="10">
        <v>17</v>
      </c>
      <c r="F3413" s="9">
        <v>24223</v>
      </c>
      <c r="G3413" s="9">
        <v>16357</v>
      </c>
      <c r="H3413" s="61">
        <v>11281</v>
      </c>
      <c r="I3413" s="9">
        <v>0</v>
      </c>
      <c r="J3413" s="9">
        <v>0</v>
      </c>
      <c r="K3413" s="9">
        <v>1513</v>
      </c>
      <c r="L3413" s="9">
        <v>0</v>
      </c>
      <c r="M3413" s="21">
        <v>0</v>
      </c>
      <c r="N3413" s="25"/>
      <c r="O3413" s="11">
        <f t="shared" si="602"/>
        <v>53374</v>
      </c>
      <c r="P3413" s="11">
        <v>0</v>
      </c>
      <c r="Q3413" s="11">
        <f t="shared" si="603"/>
        <v>1513</v>
      </c>
      <c r="S3413" s="11">
        <f t="shared" si="604"/>
        <v>53374</v>
      </c>
      <c r="T3413" s="11">
        <f t="shared" si="599"/>
        <v>53374</v>
      </c>
      <c r="U3413" s="11">
        <f t="shared" si="605"/>
        <v>24069</v>
      </c>
      <c r="V3413" s="11">
        <f t="shared" si="600"/>
        <v>53374</v>
      </c>
      <c r="W3413" s="12">
        <f t="shared" si="606"/>
        <v>1</v>
      </c>
      <c r="X3413" s="11">
        <f t="shared" si="601"/>
        <v>0</v>
      </c>
      <c r="Y3413" s="12">
        <f t="shared" si="607"/>
        <v>0</v>
      </c>
    </row>
    <row r="3414" spans="1:31">
      <c r="A3414" s="1">
        <v>38111</v>
      </c>
      <c r="B3414" s="7" t="s">
        <v>61</v>
      </c>
      <c r="C3414" s="8" t="str">
        <f t="shared" si="594"/>
        <v>Tue</v>
      </c>
      <c r="E3414" s="10">
        <v>11</v>
      </c>
      <c r="F3414" s="9">
        <v>18399</v>
      </c>
      <c r="G3414" s="9">
        <v>15265</v>
      </c>
      <c r="H3414" s="61">
        <v>9739</v>
      </c>
      <c r="I3414" s="9">
        <v>0</v>
      </c>
      <c r="J3414" s="9">
        <v>0</v>
      </c>
      <c r="K3414" s="9">
        <v>1307</v>
      </c>
      <c r="L3414" s="9">
        <v>0</v>
      </c>
      <c r="M3414" s="21">
        <v>0</v>
      </c>
      <c r="N3414" s="25"/>
      <c r="O3414" s="11">
        <f t="shared" si="602"/>
        <v>44710</v>
      </c>
      <c r="P3414" s="11">
        <v>0</v>
      </c>
      <c r="Q3414" s="11">
        <f t="shared" si="603"/>
        <v>1307</v>
      </c>
      <c r="S3414" s="11">
        <f t="shared" si="604"/>
        <v>44710</v>
      </c>
      <c r="T3414" s="11">
        <f t="shared" si="599"/>
        <v>44710</v>
      </c>
      <c r="U3414" s="11">
        <f t="shared" si="605"/>
        <v>-8664</v>
      </c>
      <c r="V3414" s="11">
        <f t="shared" si="600"/>
        <v>44710</v>
      </c>
      <c r="W3414" s="12">
        <f t="shared" si="606"/>
        <v>1</v>
      </c>
      <c r="X3414" s="11">
        <f t="shared" si="601"/>
        <v>0</v>
      </c>
      <c r="Y3414" s="12">
        <f t="shared" si="607"/>
        <v>0</v>
      </c>
    </row>
    <row r="3415" spans="1:31">
      <c r="A3415" s="1">
        <v>38112</v>
      </c>
      <c r="B3415" s="7" t="s">
        <v>61</v>
      </c>
      <c r="C3415" s="8" t="str">
        <f t="shared" ref="C3415:C3478" si="608">IF(WEEKDAY(A3415)=1,"Sun",IF(WEEKDAY(A3415)=2,"Mon",IF(WEEKDAY(A3415)=3,"Tue",IF(WEEKDAY(A3415)=4,"Wed",IF(WEEKDAY(A3415)=5,"Thur",IF(WEEKDAY(A3415)=6,"Fri",IF(WEEKDAY(A3415)=7,"Sat")))))))</f>
        <v>Wed</v>
      </c>
      <c r="E3415" s="10">
        <v>2</v>
      </c>
      <c r="F3415" s="9">
        <v>10677</v>
      </c>
      <c r="G3415" s="9">
        <v>13493</v>
      </c>
      <c r="H3415" s="61">
        <v>8141</v>
      </c>
      <c r="I3415" s="9">
        <v>0</v>
      </c>
      <c r="J3415" s="9">
        <v>0</v>
      </c>
      <c r="K3415" s="9">
        <v>1166</v>
      </c>
      <c r="L3415" s="9">
        <v>0</v>
      </c>
      <c r="M3415" s="21">
        <v>0</v>
      </c>
      <c r="N3415" s="25"/>
      <c r="O3415" s="11">
        <f t="shared" si="602"/>
        <v>33477</v>
      </c>
      <c r="P3415" s="11">
        <v>0</v>
      </c>
      <c r="Q3415" s="11">
        <f t="shared" si="603"/>
        <v>1166</v>
      </c>
      <c r="S3415" s="11">
        <f t="shared" si="604"/>
        <v>33477</v>
      </c>
      <c r="T3415" s="11">
        <f t="shared" si="599"/>
        <v>33477</v>
      </c>
      <c r="U3415" s="11">
        <f t="shared" si="605"/>
        <v>-11233</v>
      </c>
      <c r="V3415" s="11">
        <f t="shared" si="600"/>
        <v>33477</v>
      </c>
      <c r="W3415" s="12">
        <f t="shared" si="606"/>
        <v>1</v>
      </c>
      <c r="X3415" s="11">
        <f t="shared" si="601"/>
        <v>0</v>
      </c>
      <c r="Y3415" s="12">
        <f t="shared" si="607"/>
        <v>0</v>
      </c>
    </row>
    <row r="3416" spans="1:31">
      <c r="A3416" s="1">
        <v>38113</v>
      </c>
      <c r="B3416" s="7" t="s">
        <v>61</v>
      </c>
      <c r="C3416" s="8" t="str">
        <f t="shared" si="608"/>
        <v>Thur</v>
      </c>
      <c r="F3416" s="9">
        <v>8302</v>
      </c>
      <c r="G3416" s="9">
        <v>11411</v>
      </c>
      <c r="H3416" s="61">
        <v>7221</v>
      </c>
      <c r="I3416" s="9">
        <v>0</v>
      </c>
      <c r="J3416" s="9">
        <v>0</v>
      </c>
      <c r="K3416" s="9">
        <v>1192</v>
      </c>
      <c r="L3416" s="9">
        <v>0</v>
      </c>
      <c r="M3416" s="21">
        <v>0</v>
      </c>
      <c r="N3416" s="25"/>
      <c r="O3416" s="11">
        <f t="shared" si="602"/>
        <v>28126</v>
      </c>
      <c r="P3416" s="11">
        <v>51</v>
      </c>
      <c r="Q3416" s="11">
        <f t="shared" si="603"/>
        <v>1141</v>
      </c>
      <c r="S3416" s="11">
        <f t="shared" si="604"/>
        <v>28075</v>
      </c>
      <c r="T3416" s="11">
        <f t="shared" si="599"/>
        <v>28075</v>
      </c>
      <c r="U3416" s="11">
        <f t="shared" si="605"/>
        <v>-5402</v>
      </c>
      <c r="V3416" s="11">
        <f t="shared" si="600"/>
        <v>28075</v>
      </c>
      <c r="W3416" s="12">
        <f t="shared" si="606"/>
        <v>1</v>
      </c>
      <c r="X3416" s="11">
        <f t="shared" si="601"/>
        <v>0</v>
      </c>
      <c r="Y3416" s="12">
        <f t="shared" si="607"/>
        <v>0</v>
      </c>
    </row>
    <row r="3417" spans="1:31">
      <c r="A3417" s="1">
        <v>38114</v>
      </c>
      <c r="B3417" s="7" t="s">
        <v>61</v>
      </c>
      <c r="C3417" s="8" t="str">
        <f t="shared" si="608"/>
        <v>Fri</v>
      </c>
      <c r="F3417" s="9">
        <v>6600</v>
      </c>
      <c r="G3417" s="9">
        <v>9687</v>
      </c>
      <c r="H3417" s="61">
        <v>6180</v>
      </c>
      <c r="I3417" s="9">
        <v>0</v>
      </c>
      <c r="J3417" s="9">
        <v>0</v>
      </c>
      <c r="K3417" s="9">
        <v>1107</v>
      </c>
      <c r="L3417" s="9">
        <v>0</v>
      </c>
      <c r="M3417" s="21">
        <v>0</v>
      </c>
      <c r="N3417" s="25"/>
      <c r="O3417" s="11">
        <f t="shared" si="602"/>
        <v>23574</v>
      </c>
      <c r="P3417" s="11">
        <v>41</v>
      </c>
      <c r="Q3417" s="11">
        <f t="shared" si="603"/>
        <v>1066</v>
      </c>
      <c r="S3417" s="11">
        <f t="shared" si="604"/>
        <v>23533</v>
      </c>
      <c r="T3417" s="11">
        <f t="shared" si="599"/>
        <v>23533</v>
      </c>
      <c r="U3417" s="11">
        <f t="shared" si="605"/>
        <v>-4542</v>
      </c>
      <c r="V3417" s="11">
        <f t="shared" si="600"/>
        <v>23533</v>
      </c>
      <c r="W3417" s="12">
        <f t="shared" si="606"/>
        <v>1</v>
      </c>
      <c r="X3417" s="11">
        <f t="shared" si="601"/>
        <v>0</v>
      </c>
      <c r="Y3417" s="12">
        <f t="shared" si="607"/>
        <v>0</v>
      </c>
    </row>
    <row r="3418" spans="1:31">
      <c r="A3418" s="1">
        <v>38115</v>
      </c>
      <c r="B3418" s="7" t="s">
        <v>61</v>
      </c>
      <c r="C3418" s="8" t="str">
        <f t="shared" si="608"/>
        <v>Sat</v>
      </c>
      <c r="E3418" s="10">
        <v>2</v>
      </c>
      <c r="F3418" s="9">
        <v>7533</v>
      </c>
      <c r="G3418" s="9">
        <v>9794</v>
      </c>
      <c r="H3418" s="61">
        <v>6036</v>
      </c>
      <c r="I3418" s="9">
        <v>0</v>
      </c>
      <c r="J3418" s="9">
        <v>0</v>
      </c>
      <c r="K3418" s="9">
        <v>1146</v>
      </c>
      <c r="L3418" s="9">
        <v>0</v>
      </c>
      <c r="M3418" s="21">
        <v>0</v>
      </c>
      <c r="N3418" s="25"/>
      <c r="O3418" s="11">
        <f t="shared" si="602"/>
        <v>24509</v>
      </c>
      <c r="P3418" s="11">
        <v>0</v>
      </c>
      <c r="Q3418" s="11">
        <f t="shared" si="603"/>
        <v>1146</v>
      </c>
      <c r="S3418" s="11">
        <f t="shared" si="604"/>
        <v>24509</v>
      </c>
      <c r="T3418" s="11">
        <f t="shared" si="599"/>
        <v>24509</v>
      </c>
      <c r="U3418" s="11">
        <f t="shared" si="605"/>
        <v>976</v>
      </c>
      <c r="V3418" s="11">
        <f t="shared" si="600"/>
        <v>24509</v>
      </c>
      <c r="W3418" s="12">
        <f t="shared" si="606"/>
        <v>1</v>
      </c>
      <c r="X3418" s="11">
        <f t="shared" si="601"/>
        <v>0</v>
      </c>
      <c r="Y3418" s="12">
        <f t="shared" si="607"/>
        <v>0</v>
      </c>
    </row>
    <row r="3419" spans="1:31">
      <c r="A3419" s="1">
        <v>38116</v>
      </c>
      <c r="B3419" s="7" t="s">
        <v>61</v>
      </c>
      <c r="C3419" s="8" t="str">
        <f t="shared" si="608"/>
        <v>Sun</v>
      </c>
      <c r="F3419" s="9">
        <v>6688</v>
      </c>
      <c r="G3419" s="9">
        <v>9720</v>
      </c>
      <c r="H3419" s="61">
        <v>5819</v>
      </c>
      <c r="I3419" s="9">
        <v>0</v>
      </c>
      <c r="J3419" s="9">
        <v>0</v>
      </c>
      <c r="K3419" s="9">
        <v>8455</v>
      </c>
      <c r="L3419" s="9">
        <v>0</v>
      </c>
      <c r="M3419" s="21">
        <v>0</v>
      </c>
      <c r="N3419" s="25"/>
      <c r="O3419" s="11">
        <f t="shared" si="602"/>
        <v>30682</v>
      </c>
      <c r="P3419" s="11">
        <v>7326</v>
      </c>
      <c r="Q3419" s="11">
        <f t="shared" si="603"/>
        <v>1129</v>
      </c>
      <c r="S3419" s="11">
        <f t="shared" si="604"/>
        <v>23356</v>
      </c>
      <c r="T3419" s="11">
        <f t="shared" si="599"/>
        <v>23356</v>
      </c>
      <c r="U3419" s="11">
        <f t="shared" si="605"/>
        <v>-1153</v>
      </c>
      <c r="V3419" s="11">
        <f t="shared" si="600"/>
        <v>23356</v>
      </c>
      <c r="W3419" s="12">
        <f t="shared" si="606"/>
        <v>1</v>
      </c>
      <c r="X3419" s="11">
        <f t="shared" si="601"/>
        <v>0</v>
      </c>
      <c r="Y3419" s="12">
        <f t="shared" si="607"/>
        <v>0</v>
      </c>
    </row>
    <row r="3420" spans="1:31">
      <c r="A3420" s="1">
        <v>38117</v>
      </c>
      <c r="B3420" s="7" t="s">
        <v>61</v>
      </c>
      <c r="C3420" s="8" t="str">
        <f t="shared" si="608"/>
        <v>Mon</v>
      </c>
      <c r="F3420" s="9">
        <v>6958</v>
      </c>
      <c r="G3420" s="9">
        <v>10412</v>
      </c>
      <c r="H3420" s="61">
        <v>6806</v>
      </c>
      <c r="I3420" s="9">
        <v>0</v>
      </c>
      <c r="J3420" s="9">
        <v>0</v>
      </c>
      <c r="K3420" s="9">
        <v>6846</v>
      </c>
      <c r="L3420" s="9">
        <v>0</v>
      </c>
      <c r="M3420" s="21">
        <v>0</v>
      </c>
      <c r="N3420" s="25"/>
      <c r="O3420" s="11">
        <f t="shared" si="602"/>
        <v>31022</v>
      </c>
      <c r="P3420" s="11">
        <v>4551</v>
      </c>
      <c r="Q3420" s="11">
        <f t="shared" si="603"/>
        <v>2295</v>
      </c>
      <c r="S3420" s="11">
        <f t="shared" si="604"/>
        <v>26471</v>
      </c>
      <c r="T3420" s="11">
        <f t="shared" si="599"/>
        <v>26471</v>
      </c>
      <c r="U3420" s="11">
        <f t="shared" si="605"/>
        <v>3115</v>
      </c>
      <c r="V3420" s="11">
        <f t="shared" si="600"/>
        <v>26471</v>
      </c>
      <c r="W3420" s="12">
        <f t="shared" si="606"/>
        <v>1</v>
      </c>
      <c r="X3420" s="11">
        <f t="shared" si="601"/>
        <v>0</v>
      </c>
      <c r="Y3420" s="12">
        <f t="shared" si="607"/>
        <v>0</v>
      </c>
    </row>
    <row r="3421" spans="1:31">
      <c r="A3421" s="1">
        <v>38118</v>
      </c>
      <c r="B3421" s="7" t="s">
        <v>61</v>
      </c>
      <c r="C3421" s="8" t="str">
        <f t="shared" si="608"/>
        <v>Tue</v>
      </c>
      <c r="F3421" s="9">
        <v>6777</v>
      </c>
      <c r="G3421" s="9">
        <v>10385</v>
      </c>
      <c r="H3421" s="61">
        <v>6773</v>
      </c>
      <c r="I3421" s="9">
        <v>0</v>
      </c>
      <c r="J3421" s="9">
        <v>0</v>
      </c>
      <c r="K3421" s="9">
        <v>13074</v>
      </c>
      <c r="L3421" s="9">
        <v>0</v>
      </c>
      <c r="M3421" s="21">
        <v>0</v>
      </c>
      <c r="N3421" s="25"/>
      <c r="O3421" s="11">
        <f t="shared" si="602"/>
        <v>37009</v>
      </c>
      <c r="P3421" s="11">
        <v>10918</v>
      </c>
      <c r="Q3421" s="11">
        <f t="shared" si="603"/>
        <v>2156</v>
      </c>
      <c r="S3421" s="11">
        <f t="shared" si="604"/>
        <v>26091</v>
      </c>
      <c r="T3421" s="11">
        <f t="shared" si="599"/>
        <v>26091</v>
      </c>
      <c r="U3421" s="11">
        <f t="shared" si="605"/>
        <v>-380</v>
      </c>
      <c r="V3421" s="11">
        <f t="shared" si="600"/>
        <v>26091</v>
      </c>
      <c r="W3421" s="12">
        <f t="shared" si="606"/>
        <v>1</v>
      </c>
      <c r="X3421" s="11">
        <f t="shared" si="601"/>
        <v>0</v>
      </c>
      <c r="Y3421" s="12">
        <f t="shared" si="607"/>
        <v>0</v>
      </c>
    </row>
    <row r="3422" spans="1:31">
      <c r="A3422" s="1">
        <v>38119</v>
      </c>
      <c r="B3422" s="7" t="s">
        <v>61</v>
      </c>
      <c r="C3422" s="8" t="str">
        <f t="shared" si="608"/>
        <v>Wed</v>
      </c>
      <c r="F3422" s="9">
        <v>7015</v>
      </c>
      <c r="G3422" s="9">
        <v>10476</v>
      </c>
      <c r="H3422" s="61">
        <v>6770</v>
      </c>
      <c r="I3422" s="9">
        <v>0</v>
      </c>
      <c r="J3422" s="9">
        <v>0</v>
      </c>
      <c r="K3422" s="9">
        <v>39379</v>
      </c>
      <c r="L3422" s="9">
        <v>0</v>
      </c>
      <c r="M3422" s="21">
        <v>0</v>
      </c>
      <c r="N3422" s="25"/>
      <c r="O3422" s="11">
        <f t="shared" si="602"/>
        <v>63640</v>
      </c>
      <c r="P3422" s="11">
        <v>36942</v>
      </c>
      <c r="Q3422" s="11">
        <f t="shared" si="603"/>
        <v>2437</v>
      </c>
      <c r="S3422" s="11">
        <f t="shared" si="604"/>
        <v>26698</v>
      </c>
      <c r="T3422" s="11">
        <f t="shared" si="599"/>
        <v>26698</v>
      </c>
      <c r="U3422" s="11">
        <f t="shared" si="605"/>
        <v>607</v>
      </c>
      <c r="V3422" s="11">
        <f t="shared" si="600"/>
        <v>26698</v>
      </c>
      <c r="W3422" s="12">
        <f t="shared" si="606"/>
        <v>1</v>
      </c>
      <c r="X3422" s="11">
        <f t="shared" si="601"/>
        <v>0</v>
      </c>
      <c r="Y3422" s="12">
        <f t="shared" si="607"/>
        <v>0</v>
      </c>
    </row>
    <row r="3423" spans="1:31">
      <c r="A3423" s="1">
        <v>38120</v>
      </c>
      <c r="B3423" s="7" t="s">
        <v>61</v>
      </c>
      <c r="C3423" s="8" t="str">
        <f t="shared" si="608"/>
        <v>Thur</v>
      </c>
      <c r="F3423" s="9">
        <v>6951</v>
      </c>
      <c r="G3423" s="9">
        <v>10348</v>
      </c>
      <c r="H3423" s="61">
        <v>6663</v>
      </c>
      <c r="I3423" s="9">
        <v>0</v>
      </c>
      <c r="J3423" s="9">
        <v>0</v>
      </c>
      <c r="K3423" s="9">
        <v>37234</v>
      </c>
      <c r="L3423" s="9">
        <v>0</v>
      </c>
      <c r="M3423" s="21">
        <v>0</v>
      </c>
      <c r="N3423" s="25"/>
      <c r="O3423" s="11">
        <f t="shared" si="602"/>
        <v>61196</v>
      </c>
      <c r="P3423" s="11">
        <v>34814</v>
      </c>
      <c r="Q3423" s="11">
        <f t="shared" si="603"/>
        <v>2420</v>
      </c>
      <c r="S3423" s="11">
        <f t="shared" si="604"/>
        <v>26382</v>
      </c>
      <c r="T3423" s="11">
        <f t="shared" si="599"/>
        <v>26382</v>
      </c>
      <c r="U3423" s="11">
        <f t="shared" si="605"/>
        <v>-316</v>
      </c>
      <c r="V3423" s="11">
        <f t="shared" si="600"/>
        <v>26382</v>
      </c>
      <c r="W3423" s="12">
        <f t="shared" si="606"/>
        <v>1</v>
      </c>
      <c r="X3423" s="11">
        <f t="shared" si="601"/>
        <v>0</v>
      </c>
      <c r="Y3423" s="12">
        <f t="shared" si="607"/>
        <v>0</v>
      </c>
    </row>
    <row r="3424" spans="1:31">
      <c r="A3424" s="1">
        <v>38121</v>
      </c>
      <c r="B3424" s="7" t="s">
        <v>61</v>
      </c>
      <c r="C3424" s="8" t="str">
        <f t="shared" si="608"/>
        <v>Fri</v>
      </c>
      <c r="F3424" s="9">
        <v>5958</v>
      </c>
      <c r="G3424" s="9">
        <v>9586</v>
      </c>
      <c r="H3424" s="61">
        <v>5852</v>
      </c>
      <c r="I3424" s="9">
        <v>0</v>
      </c>
      <c r="J3424" s="9">
        <v>0</v>
      </c>
      <c r="K3424" s="9">
        <v>21751</v>
      </c>
      <c r="L3424" s="9">
        <v>0</v>
      </c>
      <c r="M3424" s="21">
        <v>0</v>
      </c>
      <c r="N3424" s="25"/>
      <c r="O3424" s="11">
        <f t="shared" si="602"/>
        <v>43147</v>
      </c>
      <c r="P3424" s="11">
        <v>19339</v>
      </c>
      <c r="Q3424" s="11">
        <f t="shared" si="603"/>
        <v>2412</v>
      </c>
      <c r="S3424" s="11">
        <f t="shared" si="604"/>
        <v>23808</v>
      </c>
      <c r="T3424" s="11">
        <f t="shared" si="599"/>
        <v>23808</v>
      </c>
      <c r="U3424" s="11">
        <f t="shared" si="605"/>
        <v>-2574</v>
      </c>
      <c r="V3424" s="11">
        <f t="shared" si="600"/>
        <v>23808</v>
      </c>
      <c r="W3424" s="12">
        <f t="shared" si="606"/>
        <v>1</v>
      </c>
      <c r="X3424" s="11">
        <f t="shared" si="601"/>
        <v>0</v>
      </c>
      <c r="Y3424" s="12">
        <f t="shared" si="607"/>
        <v>0</v>
      </c>
    </row>
    <row r="3425" spans="1:25">
      <c r="A3425" s="1">
        <v>38122</v>
      </c>
      <c r="B3425" s="7" t="s">
        <v>61</v>
      </c>
      <c r="C3425" s="8" t="str">
        <f t="shared" si="608"/>
        <v>Sat</v>
      </c>
      <c r="F3425" s="9">
        <v>5329</v>
      </c>
      <c r="G3425" s="9">
        <v>8929</v>
      </c>
      <c r="H3425" s="61">
        <v>4597</v>
      </c>
      <c r="I3425" s="9">
        <v>0</v>
      </c>
      <c r="J3425" s="9">
        <v>0</v>
      </c>
      <c r="K3425" s="9">
        <v>35139</v>
      </c>
      <c r="L3425" s="9">
        <v>0</v>
      </c>
      <c r="M3425" s="21">
        <v>0</v>
      </c>
      <c r="N3425" s="25"/>
      <c r="O3425" s="11">
        <f t="shared" si="602"/>
        <v>53994</v>
      </c>
      <c r="P3425" s="11">
        <v>32926</v>
      </c>
      <c r="Q3425" s="11">
        <f t="shared" si="603"/>
        <v>2213</v>
      </c>
      <c r="S3425" s="11">
        <f t="shared" si="604"/>
        <v>21068</v>
      </c>
      <c r="T3425" s="11">
        <f t="shared" si="599"/>
        <v>21068</v>
      </c>
      <c r="U3425" s="11">
        <f t="shared" si="605"/>
        <v>-2740</v>
      </c>
      <c r="V3425" s="11">
        <f t="shared" si="600"/>
        <v>21068</v>
      </c>
      <c r="W3425" s="12">
        <f t="shared" si="606"/>
        <v>1</v>
      </c>
      <c r="X3425" s="11">
        <f t="shared" si="601"/>
        <v>0</v>
      </c>
      <c r="Y3425" s="12">
        <f t="shared" si="607"/>
        <v>0</v>
      </c>
    </row>
    <row r="3426" spans="1:25">
      <c r="A3426" s="1">
        <v>38123</v>
      </c>
      <c r="B3426" s="7" t="s">
        <v>61</v>
      </c>
      <c r="C3426" s="8" t="str">
        <f t="shared" si="608"/>
        <v>Sun</v>
      </c>
      <c r="F3426" s="9">
        <v>6040</v>
      </c>
      <c r="G3426" s="9">
        <v>9225</v>
      </c>
      <c r="H3426" s="61">
        <v>5365</v>
      </c>
      <c r="I3426" s="9">
        <v>0</v>
      </c>
      <c r="J3426" s="9">
        <v>0</v>
      </c>
      <c r="K3426" s="9">
        <v>14389</v>
      </c>
      <c r="L3426" s="9">
        <v>0</v>
      </c>
      <c r="M3426" s="21">
        <v>0</v>
      </c>
      <c r="N3426" s="25"/>
      <c r="O3426" s="11">
        <f t="shared" si="602"/>
        <v>35019</v>
      </c>
      <c r="P3426" s="11">
        <v>12044</v>
      </c>
      <c r="Q3426" s="11">
        <f t="shared" si="603"/>
        <v>2345</v>
      </c>
      <c r="S3426" s="11">
        <f t="shared" si="604"/>
        <v>22975</v>
      </c>
      <c r="T3426" s="11">
        <f t="shared" si="599"/>
        <v>22975</v>
      </c>
      <c r="U3426" s="11">
        <f t="shared" si="605"/>
        <v>1907</v>
      </c>
      <c r="V3426" s="11">
        <f t="shared" si="600"/>
        <v>22975</v>
      </c>
      <c r="W3426" s="12">
        <f t="shared" si="606"/>
        <v>1</v>
      </c>
      <c r="X3426" s="11">
        <f t="shared" si="601"/>
        <v>0</v>
      </c>
      <c r="Y3426" s="12">
        <f t="shared" si="607"/>
        <v>0</v>
      </c>
    </row>
    <row r="3427" spans="1:25">
      <c r="A3427" s="1">
        <v>38124</v>
      </c>
      <c r="B3427" s="7" t="s">
        <v>61</v>
      </c>
      <c r="C3427" s="8" t="str">
        <f t="shared" si="608"/>
        <v>Mon</v>
      </c>
      <c r="F3427" s="9">
        <v>7149</v>
      </c>
      <c r="G3427" s="9">
        <v>9996</v>
      </c>
      <c r="H3427" s="61">
        <v>6421</v>
      </c>
      <c r="I3427" s="9">
        <v>0</v>
      </c>
      <c r="J3427" s="9">
        <v>0</v>
      </c>
      <c r="K3427" s="9">
        <v>5218</v>
      </c>
      <c r="L3427" s="9">
        <v>0</v>
      </c>
      <c r="M3427" s="21">
        <v>0</v>
      </c>
      <c r="N3427" s="25"/>
      <c r="O3427" s="11">
        <f t="shared" si="602"/>
        <v>28784</v>
      </c>
      <c r="P3427" s="11">
        <v>3149</v>
      </c>
      <c r="Q3427" s="11">
        <f t="shared" si="603"/>
        <v>2069</v>
      </c>
      <c r="S3427" s="11">
        <f t="shared" si="604"/>
        <v>25635</v>
      </c>
      <c r="T3427" s="11">
        <f t="shared" si="599"/>
        <v>25635</v>
      </c>
      <c r="U3427" s="11">
        <f t="shared" si="605"/>
        <v>2660</v>
      </c>
      <c r="V3427" s="11">
        <f t="shared" si="600"/>
        <v>25635</v>
      </c>
      <c r="W3427" s="12">
        <f t="shared" si="606"/>
        <v>1</v>
      </c>
      <c r="X3427" s="11">
        <f t="shared" si="601"/>
        <v>0</v>
      </c>
      <c r="Y3427" s="12">
        <f t="shared" si="607"/>
        <v>0</v>
      </c>
    </row>
    <row r="3428" spans="1:25">
      <c r="A3428" s="1">
        <v>38125</v>
      </c>
      <c r="B3428" s="7" t="s">
        <v>61</v>
      </c>
      <c r="C3428" s="8" t="str">
        <f t="shared" si="608"/>
        <v>Tue</v>
      </c>
      <c r="F3428" s="9">
        <v>6970</v>
      </c>
      <c r="G3428" s="9">
        <v>9893</v>
      </c>
      <c r="H3428" s="61">
        <v>6191</v>
      </c>
      <c r="I3428" s="9">
        <v>0</v>
      </c>
      <c r="J3428" s="9">
        <v>0</v>
      </c>
      <c r="K3428" s="9">
        <v>39155</v>
      </c>
      <c r="L3428" s="9">
        <v>0</v>
      </c>
      <c r="M3428" s="21">
        <v>0</v>
      </c>
      <c r="N3428" s="25"/>
      <c r="O3428" s="11">
        <f t="shared" si="602"/>
        <v>62209</v>
      </c>
      <c r="P3428" s="11">
        <v>36832</v>
      </c>
      <c r="Q3428" s="11">
        <f t="shared" si="603"/>
        <v>2323</v>
      </c>
      <c r="S3428" s="11">
        <f t="shared" si="604"/>
        <v>25377</v>
      </c>
      <c r="T3428" s="11">
        <f t="shared" si="599"/>
        <v>25377</v>
      </c>
      <c r="U3428" s="11">
        <f t="shared" si="605"/>
        <v>-258</v>
      </c>
      <c r="V3428" s="11">
        <f t="shared" si="600"/>
        <v>25377</v>
      </c>
      <c r="W3428" s="12">
        <f t="shared" si="606"/>
        <v>1</v>
      </c>
      <c r="X3428" s="11">
        <f t="shared" si="601"/>
        <v>0</v>
      </c>
      <c r="Y3428" s="12">
        <f t="shared" si="607"/>
        <v>0</v>
      </c>
    </row>
    <row r="3429" spans="1:25">
      <c r="A3429" s="1">
        <v>38126</v>
      </c>
      <c r="B3429" s="7" t="s">
        <v>61</v>
      </c>
      <c r="C3429" s="8" t="str">
        <f t="shared" si="608"/>
        <v>Wed</v>
      </c>
      <c r="F3429" s="9">
        <v>6991</v>
      </c>
      <c r="G3429" s="9">
        <v>9915</v>
      </c>
      <c r="H3429" s="61">
        <v>6117</v>
      </c>
      <c r="I3429" s="9">
        <v>0</v>
      </c>
      <c r="J3429" s="9">
        <v>0</v>
      </c>
      <c r="K3429" s="9">
        <v>35298</v>
      </c>
      <c r="L3429" s="9">
        <v>0</v>
      </c>
      <c r="M3429" s="21">
        <v>0</v>
      </c>
      <c r="N3429" s="25"/>
      <c r="O3429" s="11">
        <f t="shared" si="602"/>
        <v>58321</v>
      </c>
      <c r="P3429" s="11">
        <v>32885</v>
      </c>
      <c r="Q3429" s="11">
        <f t="shared" si="603"/>
        <v>2413</v>
      </c>
      <c r="S3429" s="11">
        <f t="shared" si="604"/>
        <v>25436</v>
      </c>
      <c r="T3429" s="11">
        <f t="shared" si="599"/>
        <v>25436</v>
      </c>
      <c r="U3429" s="11">
        <f t="shared" si="605"/>
        <v>59</v>
      </c>
      <c r="V3429" s="11">
        <f t="shared" si="600"/>
        <v>25436</v>
      </c>
      <c r="W3429" s="12">
        <f t="shared" si="606"/>
        <v>1</v>
      </c>
      <c r="X3429" s="11">
        <f t="shared" si="601"/>
        <v>0</v>
      </c>
      <c r="Y3429" s="12">
        <f t="shared" si="607"/>
        <v>0</v>
      </c>
    </row>
    <row r="3430" spans="1:25">
      <c r="A3430" s="1">
        <v>38127</v>
      </c>
      <c r="B3430" s="7" t="s">
        <v>61</v>
      </c>
      <c r="C3430" s="8" t="str">
        <f t="shared" si="608"/>
        <v>Thur</v>
      </c>
      <c r="F3430" s="9">
        <v>10014</v>
      </c>
      <c r="G3430" s="9">
        <v>6292</v>
      </c>
      <c r="H3430" s="61">
        <v>7213</v>
      </c>
      <c r="I3430" s="9">
        <v>0</v>
      </c>
      <c r="J3430" s="9">
        <v>0</v>
      </c>
      <c r="K3430" s="9">
        <v>28048</v>
      </c>
      <c r="L3430" s="9">
        <v>0</v>
      </c>
      <c r="M3430" s="21">
        <v>0</v>
      </c>
      <c r="N3430" s="25"/>
      <c r="O3430" s="11">
        <f t="shared" si="602"/>
        <v>51567</v>
      </c>
      <c r="P3430" s="11">
        <v>25700</v>
      </c>
      <c r="Q3430" s="11">
        <f t="shared" si="603"/>
        <v>2348</v>
      </c>
      <c r="S3430" s="11">
        <f t="shared" si="604"/>
        <v>25867</v>
      </c>
      <c r="T3430" s="11">
        <f t="shared" si="599"/>
        <v>25867</v>
      </c>
      <c r="U3430" s="11">
        <f t="shared" si="605"/>
        <v>431</v>
      </c>
      <c r="V3430" s="11">
        <f t="shared" si="600"/>
        <v>25867</v>
      </c>
      <c r="W3430" s="12">
        <f t="shared" si="606"/>
        <v>1</v>
      </c>
      <c r="X3430" s="11">
        <f t="shared" si="601"/>
        <v>0</v>
      </c>
      <c r="Y3430" s="12">
        <f t="shared" si="607"/>
        <v>0</v>
      </c>
    </row>
    <row r="3431" spans="1:25">
      <c r="A3431" s="1">
        <v>38128</v>
      </c>
      <c r="B3431" s="7" t="s">
        <v>61</v>
      </c>
      <c r="C3431" s="8" t="str">
        <f t="shared" si="608"/>
        <v>Fri</v>
      </c>
      <c r="F3431" s="9">
        <v>9300</v>
      </c>
      <c r="G3431" s="9">
        <v>4844</v>
      </c>
      <c r="H3431" s="61">
        <v>6782</v>
      </c>
      <c r="I3431" s="9">
        <v>0</v>
      </c>
      <c r="J3431" s="9">
        <v>0</v>
      </c>
      <c r="K3431" s="9">
        <v>49294</v>
      </c>
      <c r="L3431" s="9">
        <v>0</v>
      </c>
      <c r="M3431" s="21">
        <v>0</v>
      </c>
      <c r="N3431" s="25"/>
      <c r="O3431" s="11">
        <f t="shared" si="602"/>
        <v>70220</v>
      </c>
      <c r="P3431" s="11">
        <v>47324</v>
      </c>
      <c r="Q3431" s="11">
        <f t="shared" si="603"/>
        <v>1970</v>
      </c>
      <c r="S3431" s="11">
        <f t="shared" si="604"/>
        <v>22896</v>
      </c>
      <c r="T3431" s="11">
        <f t="shared" si="599"/>
        <v>22896</v>
      </c>
      <c r="U3431" s="11">
        <f t="shared" si="605"/>
        <v>-2971</v>
      </c>
      <c r="V3431" s="11">
        <f t="shared" si="600"/>
        <v>22896</v>
      </c>
      <c r="W3431" s="12">
        <f t="shared" si="606"/>
        <v>1</v>
      </c>
      <c r="X3431" s="11">
        <f t="shared" si="601"/>
        <v>0</v>
      </c>
      <c r="Y3431" s="12">
        <f t="shared" si="607"/>
        <v>0</v>
      </c>
    </row>
    <row r="3432" spans="1:25">
      <c r="A3432" s="1">
        <v>38129</v>
      </c>
      <c r="B3432" s="7" t="s">
        <v>61</v>
      </c>
      <c r="C3432" s="8" t="str">
        <f t="shared" si="608"/>
        <v>Sat</v>
      </c>
      <c r="F3432" s="9">
        <v>8705</v>
      </c>
      <c r="G3432" s="9">
        <v>3862</v>
      </c>
      <c r="H3432" s="61">
        <v>6107</v>
      </c>
      <c r="I3432" s="9">
        <v>0</v>
      </c>
      <c r="J3432" s="9">
        <v>0</v>
      </c>
      <c r="K3432" s="9">
        <v>37683</v>
      </c>
      <c r="L3432" s="9">
        <v>0</v>
      </c>
      <c r="M3432" s="21">
        <v>0</v>
      </c>
      <c r="N3432" s="25"/>
      <c r="O3432" s="11">
        <f t="shared" si="602"/>
        <v>56357</v>
      </c>
      <c r="P3432" s="11">
        <v>35459</v>
      </c>
      <c r="Q3432" s="11">
        <f t="shared" si="603"/>
        <v>2224</v>
      </c>
      <c r="S3432" s="11">
        <f t="shared" si="604"/>
        <v>20898</v>
      </c>
      <c r="T3432" s="11">
        <f t="shared" si="599"/>
        <v>20898</v>
      </c>
      <c r="U3432" s="11">
        <f t="shared" si="605"/>
        <v>-1998</v>
      </c>
      <c r="V3432" s="11">
        <f t="shared" si="600"/>
        <v>20898</v>
      </c>
      <c r="W3432" s="12">
        <f t="shared" si="606"/>
        <v>1</v>
      </c>
      <c r="X3432" s="11">
        <f t="shared" si="601"/>
        <v>0</v>
      </c>
      <c r="Y3432" s="12">
        <f t="shared" si="607"/>
        <v>0</v>
      </c>
    </row>
    <row r="3433" spans="1:25">
      <c r="A3433" s="1">
        <v>38130</v>
      </c>
      <c r="B3433" s="7" t="s">
        <v>61</v>
      </c>
      <c r="C3433" s="8" t="str">
        <f t="shared" si="608"/>
        <v>Sun</v>
      </c>
      <c r="F3433" s="9">
        <v>9366</v>
      </c>
      <c r="G3433" s="9">
        <v>4041</v>
      </c>
      <c r="H3433" s="61">
        <v>6473</v>
      </c>
      <c r="I3433" s="9">
        <v>0</v>
      </c>
      <c r="J3433" s="9">
        <v>0</v>
      </c>
      <c r="K3433" s="9">
        <v>48737</v>
      </c>
      <c r="L3433" s="9">
        <v>0</v>
      </c>
      <c r="M3433" s="21">
        <v>0</v>
      </c>
      <c r="N3433" s="25"/>
      <c r="O3433" s="11">
        <f t="shared" si="602"/>
        <v>68617</v>
      </c>
      <c r="P3433" s="11">
        <v>46530</v>
      </c>
      <c r="Q3433" s="11">
        <f t="shared" si="603"/>
        <v>2207</v>
      </c>
      <c r="S3433" s="11">
        <f t="shared" si="604"/>
        <v>22087</v>
      </c>
      <c r="T3433" s="11">
        <f t="shared" si="599"/>
        <v>22087</v>
      </c>
      <c r="U3433" s="11">
        <f t="shared" si="605"/>
        <v>1189</v>
      </c>
      <c r="V3433" s="11">
        <f t="shared" si="600"/>
        <v>22087</v>
      </c>
      <c r="W3433" s="12">
        <f t="shared" si="606"/>
        <v>1</v>
      </c>
      <c r="X3433" s="11">
        <f t="shared" si="601"/>
        <v>0</v>
      </c>
      <c r="Y3433" s="12">
        <f t="shared" si="607"/>
        <v>0</v>
      </c>
    </row>
    <row r="3434" spans="1:25">
      <c r="A3434" s="1">
        <v>38131</v>
      </c>
      <c r="B3434" s="7" t="s">
        <v>61</v>
      </c>
      <c r="C3434" s="8" t="str">
        <f t="shared" si="608"/>
        <v>Mon</v>
      </c>
      <c r="F3434" s="9">
        <v>10444</v>
      </c>
      <c r="G3434" s="9">
        <v>4615</v>
      </c>
      <c r="H3434" s="61">
        <v>6994</v>
      </c>
      <c r="I3434" s="9">
        <v>0</v>
      </c>
      <c r="J3434" s="9">
        <v>0</v>
      </c>
      <c r="K3434" s="9">
        <v>46770</v>
      </c>
      <c r="L3434" s="9">
        <v>0</v>
      </c>
      <c r="M3434" s="21">
        <v>0</v>
      </c>
      <c r="N3434" s="25"/>
      <c r="O3434" s="11">
        <f t="shared" si="602"/>
        <v>68823</v>
      </c>
      <c r="P3434" s="11">
        <v>44695</v>
      </c>
      <c r="Q3434" s="11">
        <f t="shared" si="603"/>
        <v>2075</v>
      </c>
      <c r="S3434" s="11">
        <f t="shared" si="604"/>
        <v>24128</v>
      </c>
      <c r="T3434" s="11">
        <f t="shared" si="599"/>
        <v>24128</v>
      </c>
      <c r="U3434" s="11">
        <f t="shared" si="605"/>
        <v>2041</v>
      </c>
      <c r="V3434" s="11">
        <f t="shared" si="600"/>
        <v>24128</v>
      </c>
      <c r="W3434" s="12">
        <f t="shared" si="606"/>
        <v>1</v>
      </c>
      <c r="X3434" s="11">
        <f t="shared" si="601"/>
        <v>0</v>
      </c>
      <c r="Y3434" s="12">
        <f t="shared" si="607"/>
        <v>0</v>
      </c>
    </row>
    <row r="3435" spans="1:25">
      <c r="A3435" s="1">
        <v>38132</v>
      </c>
      <c r="B3435" s="7" t="s">
        <v>61</v>
      </c>
      <c r="C3435" s="8" t="str">
        <f t="shared" si="608"/>
        <v>Tue</v>
      </c>
      <c r="F3435" s="9">
        <v>10543</v>
      </c>
      <c r="G3435" s="9">
        <v>4543</v>
      </c>
      <c r="H3435" s="61">
        <v>6996</v>
      </c>
      <c r="I3435" s="9">
        <v>0</v>
      </c>
      <c r="J3435" s="9">
        <v>0</v>
      </c>
      <c r="K3435" s="9">
        <v>39456</v>
      </c>
      <c r="L3435" s="9">
        <v>0</v>
      </c>
      <c r="M3435" s="21">
        <v>0</v>
      </c>
      <c r="N3435" s="25"/>
      <c r="O3435" s="11">
        <f t="shared" si="602"/>
        <v>61538</v>
      </c>
      <c r="P3435" s="11">
        <v>37241</v>
      </c>
      <c r="Q3435" s="11">
        <f t="shared" si="603"/>
        <v>2215</v>
      </c>
      <c r="S3435" s="11">
        <f t="shared" si="604"/>
        <v>24297</v>
      </c>
      <c r="T3435" s="11">
        <f t="shared" si="599"/>
        <v>24297</v>
      </c>
      <c r="U3435" s="11">
        <f t="shared" si="605"/>
        <v>169</v>
      </c>
      <c r="V3435" s="11">
        <f t="shared" si="600"/>
        <v>24297</v>
      </c>
      <c r="W3435" s="12">
        <f t="shared" si="606"/>
        <v>1</v>
      </c>
      <c r="X3435" s="11">
        <f t="shared" si="601"/>
        <v>0</v>
      </c>
      <c r="Y3435" s="12">
        <f t="shared" si="607"/>
        <v>0</v>
      </c>
    </row>
    <row r="3436" spans="1:25">
      <c r="A3436" s="1">
        <v>38133</v>
      </c>
      <c r="B3436" s="7" t="s">
        <v>61</v>
      </c>
      <c r="C3436" s="8" t="str">
        <f t="shared" si="608"/>
        <v>Wed</v>
      </c>
      <c r="F3436" s="9">
        <v>10582</v>
      </c>
      <c r="G3436" s="9">
        <v>4563</v>
      </c>
      <c r="H3436" s="61">
        <v>7042</v>
      </c>
      <c r="I3436" s="9">
        <v>0</v>
      </c>
      <c r="J3436" s="9">
        <v>0</v>
      </c>
      <c r="K3436" s="9">
        <v>25442</v>
      </c>
      <c r="L3436" s="9">
        <v>0</v>
      </c>
      <c r="M3436" s="21">
        <v>0</v>
      </c>
      <c r="N3436" s="25"/>
      <c r="O3436" s="11">
        <f t="shared" si="602"/>
        <v>47629</v>
      </c>
      <c r="P3436" s="11">
        <v>23245</v>
      </c>
      <c r="Q3436" s="11">
        <f t="shared" si="603"/>
        <v>2197</v>
      </c>
      <c r="S3436" s="11">
        <f t="shared" si="604"/>
        <v>24384</v>
      </c>
      <c r="T3436" s="11">
        <f t="shared" si="599"/>
        <v>24384</v>
      </c>
      <c r="U3436" s="11">
        <f t="shared" si="605"/>
        <v>87</v>
      </c>
      <c r="V3436" s="11">
        <f t="shared" si="600"/>
        <v>24384</v>
      </c>
      <c r="W3436" s="12">
        <f t="shared" si="606"/>
        <v>1</v>
      </c>
      <c r="X3436" s="11">
        <f t="shared" si="601"/>
        <v>0</v>
      </c>
      <c r="Y3436" s="12">
        <f t="shared" si="607"/>
        <v>0</v>
      </c>
    </row>
    <row r="3437" spans="1:25">
      <c r="A3437" s="1">
        <v>38134</v>
      </c>
      <c r="B3437" s="7" t="s">
        <v>61</v>
      </c>
      <c r="C3437" s="8" t="str">
        <f t="shared" si="608"/>
        <v>Thur</v>
      </c>
      <c r="F3437" s="9">
        <v>10065</v>
      </c>
      <c r="G3437" s="9">
        <v>4202</v>
      </c>
      <c r="H3437" s="61">
        <v>6903</v>
      </c>
      <c r="I3437" s="9">
        <v>0</v>
      </c>
      <c r="J3437" s="9">
        <v>0</v>
      </c>
      <c r="K3437" s="9">
        <v>2264</v>
      </c>
      <c r="L3437" s="9">
        <v>0</v>
      </c>
      <c r="M3437" s="21">
        <v>0</v>
      </c>
      <c r="N3437" s="25"/>
      <c r="O3437" s="11">
        <f t="shared" si="602"/>
        <v>23434</v>
      </c>
      <c r="P3437" s="11">
        <v>134</v>
      </c>
      <c r="Q3437" s="11">
        <f t="shared" si="603"/>
        <v>2130</v>
      </c>
      <c r="S3437" s="11">
        <f t="shared" si="604"/>
        <v>23300</v>
      </c>
      <c r="T3437" s="11">
        <f t="shared" si="599"/>
        <v>23300</v>
      </c>
      <c r="U3437" s="11">
        <f t="shared" si="605"/>
        <v>-1084</v>
      </c>
      <c r="V3437" s="11">
        <f t="shared" si="600"/>
        <v>23300</v>
      </c>
      <c r="W3437" s="12">
        <f t="shared" si="606"/>
        <v>1</v>
      </c>
      <c r="X3437" s="11">
        <f t="shared" si="601"/>
        <v>0</v>
      </c>
      <c r="Y3437" s="12">
        <f t="shared" si="607"/>
        <v>0</v>
      </c>
    </row>
    <row r="3438" spans="1:25">
      <c r="A3438" s="1">
        <v>38135</v>
      </c>
      <c r="B3438" s="7" t="s">
        <v>61</v>
      </c>
      <c r="C3438" s="8" t="str">
        <f t="shared" si="608"/>
        <v>Fri</v>
      </c>
      <c r="F3438" s="9">
        <v>9512</v>
      </c>
      <c r="G3438" s="9">
        <v>3842</v>
      </c>
      <c r="H3438" s="61">
        <v>6445</v>
      </c>
      <c r="I3438" s="9">
        <v>0</v>
      </c>
      <c r="J3438" s="9">
        <v>0</v>
      </c>
      <c r="K3438" s="9">
        <v>9956</v>
      </c>
      <c r="L3438" s="9">
        <v>0</v>
      </c>
      <c r="M3438" s="21">
        <v>0</v>
      </c>
      <c r="N3438" s="25"/>
      <c r="O3438" s="11">
        <f t="shared" si="602"/>
        <v>29755</v>
      </c>
      <c r="P3438" s="11">
        <v>7688</v>
      </c>
      <c r="Q3438" s="11">
        <f t="shared" si="603"/>
        <v>2268</v>
      </c>
      <c r="S3438" s="11">
        <f t="shared" si="604"/>
        <v>22067</v>
      </c>
      <c r="T3438" s="11">
        <f t="shared" si="599"/>
        <v>22067</v>
      </c>
      <c r="U3438" s="11">
        <f t="shared" si="605"/>
        <v>-1233</v>
      </c>
      <c r="V3438" s="11">
        <f t="shared" si="600"/>
        <v>22067</v>
      </c>
      <c r="W3438" s="12">
        <f t="shared" si="606"/>
        <v>1</v>
      </c>
      <c r="X3438" s="11">
        <f t="shared" si="601"/>
        <v>0</v>
      </c>
      <c r="Y3438" s="12">
        <f t="shared" si="607"/>
        <v>0</v>
      </c>
    </row>
    <row r="3439" spans="1:25">
      <c r="A3439" s="1">
        <v>38136</v>
      </c>
      <c r="B3439" s="7" t="s">
        <v>61</v>
      </c>
      <c r="C3439" s="8" t="str">
        <f t="shared" si="608"/>
        <v>Sat</v>
      </c>
      <c r="F3439" s="9">
        <v>8998</v>
      </c>
      <c r="G3439" s="9">
        <v>3514</v>
      </c>
      <c r="H3439" s="61">
        <v>5866</v>
      </c>
      <c r="I3439" s="9">
        <v>0</v>
      </c>
      <c r="J3439" s="9">
        <v>0</v>
      </c>
      <c r="K3439" s="9">
        <v>2368</v>
      </c>
      <c r="L3439" s="9">
        <v>0</v>
      </c>
      <c r="M3439" s="21">
        <v>0</v>
      </c>
      <c r="N3439" s="25"/>
      <c r="O3439" s="11">
        <f t="shared" si="602"/>
        <v>20746</v>
      </c>
      <c r="P3439" s="11">
        <v>0</v>
      </c>
      <c r="Q3439" s="11">
        <f t="shared" si="603"/>
        <v>2368</v>
      </c>
      <c r="S3439" s="11">
        <f t="shared" si="604"/>
        <v>20746</v>
      </c>
      <c r="T3439" s="11">
        <f t="shared" si="599"/>
        <v>20746</v>
      </c>
      <c r="U3439" s="11">
        <f t="shared" si="605"/>
        <v>-1321</v>
      </c>
      <c r="V3439" s="11">
        <f t="shared" si="600"/>
        <v>20746</v>
      </c>
      <c r="W3439" s="12">
        <f t="shared" si="606"/>
        <v>1</v>
      </c>
      <c r="X3439" s="11">
        <f t="shared" si="601"/>
        <v>0</v>
      </c>
      <c r="Y3439" s="12">
        <f t="shared" si="607"/>
        <v>0</v>
      </c>
    </row>
    <row r="3440" spans="1:25">
      <c r="A3440" s="1">
        <v>38137</v>
      </c>
      <c r="B3440" s="7" t="s">
        <v>61</v>
      </c>
      <c r="C3440" s="8" t="str">
        <f t="shared" si="608"/>
        <v>Sun</v>
      </c>
      <c r="F3440" s="9">
        <v>8544</v>
      </c>
      <c r="G3440" s="9">
        <v>3361</v>
      </c>
      <c r="H3440" s="61">
        <v>5684</v>
      </c>
      <c r="I3440" s="9">
        <v>0</v>
      </c>
      <c r="J3440" s="9">
        <v>0</v>
      </c>
      <c r="K3440" s="9">
        <v>2268</v>
      </c>
      <c r="L3440" s="9">
        <v>0</v>
      </c>
      <c r="M3440" s="21">
        <v>0</v>
      </c>
      <c r="N3440" s="25"/>
      <c r="O3440" s="11">
        <f t="shared" si="602"/>
        <v>19857</v>
      </c>
      <c r="P3440" s="11">
        <v>0</v>
      </c>
      <c r="Q3440" s="11">
        <f t="shared" si="603"/>
        <v>2268</v>
      </c>
      <c r="S3440" s="11">
        <f t="shared" si="604"/>
        <v>19857</v>
      </c>
      <c r="T3440" s="11">
        <f t="shared" si="599"/>
        <v>19857</v>
      </c>
      <c r="U3440" s="11">
        <f t="shared" si="605"/>
        <v>-889</v>
      </c>
      <c r="V3440" s="11">
        <f t="shared" si="600"/>
        <v>19857</v>
      </c>
      <c r="W3440" s="12">
        <f t="shared" si="606"/>
        <v>1</v>
      </c>
      <c r="X3440" s="11">
        <f t="shared" si="601"/>
        <v>0</v>
      </c>
      <c r="Y3440" s="12">
        <f t="shared" si="607"/>
        <v>0</v>
      </c>
    </row>
    <row r="3441" spans="1:25">
      <c r="A3441" s="1">
        <v>38138</v>
      </c>
      <c r="B3441" s="7" t="s">
        <v>61</v>
      </c>
      <c r="C3441" s="8" t="str">
        <f t="shared" si="608"/>
        <v>Mon</v>
      </c>
      <c r="F3441" s="9">
        <v>9837</v>
      </c>
      <c r="G3441" s="9">
        <v>3820</v>
      </c>
      <c r="H3441" s="61">
        <v>6319</v>
      </c>
      <c r="I3441" s="9">
        <v>0</v>
      </c>
      <c r="J3441" s="9">
        <v>0</v>
      </c>
      <c r="K3441" s="9">
        <v>2225</v>
      </c>
      <c r="L3441" s="9">
        <v>0</v>
      </c>
      <c r="M3441" s="21">
        <v>0</v>
      </c>
      <c r="N3441" s="25"/>
      <c r="O3441" s="11">
        <f t="shared" si="602"/>
        <v>22201</v>
      </c>
      <c r="P3441" s="11">
        <v>0</v>
      </c>
      <c r="Q3441" s="11">
        <f t="shared" si="603"/>
        <v>2225</v>
      </c>
      <c r="S3441" s="11">
        <f t="shared" si="604"/>
        <v>22201</v>
      </c>
      <c r="T3441" s="11">
        <f t="shared" si="599"/>
        <v>22201</v>
      </c>
      <c r="U3441" s="11">
        <f t="shared" si="605"/>
        <v>2344</v>
      </c>
      <c r="V3441" s="11">
        <f t="shared" si="600"/>
        <v>22201</v>
      </c>
      <c r="W3441" s="12">
        <f t="shared" si="606"/>
        <v>1</v>
      </c>
      <c r="X3441" s="11">
        <f t="shared" si="601"/>
        <v>0</v>
      </c>
      <c r="Y3441" s="12">
        <f t="shared" si="607"/>
        <v>0</v>
      </c>
    </row>
    <row r="3442" spans="1:25">
      <c r="A3442" s="1">
        <v>38139</v>
      </c>
      <c r="B3442" s="7" t="s">
        <v>62</v>
      </c>
      <c r="C3442" s="8" t="str">
        <f t="shared" si="608"/>
        <v>Tue</v>
      </c>
      <c r="F3442" s="9">
        <v>11235</v>
      </c>
      <c r="G3442" s="9">
        <v>4591</v>
      </c>
      <c r="H3442" s="61">
        <v>7331</v>
      </c>
      <c r="I3442" s="9">
        <v>0</v>
      </c>
      <c r="J3442" s="9">
        <v>0</v>
      </c>
      <c r="K3442" s="9">
        <v>2322</v>
      </c>
      <c r="L3442" s="9">
        <v>0</v>
      </c>
      <c r="M3442" s="21">
        <v>0</v>
      </c>
      <c r="O3442" s="11">
        <f t="shared" si="602"/>
        <v>25479</v>
      </c>
      <c r="P3442" s="11">
        <v>0</v>
      </c>
      <c r="Q3442" s="11">
        <f t="shared" si="603"/>
        <v>2322</v>
      </c>
      <c r="S3442" s="11">
        <f t="shared" ref="S3442:S3505" si="609">O3442-P3442</f>
        <v>25479</v>
      </c>
      <c r="T3442" s="11">
        <f t="shared" si="599"/>
        <v>25479</v>
      </c>
      <c r="U3442" s="11">
        <f t="shared" ref="U3442:U3502" si="610">S3442-S3441</f>
        <v>3278</v>
      </c>
      <c r="V3442" s="11">
        <f t="shared" si="600"/>
        <v>25479</v>
      </c>
      <c r="W3442" s="12">
        <f t="shared" ref="W3442:W3502" si="611">V3442/S3442</f>
        <v>1</v>
      </c>
      <c r="X3442" s="11">
        <f t="shared" si="601"/>
        <v>0</v>
      </c>
      <c r="Y3442" s="12">
        <f t="shared" ref="Y3442:Y3471" si="612">X3442/S3442</f>
        <v>0</v>
      </c>
    </row>
    <row r="3443" spans="1:25">
      <c r="A3443" s="1">
        <v>38140</v>
      </c>
      <c r="B3443" s="7" t="s">
        <v>62</v>
      </c>
      <c r="C3443" s="8" t="str">
        <f t="shared" si="608"/>
        <v>Wed</v>
      </c>
      <c r="F3443" s="9">
        <v>11329</v>
      </c>
      <c r="G3443" s="9">
        <v>4595</v>
      </c>
      <c r="H3443" s="61">
        <v>7263</v>
      </c>
      <c r="I3443" s="9">
        <v>0</v>
      </c>
      <c r="J3443" s="9">
        <v>0</v>
      </c>
      <c r="K3443" s="9">
        <v>2482</v>
      </c>
      <c r="L3443" s="9">
        <v>0</v>
      </c>
      <c r="M3443" s="21">
        <v>0</v>
      </c>
      <c r="O3443" s="11">
        <f t="shared" si="602"/>
        <v>25669</v>
      </c>
      <c r="P3443" s="11">
        <v>0</v>
      </c>
      <c r="Q3443" s="11">
        <f t="shared" si="603"/>
        <v>2482</v>
      </c>
      <c r="S3443" s="11">
        <f t="shared" si="609"/>
        <v>25669</v>
      </c>
      <c r="T3443" s="11">
        <f t="shared" si="599"/>
        <v>25669</v>
      </c>
      <c r="U3443" s="11">
        <f t="shared" si="610"/>
        <v>190</v>
      </c>
      <c r="V3443" s="11">
        <f t="shared" si="600"/>
        <v>25669</v>
      </c>
      <c r="W3443" s="12">
        <f t="shared" si="611"/>
        <v>1</v>
      </c>
      <c r="X3443" s="11">
        <f t="shared" si="601"/>
        <v>0</v>
      </c>
      <c r="Y3443" s="12">
        <f t="shared" si="612"/>
        <v>0</v>
      </c>
    </row>
    <row r="3444" spans="1:25">
      <c r="A3444" s="1">
        <v>38141</v>
      </c>
      <c r="B3444" s="7" t="s">
        <v>62</v>
      </c>
      <c r="C3444" s="8" t="str">
        <f t="shared" si="608"/>
        <v>Thur</v>
      </c>
      <c r="F3444" s="9">
        <v>11459</v>
      </c>
      <c r="G3444" s="9">
        <v>4605</v>
      </c>
      <c r="H3444" s="61">
        <v>7318</v>
      </c>
      <c r="I3444" s="9">
        <v>0</v>
      </c>
      <c r="J3444" s="9">
        <v>0</v>
      </c>
      <c r="K3444" s="9">
        <v>2408</v>
      </c>
      <c r="L3444" s="9">
        <v>0</v>
      </c>
      <c r="M3444" s="21">
        <v>0</v>
      </c>
      <c r="O3444" s="11">
        <f t="shared" si="602"/>
        <v>25790</v>
      </c>
      <c r="P3444" s="11">
        <v>0</v>
      </c>
      <c r="Q3444" s="11">
        <f t="shared" si="603"/>
        <v>2408</v>
      </c>
      <c r="S3444" s="11">
        <f t="shared" si="609"/>
        <v>25790</v>
      </c>
      <c r="T3444" s="11">
        <f t="shared" si="599"/>
        <v>25790</v>
      </c>
      <c r="U3444" s="11">
        <f t="shared" si="610"/>
        <v>121</v>
      </c>
      <c r="V3444" s="11">
        <f t="shared" si="600"/>
        <v>25790</v>
      </c>
      <c r="W3444" s="12">
        <f t="shared" si="611"/>
        <v>1</v>
      </c>
      <c r="X3444" s="11">
        <f t="shared" si="601"/>
        <v>0</v>
      </c>
      <c r="Y3444" s="12">
        <f t="shared" si="612"/>
        <v>0</v>
      </c>
    </row>
    <row r="3445" spans="1:25">
      <c r="A3445" s="1">
        <v>38142</v>
      </c>
      <c r="B3445" s="7" t="s">
        <v>62</v>
      </c>
      <c r="C3445" s="8" t="str">
        <f t="shared" si="608"/>
        <v>Fri</v>
      </c>
      <c r="F3445" s="9">
        <v>11162</v>
      </c>
      <c r="G3445" s="9">
        <v>4255</v>
      </c>
      <c r="H3445" s="61">
        <v>7222</v>
      </c>
      <c r="I3445" s="9">
        <v>0</v>
      </c>
      <c r="J3445" s="9">
        <v>0</v>
      </c>
      <c r="K3445" s="9">
        <v>2480</v>
      </c>
      <c r="L3445" s="9">
        <v>0</v>
      </c>
      <c r="M3445" s="21">
        <v>0</v>
      </c>
      <c r="O3445" s="11">
        <f t="shared" si="602"/>
        <v>25119</v>
      </c>
      <c r="P3445" s="11">
        <v>0</v>
      </c>
      <c r="Q3445" s="11">
        <f t="shared" si="603"/>
        <v>2480</v>
      </c>
      <c r="S3445" s="11">
        <f t="shared" si="609"/>
        <v>25119</v>
      </c>
      <c r="T3445" s="11">
        <f t="shared" si="599"/>
        <v>25119</v>
      </c>
      <c r="U3445" s="11">
        <f t="shared" si="610"/>
        <v>-671</v>
      </c>
      <c r="V3445" s="11">
        <f t="shared" si="600"/>
        <v>25119</v>
      </c>
      <c r="W3445" s="12">
        <f t="shared" si="611"/>
        <v>1</v>
      </c>
      <c r="X3445" s="11">
        <f t="shared" si="601"/>
        <v>0</v>
      </c>
      <c r="Y3445" s="12">
        <f t="shared" si="612"/>
        <v>0</v>
      </c>
    </row>
    <row r="3446" spans="1:25">
      <c r="A3446" s="1">
        <v>38143</v>
      </c>
      <c r="B3446" s="7" t="s">
        <v>62</v>
      </c>
      <c r="C3446" s="8" t="str">
        <f t="shared" si="608"/>
        <v>Sat</v>
      </c>
      <c r="F3446" s="9">
        <v>11049</v>
      </c>
      <c r="G3446" s="9">
        <v>4071</v>
      </c>
      <c r="H3446" s="61">
        <v>6530</v>
      </c>
      <c r="I3446" s="9">
        <v>0</v>
      </c>
      <c r="J3446" s="9">
        <v>1</v>
      </c>
      <c r="K3446" s="9">
        <v>2415</v>
      </c>
      <c r="L3446" s="9">
        <v>0</v>
      </c>
      <c r="M3446" s="21">
        <v>0</v>
      </c>
      <c r="O3446" s="11">
        <f t="shared" si="602"/>
        <v>24066</v>
      </c>
      <c r="P3446" s="11">
        <v>0</v>
      </c>
      <c r="Q3446" s="11">
        <f t="shared" si="603"/>
        <v>2415</v>
      </c>
      <c r="S3446" s="11">
        <f t="shared" si="609"/>
        <v>24066</v>
      </c>
      <c r="T3446" s="11">
        <f t="shared" si="599"/>
        <v>24066</v>
      </c>
      <c r="U3446" s="11">
        <f t="shared" si="610"/>
        <v>-1053</v>
      </c>
      <c r="V3446" s="11">
        <f t="shared" si="600"/>
        <v>24066</v>
      </c>
      <c r="W3446" s="12">
        <f t="shared" si="611"/>
        <v>1</v>
      </c>
      <c r="X3446" s="11">
        <f t="shared" si="601"/>
        <v>0</v>
      </c>
      <c r="Y3446" s="12">
        <f t="shared" si="612"/>
        <v>0</v>
      </c>
    </row>
    <row r="3447" spans="1:25">
      <c r="A3447" s="1">
        <v>38144</v>
      </c>
      <c r="B3447" s="7" t="s">
        <v>62</v>
      </c>
      <c r="C3447" s="8" t="str">
        <f t="shared" si="608"/>
        <v>Sun</v>
      </c>
      <c r="F3447" s="9">
        <v>10508</v>
      </c>
      <c r="G3447" s="9">
        <v>3954</v>
      </c>
      <c r="H3447" s="61">
        <v>6576</v>
      </c>
      <c r="I3447" s="9">
        <v>0</v>
      </c>
      <c r="J3447" s="9">
        <v>49</v>
      </c>
      <c r="K3447" s="9">
        <v>2436</v>
      </c>
      <c r="L3447" s="9">
        <v>0</v>
      </c>
      <c r="M3447" s="21">
        <v>0</v>
      </c>
      <c r="O3447" s="11">
        <f t="shared" si="602"/>
        <v>23523</v>
      </c>
      <c r="P3447" s="11">
        <v>0</v>
      </c>
      <c r="Q3447" s="11">
        <f t="shared" si="603"/>
        <v>2436</v>
      </c>
      <c r="S3447" s="11">
        <f t="shared" si="609"/>
        <v>23523</v>
      </c>
      <c r="T3447" s="11">
        <f t="shared" si="599"/>
        <v>23523</v>
      </c>
      <c r="U3447" s="11">
        <f t="shared" si="610"/>
        <v>-543</v>
      </c>
      <c r="V3447" s="11">
        <f t="shared" si="600"/>
        <v>23523</v>
      </c>
      <c r="W3447" s="12">
        <f t="shared" si="611"/>
        <v>1</v>
      </c>
      <c r="X3447" s="11">
        <f t="shared" si="601"/>
        <v>0</v>
      </c>
      <c r="Y3447" s="12">
        <f t="shared" si="612"/>
        <v>0</v>
      </c>
    </row>
    <row r="3448" spans="1:25">
      <c r="A3448" s="1">
        <v>38145</v>
      </c>
      <c r="B3448" s="7" t="s">
        <v>62</v>
      </c>
      <c r="C3448" s="8" t="str">
        <f t="shared" si="608"/>
        <v>Mon</v>
      </c>
      <c r="F3448" s="9">
        <v>11625</v>
      </c>
      <c r="G3448" s="9">
        <v>4652</v>
      </c>
      <c r="H3448" s="61">
        <v>7536</v>
      </c>
      <c r="I3448" s="9">
        <v>0</v>
      </c>
      <c r="J3448" s="9">
        <v>0</v>
      </c>
      <c r="K3448" s="9">
        <v>1421</v>
      </c>
      <c r="L3448" s="9">
        <v>0</v>
      </c>
      <c r="M3448" s="21">
        <v>0</v>
      </c>
      <c r="O3448" s="11">
        <f t="shared" si="602"/>
        <v>25234</v>
      </c>
      <c r="P3448" s="11">
        <v>0</v>
      </c>
      <c r="Q3448" s="11">
        <f t="shared" si="603"/>
        <v>1421</v>
      </c>
      <c r="S3448" s="11">
        <f t="shared" si="609"/>
        <v>25234</v>
      </c>
      <c r="T3448" s="11">
        <f t="shared" si="599"/>
        <v>25234</v>
      </c>
      <c r="U3448" s="11">
        <f t="shared" si="610"/>
        <v>1711</v>
      </c>
      <c r="V3448" s="11">
        <f t="shared" si="600"/>
        <v>25234</v>
      </c>
      <c r="W3448" s="12">
        <f t="shared" si="611"/>
        <v>1</v>
      </c>
      <c r="X3448" s="11">
        <f t="shared" si="601"/>
        <v>0</v>
      </c>
      <c r="Y3448" s="12">
        <f t="shared" si="612"/>
        <v>0</v>
      </c>
    </row>
    <row r="3449" spans="1:25">
      <c r="A3449" s="1">
        <v>38146</v>
      </c>
      <c r="B3449" s="7" t="s">
        <v>62</v>
      </c>
      <c r="C3449" s="8" t="str">
        <f t="shared" si="608"/>
        <v>Tue</v>
      </c>
      <c r="F3449" s="9">
        <v>11274</v>
      </c>
      <c r="G3449" s="9">
        <v>4429</v>
      </c>
      <c r="H3449" s="61">
        <v>7362</v>
      </c>
      <c r="I3449" s="9">
        <v>0</v>
      </c>
      <c r="J3449" s="9">
        <v>0</v>
      </c>
      <c r="K3449" s="9">
        <v>5004</v>
      </c>
      <c r="L3449" s="9">
        <v>0</v>
      </c>
      <c r="M3449" s="21">
        <v>0</v>
      </c>
      <c r="O3449" s="11">
        <f t="shared" si="602"/>
        <v>28069</v>
      </c>
      <c r="P3449" s="11">
        <v>4342</v>
      </c>
      <c r="Q3449" s="11">
        <f t="shared" si="603"/>
        <v>662</v>
      </c>
      <c r="S3449" s="11">
        <f t="shared" si="609"/>
        <v>23727</v>
      </c>
      <c r="T3449" s="11">
        <f t="shared" si="599"/>
        <v>23727</v>
      </c>
      <c r="U3449" s="11">
        <f t="shared" si="610"/>
        <v>-1507</v>
      </c>
      <c r="V3449" s="11">
        <f t="shared" si="600"/>
        <v>23727</v>
      </c>
      <c r="W3449" s="12">
        <f t="shared" si="611"/>
        <v>1</v>
      </c>
      <c r="X3449" s="11">
        <f t="shared" si="601"/>
        <v>0</v>
      </c>
      <c r="Y3449" s="12">
        <f t="shared" si="612"/>
        <v>0</v>
      </c>
    </row>
    <row r="3450" spans="1:25">
      <c r="A3450" s="1">
        <v>38147</v>
      </c>
      <c r="B3450" s="7" t="s">
        <v>62</v>
      </c>
      <c r="C3450" s="8" t="str">
        <f t="shared" si="608"/>
        <v>Wed</v>
      </c>
      <c r="F3450" s="9">
        <v>10876</v>
      </c>
      <c r="G3450" s="9">
        <v>4347</v>
      </c>
      <c r="H3450" s="61">
        <v>7295</v>
      </c>
      <c r="I3450" s="9">
        <v>0</v>
      </c>
      <c r="J3450" s="9">
        <v>0</v>
      </c>
      <c r="K3450" s="9">
        <v>26253</v>
      </c>
      <c r="L3450" s="9">
        <v>0</v>
      </c>
      <c r="M3450" s="21">
        <v>0</v>
      </c>
      <c r="O3450" s="11">
        <f t="shared" si="602"/>
        <v>48771</v>
      </c>
      <c r="P3450" s="11">
        <v>24950</v>
      </c>
      <c r="Q3450" s="11">
        <f t="shared" si="603"/>
        <v>1303</v>
      </c>
      <c r="S3450" s="11">
        <f t="shared" si="609"/>
        <v>23821</v>
      </c>
      <c r="T3450" s="11">
        <f t="shared" si="599"/>
        <v>23821</v>
      </c>
      <c r="U3450" s="11">
        <f t="shared" si="610"/>
        <v>94</v>
      </c>
      <c r="V3450" s="11">
        <f t="shared" si="600"/>
        <v>23821</v>
      </c>
      <c r="W3450" s="12">
        <f t="shared" si="611"/>
        <v>1</v>
      </c>
      <c r="X3450" s="11">
        <f t="shared" si="601"/>
        <v>0</v>
      </c>
      <c r="Y3450" s="12">
        <f t="shared" si="612"/>
        <v>0</v>
      </c>
    </row>
    <row r="3451" spans="1:25">
      <c r="A3451" s="1">
        <v>38148</v>
      </c>
      <c r="B3451" s="7" t="s">
        <v>62</v>
      </c>
      <c r="C3451" s="8" t="str">
        <f t="shared" si="608"/>
        <v>Thur</v>
      </c>
      <c r="F3451" s="9">
        <v>10396</v>
      </c>
      <c r="G3451" s="9">
        <v>3994</v>
      </c>
      <c r="H3451" s="61">
        <v>7139</v>
      </c>
      <c r="I3451" s="9">
        <v>0</v>
      </c>
      <c r="J3451" s="9">
        <v>0</v>
      </c>
      <c r="K3451" s="9">
        <v>26348</v>
      </c>
      <c r="L3451" s="9">
        <v>0</v>
      </c>
      <c r="M3451" s="21">
        <v>0</v>
      </c>
      <c r="O3451" s="11">
        <f t="shared" si="602"/>
        <v>47877</v>
      </c>
      <c r="P3451" s="11">
        <v>25125</v>
      </c>
      <c r="Q3451" s="11">
        <f t="shared" si="603"/>
        <v>1223</v>
      </c>
      <c r="S3451" s="11">
        <f t="shared" si="609"/>
        <v>22752</v>
      </c>
      <c r="T3451" s="11">
        <f t="shared" si="599"/>
        <v>22752</v>
      </c>
      <c r="U3451" s="11">
        <f t="shared" si="610"/>
        <v>-1069</v>
      </c>
      <c r="V3451" s="11">
        <f t="shared" si="600"/>
        <v>22752</v>
      </c>
      <c r="W3451" s="12">
        <f t="shared" si="611"/>
        <v>1</v>
      </c>
      <c r="X3451" s="11">
        <f t="shared" si="601"/>
        <v>0</v>
      </c>
      <c r="Y3451" s="12">
        <f t="shared" si="612"/>
        <v>0</v>
      </c>
    </row>
    <row r="3452" spans="1:25">
      <c r="A3452" s="1">
        <v>38149</v>
      </c>
      <c r="B3452" s="7" t="s">
        <v>62</v>
      </c>
      <c r="C3452" s="8" t="str">
        <f t="shared" si="608"/>
        <v>Fri</v>
      </c>
      <c r="F3452" s="9">
        <v>9829</v>
      </c>
      <c r="G3452" s="9">
        <v>3759</v>
      </c>
      <c r="H3452" s="61">
        <v>6985</v>
      </c>
      <c r="I3452" s="9">
        <v>0</v>
      </c>
      <c r="J3452" s="9">
        <v>0</v>
      </c>
      <c r="K3452" s="9">
        <v>1338</v>
      </c>
      <c r="L3452" s="9">
        <v>0</v>
      </c>
      <c r="M3452" s="21">
        <v>0</v>
      </c>
      <c r="O3452" s="11">
        <f t="shared" si="602"/>
        <v>21911</v>
      </c>
      <c r="P3452" s="11">
        <v>0</v>
      </c>
      <c r="Q3452" s="11">
        <f t="shared" si="603"/>
        <v>1338</v>
      </c>
      <c r="S3452" s="11">
        <f t="shared" si="609"/>
        <v>21911</v>
      </c>
      <c r="T3452" s="11">
        <f t="shared" si="599"/>
        <v>21911</v>
      </c>
      <c r="U3452" s="11">
        <f t="shared" si="610"/>
        <v>-841</v>
      </c>
      <c r="V3452" s="11">
        <f t="shared" si="600"/>
        <v>21911</v>
      </c>
      <c r="W3452" s="12">
        <f t="shared" si="611"/>
        <v>1</v>
      </c>
      <c r="X3452" s="11">
        <f t="shared" si="601"/>
        <v>0</v>
      </c>
      <c r="Y3452" s="12">
        <f t="shared" si="612"/>
        <v>0</v>
      </c>
    </row>
    <row r="3453" spans="1:25">
      <c r="A3453" s="1">
        <v>38150</v>
      </c>
      <c r="B3453" s="7" t="s">
        <v>62</v>
      </c>
      <c r="C3453" s="8" t="str">
        <f t="shared" si="608"/>
        <v>Sat</v>
      </c>
      <c r="F3453" s="9">
        <v>9640</v>
      </c>
      <c r="G3453" s="9">
        <v>3526</v>
      </c>
      <c r="H3453" s="61">
        <v>6233</v>
      </c>
      <c r="I3453" s="9">
        <v>0</v>
      </c>
      <c r="J3453" s="9">
        <v>0</v>
      </c>
      <c r="K3453" s="9">
        <v>1312</v>
      </c>
      <c r="L3453" s="9">
        <v>0</v>
      </c>
      <c r="M3453" s="21">
        <v>0</v>
      </c>
      <c r="O3453" s="11">
        <f t="shared" si="602"/>
        <v>20711</v>
      </c>
      <c r="P3453" s="11">
        <v>0</v>
      </c>
      <c r="Q3453" s="11">
        <f t="shared" si="603"/>
        <v>1312</v>
      </c>
      <c r="S3453" s="11">
        <f t="shared" si="609"/>
        <v>20711</v>
      </c>
      <c r="T3453" s="11">
        <f t="shared" si="599"/>
        <v>20711</v>
      </c>
      <c r="U3453" s="11">
        <f t="shared" si="610"/>
        <v>-1200</v>
      </c>
      <c r="V3453" s="11">
        <f t="shared" si="600"/>
        <v>20711</v>
      </c>
      <c r="W3453" s="12">
        <f t="shared" si="611"/>
        <v>1</v>
      </c>
      <c r="X3453" s="11">
        <f t="shared" si="601"/>
        <v>0</v>
      </c>
      <c r="Y3453" s="12">
        <f t="shared" si="612"/>
        <v>0</v>
      </c>
    </row>
    <row r="3454" spans="1:25">
      <c r="A3454" s="1">
        <v>38151</v>
      </c>
      <c r="B3454" s="7" t="s">
        <v>62</v>
      </c>
      <c r="C3454" s="8" t="str">
        <f t="shared" si="608"/>
        <v>Sun</v>
      </c>
      <c r="F3454" s="9">
        <v>10001</v>
      </c>
      <c r="G3454" s="9">
        <v>3813</v>
      </c>
      <c r="H3454" s="61">
        <v>6732</v>
      </c>
      <c r="I3454" s="9">
        <v>0</v>
      </c>
      <c r="J3454" s="9">
        <v>0</v>
      </c>
      <c r="K3454" s="9">
        <v>1233</v>
      </c>
      <c r="L3454" s="9">
        <v>0</v>
      </c>
      <c r="M3454" s="21">
        <v>0</v>
      </c>
      <c r="O3454" s="11">
        <f t="shared" si="602"/>
        <v>21779</v>
      </c>
      <c r="P3454" s="11">
        <v>0</v>
      </c>
      <c r="Q3454" s="11">
        <f t="shared" si="603"/>
        <v>1233</v>
      </c>
      <c r="S3454" s="11">
        <f t="shared" si="609"/>
        <v>21779</v>
      </c>
      <c r="T3454" s="11">
        <f t="shared" si="599"/>
        <v>21779</v>
      </c>
      <c r="U3454" s="11">
        <f t="shared" si="610"/>
        <v>1068</v>
      </c>
      <c r="V3454" s="11">
        <f t="shared" si="600"/>
        <v>21779</v>
      </c>
      <c r="W3454" s="12">
        <f t="shared" si="611"/>
        <v>1</v>
      </c>
      <c r="X3454" s="11">
        <f t="shared" si="601"/>
        <v>0</v>
      </c>
      <c r="Y3454" s="12">
        <f t="shared" si="612"/>
        <v>0</v>
      </c>
    </row>
    <row r="3455" spans="1:25">
      <c r="A3455" s="1">
        <v>38152</v>
      </c>
      <c r="B3455" s="7" t="s">
        <v>62</v>
      </c>
      <c r="C3455" s="8" t="str">
        <f t="shared" si="608"/>
        <v>Mon</v>
      </c>
      <c r="F3455" s="9">
        <v>10777</v>
      </c>
      <c r="G3455" s="9">
        <v>4397</v>
      </c>
      <c r="H3455" s="61">
        <v>7313</v>
      </c>
      <c r="I3455" s="9">
        <v>0</v>
      </c>
      <c r="J3455" s="9">
        <v>0</v>
      </c>
      <c r="K3455" s="9">
        <v>1953</v>
      </c>
      <c r="L3455" s="9">
        <v>0</v>
      </c>
      <c r="M3455" s="21">
        <v>0</v>
      </c>
      <c r="O3455" s="11">
        <f t="shared" si="602"/>
        <v>24440</v>
      </c>
      <c r="P3455" s="11">
        <v>812</v>
      </c>
      <c r="Q3455" s="11">
        <f t="shared" si="603"/>
        <v>1141</v>
      </c>
      <c r="S3455" s="11">
        <f t="shared" si="609"/>
        <v>23628</v>
      </c>
      <c r="T3455" s="11">
        <f t="shared" si="599"/>
        <v>23628</v>
      </c>
      <c r="U3455" s="11">
        <f t="shared" si="610"/>
        <v>1849</v>
      </c>
      <c r="V3455" s="11">
        <f t="shared" si="600"/>
        <v>23628</v>
      </c>
      <c r="W3455" s="12">
        <f t="shared" si="611"/>
        <v>1</v>
      </c>
      <c r="X3455" s="11">
        <f t="shared" si="601"/>
        <v>0</v>
      </c>
      <c r="Y3455" s="12">
        <f t="shared" si="612"/>
        <v>0</v>
      </c>
    </row>
    <row r="3456" spans="1:25">
      <c r="A3456" s="1">
        <v>38153</v>
      </c>
      <c r="B3456" s="7" t="s">
        <v>62</v>
      </c>
      <c r="C3456" s="8" t="str">
        <f t="shared" si="608"/>
        <v>Tue</v>
      </c>
      <c r="F3456" s="9">
        <v>10688</v>
      </c>
      <c r="G3456" s="9">
        <v>4256</v>
      </c>
      <c r="H3456" s="61">
        <v>7084</v>
      </c>
      <c r="I3456" s="9">
        <v>0</v>
      </c>
      <c r="J3456" s="9">
        <v>0</v>
      </c>
      <c r="K3456" s="9">
        <v>30430</v>
      </c>
      <c r="L3456" s="9">
        <v>0</v>
      </c>
      <c r="M3456" s="21">
        <v>0</v>
      </c>
      <c r="O3456" s="11">
        <f t="shared" si="602"/>
        <v>52458</v>
      </c>
      <c r="P3456" s="11">
        <v>29347</v>
      </c>
      <c r="Q3456" s="11">
        <f t="shared" si="603"/>
        <v>1083</v>
      </c>
      <c r="S3456" s="11">
        <f t="shared" si="609"/>
        <v>23111</v>
      </c>
      <c r="T3456" s="11">
        <f t="shared" si="599"/>
        <v>23111</v>
      </c>
      <c r="U3456" s="11">
        <f t="shared" si="610"/>
        <v>-517</v>
      </c>
      <c r="V3456" s="11">
        <f t="shared" si="600"/>
        <v>23111</v>
      </c>
      <c r="W3456" s="12">
        <f t="shared" si="611"/>
        <v>1</v>
      </c>
      <c r="X3456" s="11">
        <f t="shared" si="601"/>
        <v>0</v>
      </c>
      <c r="Y3456" s="12">
        <f t="shared" si="612"/>
        <v>0</v>
      </c>
    </row>
    <row r="3457" spans="1:25">
      <c r="A3457" s="1">
        <v>38154</v>
      </c>
      <c r="B3457" s="7" t="s">
        <v>62</v>
      </c>
      <c r="C3457" s="8" t="str">
        <f t="shared" si="608"/>
        <v>Wed</v>
      </c>
      <c r="F3457" s="9">
        <v>10501</v>
      </c>
      <c r="G3457" s="9">
        <v>4251</v>
      </c>
      <c r="H3457" s="61">
        <v>7287</v>
      </c>
      <c r="I3457" s="9">
        <v>0</v>
      </c>
      <c r="J3457" s="9">
        <v>0</v>
      </c>
      <c r="K3457" s="9">
        <v>42124</v>
      </c>
      <c r="L3457" s="9">
        <v>0</v>
      </c>
      <c r="M3457" s="21">
        <v>0</v>
      </c>
      <c r="O3457" s="11">
        <f t="shared" si="602"/>
        <v>64163</v>
      </c>
      <c r="P3457" s="11">
        <v>41297</v>
      </c>
      <c r="Q3457" s="11">
        <f t="shared" si="603"/>
        <v>827</v>
      </c>
      <c r="S3457" s="11">
        <f t="shared" si="609"/>
        <v>22866</v>
      </c>
      <c r="T3457" s="11">
        <f t="shared" si="599"/>
        <v>22866</v>
      </c>
      <c r="U3457" s="11">
        <f t="shared" si="610"/>
        <v>-245</v>
      </c>
      <c r="V3457" s="11">
        <f t="shared" si="600"/>
        <v>22866</v>
      </c>
      <c r="W3457" s="12">
        <f t="shared" si="611"/>
        <v>1</v>
      </c>
      <c r="X3457" s="11">
        <f t="shared" si="601"/>
        <v>0</v>
      </c>
      <c r="Y3457" s="12">
        <f t="shared" si="612"/>
        <v>0</v>
      </c>
    </row>
    <row r="3458" spans="1:25">
      <c r="A3458" s="1">
        <v>38155</v>
      </c>
      <c r="B3458" s="7" t="s">
        <v>62</v>
      </c>
      <c r="C3458" s="8" t="str">
        <f t="shared" si="608"/>
        <v>Thur</v>
      </c>
      <c r="F3458" s="9">
        <v>10216</v>
      </c>
      <c r="G3458" s="9">
        <v>4294</v>
      </c>
      <c r="H3458" s="61">
        <v>7229</v>
      </c>
      <c r="I3458" s="9">
        <v>0</v>
      </c>
      <c r="J3458" s="9">
        <v>0</v>
      </c>
      <c r="K3458" s="9">
        <v>30725</v>
      </c>
      <c r="L3458" s="9">
        <v>0</v>
      </c>
      <c r="M3458" s="21">
        <v>0</v>
      </c>
      <c r="O3458" s="11">
        <f t="shared" si="602"/>
        <v>52464</v>
      </c>
      <c r="P3458" s="11">
        <v>29558</v>
      </c>
      <c r="Q3458" s="11">
        <f t="shared" si="603"/>
        <v>1167</v>
      </c>
      <c r="S3458" s="11">
        <f t="shared" si="609"/>
        <v>22906</v>
      </c>
      <c r="T3458" s="11">
        <f t="shared" si="599"/>
        <v>22906</v>
      </c>
      <c r="U3458" s="11">
        <f t="shared" si="610"/>
        <v>40</v>
      </c>
      <c r="V3458" s="11">
        <f t="shared" si="600"/>
        <v>22906</v>
      </c>
      <c r="W3458" s="12">
        <f t="shared" si="611"/>
        <v>1</v>
      </c>
      <c r="X3458" s="11">
        <f t="shared" si="601"/>
        <v>0</v>
      </c>
      <c r="Y3458" s="12">
        <f t="shared" si="612"/>
        <v>0</v>
      </c>
    </row>
    <row r="3459" spans="1:25">
      <c r="A3459" s="1">
        <v>38156</v>
      </c>
      <c r="B3459" s="7" t="s">
        <v>62</v>
      </c>
      <c r="C3459" s="8" t="str">
        <f t="shared" si="608"/>
        <v>Fri</v>
      </c>
      <c r="F3459" s="9">
        <v>9351</v>
      </c>
      <c r="G3459" s="9">
        <v>3694</v>
      </c>
      <c r="H3459" s="61">
        <v>6806</v>
      </c>
      <c r="I3459" s="9">
        <v>0</v>
      </c>
      <c r="J3459" s="9">
        <v>0</v>
      </c>
      <c r="K3459" s="9">
        <v>21705</v>
      </c>
      <c r="L3459" s="9">
        <v>0</v>
      </c>
      <c r="M3459" s="21">
        <v>0</v>
      </c>
      <c r="O3459" s="11">
        <f t="shared" si="602"/>
        <v>41556</v>
      </c>
      <c r="P3459" s="11">
        <v>20200</v>
      </c>
      <c r="Q3459" s="11">
        <f t="shared" si="603"/>
        <v>1505</v>
      </c>
      <c r="S3459" s="11">
        <f t="shared" si="609"/>
        <v>21356</v>
      </c>
      <c r="T3459" s="11">
        <f t="shared" ref="T3459:T3522" si="613">SUM(S3459,D3459)</f>
        <v>21356</v>
      </c>
      <c r="U3459" s="11">
        <f t="shared" si="610"/>
        <v>-1550</v>
      </c>
      <c r="V3459" s="11">
        <f t="shared" ref="V3459:V3522" si="614">SUM(F3459:K3459)-P3459</f>
        <v>21356</v>
      </c>
      <c r="W3459" s="12">
        <f t="shared" si="611"/>
        <v>1</v>
      </c>
      <c r="X3459" s="11">
        <f t="shared" ref="X3459:X3522" si="615">SUM(L3459:M3459)</f>
        <v>0</v>
      </c>
      <c r="Y3459" s="12">
        <f t="shared" si="612"/>
        <v>0</v>
      </c>
    </row>
    <row r="3460" spans="1:25">
      <c r="A3460" s="1">
        <v>38157</v>
      </c>
      <c r="B3460" s="7" t="s">
        <v>62</v>
      </c>
      <c r="C3460" s="8" t="str">
        <f t="shared" si="608"/>
        <v>Sat</v>
      </c>
      <c r="F3460" s="9">
        <v>8413</v>
      </c>
      <c r="G3460" s="9">
        <v>3363</v>
      </c>
      <c r="H3460" s="61">
        <v>6008</v>
      </c>
      <c r="I3460" s="9">
        <v>0</v>
      </c>
      <c r="J3460" s="9">
        <v>0</v>
      </c>
      <c r="K3460" s="9">
        <v>1403</v>
      </c>
      <c r="L3460" s="9">
        <v>0</v>
      </c>
      <c r="M3460" s="21">
        <v>0</v>
      </c>
      <c r="O3460" s="11">
        <f t="shared" ref="O3460:O3523" si="616">SUM(F3460:M3460)</f>
        <v>19187</v>
      </c>
      <c r="P3460" s="11">
        <v>0</v>
      </c>
      <c r="Q3460" s="11">
        <f t="shared" ref="Q3460:Q3523" si="617">K3460-P3460</f>
        <v>1403</v>
      </c>
      <c r="S3460" s="11">
        <f t="shared" si="609"/>
        <v>19187</v>
      </c>
      <c r="T3460" s="11">
        <f t="shared" si="613"/>
        <v>19187</v>
      </c>
      <c r="U3460" s="11">
        <f t="shared" si="610"/>
        <v>-2169</v>
      </c>
      <c r="V3460" s="11">
        <f t="shared" si="614"/>
        <v>19187</v>
      </c>
      <c r="W3460" s="12">
        <f t="shared" si="611"/>
        <v>1</v>
      </c>
      <c r="X3460" s="11">
        <f t="shared" si="615"/>
        <v>0</v>
      </c>
      <c r="Y3460" s="12">
        <f t="shared" si="612"/>
        <v>0</v>
      </c>
    </row>
    <row r="3461" spans="1:25">
      <c r="A3461" s="1">
        <v>38158</v>
      </c>
      <c r="B3461" s="7" t="s">
        <v>62</v>
      </c>
      <c r="C3461" s="8" t="str">
        <f t="shared" si="608"/>
        <v>Sun</v>
      </c>
      <c r="F3461" s="9">
        <v>9482</v>
      </c>
      <c r="G3461" s="9">
        <v>3772</v>
      </c>
      <c r="H3461" s="61">
        <v>6803</v>
      </c>
      <c r="I3461" s="9">
        <v>0</v>
      </c>
      <c r="J3461" s="9">
        <v>0</v>
      </c>
      <c r="K3461" s="9">
        <v>1362</v>
      </c>
      <c r="L3461" s="9">
        <v>0</v>
      </c>
      <c r="M3461" s="21">
        <v>0</v>
      </c>
      <c r="O3461" s="11">
        <f t="shared" si="616"/>
        <v>21419</v>
      </c>
      <c r="P3461" s="11">
        <v>0</v>
      </c>
      <c r="Q3461" s="11">
        <f t="shared" si="617"/>
        <v>1362</v>
      </c>
      <c r="S3461" s="11">
        <f t="shared" si="609"/>
        <v>21419</v>
      </c>
      <c r="T3461" s="11">
        <f t="shared" si="613"/>
        <v>21419</v>
      </c>
      <c r="U3461" s="11">
        <f t="shared" si="610"/>
        <v>2232</v>
      </c>
      <c r="V3461" s="11">
        <f t="shared" si="614"/>
        <v>21419</v>
      </c>
      <c r="W3461" s="12">
        <f t="shared" si="611"/>
        <v>1</v>
      </c>
      <c r="X3461" s="11">
        <f t="shared" si="615"/>
        <v>0</v>
      </c>
      <c r="Y3461" s="12">
        <f t="shared" si="612"/>
        <v>0</v>
      </c>
    </row>
    <row r="3462" spans="1:25">
      <c r="A3462" s="1">
        <v>38159</v>
      </c>
      <c r="B3462" s="7" t="s">
        <v>62</v>
      </c>
      <c r="C3462" s="8" t="str">
        <f t="shared" si="608"/>
        <v>Mon</v>
      </c>
      <c r="F3462" s="9">
        <v>10497</v>
      </c>
      <c r="G3462" s="9">
        <v>4421</v>
      </c>
      <c r="H3462" s="61">
        <v>7619</v>
      </c>
      <c r="I3462" s="9">
        <v>0</v>
      </c>
      <c r="J3462" s="9">
        <v>0</v>
      </c>
      <c r="K3462" s="9">
        <v>1315</v>
      </c>
      <c r="L3462" s="9">
        <v>0</v>
      </c>
      <c r="M3462" s="21">
        <v>0</v>
      </c>
      <c r="O3462" s="11">
        <f t="shared" si="616"/>
        <v>23852</v>
      </c>
      <c r="P3462" s="11">
        <v>0</v>
      </c>
      <c r="Q3462" s="11">
        <f t="shared" si="617"/>
        <v>1315</v>
      </c>
      <c r="S3462" s="11">
        <f t="shared" si="609"/>
        <v>23852</v>
      </c>
      <c r="T3462" s="11">
        <f t="shared" si="613"/>
        <v>23852</v>
      </c>
      <c r="U3462" s="11">
        <f t="shared" si="610"/>
        <v>2433</v>
      </c>
      <c r="V3462" s="11">
        <f t="shared" si="614"/>
        <v>23852</v>
      </c>
      <c r="W3462" s="12">
        <f t="shared" si="611"/>
        <v>1</v>
      </c>
      <c r="X3462" s="11">
        <f t="shared" si="615"/>
        <v>0</v>
      </c>
      <c r="Y3462" s="12">
        <f t="shared" si="612"/>
        <v>0</v>
      </c>
    </row>
    <row r="3463" spans="1:25">
      <c r="A3463" s="1">
        <v>38160</v>
      </c>
      <c r="B3463" s="7" t="s">
        <v>62</v>
      </c>
      <c r="C3463" s="8" t="str">
        <f t="shared" si="608"/>
        <v>Tue</v>
      </c>
      <c r="F3463" s="9">
        <v>10549</v>
      </c>
      <c r="G3463" s="9">
        <v>4320</v>
      </c>
      <c r="H3463" s="61">
        <v>7475</v>
      </c>
      <c r="I3463" s="9">
        <v>0</v>
      </c>
      <c r="J3463" s="9">
        <v>0</v>
      </c>
      <c r="K3463" s="9">
        <v>1053</v>
      </c>
      <c r="L3463" s="9">
        <v>0</v>
      </c>
      <c r="M3463" s="21">
        <v>0</v>
      </c>
      <c r="O3463" s="11">
        <f t="shared" si="616"/>
        <v>23397</v>
      </c>
      <c r="P3463" s="11">
        <v>21</v>
      </c>
      <c r="Q3463" s="11">
        <f t="shared" si="617"/>
        <v>1032</v>
      </c>
      <c r="S3463" s="11">
        <f t="shared" si="609"/>
        <v>23376</v>
      </c>
      <c r="T3463" s="11">
        <f t="shared" si="613"/>
        <v>23376</v>
      </c>
      <c r="U3463" s="11">
        <f t="shared" si="610"/>
        <v>-476</v>
      </c>
      <c r="V3463" s="11">
        <f t="shared" si="614"/>
        <v>23376</v>
      </c>
      <c r="W3463" s="12">
        <f t="shared" si="611"/>
        <v>1</v>
      </c>
      <c r="X3463" s="11">
        <f t="shared" si="615"/>
        <v>0</v>
      </c>
      <c r="Y3463" s="12">
        <f t="shared" si="612"/>
        <v>0</v>
      </c>
    </row>
    <row r="3464" spans="1:25">
      <c r="A3464" s="1">
        <v>38161</v>
      </c>
      <c r="B3464" s="7" t="s">
        <v>62</v>
      </c>
      <c r="C3464" s="8" t="str">
        <f t="shared" si="608"/>
        <v>Wed</v>
      </c>
      <c r="F3464" s="9">
        <v>11856</v>
      </c>
      <c r="G3464" s="9">
        <v>4291</v>
      </c>
      <c r="H3464" s="61">
        <v>7437</v>
      </c>
      <c r="I3464" s="9">
        <v>0</v>
      </c>
      <c r="J3464" s="9">
        <v>0</v>
      </c>
      <c r="K3464" s="9">
        <v>1186</v>
      </c>
      <c r="L3464" s="9">
        <v>0</v>
      </c>
      <c r="M3464" s="21">
        <v>0</v>
      </c>
      <c r="O3464" s="11">
        <f t="shared" si="616"/>
        <v>24770</v>
      </c>
      <c r="P3464" s="11">
        <v>0</v>
      </c>
      <c r="Q3464" s="11">
        <f t="shared" si="617"/>
        <v>1186</v>
      </c>
      <c r="S3464" s="11">
        <f t="shared" si="609"/>
        <v>24770</v>
      </c>
      <c r="T3464" s="11">
        <f t="shared" si="613"/>
        <v>24770</v>
      </c>
      <c r="U3464" s="11">
        <f t="shared" si="610"/>
        <v>1394</v>
      </c>
      <c r="V3464" s="11">
        <f t="shared" si="614"/>
        <v>24770</v>
      </c>
      <c r="W3464" s="12">
        <f t="shared" si="611"/>
        <v>1</v>
      </c>
      <c r="X3464" s="11">
        <f t="shared" si="615"/>
        <v>0</v>
      </c>
      <c r="Y3464" s="12">
        <f t="shared" si="612"/>
        <v>0</v>
      </c>
    </row>
    <row r="3465" spans="1:25">
      <c r="A3465" s="1">
        <v>38162</v>
      </c>
      <c r="B3465" s="7" t="s">
        <v>62</v>
      </c>
      <c r="C3465" s="8" t="str">
        <f t="shared" si="608"/>
        <v>Thur</v>
      </c>
      <c r="F3465" s="9">
        <v>11856</v>
      </c>
      <c r="G3465" s="9">
        <v>3876</v>
      </c>
      <c r="H3465" s="61">
        <v>7213</v>
      </c>
      <c r="I3465" s="9">
        <v>0</v>
      </c>
      <c r="J3465" s="9">
        <v>0</v>
      </c>
      <c r="K3465" s="9">
        <v>1381</v>
      </c>
      <c r="L3465" s="9">
        <v>0</v>
      </c>
      <c r="M3465" s="21">
        <v>0</v>
      </c>
      <c r="O3465" s="11">
        <f t="shared" si="616"/>
        <v>24326</v>
      </c>
      <c r="P3465" s="11">
        <v>0</v>
      </c>
      <c r="Q3465" s="11">
        <f t="shared" si="617"/>
        <v>1381</v>
      </c>
      <c r="S3465" s="11">
        <f t="shared" si="609"/>
        <v>24326</v>
      </c>
      <c r="T3465" s="11">
        <f t="shared" si="613"/>
        <v>24326</v>
      </c>
      <c r="U3465" s="11">
        <f t="shared" si="610"/>
        <v>-444</v>
      </c>
      <c r="V3465" s="11">
        <f t="shared" si="614"/>
        <v>24326</v>
      </c>
      <c r="W3465" s="12">
        <f t="shared" si="611"/>
        <v>1</v>
      </c>
      <c r="X3465" s="11">
        <f t="shared" si="615"/>
        <v>0</v>
      </c>
      <c r="Y3465" s="12">
        <f t="shared" si="612"/>
        <v>0</v>
      </c>
    </row>
    <row r="3466" spans="1:25">
      <c r="A3466" s="1">
        <v>38163</v>
      </c>
      <c r="B3466" s="7" t="s">
        <v>62</v>
      </c>
      <c r="C3466" s="8" t="str">
        <f t="shared" si="608"/>
        <v>Fri</v>
      </c>
      <c r="F3466" s="9">
        <v>9780</v>
      </c>
      <c r="G3466" s="9">
        <v>3555</v>
      </c>
      <c r="H3466" s="61">
        <v>7192</v>
      </c>
      <c r="I3466" s="9">
        <v>0</v>
      </c>
      <c r="J3466" s="9">
        <v>0</v>
      </c>
      <c r="K3466" s="9">
        <v>1422</v>
      </c>
      <c r="L3466" s="9">
        <v>0</v>
      </c>
      <c r="M3466" s="21">
        <v>0</v>
      </c>
      <c r="O3466" s="11">
        <f t="shared" si="616"/>
        <v>21949</v>
      </c>
      <c r="P3466" s="11">
        <v>0</v>
      </c>
      <c r="Q3466" s="11">
        <f t="shared" si="617"/>
        <v>1422</v>
      </c>
      <c r="S3466" s="11">
        <f t="shared" si="609"/>
        <v>21949</v>
      </c>
      <c r="T3466" s="11">
        <f t="shared" si="613"/>
        <v>21949</v>
      </c>
      <c r="U3466" s="11">
        <f t="shared" si="610"/>
        <v>-2377</v>
      </c>
      <c r="V3466" s="11">
        <f t="shared" si="614"/>
        <v>21949</v>
      </c>
      <c r="W3466" s="12">
        <f t="shared" si="611"/>
        <v>1</v>
      </c>
      <c r="X3466" s="11">
        <f t="shared" si="615"/>
        <v>0</v>
      </c>
      <c r="Y3466" s="12">
        <f t="shared" si="612"/>
        <v>0</v>
      </c>
    </row>
    <row r="3467" spans="1:25">
      <c r="A3467" s="1">
        <v>38164</v>
      </c>
      <c r="B3467" s="7" t="s">
        <v>62</v>
      </c>
      <c r="C3467" s="8" t="str">
        <f t="shared" si="608"/>
        <v>Sat</v>
      </c>
      <c r="F3467" s="9">
        <v>9435</v>
      </c>
      <c r="G3467" s="9">
        <v>3223</v>
      </c>
      <c r="H3467" s="61">
        <v>6503</v>
      </c>
      <c r="I3467" s="9">
        <v>0</v>
      </c>
      <c r="J3467" s="9">
        <v>0</v>
      </c>
      <c r="K3467" s="9">
        <v>1231</v>
      </c>
      <c r="L3467" s="9">
        <v>0</v>
      </c>
      <c r="M3467" s="21">
        <v>0</v>
      </c>
      <c r="O3467" s="11">
        <f t="shared" si="616"/>
        <v>20392</v>
      </c>
      <c r="P3467" s="11">
        <v>0</v>
      </c>
      <c r="Q3467" s="11">
        <f t="shared" si="617"/>
        <v>1231</v>
      </c>
      <c r="S3467" s="11">
        <f t="shared" si="609"/>
        <v>20392</v>
      </c>
      <c r="T3467" s="11">
        <f t="shared" si="613"/>
        <v>20392</v>
      </c>
      <c r="U3467" s="11">
        <f t="shared" si="610"/>
        <v>-1557</v>
      </c>
      <c r="V3467" s="11">
        <f t="shared" si="614"/>
        <v>20392</v>
      </c>
      <c r="W3467" s="12">
        <f t="shared" si="611"/>
        <v>1</v>
      </c>
      <c r="X3467" s="11">
        <f t="shared" si="615"/>
        <v>0</v>
      </c>
      <c r="Y3467" s="12">
        <f t="shared" si="612"/>
        <v>0</v>
      </c>
    </row>
    <row r="3468" spans="1:25">
      <c r="A3468" s="1">
        <v>38165</v>
      </c>
      <c r="B3468" s="7" t="s">
        <v>62</v>
      </c>
      <c r="C3468" s="8" t="str">
        <f t="shared" si="608"/>
        <v>Sun</v>
      </c>
      <c r="F3468" s="9">
        <v>9640</v>
      </c>
      <c r="G3468" s="9">
        <v>3374</v>
      </c>
      <c r="H3468" s="61">
        <v>6937</v>
      </c>
      <c r="I3468" s="9">
        <v>0</v>
      </c>
      <c r="J3468" s="9">
        <v>0</v>
      </c>
      <c r="K3468" s="9">
        <v>1265</v>
      </c>
      <c r="L3468" s="9">
        <v>0</v>
      </c>
      <c r="M3468" s="21">
        <v>0</v>
      </c>
      <c r="O3468" s="11">
        <f t="shared" si="616"/>
        <v>21216</v>
      </c>
      <c r="P3468" s="11">
        <v>0</v>
      </c>
      <c r="Q3468" s="11">
        <f t="shared" si="617"/>
        <v>1265</v>
      </c>
      <c r="S3468" s="11">
        <f t="shared" si="609"/>
        <v>21216</v>
      </c>
      <c r="T3468" s="11">
        <f t="shared" si="613"/>
        <v>21216</v>
      </c>
      <c r="U3468" s="11">
        <f t="shared" si="610"/>
        <v>824</v>
      </c>
      <c r="V3468" s="11">
        <f t="shared" si="614"/>
        <v>21216</v>
      </c>
      <c r="W3468" s="12">
        <f t="shared" si="611"/>
        <v>1</v>
      </c>
      <c r="X3468" s="11">
        <f t="shared" si="615"/>
        <v>0</v>
      </c>
      <c r="Y3468" s="12">
        <f t="shared" si="612"/>
        <v>0</v>
      </c>
    </row>
    <row r="3469" spans="1:25">
      <c r="A3469" s="1">
        <v>38166</v>
      </c>
      <c r="B3469" s="7" t="s">
        <v>62</v>
      </c>
      <c r="C3469" s="8" t="str">
        <f t="shared" si="608"/>
        <v>Mon</v>
      </c>
      <c r="F3469" s="9">
        <v>10275</v>
      </c>
      <c r="G3469" s="9">
        <v>3750</v>
      </c>
      <c r="H3469" s="61">
        <v>7526</v>
      </c>
      <c r="I3469" s="9">
        <v>0</v>
      </c>
      <c r="J3469" s="9">
        <v>0</v>
      </c>
      <c r="K3469" s="9">
        <v>2066</v>
      </c>
      <c r="L3469" s="9">
        <v>0</v>
      </c>
      <c r="M3469" s="21">
        <v>0</v>
      </c>
      <c r="O3469" s="11">
        <f t="shared" si="616"/>
        <v>23617</v>
      </c>
      <c r="P3469" s="11">
        <v>969</v>
      </c>
      <c r="Q3469" s="11">
        <f t="shared" si="617"/>
        <v>1097</v>
      </c>
      <c r="S3469" s="11">
        <f t="shared" si="609"/>
        <v>22648</v>
      </c>
      <c r="T3469" s="11">
        <f t="shared" si="613"/>
        <v>22648</v>
      </c>
      <c r="U3469" s="11">
        <f t="shared" si="610"/>
        <v>1432</v>
      </c>
      <c r="V3469" s="11">
        <f t="shared" si="614"/>
        <v>22648</v>
      </c>
      <c r="W3469" s="12">
        <f t="shared" si="611"/>
        <v>1</v>
      </c>
      <c r="X3469" s="11">
        <f t="shared" si="615"/>
        <v>0</v>
      </c>
      <c r="Y3469" s="12">
        <f t="shared" si="612"/>
        <v>0</v>
      </c>
    </row>
    <row r="3470" spans="1:25">
      <c r="A3470" s="1">
        <v>38167</v>
      </c>
      <c r="B3470" s="7" t="s">
        <v>62</v>
      </c>
      <c r="C3470" s="8" t="str">
        <f t="shared" si="608"/>
        <v>Tue</v>
      </c>
      <c r="F3470" s="9">
        <v>10057</v>
      </c>
      <c r="G3470" s="9">
        <v>3896</v>
      </c>
      <c r="H3470" s="61">
        <v>7414</v>
      </c>
      <c r="I3470" s="9">
        <v>0</v>
      </c>
      <c r="J3470" s="9">
        <v>0</v>
      </c>
      <c r="K3470" s="9">
        <v>13254</v>
      </c>
      <c r="L3470" s="9">
        <v>0</v>
      </c>
      <c r="M3470" s="21">
        <v>0</v>
      </c>
      <c r="O3470" s="11">
        <f t="shared" si="616"/>
        <v>34621</v>
      </c>
      <c r="P3470" s="11">
        <v>11957</v>
      </c>
      <c r="Q3470" s="11">
        <f t="shared" si="617"/>
        <v>1297</v>
      </c>
      <c r="S3470" s="11">
        <f t="shared" si="609"/>
        <v>22664</v>
      </c>
      <c r="T3470" s="11">
        <f t="shared" si="613"/>
        <v>22664</v>
      </c>
      <c r="U3470" s="11">
        <f t="shared" si="610"/>
        <v>16</v>
      </c>
      <c r="V3470" s="11">
        <f t="shared" si="614"/>
        <v>22664</v>
      </c>
      <c r="W3470" s="12">
        <f t="shared" si="611"/>
        <v>1</v>
      </c>
      <c r="X3470" s="11">
        <f t="shared" si="615"/>
        <v>0</v>
      </c>
      <c r="Y3470" s="12">
        <f t="shared" si="612"/>
        <v>0</v>
      </c>
    </row>
    <row r="3471" spans="1:25">
      <c r="A3471" s="1">
        <v>38168</v>
      </c>
      <c r="B3471" s="7" t="s">
        <v>62</v>
      </c>
      <c r="C3471" s="8" t="str">
        <f t="shared" si="608"/>
        <v>Wed</v>
      </c>
      <c r="F3471" s="9">
        <v>10106</v>
      </c>
      <c r="G3471" s="9">
        <v>3887</v>
      </c>
      <c r="H3471" s="61">
        <v>7446</v>
      </c>
      <c r="I3471" s="9">
        <v>0</v>
      </c>
      <c r="J3471" s="9">
        <v>0</v>
      </c>
      <c r="K3471" s="9">
        <v>8403</v>
      </c>
      <c r="L3471" s="9">
        <v>0</v>
      </c>
      <c r="M3471" s="21">
        <v>0</v>
      </c>
      <c r="O3471" s="11">
        <f t="shared" si="616"/>
        <v>29842</v>
      </c>
      <c r="P3471" s="11">
        <v>7515</v>
      </c>
      <c r="Q3471" s="11">
        <f t="shared" si="617"/>
        <v>888</v>
      </c>
      <c r="S3471" s="11">
        <f t="shared" si="609"/>
        <v>22327</v>
      </c>
      <c r="T3471" s="11">
        <f t="shared" si="613"/>
        <v>22327</v>
      </c>
      <c r="U3471" s="11">
        <f t="shared" si="610"/>
        <v>-337</v>
      </c>
      <c r="V3471" s="11">
        <f t="shared" si="614"/>
        <v>22327</v>
      </c>
      <c r="W3471" s="12">
        <f t="shared" si="611"/>
        <v>1</v>
      </c>
      <c r="X3471" s="11">
        <f t="shared" si="615"/>
        <v>0</v>
      </c>
      <c r="Y3471" s="12">
        <f t="shared" si="612"/>
        <v>0</v>
      </c>
    </row>
    <row r="3472" spans="1:25">
      <c r="A3472" s="1">
        <v>38169</v>
      </c>
      <c r="B3472" s="7" t="s">
        <v>63</v>
      </c>
      <c r="C3472" s="8" t="str">
        <f t="shared" si="608"/>
        <v>Thur</v>
      </c>
      <c r="F3472" s="9">
        <v>9737</v>
      </c>
      <c r="G3472" s="9">
        <v>3618</v>
      </c>
      <c r="H3472" s="61">
        <v>7097</v>
      </c>
      <c r="I3472" s="9">
        <v>0</v>
      </c>
      <c r="J3472" s="9">
        <v>0</v>
      </c>
      <c r="K3472" s="9">
        <v>22803</v>
      </c>
      <c r="L3472" s="9">
        <v>0</v>
      </c>
      <c r="M3472" s="21">
        <v>0</v>
      </c>
      <c r="O3472" s="11">
        <f t="shared" si="616"/>
        <v>43255</v>
      </c>
      <c r="P3472" s="11">
        <v>22846</v>
      </c>
      <c r="Q3472" s="11">
        <f t="shared" si="617"/>
        <v>-43</v>
      </c>
      <c r="S3472" s="11">
        <f t="shared" si="609"/>
        <v>20409</v>
      </c>
      <c r="T3472" s="11">
        <f t="shared" si="613"/>
        <v>20409</v>
      </c>
      <c r="U3472" s="11">
        <f t="shared" si="610"/>
        <v>-1918</v>
      </c>
      <c r="V3472" s="11">
        <f t="shared" si="614"/>
        <v>20409</v>
      </c>
      <c r="W3472" s="12">
        <f t="shared" si="611"/>
        <v>1</v>
      </c>
      <c r="X3472" s="11">
        <f t="shared" si="615"/>
        <v>0</v>
      </c>
      <c r="Y3472" s="12">
        <f t="shared" ref="Y3472:Y3502" si="618">X3472/S3472</f>
        <v>0</v>
      </c>
    </row>
    <row r="3473" spans="1:25">
      <c r="A3473" s="1">
        <v>38170</v>
      </c>
      <c r="B3473" s="7" t="s">
        <v>63</v>
      </c>
      <c r="C3473" s="8" t="str">
        <f t="shared" si="608"/>
        <v>Fri</v>
      </c>
      <c r="F3473" s="9">
        <v>8769</v>
      </c>
      <c r="G3473" s="9">
        <v>3248</v>
      </c>
      <c r="H3473" s="61">
        <v>6017</v>
      </c>
      <c r="I3473" s="9">
        <v>0</v>
      </c>
      <c r="J3473" s="9">
        <v>0</v>
      </c>
      <c r="K3473" s="9">
        <v>0</v>
      </c>
      <c r="L3473" s="9">
        <v>0</v>
      </c>
      <c r="M3473" s="21">
        <v>0</v>
      </c>
      <c r="O3473" s="11">
        <f t="shared" si="616"/>
        <v>18034</v>
      </c>
      <c r="P3473" s="11">
        <v>0</v>
      </c>
      <c r="Q3473" s="11">
        <f t="shared" si="617"/>
        <v>0</v>
      </c>
      <c r="S3473" s="11">
        <f t="shared" si="609"/>
        <v>18034</v>
      </c>
      <c r="T3473" s="11">
        <f t="shared" si="613"/>
        <v>18034</v>
      </c>
      <c r="U3473" s="11">
        <f t="shared" si="610"/>
        <v>-2375</v>
      </c>
      <c r="V3473" s="11">
        <f t="shared" si="614"/>
        <v>18034</v>
      </c>
      <c r="W3473" s="12">
        <f t="shared" si="611"/>
        <v>1</v>
      </c>
      <c r="X3473" s="11">
        <f t="shared" si="615"/>
        <v>0</v>
      </c>
      <c r="Y3473" s="12">
        <f t="shared" si="618"/>
        <v>0</v>
      </c>
    </row>
    <row r="3474" spans="1:25">
      <c r="A3474" s="1">
        <v>38171</v>
      </c>
      <c r="B3474" s="7" t="s">
        <v>63</v>
      </c>
      <c r="C3474" s="8" t="str">
        <f t="shared" si="608"/>
        <v>Sat</v>
      </c>
      <c r="F3474" s="9">
        <v>7872</v>
      </c>
      <c r="G3474" s="9">
        <v>3022</v>
      </c>
      <c r="H3474" s="61">
        <v>5506</v>
      </c>
      <c r="I3474" s="9">
        <v>0</v>
      </c>
      <c r="J3474" s="9">
        <v>0</v>
      </c>
      <c r="K3474" s="9">
        <v>0</v>
      </c>
      <c r="L3474" s="9">
        <v>0</v>
      </c>
      <c r="M3474" s="21">
        <v>0</v>
      </c>
      <c r="O3474" s="11">
        <f t="shared" si="616"/>
        <v>16400</v>
      </c>
      <c r="P3474" s="11">
        <v>0</v>
      </c>
      <c r="Q3474" s="11">
        <f t="shared" si="617"/>
        <v>0</v>
      </c>
      <c r="S3474" s="11">
        <f t="shared" si="609"/>
        <v>16400</v>
      </c>
      <c r="T3474" s="11">
        <f t="shared" si="613"/>
        <v>16400</v>
      </c>
      <c r="U3474" s="11">
        <f t="shared" si="610"/>
        <v>-1634</v>
      </c>
      <c r="V3474" s="11">
        <f t="shared" si="614"/>
        <v>16400</v>
      </c>
      <c r="W3474" s="12">
        <f t="shared" si="611"/>
        <v>1</v>
      </c>
      <c r="X3474" s="11">
        <f t="shared" si="615"/>
        <v>0</v>
      </c>
      <c r="Y3474" s="12">
        <f t="shared" si="618"/>
        <v>0</v>
      </c>
    </row>
    <row r="3475" spans="1:25">
      <c r="A3475" s="1">
        <v>38172</v>
      </c>
      <c r="B3475" s="7" t="s">
        <v>63</v>
      </c>
      <c r="C3475" s="8" t="str">
        <f t="shared" si="608"/>
        <v>Sun</v>
      </c>
      <c r="F3475" s="9">
        <v>6965</v>
      </c>
      <c r="G3475" s="9">
        <v>2773</v>
      </c>
      <c r="H3475" s="61">
        <v>5453</v>
      </c>
      <c r="I3475" s="9">
        <v>0</v>
      </c>
      <c r="J3475" s="9">
        <v>0</v>
      </c>
      <c r="K3475" s="9">
        <v>4</v>
      </c>
      <c r="L3475" s="9">
        <v>0</v>
      </c>
      <c r="M3475" s="21">
        <v>0</v>
      </c>
      <c r="O3475" s="11">
        <f t="shared" si="616"/>
        <v>15195</v>
      </c>
      <c r="P3475" s="11">
        <v>0</v>
      </c>
      <c r="Q3475" s="11">
        <f t="shared" si="617"/>
        <v>4</v>
      </c>
      <c r="S3475" s="11">
        <f t="shared" si="609"/>
        <v>15195</v>
      </c>
      <c r="T3475" s="11">
        <f t="shared" si="613"/>
        <v>15195</v>
      </c>
      <c r="U3475" s="11">
        <f t="shared" si="610"/>
        <v>-1205</v>
      </c>
      <c r="V3475" s="11">
        <f t="shared" si="614"/>
        <v>15195</v>
      </c>
      <c r="W3475" s="12">
        <f t="shared" si="611"/>
        <v>1</v>
      </c>
      <c r="X3475" s="11">
        <f t="shared" si="615"/>
        <v>0</v>
      </c>
      <c r="Y3475" s="12">
        <f t="shared" si="618"/>
        <v>0</v>
      </c>
    </row>
    <row r="3476" spans="1:25">
      <c r="A3476" s="1">
        <v>38173</v>
      </c>
      <c r="B3476" s="7" t="s">
        <v>63</v>
      </c>
      <c r="C3476" s="8" t="str">
        <f t="shared" si="608"/>
        <v>Mon</v>
      </c>
      <c r="F3476" s="9">
        <v>8384</v>
      </c>
      <c r="G3476" s="9">
        <v>3063</v>
      </c>
      <c r="H3476" s="61">
        <v>6125</v>
      </c>
      <c r="I3476" s="9">
        <v>0</v>
      </c>
      <c r="J3476" s="9">
        <v>0</v>
      </c>
      <c r="K3476" s="9">
        <v>0</v>
      </c>
      <c r="L3476" s="9">
        <v>0</v>
      </c>
      <c r="M3476" s="21">
        <v>0</v>
      </c>
      <c r="O3476" s="11">
        <f t="shared" si="616"/>
        <v>17572</v>
      </c>
      <c r="P3476" s="11">
        <v>0</v>
      </c>
      <c r="Q3476" s="11">
        <f t="shared" si="617"/>
        <v>0</v>
      </c>
      <c r="S3476" s="11">
        <f t="shared" si="609"/>
        <v>17572</v>
      </c>
      <c r="T3476" s="11">
        <f t="shared" si="613"/>
        <v>17572</v>
      </c>
      <c r="U3476" s="11">
        <f t="shared" si="610"/>
        <v>2377</v>
      </c>
      <c r="V3476" s="11">
        <f t="shared" si="614"/>
        <v>17572</v>
      </c>
      <c r="W3476" s="12">
        <f t="shared" si="611"/>
        <v>1</v>
      </c>
      <c r="X3476" s="11">
        <f t="shared" si="615"/>
        <v>0</v>
      </c>
      <c r="Y3476" s="12">
        <f t="shared" si="618"/>
        <v>0</v>
      </c>
    </row>
    <row r="3477" spans="1:25">
      <c r="A3477" s="1">
        <v>38174</v>
      </c>
      <c r="B3477" s="7" t="s">
        <v>63</v>
      </c>
      <c r="C3477" s="8" t="str">
        <f t="shared" si="608"/>
        <v>Tue</v>
      </c>
      <c r="F3477" s="9">
        <v>9338</v>
      </c>
      <c r="G3477" s="9">
        <v>3430</v>
      </c>
      <c r="H3477" s="61">
        <v>7154</v>
      </c>
      <c r="I3477" s="9">
        <v>0</v>
      </c>
      <c r="J3477" s="9">
        <v>0</v>
      </c>
      <c r="K3477" s="9">
        <v>14916</v>
      </c>
      <c r="L3477" s="9">
        <v>0</v>
      </c>
      <c r="M3477" s="21">
        <v>0</v>
      </c>
      <c r="O3477" s="11">
        <f t="shared" si="616"/>
        <v>34838</v>
      </c>
      <c r="P3477" s="11">
        <v>13452</v>
      </c>
      <c r="Q3477" s="11">
        <f t="shared" si="617"/>
        <v>1464</v>
      </c>
      <c r="S3477" s="11">
        <f t="shared" si="609"/>
        <v>21386</v>
      </c>
      <c r="T3477" s="11">
        <f t="shared" si="613"/>
        <v>21386</v>
      </c>
      <c r="U3477" s="11">
        <f t="shared" si="610"/>
        <v>3814</v>
      </c>
      <c r="V3477" s="11">
        <f t="shared" si="614"/>
        <v>21386</v>
      </c>
      <c r="W3477" s="12">
        <f t="shared" si="611"/>
        <v>1</v>
      </c>
      <c r="X3477" s="11">
        <f t="shared" si="615"/>
        <v>0</v>
      </c>
      <c r="Y3477" s="12">
        <f t="shared" si="618"/>
        <v>0</v>
      </c>
    </row>
    <row r="3478" spans="1:25">
      <c r="A3478" s="1">
        <v>38175</v>
      </c>
      <c r="B3478" s="7" t="s">
        <v>63</v>
      </c>
      <c r="C3478" s="8" t="str">
        <f t="shared" si="608"/>
        <v>Wed</v>
      </c>
      <c r="F3478" s="9">
        <v>9477</v>
      </c>
      <c r="G3478" s="9">
        <v>3581</v>
      </c>
      <c r="H3478" s="61">
        <v>7389</v>
      </c>
      <c r="I3478" s="9">
        <v>0</v>
      </c>
      <c r="J3478" s="9">
        <v>0</v>
      </c>
      <c r="K3478" s="9">
        <v>15828</v>
      </c>
      <c r="L3478" s="9">
        <v>0</v>
      </c>
      <c r="M3478" s="21">
        <v>0</v>
      </c>
      <c r="O3478" s="11">
        <f t="shared" si="616"/>
        <v>36275</v>
      </c>
      <c r="P3478" s="11">
        <v>13706</v>
      </c>
      <c r="Q3478" s="11">
        <f t="shared" si="617"/>
        <v>2122</v>
      </c>
      <c r="S3478" s="11">
        <f t="shared" si="609"/>
        <v>22569</v>
      </c>
      <c r="T3478" s="11">
        <f t="shared" si="613"/>
        <v>22569</v>
      </c>
      <c r="U3478" s="11">
        <f t="shared" si="610"/>
        <v>1183</v>
      </c>
      <c r="V3478" s="11">
        <f t="shared" si="614"/>
        <v>22569</v>
      </c>
      <c r="W3478" s="12">
        <f t="shared" si="611"/>
        <v>1</v>
      </c>
      <c r="X3478" s="11">
        <f t="shared" si="615"/>
        <v>0</v>
      </c>
      <c r="Y3478" s="12">
        <f t="shared" si="618"/>
        <v>0</v>
      </c>
    </row>
    <row r="3479" spans="1:25">
      <c r="A3479" s="1">
        <v>38176</v>
      </c>
      <c r="B3479" s="7" t="s">
        <v>63</v>
      </c>
      <c r="C3479" s="8" t="str">
        <f t="shared" ref="C3479:C3502" si="619">IF(WEEKDAY(A3479)=1,"Sun",IF(WEEKDAY(A3479)=2,"Mon",IF(WEEKDAY(A3479)=3,"Tue",IF(WEEKDAY(A3479)=4,"Wed",IF(WEEKDAY(A3479)=5,"Thur",IF(WEEKDAY(A3479)=6,"Fri",IF(WEEKDAY(A3479)=7,"Sat")))))))</f>
        <v>Thur</v>
      </c>
      <c r="F3479" s="9">
        <v>9567</v>
      </c>
      <c r="G3479" s="9">
        <v>3571</v>
      </c>
      <c r="H3479" s="61">
        <v>7276</v>
      </c>
      <c r="I3479" s="9">
        <v>0</v>
      </c>
      <c r="J3479" s="9">
        <v>0</v>
      </c>
      <c r="K3479" s="9">
        <v>22400</v>
      </c>
      <c r="L3479" s="9">
        <v>0</v>
      </c>
      <c r="M3479" s="21">
        <v>0</v>
      </c>
      <c r="O3479" s="11">
        <f t="shared" si="616"/>
        <v>42814</v>
      </c>
      <c r="P3479" s="11">
        <v>20126</v>
      </c>
      <c r="Q3479" s="11">
        <f t="shared" si="617"/>
        <v>2274</v>
      </c>
      <c r="S3479" s="11">
        <f t="shared" si="609"/>
        <v>22688</v>
      </c>
      <c r="T3479" s="11">
        <f t="shared" si="613"/>
        <v>22688</v>
      </c>
      <c r="U3479" s="11">
        <f t="shared" si="610"/>
        <v>119</v>
      </c>
      <c r="V3479" s="11">
        <f t="shared" si="614"/>
        <v>22688</v>
      </c>
      <c r="W3479" s="12">
        <f t="shared" si="611"/>
        <v>1</v>
      </c>
      <c r="X3479" s="11">
        <f t="shared" si="615"/>
        <v>0</v>
      </c>
      <c r="Y3479" s="12">
        <f t="shared" si="618"/>
        <v>0</v>
      </c>
    </row>
    <row r="3480" spans="1:25">
      <c r="A3480" s="1">
        <v>38177</v>
      </c>
      <c r="B3480" s="7" t="s">
        <v>63</v>
      </c>
      <c r="C3480" s="8" t="str">
        <f t="shared" si="619"/>
        <v>Fri</v>
      </c>
      <c r="F3480" s="9">
        <v>9252</v>
      </c>
      <c r="G3480" s="9">
        <v>3358</v>
      </c>
      <c r="H3480" s="61">
        <v>7010</v>
      </c>
      <c r="I3480" s="9">
        <v>0</v>
      </c>
      <c r="J3480" s="9">
        <v>0</v>
      </c>
      <c r="K3480" s="9">
        <v>2219</v>
      </c>
      <c r="L3480" s="9">
        <v>0</v>
      </c>
      <c r="M3480" s="21">
        <v>0</v>
      </c>
      <c r="O3480" s="11">
        <f t="shared" si="616"/>
        <v>21839</v>
      </c>
      <c r="P3480" s="11">
        <v>0</v>
      </c>
      <c r="Q3480" s="11">
        <f t="shared" si="617"/>
        <v>2219</v>
      </c>
      <c r="S3480" s="11">
        <f t="shared" si="609"/>
        <v>21839</v>
      </c>
      <c r="T3480" s="11">
        <f t="shared" si="613"/>
        <v>21839</v>
      </c>
      <c r="U3480" s="11">
        <f t="shared" si="610"/>
        <v>-849</v>
      </c>
      <c r="V3480" s="11">
        <f t="shared" si="614"/>
        <v>21839</v>
      </c>
      <c r="W3480" s="12">
        <f t="shared" si="611"/>
        <v>1</v>
      </c>
      <c r="X3480" s="11">
        <f t="shared" si="615"/>
        <v>0</v>
      </c>
      <c r="Y3480" s="12">
        <f t="shared" si="618"/>
        <v>0</v>
      </c>
    </row>
    <row r="3481" spans="1:25">
      <c r="A3481" s="1">
        <v>38178</v>
      </c>
      <c r="B3481" s="7" t="s">
        <v>63</v>
      </c>
      <c r="C3481" s="8" t="str">
        <f t="shared" si="619"/>
        <v>Sat</v>
      </c>
      <c r="F3481" s="9">
        <v>8493</v>
      </c>
      <c r="G3481" s="9">
        <v>3085</v>
      </c>
      <c r="H3481" s="61">
        <v>6183</v>
      </c>
      <c r="I3481" s="9">
        <v>0</v>
      </c>
      <c r="J3481" s="9">
        <v>0</v>
      </c>
      <c r="K3481" s="9">
        <v>2260</v>
      </c>
      <c r="L3481" s="9">
        <v>0</v>
      </c>
      <c r="M3481" s="21">
        <v>0</v>
      </c>
      <c r="O3481" s="11">
        <f t="shared" si="616"/>
        <v>20021</v>
      </c>
      <c r="P3481" s="11">
        <v>0</v>
      </c>
      <c r="Q3481" s="11">
        <f t="shared" si="617"/>
        <v>2260</v>
      </c>
      <c r="S3481" s="11">
        <f t="shared" si="609"/>
        <v>20021</v>
      </c>
      <c r="T3481" s="11">
        <f t="shared" si="613"/>
        <v>20021</v>
      </c>
      <c r="U3481" s="11">
        <f t="shared" si="610"/>
        <v>-1818</v>
      </c>
      <c r="V3481" s="11">
        <f t="shared" si="614"/>
        <v>20021</v>
      </c>
      <c r="W3481" s="12">
        <f t="shared" si="611"/>
        <v>1</v>
      </c>
      <c r="X3481" s="11">
        <f t="shared" si="615"/>
        <v>0</v>
      </c>
      <c r="Y3481" s="12">
        <f t="shared" si="618"/>
        <v>0</v>
      </c>
    </row>
    <row r="3482" spans="1:25">
      <c r="A3482" s="1">
        <v>38179</v>
      </c>
      <c r="B3482" s="7" t="s">
        <v>63</v>
      </c>
      <c r="C3482" s="8" t="str">
        <f t="shared" si="619"/>
        <v>Sun</v>
      </c>
      <c r="F3482" s="9">
        <v>8830</v>
      </c>
      <c r="G3482" s="9">
        <v>3337</v>
      </c>
      <c r="H3482" s="61">
        <v>6613</v>
      </c>
      <c r="I3482" s="9">
        <v>0</v>
      </c>
      <c r="J3482" s="9">
        <v>0</v>
      </c>
      <c r="K3482" s="9">
        <v>2276</v>
      </c>
      <c r="L3482" s="9">
        <v>0</v>
      </c>
      <c r="M3482" s="21">
        <v>0</v>
      </c>
      <c r="O3482" s="11">
        <f t="shared" si="616"/>
        <v>21056</v>
      </c>
      <c r="P3482" s="11">
        <v>185</v>
      </c>
      <c r="Q3482" s="11">
        <f t="shared" si="617"/>
        <v>2091</v>
      </c>
      <c r="S3482" s="11">
        <f t="shared" si="609"/>
        <v>20871</v>
      </c>
      <c r="T3482" s="11">
        <f t="shared" si="613"/>
        <v>20871</v>
      </c>
      <c r="U3482" s="11">
        <f t="shared" si="610"/>
        <v>850</v>
      </c>
      <c r="V3482" s="11">
        <f t="shared" si="614"/>
        <v>20871</v>
      </c>
      <c r="W3482" s="12">
        <f t="shared" si="611"/>
        <v>1</v>
      </c>
      <c r="X3482" s="11">
        <f t="shared" si="615"/>
        <v>0</v>
      </c>
      <c r="Y3482" s="12">
        <f t="shared" si="618"/>
        <v>0</v>
      </c>
    </row>
    <row r="3483" spans="1:25">
      <c r="A3483" s="1">
        <v>38180</v>
      </c>
      <c r="B3483" s="7" t="s">
        <v>63</v>
      </c>
      <c r="C3483" s="8" t="str">
        <f t="shared" si="619"/>
        <v>Mon</v>
      </c>
      <c r="F3483" s="9">
        <v>9628</v>
      </c>
      <c r="G3483" s="9">
        <v>3655</v>
      </c>
      <c r="H3483" s="61">
        <v>7109</v>
      </c>
      <c r="I3483" s="9">
        <v>0</v>
      </c>
      <c r="J3483" s="9">
        <v>0</v>
      </c>
      <c r="K3483" s="9">
        <v>28215</v>
      </c>
      <c r="L3483" s="9">
        <v>0</v>
      </c>
      <c r="M3483" s="21">
        <v>0</v>
      </c>
      <c r="O3483" s="11">
        <f t="shared" si="616"/>
        <v>48607</v>
      </c>
      <c r="P3483" s="11">
        <v>26215</v>
      </c>
      <c r="Q3483" s="11">
        <f t="shared" si="617"/>
        <v>2000</v>
      </c>
      <c r="S3483" s="11">
        <f t="shared" si="609"/>
        <v>22392</v>
      </c>
      <c r="T3483" s="11">
        <f t="shared" si="613"/>
        <v>22392</v>
      </c>
      <c r="U3483" s="11">
        <f t="shared" si="610"/>
        <v>1521</v>
      </c>
      <c r="V3483" s="11">
        <f t="shared" si="614"/>
        <v>22392</v>
      </c>
      <c r="W3483" s="12">
        <f t="shared" si="611"/>
        <v>1</v>
      </c>
      <c r="X3483" s="11">
        <f t="shared" si="615"/>
        <v>0</v>
      </c>
      <c r="Y3483" s="12">
        <f t="shared" si="618"/>
        <v>0</v>
      </c>
    </row>
    <row r="3484" spans="1:25">
      <c r="A3484" s="1">
        <v>38181</v>
      </c>
      <c r="B3484" s="7" t="s">
        <v>63</v>
      </c>
      <c r="C3484" s="8" t="str">
        <f t="shared" si="619"/>
        <v>Tue</v>
      </c>
      <c r="F3484" s="9">
        <v>10070</v>
      </c>
      <c r="G3484" s="9">
        <v>3928</v>
      </c>
      <c r="H3484" s="61">
        <v>7169</v>
      </c>
      <c r="I3484" s="9">
        <v>9</v>
      </c>
      <c r="J3484" s="9">
        <v>0</v>
      </c>
      <c r="K3484" s="9">
        <v>23259</v>
      </c>
      <c r="L3484" s="9">
        <v>0</v>
      </c>
      <c r="M3484" s="21">
        <v>0</v>
      </c>
      <c r="O3484" s="11">
        <f t="shared" si="616"/>
        <v>44435</v>
      </c>
      <c r="P3484" s="11">
        <v>21140</v>
      </c>
      <c r="Q3484" s="11">
        <f t="shared" si="617"/>
        <v>2119</v>
      </c>
      <c r="S3484" s="11">
        <f t="shared" si="609"/>
        <v>23295</v>
      </c>
      <c r="T3484" s="11">
        <f t="shared" si="613"/>
        <v>23295</v>
      </c>
      <c r="U3484" s="11">
        <f t="shared" si="610"/>
        <v>903</v>
      </c>
      <c r="V3484" s="11">
        <f t="shared" si="614"/>
        <v>23295</v>
      </c>
      <c r="W3484" s="12">
        <f t="shared" si="611"/>
        <v>1</v>
      </c>
      <c r="X3484" s="11">
        <f t="shared" si="615"/>
        <v>0</v>
      </c>
      <c r="Y3484" s="12">
        <f t="shared" si="618"/>
        <v>0</v>
      </c>
    </row>
    <row r="3485" spans="1:25">
      <c r="A3485" s="1">
        <v>38182</v>
      </c>
      <c r="B3485" s="7" t="s">
        <v>63</v>
      </c>
      <c r="C3485" s="8" t="str">
        <f t="shared" si="619"/>
        <v>Wed</v>
      </c>
      <c r="F3485" s="9">
        <v>9995</v>
      </c>
      <c r="G3485" s="9">
        <v>3945</v>
      </c>
      <c r="H3485" s="61">
        <v>7144</v>
      </c>
      <c r="I3485" s="9">
        <v>0</v>
      </c>
      <c r="J3485" s="9">
        <v>0</v>
      </c>
      <c r="K3485" s="9">
        <v>17138</v>
      </c>
      <c r="L3485" s="9">
        <v>0</v>
      </c>
      <c r="M3485" s="21">
        <v>0</v>
      </c>
      <c r="O3485" s="11">
        <f t="shared" si="616"/>
        <v>38222</v>
      </c>
      <c r="P3485" s="11">
        <v>15141</v>
      </c>
      <c r="Q3485" s="11">
        <f t="shared" si="617"/>
        <v>1997</v>
      </c>
      <c r="S3485" s="11">
        <f t="shared" si="609"/>
        <v>23081</v>
      </c>
      <c r="T3485" s="11">
        <f t="shared" si="613"/>
        <v>23081</v>
      </c>
      <c r="U3485" s="11">
        <f t="shared" si="610"/>
        <v>-214</v>
      </c>
      <c r="V3485" s="11">
        <f t="shared" si="614"/>
        <v>23081</v>
      </c>
      <c r="W3485" s="12">
        <f t="shared" si="611"/>
        <v>1</v>
      </c>
      <c r="X3485" s="11">
        <f t="shared" si="615"/>
        <v>0</v>
      </c>
      <c r="Y3485" s="12">
        <f t="shared" si="618"/>
        <v>0</v>
      </c>
    </row>
    <row r="3486" spans="1:25">
      <c r="A3486" s="1">
        <v>38183</v>
      </c>
      <c r="B3486" s="7" t="s">
        <v>63</v>
      </c>
      <c r="C3486" s="8" t="str">
        <f t="shared" si="619"/>
        <v>Thur</v>
      </c>
      <c r="F3486" s="9">
        <v>9999</v>
      </c>
      <c r="G3486" s="9">
        <v>4015</v>
      </c>
      <c r="H3486" s="61">
        <v>7235</v>
      </c>
      <c r="I3486" s="9">
        <v>0</v>
      </c>
      <c r="J3486" s="9">
        <v>0</v>
      </c>
      <c r="K3486" s="9">
        <v>2254</v>
      </c>
      <c r="L3486" s="9">
        <v>0</v>
      </c>
      <c r="M3486" s="21">
        <v>0</v>
      </c>
      <c r="O3486" s="11">
        <f t="shared" si="616"/>
        <v>23503</v>
      </c>
      <c r="P3486" s="11">
        <v>0</v>
      </c>
      <c r="Q3486" s="11">
        <f t="shared" si="617"/>
        <v>2254</v>
      </c>
      <c r="S3486" s="11">
        <f t="shared" si="609"/>
        <v>23503</v>
      </c>
      <c r="T3486" s="11">
        <f t="shared" si="613"/>
        <v>23503</v>
      </c>
      <c r="U3486" s="11">
        <f t="shared" si="610"/>
        <v>422</v>
      </c>
      <c r="V3486" s="11">
        <f t="shared" si="614"/>
        <v>23503</v>
      </c>
      <c r="W3486" s="12">
        <f t="shared" si="611"/>
        <v>1</v>
      </c>
      <c r="X3486" s="11">
        <f t="shared" si="615"/>
        <v>0</v>
      </c>
      <c r="Y3486" s="12">
        <f t="shared" si="618"/>
        <v>0</v>
      </c>
    </row>
    <row r="3487" spans="1:25">
      <c r="A3487" s="1">
        <v>38184</v>
      </c>
      <c r="B3487" s="7" t="s">
        <v>63</v>
      </c>
      <c r="C3487" s="8" t="str">
        <f t="shared" si="619"/>
        <v>Fri</v>
      </c>
      <c r="F3487" s="9">
        <v>9318</v>
      </c>
      <c r="G3487" s="9">
        <v>3513</v>
      </c>
      <c r="H3487" s="61">
        <v>6768</v>
      </c>
      <c r="I3487" s="9">
        <v>0</v>
      </c>
      <c r="J3487" s="9">
        <v>0</v>
      </c>
      <c r="K3487" s="9">
        <v>2159</v>
      </c>
      <c r="L3487" s="9">
        <v>0</v>
      </c>
      <c r="M3487" s="21">
        <v>0</v>
      </c>
      <c r="O3487" s="11">
        <f t="shared" si="616"/>
        <v>21758</v>
      </c>
      <c r="P3487" s="11">
        <v>0</v>
      </c>
      <c r="Q3487" s="11">
        <f t="shared" si="617"/>
        <v>2159</v>
      </c>
      <c r="S3487" s="11">
        <f t="shared" si="609"/>
        <v>21758</v>
      </c>
      <c r="T3487" s="11">
        <f t="shared" si="613"/>
        <v>21758</v>
      </c>
      <c r="U3487" s="11">
        <f t="shared" si="610"/>
        <v>-1745</v>
      </c>
      <c r="V3487" s="11">
        <f t="shared" si="614"/>
        <v>21758</v>
      </c>
      <c r="W3487" s="12">
        <f t="shared" si="611"/>
        <v>1</v>
      </c>
      <c r="X3487" s="11">
        <f t="shared" si="615"/>
        <v>0</v>
      </c>
      <c r="Y3487" s="12">
        <f t="shared" si="618"/>
        <v>0</v>
      </c>
    </row>
    <row r="3488" spans="1:25">
      <c r="A3488" s="1">
        <v>38185</v>
      </c>
      <c r="B3488" s="7" t="s">
        <v>63</v>
      </c>
      <c r="C3488" s="8" t="str">
        <f t="shared" si="619"/>
        <v>Sat</v>
      </c>
      <c r="F3488" s="9">
        <v>8605</v>
      </c>
      <c r="G3488" s="9">
        <v>3153</v>
      </c>
      <c r="H3488" s="61">
        <v>5885</v>
      </c>
      <c r="I3488" s="9">
        <v>0</v>
      </c>
      <c r="J3488" s="9">
        <v>0</v>
      </c>
      <c r="K3488" s="9">
        <v>2116</v>
      </c>
      <c r="L3488" s="9">
        <v>0</v>
      </c>
      <c r="M3488" s="21">
        <v>0</v>
      </c>
      <c r="O3488" s="11">
        <f t="shared" si="616"/>
        <v>19759</v>
      </c>
      <c r="P3488" s="11">
        <v>0</v>
      </c>
      <c r="Q3488" s="11">
        <f t="shared" si="617"/>
        <v>2116</v>
      </c>
      <c r="S3488" s="11">
        <f t="shared" si="609"/>
        <v>19759</v>
      </c>
      <c r="T3488" s="11">
        <f t="shared" si="613"/>
        <v>19759</v>
      </c>
      <c r="U3488" s="11">
        <f t="shared" si="610"/>
        <v>-1999</v>
      </c>
      <c r="V3488" s="11">
        <f t="shared" si="614"/>
        <v>19759</v>
      </c>
      <c r="W3488" s="12">
        <f t="shared" si="611"/>
        <v>1</v>
      </c>
      <c r="X3488" s="11">
        <f t="shared" si="615"/>
        <v>0</v>
      </c>
      <c r="Y3488" s="12">
        <f t="shared" si="618"/>
        <v>0</v>
      </c>
    </row>
    <row r="3489" spans="1:25">
      <c r="A3489" s="1">
        <v>38186</v>
      </c>
      <c r="B3489" s="7" t="s">
        <v>63</v>
      </c>
      <c r="C3489" s="8" t="str">
        <f t="shared" si="619"/>
        <v>Sun</v>
      </c>
      <c r="F3489" s="9">
        <v>9453</v>
      </c>
      <c r="G3489" s="9">
        <v>3468</v>
      </c>
      <c r="H3489" s="61">
        <v>6525</v>
      </c>
      <c r="I3489" s="9">
        <v>0</v>
      </c>
      <c r="J3489" s="9">
        <v>0</v>
      </c>
      <c r="K3489" s="9">
        <v>2117</v>
      </c>
      <c r="L3489" s="9">
        <v>0</v>
      </c>
      <c r="M3489" s="21">
        <v>0</v>
      </c>
      <c r="O3489" s="11">
        <f t="shared" si="616"/>
        <v>21563</v>
      </c>
      <c r="P3489" s="11">
        <v>0</v>
      </c>
      <c r="Q3489" s="11">
        <f t="shared" si="617"/>
        <v>2117</v>
      </c>
      <c r="S3489" s="11">
        <f t="shared" si="609"/>
        <v>21563</v>
      </c>
      <c r="T3489" s="11">
        <f t="shared" si="613"/>
        <v>21563</v>
      </c>
      <c r="U3489" s="11">
        <f t="shared" si="610"/>
        <v>1804</v>
      </c>
      <c r="V3489" s="11">
        <f t="shared" si="614"/>
        <v>21563</v>
      </c>
      <c r="W3489" s="12">
        <f t="shared" si="611"/>
        <v>1</v>
      </c>
      <c r="X3489" s="11">
        <f t="shared" si="615"/>
        <v>0</v>
      </c>
      <c r="Y3489" s="12">
        <f t="shared" si="618"/>
        <v>0</v>
      </c>
    </row>
    <row r="3490" spans="1:25">
      <c r="A3490" s="1">
        <v>38187</v>
      </c>
      <c r="B3490" s="7" t="s">
        <v>63</v>
      </c>
      <c r="C3490" s="8" t="str">
        <f t="shared" si="619"/>
        <v>Mon</v>
      </c>
      <c r="F3490" s="9">
        <v>10619</v>
      </c>
      <c r="G3490" s="9">
        <v>4014</v>
      </c>
      <c r="H3490" s="61">
        <v>7356</v>
      </c>
      <c r="I3490" s="9">
        <v>0</v>
      </c>
      <c r="J3490" s="9">
        <v>0</v>
      </c>
      <c r="K3490" s="9">
        <v>18272</v>
      </c>
      <c r="L3490" s="9">
        <v>0</v>
      </c>
      <c r="M3490" s="21">
        <v>0</v>
      </c>
      <c r="O3490" s="11">
        <f t="shared" si="616"/>
        <v>40261</v>
      </c>
      <c r="P3490" s="11">
        <v>16828</v>
      </c>
      <c r="Q3490" s="11">
        <f t="shared" si="617"/>
        <v>1444</v>
      </c>
      <c r="S3490" s="11">
        <f t="shared" si="609"/>
        <v>23433</v>
      </c>
      <c r="T3490" s="11">
        <f t="shared" si="613"/>
        <v>23433</v>
      </c>
      <c r="U3490" s="11">
        <f t="shared" si="610"/>
        <v>1870</v>
      </c>
      <c r="V3490" s="11">
        <f t="shared" si="614"/>
        <v>23433</v>
      </c>
      <c r="W3490" s="12">
        <f t="shared" si="611"/>
        <v>1</v>
      </c>
      <c r="X3490" s="11">
        <f t="shared" si="615"/>
        <v>0</v>
      </c>
      <c r="Y3490" s="12">
        <f t="shared" si="618"/>
        <v>0</v>
      </c>
    </row>
    <row r="3491" spans="1:25">
      <c r="A3491" s="1">
        <v>38188</v>
      </c>
      <c r="B3491" s="7" t="s">
        <v>63</v>
      </c>
      <c r="C3491" s="8" t="str">
        <f t="shared" si="619"/>
        <v>Tue</v>
      </c>
      <c r="F3491" s="9">
        <v>10702</v>
      </c>
      <c r="G3491" s="9">
        <v>4037</v>
      </c>
      <c r="H3491" s="61">
        <v>7371</v>
      </c>
      <c r="I3491" s="9">
        <v>0</v>
      </c>
      <c r="J3491" s="9">
        <v>0</v>
      </c>
      <c r="K3491" s="9">
        <v>22847</v>
      </c>
      <c r="L3491" s="9">
        <v>0</v>
      </c>
      <c r="M3491" s="21">
        <v>0</v>
      </c>
      <c r="O3491" s="11">
        <f t="shared" si="616"/>
        <v>44957</v>
      </c>
      <c r="P3491" s="11">
        <v>20703</v>
      </c>
      <c r="Q3491" s="11">
        <f t="shared" si="617"/>
        <v>2144</v>
      </c>
      <c r="S3491" s="11">
        <f t="shared" si="609"/>
        <v>24254</v>
      </c>
      <c r="T3491" s="11">
        <f t="shared" si="613"/>
        <v>24254</v>
      </c>
      <c r="U3491" s="11">
        <f t="shared" si="610"/>
        <v>821</v>
      </c>
      <c r="V3491" s="11">
        <f t="shared" si="614"/>
        <v>24254</v>
      </c>
      <c r="W3491" s="12">
        <f t="shared" si="611"/>
        <v>1</v>
      </c>
      <c r="X3491" s="11">
        <f t="shared" si="615"/>
        <v>0</v>
      </c>
      <c r="Y3491" s="12">
        <f t="shared" si="618"/>
        <v>0</v>
      </c>
    </row>
    <row r="3492" spans="1:25">
      <c r="A3492" s="1">
        <v>38189</v>
      </c>
      <c r="B3492" s="7" t="s">
        <v>63</v>
      </c>
      <c r="C3492" s="8" t="str">
        <f t="shared" si="619"/>
        <v>Wed</v>
      </c>
      <c r="F3492" s="9">
        <v>10623</v>
      </c>
      <c r="G3492" s="9">
        <v>4058</v>
      </c>
      <c r="H3492" s="61">
        <v>7334</v>
      </c>
      <c r="I3492" s="9">
        <v>0</v>
      </c>
      <c r="J3492" s="9">
        <v>0</v>
      </c>
      <c r="K3492" s="9">
        <v>21771</v>
      </c>
      <c r="L3492" s="9">
        <v>0</v>
      </c>
      <c r="M3492" s="21">
        <v>0</v>
      </c>
      <c r="O3492" s="11">
        <f t="shared" si="616"/>
        <v>43786</v>
      </c>
      <c r="P3492" s="11">
        <v>19477</v>
      </c>
      <c r="Q3492" s="11">
        <f t="shared" si="617"/>
        <v>2294</v>
      </c>
      <c r="S3492" s="11">
        <f t="shared" si="609"/>
        <v>24309</v>
      </c>
      <c r="T3492" s="11">
        <f t="shared" si="613"/>
        <v>24309</v>
      </c>
      <c r="U3492" s="11">
        <f t="shared" si="610"/>
        <v>55</v>
      </c>
      <c r="V3492" s="11">
        <f t="shared" si="614"/>
        <v>24309</v>
      </c>
      <c r="W3492" s="12">
        <f t="shared" si="611"/>
        <v>1</v>
      </c>
      <c r="X3492" s="11">
        <f t="shared" si="615"/>
        <v>0</v>
      </c>
      <c r="Y3492" s="12">
        <f t="shared" si="618"/>
        <v>0</v>
      </c>
    </row>
    <row r="3493" spans="1:25">
      <c r="A3493" s="1">
        <v>38190</v>
      </c>
      <c r="B3493" s="7" t="s">
        <v>63</v>
      </c>
      <c r="C3493" s="8" t="str">
        <f t="shared" si="619"/>
        <v>Thur</v>
      </c>
      <c r="F3493" s="9">
        <v>10358</v>
      </c>
      <c r="G3493" s="9">
        <v>4038</v>
      </c>
      <c r="H3493" s="61">
        <v>7289</v>
      </c>
      <c r="I3493" s="9">
        <v>0</v>
      </c>
      <c r="J3493" s="9">
        <v>0</v>
      </c>
      <c r="K3493" s="9">
        <v>11020</v>
      </c>
      <c r="L3493" s="9">
        <v>0</v>
      </c>
      <c r="M3493" s="21">
        <v>0</v>
      </c>
      <c r="O3493" s="11">
        <f t="shared" si="616"/>
        <v>32705</v>
      </c>
      <c r="P3493" s="11">
        <v>8841</v>
      </c>
      <c r="Q3493" s="11">
        <f t="shared" si="617"/>
        <v>2179</v>
      </c>
      <c r="S3493" s="11">
        <f t="shared" si="609"/>
        <v>23864</v>
      </c>
      <c r="T3493" s="11">
        <f t="shared" si="613"/>
        <v>23864</v>
      </c>
      <c r="U3493" s="11">
        <f t="shared" si="610"/>
        <v>-445</v>
      </c>
      <c r="V3493" s="11">
        <f t="shared" si="614"/>
        <v>23864</v>
      </c>
      <c r="W3493" s="12">
        <f t="shared" si="611"/>
        <v>1</v>
      </c>
      <c r="X3493" s="11">
        <f t="shared" si="615"/>
        <v>0</v>
      </c>
      <c r="Y3493" s="12">
        <f t="shared" si="618"/>
        <v>0</v>
      </c>
    </row>
    <row r="3494" spans="1:25">
      <c r="A3494" s="1">
        <v>38191</v>
      </c>
      <c r="B3494" s="7" t="s">
        <v>63</v>
      </c>
      <c r="C3494" s="8" t="str">
        <f t="shared" si="619"/>
        <v>Fri</v>
      </c>
      <c r="F3494" s="9">
        <v>10382</v>
      </c>
      <c r="G3494" s="9">
        <v>4411</v>
      </c>
      <c r="H3494" s="61">
        <v>7063</v>
      </c>
      <c r="I3494" s="9">
        <v>0</v>
      </c>
      <c r="J3494" s="9">
        <v>0</v>
      </c>
      <c r="K3494" s="9">
        <v>2183</v>
      </c>
      <c r="L3494" s="9">
        <v>0</v>
      </c>
      <c r="M3494" s="21">
        <v>0</v>
      </c>
      <c r="O3494" s="11">
        <f t="shared" si="616"/>
        <v>24039</v>
      </c>
      <c r="P3494" s="11">
        <v>0</v>
      </c>
      <c r="Q3494" s="11">
        <f t="shared" si="617"/>
        <v>2183</v>
      </c>
      <c r="S3494" s="11">
        <f t="shared" si="609"/>
        <v>24039</v>
      </c>
      <c r="T3494" s="11">
        <f t="shared" si="613"/>
        <v>24039</v>
      </c>
      <c r="U3494" s="11">
        <f t="shared" si="610"/>
        <v>175</v>
      </c>
      <c r="V3494" s="11">
        <f t="shared" si="614"/>
        <v>24039</v>
      </c>
      <c r="W3494" s="12">
        <f t="shared" si="611"/>
        <v>1</v>
      </c>
      <c r="X3494" s="11">
        <f t="shared" si="615"/>
        <v>0</v>
      </c>
      <c r="Y3494" s="12">
        <f t="shared" si="618"/>
        <v>0</v>
      </c>
    </row>
    <row r="3495" spans="1:25">
      <c r="A3495" s="1">
        <v>38192</v>
      </c>
      <c r="B3495" s="7" t="s">
        <v>63</v>
      </c>
      <c r="C3495" s="8" t="str">
        <f t="shared" si="619"/>
        <v>Sat</v>
      </c>
      <c r="F3495" s="9">
        <v>9404</v>
      </c>
      <c r="G3495" s="9">
        <v>3654</v>
      </c>
      <c r="H3495" s="61">
        <v>6324</v>
      </c>
      <c r="I3495" s="9">
        <v>0</v>
      </c>
      <c r="J3495" s="9">
        <v>0</v>
      </c>
      <c r="K3495" s="9">
        <v>2178</v>
      </c>
      <c r="L3495" s="9">
        <v>0</v>
      </c>
      <c r="M3495" s="21">
        <v>0</v>
      </c>
      <c r="O3495" s="11">
        <f t="shared" si="616"/>
        <v>21560</v>
      </c>
      <c r="P3495" s="11">
        <v>0</v>
      </c>
      <c r="Q3495" s="11">
        <f t="shared" si="617"/>
        <v>2178</v>
      </c>
      <c r="S3495" s="11">
        <f t="shared" si="609"/>
        <v>21560</v>
      </c>
      <c r="T3495" s="11">
        <f t="shared" si="613"/>
        <v>21560</v>
      </c>
      <c r="U3495" s="11">
        <f t="shared" si="610"/>
        <v>-2479</v>
      </c>
      <c r="V3495" s="11">
        <f t="shared" si="614"/>
        <v>21560</v>
      </c>
      <c r="W3495" s="12">
        <f t="shared" si="611"/>
        <v>1</v>
      </c>
      <c r="X3495" s="11">
        <f t="shared" si="615"/>
        <v>0</v>
      </c>
      <c r="Y3495" s="12">
        <f t="shared" si="618"/>
        <v>0</v>
      </c>
    </row>
    <row r="3496" spans="1:25">
      <c r="A3496" s="1">
        <v>38193</v>
      </c>
      <c r="B3496" s="7" t="s">
        <v>63</v>
      </c>
      <c r="C3496" s="8" t="str">
        <f t="shared" si="619"/>
        <v>Sun</v>
      </c>
      <c r="F3496" s="9">
        <v>9636</v>
      </c>
      <c r="G3496" s="9">
        <v>3528</v>
      </c>
      <c r="H3496" s="61">
        <v>6701</v>
      </c>
      <c r="I3496" s="9">
        <v>0</v>
      </c>
      <c r="J3496" s="9">
        <v>0</v>
      </c>
      <c r="K3496" s="9">
        <v>2160</v>
      </c>
      <c r="L3496" s="9">
        <v>0</v>
      </c>
      <c r="M3496" s="21">
        <v>0</v>
      </c>
      <c r="O3496" s="11">
        <f t="shared" si="616"/>
        <v>22025</v>
      </c>
      <c r="P3496" s="11">
        <v>0</v>
      </c>
      <c r="Q3496" s="11">
        <f t="shared" si="617"/>
        <v>2160</v>
      </c>
      <c r="S3496" s="11">
        <f t="shared" si="609"/>
        <v>22025</v>
      </c>
      <c r="T3496" s="11">
        <f t="shared" si="613"/>
        <v>22025</v>
      </c>
      <c r="U3496" s="11">
        <f t="shared" si="610"/>
        <v>465</v>
      </c>
      <c r="V3496" s="11">
        <f t="shared" si="614"/>
        <v>22025</v>
      </c>
      <c r="W3496" s="12">
        <f t="shared" si="611"/>
        <v>1</v>
      </c>
      <c r="X3496" s="11">
        <f t="shared" si="615"/>
        <v>0</v>
      </c>
      <c r="Y3496" s="12">
        <f t="shared" si="618"/>
        <v>0</v>
      </c>
    </row>
    <row r="3497" spans="1:25">
      <c r="A3497" s="1">
        <v>38194</v>
      </c>
      <c r="B3497" s="7" t="s">
        <v>63</v>
      </c>
      <c r="C3497" s="8" t="str">
        <f t="shared" si="619"/>
        <v>Mon</v>
      </c>
      <c r="F3497" s="9">
        <v>10555</v>
      </c>
      <c r="G3497" s="9">
        <v>3984</v>
      </c>
      <c r="H3497" s="61">
        <v>7181</v>
      </c>
      <c r="I3497" s="9">
        <v>0</v>
      </c>
      <c r="J3497" s="9">
        <v>0</v>
      </c>
      <c r="K3497" s="9">
        <v>2371</v>
      </c>
      <c r="L3497" s="9">
        <v>0</v>
      </c>
      <c r="M3497" s="21">
        <v>0</v>
      </c>
      <c r="O3497" s="11">
        <f t="shared" si="616"/>
        <v>24091</v>
      </c>
      <c r="P3497" s="11">
        <v>182</v>
      </c>
      <c r="Q3497" s="11">
        <f t="shared" si="617"/>
        <v>2189</v>
      </c>
      <c r="S3497" s="11">
        <f t="shared" si="609"/>
        <v>23909</v>
      </c>
      <c r="T3497" s="11">
        <f t="shared" si="613"/>
        <v>23909</v>
      </c>
      <c r="U3497" s="11">
        <f t="shared" si="610"/>
        <v>1884</v>
      </c>
      <c r="V3497" s="11">
        <f t="shared" si="614"/>
        <v>23909</v>
      </c>
      <c r="W3497" s="12">
        <f t="shared" si="611"/>
        <v>1</v>
      </c>
      <c r="X3497" s="11">
        <f t="shared" si="615"/>
        <v>0</v>
      </c>
      <c r="Y3497" s="12">
        <f t="shared" si="618"/>
        <v>0</v>
      </c>
    </row>
    <row r="3498" spans="1:25">
      <c r="A3498" s="1">
        <v>38195</v>
      </c>
      <c r="B3498" s="7" t="s">
        <v>63</v>
      </c>
      <c r="C3498" s="8" t="str">
        <f t="shared" si="619"/>
        <v>Tue</v>
      </c>
      <c r="F3498" s="9">
        <v>10548</v>
      </c>
      <c r="G3498" s="9">
        <v>4255</v>
      </c>
      <c r="H3498" s="61">
        <v>7212</v>
      </c>
      <c r="I3498" s="9">
        <v>0</v>
      </c>
      <c r="J3498" s="9">
        <v>0</v>
      </c>
      <c r="K3498" s="9">
        <v>1955</v>
      </c>
      <c r="L3498" s="9">
        <v>0</v>
      </c>
      <c r="M3498" s="21">
        <v>0</v>
      </c>
      <c r="O3498" s="11">
        <f t="shared" si="616"/>
        <v>23970</v>
      </c>
      <c r="P3498" s="11">
        <v>334</v>
      </c>
      <c r="Q3498" s="11">
        <f t="shared" si="617"/>
        <v>1621</v>
      </c>
      <c r="S3498" s="11">
        <f t="shared" si="609"/>
        <v>23636</v>
      </c>
      <c r="T3498" s="11">
        <f t="shared" si="613"/>
        <v>23636</v>
      </c>
      <c r="U3498" s="11">
        <f t="shared" si="610"/>
        <v>-273</v>
      </c>
      <c r="V3498" s="11">
        <f t="shared" si="614"/>
        <v>23636</v>
      </c>
      <c r="W3498" s="12">
        <f t="shared" si="611"/>
        <v>1</v>
      </c>
      <c r="X3498" s="11">
        <f t="shared" si="615"/>
        <v>0</v>
      </c>
      <c r="Y3498" s="12">
        <f t="shared" si="618"/>
        <v>0</v>
      </c>
    </row>
    <row r="3499" spans="1:25">
      <c r="A3499" s="1">
        <v>38196</v>
      </c>
      <c r="B3499" s="7" t="s">
        <v>63</v>
      </c>
      <c r="C3499" s="8" t="str">
        <f t="shared" si="619"/>
        <v>Wed</v>
      </c>
      <c r="F3499" s="9">
        <v>10941</v>
      </c>
      <c r="G3499" s="9">
        <v>4419</v>
      </c>
      <c r="H3499" s="61">
        <v>7226</v>
      </c>
      <c r="I3499" s="9">
        <v>0</v>
      </c>
      <c r="J3499" s="9">
        <v>0</v>
      </c>
      <c r="K3499" s="9">
        <v>1942</v>
      </c>
      <c r="L3499" s="9">
        <v>0</v>
      </c>
      <c r="M3499" s="21">
        <v>0</v>
      </c>
      <c r="O3499" s="11">
        <f t="shared" si="616"/>
        <v>24528</v>
      </c>
      <c r="P3499" s="11">
        <v>0</v>
      </c>
      <c r="Q3499" s="11">
        <f t="shared" si="617"/>
        <v>1942</v>
      </c>
      <c r="S3499" s="11">
        <f t="shared" si="609"/>
        <v>24528</v>
      </c>
      <c r="T3499" s="11">
        <f t="shared" si="613"/>
        <v>24528</v>
      </c>
      <c r="U3499" s="11">
        <f t="shared" si="610"/>
        <v>892</v>
      </c>
      <c r="V3499" s="11">
        <f t="shared" si="614"/>
        <v>24528</v>
      </c>
      <c r="W3499" s="12">
        <f t="shared" si="611"/>
        <v>1</v>
      </c>
      <c r="X3499" s="11">
        <f t="shared" si="615"/>
        <v>0</v>
      </c>
      <c r="Y3499" s="12">
        <f t="shared" si="618"/>
        <v>0</v>
      </c>
    </row>
    <row r="3500" spans="1:25">
      <c r="A3500" s="1">
        <v>38197</v>
      </c>
      <c r="B3500" s="7" t="s">
        <v>63</v>
      </c>
      <c r="C3500" s="8" t="str">
        <f t="shared" si="619"/>
        <v>Thur</v>
      </c>
      <c r="F3500" s="9">
        <v>10711</v>
      </c>
      <c r="G3500" s="9">
        <v>4255</v>
      </c>
      <c r="H3500" s="61">
        <v>7106</v>
      </c>
      <c r="I3500" s="9">
        <v>0</v>
      </c>
      <c r="J3500" s="9">
        <v>0</v>
      </c>
      <c r="K3500" s="9">
        <v>4495</v>
      </c>
      <c r="L3500" s="9">
        <v>0</v>
      </c>
      <c r="M3500" s="21">
        <v>0</v>
      </c>
      <c r="O3500" s="11">
        <f t="shared" si="616"/>
        <v>26567</v>
      </c>
      <c r="P3500" s="11">
        <v>2546</v>
      </c>
      <c r="Q3500" s="11">
        <f t="shared" si="617"/>
        <v>1949</v>
      </c>
      <c r="S3500" s="11">
        <f t="shared" si="609"/>
        <v>24021</v>
      </c>
      <c r="T3500" s="11">
        <f t="shared" si="613"/>
        <v>24021</v>
      </c>
      <c r="U3500" s="11">
        <f t="shared" si="610"/>
        <v>-507</v>
      </c>
      <c r="V3500" s="11">
        <f t="shared" si="614"/>
        <v>24021</v>
      </c>
      <c r="W3500" s="12">
        <f t="shared" si="611"/>
        <v>1</v>
      </c>
      <c r="X3500" s="11">
        <f t="shared" si="615"/>
        <v>0</v>
      </c>
      <c r="Y3500" s="12">
        <f t="shared" si="618"/>
        <v>0</v>
      </c>
    </row>
    <row r="3501" spans="1:25">
      <c r="A3501" s="1">
        <v>38198</v>
      </c>
      <c r="B3501" s="7" t="s">
        <v>63</v>
      </c>
      <c r="C3501" s="8" t="str">
        <f t="shared" si="619"/>
        <v>Fri</v>
      </c>
      <c r="F3501" s="9">
        <v>9733</v>
      </c>
      <c r="G3501" s="9">
        <v>3742</v>
      </c>
      <c r="H3501" s="61">
        <v>6724</v>
      </c>
      <c r="I3501" s="9">
        <v>0</v>
      </c>
      <c r="J3501" s="9">
        <v>0</v>
      </c>
      <c r="K3501" s="9">
        <v>27429</v>
      </c>
      <c r="L3501" s="9">
        <v>0</v>
      </c>
      <c r="M3501" s="21">
        <v>0</v>
      </c>
      <c r="O3501" s="11">
        <f t="shared" si="616"/>
        <v>47628</v>
      </c>
      <c r="P3501" s="11">
        <v>25166</v>
      </c>
      <c r="Q3501" s="11">
        <f t="shared" si="617"/>
        <v>2263</v>
      </c>
      <c r="S3501" s="11">
        <f t="shared" si="609"/>
        <v>22462</v>
      </c>
      <c r="T3501" s="11">
        <f t="shared" si="613"/>
        <v>22462</v>
      </c>
      <c r="U3501" s="11">
        <f t="shared" si="610"/>
        <v>-1559</v>
      </c>
      <c r="V3501" s="11">
        <f t="shared" si="614"/>
        <v>22462</v>
      </c>
      <c r="W3501" s="12">
        <f t="shared" si="611"/>
        <v>1</v>
      </c>
      <c r="X3501" s="11">
        <f t="shared" si="615"/>
        <v>0</v>
      </c>
      <c r="Y3501" s="12">
        <f t="shared" si="618"/>
        <v>0</v>
      </c>
    </row>
    <row r="3502" spans="1:25">
      <c r="A3502" s="1">
        <v>38199</v>
      </c>
      <c r="B3502" s="7" t="s">
        <v>63</v>
      </c>
      <c r="C3502" s="8" t="str">
        <f t="shared" si="619"/>
        <v>Sat</v>
      </c>
      <c r="F3502" s="9">
        <v>8611</v>
      </c>
      <c r="G3502" s="9">
        <v>3172</v>
      </c>
      <c r="H3502" s="61">
        <v>6176</v>
      </c>
      <c r="I3502" s="9">
        <v>0</v>
      </c>
      <c r="J3502" s="9">
        <v>0</v>
      </c>
      <c r="K3502" s="9">
        <v>1932</v>
      </c>
      <c r="L3502" s="9">
        <v>0</v>
      </c>
      <c r="M3502" s="21">
        <v>0</v>
      </c>
      <c r="O3502" s="11">
        <f t="shared" si="616"/>
        <v>19891</v>
      </c>
      <c r="P3502" s="11">
        <v>0</v>
      </c>
      <c r="Q3502" s="11">
        <f t="shared" si="617"/>
        <v>1932</v>
      </c>
      <c r="S3502" s="11">
        <f t="shared" si="609"/>
        <v>19891</v>
      </c>
      <c r="T3502" s="11">
        <f t="shared" si="613"/>
        <v>19891</v>
      </c>
      <c r="U3502" s="11">
        <f t="shared" si="610"/>
        <v>-2571</v>
      </c>
      <c r="V3502" s="11">
        <f t="shared" si="614"/>
        <v>19891</v>
      </c>
      <c r="W3502" s="12">
        <f t="shared" si="611"/>
        <v>1</v>
      </c>
      <c r="X3502" s="11">
        <f t="shared" si="615"/>
        <v>0</v>
      </c>
      <c r="Y3502" s="12">
        <f t="shared" si="618"/>
        <v>0</v>
      </c>
    </row>
    <row r="3503" spans="1:25">
      <c r="A3503" s="1">
        <v>38200</v>
      </c>
      <c r="B3503" s="7" t="s">
        <v>64</v>
      </c>
      <c r="C3503" s="8" t="str">
        <f t="shared" ref="C3503:C3566" si="620">IF(WEEKDAY(A3503)=1,"Sun",IF(WEEKDAY(A3503)=2,"Mon",IF(WEEKDAY(A3503)=3,"Tue",IF(WEEKDAY(A3503)=4,"Wed",IF(WEEKDAY(A3503)=5,"Thur",IF(WEEKDAY(A3503)=6,"Fri",IF(WEEKDAY(A3503)=7,"Sat")))))))</f>
        <v>Sun</v>
      </c>
      <c r="F3503" s="9">
        <v>8819</v>
      </c>
      <c r="G3503" s="9">
        <v>3378</v>
      </c>
      <c r="H3503" s="61">
        <v>6493</v>
      </c>
      <c r="I3503" s="9">
        <v>0</v>
      </c>
      <c r="J3503" s="9">
        <v>0</v>
      </c>
      <c r="K3503" s="9">
        <v>1985</v>
      </c>
      <c r="L3503" s="9">
        <v>0</v>
      </c>
      <c r="M3503" s="21">
        <v>0</v>
      </c>
      <c r="O3503" s="11">
        <f t="shared" si="616"/>
        <v>20675</v>
      </c>
      <c r="P3503" s="11">
        <v>114</v>
      </c>
      <c r="Q3503" s="11">
        <f t="shared" si="617"/>
        <v>1871</v>
      </c>
      <c r="S3503" s="11">
        <f t="shared" si="609"/>
        <v>20561</v>
      </c>
      <c r="T3503" s="11">
        <f t="shared" si="613"/>
        <v>20561</v>
      </c>
      <c r="U3503" s="11">
        <f t="shared" ref="U3503:U3533" si="621">S3503-S3502</f>
        <v>670</v>
      </c>
      <c r="V3503" s="11">
        <f t="shared" si="614"/>
        <v>20561</v>
      </c>
      <c r="W3503" s="12">
        <f t="shared" ref="W3503:W3533" si="622">V3503/S3503</f>
        <v>1</v>
      </c>
      <c r="X3503" s="11">
        <f t="shared" si="615"/>
        <v>0</v>
      </c>
      <c r="Y3503" s="12">
        <f t="shared" ref="Y3503:Y3533" si="623">X3503/S3503</f>
        <v>0</v>
      </c>
    </row>
    <row r="3504" spans="1:25">
      <c r="A3504" s="1">
        <v>38201</v>
      </c>
      <c r="B3504" s="7" t="s">
        <v>64</v>
      </c>
      <c r="C3504" s="8" t="str">
        <f t="shared" si="620"/>
        <v>Mon</v>
      </c>
      <c r="F3504" s="9">
        <v>10104</v>
      </c>
      <c r="G3504" s="9">
        <v>4088</v>
      </c>
      <c r="H3504" s="61">
        <v>7127</v>
      </c>
      <c r="I3504" s="9">
        <v>0</v>
      </c>
      <c r="J3504" s="9">
        <v>0</v>
      </c>
      <c r="K3504" s="9">
        <v>26031</v>
      </c>
      <c r="L3504" s="9">
        <v>0</v>
      </c>
      <c r="M3504" s="21">
        <v>0</v>
      </c>
      <c r="O3504" s="11">
        <f t="shared" si="616"/>
        <v>47350</v>
      </c>
      <c r="P3504" s="11">
        <v>24390</v>
      </c>
      <c r="Q3504" s="11">
        <f t="shared" si="617"/>
        <v>1641</v>
      </c>
      <c r="S3504" s="11">
        <f t="shared" si="609"/>
        <v>22960</v>
      </c>
      <c r="T3504" s="11">
        <f t="shared" si="613"/>
        <v>22960</v>
      </c>
      <c r="U3504" s="11">
        <f t="shared" si="621"/>
        <v>2399</v>
      </c>
      <c r="V3504" s="11">
        <f t="shared" si="614"/>
        <v>22960</v>
      </c>
      <c r="W3504" s="12">
        <f t="shared" si="622"/>
        <v>1</v>
      </c>
      <c r="X3504" s="11">
        <f t="shared" si="615"/>
        <v>0</v>
      </c>
      <c r="Y3504" s="12">
        <f t="shared" si="623"/>
        <v>0</v>
      </c>
    </row>
    <row r="3505" spans="1:25">
      <c r="A3505" s="1">
        <v>38202</v>
      </c>
      <c r="B3505" s="7" t="s">
        <v>64</v>
      </c>
      <c r="C3505" s="8" t="str">
        <f t="shared" si="620"/>
        <v>Tue</v>
      </c>
      <c r="F3505" s="9">
        <v>10394</v>
      </c>
      <c r="G3505" s="9">
        <v>4362</v>
      </c>
      <c r="H3505" s="61">
        <v>7172</v>
      </c>
      <c r="I3505" s="9">
        <v>0</v>
      </c>
      <c r="J3505" s="9">
        <v>0</v>
      </c>
      <c r="K3505" s="9">
        <v>32045</v>
      </c>
      <c r="L3505" s="9">
        <v>0</v>
      </c>
      <c r="M3505" s="21">
        <v>0</v>
      </c>
      <c r="O3505" s="11">
        <f t="shared" si="616"/>
        <v>53973</v>
      </c>
      <c r="P3505" s="11">
        <v>30597</v>
      </c>
      <c r="Q3505" s="11">
        <f t="shared" si="617"/>
        <v>1448</v>
      </c>
      <c r="S3505" s="11">
        <f t="shared" si="609"/>
        <v>23376</v>
      </c>
      <c r="T3505" s="11">
        <f t="shared" si="613"/>
        <v>23376</v>
      </c>
      <c r="U3505" s="11">
        <f t="shared" si="621"/>
        <v>416</v>
      </c>
      <c r="V3505" s="11">
        <f t="shared" si="614"/>
        <v>23376</v>
      </c>
      <c r="W3505" s="12">
        <f t="shared" si="622"/>
        <v>1</v>
      </c>
      <c r="X3505" s="11">
        <f t="shared" si="615"/>
        <v>0</v>
      </c>
      <c r="Y3505" s="12">
        <f t="shared" si="623"/>
        <v>0</v>
      </c>
    </row>
    <row r="3506" spans="1:25">
      <c r="A3506" s="1">
        <v>38203</v>
      </c>
      <c r="B3506" s="7" t="s">
        <v>64</v>
      </c>
      <c r="C3506" s="8" t="str">
        <f t="shared" si="620"/>
        <v>Wed</v>
      </c>
      <c r="F3506" s="9">
        <v>10219</v>
      </c>
      <c r="G3506" s="9">
        <v>4156</v>
      </c>
      <c r="H3506" s="61">
        <v>7038</v>
      </c>
      <c r="I3506" s="9">
        <v>0</v>
      </c>
      <c r="J3506" s="9">
        <v>0</v>
      </c>
      <c r="K3506" s="9">
        <v>29513</v>
      </c>
      <c r="L3506" s="9">
        <v>0</v>
      </c>
      <c r="M3506" s="21">
        <v>0</v>
      </c>
      <c r="O3506" s="11">
        <f t="shared" si="616"/>
        <v>50926</v>
      </c>
      <c r="P3506" s="11">
        <v>27732</v>
      </c>
      <c r="Q3506" s="11">
        <f t="shared" si="617"/>
        <v>1781</v>
      </c>
      <c r="S3506" s="11">
        <f t="shared" ref="S3506:S3533" si="624">O3506-P3506</f>
        <v>23194</v>
      </c>
      <c r="T3506" s="11">
        <f t="shared" si="613"/>
        <v>23194</v>
      </c>
      <c r="U3506" s="11">
        <f t="shared" si="621"/>
        <v>-182</v>
      </c>
      <c r="V3506" s="11">
        <f t="shared" si="614"/>
        <v>23194</v>
      </c>
      <c r="W3506" s="12">
        <f t="shared" si="622"/>
        <v>1</v>
      </c>
      <c r="X3506" s="11">
        <f t="shared" si="615"/>
        <v>0</v>
      </c>
      <c r="Y3506" s="12">
        <f t="shared" si="623"/>
        <v>0</v>
      </c>
    </row>
    <row r="3507" spans="1:25">
      <c r="A3507" s="1">
        <v>38204</v>
      </c>
      <c r="B3507" s="7" t="s">
        <v>64</v>
      </c>
      <c r="C3507" s="8" t="str">
        <f t="shared" si="620"/>
        <v>Thur</v>
      </c>
      <c r="F3507" s="9">
        <v>10796</v>
      </c>
      <c r="G3507" s="9">
        <v>4461</v>
      </c>
      <c r="H3507" s="61">
        <v>7289</v>
      </c>
      <c r="I3507" s="9">
        <v>0</v>
      </c>
      <c r="J3507" s="9">
        <v>0</v>
      </c>
      <c r="K3507" s="9">
        <v>16212</v>
      </c>
      <c r="L3507" s="9">
        <v>0</v>
      </c>
      <c r="M3507" s="21">
        <v>0</v>
      </c>
      <c r="O3507" s="11">
        <f t="shared" si="616"/>
        <v>38758</v>
      </c>
      <c r="P3507" s="11">
        <v>14024</v>
      </c>
      <c r="Q3507" s="11">
        <f t="shared" si="617"/>
        <v>2188</v>
      </c>
      <c r="S3507" s="11">
        <f t="shared" si="624"/>
        <v>24734</v>
      </c>
      <c r="T3507" s="11">
        <f t="shared" si="613"/>
        <v>24734</v>
      </c>
      <c r="U3507" s="11">
        <f t="shared" si="621"/>
        <v>1540</v>
      </c>
      <c r="V3507" s="11">
        <f t="shared" si="614"/>
        <v>24734</v>
      </c>
      <c r="W3507" s="12">
        <f t="shared" si="622"/>
        <v>1</v>
      </c>
      <c r="X3507" s="11">
        <f t="shared" si="615"/>
        <v>0</v>
      </c>
      <c r="Y3507" s="12">
        <f t="shared" si="623"/>
        <v>0</v>
      </c>
    </row>
    <row r="3508" spans="1:25">
      <c r="A3508" s="1">
        <v>38205</v>
      </c>
      <c r="B3508" s="7" t="s">
        <v>64</v>
      </c>
      <c r="C3508" s="8" t="str">
        <f t="shared" si="620"/>
        <v>Fri</v>
      </c>
      <c r="F3508" s="9">
        <v>9974</v>
      </c>
      <c r="G3508" s="9">
        <v>3979</v>
      </c>
      <c r="H3508" s="61">
        <v>6874</v>
      </c>
      <c r="I3508" s="9">
        <v>0</v>
      </c>
      <c r="J3508" s="9">
        <v>0</v>
      </c>
      <c r="K3508" s="9">
        <v>2241</v>
      </c>
      <c r="L3508" s="9">
        <v>0</v>
      </c>
      <c r="M3508" s="21">
        <v>0</v>
      </c>
      <c r="O3508" s="11">
        <f t="shared" si="616"/>
        <v>23068</v>
      </c>
      <c r="P3508" s="11">
        <v>0</v>
      </c>
      <c r="Q3508" s="11">
        <f t="shared" si="617"/>
        <v>2241</v>
      </c>
      <c r="S3508" s="11">
        <f t="shared" si="624"/>
        <v>23068</v>
      </c>
      <c r="T3508" s="11">
        <f t="shared" si="613"/>
        <v>23068</v>
      </c>
      <c r="U3508" s="11">
        <f t="shared" si="621"/>
        <v>-1666</v>
      </c>
      <c r="V3508" s="11">
        <f t="shared" si="614"/>
        <v>23068</v>
      </c>
      <c r="W3508" s="12">
        <f t="shared" si="622"/>
        <v>1</v>
      </c>
      <c r="X3508" s="11">
        <f t="shared" si="615"/>
        <v>0</v>
      </c>
      <c r="Y3508" s="12">
        <f t="shared" si="623"/>
        <v>0</v>
      </c>
    </row>
    <row r="3509" spans="1:25">
      <c r="A3509" s="1">
        <v>38206</v>
      </c>
      <c r="B3509" s="7" t="s">
        <v>64</v>
      </c>
      <c r="C3509" s="8" t="str">
        <f t="shared" si="620"/>
        <v>Sat</v>
      </c>
      <c r="F3509" s="9">
        <v>9014</v>
      </c>
      <c r="G3509" s="9">
        <v>3434</v>
      </c>
      <c r="H3509" s="61">
        <v>5977</v>
      </c>
      <c r="I3509" s="9">
        <v>0</v>
      </c>
      <c r="J3509" s="9">
        <v>0</v>
      </c>
      <c r="K3509" s="9">
        <v>2281</v>
      </c>
      <c r="L3509" s="9">
        <v>0</v>
      </c>
      <c r="M3509" s="21">
        <v>0</v>
      </c>
      <c r="O3509" s="11">
        <f t="shared" si="616"/>
        <v>20706</v>
      </c>
      <c r="P3509" s="11">
        <v>0</v>
      </c>
      <c r="Q3509" s="11">
        <f t="shared" si="617"/>
        <v>2281</v>
      </c>
      <c r="S3509" s="11">
        <f t="shared" si="624"/>
        <v>20706</v>
      </c>
      <c r="T3509" s="11">
        <f t="shared" si="613"/>
        <v>20706</v>
      </c>
      <c r="U3509" s="11">
        <f t="shared" si="621"/>
        <v>-2362</v>
      </c>
      <c r="V3509" s="11">
        <f t="shared" si="614"/>
        <v>20706</v>
      </c>
      <c r="W3509" s="12">
        <f t="shared" si="622"/>
        <v>1</v>
      </c>
      <c r="X3509" s="11">
        <f t="shared" si="615"/>
        <v>0</v>
      </c>
      <c r="Y3509" s="12">
        <f t="shared" si="623"/>
        <v>0</v>
      </c>
    </row>
    <row r="3510" spans="1:25">
      <c r="A3510" s="1">
        <v>38207</v>
      </c>
      <c r="B3510" s="7" t="s">
        <v>64</v>
      </c>
      <c r="C3510" s="8" t="str">
        <f t="shared" si="620"/>
        <v>Sun</v>
      </c>
      <c r="F3510" s="9">
        <v>9455</v>
      </c>
      <c r="G3510" s="9">
        <v>3524</v>
      </c>
      <c r="H3510" s="61">
        <v>6310</v>
      </c>
      <c r="I3510" s="9">
        <v>0</v>
      </c>
      <c r="J3510" s="9">
        <v>0</v>
      </c>
      <c r="K3510" s="9">
        <v>2158</v>
      </c>
      <c r="L3510" s="9">
        <v>0</v>
      </c>
      <c r="M3510" s="21">
        <v>0</v>
      </c>
      <c r="O3510" s="11">
        <f t="shared" si="616"/>
        <v>21447</v>
      </c>
      <c r="P3510" s="11">
        <v>0</v>
      </c>
      <c r="Q3510" s="11">
        <f t="shared" si="617"/>
        <v>2158</v>
      </c>
      <c r="S3510" s="11">
        <f t="shared" si="624"/>
        <v>21447</v>
      </c>
      <c r="T3510" s="11">
        <f t="shared" si="613"/>
        <v>21447</v>
      </c>
      <c r="U3510" s="11">
        <f t="shared" si="621"/>
        <v>741</v>
      </c>
      <c r="V3510" s="11">
        <f t="shared" si="614"/>
        <v>21447</v>
      </c>
      <c r="W3510" s="12">
        <f t="shared" si="622"/>
        <v>1</v>
      </c>
      <c r="X3510" s="11">
        <f t="shared" si="615"/>
        <v>0</v>
      </c>
      <c r="Y3510" s="12">
        <f t="shared" si="623"/>
        <v>0</v>
      </c>
    </row>
    <row r="3511" spans="1:25">
      <c r="A3511" s="1">
        <v>38208</v>
      </c>
      <c r="B3511" s="7" t="s">
        <v>64</v>
      </c>
      <c r="C3511" s="8" t="str">
        <f t="shared" si="620"/>
        <v>Mon</v>
      </c>
      <c r="F3511" s="9">
        <v>10137</v>
      </c>
      <c r="G3511" s="9">
        <v>3806</v>
      </c>
      <c r="H3511" s="61">
        <v>7134</v>
      </c>
      <c r="I3511" s="9">
        <v>0</v>
      </c>
      <c r="J3511" s="9">
        <v>0</v>
      </c>
      <c r="K3511" s="9">
        <v>5422</v>
      </c>
      <c r="L3511" s="9">
        <v>0</v>
      </c>
      <c r="M3511" s="21">
        <v>0</v>
      </c>
      <c r="O3511" s="11">
        <f t="shared" si="616"/>
        <v>26499</v>
      </c>
      <c r="P3511" s="11">
        <v>3076</v>
      </c>
      <c r="Q3511" s="11">
        <f t="shared" si="617"/>
        <v>2346</v>
      </c>
      <c r="S3511" s="11">
        <f t="shared" si="624"/>
        <v>23423</v>
      </c>
      <c r="T3511" s="11">
        <f t="shared" si="613"/>
        <v>23423</v>
      </c>
      <c r="U3511" s="11">
        <f t="shared" si="621"/>
        <v>1976</v>
      </c>
      <c r="V3511" s="11">
        <f t="shared" si="614"/>
        <v>23423</v>
      </c>
      <c r="W3511" s="12">
        <f t="shared" si="622"/>
        <v>1</v>
      </c>
      <c r="X3511" s="11">
        <f t="shared" si="615"/>
        <v>0</v>
      </c>
      <c r="Y3511" s="12">
        <f t="shared" si="623"/>
        <v>0</v>
      </c>
    </row>
    <row r="3512" spans="1:25">
      <c r="A3512" s="1">
        <v>38209</v>
      </c>
      <c r="B3512" s="7" t="s">
        <v>64</v>
      </c>
      <c r="C3512" s="8" t="str">
        <f t="shared" si="620"/>
        <v>Tue</v>
      </c>
      <c r="F3512" s="9">
        <v>10520</v>
      </c>
      <c r="G3512" s="9">
        <v>4151</v>
      </c>
      <c r="H3512" s="61">
        <v>7256</v>
      </c>
      <c r="I3512" s="9">
        <v>0</v>
      </c>
      <c r="J3512" s="9">
        <v>0</v>
      </c>
      <c r="K3512" s="9">
        <v>24811</v>
      </c>
      <c r="L3512" s="9">
        <v>0</v>
      </c>
      <c r="M3512" s="21">
        <v>0</v>
      </c>
      <c r="O3512" s="11">
        <f t="shared" si="616"/>
        <v>46738</v>
      </c>
      <c r="P3512" s="11">
        <v>22678</v>
      </c>
      <c r="Q3512" s="11">
        <f t="shared" si="617"/>
        <v>2133</v>
      </c>
      <c r="S3512" s="11">
        <f t="shared" si="624"/>
        <v>24060</v>
      </c>
      <c r="T3512" s="11">
        <f t="shared" si="613"/>
        <v>24060</v>
      </c>
      <c r="U3512" s="11">
        <f t="shared" si="621"/>
        <v>637</v>
      </c>
      <c r="V3512" s="11">
        <f t="shared" si="614"/>
        <v>24060</v>
      </c>
      <c r="W3512" s="12">
        <f t="shared" si="622"/>
        <v>1</v>
      </c>
      <c r="X3512" s="11">
        <f t="shared" si="615"/>
        <v>0</v>
      </c>
      <c r="Y3512" s="12">
        <f t="shared" si="623"/>
        <v>0</v>
      </c>
    </row>
    <row r="3513" spans="1:25">
      <c r="A3513" s="1">
        <v>38210</v>
      </c>
      <c r="B3513" s="7" t="s">
        <v>64</v>
      </c>
      <c r="C3513" s="8" t="str">
        <f t="shared" si="620"/>
        <v>Wed</v>
      </c>
      <c r="F3513" s="9">
        <v>10707</v>
      </c>
      <c r="G3513" s="9">
        <v>4359</v>
      </c>
      <c r="H3513" s="61">
        <v>7339</v>
      </c>
      <c r="I3513" s="9">
        <v>0</v>
      </c>
      <c r="J3513" s="9">
        <v>0</v>
      </c>
      <c r="K3513" s="9">
        <v>25966</v>
      </c>
      <c r="L3513" s="9">
        <v>0</v>
      </c>
      <c r="M3513" s="21">
        <v>0</v>
      </c>
      <c r="O3513" s="11">
        <f t="shared" si="616"/>
        <v>48371</v>
      </c>
      <c r="P3513" s="11">
        <v>24044</v>
      </c>
      <c r="Q3513" s="11">
        <f t="shared" si="617"/>
        <v>1922</v>
      </c>
      <c r="S3513" s="11">
        <f t="shared" si="624"/>
        <v>24327</v>
      </c>
      <c r="T3513" s="11">
        <f t="shared" si="613"/>
        <v>24327</v>
      </c>
      <c r="U3513" s="11">
        <f t="shared" si="621"/>
        <v>267</v>
      </c>
      <c r="V3513" s="11">
        <f t="shared" si="614"/>
        <v>24327</v>
      </c>
      <c r="W3513" s="12">
        <f t="shared" si="622"/>
        <v>1</v>
      </c>
      <c r="X3513" s="11">
        <f t="shared" si="615"/>
        <v>0</v>
      </c>
      <c r="Y3513" s="12">
        <f t="shared" si="623"/>
        <v>0</v>
      </c>
    </row>
    <row r="3514" spans="1:25">
      <c r="A3514" s="1">
        <v>38211</v>
      </c>
      <c r="B3514" s="7" t="s">
        <v>64</v>
      </c>
      <c r="C3514" s="8" t="str">
        <f t="shared" si="620"/>
        <v>Thur</v>
      </c>
      <c r="F3514" s="9">
        <v>10883</v>
      </c>
      <c r="G3514" s="9">
        <v>4408</v>
      </c>
      <c r="H3514" s="61">
        <v>7392</v>
      </c>
      <c r="I3514" s="9">
        <v>0</v>
      </c>
      <c r="J3514" s="9">
        <v>0</v>
      </c>
      <c r="K3514" s="9">
        <v>1936</v>
      </c>
      <c r="L3514" s="9">
        <v>0</v>
      </c>
      <c r="M3514" s="21">
        <v>0</v>
      </c>
      <c r="O3514" s="11">
        <f t="shared" si="616"/>
        <v>24619</v>
      </c>
      <c r="P3514" s="11">
        <v>0</v>
      </c>
      <c r="Q3514" s="11">
        <f t="shared" si="617"/>
        <v>1936</v>
      </c>
      <c r="S3514" s="11">
        <f t="shared" si="624"/>
        <v>24619</v>
      </c>
      <c r="T3514" s="11">
        <f t="shared" si="613"/>
        <v>24619</v>
      </c>
      <c r="U3514" s="11">
        <f t="shared" si="621"/>
        <v>292</v>
      </c>
      <c r="V3514" s="11">
        <f t="shared" si="614"/>
        <v>24619</v>
      </c>
      <c r="W3514" s="12">
        <f t="shared" si="622"/>
        <v>1</v>
      </c>
      <c r="X3514" s="11">
        <f t="shared" si="615"/>
        <v>0</v>
      </c>
      <c r="Y3514" s="12">
        <f t="shared" si="623"/>
        <v>0</v>
      </c>
    </row>
    <row r="3515" spans="1:25">
      <c r="A3515" s="1">
        <v>38212</v>
      </c>
      <c r="B3515" s="7" t="s">
        <v>64</v>
      </c>
      <c r="C3515" s="8" t="str">
        <f t="shared" si="620"/>
        <v>Fri</v>
      </c>
      <c r="F3515" s="9">
        <v>10140</v>
      </c>
      <c r="G3515" s="9">
        <v>3876</v>
      </c>
      <c r="H3515" s="61">
        <v>7045</v>
      </c>
      <c r="I3515" s="9">
        <v>0</v>
      </c>
      <c r="J3515" s="9">
        <v>0</v>
      </c>
      <c r="K3515" s="9">
        <v>2141</v>
      </c>
      <c r="L3515" s="9">
        <v>0</v>
      </c>
      <c r="M3515" s="21">
        <v>0</v>
      </c>
      <c r="O3515" s="11">
        <f t="shared" si="616"/>
        <v>23202</v>
      </c>
      <c r="P3515" s="11">
        <v>0</v>
      </c>
      <c r="Q3515" s="11">
        <f t="shared" si="617"/>
        <v>2141</v>
      </c>
      <c r="S3515" s="11">
        <f t="shared" si="624"/>
        <v>23202</v>
      </c>
      <c r="T3515" s="11">
        <f t="shared" si="613"/>
        <v>23202</v>
      </c>
      <c r="U3515" s="11">
        <f t="shared" si="621"/>
        <v>-1417</v>
      </c>
      <c r="V3515" s="11">
        <f t="shared" si="614"/>
        <v>23202</v>
      </c>
      <c r="W3515" s="12">
        <f t="shared" si="622"/>
        <v>1</v>
      </c>
      <c r="X3515" s="11">
        <f t="shared" si="615"/>
        <v>0</v>
      </c>
      <c r="Y3515" s="12">
        <f t="shared" si="623"/>
        <v>0</v>
      </c>
    </row>
    <row r="3516" spans="1:25">
      <c r="A3516" s="1">
        <v>38213</v>
      </c>
      <c r="B3516" s="7" t="s">
        <v>64</v>
      </c>
      <c r="C3516" s="8" t="str">
        <f t="shared" si="620"/>
        <v>Sat</v>
      </c>
      <c r="F3516" s="9">
        <v>9952</v>
      </c>
      <c r="G3516" s="9">
        <v>3663</v>
      </c>
      <c r="H3516" s="61">
        <v>6599</v>
      </c>
      <c r="I3516" s="9">
        <v>0</v>
      </c>
      <c r="J3516" s="9">
        <v>0</v>
      </c>
      <c r="K3516" s="9">
        <v>2363</v>
      </c>
      <c r="L3516" s="9">
        <v>0</v>
      </c>
      <c r="M3516" s="21">
        <v>0</v>
      </c>
      <c r="O3516" s="11">
        <f t="shared" si="616"/>
        <v>22577</v>
      </c>
      <c r="P3516" s="11">
        <v>0</v>
      </c>
      <c r="Q3516" s="11">
        <f t="shared" si="617"/>
        <v>2363</v>
      </c>
      <c r="S3516" s="11">
        <f t="shared" si="624"/>
        <v>22577</v>
      </c>
      <c r="T3516" s="11">
        <f t="shared" si="613"/>
        <v>22577</v>
      </c>
      <c r="U3516" s="11">
        <f t="shared" si="621"/>
        <v>-625</v>
      </c>
      <c r="V3516" s="11">
        <f t="shared" si="614"/>
        <v>22577</v>
      </c>
      <c r="W3516" s="12">
        <f t="shared" si="622"/>
        <v>1</v>
      </c>
      <c r="X3516" s="11">
        <f t="shared" si="615"/>
        <v>0</v>
      </c>
      <c r="Y3516" s="12">
        <f t="shared" si="623"/>
        <v>0</v>
      </c>
    </row>
    <row r="3517" spans="1:25">
      <c r="A3517" s="1">
        <v>38214</v>
      </c>
      <c r="B3517" s="7" t="s">
        <v>64</v>
      </c>
      <c r="C3517" s="8" t="str">
        <f t="shared" si="620"/>
        <v>Sun</v>
      </c>
      <c r="F3517" s="9">
        <v>10200</v>
      </c>
      <c r="G3517" s="9">
        <v>3884</v>
      </c>
      <c r="H3517" s="61">
        <v>6898</v>
      </c>
      <c r="I3517" s="9">
        <v>0</v>
      </c>
      <c r="J3517" s="9">
        <v>0</v>
      </c>
      <c r="K3517" s="9">
        <v>2348</v>
      </c>
      <c r="L3517" s="9">
        <v>0</v>
      </c>
      <c r="M3517" s="21">
        <v>0</v>
      </c>
      <c r="O3517" s="11">
        <f t="shared" si="616"/>
        <v>23330</v>
      </c>
      <c r="P3517" s="11">
        <v>0</v>
      </c>
      <c r="Q3517" s="11">
        <f t="shared" si="617"/>
        <v>2348</v>
      </c>
      <c r="S3517" s="11">
        <f t="shared" si="624"/>
        <v>23330</v>
      </c>
      <c r="T3517" s="11">
        <f t="shared" si="613"/>
        <v>23330</v>
      </c>
      <c r="U3517" s="11">
        <f t="shared" si="621"/>
        <v>753</v>
      </c>
      <c r="V3517" s="11">
        <f t="shared" si="614"/>
        <v>23330</v>
      </c>
      <c r="W3517" s="12">
        <f t="shared" si="622"/>
        <v>1</v>
      </c>
      <c r="X3517" s="11">
        <f t="shared" si="615"/>
        <v>0</v>
      </c>
      <c r="Y3517" s="12">
        <f t="shared" si="623"/>
        <v>0</v>
      </c>
    </row>
    <row r="3518" spans="1:25">
      <c r="A3518" s="1">
        <v>38215</v>
      </c>
      <c r="B3518" s="7" t="s">
        <v>64</v>
      </c>
      <c r="C3518" s="8" t="str">
        <f t="shared" si="620"/>
        <v>Mon</v>
      </c>
      <c r="F3518" s="9">
        <v>11306</v>
      </c>
      <c r="G3518" s="9">
        <v>4644</v>
      </c>
      <c r="H3518" s="61">
        <v>7447</v>
      </c>
      <c r="I3518" s="9">
        <v>0</v>
      </c>
      <c r="J3518" s="9">
        <v>0</v>
      </c>
      <c r="K3518" s="9">
        <v>2009</v>
      </c>
      <c r="L3518" s="9">
        <v>0</v>
      </c>
      <c r="M3518" s="21">
        <v>0</v>
      </c>
      <c r="O3518" s="11">
        <f t="shared" si="616"/>
        <v>25406</v>
      </c>
      <c r="P3518" s="11">
        <v>0</v>
      </c>
      <c r="Q3518" s="11">
        <f t="shared" si="617"/>
        <v>2009</v>
      </c>
      <c r="S3518" s="11">
        <f t="shared" si="624"/>
        <v>25406</v>
      </c>
      <c r="T3518" s="11">
        <f t="shared" si="613"/>
        <v>25406</v>
      </c>
      <c r="U3518" s="11">
        <f t="shared" si="621"/>
        <v>2076</v>
      </c>
      <c r="V3518" s="11">
        <f t="shared" si="614"/>
        <v>25406</v>
      </c>
      <c r="W3518" s="12">
        <f t="shared" si="622"/>
        <v>1</v>
      </c>
      <c r="X3518" s="11">
        <f t="shared" si="615"/>
        <v>0</v>
      </c>
      <c r="Y3518" s="12">
        <f t="shared" si="623"/>
        <v>0</v>
      </c>
    </row>
    <row r="3519" spans="1:25">
      <c r="A3519" s="1">
        <v>38216</v>
      </c>
      <c r="B3519" s="7" t="s">
        <v>64</v>
      </c>
      <c r="C3519" s="8" t="str">
        <f t="shared" si="620"/>
        <v>Tue</v>
      </c>
      <c r="F3519" s="9">
        <v>11364</v>
      </c>
      <c r="G3519" s="9">
        <v>4549</v>
      </c>
      <c r="H3519" s="61">
        <v>7517</v>
      </c>
      <c r="I3519" s="9">
        <v>0</v>
      </c>
      <c r="J3519" s="9">
        <v>0</v>
      </c>
      <c r="K3519" s="9">
        <v>1944</v>
      </c>
      <c r="L3519" s="9">
        <v>0</v>
      </c>
      <c r="M3519" s="21">
        <v>0</v>
      </c>
      <c r="O3519" s="11">
        <f t="shared" si="616"/>
        <v>25374</v>
      </c>
      <c r="P3519" s="11">
        <v>0</v>
      </c>
      <c r="Q3519" s="11">
        <f t="shared" si="617"/>
        <v>1944</v>
      </c>
      <c r="S3519" s="11">
        <f t="shared" si="624"/>
        <v>25374</v>
      </c>
      <c r="T3519" s="11">
        <f t="shared" si="613"/>
        <v>25374</v>
      </c>
      <c r="U3519" s="11">
        <f t="shared" si="621"/>
        <v>-32</v>
      </c>
      <c r="V3519" s="11">
        <f t="shared" si="614"/>
        <v>25374</v>
      </c>
      <c r="W3519" s="12">
        <f t="shared" si="622"/>
        <v>1</v>
      </c>
      <c r="X3519" s="11">
        <f t="shared" si="615"/>
        <v>0</v>
      </c>
      <c r="Y3519" s="12">
        <f t="shared" si="623"/>
        <v>0</v>
      </c>
    </row>
    <row r="3520" spans="1:25">
      <c r="A3520" s="1">
        <v>38217</v>
      </c>
      <c r="B3520" s="7" t="s">
        <v>64</v>
      </c>
      <c r="C3520" s="8" t="str">
        <f t="shared" si="620"/>
        <v>Wed</v>
      </c>
      <c r="F3520" s="9">
        <v>11338</v>
      </c>
      <c r="G3520" s="9">
        <v>4521</v>
      </c>
      <c r="H3520" s="61">
        <v>7435</v>
      </c>
      <c r="I3520" s="9">
        <v>0</v>
      </c>
      <c r="J3520" s="9">
        <v>0</v>
      </c>
      <c r="K3520" s="9">
        <v>6623</v>
      </c>
      <c r="L3520" s="9">
        <v>0</v>
      </c>
      <c r="M3520" s="21">
        <v>0</v>
      </c>
      <c r="O3520" s="11">
        <f t="shared" si="616"/>
        <v>29917</v>
      </c>
      <c r="P3520" s="11">
        <v>4685</v>
      </c>
      <c r="Q3520" s="11">
        <f t="shared" si="617"/>
        <v>1938</v>
      </c>
      <c r="S3520" s="11">
        <f t="shared" si="624"/>
        <v>25232</v>
      </c>
      <c r="T3520" s="11">
        <f t="shared" si="613"/>
        <v>25232</v>
      </c>
      <c r="U3520" s="11">
        <f t="shared" si="621"/>
        <v>-142</v>
      </c>
      <c r="V3520" s="11">
        <f t="shared" si="614"/>
        <v>25232</v>
      </c>
      <c r="W3520" s="12">
        <f t="shared" si="622"/>
        <v>1</v>
      </c>
      <c r="X3520" s="11">
        <f t="shared" si="615"/>
        <v>0</v>
      </c>
      <c r="Y3520" s="12">
        <f t="shared" si="623"/>
        <v>0</v>
      </c>
    </row>
    <row r="3521" spans="1:25">
      <c r="A3521" s="1">
        <v>38218</v>
      </c>
      <c r="B3521" s="7" t="s">
        <v>64</v>
      </c>
      <c r="C3521" s="8" t="str">
        <f t="shared" si="620"/>
        <v>Thur</v>
      </c>
      <c r="F3521" s="9">
        <v>11154</v>
      </c>
      <c r="G3521" s="9">
        <v>4436</v>
      </c>
      <c r="H3521" s="61">
        <v>7193</v>
      </c>
      <c r="I3521" s="9">
        <v>0</v>
      </c>
      <c r="J3521" s="9">
        <v>0</v>
      </c>
      <c r="K3521" s="9">
        <v>27457</v>
      </c>
      <c r="L3521" s="9">
        <v>0</v>
      </c>
      <c r="M3521" s="21">
        <v>0</v>
      </c>
      <c r="O3521" s="11">
        <f t="shared" si="616"/>
        <v>50240</v>
      </c>
      <c r="P3521" s="11">
        <v>25390</v>
      </c>
      <c r="Q3521" s="11">
        <f t="shared" si="617"/>
        <v>2067</v>
      </c>
      <c r="S3521" s="11">
        <f t="shared" si="624"/>
        <v>24850</v>
      </c>
      <c r="T3521" s="11">
        <f t="shared" si="613"/>
        <v>24850</v>
      </c>
      <c r="U3521" s="11">
        <f t="shared" si="621"/>
        <v>-382</v>
      </c>
      <c r="V3521" s="11">
        <f t="shared" si="614"/>
        <v>24850</v>
      </c>
      <c r="W3521" s="12">
        <f t="shared" si="622"/>
        <v>1</v>
      </c>
      <c r="X3521" s="11">
        <f t="shared" si="615"/>
        <v>0</v>
      </c>
      <c r="Y3521" s="12">
        <f t="shared" si="623"/>
        <v>0</v>
      </c>
    </row>
    <row r="3522" spans="1:25">
      <c r="A3522" s="1">
        <v>38219</v>
      </c>
      <c r="B3522" s="7" t="s">
        <v>64</v>
      </c>
      <c r="C3522" s="8" t="str">
        <f t="shared" si="620"/>
        <v>Fri</v>
      </c>
      <c r="F3522" s="9">
        <v>10028</v>
      </c>
      <c r="G3522" s="9">
        <v>3929</v>
      </c>
      <c r="H3522" s="61">
        <v>6650</v>
      </c>
      <c r="I3522" s="9">
        <v>0</v>
      </c>
      <c r="J3522" s="9">
        <v>0</v>
      </c>
      <c r="K3522" s="9">
        <v>29931</v>
      </c>
      <c r="L3522" s="9">
        <v>0</v>
      </c>
      <c r="M3522" s="21">
        <v>0</v>
      </c>
      <c r="O3522" s="11">
        <f t="shared" si="616"/>
        <v>50538</v>
      </c>
      <c r="P3522" s="11">
        <v>27921</v>
      </c>
      <c r="Q3522" s="11">
        <f t="shared" si="617"/>
        <v>2010</v>
      </c>
      <c r="S3522" s="11">
        <f t="shared" si="624"/>
        <v>22617</v>
      </c>
      <c r="T3522" s="11">
        <f t="shared" si="613"/>
        <v>22617</v>
      </c>
      <c r="U3522" s="11">
        <f t="shared" si="621"/>
        <v>-2233</v>
      </c>
      <c r="V3522" s="11">
        <f t="shared" si="614"/>
        <v>22617</v>
      </c>
      <c r="W3522" s="12">
        <f t="shared" si="622"/>
        <v>1</v>
      </c>
      <c r="X3522" s="11">
        <f t="shared" si="615"/>
        <v>0</v>
      </c>
      <c r="Y3522" s="12">
        <f t="shared" si="623"/>
        <v>0</v>
      </c>
    </row>
    <row r="3523" spans="1:25">
      <c r="A3523" s="1">
        <v>38220</v>
      </c>
      <c r="B3523" s="7" t="s">
        <v>64</v>
      </c>
      <c r="C3523" s="8" t="str">
        <f t="shared" si="620"/>
        <v>Sat</v>
      </c>
      <c r="F3523" s="9">
        <v>9547</v>
      </c>
      <c r="G3523" s="9">
        <v>3527</v>
      </c>
      <c r="H3523" s="61">
        <v>6049</v>
      </c>
      <c r="I3523" s="9">
        <v>0</v>
      </c>
      <c r="J3523" s="9">
        <v>0</v>
      </c>
      <c r="K3523" s="9">
        <v>2075</v>
      </c>
      <c r="L3523" s="9">
        <v>0</v>
      </c>
      <c r="M3523" s="21">
        <v>0</v>
      </c>
      <c r="O3523" s="11">
        <f t="shared" si="616"/>
        <v>21198</v>
      </c>
      <c r="P3523" s="11">
        <v>0</v>
      </c>
      <c r="Q3523" s="11">
        <f t="shared" si="617"/>
        <v>2075</v>
      </c>
      <c r="S3523" s="11">
        <f t="shared" si="624"/>
        <v>21198</v>
      </c>
      <c r="T3523" s="11">
        <f t="shared" ref="T3523:T3586" si="625">SUM(S3523,D3523)</f>
        <v>21198</v>
      </c>
      <c r="U3523" s="11">
        <f t="shared" si="621"/>
        <v>-1419</v>
      </c>
      <c r="V3523" s="11">
        <f t="shared" ref="V3523:V3586" si="626">SUM(F3523:K3523)-P3523</f>
        <v>21198</v>
      </c>
      <c r="W3523" s="12">
        <f t="shared" si="622"/>
        <v>1</v>
      </c>
      <c r="X3523" s="11">
        <f t="shared" ref="X3523:X3586" si="627">SUM(L3523:M3523)</f>
        <v>0</v>
      </c>
      <c r="Y3523" s="12">
        <f t="shared" si="623"/>
        <v>0</v>
      </c>
    </row>
    <row r="3524" spans="1:25">
      <c r="A3524" s="1">
        <v>38221</v>
      </c>
      <c r="B3524" s="7" t="s">
        <v>64</v>
      </c>
      <c r="C3524" s="8" t="str">
        <f t="shared" si="620"/>
        <v>Sun</v>
      </c>
      <c r="F3524" s="9">
        <v>10278</v>
      </c>
      <c r="G3524" s="9">
        <v>3824</v>
      </c>
      <c r="H3524" s="61">
        <v>6568</v>
      </c>
      <c r="I3524" s="9">
        <v>0</v>
      </c>
      <c r="J3524" s="9">
        <v>0</v>
      </c>
      <c r="K3524" s="9">
        <v>2404</v>
      </c>
      <c r="L3524" s="9">
        <v>0</v>
      </c>
      <c r="M3524" s="21">
        <v>0</v>
      </c>
      <c r="O3524" s="11">
        <f t="shared" ref="O3524:O3587" si="628">SUM(F3524:M3524)</f>
        <v>23074</v>
      </c>
      <c r="P3524" s="11">
        <v>0</v>
      </c>
      <c r="Q3524" s="11">
        <f t="shared" ref="Q3524:Q3587" si="629">K3524-P3524</f>
        <v>2404</v>
      </c>
      <c r="S3524" s="11">
        <f t="shared" si="624"/>
        <v>23074</v>
      </c>
      <c r="T3524" s="11">
        <f t="shared" si="625"/>
        <v>23074</v>
      </c>
      <c r="U3524" s="11">
        <f t="shared" si="621"/>
        <v>1876</v>
      </c>
      <c r="V3524" s="11">
        <f t="shared" si="626"/>
        <v>23074</v>
      </c>
      <c r="W3524" s="12">
        <f t="shared" si="622"/>
        <v>1</v>
      </c>
      <c r="X3524" s="11">
        <f t="shared" si="627"/>
        <v>0</v>
      </c>
      <c r="Y3524" s="12">
        <f t="shared" si="623"/>
        <v>0</v>
      </c>
    </row>
    <row r="3525" spans="1:25">
      <c r="A3525" s="1">
        <v>38222</v>
      </c>
      <c r="B3525" s="7" t="s">
        <v>64</v>
      </c>
      <c r="C3525" s="8" t="str">
        <f t="shared" si="620"/>
        <v>Mon</v>
      </c>
      <c r="F3525" s="9">
        <v>11075</v>
      </c>
      <c r="G3525" s="9">
        <v>4291</v>
      </c>
      <c r="H3525" s="61">
        <v>7108</v>
      </c>
      <c r="I3525" s="9">
        <v>0</v>
      </c>
      <c r="J3525" s="9">
        <v>0</v>
      </c>
      <c r="K3525" s="9">
        <v>1943</v>
      </c>
      <c r="L3525" s="9">
        <v>0</v>
      </c>
      <c r="M3525" s="21">
        <v>0</v>
      </c>
      <c r="O3525" s="11">
        <f t="shared" si="628"/>
        <v>24417</v>
      </c>
      <c r="P3525" s="11">
        <v>0</v>
      </c>
      <c r="Q3525" s="11">
        <f t="shared" si="629"/>
        <v>1943</v>
      </c>
      <c r="S3525" s="11">
        <f t="shared" si="624"/>
        <v>24417</v>
      </c>
      <c r="T3525" s="11">
        <f t="shared" si="625"/>
        <v>24417</v>
      </c>
      <c r="U3525" s="11">
        <f t="shared" si="621"/>
        <v>1343</v>
      </c>
      <c r="V3525" s="11">
        <f t="shared" si="626"/>
        <v>24417</v>
      </c>
      <c r="W3525" s="12">
        <f t="shared" si="622"/>
        <v>1</v>
      </c>
      <c r="X3525" s="11">
        <f t="shared" si="627"/>
        <v>0</v>
      </c>
      <c r="Y3525" s="12">
        <f t="shared" si="623"/>
        <v>0</v>
      </c>
    </row>
    <row r="3526" spans="1:25">
      <c r="A3526" s="1">
        <v>38223</v>
      </c>
      <c r="B3526" s="7" t="s">
        <v>64</v>
      </c>
      <c r="C3526" s="8" t="str">
        <f t="shared" si="620"/>
        <v>Tue</v>
      </c>
      <c r="F3526" s="9">
        <v>11565</v>
      </c>
      <c r="G3526" s="9">
        <v>4657</v>
      </c>
      <c r="H3526" s="61">
        <v>7323</v>
      </c>
      <c r="I3526" s="9">
        <v>0</v>
      </c>
      <c r="J3526" s="9">
        <v>0</v>
      </c>
      <c r="K3526" s="9">
        <v>2160</v>
      </c>
      <c r="L3526" s="9">
        <v>0</v>
      </c>
      <c r="M3526" s="21">
        <v>0</v>
      </c>
      <c r="O3526" s="11">
        <f t="shared" si="628"/>
        <v>25705</v>
      </c>
      <c r="P3526" s="11">
        <v>0</v>
      </c>
      <c r="Q3526" s="11">
        <f t="shared" si="629"/>
        <v>2160</v>
      </c>
      <c r="S3526" s="11">
        <f t="shared" si="624"/>
        <v>25705</v>
      </c>
      <c r="T3526" s="11">
        <f t="shared" si="625"/>
        <v>25705</v>
      </c>
      <c r="U3526" s="11">
        <f t="shared" si="621"/>
        <v>1288</v>
      </c>
      <c r="V3526" s="11">
        <f t="shared" si="626"/>
        <v>25705</v>
      </c>
      <c r="W3526" s="12">
        <f t="shared" si="622"/>
        <v>1</v>
      </c>
      <c r="X3526" s="11">
        <f t="shared" si="627"/>
        <v>0</v>
      </c>
      <c r="Y3526" s="12">
        <f t="shared" si="623"/>
        <v>0</v>
      </c>
    </row>
    <row r="3527" spans="1:25">
      <c r="A3527" s="1">
        <v>38224</v>
      </c>
      <c r="B3527" s="7" t="s">
        <v>64</v>
      </c>
      <c r="C3527" s="8" t="str">
        <f t="shared" si="620"/>
        <v>Wed</v>
      </c>
      <c r="F3527" s="9">
        <v>11615</v>
      </c>
      <c r="G3527" s="9">
        <v>4725</v>
      </c>
      <c r="H3527" s="61">
        <v>7257</v>
      </c>
      <c r="I3527" s="9">
        <v>14</v>
      </c>
      <c r="J3527" s="9">
        <v>0</v>
      </c>
      <c r="K3527" s="9">
        <v>2026</v>
      </c>
      <c r="L3527" s="9">
        <v>0</v>
      </c>
      <c r="M3527" s="21">
        <v>0</v>
      </c>
      <c r="O3527" s="11">
        <f t="shared" si="628"/>
        <v>25637</v>
      </c>
      <c r="P3527" s="11">
        <v>0</v>
      </c>
      <c r="Q3527" s="11">
        <f t="shared" si="629"/>
        <v>2026</v>
      </c>
      <c r="S3527" s="11">
        <f t="shared" si="624"/>
        <v>25637</v>
      </c>
      <c r="T3527" s="11">
        <f t="shared" si="625"/>
        <v>25637</v>
      </c>
      <c r="U3527" s="11">
        <f t="shared" si="621"/>
        <v>-68</v>
      </c>
      <c r="V3527" s="11">
        <f t="shared" si="626"/>
        <v>25637</v>
      </c>
      <c r="W3527" s="12">
        <f t="shared" si="622"/>
        <v>1</v>
      </c>
      <c r="X3527" s="11">
        <f t="shared" si="627"/>
        <v>0</v>
      </c>
      <c r="Y3527" s="12">
        <f t="shared" si="623"/>
        <v>0</v>
      </c>
    </row>
    <row r="3528" spans="1:25">
      <c r="A3528" s="1">
        <v>38225</v>
      </c>
      <c r="B3528" s="7" t="s">
        <v>64</v>
      </c>
      <c r="C3528" s="8" t="str">
        <f t="shared" si="620"/>
        <v>Thur</v>
      </c>
      <c r="F3528" s="9">
        <v>11324</v>
      </c>
      <c r="G3528" s="9">
        <v>4486</v>
      </c>
      <c r="H3528" s="61">
        <v>7210</v>
      </c>
      <c r="I3528" s="9">
        <v>0</v>
      </c>
      <c r="J3528" s="9">
        <v>0</v>
      </c>
      <c r="K3528" s="9">
        <v>2141</v>
      </c>
      <c r="L3528" s="9">
        <v>0</v>
      </c>
      <c r="M3528" s="21">
        <v>0</v>
      </c>
      <c r="O3528" s="11">
        <f t="shared" si="628"/>
        <v>25161</v>
      </c>
      <c r="P3528" s="11">
        <v>0</v>
      </c>
      <c r="Q3528" s="11">
        <f t="shared" si="629"/>
        <v>2141</v>
      </c>
      <c r="S3528" s="11">
        <f t="shared" si="624"/>
        <v>25161</v>
      </c>
      <c r="T3528" s="11">
        <f t="shared" si="625"/>
        <v>25161</v>
      </c>
      <c r="U3528" s="11">
        <f t="shared" si="621"/>
        <v>-476</v>
      </c>
      <c r="V3528" s="11">
        <f t="shared" si="626"/>
        <v>25161</v>
      </c>
      <c r="W3528" s="12">
        <f t="shared" si="622"/>
        <v>1</v>
      </c>
      <c r="X3528" s="11">
        <f t="shared" si="627"/>
        <v>0</v>
      </c>
      <c r="Y3528" s="12">
        <f t="shared" si="623"/>
        <v>0</v>
      </c>
    </row>
    <row r="3529" spans="1:25">
      <c r="A3529" s="1">
        <v>38226</v>
      </c>
      <c r="B3529" s="7" t="s">
        <v>64</v>
      </c>
      <c r="C3529" s="8" t="str">
        <f t="shared" si="620"/>
        <v>Fri</v>
      </c>
      <c r="F3529" s="9">
        <v>10051</v>
      </c>
      <c r="G3529" s="9">
        <v>3773</v>
      </c>
      <c r="H3529" s="61">
        <v>6729</v>
      </c>
      <c r="I3529" s="9">
        <v>0</v>
      </c>
      <c r="J3529" s="9">
        <v>0</v>
      </c>
      <c r="K3529" s="9">
        <v>2345</v>
      </c>
      <c r="L3529" s="9">
        <v>0</v>
      </c>
      <c r="M3529" s="21">
        <v>0</v>
      </c>
      <c r="O3529" s="11">
        <f t="shared" si="628"/>
        <v>22898</v>
      </c>
      <c r="P3529" s="11">
        <v>0</v>
      </c>
      <c r="Q3529" s="11">
        <f t="shared" si="629"/>
        <v>2345</v>
      </c>
      <c r="S3529" s="11">
        <f t="shared" si="624"/>
        <v>22898</v>
      </c>
      <c r="T3529" s="11">
        <f t="shared" si="625"/>
        <v>22898</v>
      </c>
      <c r="U3529" s="11">
        <f t="shared" si="621"/>
        <v>-2263</v>
      </c>
      <c r="V3529" s="11">
        <f t="shared" si="626"/>
        <v>22898</v>
      </c>
      <c r="W3529" s="12">
        <f t="shared" si="622"/>
        <v>1</v>
      </c>
      <c r="X3529" s="11">
        <f t="shared" si="627"/>
        <v>0</v>
      </c>
      <c r="Y3529" s="12">
        <f t="shared" si="623"/>
        <v>0</v>
      </c>
    </row>
    <row r="3530" spans="1:25">
      <c r="A3530" s="1">
        <v>38227</v>
      </c>
      <c r="B3530" s="7" t="s">
        <v>64</v>
      </c>
      <c r="C3530" s="8" t="str">
        <f t="shared" si="620"/>
        <v>Sat</v>
      </c>
      <c r="F3530" s="9">
        <v>9017</v>
      </c>
      <c r="G3530" s="9">
        <v>3342</v>
      </c>
      <c r="H3530" s="61">
        <v>6104</v>
      </c>
      <c r="I3530" s="9">
        <v>0</v>
      </c>
      <c r="J3530" s="9">
        <v>0</v>
      </c>
      <c r="K3530" s="9">
        <v>2263</v>
      </c>
      <c r="L3530" s="9">
        <v>0</v>
      </c>
      <c r="M3530" s="21">
        <v>0</v>
      </c>
      <c r="O3530" s="11">
        <f t="shared" si="628"/>
        <v>20726</v>
      </c>
      <c r="P3530" s="11">
        <v>0</v>
      </c>
      <c r="Q3530" s="11">
        <f t="shared" si="629"/>
        <v>2263</v>
      </c>
      <c r="S3530" s="11">
        <f t="shared" si="624"/>
        <v>20726</v>
      </c>
      <c r="T3530" s="11">
        <f t="shared" si="625"/>
        <v>20726</v>
      </c>
      <c r="U3530" s="11">
        <f t="shared" si="621"/>
        <v>-2172</v>
      </c>
      <c r="V3530" s="11">
        <f t="shared" si="626"/>
        <v>20726</v>
      </c>
      <c r="W3530" s="12">
        <f t="shared" si="622"/>
        <v>1</v>
      </c>
      <c r="X3530" s="11">
        <f t="shared" si="627"/>
        <v>0</v>
      </c>
      <c r="Y3530" s="12">
        <f t="shared" si="623"/>
        <v>0</v>
      </c>
    </row>
    <row r="3531" spans="1:25">
      <c r="A3531" s="1">
        <v>38228</v>
      </c>
      <c r="B3531" s="7" t="s">
        <v>64</v>
      </c>
      <c r="C3531" s="8" t="str">
        <f t="shared" si="620"/>
        <v>Sun</v>
      </c>
      <c r="F3531" s="9">
        <v>9478</v>
      </c>
      <c r="G3531" s="9">
        <v>3617</v>
      </c>
      <c r="H3531" s="61">
        <v>6448</v>
      </c>
      <c r="I3531" s="9">
        <v>0</v>
      </c>
      <c r="J3531" s="9">
        <v>0</v>
      </c>
      <c r="K3531" s="9">
        <v>2305</v>
      </c>
      <c r="L3531" s="9">
        <v>0</v>
      </c>
      <c r="M3531" s="21">
        <v>0</v>
      </c>
      <c r="O3531" s="11">
        <f t="shared" si="628"/>
        <v>21848</v>
      </c>
      <c r="P3531" s="11">
        <v>0</v>
      </c>
      <c r="Q3531" s="11">
        <f t="shared" si="629"/>
        <v>2305</v>
      </c>
      <c r="S3531" s="11">
        <f t="shared" si="624"/>
        <v>21848</v>
      </c>
      <c r="T3531" s="11">
        <f t="shared" si="625"/>
        <v>21848</v>
      </c>
      <c r="U3531" s="11">
        <f t="shared" si="621"/>
        <v>1122</v>
      </c>
      <c r="V3531" s="11">
        <f t="shared" si="626"/>
        <v>21848</v>
      </c>
      <c r="W3531" s="12">
        <f t="shared" si="622"/>
        <v>1</v>
      </c>
      <c r="X3531" s="11">
        <f t="shared" si="627"/>
        <v>0</v>
      </c>
      <c r="Y3531" s="12">
        <f t="shared" si="623"/>
        <v>0</v>
      </c>
    </row>
    <row r="3532" spans="1:25">
      <c r="A3532" s="1">
        <v>38229</v>
      </c>
      <c r="B3532" s="7" t="s">
        <v>64</v>
      </c>
      <c r="C3532" s="8" t="str">
        <f t="shared" si="620"/>
        <v>Mon</v>
      </c>
      <c r="F3532" s="9">
        <v>9447</v>
      </c>
      <c r="G3532" s="9">
        <v>4109</v>
      </c>
      <c r="H3532" s="61">
        <v>6796</v>
      </c>
      <c r="I3532" s="9">
        <v>0</v>
      </c>
      <c r="J3532" s="9">
        <v>0</v>
      </c>
      <c r="K3532" s="9">
        <v>780</v>
      </c>
      <c r="L3532" s="9">
        <v>0</v>
      </c>
      <c r="M3532" s="21">
        <v>0</v>
      </c>
      <c r="O3532" s="11">
        <f t="shared" si="628"/>
        <v>21132</v>
      </c>
      <c r="P3532" s="11">
        <v>0</v>
      </c>
      <c r="Q3532" s="11">
        <f t="shared" si="629"/>
        <v>780</v>
      </c>
      <c r="S3532" s="11">
        <f t="shared" si="624"/>
        <v>21132</v>
      </c>
      <c r="T3532" s="11">
        <f t="shared" si="625"/>
        <v>21132</v>
      </c>
      <c r="U3532" s="11">
        <f t="shared" si="621"/>
        <v>-716</v>
      </c>
      <c r="V3532" s="11">
        <f t="shared" si="626"/>
        <v>21132</v>
      </c>
      <c r="W3532" s="12">
        <f t="shared" si="622"/>
        <v>1</v>
      </c>
      <c r="X3532" s="11">
        <f t="shared" si="627"/>
        <v>0</v>
      </c>
      <c r="Y3532" s="12">
        <f t="shared" si="623"/>
        <v>0</v>
      </c>
    </row>
    <row r="3533" spans="1:25">
      <c r="A3533" s="1">
        <v>38230</v>
      </c>
      <c r="B3533" s="7" t="s">
        <v>64</v>
      </c>
      <c r="C3533" s="8" t="str">
        <f t="shared" si="620"/>
        <v>Tue</v>
      </c>
      <c r="F3533" s="9">
        <v>9942</v>
      </c>
      <c r="G3533" s="9">
        <v>4232</v>
      </c>
      <c r="H3533" s="61">
        <v>6715</v>
      </c>
      <c r="I3533" s="9">
        <v>0</v>
      </c>
      <c r="J3533" s="9">
        <v>0</v>
      </c>
      <c r="K3533" s="9">
        <v>12676</v>
      </c>
      <c r="L3533" s="9">
        <v>0</v>
      </c>
      <c r="M3533" s="21">
        <v>0</v>
      </c>
      <c r="O3533" s="11">
        <f t="shared" si="628"/>
        <v>33565</v>
      </c>
      <c r="P3533" s="11">
        <v>10730</v>
      </c>
      <c r="Q3533" s="11">
        <f t="shared" si="629"/>
        <v>1946</v>
      </c>
      <c r="S3533" s="11">
        <f t="shared" si="624"/>
        <v>22835</v>
      </c>
      <c r="T3533" s="11">
        <f t="shared" si="625"/>
        <v>22835</v>
      </c>
      <c r="U3533" s="11">
        <f t="shared" si="621"/>
        <v>1703</v>
      </c>
      <c r="V3533" s="11">
        <f t="shared" si="626"/>
        <v>22835</v>
      </c>
      <c r="W3533" s="12">
        <f t="shared" si="622"/>
        <v>1</v>
      </c>
      <c r="X3533" s="11">
        <f t="shared" si="627"/>
        <v>0</v>
      </c>
      <c r="Y3533" s="12">
        <f t="shared" si="623"/>
        <v>0</v>
      </c>
    </row>
    <row r="3534" spans="1:25">
      <c r="A3534" s="1">
        <v>38231</v>
      </c>
      <c r="B3534" s="7" t="s">
        <v>65</v>
      </c>
      <c r="C3534" s="8" t="str">
        <f t="shared" si="620"/>
        <v>Wed</v>
      </c>
      <c r="F3534" s="9">
        <v>10547</v>
      </c>
      <c r="G3534" s="9">
        <v>4367</v>
      </c>
      <c r="H3534" s="61">
        <v>6899</v>
      </c>
      <c r="I3534" s="9">
        <v>0</v>
      </c>
      <c r="J3534" s="9">
        <v>0</v>
      </c>
      <c r="K3534" s="9">
        <v>1954</v>
      </c>
      <c r="L3534" s="9">
        <v>0</v>
      </c>
      <c r="M3534" s="21">
        <v>0</v>
      </c>
      <c r="O3534" s="11">
        <f t="shared" si="628"/>
        <v>23767</v>
      </c>
      <c r="P3534" s="11">
        <v>0</v>
      </c>
      <c r="Q3534" s="11">
        <f t="shared" si="629"/>
        <v>1954</v>
      </c>
      <c r="S3534" s="11">
        <f t="shared" ref="S3534:S3563" si="630">O3534-P3534</f>
        <v>23767</v>
      </c>
      <c r="T3534" s="11">
        <f t="shared" si="625"/>
        <v>23767</v>
      </c>
      <c r="U3534" s="11">
        <f t="shared" ref="U3534:U3563" si="631">S3534-S3533</f>
        <v>932</v>
      </c>
      <c r="V3534" s="11">
        <f t="shared" si="626"/>
        <v>23767</v>
      </c>
      <c r="W3534" s="12">
        <f t="shared" ref="W3534:W3563" si="632">V3534/S3534</f>
        <v>1</v>
      </c>
      <c r="X3534" s="11">
        <f t="shared" si="627"/>
        <v>0</v>
      </c>
      <c r="Y3534" s="12">
        <f t="shared" ref="Y3534:Y3563" si="633">X3534/S3534</f>
        <v>0</v>
      </c>
    </row>
    <row r="3535" spans="1:25">
      <c r="A3535" s="1">
        <v>38232</v>
      </c>
      <c r="B3535" s="7" t="s">
        <v>65</v>
      </c>
      <c r="C3535" s="8" t="str">
        <f t="shared" si="620"/>
        <v>Thur</v>
      </c>
      <c r="F3535" s="9">
        <v>10618</v>
      </c>
      <c r="G3535" s="9">
        <v>4241</v>
      </c>
      <c r="H3535" s="61">
        <v>6816</v>
      </c>
      <c r="I3535" s="9">
        <v>0</v>
      </c>
      <c r="J3535" s="9">
        <v>0</v>
      </c>
      <c r="K3535" s="9">
        <v>2078</v>
      </c>
      <c r="L3535" s="9">
        <v>0</v>
      </c>
      <c r="M3535" s="21">
        <v>0</v>
      </c>
      <c r="O3535" s="11">
        <f t="shared" si="628"/>
        <v>23753</v>
      </c>
      <c r="P3535" s="11">
        <v>0</v>
      </c>
      <c r="Q3535" s="11">
        <f t="shared" si="629"/>
        <v>2078</v>
      </c>
      <c r="S3535" s="11">
        <f t="shared" si="630"/>
        <v>23753</v>
      </c>
      <c r="T3535" s="11">
        <f t="shared" si="625"/>
        <v>23753</v>
      </c>
      <c r="U3535" s="11">
        <f t="shared" si="631"/>
        <v>-14</v>
      </c>
      <c r="V3535" s="11">
        <f t="shared" si="626"/>
        <v>23753</v>
      </c>
      <c r="W3535" s="12">
        <f t="shared" si="632"/>
        <v>1</v>
      </c>
      <c r="X3535" s="11">
        <f t="shared" si="627"/>
        <v>0</v>
      </c>
      <c r="Y3535" s="12">
        <f t="shared" si="633"/>
        <v>0</v>
      </c>
    </row>
    <row r="3536" spans="1:25">
      <c r="A3536" s="1">
        <v>38233</v>
      </c>
      <c r="B3536" s="7" t="s">
        <v>65</v>
      </c>
      <c r="C3536" s="8" t="str">
        <f t="shared" si="620"/>
        <v>Fri</v>
      </c>
      <c r="F3536" s="9">
        <v>9794</v>
      </c>
      <c r="G3536" s="9">
        <v>3818</v>
      </c>
      <c r="H3536" s="61">
        <v>6153</v>
      </c>
      <c r="I3536" s="9">
        <v>0</v>
      </c>
      <c r="J3536" s="9">
        <v>0</v>
      </c>
      <c r="K3536" s="9">
        <v>2108</v>
      </c>
      <c r="L3536" s="9">
        <v>0</v>
      </c>
      <c r="M3536" s="21">
        <v>0</v>
      </c>
      <c r="O3536" s="11">
        <f t="shared" si="628"/>
        <v>21873</v>
      </c>
      <c r="P3536" s="11">
        <v>0</v>
      </c>
      <c r="Q3536" s="11">
        <f t="shared" si="629"/>
        <v>2108</v>
      </c>
      <c r="S3536" s="11">
        <f t="shared" si="630"/>
        <v>21873</v>
      </c>
      <c r="T3536" s="11">
        <f t="shared" si="625"/>
        <v>21873</v>
      </c>
      <c r="U3536" s="11">
        <f t="shared" si="631"/>
        <v>-1880</v>
      </c>
      <c r="V3536" s="11">
        <f t="shared" si="626"/>
        <v>21873</v>
      </c>
      <c r="W3536" s="12">
        <f t="shared" si="632"/>
        <v>1</v>
      </c>
      <c r="X3536" s="11">
        <f t="shared" si="627"/>
        <v>0</v>
      </c>
      <c r="Y3536" s="12">
        <f t="shared" si="633"/>
        <v>0</v>
      </c>
    </row>
    <row r="3537" spans="1:25">
      <c r="A3537" s="1">
        <v>38234</v>
      </c>
      <c r="B3537" s="7" t="s">
        <v>65</v>
      </c>
      <c r="C3537" s="8" t="str">
        <f t="shared" si="620"/>
        <v>Sat</v>
      </c>
      <c r="F3537" s="9">
        <v>8881</v>
      </c>
      <c r="G3537" s="9">
        <v>3533</v>
      </c>
      <c r="H3537" s="61">
        <v>5643</v>
      </c>
      <c r="I3537" s="9">
        <v>0</v>
      </c>
      <c r="J3537" s="9">
        <v>0</v>
      </c>
      <c r="K3537" s="9">
        <v>1849</v>
      </c>
      <c r="L3537" s="9">
        <v>0</v>
      </c>
      <c r="M3537" s="21">
        <v>0</v>
      </c>
      <c r="O3537" s="11">
        <f t="shared" si="628"/>
        <v>19906</v>
      </c>
      <c r="P3537" s="11">
        <v>0</v>
      </c>
      <c r="Q3537" s="11">
        <f t="shared" si="629"/>
        <v>1849</v>
      </c>
      <c r="S3537" s="11">
        <f t="shared" si="630"/>
        <v>19906</v>
      </c>
      <c r="T3537" s="11">
        <f t="shared" si="625"/>
        <v>19906</v>
      </c>
      <c r="U3537" s="11">
        <f t="shared" si="631"/>
        <v>-1967</v>
      </c>
      <c r="V3537" s="11">
        <f t="shared" si="626"/>
        <v>19906</v>
      </c>
      <c r="W3537" s="12">
        <f t="shared" si="632"/>
        <v>1</v>
      </c>
      <c r="X3537" s="11">
        <f t="shared" si="627"/>
        <v>0</v>
      </c>
      <c r="Y3537" s="12">
        <f t="shared" si="633"/>
        <v>0</v>
      </c>
    </row>
    <row r="3538" spans="1:25">
      <c r="A3538" s="1">
        <v>38235</v>
      </c>
      <c r="B3538" s="7" t="s">
        <v>65</v>
      </c>
      <c r="C3538" s="8" t="str">
        <f t="shared" si="620"/>
        <v>Sun</v>
      </c>
      <c r="F3538" s="9">
        <v>8750</v>
      </c>
      <c r="G3538" s="9">
        <v>3517</v>
      </c>
      <c r="H3538" s="61">
        <v>5668</v>
      </c>
      <c r="I3538" s="9">
        <v>0</v>
      </c>
      <c r="J3538" s="9">
        <v>0</v>
      </c>
      <c r="K3538" s="9">
        <v>1972</v>
      </c>
      <c r="L3538" s="9">
        <v>0</v>
      </c>
      <c r="M3538" s="21">
        <v>0</v>
      </c>
      <c r="O3538" s="11">
        <f t="shared" si="628"/>
        <v>19907</v>
      </c>
      <c r="P3538" s="11">
        <v>0</v>
      </c>
      <c r="Q3538" s="11">
        <f t="shared" si="629"/>
        <v>1972</v>
      </c>
      <c r="S3538" s="11">
        <f t="shared" si="630"/>
        <v>19907</v>
      </c>
      <c r="T3538" s="11">
        <f t="shared" si="625"/>
        <v>19907</v>
      </c>
      <c r="U3538" s="11">
        <f t="shared" si="631"/>
        <v>1</v>
      </c>
      <c r="V3538" s="11">
        <f t="shared" si="626"/>
        <v>19907</v>
      </c>
      <c r="W3538" s="12">
        <f t="shared" si="632"/>
        <v>1</v>
      </c>
      <c r="X3538" s="11">
        <f t="shared" si="627"/>
        <v>0</v>
      </c>
      <c r="Y3538" s="12">
        <f t="shared" si="633"/>
        <v>0</v>
      </c>
    </row>
    <row r="3539" spans="1:25">
      <c r="A3539" s="1">
        <v>38236</v>
      </c>
      <c r="B3539" s="7" t="s">
        <v>65</v>
      </c>
      <c r="C3539" s="8" t="str">
        <f t="shared" si="620"/>
        <v>Mon</v>
      </c>
      <c r="F3539" s="9">
        <v>10012</v>
      </c>
      <c r="G3539" s="9">
        <v>3902</v>
      </c>
      <c r="H3539" s="61">
        <v>6356</v>
      </c>
      <c r="I3539" s="9">
        <v>0</v>
      </c>
      <c r="J3539" s="9">
        <v>0</v>
      </c>
      <c r="K3539" s="9">
        <v>1896</v>
      </c>
      <c r="L3539" s="9">
        <v>0</v>
      </c>
      <c r="M3539" s="21">
        <v>0</v>
      </c>
      <c r="O3539" s="11">
        <f t="shared" si="628"/>
        <v>22166</v>
      </c>
      <c r="P3539" s="11">
        <v>0</v>
      </c>
      <c r="Q3539" s="11">
        <f t="shared" si="629"/>
        <v>1896</v>
      </c>
      <c r="S3539" s="11">
        <f t="shared" si="630"/>
        <v>22166</v>
      </c>
      <c r="T3539" s="11">
        <f t="shared" si="625"/>
        <v>22166</v>
      </c>
      <c r="U3539" s="11">
        <f t="shared" si="631"/>
        <v>2259</v>
      </c>
      <c r="V3539" s="11">
        <f t="shared" si="626"/>
        <v>22166</v>
      </c>
      <c r="W3539" s="12">
        <f t="shared" si="632"/>
        <v>1</v>
      </c>
      <c r="X3539" s="11">
        <f t="shared" si="627"/>
        <v>0</v>
      </c>
      <c r="Y3539" s="12">
        <f t="shared" si="633"/>
        <v>0</v>
      </c>
    </row>
    <row r="3540" spans="1:25">
      <c r="A3540" s="1">
        <v>38237</v>
      </c>
      <c r="B3540" s="7" t="s">
        <v>65</v>
      </c>
      <c r="C3540" s="8" t="str">
        <f t="shared" si="620"/>
        <v>Tue</v>
      </c>
      <c r="F3540" s="9">
        <v>11115</v>
      </c>
      <c r="G3540" s="9">
        <v>4513</v>
      </c>
      <c r="H3540" s="61">
        <v>7166</v>
      </c>
      <c r="I3540" s="9">
        <v>0</v>
      </c>
      <c r="J3540" s="9">
        <v>0</v>
      </c>
      <c r="K3540" s="9">
        <v>2329</v>
      </c>
      <c r="L3540" s="9">
        <v>0</v>
      </c>
      <c r="M3540" s="21">
        <v>0</v>
      </c>
      <c r="O3540" s="11">
        <f t="shared" si="628"/>
        <v>25123</v>
      </c>
      <c r="P3540" s="11">
        <v>0</v>
      </c>
      <c r="Q3540" s="11">
        <f t="shared" si="629"/>
        <v>2329</v>
      </c>
      <c r="S3540" s="11">
        <f t="shared" si="630"/>
        <v>25123</v>
      </c>
      <c r="T3540" s="11">
        <f t="shared" si="625"/>
        <v>25123</v>
      </c>
      <c r="U3540" s="11">
        <f t="shared" si="631"/>
        <v>2957</v>
      </c>
      <c r="V3540" s="11">
        <f t="shared" si="626"/>
        <v>25123</v>
      </c>
      <c r="W3540" s="12">
        <f t="shared" si="632"/>
        <v>1</v>
      </c>
      <c r="X3540" s="11">
        <f t="shared" si="627"/>
        <v>0</v>
      </c>
      <c r="Y3540" s="12">
        <f t="shared" si="633"/>
        <v>0</v>
      </c>
    </row>
    <row r="3541" spans="1:25">
      <c r="A3541" s="1">
        <v>38238</v>
      </c>
      <c r="B3541" s="7" t="s">
        <v>65</v>
      </c>
      <c r="C3541" s="8" t="str">
        <f t="shared" si="620"/>
        <v>Wed</v>
      </c>
      <c r="F3541" s="9">
        <v>10979</v>
      </c>
      <c r="G3541" s="9">
        <v>4624</v>
      </c>
      <c r="H3541" s="61">
        <v>7071</v>
      </c>
      <c r="I3541" s="9">
        <v>0</v>
      </c>
      <c r="J3541" s="9">
        <v>0</v>
      </c>
      <c r="K3541" s="9">
        <v>2219</v>
      </c>
      <c r="L3541" s="9">
        <v>0</v>
      </c>
      <c r="M3541" s="21">
        <v>0</v>
      </c>
      <c r="O3541" s="11">
        <f t="shared" si="628"/>
        <v>24893</v>
      </c>
      <c r="P3541" s="11">
        <v>0</v>
      </c>
      <c r="Q3541" s="11">
        <f t="shared" si="629"/>
        <v>2219</v>
      </c>
      <c r="S3541" s="11">
        <f t="shared" si="630"/>
        <v>24893</v>
      </c>
      <c r="T3541" s="11">
        <f t="shared" si="625"/>
        <v>24893</v>
      </c>
      <c r="U3541" s="11">
        <f t="shared" si="631"/>
        <v>-230</v>
      </c>
      <c r="V3541" s="11">
        <f t="shared" si="626"/>
        <v>24893</v>
      </c>
      <c r="W3541" s="12">
        <f t="shared" si="632"/>
        <v>1</v>
      </c>
      <c r="X3541" s="11">
        <f t="shared" si="627"/>
        <v>0</v>
      </c>
      <c r="Y3541" s="12">
        <f t="shared" si="633"/>
        <v>0</v>
      </c>
    </row>
    <row r="3542" spans="1:25">
      <c r="A3542" s="1">
        <v>38239</v>
      </c>
      <c r="B3542" s="7" t="s">
        <v>65</v>
      </c>
      <c r="C3542" s="8" t="str">
        <f t="shared" si="620"/>
        <v>Thur</v>
      </c>
      <c r="F3542" s="9">
        <v>7833</v>
      </c>
      <c r="G3542" s="9">
        <v>5375</v>
      </c>
      <c r="H3542" s="61">
        <v>7823</v>
      </c>
      <c r="I3542" s="9">
        <v>0</v>
      </c>
      <c r="J3542" s="9">
        <v>0</v>
      </c>
      <c r="K3542" s="9">
        <v>2294</v>
      </c>
      <c r="L3542" s="9">
        <v>2595</v>
      </c>
      <c r="M3542" s="21">
        <v>0</v>
      </c>
      <c r="O3542" s="11">
        <f t="shared" si="628"/>
        <v>25920</v>
      </c>
      <c r="P3542" s="11">
        <v>0</v>
      </c>
      <c r="Q3542" s="11">
        <f t="shared" si="629"/>
        <v>2294</v>
      </c>
      <c r="S3542" s="11">
        <f t="shared" si="630"/>
        <v>25920</v>
      </c>
      <c r="T3542" s="11">
        <f t="shared" si="625"/>
        <v>25920</v>
      </c>
      <c r="U3542" s="11">
        <f t="shared" si="631"/>
        <v>1027</v>
      </c>
      <c r="V3542" s="11">
        <f t="shared" si="626"/>
        <v>23325</v>
      </c>
      <c r="W3542" s="12">
        <f t="shared" si="632"/>
        <v>0.8998842592592593</v>
      </c>
      <c r="X3542" s="11">
        <f t="shared" si="627"/>
        <v>2595</v>
      </c>
      <c r="Y3542" s="12">
        <f t="shared" si="633"/>
        <v>0.10011574074074074</v>
      </c>
    </row>
    <row r="3543" spans="1:25">
      <c r="A3543" s="1">
        <v>38240</v>
      </c>
      <c r="B3543" s="7" t="s">
        <v>65</v>
      </c>
      <c r="C3543" s="8" t="str">
        <f t="shared" si="620"/>
        <v>Fri</v>
      </c>
      <c r="F3543" s="9">
        <v>7372</v>
      </c>
      <c r="G3543" s="9">
        <v>4884</v>
      </c>
      <c r="H3543" s="61">
        <v>7304</v>
      </c>
      <c r="I3543" s="9">
        <v>0</v>
      </c>
      <c r="J3543" s="9">
        <v>0</v>
      </c>
      <c r="K3543" s="9">
        <v>2174</v>
      </c>
      <c r="L3543" s="9">
        <v>1929</v>
      </c>
      <c r="M3543" s="21">
        <v>0</v>
      </c>
      <c r="O3543" s="11">
        <f t="shared" si="628"/>
        <v>23663</v>
      </c>
      <c r="P3543" s="11">
        <v>0</v>
      </c>
      <c r="Q3543" s="11">
        <f t="shared" si="629"/>
        <v>2174</v>
      </c>
      <c r="S3543" s="11">
        <f t="shared" si="630"/>
        <v>23663</v>
      </c>
      <c r="T3543" s="11">
        <f t="shared" si="625"/>
        <v>23663</v>
      </c>
      <c r="U3543" s="11">
        <f t="shared" si="631"/>
        <v>-2257</v>
      </c>
      <c r="V3543" s="11">
        <f t="shared" si="626"/>
        <v>21734</v>
      </c>
      <c r="W3543" s="12">
        <f t="shared" si="632"/>
        <v>0.91848032793813128</v>
      </c>
      <c r="X3543" s="11">
        <f t="shared" si="627"/>
        <v>1929</v>
      </c>
      <c r="Y3543" s="12">
        <f t="shared" si="633"/>
        <v>8.1519672061868734E-2</v>
      </c>
    </row>
    <row r="3544" spans="1:25">
      <c r="A3544" s="1">
        <v>38241</v>
      </c>
      <c r="B3544" s="7" t="s">
        <v>65</v>
      </c>
      <c r="C3544" s="8" t="str">
        <f t="shared" si="620"/>
        <v>Sat</v>
      </c>
      <c r="F3544" s="9">
        <v>7053</v>
      </c>
      <c r="G3544" s="9">
        <v>4575</v>
      </c>
      <c r="H3544" s="61">
        <v>6637</v>
      </c>
      <c r="I3544" s="9">
        <v>0</v>
      </c>
      <c r="J3544" s="9">
        <v>0</v>
      </c>
      <c r="K3544" s="9">
        <v>2450</v>
      </c>
      <c r="L3544" s="9">
        <v>988</v>
      </c>
      <c r="M3544" s="21">
        <v>0</v>
      </c>
      <c r="O3544" s="11">
        <f t="shared" si="628"/>
        <v>21703</v>
      </c>
      <c r="P3544" s="11">
        <v>0</v>
      </c>
      <c r="Q3544" s="11">
        <f t="shared" si="629"/>
        <v>2450</v>
      </c>
      <c r="S3544" s="11">
        <f t="shared" si="630"/>
        <v>21703</v>
      </c>
      <c r="T3544" s="11">
        <f t="shared" si="625"/>
        <v>21703</v>
      </c>
      <c r="U3544" s="11">
        <f t="shared" si="631"/>
        <v>-1960</v>
      </c>
      <c r="V3544" s="11">
        <f t="shared" si="626"/>
        <v>20715</v>
      </c>
      <c r="W3544" s="12">
        <f t="shared" si="632"/>
        <v>0.95447633967654244</v>
      </c>
      <c r="X3544" s="11">
        <f t="shared" si="627"/>
        <v>988</v>
      </c>
      <c r="Y3544" s="12">
        <f t="shared" si="633"/>
        <v>4.5523660323457588E-2</v>
      </c>
    </row>
    <row r="3545" spans="1:25">
      <c r="A3545" s="1">
        <v>38242</v>
      </c>
      <c r="B3545" s="7" t="s">
        <v>65</v>
      </c>
      <c r="C3545" s="8" t="str">
        <f t="shared" si="620"/>
        <v>Sun</v>
      </c>
      <c r="F3545" s="9">
        <v>7617</v>
      </c>
      <c r="G3545" s="9">
        <v>5017</v>
      </c>
      <c r="H3545" s="61">
        <v>7332</v>
      </c>
      <c r="I3545" s="9">
        <v>0</v>
      </c>
      <c r="J3545" s="9">
        <v>0</v>
      </c>
      <c r="K3545" s="9">
        <v>2527</v>
      </c>
      <c r="L3545" s="9">
        <v>1409</v>
      </c>
      <c r="M3545" s="21">
        <v>0</v>
      </c>
      <c r="O3545" s="11">
        <f t="shared" si="628"/>
        <v>23902</v>
      </c>
      <c r="P3545" s="11">
        <v>0</v>
      </c>
      <c r="Q3545" s="11">
        <f t="shared" si="629"/>
        <v>2527</v>
      </c>
      <c r="S3545" s="11">
        <f t="shared" si="630"/>
        <v>23902</v>
      </c>
      <c r="T3545" s="11">
        <f t="shared" si="625"/>
        <v>23902</v>
      </c>
      <c r="U3545" s="11">
        <f t="shared" si="631"/>
        <v>2199</v>
      </c>
      <c r="V3545" s="11">
        <f t="shared" si="626"/>
        <v>22493</v>
      </c>
      <c r="W3545" s="12">
        <f t="shared" si="632"/>
        <v>0.94105095807882189</v>
      </c>
      <c r="X3545" s="11">
        <f t="shared" si="627"/>
        <v>1409</v>
      </c>
      <c r="Y3545" s="12">
        <f t="shared" si="633"/>
        <v>5.8949041921178141E-2</v>
      </c>
    </row>
    <row r="3546" spans="1:25">
      <c r="A3546" s="1">
        <v>38243</v>
      </c>
      <c r="B3546" s="7" t="s">
        <v>65</v>
      </c>
      <c r="C3546" s="8" t="str">
        <f t="shared" si="620"/>
        <v>Mon</v>
      </c>
      <c r="F3546" s="9">
        <v>8731</v>
      </c>
      <c r="G3546" s="9">
        <v>5390</v>
      </c>
      <c r="H3546" s="61">
        <v>8015</v>
      </c>
      <c r="I3546" s="9">
        <v>0</v>
      </c>
      <c r="J3546" s="9">
        <v>0</v>
      </c>
      <c r="K3546" s="9">
        <v>2226</v>
      </c>
      <c r="L3546" s="9">
        <v>1313</v>
      </c>
      <c r="M3546" s="21">
        <v>0</v>
      </c>
      <c r="O3546" s="11">
        <f t="shared" si="628"/>
        <v>25675</v>
      </c>
      <c r="P3546" s="11">
        <v>0</v>
      </c>
      <c r="Q3546" s="11">
        <f t="shared" si="629"/>
        <v>2226</v>
      </c>
      <c r="S3546" s="11">
        <f t="shared" si="630"/>
        <v>25675</v>
      </c>
      <c r="T3546" s="11">
        <f t="shared" si="625"/>
        <v>25675</v>
      </c>
      <c r="U3546" s="11">
        <f t="shared" si="631"/>
        <v>1773</v>
      </c>
      <c r="V3546" s="11">
        <f t="shared" si="626"/>
        <v>24362</v>
      </c>
      <c r="W3546" s="12">
        <f t="shared" si="632"/>
        <v>0.94886075949367088</v>
      </c>
      <c r="X3546" s="11">
        <f t="shared" si="627"/>
        <v>1313</v>
      </c>
      <c r="Y3546" s="12">
        <f t="shared" si="633"/>
        <v>5.1139240506329113E-2</v>
      </c>
    </row>
    <row r="3547" spans="1:25">
      <c r="A3547" s="1">
        <v>38244</v>
      </c>
      <c r="B3547" s="7" t="s">
        <v>65</v>
      </c>
      <c r="C3547" s="8" t="str">
        <f t="shared" si="620"/>
        <v>Tue</v>
      </c>
      <c r="F3547" s="9">
        <v>9697</v>
      </c>
      <c r="G3547" s="9">
        <v>5419</v>
      </c>
      <c r="H3547" s="61">
        <v>8091</v>
      </c>
      <c r="I3547" s="9">
        <v>0</v>
      </c>
      <c r="J3547" s="9">
        <v>0</v>
      </c>
      <c r="K3547" s="9">
        <v>2352</v>
      </c>
      <c r="L3547" s="9">
        <v>0</v>
      </c>
      <c r="M3547" s="21">
        <v>0</v>
      </c>
      <c r="O3547" s="11">
        <f t="shared" si="628"/>
        <v>25559</v>
      </c>
      <c r="P3547" s="11">
        <v>0</v>
      </c>
      <c r="Q3547" s="11">
        <f t="shared" si="629"/>
        <v>2352</v>
      </c>
      <c r="S3547" s="11">
        <f t="shared" si="630"/>
        <v>25559</v>
      </c>
      <c r="T3547" s="11">
        <f t="shared" si="625"/>
        <v>25559</v>
      </c>
      <c r="U3547" s="11">
        <f t="shared" si="631"/>
        <v>-116</v>
      </c>
      <c r="V3547" s="11">
        <f t="shared" si="626"/>
        <v>25559</v>
      </c>
      <c r="W3547" s="12">
        <f t="shared" si="632"/>
        <v>1</v>
      </c>
      <c r="X3547" s="11">
        <f t="shared" si="627"/>
        <v>0</v>
      </c>
      <c r="Y3547" s="12">
        <f t="shared" si="633"/>
        <v>0</v>
      </c>
    </row>
    <row r="3548" spans="1:25">
      <c r="A3548" s="1">
        <v>38245</v>
      </c>
      <c r="B3548" s="7" t="s">
        <v>65</v>
      </c>
      <c r="C3548" s="8" t="str">
        <f t="shared" si="620"/>
        <v>Wed</v>
      </c>
      <c r="F3548" s="9">
        <v>9993</v>
      </c>
      <c r="G3548" s="9">
        <v>5561</v>
      </c>
      <c r="H3548" s="61">
        <v>8144</v>
      </c>
      <c r="I3548" s="9">
        <v>0</v>
      </c>
      <c r="J3548" s="9">
        <v>0</v>
      </c>
      <c r="K3548" s="9">
        <v>2590</v>
      </c>
      <c r="L3548" s="9">
        <v>0</v>
      </c>
      <c r="M3548" s="21">
        <v>0</v>
      </c>
      <c r="O3548" s="11">
        <f t="shared" si="628"/>
        <v>26288</v>
      </c>
      <c r="P3548" s="11">
        <v>0</v>
      </c>
      <c r="Q3548" s="11">
        <f t="shared" si="629"/>
        <v>2590</v>
      </c>
      <c r="S3548" s="11">
        <f t="shared" si="630"/>
        <v>26288</v>
      </c>
      <c r="T3548" s="11">
        <f t="shared" si="625"/>
        <v>26288</v>
      </c>
      <c r="U3548" s="11">
        <f t="shared" si="631"/>
        <v>729</v>
      </c>
      <c r="V3548" s="11">
        <f t="shared" si="626"/>
        <v>26288</v>
      </c>
      <c r="W3548" s="12">
        <f t="shared" si="632"/>
        <v>1</v>
      </c>
      <c r="X3548" s="11">
        <f t="shared" si="627"/>
        <v>0</v>
      </c>
      <c r="Y3548" s="12">
        <f t="shared" si="633"/>
        <v>0</v>
      </c>
    </row>
    <row r="3549" spans="1:25">
      <c r="A3549" s="1">
        <v>38246</v>
      </c>
      <c r="B3549" s="7" t="s">
        <v>65</v>
      </c>
      <c r="C3549" s="8" t="str">
        <f t="shared" si="620"/>
        <v>Thur</v>
      </c>
      <c r="F3549" s="9">
        <v>7212</v>
      </c>
      <c r="G3549" s="9">
        <v>3260</v>
      </c>
      <c r="H3549" s="61">
        <v>7067</v>
      </c>
      <c r="I3549" s="9">
        <v>0</v>
      </c>
      <c r="J3549" s="9">
        <v>0</v>
      </c>
      <c r="K3549" s="9">
        <v>8494</v>
      </c>
      <c r="L3549" s="9">
        <v>0</v>
      </c>
      <c r="M3549" s="21">
        <v>0</v>
      </c>
      <c r="O3549" s="11">
        <f t="shared" si="628"/>
        <v>26033</v>
      </c>
      <c r="P3549" s="11">
        <v>0</v>
      </c>
      <c r="Q3549" s="11">
        <f t="shared" si="629"/>
        <v>8494</v>
      </c>
      <c r="S3549" s="11">
        <f t="shared" si="630"/>
        <v>26033</v>
      </c>
      <c r="T3549" s="11">
        <f t="shared" si="625"/>
        <v>26033</v>
      </c>
      <c r="U3549" s="11">
        <f t="shared" si="631"/>
        <v>-255</v>
      </c>
      <c r="V3549" s="11">
        <f t="shared" si="626"/>
        <v>26033</v>
      </c>
      <c r="W3549" s="12">
        <f t="shared" si="632"/>
        <v>1</v>
      </c>
      <c r="X3549" s="11">
        <f t="shared" si="627"/>
        <v>0</v>
      </c>
      <c r="Y3549" s="12">
        <f t="shared" si="633"/>
        <v>0</v>
      </c>
    </row>
    <row r="3550" spans="1:25">
      <c r="A3550" s="1">
        <v>38247</v>
      </c>
      <c r="B3550" s="7" t="s">
        <v>65</v>
      </c>
      <c r="C3550" s="8" t="str">
        <f t="shared" si="620"/>
        <v>Fri</v>
      </c>
      <c r="F3550" s="9">
        <v>6450</v>
      </c>
      <c r="G3550" s="9">
        <v>3413</v>
      </c>
      <c r="H3550" s="61">
        <v>6389</v>
      </c>
      <c r="I3550" s="9">
        <v>0</v>
      </c>
      <c r="J3550" s="9">
        <v>0</v>
      </c>
      <c r="K3550" s="9">
        <v>7809</v>
      </c>
      <c r="L3550" s="9">
        <v>0</v>
      </c>
      <c r="M3550" s="21">
        <v>0</v>
      </c>
      <c r="O3550" s="11">
        <f t="shared" si="628"/>
        <v>24061</v>
      </c>
      <c r="P3550" s="11">
        <v>0</v>
      </c>
      <c r="Q3550" s="11">
        <f t="shared" si="629"/>
        <v>7809</v>
      </c>
      <c r="S3550" s="11">
        <f t="shared" si="630"/>
        <v>24061</v>
      </c>
      <c r="T3550" s="11">
        <f t="shared" si="625"/>
        <v>24061</v>
      </c>
      <c r="U3550" s="11">
        <f t="shared" si="631"/>
        <v>-1972</v>
      </c>
      <c r="V3550" s="11">
        <f t="shared" si="626"/>
        <v>24061</v>
      </c>
      <c r="W3550" s="12">
        <f t="shared" si="632"/>
        <v>1</v>
      </c>
      <c r="X3550" s="11">
        <f t="shared" si="627"/>
        <v>0</v>
      </c>
      <c r="Y3550" s="12">
        <f t="shared" si="633"/>
        <v>0</v>
      </c>
    </row>
    <row r="3551" spans="1:25">
      <c r="A3551" s="1">
        <v>38248</v>
      </c>
      <c r="B3551" s="7" t="s">
        <v>65</v>
      </c>
      <c r="C3551" s="8" t="str">
        <f t="shared" si="620"/>
        <v>Sat</v>
      </c>
      <c r="E3551" s="10">
        <v>1</v>
      </c>
      <c r="F3551" s="9">
        <v>7053</v>
      </c>
      <c r="G3551" s="9">
        <v>3402</v>
      </c>
      <c r="H3551" s="61">
        <v>6346</v>
      </c>
      <c r="I3551" s="9">
        <v>0</v>
      </c>
      <c r="J3551" s="9">
        <v>0</v>
      </c>
      <c r="K3551" s="9">
        <v>8033</v>
      </c>
      <c r="L3551" s="9">
        <v>0</v>
      </c>
      <c r="M3551" s="21">
        <v>0</v>
      </c>
      <c r="O3551" s="11">
        <f t="shared" si="628"/>
        <v>24834</v>
      </c>
      <c r="P3551" s="11">
        <v>0</v>
      </c>
      <c r="Q3551" s="11">
        <f t="shared" si="629"/>
        <v>8033</v>
      </c>
      <c r="S3551" s="11">
        <f t="shared" si="630"/>
        <v>24834</v>
      </c>
      <c r="T3551" s="11">
        <f t="shared" si="625"/>
        <v>24834</v>
      </c>
      <c r="U3551" s="11">
        <f t="shared" si="631"/>
        <v>773</v>
      </c>
      <c r="V3551" s="11">
        <f t="shared" si="626"/>
        <v>24834</v>
      </c>
      <c r="W3551" s="12">
        <f t="shared" si="632"/>
        <v>1</v>
      </c>
      <c r="X3551" s="11">
        <f t="shared" si="627"/>
        <v>0</v>
      </c>
      <c r="Y3551" s="12">
        <f t="shared" si="633"/>
        <v>0</v>
      </c>
    </row>
    <row r="3552" spans="1:25">
      <c r="A3552" s="1">
        <v>38249</v>
      </c>
      <c r="B3552" s="7" t="s">
        <v>65</v>
      </c>
      <c r="C3552" s="8" t="str">
        <f t="shared" si="620"/>
        <v>Sun</v>
      </c>
      <c r="E3552" s="10">
        <v>6</v>
      </c>
      <c r="F3552" s="9">
        <v>8258</v>
      </c>
      <c r="G3552" s="9">
        <v>4096</v>
      </c>
      <c r="H3552" s="61">
        <v>7000</v>
      </c>
      <c r="I3552" s="9">
        <v>0</v>
      </c>
      <c r="J3552" s="9">
        <v>0</v>
      </c>
      <c r="K3552" s="9">
        <v>9769</v>
      </c>
      <c r="L3552" s="9">
        <v>0</v>
      </c>
      <c r="M3552" s="21">
        <v>0</v>
      </c>
      <c r="O3552" s="11">
        <f t="shared" si="628"/>
        <v>29123</v>
      </c>
      <c r="P3552" s="11">
        <v>0</v>
      </c>
      <c r="Q3552" s="11">
        <f t="shared" si="629"/>
        <v>9769</v>
      </c>
      <c r="S3552" s="11">
        <f t="shared" si="630"/>
        <v>29123</v>
      </c>
      <c r="T3552" s="11">
        <f t="shared" si="625"/>
        <v>29123</v>
      </c>
      <c r="U3552" s="11">
        <f t="shared" si="631"/>
        <v>4289</v>
      </c>
      <c r="V3552" s="11">
        <f t="shared" si="626"/>
        <v>29123</v>
      </c>
      <c r="W3552" s="12">
        <f t="shared" si="632"/>
        <v>1</v>
      </c>
      <c r="X3552" s="11">
        <f t="shared" si="627"/>
        <v>0</v>
      </c>
      <c r="Y3552" s="12">
        <f t="shared" si="633"/>
        <v>0</v>
      </c>
    </row>
    <row r="3553" spans="1:31">
      <c r="A3553" s="1">
        <v>38250</v>
      </c>
      <c r="B3553" s="7" t="s">
        <v>65</v>
      </c>
      <c r="C3553" s="8" t="str">
        <f t="shared" si="620"/>
        <v>Mon</v>
      </c>
      <c r="E3553" s="10">
        <v>6</v>
      </c>
      <c r="F3553" s="9">
        <v>8558</v>
      </c>
      <c r="G3553" s="9">
        <v>4538</v>
      </c>
      <c r="H3553" s="61">
        <v>7344</v>
      </c>
      <c r="I3553" s="9">
        <v>0</v>
      </c>
      <c r="J3553" s="9">
        <v>0</v>
      </c>
      <c r="K3553" s="9">
        <v>11488</v>
      </c>
      <c r="L3553" s="9">
        <v>0</v>
      </c>
      <c r="M3553" s="21">
        <v>0</v>
      </c>
      <c r="O3553" s="11">
        <f t="shared" si="628"/>
        <v>31928</v>
      </c>
      <c r="P3553" s="11">
        <v>0</v>
      </c>
      <c r="Q3553" s="11">
        <f t="shared" si="629"/>
        <v>11488</v>
      </c>
      <c r="S3553" s="11">
        <f t="shared" si="630"/>
        <v>31928</v>
      </c>
      <c r="T3553" s="11">
        <f t="shared" si="625"/>
        <v>31928</v>
      </c>
      <c r="U3553" s="11">
        <f t="shared" si="631"/>
        <v>2805</v>
      </c>
      <c r="V3553" s="11">
        <f t="shared" si="626"/>
        <v>31928</v>
      </c>
      <c r="W3553" s="12">
        <f t="shared" si="632"/>
        <v>1</v>
      </c>
      <c r="X3553" s="11">
        <f t="shared" si="627"/>
        <v>0</v>
      </c>
      <c r="Y3553" s="12">
        <f t="shared" si="633"/>
        <v>0</v>
      </c>
    </row>
    <row r="3554" spans="1:31">
      <c r="A3554" s="1">
        <v>38251</v>
      </c>
      <c r="B3554" s="7" t="s">
        <v>65</v>
      </c>
      <c r="C3554" s="8" t="str">
        <f t="shared" si="620"/>
        <v>Tue</v>
      </c>
      <c r="E3554" s="10">
        <v>5</v>
      </c>
      <c r="F3554" s="9">
        <v>7697</v>
      </c>
      <c r="G3554" s="9">
        <v>4150</v>
      </c>
      <c r="H3554" s="61">
        <v>7007</v>
      </c>
      <c r="I3554" s="9">
        <v>0</v>
      </c>
      <c r="J3554" s="9">
        <v>0</v>
      </c>
      <c r="K3554" s="9">
        <v>10872</v>
      </c>
      <c r="L3554" s="9">
        <v>0</v>
      </c>
      <c r="M3554" s="21">
        <v>0</v>
      </c>
      <c r="O3554" s="11">
        <f t="shared" si="628"/>
        <v>29726</v>
      </c>
      <c r="P3554" s="11">
        <v>0</v>
      </c>
      <c r="Q3554" s="11">
        <f t="shared" si="629"/>
        <v>10872</v>
      </c>
      <c r="S3554" s="11">
        <f t="shared" si="630"/>
        <v>29726</v>
      </c>
      <c r="T3554" s="11">
        <f t="shared" si="625"/>
        <v>29726</v>
      </c>
      <c r="U3554" s="11">
        <f t="shared" si="631"/>
        <v>-2202</v>
      </c>
      <c r="V3554" s="11">
        <f t="shared" si="626"/>
        <v>29726</v>
      </c>
      <c r="W3554" s="12">
        <f t="shared" si="632"/>
        <v>1</v>
      </c>
      <c r="X3554" s="11">
        <f t="shared" si="627"/>
        <v>0</v>
      </c>
      <c r="Y3554" s="12">
        <f t="shared" si="633"/>
        <v>0</v>
      </c>
    </row>
    <row r="3555" spans="1:31">
      <c r="A3555" s="1">
        <v>38252</v>
      </c>
      <c r="B3555" s="7" t="s">
        <v>65</v>
      </c>
      <c r="C3555" s="8" t="str">
        <f t="shared" si="620"/>
        <v>Wed</v>
      </c>
      <c r="F3555" s="9">
        <v>7506</v>
      </c>
      <c r="G3555" s="9">
        <v>5338</v>
      </c>
      <c r="H3555" s="61">
        <v>6868</v>
      </c>
      <c r="I3555" s="9">
        <v>0</v>
      </c>
      <c r="J3555" s="9">
        <v>0</v>
      </c>
      <c r="K3555" s="9">
        <v>8868</v>
      </c>
      <c r="L3555" s="9">
        <v>0</v>
      </c>
      <c r="M3555" s="21">
        <v>0</v>
      </c>
      <c r="O3555" s="11">
        <f t="shared" si="628"/>
        <v>28580</v>
      </c>
      <c r="P3555" s="11">
        <v>0</v>
      </c>
      <c r="Q3555" s="11">
        <f t="shared" si="629"/>
        <v>8868</v>
      </c>
      <c r="S3555" s="11">
        <f t="shared" si="630"/>
        <v>28580</v>
      </c>
      <c r="T3555" s="11">
        <f t="shared" si="625"/>
        <v>28580</v>
      </c>
      <c r="U3555" s="11">
        <f t="shared" si="631"/>
        <v>-1146</v>
      </c>
      <c r="V3555" s="11">
        <f t="shared" si="626"/>
        <v>28580</v>
      </c>
      <c r="W3555" s="12">
        <f t="shared" si="632"/>
        <v>1</v>
      </c>
      <c r="X3555" s="11">
        <f t="shared" si="627"/>
        <v>0</v>
      </c>
      <c r="Y3555" s="12">
        <f t="shared" si="633"/>
        <v>0</v>
      </c>
    </row>
    <row r="3556" spans="1:31">
      <c r="A3556" s="1">
        <v>38253</v>
      </c>
      <c r="B3556" s="7" t="s">
        <v>65</v>
      </c>
      <c r="C3556" s="8" t="str">
        <f t="shared" si="620"/>
        <v>Thur</v>
      </c>
      <c r="F3556" s="9">
        <v>7449</v>
      </c>
      <c r="G3556" s="9">
        <v>5613</v>
      </c>
      <c r="H3556" s="61">
        <v>6799</v>
      </c>
      <c r="I3556" s="9">
        <v>0</v>
      </c>
      <c r="J3556" s="9">
        <v>0</v>
      </c>
      <c r="K3556" s="9">
        <v>8287</v>
      </c>
      <c r="L3556" s="9">
        <v>0</v>
      </c>
      <c r="M3556" s="21">
        <v>0</v>
      </c>
      <c r="O3556" s="11">
        <f t="shared" si="628"/>
        <v>28148</v>
      </c>
      <c r="P3556" s="11">
        <v>0</v>
      </c>
      <c r="Q3556" s="11">
        <f t="shared" si="629"/>
        <v>8287</v>
      </c>
      <c r="S3556" s="11">
        <f t="shared" si="630"/>
        <v>28148</v>
      </c>
      <c r="T3556" s="11">
        <f t="shared" si="625"/>
        <v>28148</v>
      </c>
      <c r="U3556" s="11">
        <f t="shared" si="631"/>
        <v>-432</v>
      </c>
      <c r="V3556" s="11">
        <f t="shared" si="626"/>
        <v>28148</v>
      </c>
      <c r="W3556" s="12">
        <f t="shared" si="632"/>
        <v>1</v>
      </c>
      <c r="X3556" s="11">
        <f t="shared" si="627"/>
        <v>0</v>
      </c>
      <c r="Y3556" s="12">
        <f t="shared" si="633"/>
        <v>0</v>
      </c>
    </row>
    <row r="3557" spans="1:31">
      <c r="A3557" s="1">
        <v>38254</v>
      </c>
      <c r="B3557" s="7" t="s">
        <v>65</v>
      </c>
      <c r="C3557" s="8" t="str">
        <f t="shared" si="620"/>
        <v>Fri</v>
      </c>
      <c r="F3557" s="9">
        <v>7005</v>
      </c>
      <c r="G3557" s="9">
        <v>4873</v>
      </c>
      <c r="H3557" s="61">
        <v>6559</v>
      </c>
      <c r="I3557" s="9">
        <v>0</v>
      </c>
      <c r="J3557" s="9">
        <v>0</v>
      </c>
      <c r="K3557" s="9">
        <v>7837</v>
      </c>
      <c r="L3557" s="9">
        <v>0</v>
      </c>
      <c r="M3557" s="21">
        <v>0</v>
      </c>
      <c r="O3557" s="11">
        <f t="shared" si="628"/>
        <v>26274</v>
      </c>
      <c r="P3557" s="11">
        <v>0</v>
      </c>
      <c r="Q3557" s="11">
        <f t="shared" si="629"/>
        <v>7837</v>
      </c>
      <c r="S3557" s="11">
        <f t="shared" si="630"/>
        <v>26274</v>
      </c>
      <c r="T3557" s="11">
        <f t="shared" si="625"/>
        <v>26274</v>
      </c>
      <c r="U3557" s="11">
        <f t="shared" si="631"/>
        <v>-1874</v>
      </c>
      <c r="V3557" s="11">
        <f t="shared" si="626"/>
        <v>26274</v>
      </c>
      <c r="W3557" s="12">
        <f t="shared" si="632"/>
        <v>1</v>
      </c>
      <c r="X3557" s="11">
        <f t="shared" si="627"/>
        <v>0</v>
      </c>
      <c r="Y3557" s="12">
        <f t="shared" si="633"/>
        <v>0</v>
      </c>
    </row>
    <row r="3558" spans="1:31">
      <c r="A3558" s="1">
        <v>38255</v>
      </c>
      <c r="B3558" s="7" t="s">
        <v>65</v>
      </c>
      <c r="C3558" s="8" t="str">
        <f t="shared" si="620"/>
        <v>Sat</v>
      </c>
      <c r="F3558" s="9">
        <v>6412</v>
      </c>
      <c r="G3558" s="9">
        <v>4277</v>
      </c>
      <c r="H3558" s="61">
        <v>5722</v>
      </c>
      <c r="I3558" s="9">
        <v>0</v>
      </c>
      <c r="J3558" s="9">
        <v>0</v>
      </c>
      <c r="K3558" s="9">
        <v>7140</v>
      </c>
      <c r="L3558" s="9">
        <v>0</v>
      </c>
      <c r="M3558" s="21">
        <v>0</v>
      </c>
      <c r="O3558" s="11">
        <f t="shared" si="628"/>
        <v>23551</v>
      </c>
      <c r="P3558" s="11">
        <v>0</v>
      </c>
      <c r="Q3558" s="11">
        <f t="shared" si="629"/>
        <v>7140</v>
      </c>
      <c r="S3558" s="11">
        <f t="shared" si="630"/>
        <v>23551</v>
      </c>
      <c r="T3558" s="11">
        <f t="shared" si="625"/>
        <v>23551</v>
      </c>
      <c r="U3558" s="11">
        <f t="shared" si="631"/>
        <v>-2723</v>
      </c>
      <c r="V3558" s="11">
        <f t="shared" si="626"/>
        <v>23551</v>
      </c>
      <c r="W3558" s="12">
        <f t="shared" si="632"/>
        <v>1</v>
      </c>
      <c r="X3558" s="11">
        <f t="shared" si="627"/>
        <v>0</v>
      </c>
      <c r="Y3558" s="12">
        <f t="shared" si="633"/>
        <v>0</v>
      </c>
    </row>
    <row r="3559" spans="1:31">
      <c r="A3559" s="1">
        <v>38256</v>
      </c>
      <c r="B3559" s="7" t="s">
        <v>65</v>
      </c>
      <c r="C3559" s="8" t="str">
        <f t="shared" si="620"/>
        <v>Sun</v>
      </c>
      <c r="F3559" s="9">
        <v>6930</v>
      </c>
      <c r="G3559" s="9">
        <v>4915</v>
      </c>
      <c r="H3559" s="61">
        <v>6409</v>
      </c>
      <c r="I3559" s="9">
        <v>0</v>
      </c>
      <c r="J3559" s="9">
        <v>0</v>
      </c>
      <c r="K3559" s="9">
        <v>7827</v>
      </c>
      <c r="L3559" s="9">
        <v>0</v>
      </c>
      <c r="M3559" s="21">
        <v>0</v>
      </c>
      <c r="O3559" s="11">
        <f t="shared" si="628"/>
        <v>26081</v>
      </c>
      <c r="P3559" s="11">
        <v>0</v>
      </c>
      <c r="Q3559" s="11">
        <f t="shared" si="629"/>
        <v>7827</v>
      </c>
      <c r="S3559" s="11">
        <f t="shared" si="630"/>
        <v>26081</v>
      </c>
      <c r="T3559" s="11">
        <f t="shared" si="625"/>
        <v>26081</v>
      </c>
      <c r="U3559" s="11">
        <f t="shared" si="631"/>
        <v>2530</v>
      </c>
      <c r="V3559" s="11">
        <f t="shared" si="626"/>
        <v>26081</v>
      </c>
      <c r="W3559" s="12">
        <f t="shared" si="632"/>
        <v>1</v>
      </c>
      <c r="X3559" s="11">
        <f t="shared" si="627"/>
        <v>0</v>
      </c>
      <c r="Y3559" s="12">
        <f t="shared" si="633"/>
        <v>0</v>
      </c>
    </row>
    <row r="3560" spans="1:31">
      <c r="A3560" s="1">
        <v>38257</v>
      </c>
      <c r="B3560" s="7" t="s">
        <v>65</v>
      </c>
      <c r="C3560" s="8" t="str">
        <f t="shared" si="620"/>
        <v>Mon</v>
      </c>
      <c r="F3560" s="9">
        <v>7404</v>
      </c>
      <c r="G3560" s="9">
        <v>5507</v>
      </c>
      <c r="H3560" s="61">
        <v>6945</v>
      </c>
      <c r="I3560" s="9">
        <v>0</v>
      </c>
      <c r="J3560" s="9">
        <v>0</v>
      </c>
      <c r="K3560" s="9">
        <v>8421</v>
      </c>
      <c r="L3560" s="9">
        <v>0</v>
      </c>
      <c r="M3560" s="21">
        <v>0</v>
      </c>
      <c r="O3560" s="11">
        <f t="shared" si="628"/>
        <v>28277</v>
      </c>
      <c r="P3560" s="11">
        <v>0</v>
      </c>
      <c r="Q3560" s="11">
        <f t="shared" si="629"/>
        <v>8421</v>
      </c>
      <c r="S3560" s="11">
        <f t="shared" si="630"/>
        <v>28277</v>
      </c>
      <c r="T3560" s="11">
        <f t="shared" si="625"/>
        <v>28277</v>
      </c>
      <c r="U3560" s="11">
        <f t="shared" si="631"/>
        <v>2196</v>
      </c>
      <c r="V3560" s="11">
        <f t="shared" si="626"/>
        <v>28277</v>
      </c>
      <c r="W3560" s="12">
        <f t="shared" si="632"/>
        <v>1</v>
      </c>
      <c r="X3560" s="11">
        <f t="shared" si="627"/>
        <v>0</v>
      </c>
      <c r="Y3560" s="12">
        <f t="shared" si="633"/>
        <v>0</v>
      </c>
    </row>
    <row r="3561" spans="1:31">
      <c r="A3561" s="1">
        <v>38258</v>
      </c>
      <c r="B3561" s="7" t="s">
        <v>65</v>
      </c>
      <c r="C3561" s="8" t="str">
        <f t="shared" si="620"/>
        <v>Tue</v>
      </c>
      <c r="F3561" s="9">
        <v>7562</v>
      </c>
      <c r="G3561" s="9">
        <v>5655</v>
      </c>
      <c r="H3561" s="61">
        <v>7004</v>
      </c>
      <c r="I3561" s="9">
        <v>0</v>
      </c>
      <c r="J3561" s="9">
        <v>0</v>
      </c>
      <c r="K3561" s="9">
        <v>21168</v>
      </c>
      <c r="L3561" s="9">
        <v>0</v>
      </c>
      <c r="M3561" s="21">
        <v>0</v>
      </c>
      <c r="O3561" s="11">
        <f t="shared" si="628"/>
        <v>41389</v>
      </c>
      <c r="P3561" s="11">
        <v>12984</v>
      </c>
      <c r="Q3561" s="11">
        <f t="shared" si="629"/>
        <v>8184</v>
      </c>
      <c r="S3561" s="11">
        <f t="shared" si="630"/>
        <v>28405</v>
      </c>
      <c r="T3561" s="11">
        <f t="shared" si="625"/>
        <v>28405</v>
      </c>
      <c r="U3561" s="11">
        <f t="shared" si="631"/>
        <v>128</v>
      </c>
      <c r="V3561" s="11">
        <f t="shared" si="626"/>
        <v>28405</v>
      </c>
      <c r="W3561" s="12">
        <f t="shared" si="632"/>
        <v>1</v>
      </c>
      <c r="X3561" s="11">
        <f t="shared" si="627"/>
        <v>0</v>
      </c>
      <c r="Y3561" s="12">
        <f t="shared" si="633"/>
        <v>0</v>
      </c>
    </row>
    <row r="3562" spans="1:31">
      <c r="A3562" s="1">
        <v>38259</v>
      </c>
      <c r="B3562" s="7" t="s">
        <v>65</v>
      </c>
      <c r="C3562" s="8" t="str">
        <f t="shared" si="620"/>
        <v>Wed</v>
      </c>
      <c r="F3562" s="9">
        <v>7051</v>
      </c>
      <c r="G3562" s="9">
        <v>5578</v>
      </c>
      <c r="H3562" s="61">
        <v>7199</v>
      </c>
      <c r="I3562" s="9">
        <v>0</v>
      </c>
      <c r="J3562" s="9">
        <v>0</v>
      </c>
      <c r="K3562" s="9">
        <v>9261</v>
      </c>
      <c r="L3562" s="9">
        <v>0</v>
      </c>
      <c r="M3562" s="21">
        <v>0</v>
      </c>
      <c r="O3562" s="11">
        <f t="shared" si="628"/>
        <v>29089</v>
      </c>
      <c r="P3562" s="11">
        <v>0</v>
      </c>
      <c r="Q3562" s="11">
        <f t="shared" si="629"/>
        <v>9261</v>
      </c>
      <c r="S3562" s="11">
        <f t="shared" si="630"/>
        <v>29089</v>
      </c>
      <c r="T3562" s="11">
        <f t="shared" si="625"/>
        <v>29089</v>
      </c>
      <c r="U3562" s="11">
        <f t="shared" si="631"/>
        <v>684</v>
      </c>
      <c r="V3562" s="11">
        <f t="shared" si="626"/>
        <v>29089</v>
      </c>
      <c r="W3562" s="12">
        <f t="shared" si="632"/>
        <v>1</v>
      </c>
      <c r="X3562" s="11">
        <f t="shared" si="627"/>
        <v>0</v>
      </c>
      <c r="Y3562" s="12">
        <f t="shared" si="633"/>
        <v>0</v>
      </c>
    </row>
    <row r="3563" spans="1:31">
      <c r="A3563" s="1">
        <v>38260</v>
      </c>
      <c r="B3563" s="7" t="s">
        <v>65</v>
      </c>
      <c r="C3563" s="8" t="str">
        <f t="shared" si="620"/>
        <v>Thur</v>
      </c>
      <c r="F3563" s="9">
        <v>6850</v>
      </c>
      <c r="G3563" s="9">
        <v>4684</v>
      </c>
      <c r="H3563" s="61">
        <v>6922</v>
      </c>
      <c r="I3563" s="9">
        <v>0</v>
      </c>
      <c r="J3563" s="9">
        <v>0</v>
      </c>
      <c r="K3563" s="9">
        <v>8645</v>
      </c>
      <c r="L3563" s="9">
        <v>0</v>
      </c>
      <c r="M3563" s="21">
        <v>0</v>
      </c>
      <c r="O3563" s="11">
        <f t="shared" si="628"/>
        <v>27101</v>
      </c>
      <c r="P3563" s="11">
        <v>0</v>
      </c>
      <c r="Q3563" s="11">
        <f t="shared" si="629"/>
        <v>8645</v>
      </c>
      <c r="S3563" s="11">
        <f t="shared" si="630"/>
        <v>27101</v>
      </c>
      <c r="T3563" s="11">
        <f t="shared" si="625"/>
        <v>27101</v>
      </c>
      <c r="U3563" s="11">
        <f t="shared" si="631"/>
        <v>-1988</v>
      </c>
      <c r="V3563" s="11">
        <f t="shared" si="626"/>
        <v>27101</v>
      </c>
      <c r="W3563" s="12">
        <f t="shared" si="632"/>
        <v>1</v>
      </c>
      <c r="X3563" s="11">
        <f t="shared" si="627"/>
        <v>0</v>
      </c>
      <c r="Y3563" s="12">
        <f t="shared" si="633"/>
        <v>0</v>
      </c>
    </row>
    <row r="3564" spans="1:31">
      <c r="A3564" s="1">
        <v>38261</v>
      </c>
      <c r="B3564" s="7" t="s">
        <v>66</v>
      </c>
      <c r="C3564" s="8" t="str">
        <f t="shared" si="620"/>
        <v>Fri</v>
      </c>
      <c r="E3564" s="10">
        <v>0</v>
      </c>
      <c r="F3564" s="9">
        <v>6132</v>
      </c>
      <c r="G3564" s="9">
        <v>4193</v>
      </c>
      <c r="H3564" s="61">
        <v>6518</v>
      </c>
      <c r="I3564" s="9">
        <v>0</v>
      </c>
      <c r="J3564" s="9">
        <v>0</v>
      </c>
      <c r="K3564" s="9">
        <v>7741</v>
      </c>
      <c r="L3564" s="9">
        <v>0</v>
      </c>
      <c r="M3564" s="21">
        <v>0</v>
      </c>
      <c r="O3564" s="11">
        <f t="shared" si="628"/>
        <v>24584</v>
      </c>
      <c r="P3564" s="11">
        <v>0</v>
      </c>
      <c r="Q3564" s="11">
        <f t="shared" si="629"/>
        <v>7741</v>
      </c>
      <c r="S3564" s="11">
        <f t="shared" ref="S3564:S3627" si="634">O3564-P3564</f>
        <v>24584</v>
      </c>
      <c r="T3564" s="11">
        <f t="shared" si="625"/>
        <v>24584</v>
      </c>
      <c r="U3564" s="11">
        <f t="shared" ref="U3564:U3627" si="635">S3564-S3563</f>
        <v>-2517</v>
      </c>
      <c r="V3564" s="11">
        <f t="shared" si="626"/>
        <v>24584</v>
      </c>
      <c r="W3564" s="12">
        <f t="shared" ref="W3564:W3624" si="636">V3564/S3564</f>
        <v>1</v>
      </c>
      <c r="X3564" s="11">
        <f t="shared" si="627"/>
        <v>0</v>
      </c>
      <c r="Y3564" s="12">
        <f t="shared" ref="Y3564:Y3594" si="637">X3564/S3564</f>
        <v>0</v>
      </c>
      <c r="AA3564" s="9">
        <f>INTERCEPT(T3564:T3594,E3564:E3594)</f>
        <v>27519.583975192552</v>
      </c>
      <c r="AB3564" s="9">
        <f>SLOPE(T3564:T3594,E3564:E3594)</f>
        <v>1661.063619085726</v>
      </c>
      <c r="AC3564" s="12">
        <f>RSQ(T3564:T3594,E3564:E3594)</f>
        <v>0.80415079370457099</v>
      </c>
      <c r="AD3564" s="9">
        <f>AA3564+(AB3564*55)</f>
        <v>118878.08302490748</v>
      </c>
      <c r="AE3564" s="10">
        <f>SUM(E3564:E3594)</f>
        <v>187</v>
      </c>
    </row>
    <row r="3565" spans="1:31">
      <c r="A3565" s="1">
        <v>38262</v>
      </c>
      <c r="B3565" s="7" t="s">
        <v>66</v>
      </c>
      <c r="C3565" s="8" t="str">
        <f t="shared" si="620"/>
        <v>Sat</v>
      </c>
      <c r="E3565" s="10">
        <v>0</v>
      </c>
      <c r="F3565" s="9">
        <v>5640</v>
      </c>
      <c r="G3565" s="9">
        <v>3854</v>
      </c>
      <c r="H3565" s="61">
        <v>5841</v>
      </c>
      <c r="I3565" s="9">
        <v>0</v>
      </c>
      <c r="J3565" s="9">
        <v>0</v>
      </c>
      <c r="K3565" s="9">
        <v>6777</v>
      </c>
      <c r="L3565" s="9">
        <v>0</v>
      </c>
      <c r="M3565" s="21">
        <v>0</v>
      </c>
      <c r="O3565" s="11">
        <f t="shared" si="628"/>
        <v>22112</v>
      </c>
      <c r="P3565" s="11">
        <v>0</v>
      </c>
      <c r="Q3565" s="11">
        <f t="shared" si="629"/>
        <v>6777</v>
      </c>
      <c r="S3565" s="11">
        <f t="shared" si="634"/>
        <v>22112</v>
      </c>
      <c r="T3565" s="11">
        <f t="shared" si="625"/>
        <v>22112</v>
      </c>
      <c r="U3565" s="11">
        <f t="shared" si="635"/>
        <v>-2472</v>
      </c>
      <c r="V3565" s="11">
        <f t="shared" si="626"/>
        <v>22112</v>
      </c>
      <c r="W3565" s="12">
        <f t="shared" si="636"/>
        <v>1</v>
      </c>
      <c r="X3565" s="11">
        <f t="shared" si="627"/>
        <v>0</v>
      </c>
      <c r="Y3565" s="12">
        <f t="shared" si="637"/>
        <v>0</v>
      </c>
    </row>
    <row r="3566" spans="1:31">
      <c r="A3566" s="1">
        <v>38263</v>
      </c>
      <c r="B3566" s="7" t="s">
        <v>66</v>
      </c>
      <c r="C3566" s="8" t="str">
        <f t="shared" si="620"/>
        <v>Sun</v>
      </c>
      <c r="E3566" s="10">
        <v>0</v>
      </c>
      <c r="F3566" s="9">
        <v>6477</v>
      </c>
      <c r="G3566" s="9">
        <v>4120</v>
      </c>
      <c r="H3566" s="61">
        <v>6548</v>
      </c>
      <c r="I3566" s="9">
        <v>0</v>
      </c>
      <c r="J3566" s="9">
        <v>0</v>
      </c>
      <c r="K3566" s="9">
        <v>7794</v>
      </c>
      <c r="L3566" s="9">
        <v>0</v>
      </c>
      <c r="M3566" s="21">
        <v>0</v>
      </c>
      <c r="O3566" s="11">
        <f t="shared" si="628"/>
        <v>24939</v>
      </c>
      <c r="P3566" s="11">
        <v>0</v>
      </c>
      <c r="Q3566" s="11">
        <f t="shared" si="629"/>
        <v>7794</v>
      </c>
      <c r="S3566" s="11">
        <f t="shared" si="634"/>
        <v>24939</v>
      </c>
      <c r="T3566" s="11">
        <f t="shared" si="625"/>
        <v>24939</v>
      </c>
      <c r="U3566" s="11">
        <f t="shared" si="635"/>
        <v>2827</v>
      </c>
      <c r="V3566" s="11">
        <f t="shared" si="626"/>
        <v>24939</v>
      </c>
      <c r="W3566" s="12">
        <f t="shared" si="636"/>
        <v>1</v>
      </c>
      <c r="X3566" s="11">
        <f t="shared" si="627"/>
        <v>0</v>
      </c>
      <c r="Y3566" s="12">
        <f t="shared" si="637"/>
        <v>0</v>
      </c>
    </row>
    <row r="3567" spans="1:31">
      <c r="A3567" s="1">
        <v>38264</v>
      </c>
      <c r="B3567" s="7" t="s">
        <v>66</v>
      </c>
      <c r="C3567" s="8" t="str">
        <f t="shared" ref="C3567:C3630" si="638">IF(WEEKDAY(A3567)=1,"Sun",IF(WEEKDAY(A3567)=2,"Mon",IF(WEEKDAY(A3567)=3,"Tue",IF(WEEKDAY(A3567)=4,"Wed",IF(WEEKDAY(A3567)=5,"Thur",IF(WEEKDAY(A3567)=6,"Fri",IF(WEEKDAY(A3567)=7,"Sat")))))))</f>
        <v>Mon</v>
      </c>
      <c r="E3567" s="10">
        <v>0</v>
      </c>
      <c r="F3567" s="9">
        <v>7417</v>
      </c>
      <c r="G3567" s="9">
        <v>4514</v>
      </c>
      <c r="H3567" s="61">
        <v>7230</v>
      </c>
      <c r="I3567" s="9">
        <v>0</v>
      </c>
      <c r="J3567" s="9">
        <v>0</v>
      </c>
      <c r="K3567" s="9">
        <v>9157</v>
      </c>
      <c r="L3567" s="9">
        <v>0</v>
      </c>
      <c r="M3567" s="21">
        <v>0</v>
      </c>
      <c r="O3567" s="11">
        <f t="shared" si="628"/>
        <v>28318</v>
      </c>
      <c r="P3567" s="11">
        <v>0</v>
      </c>
      <c r="Q3567" s="11">
        <f t="shared" si="629"/>
        <v>9157</v>
      </c>
      <c r="S3567" s="11">
        <f t="shared" si="634"/>
        <v>28318</v>
      </c>
      <c r="T3567" s="11">
        <f t="shared" si="625"/>
        <v>28318</v>
      </c>
      <c r="U3567" s="11">
        <f t="shared" si="635"/>
        <v>3379</v>
      </c>
      <c r="V3567" s="11">
        <f t="shared" si="626"/>
        <v>28318</v>
      </c>
      <c r="W3567" s="12">
        <f t="shared" si="636"/>
        <v>1</v>
      </c>
      <c r="X3567" s="11">
        <f t="shared" si="627"/>
        <v>0</v>
      </c>
      <c r="Y3567" s="12">
        <f t="shared" si="637"/>
        <v>0</v>
      </c>
    </row>
    <row r="3568" spans="1:31">
      <c r="A3568" s="1">
        <v>38265</v>
      </c>
      <c r="B3568" s="7" t="s">
        <v>66</v>
      </c>
      <c r="C3568" s="8" t="str">
        <f t="shared" si="638"/>
        <v>Tue</v>
      </c>
      <c r="E3568" s="10">
        <v>10</v>
      </c>
      <c r="F3568" s="9">
        <v>10710</v>
      </c>
      <c r="G3568" s="9">
        <v>4841</v>
      </c>
      <c r="H3568" s="61">
        <v>7967</v>
      </c>
      <c r="I3568" s="9">
        <v>0</v>
      </c>
      <c r="J3568" s="9">
        <v>0</v>
      </c>
      <c r="K3568" s="9">
        <v>10961</v>
      </c>
      <c r="L3568" s="9">
        <v>0</v>
      </c>
      <c r="M3568" s="21">
        <v>0</v>
      </c>
      <c r="O3568" s="11">
        <f t="shared" si="628"/>
        <v>34479</v>
      </c>
      <c r="P3568" s="11">
        <v>0</v>
      </c>
      <c r="Q3568" s="11">
        <f t="shared" si="629"/>
        <v>10961</v>
      </c>
      <c r="S3568" s="11">
        <f t="shared" si="634"/>
        <v>34479</v>
      </c>
      <c r="T3568" s="11">
        <f t="shared" si="625"/>
        <v>34479</v>
      </c>
      <c r="U3568" s="11">
        <f t="shared" si="635"/>
        <v>6161</v>
      </c>
      <c r="V3568" s="11">
        <f t="shared" si="626"/>
        <v>34479</v>
      </c>
      <c r="W3568" s="12">
        <f t="shared" si="636"/>
        <v>1</v>
      </c>
      <c r="X3568" s="11">
        <f t="shared" si="627"/>
        <v>0</v>
      </c>
      <c r="Y3568" s="12">
        <f t="shared" si="637"/>
        <v>0</v>
      </c>
    </row>
    <row r="3569" spans="1:25">
      <c r="A3569" s="1">
        <v>38266</v>
      </c>
      <c r="B3569" s="7" t="s">
        <v>66</v>
      </c>
      <c r="C3569" s="8" t="str">
        <f t="shared" si="638"/>
        <v>Wed</v>
      </c>
      <c r="E3569" s="10">
        <v>9</v>
      </c>
      <c r="F3569" s="9">
        <v>11708</v>
      </c>
      <c r="G3569" s="9">
        <v>4918</v>
      </c>
      <c r="H3569" s="61">
        <v>7970</v>
      </c>
      <c r="I3569" s="9">
        <v>0</v>
      </c>
      <c r="J3569" s="9">
        <v>0</v>
      </c>
      <c r="K3569" s="9">
        <v>11802</v>
      </c>
      <c r="L3569" s="9">
        <v>0</v>
      </c>
      <c r="M3569" s="21">
        <v>0</v>
      </c>
      <c r="O3569" s="11">
        <f t="shared" si="628"/>
        <v>36398</v>
      </c>
      <c r="P3569" s="11">
        <v>0</v>
      </c>
      <c r="Q3569" s="11">
        <f t="shared" si="629"/>
        <v>11802</v>
      </c>
      <c r="S3569" s="11">
        <f t="shared" si="634"/>
        <v>36398</v>
      </c>
      <c r="T3569" s="11">
        <f t="shared" si="625"/>
        <v>36398</v>
      </c>
      <c r="U3569" s="11">
        <f t="shared" si="635"/>
        <v>1919</v>
      </c>
      <c r="V3569" s="11">
        <f t="shared" si="626"/>
        <v>36398</v>
      </c>
      <c r="W3569" s="12">
        <f t="shared" si="636"/>
        <v>1</v>
      </c>
      <c r="X3569" s="11">
        <f t="shared" si="627"/>
        <v>0</v>
      </c>
      <c r="Y3569" s="12">
        <f t="shared" si="637"/>
        <v>0</v>
      </c>
    </row>
    <row r="3570" spans="1:25">
      <c r="A3570" s="1">
        <v>38267</v>
      </c>
      <c r="B3570" s="7" t="s">
        <v>66</v>
      </c>
      <c r="C3570" s="8" t="str">
        <f t="shared" si="638"/>
        <v>Thur</v>
      </c>
      <c r="E3570" s="10">
        <v>5</v>
      </c>
      <c r="F3570" s="9">
        <v>9904</v>
      </c>
      <c r="G3570" s="9">
        <v>4812</v>
      </c>
      <c r="H3570" s="61">
        <v>7565</v>
      </c>
      <c r="I3570" s="9">
        <v>0</v>
      </c>
      <c r="J3570" s="9">
        <v>0</v>
      </c>
      <c r="K3570" s="9">
        <v>11329</v>
      </c>
      <c r="L3570" s="9">
        <v>0</v>
      </c>
      <c r="M3570" s="21">
        <v>0</v>
      </c>
      <c r="O3570" s="11">
        <f t="shared" si="628"/>
        <v>33610</v>
      </c>
      <c r="P3570" s="11">
        <v>6</v>
      </c>
      <c r="Q3570" s="11">
        <f t="shared" si="629"/>
        <v>11323</v>
      </c>
      <c r="S3570" s="11">
        <f t="shared" si="634"/>
        <v>33604</v>
      </c>
      <c r="T3570" s="11">
        <f t="shared" si="625"/>
        <v>33604</v>
      </c>
      <c r="U3570" s="11">
        <f t="shared" si="635"/>
        <v>-2794</v>
      </c>
      <c r="V3570" s="11">
        <f t="shared" si="626"/>
        <v>33604</v>
      </c>
      <c r="W3570" s="12">
        <f t="shared" si="636"/>
        <v>1</v>
      </c>
      <c r="X3570" s="11">
        <f t="shared" si="627"/>
        <v>0</v>
      </c>
      <c r="Y3570" s="12">
        <f t="shared" si="637"/>
        <v>0</v>
      </c>
    </row>
    <row r="3571" spans="1:25">
      <c r="A3571" s="1">
        <v>38268</v>
      </c>
      <c r="B3571" s="7" t="s">
        <v>66</v>
      </c>
      <c r="C3571" s="8" t="str">
        <f t="shared" si="638"/>
        <v>Fri</v>
      </c>
      <c r="E3571" s="10">
        <v>2</v>
      </c>
      <c r="F3571" s="9">
        <v>7729</v>
      </c>
      <c r="G3571" s="9">
        <v>4316</v>
      </c>
      <c r="H3571" s="61">
        <v>6844</v>
      </c>
      <c r="I3571" s="9">
        <v>0</v>
      </c>
      <c r="J3571" s="9">
        <v>0</v>
      </c>
      <c r="K3571" s="9">
        <v>10049</v>
      </c>
      <c r="L3571" s="9">
        <v>0</v>
      </c>
      <c r="M3571" s="21">
        <v>0</v>
      </c>
      <c r="O3571" s="11">
        <f t="shared" si="628"/>
        <v>28938</v>
      </c>
      <c r="P3571" s="11">
        <v>5</v>
      </c>
      <c r="Q3571" s="11">
        <f t="shared" si="629"/>
        <v>10044</v>
      </c>
      <c r="S3571" s="11">
        <f t="shared" si="634"/>
        <v>28933</v>
      </c>
      <c r="T3571" s="11">
        <f t="shared" si="625"/>
        <v>28933</v>
      </c>
      <c r="U3571" s="11">
        <f t="shared" si="635"/>
        <v>-4671</v>
      </c>
      <c r="V3571" s="11">
        <f t="shared" si="626"/>
        <v>28933</v>
      </c>
      <c r="W3571" s="12">
        <f t="shared" si="636"/>
        <v>1</v>
      </c>
      <c r="X3571" s="11">
        <f t="shared" si="627"/>
        <v>0</v>
      </c>
      <c r="Y3571" s="12">
        <f t="shared" si="637"/>
        <v>0</v>
      </c>
    </row>
    <row r="3572" spans="1:25">
      <c r="A3572" s="1">
        <v>38269</v>
      </c>
      <c r="B3572" s="7" t="s">
        <v>66</v>
      </c>
      <c r="C3572" s="8" t="str">
        <f t="shared" si="638"/>
        <v>Sat</v>
      </c>
      <c r="E3572" s="10">
        <v>1</v>
      </c>
      <c r="F3572" s="9">
        <v>6495</v>
      </c>
      <c r="G3572" s="9">
        <v>3893</v>
      </c>
      <c r="H3572" s="61">
        <v>6018</v>
      </c>
      <c r="I3572" s="9">
        <v>0</v>
      </c>
      <c r="J3572" s="9">
        <v>0</v>
      </c>
      <c r="K3572" s="9">
        <v>8870</v>
      </c>
      <c r="L3572" s="9">
        <v>0</v>
      </c>
      <c r="M3572" s="21">
        <v>0</v>
      </c>
      <c r="O3572" s="11">
        <f t="shared" si="628"/>
        <v>25276</v>
      </c>
      <c r="P3572" s="11">
        <v>0</v>
      </c>
      <c r="Q3572" s="11">
        <f t="shared" si="629"/>
        <v>8870</v>
      </c>
      <c r="S3572" s="11">
        <f t="shared" si="634"/>
        <v>25276</v>
      </c>
      <c r="T3572" s="11">
        <f t="shared" si="625"/>
        <v>25276</v>
      </c>
      <c r="U3572" s="11">
        <f t="shared" si="635"/>
        <v>-3657</v>
      </c>
      <c r="V3572" s="11">
        <f t="shared" si="626"/>
        <v>25276</v>
      </c>
      <c r="W3572" s="12">
        <f t="shared" si="636"/>
        <v>1</v>
      </c>
      <c r="X3572" s="11">
        <f t="shared" si="627"/>
        <v>0</v>
      </c>
      <c r="Y3572" s="12">
        <f t="shared" si="637"/>
        <v>0</v>
      </c>
    </row>
    <row r="3573" spans="1:25">
      <c r="A3573" s="1">
        <v>38270</v>
      </c>
      <c r="B3573" s="7" t="s">
        <v>66</v>
      </c>
      <c r="C3573" s="8" t="str">
        <f t="shared" si="638"/>
        <v>Sun</v>
      </c>
      <c r="E3573" s="10">
        <v>2</v>
      </c>
      <c r="F3573" s="9">
        <v>8434</v>
      </c>
      <c r="G3573" s="9">
        <v>4574</v>
      </c>
      <c r="H3573" s="61">
        <v>6909</v>
      </c>
      <c r="I3573" s="9">
        <v>0</v>
      </c>
      <c r="J3573" s="9">
        <v>0</v>
      </c>
      <c r="K3573" s="9">
        <v>10172</v>
      </c>
      <c r="L3573" s="9">
        <v>0</v>
      </c>
      <c r="M3573" s="21">
        <v>0</v>
      </c>
      <c r="O3573" s="11">
        <f t="shared" si="628"/>
        <v>30089</v>
      </c>
      <c r="P3573" s="11">
        <v>0</v>
      </c>
      <c r="Q3573" s="11">
        <f t="shared" si="629"/>
        <v>10172</v>
      </c>
      <c r="S3573" s="11">
        <f t="shared" si="634"/>
        <v>30089</v>
      </c>
      <c r="T3573" s="11">
        <f t="shared" si="625"/>
        <v>30089</v>
      </c>
      <c r="U3573" s="11">
        <f t="shared" si="635"/>
        <v>4813</v>
      </c>
      <c r="V3573" s="11">
        <f t="shared" si="626"/>
        <v>30089</v>
      </c>
      <c r="W3573" s="12">
        <f t="shared" si="636"/>
        <v>1</v>
      </c>
      <c r="X3573" s="11">
        <f t="shared" si="627"/>
        <v>0</v>
      </c>
      <c r="Y3573" s="12">
        <f t="shared" si="637"/>
        <v>0</v>
      </c>
    </row>
    <row r="3574" spans="1:25">
      <c r="A3574" s="1">
        <v>38271</v>
      </c>
      <c r="B3574" s="7" t="s">
        <v>66</v>
      </c>
      <c r="C3574" s="8" t="str">
        <f t="shared" si="638"/>
        <v>Mon</v>
      </c>
      <c r="E3574" s="10">
        <v>11</v>
      </c>
      <c r="F3574" s="9">
        <v>13785</v>
      </c>
      <c r="G3574" s="9">
        <v>5419</v>
      </c>
      <c r="H3574" s="61">
        <v>8252</v>
      </c>
      <c r="I3574" s="9">
        <v>0</v>
      </c>
      <c r="J3574" s="9">
        <v>0</v>
      </c>
      <c r="K3574" s="9">
        <v>12890</v>
      </c>
      <c r="L3574" s="9">
        <v>0</v>
      </c>
      <c r="M3574" s="21">
        <v>0</v>
      </c>
      <c r="O3574" s="11">
        <f t="shared" si="628"/>
        <v>40346</v>
      </c>
      <c r="P3574" s="11">
        <v>0</v>
      </c>
      <c r="Q3574" s="11">
        <f t="shared" si="629"/>
        <v>12890</v>
      </c>
      <c r="S3574" s="11">
        <f t="shared" si="634"/>
        <v>40346</v>
      </c>
      <c r="T3574" s="11">
        <f t="shared" si="625"/>
        <v>40346</v>
      </c>
      <c r="U3574" s="11">
        <f t="shared" si="635"/>
        <v>10257</v>
      </c>
      <c r="V3574" s="11">
        <f t="shared" si="626"/>
        <v>40346</v>
      </c>
      <c r="W3574" s="12">
        <f t="shared" si="636"/>
        <v>1</v>
      </c>
      <c r="X3574" s="11">
        <f t="shared" si="627"/>
        <v>0</v>
      </c>
      <c r="Y3574" s="12">
        <f t="shared" si="637"/>
        <v>0</v>
      </c>
    </row>
    <row r="3575" spans="1:25">
      <c r="A3575" s="1">
        <v>38272</v>
      </c>
      <c r="B3575" s="7" t="s">
        <v>66</v>
      </c>
      <c r="C3575" s="8" t="str">
        <f t="shared" si="638"/>
        <v>Tue</v>
      </c>
      <c r="E3575" s="10">
        <v>8</v>
      </c>
      <c r="F3575" s="9">
        <v>12368</v>
      </c>
      <c r="G3575" s="9">
        <v>5183</v>
      </c>
      <c r="H3575" s="61">
        <v>7822</v>
      </c>
      <c r="I3575" s="9">
        <v>0</v>
      </c>
      <c r="J3575" s="9">
        <v>0</v>
      </c>
      <c r="K3575" s="9">
        <v>12369</v>
      </c>
      <c r="L3575" s="9">
        <v>0</v>
      </c>
      <c r="M3575" s="21">
        <v>0</v>
      </c>
      <c r="O3575" s="11">
        <f t="shared" si="628"/>
        <v>37742</v>
      </c>
      <c r="P3575" s="11">
        <v>0</v>
      </c>
      <c r="Q3575" s="11">
        <f t="shared" si="629"/>
        <v>12369</v>
      </c>
      <c r="S3575" s="11">
        <f t="shared" si="634"/>
        <v>37742</v>
      </c>
      <c r="T3575" s="11">
        <f t="shared" si="625"/>
        <v>37742</v>
      </c>
      <c r="U3575" s="11">
        <f t="shared" si="635"/>
        <v>-2604</v>
      </c>
      <c r="V3575" s="11">
        <f t="shared" si="626"/>
        <v>37742</v>
      </c>
      <c r="W3575" s="12">
        <f t="shared" si="636"/>
        <v>1</v>
      </c>
      <c r="X3575" s="11">
        <f t="shared" si="627"/>
        <v>0</v>
      </c>
      <c r="Y3575" s="12">
        <f t="shared" si="637"/>
        <v>0</v>
      </c>
    </row>
    <row r="3576" spans="1:25">
      <c r="A3576" s="1">
        <v>38273</v>
      </c>
      <c r="B3576" s="7" t="s">
        <v>66</v>
      </c>
      <c r="C3576" s="8" t="str">
        <f t="shared" si="638"/>
        <v>Wed</v>
      </c>
      <c r="E3576" s="10">
        <v>9</v>
      </c>
      <c r="F3576" s="9">
        <v>14938</v>
      </c>
      <c r="G3576" s="9">
        <v>5568</v>
      </c>
      <c r="H3576" s="61">
        <v>8323</v>
      </c>
      <c r="I3576" s="9">
        <v>0</v>
      </c>
      <c r="J3576" s="9">
        <v>0</v>
      </c>
      <c r="K3576" s="9">
        <v>13645</v>
      </c>
      <c r="L3576" s="9">
        <v>0</v>
      </c>
      <c r="M3576" s="21">
        <v>0</v>
      </c>
      <c r="O3576" s="11">
        <f t="shared" si="628"/>
        <v>42474</v>
      </c>
      <c r="P3576" s="11">
        <v>0</v>
      </c>
      <c r="Q3576" s="11">
        <f t="shared" si="629"/>
        <v>13645</v>
      </c>
      <c r="S3576" s="11">
        <f t="shared" si="634"/>
        <v>42474</v>
      </c>
      <c r="T3576" s="11">
        <f t="shared" si="625"/>
        <v>42474</v>
      </c>
      <c r="U3576" s="11">
        <f t="shared" si="635"/>
        <v>4732</v>
      </c>
      <c r="V3576" s="11">
        <f t="shared" si="626"/>
        <v>42474</v>
      </c>
      <c r="W3576" s="12">
        <f t="shared" si="636"/>
        <v>1</v>
      </c>
      <c r="X3576" s="11">
        <f t="shared" si="627"/>
        <v>0</v>
      </c>
      <c r="Y3576" s="12">
        <f t="shared" si="637"/>
        <v>0</v>
      </c>
    </row>
    <row r="3577" spans="1:25">
      <c r="A3577" s="1">
        <v>38274</v>
      </c>
      <c r="B3577" s="7" t="s">
        <v>66</v>
      </c>
      <c r="C3577" s="8" t="str">
        <f t="shared" si="638"/>
        <v>Thur</v>
      </c>
      <c r="E3577" s="10">
        <v>3</v>
      </c>
      <c r="F3577" s="9">
        <v>9272</v>
      </c>
      <c r="G3577" s="9">
        <v>4821</v>
      </c>
      <c r="H3577" s="61">
        <v>7445</v>
      </c>
      <c r="I3577" s="9">
        <v>0</v>
      </c>
      <c r="J3577" s="9">
        <v>0</v>
      </c>
      <c r="K3577" s="9">
        <v>11665</v>
      </c>
      <c r="L3577" s="9">
        <v>0</v>
      </c>
      <c r="M3577" s="21">
        <v>0</v>
      </c>
      <c r="O3577" s="11">
        <f t="shared" si="628"/>
        <v>33203</v>
      </c>
      <c r="P3577" s="11">
        <v>0</v>
      </c>
      <c r="Q3577" s="11">
        <f t="shared" si="629"/>
        <v>11665</v>
      </c>
      <c r="S3577" s="11">
        <f t="shared" si="634"/>
        <v>33203</v>
      </c>
      <c r="T3577" s="11">
        <f t="shared" si="625"/>
        <v>33203</v>
      </c>
      <c r="U3577" s="11">
        <f t="shared" si="635"/>
        <v>-9271</v>
      </c>
      <c r="V3577" s="11">
        <f t="shared" si="626"/>
        <v>33203</v>
      </c>
      <c r="W3577" s="12">
        <f t="shared" si="636"/>
        <v>1</v>
      </c>
      <c r="X3577" s="11">
        <f t="shared" si="627"/>
        <v>0</v>
      </c>
      <c r="Y3577" s="12">
        <f t="shared" si="637"/>
        <v>0</v>
      </c>
    </row>
    <row r="3578" spans="1:25">
      <c r="A3578" s="1">
        <v>38275</v>
      </c>
      <c r="B3578" s="7" t="s">
        <v>66</v>
      </c>
      <c r="C3578" s="8" t="str">
        <f t="shared" si="638"/>
        <v>Fri</v>
      </c>
      <c r="E3578" s="10">
        <v>7</v>
      </c>
      <c r="F3578" s="9">
        <v>13047</v>
      </c>
      <c r="G3578" s="9">
        <v>5528</v>
      </c>
      <c r="H3578" s="61">
        <v>8134</v>
      </c>
      <c r="I3578" s="9">
        <v>0</v>
      </c>
      <c r="J3578" s="9">
        <v>0</v>
      </c>
      <c r="K3578" s="9">
        <v>13172</v>
      </c>
      <c r="L3578" s="9">
        <v>0</v>
      </c>
      <c r="M3578" s="21">
        <v>0</v>
      </c>
      <c r="O3578" s="11">
        <f t="shared" si="628"/>
        <v>39881</v>
      </c>
      <c r="P3578" s="11">
        <v>0</v>
      </c>
      <c r="Q3578" s="11">
        <f t="shared" si="629"/>
        <v>13172</v>
      </c>
      <c r="S3578" s="11">
        <f t="shared" si="634"/>
        <v>39881</v>
      </c>
      <c r="T3578" s="11">
        <f t="shared" si="625"/>
        <v>39881</v>
      </c>
      <c r="U3578" s="11">
        <f t="shared" si="635"/>
        <v>6678</v>
      </c>
      <c r="V3578" s="11">
        <f t="shared" si="626"/>
        <v>39881</v>
      </c>
      <c r="W3578" s="12">
        <f t="shared" si="636"/>
        <v>1</v>
      </c>
      <c r="X3578" s="11">
        <f t="shared" si="627"/>
        <v>0</v>
      </c>
      <c r="Y3578" s="12">
        <f t="shared" si="637"/>
        <v>0</v>
      </c>
    </row>
    <row r="3579" spans="1:25">
      <c r="A3579" s="1">
        <v>38276</v>
      </c>
      <c r="B3579" s="7" t="s">
        <v>66</v>
      </c>
      <c r="C3579" s="8" t="str">
        <f t="shared" si="638"/>
        <v>Sat</v>
      </c>
      <c r="E3579" s="10">
        <v>9</v>
      </c>
      <c r="F3579" s="9">
        <v>16610</v>
      </c>
      <c r="G3579" s="9">
        <v>5663</v>
      </c>
      <c r="H3579" s="61">
        <v>7565</v>
      </c>
      <c r="I3579" s="9">
        <v>0</v>
      </c>
      <c r="J3579" s="9">
        <v>0</v>
      </c>
      <c r="K3579" s="9">
        <v>12731</v>
      </c>
      <c r="L3579" s="9">
        <v>0</v>
      </c>
      <c r="M3579" s="21">
        <v>0</v>
      </c>
      <c r="O3579" s="11">
        <f t="shared" si="628"/>
        <v>42569</v>
      </c>
      <c r="P3579" s="11">
        <v>0</v>
      </c>
      <c r="Q3579" s="11">
        <f t="shared" si="629"/>
        <v>12731</v>
      </c>
      <c r="S3579" s="11">
        <f t="shared" si="634"/>
        <v>42569</v>
      </c>
      <c r="T3579" s="11">
        <f t="shared" si="625"/>
        <v>42569</v>
      </c>
      <c r="U3579" s="11">
        <f t="shared" si="635"/>
        <v>2688</v>
      </c>
      <c r="V3579" s="11">
        <f t="shared" si="626"/>
        <v>42569</v>
      </c>
      <c r="W3579" s="12">
        <f t="shared" si="636"/>
        <v>1</v>
      </c>
      <c r="X3579" s="11">
        <f t="shared" si="627"/>
        <v>0</v>
      </c>
      <c r="Y3579" s="12">
        <f t="shared" si="637"/>
        <v>0</v>
      </c>
    </row>
    <row r="3580" spans="1:25">
      <c r="A3580" s="1">
        <v>38277</v>
      </c>
      <c r="B3580" s="7" t="s">
        <v>66</v>
      </c>
      <c r="C3580" s="8" t="str">
        <f t="shared" si="638"/>
        <v>Sun</v>
      </c>
      <c r="E3580" s="10">
        <v>13</v>
      </c>
      <c r="F3580" s="9">
        <v>19389</v>
      </c>
      <c r="G3580" s="9">
        <v>6267</v>
      </c>
      <c r="H3580" s="61">
        <v>8249</v>
      </c>
      <c r="I3580" s="9">
        <v>0</v>
      </c>
      <c r="J3580" s="9">
        <v>0</v>
      </c>
      <c r="K3580" s="9">
        <v>14357</v>
      </c>
      <c r="L3580" s="9">
        <v>56</v>
      </c>
      <c r="M3580" s="21">
        <v>0</v>
      </c>
      <c r="O3580" s="11">
        <f t="shared" si="628"/>
        <v>48318</v>
      </c>
      <c r="P3580" s="11">
        <v>0</v>
      </c>
      <c r="Q3580" s="11">
        <f t="shared" si="629"/>
        <v>14357</v>
      </c>
      <c r="S3580" s="11">
        <f t="shared" si="634"/>
        <v>48318</v>
      </c>
      <c r="T3580" s="11">
        <f t="shared" si="625"/>
        <v>48318</v>
      </c>
      <c r="U3580" s="11">
        <f t="shared" si="635"/>
        <v>5749</v>
      </c>
      <c r="V3580" s="11">
        <f t="shared" si="626"/>
        <v>48262</v>
      </c>
      <c r="W3580" s="12">
        <f t="shared" si="636"/>
        <v>0.99884101163127614</v>
      </c>
      <c r="X3580" s="11">
        <f t="shared" si="627"/>
        <v>56</v>
      </c>
      <c r="Y3580" s="12">
        <f t="shared" si="637"/>
        <v>1.158988368723871E-3</v>
      </c>
    </row>
    <row r="3581" spans="1:25">
      <c r="A3581" s="1">
        <v>38278</v>
      </c>
      <c r="B3581" s="7" t="s">
        <v>66</v>
      </c>
      <c r="C3581" s="8" t="str">
        <f t="shared" si="638"/>
        <v>Mon</v>
      </c>
      <c r="E3581" s="10">
        <v>4</v>
      </c>
      <c r="F3581" s="9">
        <v>11983</v>
      </c>
      <c r="G3581" s="9">
        <v>5326</v>
      </c>
      <c r="H3581" s="61">
        <v>7703</v>
      </c>
      <c r="I3581" s="9">
        <v>0</v>
      </c>
      <c r="J3581" s="9">
        <v>0</v>
      </c>
      <c r="K3581" s="9">
        <v>13249</v>
      </c>
      <c r="L3581" s="9">
        <v>0</v>
      </c>
      <c r="M3581" s="21">
        <v>0</v>
      </c>
      <c r="O3581" s="11">
        <f t="shared" si="628"/>
        <v>38261</v>
      </c>
      <c r="P3581" s="11">
        <v>0</v>
      </c>
      <c r="Q3581" s="11">
        <f t="shared" si="629"/>
        <v>13249</v>
      </c>
      <c r="S3581" s="11">
        <f t="shared" si="634"/>
        <v>38261</v>
      </c>
      <c r="T3581" s="11">
        <f t="shared" si="625"/>
        <v>38261</v>
      </c>
      <c r="U3581" s="11">
        <f t="shared" si="635"/>
        <v>-10057</v>
      </c>
      <c r="V3581" s="11">
        <f t="shared" si="626"/>
        <v>38261</v>
      </c>
      <c r="W3581" s="12">
        <f t="shared" si="636"/>
        <v>1</v>
      </c>
      <c r="X3581" s="11">
        <f t="shared" si="627"/>
        <v>0</v>
      </c>
      <c r="Y3581" s="12">
        <f t="shared" si="637"/>
        <v>0</v>
      </c>
    </row>
    <row r="3582" spans="1:25">
      <c r="A3582" s="1">
        <v>38279</v>
      </c>
      <c r="B3582" s="7" t="s">
        <v>66</v>
      </c>
      <c r="C3582" s="8" t="str">
        <f t="shared" si="638"/>
        <v>Tue</v>
      </c>
      <c r="E3582" s="10">
        <v>0</v>
      </c>
      <c r="F3582" s="9">
        <v>9398</v>
      </c>
      <c r="G3582" s="9">
        <v>4889</v>
      </c>
      <c r="H3582" s="61">
        <v>7395</v>
      </c>
      <c r="I3582" s="9">
        <v>0</v>
      </c>
      <c r="J3582" s="9">
        <v>0</v>
      </c>
      <c r="K3582" s="9">
        <v>12273</v>
      </c>
      <c r="L3582" s="9">
        <v>0</v>
      </c>
      <c r="M3582" s="21">
        <v>0</v>
      </c>
      <c r="O3582" s="11">
        <f t="shared" si="628"/>
        <v>33955</v>
      </c>
      <c r="P3582" s="11">
        <v>0</v>
      </c>
      <c r="Q3582" s="11">
        <f t="shared" si="629"/>
        <v>12273</v>
      </c>
      <c r="S3582" s="11">
        <f t="shared" si="634"/>
        <v>33955</v>
      </c>
      <c r="T3582" s="11">
        <f t="shared" si="625"/>
        <v>33955</v>
      </c>
      <c r="U3582" s="11">
        <f t="shared" si="635"/>
        <v>-4306</v>
      </c>
      <c r="V3582" s="11">
        <f t="shared" si="626"/>
        <v>33955</v>
      </c>
      <c r="W3582" s="12">
        <f t="shared" si="636"/>
        <v>1</v>
      </c>
      <c r="X3582" s="11">
        <f t="shared" si="627"/>
        <v>0</v>
      </c>
      <c r="Y3582" s="12">
        <f t="shared" si="637"/>
        <v>0</v>
      </c>
    </row>
    <row r="3583" spans="1:25">
      <c r="A3583" s="1">
        <v>38280</v>
      </c>
      <c r="B3583" s="7" t="s">
        <v>66</v>
      </c>
      <c r="C3583" s="8" t="str">
        <f t="shared" si="638"/>
        <v>Wed</v>
      </c>
      <c r="E3583" s="10">
        <v>8</v>
      </c>
      <c r="F3583" s="9">
        <v>14281</v>
      </c>
      <c r="G3583" s="9">
        <v>5749</v>
      </c>
      <c r="H3583" s="61">
        <v>8217</v>
      </c>
      <c r="I3583" s="9">
        <v>0</v>
      </c>
      <c r="J3583" s="9">
        <v>0</v>
      </c>
      <c r="K3583" s="9">
        <v>14434</v>
      </c>
      <c r="L3583" s="9">
        <v>0</v>
      </c>
      <c r="M3583" s="21">
        <v>0</v>
      </c>
      <c r="O3583" s="11">
        <f t="shared" si="628"/>
        <v>42681</v>
      </c>
      <c r="P3583" s="11">
        <v>0</v>
      </c>
      <c r="Q3583" s="11">
        <f t="shared" si="629"/>
        <v>14434</v>
      </c>
      <c r="S3583" s="11">
        <f t="shared" si="634"/>
        <v>42681</v>
      </c>
      <c r="T3583" s="11">
        <f t="shared" si="625"/>
        <v>42681</v>
      </c>
      <c r="U3583" s="11">
        <f t="shared" si="635"/>
        <v>8726</v>
      </c>
      <c r="V3583" s="11">
        <f t="shared" si="626"/>
        <v>42681</v>
      </c>
      <c r="W3583" s="12">
        <f t="shared" si="636"/>
        <v>1</v>
      </c>
      <c r="X3583" s="11">
        <f t="shared" si="627"/>
        <v>0</v>
      </c>
      <c r="Y3583" s="12">
        <f t="shared" si="637"/>
        <v>0</v>
      </c>
    </row>
    <row r="3584" spans="1:25">
      <c r="A3584" s="1">
        <v>38281</v>
      </c>
      <c r="B3584" s="7" t="s">
        <v>66</v>
      </c>
      <c r="C3584" s="8" t="str">
        <f t="shared" si="638"/>
        <v>Thur</v>
      </c>
      <c r="E3584" s="10">
        <v>8</v>
      </c>
      <c r="F3584" s="9">
        <v>15692</v>
      </c>
      <c r="G3584" s="9">
        <v>5816</v>
      </c>
      <c r="H3584" s="61">
        <v>8400</v>
      </c>
      <c r="I3584" s="9">
        <v>0</v>
      </c>
      <c r="J3584" s="9">
        <v>0</v>
      </c>
      <c r="K3584" s="9">
        <v>14913</v>
      </c>
      <c r="L3584" s="9">
        <v>0</v>
      </c>
      <c r="M3584" s="21">
        <v>0</v>
      </c>
      <c r="O3584" s="11">
        <f t="shared" si="628"/>
        <v>44821</v>
      </c>
      <c r="P3584" s="11">
        <v>0</v>
      </c>
      <c r="Q3584" s="11">
        <f t="shared" si="629"/>
        <v>14913</v>
      </c>
      <c r="S3584" s="11">
        <f t="shared" si="634"/>
        <v>44821</v>
      </c>
      <c r="T3584" s="11">
        <f t="shared" si="625"/>
        <v>44821</v>
      </c>
      <c r="U3584" s="11">
        <f t="shared" si="635"/>
        <v>2140</v>
      </c>
      <c r="V3584" s="11">
        <f t="shared" si="626"/>
        <v>44821</v>
      </c>
      <c r="W3584" s="12">
        <f t="shared" si="636"/>
        <v>1</v>
      </c>
      <c r="X3584" s="11">
        <f t="shared" si="627"/>
        <v>0</v>
      </c>
      <c r="Y3584" s="12">
        <f t="shared" si="637"/>
        <v>0</v>
      </c>
    </row>
    <row r="3585" spans="1:31">
      <c r="A3585" s="1">
        <v>38282</v>
      </c>
      <c r="B3585" s="7" t="s">
        <v>66</v>
      </c>
      <c r="C3585" s="8" t="str">
        <f t="shared" si="638"/>
        <v>Fri</v>
      </c>
      <c r="E3585" s="10">
        <v>11</v>
      </c>
      <c r="F3585" s="9">
        <v>19143</v>
      </c>
      <c r="G3585" s="9">
        <v>5929</v>
      </c>
      <c r="H3585" s="61">
        <v>8448</v>
      </c>
      <c r="I3585" s="9">
        <v>0</v>
      </c>
      <c r="J3585" s="9">
        <v>0</v>
      </c>
      <c r="K3585" s="9">
        <v>15272</v>
      </c>
      <c r="L3585" s="9">
        <v>0</v>
      </c>
      <c r="M3585" s="21">
        <v>0</v>
      </c>
      <c r="O3585" s="11">
        <f t="shared" si="628"/>
        <v>48792</v>
      </c>
      <c r="P3585" s="11">
        <v>0</v>
      </c>
      <c r="Q3585" s="11">
        <f t="shared" si="629"/>
        <v>15272</v>
      </c>
      <c r="S3585" s="11">
        <f t="shared" si="634"/>
        <v>48792</v>
      </c>
      <c r="T3585" s="11">
        <f t="shared" si="625"/>
        <v>48792</v>
      </c>
      <c r="U3585" s="11">
        <f t="shared" si="635"/>
        <v>3971</v>
      </c>
      <c r="V3585" s="11">
        <f t="shared" si="626"/>
        <v>48792</v>
      </c>
      <c r="W3585" s="12">
        <f t="shared" si="636"/>
        <v>1</v>
      </c>
      <c r="X3585" s="11">
        <f t="shared" si="627"/>
        <v>0</v>
      </c>
      <c r="Y3585" s="12">
        <f t="shared" si="637"/>
        <v>0</v>
      </c>
    </row>
    <row r="3586" spans="1:31">
      <c r="A3586" s="1">
        <v>38283</v>
      </c>
      <c r="B3586" s="7" t="s">
        <v>66</v>
      </c>
      <c r="C3586" s="8" t="str">
        <f t="shared" si="638"/>
        <v>Sat</v>
      </c>
      <c r="E3586" s="10">
        <v>14</v>
      </c>
      <c r="F3586" s="9">
        <v>19170</v>
      </c>
      <c r="G3586" s="9">
        <v>5741</v>
      </c>
      <c r="H3586" s="61">
        <v>7970</v>
      </c>
      <c r="I3586" s="9">
        <v>0</v>
      </c>
      <c r="J3586" s="9">
        <v>0</v>
      </c>
      <c r="K3586" s="9">
        <v>15058</v>
      </c>
      <c r="L3586" s="9">
        <v>0</v>
      </c>
      <c r="M3586" s="21">
        <v>0</v>
      </c>
      <c r="O3586" s="11">
        <f t="shared" si="628"/>
        <v>47939</v>
      </c>
      <c r="P3586" s="11">
        <v>0</v>
      </c>
      <c r="Q3586" s="11">
        <f t="shared" si="629"/>
        <v>15058</v>
      </c>
      <c r="S3586" s="11">
        <f t="shared" si="634"/>
        <v>47939</v>
      </c>
      <c r="T3586" s="11">
        <f t="shared" si="625"/>
        <v>47939</v>
      </c>
      <c r="U3586" s="11">
        <f t="shared" si="635"/>
        <v>-853</v>
      </c>
      <c r="V3586" s="11">
        <f t="shared" si="626"/>
        <v>47939</v>
      </c>
      <c r="W3586" s="12">
        <f t="shared" si="636"/>
        <v>1</v>
      </c>
      <c r="X3586" s="11">
        <f t="shared" si="627"/>
        <v>0</v>
      </c>
      <c r="Y3586" s="12">
        <f t="shared" si="637"/>
        <v>0</v>
      </c>
    </row>
    <row r="3587" spans="1:31">
      <c r="A3587" s="1">
        <v>38284</v>
      </c>
      <c r="B3587" s="7" t="s">
        <v>66</v>
      </c>
      <c r="C3587" s="8" t="str">
        <f t="shared" si="638"/>
        <v>Sun</v>
      </c>
      <c r="E3587" s="10">
        <v>14</v>
      </c>
      <c r="F3587" s="9">
        <v>22802</v>
      </c>
      <c r="G3587" s="9">
        <v>6417</v>
      </c>
      <c r="H3587" s="61">
        <v>8734</v>
      </c>
      <c r="I3587" s="9">
        <v>0</v>
      </c>
      <c r="J3587" s="9">
        <v>0</v>
      </c>
      <c r="K3587" s="9">
        <v>16216</v>
      </c>
      <c r="L3587" s="9">
        <v>84</v>
      </c>
      <c r="M3587" s="21">
        <v>0</v>
      </c>
      <c r="O3587" s="11">
        <f t="shared" si="628"/>
        <v>54253</v>
      </c>
      <c r="P3587" s="11">
        <v>0</v>
      </c>
      <c r="Q3587" s="11">
        <f t="shared" si="629"/>
        <v>16216</v>
      </c>
      <c r="S3587" s="11">
        <f t="shared" si="634"/>
        <v>54253</v>
      </c>
      <c r="T3587" s="11">
        <f t="shared" ref="T3587:T3650" si="639">SUM(S3587,D3587)</f>
        <v>54253</v>
      </c>
      <c r="U3587" s="11">
        <f t="shared" si="635"/>
        <v>6314</v>
      </c>
      <c r="V3587" s="11">
        <f t="shared" ref="V3587:V3650" si="640">SUM(F3587:K3587)-P3587</f>
        <v>54169</v>
      </c>
      <c r="W3587" s="12">
        <f t="shared" si="636"/>
        <v>0.99845169852358395</v>
      </c>
      <c r="X3587" s="11">
        <f t="shared" ref="X3587:X3650" si="641">SUM(L3587:M3587)</f>
        <v>84</v>
      </c>
      <c r="Y3587" s="12">
        <f t="shared" si="637"/>
        <v>1.5483014764160507E-3</v>
      </c>
    </row>
    <row r="3588" spans="1:31">
      <c r="A3588" s="1">
        <v>38285</v>
      </c>
      <c r="B3588" s="7" t="s">
        <v>66</v>
      </c>
      <c r="C3588" s="8" t="str">
        <f t="shared" si="638"/>
        <v>Mon</v>
      </c>
      <c r="E3588" s="10">
        <v>11</v>
      </c>
      <c r="F3588" s="9">
        <v>20640</v>
      </c>
      <c r="G3588" s="9">
        <v>6634</v>
      </c>
      <c r="H3588" s="61">
        <v>9184</v>
      </c>
      <c r="I3588" s="9">
        <v>0</v>
      </c>
      <c r="J3588" s="9">
        <v>0</v>
      </c>
      <c r="K3588" s="9">
        <v>13341</v>
      </c>
      <c r="L3588" s="9">
        <v>0</v>
      </c>
      <c r="M3588" s="21">
        <v>0</v>
      </c>
      <c r="O3588" s="11">
        <f t="shared" ref="O3588:O3651" si="642">SUM(F3588:M3588)</f>
        <v>49799</v>
      </c>
      <c r="P3588" s="11">
        <v>0</v>
      </c>
      <c r="Q3588" s="11">
        <f t="shared" ref="Q3588:Q3651" si="643">K3588-P3588</f>
        <v>13341</v>
      </c>
      <c r="S3588" s="11">
        <f t="shared" si="634"/>
        <v>49799</v>
      </c>
      <c r="T3588" s="11">
        <f t="shared" si="639"/>
        <v>49799</v>
      </c>
      <c r="U3588" s="11">
        <f t="shared" si="635"/>
        <v>-4454</v>
      </c>
      <c r="V3588" s="11">
        <f t="shared" si="640"/>
        <v>49799</v>
      </c>
      <c r="W3588" s="12">
        <f t="shared" si="636"/>
        <v>1</v>
      </c>
      <c r="X3588" s="11">
        <f t="shared" si="641"/>
        <v>0</v>
      </c>
      <c r="Y3588" s="12">
        <f t="shared" si="637"/>
        <v>0</v>
      </c>
    </row>
    <row r="3589" spans="1:31">
      <c r="A3589" s="1">
        <v>38286</v>
      </c>
      <c r="B3589" s="7" t="s">
        <v>66</v>
      </c>
      <c r="C3589" s="8" t="str">
        <f t="shared" si="638"/>
        <v>Tue</v>
      </c>
      <c r="E3589" s="10">
        <v>9</v>
      </c>
      <c r="F3589" s="9">
        <v>16900</v>
      </c>
      <c r="G3589" s="9">
        <v>5969</v>
      </c>
      <c r="H3589" s="61">
        <v>8373</v>
      </c>
      <c r="I3589" s="9">
        <v>0</v>
      </c>
      <c r="J3589" s="9">
        <v>0</v>
      </c>
      <c r="K3589" s="9">
        <v>14152</v>
      </c>
      <c r="L3589" s="9">
        <v>0</v>
      </c>
      <c r="M3589" s="21">
        <v>0</v>
      </c>
      <c r="O3589" s="11">
        <f t="shared" si="642"/>
        <v>45394</v>
      </c>
      <c r="P3589" s="11">
        <v>0</v>
      </c>
      <c r="Q3589" s="11">
        <f t="shared" si="643"/>
        <v>14152</v>
      </c>
      <c r="S3589" s="11">
        <f t="shared" si="634"/>
        <v>45394</v>
      </c>
      <c r="T3589" s="11">
        <f t="shared" si="639"/>
        <v>45394</v>
      </c>
      <c r="U3589" s="11">
        <f t="shared" si="635"/>
        <v>-4405</v>
      </c>
      <c r="V3589" s="11">
        <f t="shared" si="640"/>
        <v>45394</v>
      </c>
      <c r="W3589" s="12">
        <f t="shared" si="636"/>
        <v>1</v>
      </c>
      <c r="X3589" s="11">
        <f t="shared" si="641"/>
        <v>0</v>
      </c>
      <c r="Y3589" s="12">
        <f t="shared" si="637"/>
        <v>0</v>
      </c>
    </row>
    <row r="3590" spans="1:31">
      <c r="A3590" s="1">
        <v>38287</v>
      </c>
      <c r="B3590" s="7" t="s">
        <v>66</v>
      </c>
      <c r="C3590" s="8" t="str">
        <f t="shared" si="638"/>
        <v>Wed</v>
      </c>
      <c r="E3590" s="10">
        <v>8</v>
      </c>
      <c r="F3590" s="9">
        <v>16401</v>
      </c>
      <c r="G3590" s="9">
        <v>5801</v>
      </c>
      <c r="H3590" s="61">
        <v>7794</v>
      </c>
      <c r="I3590" s="9">
        <v>0</v>
      </c>
      <c r="J3590" s="9">
        <v>0</v>
      </c>
      <c r="K3590" s="9">
        <v>15867</v>
      </c>
      <c r="L3590" s="9">
        <v>0</v>
      </c>
      <c r="M3590" s="21">
        <v>0</v>
      </c>
      <c r="O3590" s="11">
        <f t="shared" si="642"/>
        <v>45863</v>
      </c>
      <c r="P3590" s="11">
        <v>0</v>
      </c>
      <c r="Q3590" s="11">
        <f t="shared" si="643"/>
        <v>15867</v>
      </c>
      <c r="S3590" s="11">
        <f t="shared" si="634"/>
        <v>45863</v>
      </c>
      <c r="T3590" s="11">
        <f t="shared" si="639"/>
        <v>45863</v>
      </c>
      <c r="U3590" s="11">
        <f t="shared" si="635"/>
        <v>469</v>
      </c>
      <c r="V3590" s="11">
        <f t="shared" si="640"/>
        <v>45863</v>
      </c>
      <c r="W3590" s="12">
        <f t="shared" si="636"/>
        <v>1</v>
      </c>
      <c r="X3590" s="11">
        <f t="shared" si="641"/>
        <v>0</v>
      </c>
      <c r="Y3590" s="12">
        <f t="shared" si="637"/>
        <v>0</v>
      </c>
    </row>
    <row r="3591" spans="1:31">
      <c r="A3591" s="1">
        <v>38288</v>
      </c>
      <c r="B3591" s="7" t="s">
        <v>66</v>
      </c>
      <c r="C3591" s="8" t="str">
        <f t="shared" si="638"/>
        <v>Thur</v>
      </c>
      <c r="E3591" s="10">
        <v>6</v>
      </c>
      <c r="F3591" s="9">
        <v>13908</v>
      </c>
      <c r="G3591" s="9">
        <v>5388</v>
      </c>
      <c r="H3591" s="61">
        <v>7687</v>
      </c>
      <c r="I3591" s="9">
        <v>0</v>
      </c>
      <c r="J3591" s="9">
        <v>0</v>
      </c>
      <c r="K3591" s="9">
        <v>15022</v>
      </c>
      <c r="L3591" s="9">
        <v>18</v>
      </c>
      <c r="M3591" s="21">
        <v>0</v>
      </c>
      <c r="O3591" s="11">
        <f t="shared" si="642"/>
        <v>42023</v>
      </c>
      <c r="P3591" s="11">
        <v>0</v>
      </c>
      <c r="Q3591" s="11">
        <f t="shared" si="643"/>
        <v>15022</v>
      </c>
      <c r="S3591" s="11">
        <f t="shared" si="634"/>
        <v>42023</v>
      </c>
      <c r="T3591" s="11">
        <f t="shared" si="639"/>
        <v>42023</v>
      </c>
      <c r="U3591" s="11">
        <f t="shared" si="635"/>
        <v>-3840</v>
      </c>
      <c r="V3591" s="11">
        <f t="shared" si="640"/>
        <v>42005</v>
      </c>
      <c r="W3591" s="12">
        <f t="shared" si="636"/>
        <v>0.99957166313685364</v>
      </c>
      <c r="X3591" s="11">
        <f t="shared" si="641"/>
        <v>18</v>
      </c>
      <c r="Y3591" s="12">
        <f t="shared" si="637"/>
        <v>4.2833686314637222E-4</v>
      </c>
    </row>
    <row r="3592" spans="1:31">
      <c r="A3592" s="1">
        <v>38289</v>
      </c>
      <c r="B3592" s="7" t="s">
        <v>66</v>
      </c>
      <c r="C3592" s="8" t="str">
        <f t="shared" si="638"/>
        <v>Fri</v>
      </c>
      <c r="E3592" s="10">
        <v>5</v>
      </c>
      <c r="F3592" s="9">
        <v>12462</v>
      </c>
      <c r="G3592" s="9">
        <v>5065</v>
      </c>
      <c r="H3592" s="61">
        <v>7222</v>
      </c>
      <c r="I3592" s="9">
        <v>0</v>
      </c>
      <c r="J3592" s="9">
        <v>0</v>
      </c>
      <c r="K3592" s="9">
        <v>13962</v>
      </c>
      <c r="L3592" s="9">
        <v>17</v>
      </c>
      <c r="M3592" s="21">
        <v>0</v>
      </c>
      <c r="O3592" s="11">
        <f t="shared" si="642"/>
        <v>38728</v>
      </c>
      <c r="P3592" s="11">
        <v>0</v>
      </c>
      <c r="Q3592" s="11">
        <f t="shared" si="643"/>
        <v>13962</v>
      </c>
      <c r="S3592" s="11">
        <f t="shared" si="634"/>
        <v>38728</v>
      </c>
      <c r="T3592" s="11">
        <f t="shared" si="639"/>
        <v>38728</v>
      </c>
      <c r="U3592" s="11">
        <f t="shared" si="635"/>
        <v>-3295</v>
      </c>
      <c r="V3592" s="11">
        <f t="shared" si="640"/>
        <v>38711</v>
      </c>
      <c r="W3592" s="12">
        <f t="shared" si="636"/>
        <v>0.99956104110720922</v>
      </c>
      <c r="X3592" s="11">
        <f t="shared" si="641"/>
        <v>17</v>
      </c>
      <c r="Y3592" s="12">
        <f t="shared" si="637"/>
        <v>4.3895889279074572E-4</v>
      </c>
    </row>
    <row r="3593" spans="1:31">
      <c r="A3593" s="1">
        <v>38290</v>
      </c>
      <c r="B3593" s="7" t="s">
        <v>66</v>
      </c>
      <c r="C3593" s="8" t="str">
        <f t="shared" si="638"/>
        <v>Sat</v>
      </c>
      <c r="E3593" s="10">
        <v>0</v>
      </c>
      <c r="F3593" s="9">
        <v>7257</v>
      </c>
      <c r="G3593" s="9">
        <v>4184</v>
      </c>
      <c r="H3593" s="61">
        <v>5762</v>
      </c>
      <c r="I3593" s="9">
        <v>0</v>
      </c>
      <c r="J3593" s="9">
        <v>0</v>
      </c>
      <c r="K3593" s="9">
        <v>10600</v>
      </c>
      <c r="L3593" s="9">
        <v>0</v>
      </c>
      <c r="M3593" s="21">
        <v>0</v>
      </c>
      <c r="O3593" s="11">
        <f t="shared" si="642"/>
        <v>27803</v>
      </c>
      <c r="P3593" s="11">
        <v>0</v>
      </c>
      <c r="Q3593" s="11">
        <f t="shared" si="643"/>
        <v>10600</v>
      </c>
      <c r="S3593" s="11">
        <f t="shared" si="634"/>
        <v>27803</v>
      </c>
      <c r="T3593" s="11">
        <f t="shared" si="639"/>
        <v>27803</v>
      </c>
      <c r="U3593" s="11">
        <f t="shared" si="635"/>
        <v>-10925</v>
      </c>
      <c r="V3593" s="11">
        <f t="shared" si="640"/>
        <v>27803</v>
      </c>
      <c r="W3593" s="12">
        <f t="shared" si="636"/>
        <v>1</v>
      </c>
      <c r="X3593" s="11">
        <f t="shared" si="641"/>
        <v>0</v>
      </c>
      <c r="Y3593" s="12">
        <f t="shared" si="637"/>
        <v>0</v>
      </c>
    </row>
    <row r="3594" spans="1:31">
      <c r="A3594" s="1">
        <v>38291</v>
      </c>
      <c r="B3594" s="7" t="s">
        <v>66</v>
      </c>
      <c r="C3594" s="8" t="str">
        <f t="shared" si="638"/>
        <v>Sun</v>
      </c>
      <c r="E3594" s="10">
        <v>0</v>
      </c>
      <c r="F3594" s="9">
        <v>8152</v>
      </c>
      <c r="G3594" s="9">
        <v>4542</v>
      </c>
      <c r="H3594" s="61">
        <v>6435</v>
      </c>
      <c r="I3594" s="9">
        <v>0</v>
      </c>
      <c r="J3594" s="9">
        <v>0</v>
      </c>
      <c r="K3594" s="9">
        <v>11020</v>
      </c>
      <c r="L3594" s="9">
        <v>0</v>
      </c>
      <c r="M3594" s="21">
        <v>0</v>
      </c>
      <c r="O3594" s="11">
        <f t="shared" si="642"/>
        <v>30149</v>
      </c>
      <c r="P3594" s="11">
        <v>0</v>
      </c>
      <c r="Q3594" s="11">
        <f t="shared" si="643"/>
        <v>11020</v>
      </c>
      <c r="S3594" s="11">
        <f t="shared" si="634"/>
        <v>30149</v>
      </c>
      <c r="T3594" s="11">
        <f t="shared" si="639"/>
        <v>30149</v>
      </c>
      <c r="U3594" s="11">
        <f t="shared" si="635"/>
        <v>2346</v>
      </c>
      <c r="V3594" s="11">
        <f t="shared" si="640"/>
        <v>30149</v>
      </c>
      <c r="W3594" s="12">
        <f t="shared" si="636"/>
        <v>1</v>
      </c>
      <c r="X3594" s="11">
        <f t="shared" si="641"/>
        <v>0</v>
      </c>
      <c r="Y3594" s="12">
        <f t="shared" si="637"/>
        <v>0</v>
      </c>
    </row>
    <row r="3595" spans="1:31">
      <c r="A3595" s="1">
        <v>38292</v>
      </c>
      <c r="B3595" s="7" t="s">
        <v>67</v>
      </c>
      <c r="C3595" s="8" t="str">
        <f t="shared" si="638"/>
        <v>Mon</v>
      </c>
      <c r="E3595" s="10">
        <v>1</v>
      </c>
      <c r="F3595" s="9">
        <v>9297</v>
      </c>
      <c r="G3595" s="9">
        <v>4912</v>
      </c>
      <c r="H3595" s="61">
        <v>7459</v>
      </c>
      <c r="I3595" s="9">
        <v>0</v>
      </c>
      <c r="J3595" s="9">
        <v>0</v>
      </c>
      <c r="K3595" s="9">
        <v>12028</v>
      </c>
      <c r="L3595" s="9">
        <v>0</v>
      </c>
      <c r="M3595" s="21">
        <v>0</v>
      </c>
      <c r="O3595" s="11">
        <f t="shared" si="642"/>
        <v>33696</v>
      </c>
      <c r="P3595" s="11">
        <v>0</v>
      </c>
      <c r="Q3595" s="11">
        <f t="shared" si="643"/>
        <v>12028</v>
      </c>
      <c r="S3595" s="11">
        <f t="shared" si="634"/>
        <v>33696</v>
      </c>
      <c r="T3595" s="11">
        <f t="shared" si="639"/>
        <v>33696</v>
      </c>
      <c r="U3595" s="11">
        <f t="shared" si="635"/>
        <v>3547</v>
      </c>
      <c r="V3595" s="11">
        <f t="shared" si="640"/>
        <v>33696</v>
      </c>
      <c r="W3595" s="12">
        <f t="shared" si="636"/>
        <v>1</v>
      </c>
      <c r="X3595" s="11">
        <f t="shared" si="641"/>
        <v>0</v>
      </c>
      <c r="Y3595" s="12">
        <f t="shared" ref="Y3595:Y3624" si="644">X3595/S3595</f>
        <v>0</v>
      </c>
      <c r="AA3595" s="9">
        <f>INTERCEPT(T3595:T3624,E3595:E3624)</f>
        <v>29001.674533933321</v>
      </c>
      <c r="AB3595" s="9">
        <f>SLOPE(T3595:T3624,E3595:E3624)</f>
        <v>2447.8632564973832</v>
      </c>
      <c r="AC3595" s="12">
        <f>RSQ(T3595:T3624,E3595:E3624)</f>
        <v>0.94808689525382905</v>
      </c>
      <c r="AD3595" s="9">
        <f>AA3595+(AB3595*55)</f>
        <v>163634.15364128939</v>
      </c>
      <c r="AE3595" s="10">
        <f>SUM(E3595:E3624)</f>
        <v>382</v>
      </c>
    </row>
    <row r="3596" spans="1:31">
      <c r="A3596" s="1">
        <v>38293</v>
      </c>
      <c r="B3596" s="7" t="s">
        <v>67</v>
      </c>
      <c r="C3596" s="8" t="str">
        <f t="shared" si="638"/>
        <v>Tue</v>
      </c>
      <c r="E3596" s="10">
        <v>0</v>
      </c>
      <c r="F3596" s="9">
        <v>7379</v>
      </c>
      <c r="G3596" s="9">
        <v>4399</v>
      </c>
      <c r="H3596" s="61">
        <v>6725</v>
      </c>
      <c r="I3596" s="9">
        <v>0</v>
      </c>
      <c r="J3596" s="9">
        <v>0</v>
      </c>
      <c r="K3596" s="9">
        <v>10724</v>
      </c>
      <c r="L3596" s="9">
        <v>139</v>
      </c>
      <c r="M3596" s="21">
        <v>0</v>
      </c>
      <c r="O3596" s="11">
        <f t="shared" si="642"/>
        <v>29366</v>
      </c>
      <c r="P3596" s="11">
        <v>0</v>
      </c>
      <c r="Q3596" s="11">
        <f t="shared" si="643"/>
        <v>10724</v>
      </c>
      <c r="S3596" s="11">
        <f t="shared" si="634"/>
        <v>29366</v>
      </c>
      <c r="T3596" s="11">
        <f t="shared" si="639"/>
        <v>29366</v>
      </c>
      <c r="U3596" s="11">
        <f t="shared" si="635"/>
        <v>-4330</v>
      </c>
      <c r="V3596" s="11">
        <f t="shared" si="640"/>
        <v>29227</v>
      </c>
      <c r="W3596" s="12">
        <f t="shared" si="636"/>
        <v>0.99526663488387934</v>
      </c>
      <c r="X3596" s="11">
        <f t="shared" si="641"/>
        <v>139</v>
      </c>
      <c r="Y3596" s="12">
        <f t="shared" si="644"/>
        <v>4.733365116120684E-3</v>
      </c>
      <c r="AA3596" s="9"/>
      <c r="AB3596" s="11"/>
    </row>
    <row r="3597" spans="1:31">
      <c r="A3597" s="1">
        <v>38294</v>
      </c>
      <c r="B3597" s="7" t="s">
        <v>67</v>
      </c>
      <c r="C3597" s="8" t="str">
        <f t="shared" si="638"/>
        <v>Wed</v>
      </c>
      <c r="E3597" s="10">
        <v>4</v>
      </c>
      <c r="F3597" s="9">
        <v>6741</v>
      </c>
      <c r="G3597" s="9">
        <v>5298</v>
      </c>
      <c r="H3597" s="61">
        <v>7929</v>
      </c>
      <c r="I3597" s="9">
        <v>0</v>
      </c>
      <c r="J3597" s="9">
        <v>0</v>
      </c>
      <c r="K3597" s="9">
        <v>12370</v>
      </c>
      <c r="L3597" s="9">
        <v>5482</v>
      </c>
      <c r="M3597" s="21">
        <v>0</v>
      </c>
      <c r="O3597" s="11">
        <f t="shared" si="642"/>
        <v>37820</v>
      </c>
      <c r="P3597" s="11">
        <v>0</v>
      </c>
      <c r="Q3597" s="11">
        <f t="shared" si="643"/>
        <v>12370</v>
      </c>
      <c r="S3597" s="11">
        <f t="shared" si="634"/>
        <v>37820</v>
      </c>
      <c r="T3597" s="11">
        <f t="shared" si="639"/>
        <v>37820</v>
      </c>
      <c r="U3597" s="11">
        <f t="shared" si="635"/>
        <v>8454</v>
      </c>
      <c r="V3597" s="11">
        <f t="shared" si="640"/>
        <v>32338</v>
      </c>
      <c r="W3597" s="12">
        <f t="shared" si="636"/>
        <v>0.85505023796932844</v>
      </c>
      <c r="X3597" s="11">
        <f t="shared" si="641"/>
        <v>5482</v>
      </c>
      <c r="Y3597" s="12">
        <f t="shared" si="644"/>
        <v>0.14494976203067161</v>
      </c>
      <c r="AA3597" s="9"/>
      <c r="AB3597" s="11"/>
    </row>
    <row r="3598" spans="1:31">
      <c r="A3598" s="1">
        <v>38295</v>
      </c>
      <c r="B3598" s="7" t="s">
        <v>67</v>
      </c>
      <c r="C3598" s="8" t="str">
        <f t="shared" si="638"/>
        <v>Thur</v>
      </c>
      <c r="E3598" s="10">
        <v>12</v>
      </c>
      <c r="F3598" s="9">
        <v>16659</v>
      </c>
      <c r="G3598" s="9">
        <v>9307</v>
      </c>
      <c r="H3598" s="61">
        <v>10893</v>
      </c>
      <c r="I3598" s="9">
        <v>0</v>
      </c>
      <c r="J3598" s="9">
        <v>0</v>
      </c>
      <c r="K3598" s="9">
        <v>2809</v>
      </c>
      <c r="L3598" s="9">
        <v>15796</v>
      </c>
      <c r="M3598" s="21">
        <v>0</v>
      </c>
      <c r="O3598" s="11">
        <f t="shared" si="642"/>
        <v>55464</v>
      </c>
      <c r="P3598" s="11">
        <v>7</v>
      </c>
      <c r="Q3598" s="11">
        <f t="shared" si="643"/>
        <v>2802</v>
      </c>
      <c r="S3598" s="11">
        <f t="shared" si="634"/>
        <v>55457</v>
      </c>
      <c r="T3598" s="11">
        <f t="shared" si="639"/>
        <v>55457</v>
      </c>
      <c r="U3598" s="11">
        <f t="shared" si="635"/>
        <v>17637</v>
      </c>
      <c r="V3598" s="11">
        <f t="shared" si="640"/>
        <v>39661</v>
      </c>
      <c r="W3598" s="12">
        <f t="shared" si="636"/>
        <v>0.71516670573597563</v>
      </c>
      <c r="X3598" s="11">
        <f t="shared" si="641"/>
        <v>15796</v>
      </c>
      <c r="Y3598" s="12">
        <f t="shared" si="644"/>
        <v>0.28483329426402437</v>
      </c>
      <c r="AA3598" s="9"/>
      <c r="AB3598" s="11"/>
    </row>
    <row r="3599" spans="1:31">
      <c r="A3599" s="1">
        <v>38296</v>
      </c>
      <c r="B3599" s="7" t="s">
        <v>67</v>
      </c>
      <c r="C3599" s="8" t="str">
        <f t="shared" si="638"/>
        <v>Fri</v>
      </c>
      <c r="E3599" s="10">
        <v>15</v>
      </c>
      <c r="F3599" s="9">
        <v>19680</v>
      </c>
      <c r="G3599" s="9">
        <v>10048</v>
      </c>
      <c r="H3599" s="61">
        <v>11054</v>
      </c>
      <c r="I3599" s="9">
        <v>0</v>
      </c>
      <c r="J3599" s="9">
        <v>0</v>
      </c>
      <c r="K3599" s="9">
        <v>3178</v>
      </c>
      <c r="L3599" s="9">
        <v>15662</v>
      </c>
      <c r="M3599" s="21">
        <v>0</v>
      </c>
      <c r="O3599" s="11">
        <f t="shared" si="642"/>
        <v>59622</v>
      </c>
      <c r="P3599" s="11">
        <v>0</v>
      </c>
      <c r="Q3599" s="11">
        <f t="shared" si="643"/>
        <v>3178</v>
      </c>
      <c r="S3599" s="11">
        <f t="shared" si="634"/>
        <v>59622</v>
      </c>
      <c r="T3599" s="11">
        <f t="shared" si="639"/>
        <v>59622</v>
      </c>
      <c r="U3599" s="11">
        <f t="shared" si="635"/>
        <v>4165</v>
      </c>
      <c r="V3599" s="11">
        <f t="shared" si="640"/>
        <v>43960</v>
      </c>
      <c r="W3599" s="12">
        <f t="shared" si="636"/>
        <v>0.73731173056925292</v>
      </c>
      <c r="X3599" s="11">
        <f t="shared" si="641"/>
        <v>15662</v>
      </c>
      <c r="Y3599" s="12">
        <f t="shared" si="644"/>
        <v>0.26268826943074702</v>
      </c>
      <c r="AA3599" s="9"/>
      <c r="AB3599" s="11"/>
    </row>
    <row r="3600" spans="1:31">
      <c r="A3600" s="1">
        <v>38297</v>
      </c>
      <c r="B3600" s="7" t="s">
        <v>67</v>
      </c>
      <c r="C3600" s="8" t="str">
        <f t="shared" si="638"/>
        <v>Sat</v>
      </c>
      <c r="E3600" s="10">
        <v>13</v>
      </c>
      <c r="F3600" s="9">
        <v>14630</v>
      </c>
      <c r="G3600" s="9">
        <v>8774</v>
      </c>
      <c r="H3600" s="61">
        <v>9349</v>
      </c>
      <c r="I3600" s="9">
        <v>0</v>
      </c>
      <c r="J3600" s="9">
        <v>0</v>
      </c>
      <c r="K3600" s="9">
        <v>3305</v>
      </c>
      <c r="L3600" s="9">
        <v>13996</v>
      </c>
      <c r="M3600" s="21">
        <v>0</v>
      </c>
      <c r="O3600" s="11">
        <f t="shared" si="642"/>
        <v>50054</v>
      </c>
      <c r="P3600" s="11">
        <v>0</v>
      </c>
      <c r="Q3600" s="11">
        <f t="shared" si="643"/>
        <v>3305</v>
      </c>
      <c r="S3600" s="11">
        <f t="shared" si="634"/>
        <v>50054</v>
      </c>
      <c r="T3600" s="11">
        <f t="shared" si="639"/>
        <v>50054</v>
      </c>
      <c r="U3600" s="11">
        <f t="shared" si="635"/>
        <v>-9568</v>
      </c>
      <c r="V3600" s="11">
        <f t="shared" si="640"/>
        <v>36058</v>
      </c>
      <c r="W3600" s="12">
        <f t="shared" si="636"/>
        <v>0.7203819874535502</v>
      </c>
      <c r="X3600" s="11">
        <f t="shared" si="641"/>
        <v>13996</v>
      </c>
      <c r="Y3600" s="12">
        <f t="shared" si="644"/>
        <v>0.27961801254644986</v>
      </c>
      <c r="AA3600" s="9"/>
      <c r="AB3600" s="11"/>
    </row>
    <row r="3601" spans="1:28">
      <c r="A3601" s="1">
        <v>38298</v>
      </c>
      <c r="B3601" s="7" t="s">
        <v>67</v>
      </c>
      <c r="C3601" s="8" t="str">
        <f t="shared" si="638"/>
        <v>Sun</v>
      </c>
      <c r="E3601" s="10">
        <v>6</v>
      </c>
      <c r="F3601" s="9">
        <v>9910</v>
      </c>
      <c r="G3601" s="9">
        <v>7919</v>
      </c>
      <c r="H3601" s="61">
        <v>8754</v>
      </c>
      <c r="I3601" s="9">
        <v>0</v>
      </c>
      <c r="J3601" s="9">
        <v>0</v>
      </c>
      <c r="K3601" s="9">
        <v>3093</v>
      </c>
      <c r="L3601" s="9">
        <v>11943</v>
      </c>
      <c r="M3601" s="21">
        <v>0</v>
      </c>
      <c r="O3601" s="11">
        <f t="shared" si="642"/>
        <v>41619</v>
      </c>
      <c r="P3601" s="11">
        <v>0</v>
      </c>
      <c r="Q3601" s="11">
        <f t="shared" si="643"/>
        <v>3093</v>
      </c>
      <c r="S3601" s="11">
        <f t="shared" si="634"/>
        <v>41619</v>
      </c>
      <c r="T3601" s="11">
        <f t="shared" si="639"/>
        <v>41619</v>
      </c>
      <c r="U3601" s="11">
        <f t="shared" si="635"/>
        <v>-8435</v>
      </c>
      <c r="V3601" s="11">
        <f t="shared" si="640"/>
        <v>29676</v>
      </c>
      <c r="W3601" s="12">
        <f t="shared" si="636"/>
        <v>0.71303971743674766</v>
      </c>
      <c r="X3601" s="11">
        <f t="shared" si="641"/>
        <v>11943</v>
      </c>
      <c r="Y3601" s="12">
        <f t="shared" si="644"/>
        <v>0.28696028256325234</v>
      </c>
      <c r="AA3601" s="9"/>
      <c r="AB3601" s="11"/>
    </row>
    <row r="3602" spans="1:28">
      <c r="A3602" s="1">
        <v>38299</v>
      </c>
      <c r="B3602" s="7" t="s">
        <v>67</v>
      </c>
      <c r="C3602" s="8" t="str">
        <f t="shared" si="638"/>
        <v>Mon</v>
      </c>
      <c r="E3602" s="10">
        <v>18</v>
      </c>
      <c r="F3602" s="9">
        <v>27614</v>
      </c>
      <c r="G3602" s="9">
        <v>12276</v>
      </c>
      <c r="H3602" s="61">
        <v>12851</v>
      </c>
      <c r="I3602" s="9">
        <v>106</v>
      </c>
      <c r="J3602" s="9">
        <v>0</v>
      </c>
      <c r="K3602" s="9">
        <v>3525</v>
      </c>
      <c r="L3602" s="9">
        <v>17402</v>
      </c>
      <c r="M3602" s="21">
        <v>0</v>
      </c>
      <c r="O3602" s="11">
        <f t="shared" si="642"/>
        <v>73774</v>
      </c>
      <c r="P3602" s="11">
        <v>0</v>
      </c>
      <c r="Q3602" s="11">
        <f t="shared" si="643"/>
        <v>3525</v>
      </c>
      <c r="S3602" s="11">
        <f t="shared" si="634"/>
        <v>73774</v>
      </c>
      <c r="T3602" s="11">
        <f t="shared" si="639"/>
        <v>73774</v>
      </c>
      <c r="U3602" s="11">
        <f t="shared" si="635"/>
        <v>32155</v>
      </c>
      <c r="V3602" s="11">
        <f t="shared" si="640"/>
        <v>56372</v>
      </c>
      <c r="W3602" s="12">
        <f t="shared" si="636"/>
        <v>0.76411743974842083</v>
      </c>
      <c r="X3602" s="11">
        <f t="shared" si="641"/>
        <v>17402</v>
      </c>
      <c r="Y3602" s="12">
        <f t="shared" si="644"/>
        <v>0.23588256025157914</v>
      </c>
      <c r="AA3602" s="9"/>
      <c r="AB3602" s="11"/>
    </row>
    <row r="3603" spans="1:28">
      <c r="A3603" s="1">
        <v>38300</v>
      </c>
      <c r="B3603" s="7" t="s">
        <v>67</v>
      </c>
      <c r="C3603" s="8" t="str">
        <f t="shared" si="638"/>
        <v>Tue</v>
      </c>
      <c r="E3603" s="10">
        <v>23</v>
      </c>
      <c r="F3603" s="9">
        <v>34351</v>
      </c>
      <c r="G3603" s="9">
        <v>14753</v>
      </c>
      <c r="H3603" s="61">
        <v>13979</v>
      </c>
      <c r="I3603" s="9">
        <v>462</v>
      </c>
      <c r="J3603" s="9">
        <v>0</v>
      </c>
      <c r="K3603" s="9">
        <v>3562</v>
      </c>
      <c r="L3603" s="9">
        <v>19608</v>
      </c>
      <c r="M3603" s="21">
        <v>0</v>
      </c>
      <c r="O3603" s="11">
        <f t="shared" si="642"/>
        <v>86715</v>
      </c>
      <c r="P3603" s="11">
        <v>0</v>
      </c>
      <c r="Q3603" s="11">
        <f t="shared" si="643"/>
        <v>3562</v>
      </c>
      <c r="S3603" s="11">
        <f t="shared" si="634"/>
        <v>86715</v>
      </c>
      <c r="T3603" s="11">
        <f t="shared" si="639"/>
        <v>86715</v>
      </c>
      <c r="U3603" s="11">
        <f t="shared" si="635"/>
        <v>12941</v>
      </c>
      <c r="V3603" s="11">
        <f t="shared" si="640"/>
        <v>67107</v>
      </c>
      <c r="W3603" s="12">
        <f t="shared" si="636"/>
        <v>0.77387995156547307</v>
      </c>
      <c r="X3603" s="11">
        <f t="shared" si="641"/>
        <v>19608</v>
      </c>
      <c r="Y3603" s="12">
        <f t="shared" si="644"/>
        <v>0.2261200484345269</v>
      </c>
      <c r="AA3603" s="9"/>
      <c r="AB3603" s="11"/>
    </row>
    <row r="3604" spans="1:28">
      <c r="A3604" s="1">
        <v>38301</v>
      </c>
      <c r="B3604" s="7" t="s">
        <v>67</v>
      </c>
      <c r="C3604" s="8" t="str">
        <f t="shared" si="638"/>
        <v>Wed</v>
      </c>
      <c r="E3604" s="10">
        <v>20</v>
      </c>
      <c r="F3604" s="9">
        <v>28874</v>
      </c>
      <c r="G3604" s="9">
        <v>13751</v>
      </c>
      <c r="H3604" s="61">
        <v>12684</v>
      </c>
      <c r="I3604" s="9">
        <v>73</v>
      </c>
      <c r="J3604" s="9">
        <v>0</v>
      </c>
      <c r="K3604" s="9">
        <v>4963</v>
      </c>
      <c r="L3604" s="9">
        <v>16643</v>
      </c>
      <c r="M3604" s="21">
        <v>0</v>
      </c>
      <c r="O3604" s="11">
        <f t="shared" si="642"/>
        <v>76988</v>
      </c>
      <c r="P3604" s="11">
        <v>2</v>
      </c>
      <c r="Q3604" s="11">
        <f t="shared" si="643"/>
        <v>4961</v>
      </c>
      <c r="S3604" s="11">
        <f t="shared" si="634"/>
        <v>76986</v>
      </c>
      <c r="T3604" s="11">
        <f t="shared" si="639"/>
        <v>76986</v>
      </c>
      <c r="U3604" s="11">
        <f t="shared" si="635"/>
        <v>-9729</v>
      </c>
      <c r="V3604" s="11">
        <f t="shared" si="640"/>
        <v>60343</v>
      </c>
      <c r="W3604" s="12">
        <f t="shared" si="636"/>
        <v>0.78381783700932639</v>
      </c>
      <c r="X3604" s="11">
        <f t="shared" si="641"/>
        <v>16643</v>
      </c>
      <c r="Y3604" s="12">
        <f t="shared" si="644"/>
        <v>0.21618216299067364</v>
      </c>
      <c r="AA3604" s="9"/>
      <c r="AB3604" s="11"/>
    </row>
    <row r="3605" spans="1:28">
      <c r="A3605" s="1">
        <v>38302</v>
      </c>
      <c r="B3605" s="7" t="s">
        <v>67</v>
      </c>
      <c r="C3605" s="8" t="str">
        <f t="shared" si="638"/>
        <v>Thur</v>
      </c>
      <c r="E3605" s="10">
        <v>11</v>
      </c>
      <c r="F3605" s="9">
        <v>19268</v>
      </c>
      <c r="G3605" s="9">
        <v>11358</v>
      </c>
      <c r="H3605" s="61">
        <v>10483</v>
      </c>
      <c r="I3605" s="9">
        <v>0</v>
      </c>
      <c r="J3605" s="9">
        <v>0</v>
      </c>
      <c r="K3605" s="9">
        <v>3522</v>
      </c>
      <c r="L3605" s="9">
        <v>12873</v>
      </c>
      <c r="M3605" s="21">
        <v>0</v>
      </c>
      <c r="O3605" s="11">
        <f t="shared" si="642"/>
        <v>57504</v>
      </c>
      <c r="P3605" s="11">
        <v>0</v>
      </c>
      <c r="Q3605" s="11">
        <f t="shared" si="643"/>
        <v>3522</v>
      </c>
      <c r="S3605" s="11">
        <f t="shared" si="634"/>
        <v>57504</v>
      </c>
      <c r="T3605" s="11">
        <f t="shared" si="639"/>
        <v>57504</v>
      </c>
      <c r="U3605" s="11">
        <f t="shared" si="635"/>
        <v>-19482</v>
      </c>
      <c r="V3605" s="11">
        <f t="shared" si="640"/>
        <v>44631</v>
      </c>
      <c r="W3605" s="12">
        <f t="shared" si="636"/>
        <v>0.77613731218697835</v>
      </c>
      <c r="X3605" s="11">
        <f t="shared" si="641"/>
        <v>12873</v>
      </c>
      <c r="Y3605" s="12">
        <f t="shared" si="644"/>
        <v>0.22386268781302171</v>
      </c>
      <c r="AA3605" s="9"/>
      <c r="AB3605" s="11"/>
    </row>
    <row r="3606" spans="1:28">
      <c r="A3606" s="1">
        <v>38303</v>
      </c>
      <c r="B3606" s="7" t="s">
        <v>67</v>
      </c>
      <c r="C3606" s="8" t="str">
        <f t="shared" si="638"/>
        <v>Fri</v>
      </c>
      <c r="E3606" s="10">
        <v>15</v>
      </c>
      <c r="F3606" s="9">
        <v>26842</v>
      </c>
      <c r="G3606" s="9">
        <v>12611</v>
      </c>
      <c r="H3606" s="61">
        <v>11840</v>
      </c>
      <c r="I3606" s="9">
        <v>6</v>
      </c>
      <c r="J3606" s="9">
        <v>0</v>
      </c>
      <c r="K3606" s="9">
        <v>4277</v>
      </c>
      <c r="L3606" s="9">
        <v>15720</v>
      </c>
      <c r="M3606" s="21">
        <v>0</v>
      </c>
      <c r="O3606" s="11">
        <f t="shared" si="642"/>
        <v>71296</v>
      </c>
      <c r="P3606" s="11">
        <v>0</v>
      </c>
      <c r="Q3606" s="11">
        <f t="shared" si="643"/>
        <v>4277</v>
      </c>
      <c r="S3606" s="11">
        <f t="shared" si="634"/>
        <v>71296</v>
      </c>
      <c r="T3606" s="11">
        <f t="shared" si="639"/>
        <v>71296</v>
      </c>
      <c r="U3606" s="11">
        <f t="shared" si="635"/>
        <v>13792</v>
      </c>
      <c r="V3606" s="11">
        <f t="shared" si="640"/>
        <v>55576</v>
      </c>
      <c r="W3606" s="12">
        <f t="shared" si="636"/>
        <v>0.77951077199281871</v>
      </c>
      <c r="X3606" s="11">
        <f t="shared" si="641"/>
        <v>15720</v>
      </c>
      <c r="Y3606" s="12">
        <f t="shared" si="644"/>
        <v>0.22048922800718132</v>
      </c>
      <c r="AA3606" s="9"/>
      <c r="AB3606" s="11"/>
    </row>
    <row r="3607" spans="1:28">
      <c r="A3607" s="1">
        <v>38304</v>
      </c>
      <c r="B3607" s="7" t="s">
        <v>67</v>
      </c>
      <c r="C3607" s="8" t="str">
        <f t="shared" si="638"/>
        <v>Sat</v>
      </c>
      <c r="E3607" s="10">
        <v>22</v>
      </c>
      <c r="F3607" s="9">
        <v>33890</v>
      </c>
      <c r="G3607" s="9">
        <v>13923</v>
      </c>
      <c r="H3607" s="61">
        <v>12481</v>
      </c>
      <c r="I3607" s="9">
        <v>253</v>
      </c>
      <c r="J3607" s="9">
        <v>0</v>
      </c>
      <c r="K3607" s="9">
        <v>6267</v>
      </c>
      <c r="L3607" s="9">
        <v>18709</v>
      </c>
      <c r="M3607" s="21">
        <v>0</v>
      </c>
      <c r="O3607" s="11">
        <f t="shared" si="642"/>
        <v>85523</v>
      </c>
      <c r="P3607" s="11">
        <v>0</v>
      </c>
      <c r="Q3607" s="11">
        <f t="shared" si="643"/>
        <v>6267</v>
      </c>
      <c r="S3607" s="11">
        <f t="shared" si="634"/>
        <v>85523</v>
      </c>
      <c r="T3607" s="11">
        <f t="shared" si="639"/>
        <v>85523</v>
      </c>
      <c r="U3607" s="11">
        <f t="shared" si="635"/>
        <v>14227</v>
      </c>
      <c r="V3607" s="11">
        <f t="shared" si="640"/>
        <v>66814</v>
      </c>
      <c r="W3607" s="12">
        <f t="shared" si="636"/>
        <v>0.7812401342328964</v>
      </c>
      <c r="X3607" s="11">
        <f t="shared" si="641"/>
        <v>18709</v>
      </c>
      <c r="Y3607" s="12">
        <f t="shared" si="644"/>
        <v>0.21875986576710357</v>
      </c>
      <c r="AA3607" s="9"/>
      <c r="AB3607" s="11"/>
    </row>
    <row r="3608" spans="1:28">
      <c r="A3608" s="1">
        <v>38305</v>
      </c>
      <c r="B3608" s="7" t="s">
        <v>67</v>
      </c>
      <c r="C3608" s="8" t="str">
        <f t="shared" si="638"/>
        <v>Sun</v>
      </c>
      <c r="E3608" s="10">
        <v>24</v>
      </c>
      <c r="F3608" s="9">
        <v>36758</v>
      </c>
      <c r="G3608" s="9">
        <v>14532</v>
      </c>
      <c r="H3608" s="61">
        <v>13159</v>
      </c>
      <c r="I3608" s="9">
        <v>632</v>
      </c>
      <c r="J3608" s="9">
        <v>0</v>
      </c>
      <c r="K3608" s="9">
        <v>7385</v>
      </c>
      <c r="L3608" s="9">
        <v>19189</v>
      </c>
      <c r="M3608" s="21">
        <v>0</v>
      </c>
      <c r="O3608" s="11">
        <f t="shared" si="642"/>
        <v>91655</v>
      </c>
      <c r="P3608" s="11">
        <v>0</v>
      </c>
      <c r="Q3608" s="11">
        <f t="shared" si="643"/>
        <v>7385</v>
      </c>
      <c r="S3608" s="11">
        <f t="shared" si="634"/>
        <v>91655</v>
      </c>
      <c r="T3608" s="11">
        <f t="shared" si="639"/>
        <v>91655</v>
      </c>
      <c r="U3608" s="11">
        <f t="shared" si="635"/>
        <v>6132</v>
      </c>
      <c r="V3608" s="11">
        <f t="shared" si="640"/>
        <v>72466</v>
      </c>
      <c r="W3608" s="12">
        <f t="shared" si="636"/>
        <v>0.79063880857563695</v>
      </c>
      <c r="X3608" s="11">
        <f t="shared" si="641"/>
        <v>19189</v>
      </c>
      <c r="Y3608" s="12">
        <f t="shared" si="644"/>
        <v>0.2093611914243631</v>
      </c>
      <c r="AA3608" s="9"/>
      <c r="AB3608" s="11"/>
    </row>
    <row r="3609" spans="1:28">
      <c r="A3609" s="1">
        <v>38306</v>
      </c>
      <c r="B3609" s="7" t="s">
        <v>67</v>
      </c>
      <c r="C3609" s="8" t="str">
        <f t="shared" si="638"/>
        <v>Mon</v>
      </c>
      <c r="E3609" s="10">
        <v>19</v>
      </c>
      <c r="F3609" s="9">
        <v>29951</v>
      </c>
      <c r="G3609" s="9">
        <v>13705</v>
      </c>
      <c r="H3609" s="61">
        <v>12884</v>
      </c>
      <c r="I3609" s="9">
        <v>95</v>
      </c>
      <c r="J3609" s="9">
        <v>0</v>
      </c>
      <c r="K3609" s="9">
        <v>5755</v>
      </c>
      <c r="L3609" s="9">
        <v>16922</v>
      </c>
      <c r="M3609" s="21">
        <v>0</v>
      </c>
      <c r="O3609" s="11">
        <f t="shared" si="642"/>
        <v>79312</v>
      </c>
      <c r="P3609" s="11">
        <v>0</v>
      </c>
      <c r="Q3609" s="11">
        <f t="shared" si="643"/>
        <v>5755</v>
      </c>
      <c r="S3609" s="11">
        <f t="shared" si="634"/>
        <v>79312</v>
      </c>
      <c r="T3609" s="11">
        <f t="shared" si="639"/>
        <v>79312</v>
      </c>
      <c r="U3609" s="11">
        <f t="shared" si="635"/>
        <v>-12343</v>
      </c>
      <c r="V3609" s="11">
        <f t="shared" si="640"/>
        <v>62390</v>
      </c>
      <c r="W3609" s="12">
        <f t="shared" si="636"/>
        <v>0.78664010490215852</v>
      </c>
      <c r="X3609" s="11">
        <f t="shared" si="641"/>
        <v>16922</v>
      </c>
      <c r="Y3609" s="12">
        <f t="shared" si="644"/>
        <v>0.21335989509784142</v>
      </c>
      <c r="AA3609" s="9"/>
      <c r="AB3609" s="11"/>
    </row>
    <row r="3610" spans="1:28">
      <c r="A3610" s="1">
        <v>38307</v>
      </c>
      <c r="B3610" s="7" t="s">
        <v>67</v>
      </c>
      <c r="C3610" s="8" t="str">
        <f t="shared" si="638"/>
        <v>Tue</v>
      </c>
      <c r="E3610" s="10">
        <v>17</v>
      </c>
      <c r="F3610" s="9">
        <v>28638</v>
      </c>
      <c r="G3610" s="9">
        <v>13255</v>
      </c>
      <c r="H3610" s="61">
        <v>12436</v>
      </c>
      <c r="I3610" s="9">
        <v>74</v>
      </c>
      <c r="J3610" s="9">
        <v>0</v>
      </c>
      <c r="K3610" s="9">
        <v>5085</v>
      </c>
      <c r="L3610" s="9">
        <v>16180</v>
      </c>
      <c r="M3610" s="21">
        <v>0</v>
      </c>
      <c r="O3610" s="11">
        <f t="shared" si="642"/>
        <v>75668</v>
      </c>
      <c r="P3610" s="11">
        <v>114</v>
      </c>
      <c r="Q3610" s="11">
        <f t="shared" si="643"/>
        <v>4971</v>
      </c>
      <c r="S3610" s="11">
        <f t="shared" si="634"/>
        <v>75554</v>
      </c>
      <c r="T3610" s="11">
        <f t="shared" si="639"/>
        <v>75554</v>
      </c>
      <c r="U3610" s="11">
        <f t="shared" si="635"/>
        <v>-3758</v>
      </c>
      <c r="V3610" s="11">
        <f t="shared" si="640"/>
        <v>59374</v>
      </c>
      <c r="W3610" s="12">
        <f t="shared" si="636"/>
        <v>0.78584853217566242</v>
      </c>
      <c r="X3610" s="11">
        <f t="shared" si="641"/>
        <v>16180</v>
      </c>
      <c r="Y3610" s="12">
        <f t="shared" si="644"/>
        <v>0.21415146782433755</v>
      </c>
      <c r="AA3610" s="9"/>
      <c r="AB3610" s="11"/>
    </row>
    <row r="3611" spans="1:28">
      <c r="A3611" s="1">
        <v>38308</v>
      </c>
      <c r="B3611" s="7" t="s">
        <v>67</v>
      </c>
      <c r="C3611" s="8" t="str">
        <f t="shared" si="638"/>
        <v>Wed</v>
      </c>
      <c r="E3611" s="10">
        <v>12</v>
      </c>
      <c r="F3611" s="9">
        <v>20400</v>
      </c>
      <c r="G3611" s="9">
        <v>11815</v>
      </c>
      <c r="H3611" s="61">
        <v>11221</v>
      </c>
      <c r="I3611" s="9">
        <v>0</v>
      </c>
      <c r="J3611" s="9">
        <v>0</v>
      </c>
      <c r="K3611" s="9">
        <v>3707</v>
      </c>
      <c r="L3611" s="9">
        <v>13198</v>
      </c>
      <c r="M3611" s="21">
        <v>0</v>
      </c>
      <c r="O3611" s="11">
        <f t="shared" si="642"/>
        <v>60341</v>
      </c>
      <c r="P3611" s="11">
        <v>0</v>
      </c>
      <c r="Q3611" s="11">
        <f t="shared" si="643"/>
        <v>3707</v>
      </c>
      <c r="S3611" s="11">
        <f t="shared" si="634"/>
        <v>60341</v>
      </c>
      <c r="T3611" s="11">
        <f t="shared" si="639"/>
        <v>60341</v>
      </c>
      <c r="U3611" s="11">
        <f t="shared" si="635"/>
        <v>-15213</v>
      </c>
      <c r="V3611" s="11">
        <f t="shared" si="640"/>
        <v>47143</v>
      </c>
      <c r="W3611" s="12">
        <f t="shared" si="636"/>
        <v>0.78127641238958589</v>
      </c>
      <c r="X3611" s="11">
        <f t="shared" si="641"/>
        <v>13198</v>
      </c>
      <c r="Y3611" s="12">
        <f t="shared" si="644"/>
        <v>0.21872358761041413</v>
      </c>
      <c r="AA3611" s="9"/>
      <c r="AB3611" s="11"/>
    </row>
    <row r="3612" spans="1:28">
      <c r="A3612" s="1">
        <v>38309</v>
      </c>
      <c r="B3612" s="7" t="s">
        <v>67</v>
      </c>
      <c r="C3612" s="8" t="str">
        <f t="shared" si="638"/>
        <v>Thur</v>
      </c>
      <c r="E3612" s="10">
        <v>9</v>
      </c>
      <c r="F3612" s="9">
        <v>13887</v>
      </c>
      <c r="G3612" s="9">
        <v>10270</v>
      </c>
      <c r="H3612" s="61">
        <v>10034</v>
      </c>
      <c r="I3612" s="9">
        <v>0</v>
      </c>
      <c r="J3612" s="9">
        <v>0</v>
      </c>
      <c r="K3612" s="9">
        <v>3304</v>
      </c>
      <c r="L3612" s="9">
        <v>11329</v>
      </c>
      <c r="M3612" s="21">
        <v>0</v>
      </c>
      <c r="O3612" s="11">
        <f t="shared" si="642"/>
        <v>48824</v>
      </c>
      <c r="P3612" s="11">
        <v>0</v>
      </c>
      <c r="Q3612" s="11">
        <f t="shared" si="643"/>
        <v>3304</v>
      </c>
      <c r="S3612" s="11">
        <f t="shared" si="634"/>
        <v>48824</v>
      </c>
      <c r="T3612" s="11">
        <f t="shared" si="639"/>
        <v>48824</v>
      </c>
      <c r="U3612" s="11">
        <f t="shared" si="635"/>
        <v>-11517</v>
      </c>
      <c r="V3612" s="11">
        <f t="shared" si="640"/>
        <v>37495</v>
      </c>
      <c r="W3612" s="12">
        <f t="shared" si="636"/>
        <v>0.76796247747009672</v>
      </c>
      <c r="X3612" s="11">
        <f t="shared" si="641"/>
        <v>11329</v>
      </c>
      <c r="Y3612" s="12">
        <f t="shared" si="644"/>
        <v>0.23203752252990334</v>
      </c>
      <c r="AA3612" s="9"/>
      <c r="AB3612" s="11"/>
    </row>
    <row r="3613" spans="1:28">
      <c r="A3613" s="1">
        <v>38310</v>
      </c>
      <c r="B3613" s="7" t="s">
        <v>67</v>
      </c>
      <c r="C3613" s="8" t="str">
        <f t="shared" si="638"/>
        <v>Fri</v>
      </c>
      <c r="E3613" s="10">
        <v>8</v>
      </c>
      <c r="F3613" s="9">
        <v>12520</v>
      </c>
      <c r="G3613" s="9">
        <v>9428</v>
      </c>
      <c r="H3613" s="61">
        <v>9375</v>
      </c>
      <c r="I3613" s="9">
        <v>0</v>
      </c>
      <c r="J3613" s="9">
        <v>0</v>
      </c>
      <c r="K3613" s="9">
        <v>3194</v>
      </c>
      <c r="L3613" s="9">
        <v>10703</v>
      </c>
      <c r="M3613" s="21">
        <v>0</v>
      </c>
      <c r="O3613" s="11">
        <f t="shared" si="642"/>
        <v>45220</v>
      </c>
      <c r="P3613" s="11">
        <v>0</v>
      </c>
      <c r="Q3613" s="11">
        <f t="shared" si="643"/>
        <v>3194</v>
      </c>
      <c r="S3613" s="11">
        <f t="shared" si="634"/>
        <v>45220</v>
      </c>
      <c r="T3613" s="11">
        <f t="shared" si="639"/>
        <v>45220</v>
      </c>
      <c r="U3613" s="11">
        <f t="shared" si="635"/>
        <v>-3604</v>
      </c>
      <c r="V3613" s="11">
        <f t="shared" si="640"/>
        <v>34517</v>
      </c>
      <c r="W3613" s="12">
        <f t="shared" si="636"/>
        <v>0.76331269349845199</v>
      </c>
      <c r="X3613" s="11">
        <f t="shared" si="641"/>
        <v>10703</v>
      </c>
      <c r="Y3613" s="12">
        <f t="shared" si="644"/>
        <v>0.23668730650154798</v>
      </c>
      <c r="AA3613" s="9"/>
      <c r="AB3613" s="11"/>
    </row>
    <row r="3614" spans="1:28">
      <c r="A3614" s="1">
        <v>38311</v>
      </c>
      <c r="B3614" s="7" t="s">
        <v>67</v>
      </c>
      <c r="C3614" s="8" t="str">
        <f t="shared" si="638"/>
        <v>Sat</v>
      </c>
      <c r="E3614" s="10">
        <v>6</v>
      </c>
      <c r="F3614" s="9">
        <v>10286</v>
      </c>
      <c r="G3614" s="9">
        <v>8420</v>
      </c>
      <c r="H3614" s="61">
        <v>8198</v>
      </c>
      <c r="I3614" s="9">
        <v>0</v>
      </c>
      <c r="J3614" s="9">
        <v>0</v>
      </c>
      <c r="K3614" s="9">
        <v>3136</v>
      </c>
      <c r="L3614" s="9">
        <v>9367</v>
      </c>
      <c r="M3614" s="21">
        <v>0</v>
      </c>
      <c r="O3614" s="11">
        <f t="shared" si="642"/>
        <v>39407</v>
      </c>
      <c r="P3614" s="11">
        <v>0</v>
      </c>
      <c r="Q3614" s="11">
        <f t="shared" si="643"/>
        <v>3136</v>
      </c>
      <c r="S3614" s="11">
        <f t="shared" si="634"/>
        <v>39407</v>
      </c>
      <c r="T3614" s="11">
        <f t="shared" si="639"/>
        <v>39407</v>
      </c>
      <c r="U3614" s="11">
        <f t="shared" si="635"/>
        <v>-5813</v>
      </c>
      <c r="V3614" s="11">
        <f t="shared" si="640"/>
        <v>30040</v>
      </c>
      <c r="W3614" s="12">
        <f t="shared" si="636"/>
        <v>0.76230111401527645</v>
      </c>
      <c r="X3614" s="11">
        <f t="shared" si="641"/>
        <v>9367</v>
      </c>
      <c r="Y3614" s="12">
        <f t="shared" si="644"/>
        <v>0.23769888598472352</v>
      </c>
      <c r="AA3614" s="9"/>
      <c r="AB3614" s="11"/>
    </row>
    <row r="3615" spans="1:28">
      <c r="A3615" s="1">
        <v>38312</v>
      </c>
      <c r="B3615" s="7" t="s">
        <v>67</v>
      </c>
      <c r="C3615" s="8" t="str">
        <f t="shared" si="638"/>
        <v>Sun</v>
      </c>
      <c r="E3615" s="10">
        <v>6</v>
      </c>
      <c r="F3615" s="9">
        <v>11455</v>
      </c>
      <c r="G3615" s="9">
        <v>8806</v>
      </c>
      <c r="H3615" s="61">
        <v>8800</v>
      </c>
      <c r="I3615" s="9">
        <v>0</v>
      </c>
      <c r="J3615" s="9">
        <v>0</v>
      </c>
      <c r="K3615" s="9">
        <v>3105</v>
      </c>
      <c r="L3615" s="9">
        <v>9359</v>
      </c>
      <c r="M3615" s="21">
        <v>0</v>
      </c>
      <c r="O3615" s="11">
        <f t="shared" si="642"/>
        <v>41525</v>
      </c>
      <c r="P3615" s="11">
        <v>0</v>
      </c>
      <c r="Q3615" s="11">
        <f t="shared" si="643"/>
        <v>3105</v>
      </c>
      <c r="S3615" s="11">
        <f t="shared" si="634"/>
        <v>41525</v>
      </c>
      <c r="T3615" s="11">
        <f t="shared" si="639"/>
        <v>41525</v>
      </c>
      <c r="U3615" s="11">
        <f t="shared" si="635"/>
        <v>2118</v>
      </c>
      <c r="V3615" s="11">
        <f t="shared" si="640"/>
        <v>32166</v>
      </c>
      <c r="W3615" s="12">
        <f t="shared" si="636"/>
        <v>0.77461770018061404</v>
      </c>
      <c r="X3615" s="11">
        <f t="shared" si="641"/>
        <v>9359</v>
      </c>
      <c r="Y3615" s="12">
        <f t="shared" si="644"/>
        <v>0.2253822998193859</v>
      </c>
      <c r="AA3615" s="9"/>
      <c r="AB3615" s="11"/>
    </row>
    <row r="3616" spans="1:28">
      <c r="A3616" s="1">
        <v>38313</v>
      </c>
      <c r="B3616" s="7" t="s">
        <v>67</v>
      </c>
      <c r="C3616" s="8" t="str">
        <f t="shared" si="638"/>
        <v>Mon</v>
      </c>
      <c r="E3616" s="10">
        <v>8</v>
      </c>
      <c r="F3616" s="9">
        <v>14595</v>
      </c>
      <c r="G3616" s="9">
        <v>9717</v>
      </c>
      <c r="H3616" s="61">
        <v>9781</v>
      </c>
      <c r="I3616" s="9">
        <v>0</v>
      </c>
      <c r="J3616" s="9">
        <v>0</v>
      </c>
      <c r="K3616" s="9">
        <v>3253</v>
      </c>
      <c r="L3616" s="9">
        <v>9515</v>
      </c>
      <c r="M3616" s="21">
        <v>0</v>
      </c>
      <c r="O3616" s="11">
        <f t="shared" si="642"/>
        <v>46861</v>
      </c>
      <c r="P3616" s="11">
        <v>0</v>
      </c>
      <c r="Q3616" s="11">
        <f t="shared" si="643"/>
        <v>3253</v>
      </c>
      <c r="S3616" s="11">
        <f t="shared" si="634"/>
        <v>46861</v>
      </c>
      <c r="T3616" s="11">
        <f t="shared" si="639"/>
        <v>46861</v>
      </c>
      <c r="U3616" s="11">
        <f t="shared" si="635"/>
        <v>5336</v>
      </c>
      <c r="V3616" s="11">
        <f t="shared" si="640"/>
        <v>37346</v>
      </c>
      <c r="W3616" s="12">
        <f t="shared" si="636"/>
        <v>0.7969526898700412</v>
      </c>
      <c r="X3616" s="11">
        <f t="shared" si="641"/>
        <v>9515</v>
      </c>
      <c r="Y3616" s="12">
        <f t="shared" si="644"/>
        <v>0.2030473101299588</v>
      </c>
      <c r="AA3616" s="9"/>
      <c r="AB3616" s="11"/>
    </row>
    <row r="3617" spans="1:31">
      <c r="A3617" s="1">
        <v>38314</v>
      </c>
      <c r="B3617" s="7" t="s">
        <v>67</v>
      </c>
      <c r="C3617" s="8" t="str">
        <f t="shared" si="638"/>
        <v>Tue</v>
      </c>
      <c r="E3617" s="10">
        <v>9</v>
      </c>
      <c r="F3617" s="9">
        <v>17016</v>
      </c>
      <c r="G3617" s="9">
        <v>10158</v>
      </c>
      <c r="H3617" s="61">
        <v>10214</v>
      </c>
      <c r="I3617" s="9">
        <v>0</v>
      </c>
      <c r="J3617" s="9">
        <v>0</v>
      </c>
      <c r="K3617" s="9">
        <v>3309</v>
      </c>
      <c r="L3617" s="9">
        <v>10185</v>
      </c>
      <c r="M3617" s="21">
        <v>0</v>
      </c>
      <c r="O3617" s="11">
        <f t="shared" si="642"/>
        <v>50882</v>
      </c>
      <c r="P3617" s="11">
        <v>0</v>
      </c>
      <c r="Q3617" s="11">
        <f t="shared" si="643"/>
        <v>3309</v>
      </c>
      <c r="S3617" s="11">
        <f t="shared" si="634"/>
        <v>50882</v>
      </c>
      <c r="T3617" s="11">
        <f t="shared" si="639"/>
        <v>50882</v>
      </c>
      <c r="U3617" s="11">
        <f t="shared" si="635"/>
        <v>4021</v>
      </c>
      <c r="V3617" s="11">
        <f t="shared" si="640"/>
        <v>40697</v>
      </c>
      <c r="W3617" s="12">
        <f t="shared" si="636"/>
        <v>0.79983098148657683</v>
      </c>
      <c r="X3617" s="11">
        <f t="shared" si="641"/>
        <v>10185</v>
      </c>
      <c r="Y3617" s="12">
        <f t="shared" si="644"/>
        <v>0.20016901851342322</v>
      </c>
      <c r="AA3617" s="9"/>
      <c r="AB3617" s="11"/>
    </row>
    <row r="3618" spans="1:31">
      <c r="A3618" s="1">
        <v>38315</v>
      </c>
      <c r="B3618" s="7" t="s">
        <v>67</v>
      </c>
      <c r="C3618" s="8" t="str">
        <f t="shared" si="638"/>
        <v>Wed</v>
      </c>
      <c r="E3618" s="10">
        <v>0</v>
      </c>
      <c r="F3618" s="9">
        <v>10540</v>
      </c>
      <c r="G3618" s="9">
        <v>8086</v>
      </c>
      <c r="H3618" s="61">
        <v>7901</v>
      </c>
      <c r="I3618" s="9">
        <v>0</v>
      </c>
      <c r="J3618" s="9">
        <v>0</v>
      </c>
      <c r="K3618" s="9">
        <v>3044</v>
      </c>
      <c r="L3618" s="9">
        <v>7695</v>
      </c>
      <c r="M3618" s="21">
        <v>0</v>
      </c>
      <c r="O3618" s="11">
        <f t="shared" si="642"/>
        <v>37266</v>
      </c>
      <c r="P3618" s="11">
        <v>0</v>
      </c>
      <c r="Q3618" s="11">
        <f t="shared" si="643"/>
        <v>3044</v>
      </c>
      <c r="S3618" s="11">
        <f t="shared" si="634"/>
        <v>37266</v>
      </c>
      <c r="T3618" s="11">
        <f t="shared" si="639"/>
        <v>37266</v>
      </c>
      <c r="U3618" s="11">
        <f t="shared" si="635"/>
        <v>-13616</v>
      </c>
      <c r="V3618" s="11">
        <f t="shared" si="640"/>
        <v>29571</v>
      </c>
      <c r="W3618" s="12">
        <f t="shared" si="636"/>
        <v>0.79351151183384316</v>
      </c>
      <c r="X3618" s="11">
        <f t="shared" si="641"/>
        <v>7695</v>
      </c>
      <c r="Y3618" s="12">
        <f t="shared" si="644"/>
        <v>0.20648848816615681</v>
      </c>
      <c r="AA3618" s="9"/>
      <c r="AB3618" s="11"/>
    </row>
    <row r="3619" spans="1:31">
      <c r="A3619" s="1">
        <v>38316</v>
      </c>
      <c r="B3619" s="7" t="s">
        <v>67</v>
      </c>
      <c r="C3619" s="8" t="str">
        <f t="shared" si="638"/>
        <v>Thur</v>
      </c>
      <c r="E3619" s="10">
        <v>16</v>
      </c>
      <c r="F3619" s="9">
        <v>26400</v>
      </c>
      <c r="G3619" s="9">
        <v>11482</v>
      </c>
      <c r="H3619" s="61">
        <v>10678</v>
      </c>
      <c r="I3619" s="9">
        <v>136</v>
      </c>
      <c r="J3619" s="9">
        <v>0</v>
      </c>
      <c r="K3619" s="9">
        <v>4462</v>
      </c>
      <c r="L3619" s="9">
        <v>14645</v>
      </c>
      <c r="M3619" s="21">
        <v>0</v>
      </c>
      <c r="O3619" s="11">
        <f t="shared" si="642"/>
        <v>67803</v>
      </c>
      <c r="P3619" s="11">
        <v>0</v>
      </c>
      <c r="Q3619" s="11">
        <f t="shared" si="643"/>
        <v>4462</v>
      </c>
      <c r="S3619" s="11">
        <f t="shared" si="634"/>
        <v>67803</v>
      </c>
      <c r="T3619" s="11">
        <f t="shared" si="639"/>
        <v>67803</v>
      </c>
      <c r="U3619" s="11">
        <f t="shared" si="635"/>
        <v>30537</v>
      </c>
      <c r="V3619" s="11">
        <f t="shared" si="640"/>
        <v>53158</v>
      </c>
      <c r="W3619" s="12">
        <f t="shared" si="636"/>
        <v>0.78400660737725469</v>
      </c>
      <c r="X3619" s="11">
        <f t="shared" si="641"/>
        <v>14645</v>
      </c>
      <c r="Y3619" s="12">
        <f t="shared" si="644"/>
        <v>0.21599339262274531</v>
      </c>
      <c r="AA3619" s="9"/>
      <c r="AB3619" s="11"/>
    </row>
    <row r="3620" spans="1:31">
      <c r="A3620" s="1">
        <v>38317</v>
      </c>
      <c r="B3620" s="7" t="s">
        <v>67</v>
      </c>
      <c r="C3620" s="8" t="str">
        <f t="shared" si="638"/>
        <v>Fri</v>
      </c>
      <c r="E3620" s="10">
        <v>26</v>
      </c>
      <c r="F3620" s="9">
        <v>35918</v>
      </c>
      <c r="G3620" s="9">
        <v>13524</v>
      </c>
      <c r="H3620" s="61">
        <v>12170</v>
      </c>
      <c r="I3620" s="9">
        <v>149</v>
      </c>
      <c r="J3620" s="9">
        <v>0</v>
      </c>
      <c r="K3620" s="9">
        <v>5703</v>
      </c>
      <c r="L3620" s="9">
        <v>17273</v>
      </c>
      <c r="M3620" s="21">
        <v>0</v>
      </c>
      <c r="O3620" s="11">
        <f t="shared" si="642"/>
        <v>84737</v>
      </c>
      <c r="P3620" s="11">
        <v>0</v>
      </c>
      <c r="Q3620" s="11">
        <f t="shared" si="643"/>
        <v>5703</v>
      </c>
      <c r="S3620" s="11">
        <f t="shared" si="634"/>
        <v>84737</v>
      </c>
      <c r="T3620" s="11">
        <f t="shared" si="639"/>
        <v>84737</v>
      </c>
      <c r="U3620" s="11">
        <f t="shared" si="635"/>
        <v>16934</v>
      </c>
      <c r="V3620" s="11">
        <f t="shared" si="640"/>
        <v>67464</v>
      </c>
      <c r="W3620" s="12">
        <f t="shared" si="636"/>
        <v>0.7961575226878459</v>
      </c>
      <c r="X3620" s="11">
        <f t="shared" si="641"/>
        <v>17273</v>
      </c>
      <c r="Y3620" s="12">
        <f t="shared" si="644"/>
        <v>0.20384247731215407</v>
      </c>
      <c r="AA3620" s="9"/>
      <c r="AB3620" s="11"/>
    </row>
    <row r="3621" spans="1:31">
      <c r="A3621" s="1">
        <v>38318</v>
      </c>
      <c r="B3621" s="7" t="s">
        <v>67</v>
      </c>
      <c r="C3621" s="8" t="str">
        <f t="shared" si="638"/>
        <v>Sat</v>
      </c>
      <c r="E3621" s="10">
        <v>14</v>
      </c>
      <c r="F3621" s="9">
        <v>25210</v>
      </c>
      <c r="G3621" s="9">
        <v>11414</v>
      </c>
      <c r="H3621" s="61">
        <v>9913</v>
      </c>
      <c r="I3621" s="9">
        <v>0</v>
      </c>
      <c r="J3621" s="9">
        <v>0</v>
      </c>
      <c r="K3621" s="9">
        <v>4067</v>
      </c>
      <c r="L3621" s="9">
        <v>12302</v>
      </c>
      <c r="M3621" s="21">
        <v>0</v>
      </c>
      <c r="O3621" s="11">
        <f t="shared" si="642"/>
        <v>62906</v>
      </c>
      <c r="P3621" s="11">
        <v>0</v>
      </c>
      <c r="Q3621" s="11">
        <f t="shared" si="643"/>
        <v>4067</v>
      </c>
      <c r="S3621" s="11">
        <f t="shared" si="634"/>
        <v>62906</v>
      </c>
      <c r="T3621" s="11">
        <f t="shared" si="639"/>
        <v>62906</v>
      </c>
      <c r="U3621" s="11">
        <f t="shared" si="635"/>
        <v>-21831</v>
      </c>
      <c r="V3621" s="11">
        <f t="shared" si="640"/>
        <v>50604</v>
      </c>
      <c r="W3621" s="12">
        <f t="shared" si="636"/>
        <v>0.80443836835913907</v>
      </c>
      <c r="X3621" s="11">
        <f t="shared" si="641"/>
        <v>12302</v>
      </c>
      <c r="Y3621" s="12">
        <f t="shared" si="644"/>
        <v>0.19556163164086096</v>
      </c>
      <c r="AA3621" s="9"/>
      <c r="AB3621" s="11"/>
    </row>
    <row r="3622" spans="1:31">
      <c r="A3622" s="1">
        <v>38319</v>
      </c>
      <c r="B3622" s="7" t="s">
        <v>67</v>
      </c>
      <c r="C3622" s="8" t="str">
        <f t="shared" si="638"/>
        <v>Sun</v>
      </c>
      <c r="E3622" s="10">
        <v>15</v>
      </c>
      <c r="F3622" s="9">
        <v>27073</v>
      </c>
      <c r="G3622" s="9">
        <v>12152</v>
      </c>
      <c r="H3622" s="61">
        <v>11406</v>
      </c>
      <c r="I3622" s="9">
        <v>199</v>
      </c>
      <c r="J3622" s="9">
        <v>0</v>
      </c>
      <c r="K3622" s="9">
        <v>4599</v>
      </c>
      <c r="L3622" s="9">
        <v>14440</v>
      </c>
      <c r="M3622" s="21">
        <v>0</v>
      </c>
      <c r="O3622" s="11">
        <f t="shared" si="642"/>
        <v>69869</v>
      </c>
      <c r="P3622" s="11">
        <v>0</v>
      </c>
      <c r="Q3622" s="11">
        <f t="shared" si="643"/>
        <v>4599</v>
      </c>
      <c r="S3622" s="11">
        <f t="shared" si="634"/>
        <v>69869</v>
      </c>
      <c r="T3622" s="11">
        <f t="shared" si="639"/>
        <v>69869</v>
      </c>
      <c r="U3622" s="11">
        <f t="shared" si="635"/>
        <v>6963</v>
      </c>
      <c r="V3622" s="11">
        <f t="shared" si="640"/>
        <v>55429</v>
      </c>
      <c r="W3622" s="12">
        <f t="shared" si="636"/>
        <v>0.79332751291703041</v>
      </c>
      <c r="X3622" s="11">
        <f t="shared" si="641"/>
        <v>14440</v>
      </c>
      <c r="Y3622" s="12">
        <f t="shared" si="644"/>
        <v>0.20667248708296956</v>
      </c>
      <c r="AA3622" s="9"/>
      <c r="AB3622" s="11"/>
    </row>
    <row r="3623" spans="1:31">
      <c r="A3623" s="1">
        <v>38320</v>
      </c>
      <c r="B3623" s="7" t="s">
        <v>67</v>
      </c>
      <c r="C3623" s="8" t="str">
        <f t="shared" si="638"/>
        <v>Mon</v>
      </c>
      <c r="E3623" s="10">
        <v>19</v>
      </c>
      <c r="F3623" s="9">
        <v>29813</v>
      </c>
      <c r="G3623" s="9">
        <v>13702</v>
      </c>
      <c r="H3623" s="61">
        <v>12877</v>
      </c>
      <c r="I3623" s="9">
        <v>17</v>
      </c>
      <c r="J3623" s="9">
        <v>0</v>
      </c>
      <c r="K3623" s="9">
        <v>5253</v>
      </c>
      <c r="L3623" s="9">
        <v>15840</v>
      </c>
      <c r="M3623" s="21">
        <v>0</v>
      </c>
      <c r="O3623" s="11">
        <f t="shared" si="642"/>
        <v>77502</v>
      </c>
      <c r="P3623" s="11">
        <v>0</v>
      </c>
      <c r="Q3623" s="11">
        <f t="shared" si="643"/>
        <v>5253</v>
      </c>
      <c r="S3623" s="11">
        <f t="shared" si="634"/>
        <v>77502</v>
      </c>
      <c r="T3623" s="11">
        <f t="shared" si="639"/>
        <v>77502</v>
      </c>
      <c r="U3623" s="11">
        <f t="shared" si="635"/>
        <v>7633</v>
      </c>
      <c r="V3623" s="11">
        <f t="shared" si="640"/>
        <v>61662</v>
      </c>
      <c r="W3623" s="12">
        <f t="shared" si="636"/>
        <v>0.79561817759541686</v>
      </c>
      <c r="X3623" s="11">
        <f t="shared" si="641"/>
        <v>15840</v>
      </c>
      <c r="Y3623" s="12">
        <f t="shared" si="644"/>
        <v>0.20438182240458311</v>
      </c>
      <c r="AA3623" s="9"/>
      <c r="AB3623" s="11"/>
    </row>
    <row r="3624" spans="1:31">
      <c r="A3624" s="1">
        <v>38321</v>
      </c>
      <c r="B3624" s="7" t="s">
        <v>67</v>
      </c>
      <c r="C3624" s="8" t="str">
        <f t="shared" si="638"/>
        <v>Tue</v>
      </c>
      <c r="E3624" s="10">
        <v>14</v>
      </c>
      <c r="F3624" s="9">
        <v>23965</v>
      </c>
      <c r="G3624" s="9">
        <v>12504</v>
      </c>
      <c r="H3624" s="61">
        <v>11611</v>
      </c>
      <c r="I3624" s="9">
        <v>0</v>
      </c>
      <c r="J3624" s="9">
        <v>78</v>
      </c>
      <c r="K3624" s="9">
        <v>3810</v>
      </c>
      <c r="L3624" s="9">
        <v>14070</v>
      </c>
      <c r="M3624" s="21">
        <v>0</v>
      </c>
      <c r="O3624" s="11">
        <f t="shared" si="642"/>
        <v>66038</v>
      </c>
      <c r="P3624" s="11">
        <v>0</v>
      </c>
      <c r="Q3624" s="11">
        <f t="shared" si="643"/>
        <v>3810</v>
      </c>
      <c r="S3624" s="11">
        <f t="shared" si="634"/>
        <v>66038</v>
      </c>
      <c r="T3624" s="11">
        <f t="shared" si="639"/>
        <v>66038</v>
      </c>
      <c r="U3624" s="11">
        <f t="shared" si="635"/>
        <v>-11464</v>
      </c>
      <c r="V3624" s="11">
        <f t="shared" si="640"/>
        <v>51968</v>
      </c>
      <c r="W3624" s="12">
        <f t="shared" si="636"/>
        <v>0.78694085223659105</v>
      </c>
      <c r="X3624" s="11">
        <f t="shared" si="641"/>
        <v>14070</v>
      </c>
      <c r="Y3624" s="12">
        <f t="shared" si="644"/>
        <v>0.21305914776340895</v>
      </c>
      <c r="AA3624" s="9"/>
      <c r="AB3624" s="11"/>
    </row>
    <row r="3625" spans="1:31">
      <c r="A3625" s="1">
        <v>38322</v>
      </c>
      <c r="B3625" s="7" t="s">
        <v>68</v>
      </c>
      <c r="C3625" s="8" t="str">
        <f t="shared" si="638"/>
        <v>Wed</v>
      </c>
      <c r="E3625" s="10">
        <v>16</v>
      </c>
      <c r="F3625" s="9">
        <v>29372</v>
      </c>
      <c r="G3625" s="9">
        <v>13596</v>
      </c>
      <c r="H3625" s="61">
        <v>13102</v>
      </c>
      <c r="I3625" s="9">
        <v>322</v>
      </c>
      <c r="J3625" s="9">
        <v>344</v>
      </c>
      <c r="K3625" s="9">
        <v>5459</v>
      </c>
      <c r="L3625" s="9">
        <v>16954</v>
      </c>
      <c r="M3625" s="21">
        <v>0</v>
      </c>
      <c r="O3625" s="11">
        <f t="shared" si="642"/>
        <v>79149</v>
      </c>
      <c r="P3625" s="11">
        <v>0</v>
      </c>
      <c r="Q3625" s="11">
        <f t="shared" si="643"/>
        <v>5459</v>
      </c>
      <c r="S3625" s="11">
        <f t="shared" si="634"/>
        <v>79149</v>
      </c>
      <c r="T3625" s="11">
        <f t="shared" si="639"/>
        <v>79149</v>
      </c>
      <c r="U3625" s="11">
        <f t="shared" si="635"/>
        <v>13111</v>
      </c>
      <c r="V3625" s="11">
        <f t="shared" si="640"/>
        <v>62195</v>
      </c>
      <c r="W3625" s="12">
        <f t="shared" ref="W3625:W3655" si="645">V3625/S3625</f>
        <v>0.78579640930397099</v>
      </c>
      <c r="X3625" s="11">
        <f t="shared" si="641"/>
        <v>16954</v>
      </c>
      <c r="Y3625" s="12">
        <f t="shared" ref="Y3625:Y3655" si="646">X3625/S3625</f>
        <v>0.21420359069602901</v>
      </c>
      <c r="AA3625" s="9">
        <f>INTERCEPT(T3625:T3655,E3625:E3655)</f>
        <v>28377.441239540836</v>
      </c>
      <c r="AB3625" s="9">
        <f>SLOPE(T3625:T3655,E3625:E3655)</f>
        <v>2857.5120253962918</v>
      </c>
      <c r="AC3625" s="12">
        <f>RSQ(T3625:T3655,E3625:E3655)</f>
        <v>0.95787581597721239</v>
      </c>
      <c r="AD3625" s="9">
        <f>AA3625+(AB3625*55)</f>
        <v>185540.6026363369</v>
      </c>
      <c r="AE3625" s="10">
        <f>SUM(E3625:E3655)</f>
        <v>692</v>
      </c>
    </row>
    <row r="3626" spans="1:31">
      <c r="A3626" s="1">
        <v>38323</v>
      </c>
      <c r="B3626" s="7" t="s">
        <v>68</v>
      </c>
      <c r="C3626" s="8" t="str">
        <f t="shared" si="638"/>
        <v>Thur</v>
      </c>
      <c r="E3626" s="10">
        <v>20</v>
      </c>
      <c r="F3626" s="9">
        <v>31225</v>
      </c>
      <c r="G3626" s="9">
        <v>14097</v>
      </c>
      <c r="H3626" s="61">
        <v>13319</v>
      </c>
      <c r="I3626" s="9">
        <v>195</v>
      </c>
      <c r="J3626" s="9">
        <v>148</v>
      </c>
      <c r="K3626" s="9">
        <v>5907</v>
      </c>
      <c r="L3626" s="9">
        <v>17243</v>
      </c>
      <c r="M3626" s="21">
        <v>0</v>
      </c>
      <c r="O3626" s="11">
        <f t="shared" si="642"/>
        <v>82134</v>
      </c>
      <c r="P3626" s="11">
        <v>0</v>
      </c>
      <c r="Q3626" s="11">
        <f t="shared" si="643"/>
        <v>5907</v>
      </c>
      <c r="S3626" s="11">
        <f t="shared" si="634"/>
        <v>82134</v>
      </c>
      <c r="T3626" s="11">
        <f t="shared" si="639"/>
        <v>82134</v>
      </c>
      <c r="U3626" s="11">
        <f t="shared" si="635"/>
        <v>2985</v>
      </c>
      <c r="V3626" s="11">
        <f t="shared" si="640"/>
        <v>64891</v>
      </c>
      <c r="W3626" s="12">
        <f t="shared" si="645"/>
        <v>0.79006258066087121</v>
      </c>
      <c r="X3626" s="11">
        <f t="shared" si="641"/>
        <v>17243</v>
      </c>
      <c r="Y3626" s="12">
        <f t="shared" si="646"/>
        <v>0.20993741933912874</v>
      </c>
    </row>
    <row r="3627" spans="1:31">
      <c r="A3627" s="1">
        <v>38324</v>
      </c>
      <c r="B3627" s="7" t="s">
        <v>68</v>
      </c>
      <c r="C3627" s="8" t="str">
        <f t="shared" si="638"/>
        <v>Fri</v>
      </c>
      <c r="E3627" s="10">
        <v>21</v>
      </c>
      <c r="F3627" s="9">
        <v>32377</v>
      </c>
      <c r="G3627" s="9">
        <v>13963</v>
      </c>
      <c r="H3627" s="61">
        <v>13276</v>
      </c>
      <c r="I3627" s="9">
        <v>177</v>
      </c>
      <c r="J3627" s="9">
        <v>209</v>
      </c>
      <c r="K3627" s="9">
        <v>5981</v>
      </c>
      <c r="L3627" s="9">
        <v>17883</v>
      </c>
      <c r="M3627" s="21">
        <v>0</v>
      </c>
      <c r="O3627" s="11">
        <f t="shared" si="642"/>
        <v>83866</v>
      </c>
      <c r="P3627" s="11">
        <v>0</v>
      </c>
      <c r="Q3627" s="11">
        <f t="shared" si="643"/>
        <v>5981</v>
      </c>
      <c r="S3627" s="11">
        <f t="shared" si="634"/>
        <v>83866</v>
      </c>
      <c r="T3627" s="11">
        <f t="shared" si="639"/>
        <v>83866</v>
      </c>
      <c r="U3627" s="11">
        <f t="shared" si="635"/>
        <v>1732</v>
      </c>
      <c r="V3627" s="11">
        <f t="shared" si="640"/>
        <v>65983</v>
      </c>
      <c r="W3627" s="12">
        <f t="shared" si="645"/>
        <v>0.78676698542913692</v>
      </c>
      <c r="X3627" s="11">
        <f t="shared" si="641"/>
        <v>17883</v>
      </c>
      <c r="Y3627" s="12">
        <f t="shared" si="646"/>
        <v>0.21323301457086305</v>
      </c>
    </row>
    <row r="3628" spans="1:31">
      <c r="A3628" s="1">
        <v>38325</v>
      </c>
      <c r="B3628" s="7" t="s">
        <v>68</v>
      </c>
      <c r="C3628" s="8" t="str">
        <f t="shared" si="638"/>
        <v>Sat</v>
      </c>
      <c r="E3628" s="10">
        <v>22</v>
      </c>
      <c r="F3628" s="9">
        <v>29700</v>
      </c>
      <c r="G3628" s="9">
        <v>13173</v>
      </c>
      <c r="H3628" s="61">
        <v>11967</v>
      </c>
      <c r="I3628" s="9">
        <v>82</v>
      </c>
      <c r="J3628" s="9">
        <v>81</v>
      </c>
      <c r="K3628" s="9">
        <v>4602</v>
      </c>
      <c r="L3628" s="9">
        <v>16565</v>
      </c>
      <c r="M3628" s="21">
        <v>0</v>
      </c>
      <c r="O3628" s="11">
        <f t="shared" si="642"/>
        <v>76170</v>
      </c>
      <c r="P3628" s="11">
        <v>0</v>
      </c>
      <c r="Q3628" s="11">
        <f t="shared" si="643"/>
        <v>4602</v>
      </c>
      <c r="S3628" s="11">
        <f t="shared" ref="S3628:S3655" si="647">O3628-P3628</f>
        <v>76170</v>
      </c>
      <c r="T3628" s="11">
        <f t="shared" si="639"/>
        <v>76170</v>
      </c>
      <c r="U3628" s="11">
        <f t="shared" ref="U3628:U3691" si="648">S3628-S3627</f>
        <v>-7696</v>
      </c>
      <c r="V3628" s="11">
        <f t="shared" si="640"/>
        <v>59605</v>
      </c>
      <c r="W3628" s="12">
        <f t="shared" si="645"/>
        <v>0.78252592884337668</v>
      </c>
      <c r="X3628" s="11">
        <f t="shared" si="641"/>
        <v>16565</v>
      </c>
      <c r="Y3628" s="12">
        <f t="shared" si="646"/>
        <v>0.21747407115662334</v>
      </c>
    </row>
    <row r="3629" spans="1:31">
      <c r="A3629" s="1">
        <v>38326</v>
      </c>
      <c r="B3629" s="7" t="s">
        <v>68</v>
      </c>
      <c r="C3629" s="8" t="str">
        <f t="shared" si="638"/>
        <v>Sun</v>
      </c>
      <c r="E3629" s="10">
        <v>15</v>
      </c>
      <c r="F3629" s="9">
        <v>24502</v>
      </c>
      <c r="G3629" s="9">
        <v>12232</v>
      </c>
      <c r="H3629" s="61">
        <v>11209</v>
      </c>
      <c r="I3629" s="9">
        <v>4</v>
      </c>
      <c r="J3629" s="9">
        <v>4</v>
      </c>
      <c r="K3629" s="9">
        <v>4403</v>
      </c>
      <c r="L3629" s="9">
        <v>13896</v>
      </c>
      <c r="M3629" s="21">
        <v>0</v>
      </c>
      <c r="O3629" s="11">
        <f t="shared" si="642"/>
        <v>66250</v>
      </c>
      <c r="P3629" s="11">
        <v>0</v>
      </c>
      <c r="Q3629" s="11">
        <f t="shared" si="643"/>
        <v>4403</v>
      </c>
      <c r="S3629" s="11">
        <f t="shared" si="647"/>
        <v>66250</v>
      </c>
      <c r="T3629" s="11">
        <f t="shared" si="639"/>
        <v>66250</v>
      </c>
      <c r="U3629" s="11">
        <f t="shared" si="648"/>
        <v>-9920</v>
      </c>
      <c r="V3629" s="11">
        <f t="shared" si="640"/>
        <v>52354</v>
      </c>
      <c r="W3629" s="12">
        <f t="shared" si="645"/>
        <v>0.79024905660377354</v>
      </c>
      <c r="X3629" s="11">
        <f t="shared" si="641"/>
        <v>13896</v>
      </c>
      <c r="Y3629" s="12">
        <f t="shared" si="646"/>
        <v>0.20975094339622641</v>
      </c>
    </row>
    <row r="3630" spans="1:31">
      <c r="A3630" s="1">
        <v>38327</v>
      </c>
      <c r="B3630" s="7" t="s">
        <v>68</v>
      </c>
      <c r="C3630" s="8" t="str">
        <f t="shared" si="638"/>
        <v>Mon</v>
      </c>
      <c r="E3630" s="10">
        <v>12</v>
      </c>
      <c r="F3630" s="9">
        <v>22387</v>
      </c>
      <c r="G3630" s="9">
        <v>11964</v>
      </c>
      <c r="H3630" s="61">
        <v>6042</v>
      </c>
      <c r="I3630" s="9">
        <v>0</v>
      </c>
      <c r="J3630" s="9">
        <v>0</v>
      </c>
      <c r="K3630" s="9">
        <v>10696</v>
      </c>
      <c r="L3630" s="9">
        <v>12896</v>
      </c>
      <c r="M3630" s="21">
        <v>38</v>
      </c>
      <c r="O3630" s="11">
        <f t="shared" si="642"/>
        <v>64023</v>
      </c>
      <c r="P3630" s="11">
        <v>0</v>
      </c>
      <c r="Q3630" s="11">
        <f t="shared" si="643"/>
        <v>10696</v>
      </c>
      <c r="S3630" s="11">
        <f t="shared" si="647"/>
        <v>64023</v>
      </c>
      <c r="T3630" s="11">
        <f t="shared" si="639"/>
        <v>64023</v>
      </c>
      <c r="U3630" s="11">
        <f t="shared" si="648"/>
        <v>-2227</v>
      </c>
      <c r="V3630" s="11">
        <f t="shared" si="640"/>
        <v>51089</v>
      </c>
      <c r="W3630" s="12">
        <f t="shared" si="645"/>
        <v>0.797978851350296</v>
      </c>
      <c r="X3630" s="11">
        <f t="shared" si="641"/>
        <v>12934</v>
      </c>
      <c r="Y3630" s="12">
        <f t="shared" si="646"/>
        <v>0.20202114864970402</v>
      </c>
    </row>
    <row r="3631" spans="1:31">
      <c r="A3631" s="1">
        <v>38328</v>
      </c>
      <c r="B3631" s="7" t="s">
        <v>68</v>
      </c>
      <c r="C3631" s="8" t="str">
        <f t="shared" ref="C3631:C3694" si="649">IF(WEEKDAY(A3631)=1,"Sun",IF(WEEKDAY(A3631)=2,"Mon",IF(WEEKDAY(A3631)=3,"Tue",IF(WEEKDAY(A3631)=4,"Wed",IF(WEEKDAY(A3631)=5,"Thur",IF(WEEKDAY(A3631)=6,"Fri",IF(WEEKDAY(A3631)=7,"Sat")))))))</f>
        <v>Tue</v>
      </c>
      <c r="E3631" s="10">
        <v>1</v>
      </c>
      <c r="F3631" s="9">
        <v>13463</v>
      </c>
      <c r="G3631" s="9">
        <v>9772</v>
      </c>
      <c r="H3631" s="61">
        <v>3084</v>
      </c>
      <c r="I3631" s="9">
        <v>0</v>
      </c>
      <c r="J3631" s="9">
        <v>0</v>
      </c>
      <c r="K3631" s="9">
        <v>7737</v>
      </c>
      <c r="L3631" s="9">
        <v>9902</v>
      </c>
      <c r="M3631" s="21">
        <v>70</v>
      </c>
      <c r="O3631" s="11">
        <f t="shared" si="642"/>
        <v>44028</v>
      </c>
      <c r="P3631" s="11">
        <v>0</v>
      </c>
      <c r="Q3631" s="11">
        <f t="shared" si="643"/>
        <v>7737</v>
      </c>
      <c r="S3631" s="11">
        <f t="shared" si="647"/>
        <v>44028</v>
      </c>
      <c r="T3631" s="11">
        <f t="shared" si="639"/>
        <v>44028</v>
      </c>
      <c r="U3631" s="11">
        <f t="shared" si="648"/>
        <v>-19995</v>
      </c>
      <c r="V3631" s="11">
        <f t="shared" si="640"/>
        <v>34056</v>
      </c>
      <c r="W3631" s="12">
        <f t="shared" si="645"/>
        <v>0.77350776778413732</v>
      </c>
      <c r="X3631" s="11">
        <f t="shared" si="641"/>
        <v>9972</v>
      </c>
      <c r="Y3631" s="12">
        <f t="shared" si="646"/>
        <v>0.22649223221586262</v>
      </c>
    </row>
    <row r="3632" spans="1:31">
      <c r="A3632" s="1">
        <v>38329</v>
      </c>
      <c r="B3632" s="7" t="s">
        <v>68</v>
      </c>
      <c r="C3632" s="8" t="str">
        <f t="shared" si="649"/>
        <v>Wed</v>
      </c>
      <c r="E3632" s="10">
        <v>11</v>
      </c>
      <c r="F3632" s="9">
        <v>20096</v>
      </c>
      <c r="G3632" s="9">
        <v>11655</v>
      </c>
      <c r="H3632" s="61">
        <v>9126</v>
      </c>
      <c r="I3632" s="9">
        <v>0</v>
      </c>
      <c r="J3632" s="9">
        <v>14</v>
      </c>
      <c r="K3632" s="9">
        <v>4889</v>
      </c>
      <c r="L3632" s="9">
        <v>12645</v>
      </c>
      <c r="M3632" s="21">
        <v>543</v>
      </c>
      <c r="O3632" s="11">
        <f t="shared" si="642"/>
        <v>58968</v>
      </c>
      <c r="P3632" s="11">
        <v>0</v>
      </c>
      <c r="Q3632" s="11">
        <f t="shared" si="643"/>
        <v>4889</v>
      </c>
      <c r="S3632" s="11">
        <f t="shared" si="647"/>
        <v>58968</v>
      </c>
      <c r="T3632" s="11">
        <f t="shared" si="639"/>
        <v>58968</v>
      </c>
      <c r="U3632" s="11">
        <f t="shared" si="648"/>
        <v>14940</v>
      </c>
      <c r="V3632" s="11">
        <f t="shared" si="640"/>
        <v>45780</v>
      </c>
      <c r="W3632" s="12">
        <f t="shared" si="645"/>
        <v>0.77635327635327633</v>
      </c>
      <c r="X3632" s="11">
        <f t="shared" si="641"/>
        <v>13188</v>
      </c>
      <c r="Y3632" s="12">
        <f t="shared" si="646"/>
        <v>0.22364672364672364</v>
      </c>
    </row>
    <row r="3633" spans="1:25">
      <c r="A3633" s="1">
        <v>38330</v>
      </c>
      <c r="B3633" s="7" t="s">
        <v>68</v>
      </c>
      <c r="C3633" s="8" t="str">
        <f t="shared" si="649"/>
        <v>Thur</v>
      </c>
      <c r="E3633" s="10">
        <v>13</v>
      </c>
      <c r="F3633" s="9">
        <v>26377</v>
      </c>
      <c r="G3633" s="9">
        <v>13217</v>
      </c>
      <c r="H3633" s="61">
        <v>11303</v>
      </c>
      <c r="I3633" s="9">
        <v>0</v>
      </c>
      <c r="J3633" s="9">
        <v>0</v>
      </c>
      <c r="K3633" s="9">
        <v>4077</v>
      </c>
      <c r="L3633" s="9">
        <v>13135</v>
      </c>
      <c r="M3633" s="21">
        <v>0</v>
      </c>
      <c r="O3633" s="11">
        <f t="shared" si="642"/>
        <v>68109</v>
      </c>
      <c r="P3633" s="11">
        <v>0</v>
      </c>
      <c r="Q3633" s="11">
        <f t="shared" si="643"/>
        <v>4077</v>
      </c>
      <c r="S3633" s="11">
        <f t="shared" si="647"/>
        <v>68109</v>
      </c>
      <c r="T3633" s="11">
        <f t="shared" si="639"/>
        <v>68109</v>
      </c>
      <c r="U3633" s="11">
        <f t="shared" si="648"/>
        <v>9141</v>
      </c>
      <c r="V3633" s="11">
        <f t="shared" si="640"/>
        <v>54974</v>
      </c>
      <c r="W3633" s="12">
        <f t="shared" si="645"/>
        <v>0.8071473667209913</v>
      </c>
      <c r="X3633" s="11">
        <f t="shared" si="641"/>
        <v>13135</v>
      </c>
      <c r="Y3633" s="12">
        <f t="shared" si="646"/>
        <v>0.19285263327900865</v>
      </c>
    </row>
    <row r="3634" spans="1:25">
      <c r="A3634" s="1">
        <v>38331</v>
      </c>
      <c r="B3634" s="7" t="s">
        <v>68</v>
      </c>
      <c r="C3634" s="8" t="str">
        <f t="shared" si="649"/>
        <v>Fri</v>
      </c>
      <c r="E3634" s="10">
        <v>11</v>
      </c>
      <c r="F3634" s="9">
        <v>22772</v>
      </c>
      <c r="G3634" s="9">
        <v>11403</v>
      </c>
      <c r="H3634" s="61">
        <v>10377</v>
      </c>
      <c r="I3634" s="9">
        <v>0</v>
      </c>
      <c r="J3634" s="9">
        <v>0</v>
      </c>
      <c r="K3634" s="9">
        <v>3374</v>
      </c>
      <c r="L3634" s="9">
        <v>11931</v>
      </c>
      <c r="M3634" s="21">
        <v>0</v>
      </c>
      <c r="O3634" s="11">
        <f t="shared" si="642"/>
        <v>59857</v>
      </c>
      <c r="P3634" s="11">
        <v>0</v>
      </c>
      <c r="Q3634" s="11">
        <f t="shared" si="643"/>
        <v>3374</v>
      </c>
      <c r="S3634" s="11">
        <f t="shared" si="647"/>
        <v>59857</v>
      </c>
      <c r="T3634" s="11">
        <f t="shared" si="639"/>
        <v>59857</v>
      </c>
      <c r="U3634" s="11">
        <f t="shared" si="648"/>
        <v>-8252</v>
      </c>
      <c r="V3634" s="11">
        <f t="shared" si="640"/>
        <v>47926</v>
      </c>
      <c r="W3634" s="12">
        <f t="shared" si="645"/>
        <v>0.8006749419449688</v>
      </c>
      <c r="X3634" s="11">
        <f t="shared" si="641"/>
        <v>11931</v>
      </c>
      <c r="Y3634" s="12">
        <f t="shared" si="646"/>
        <v>0.19932505805503115</v>
      </c>
    </row>
    <row r="3635" spans="1:25">
      <c r="A3635" s="1">
        <v>38332</v>
      </c>
      <c r="B3635" s="7" t="s">
        <v>68</v>
      </c>
      <c r="C3635" s="8" t="str">
        <f t="shared" si="649"/>
        <v>Sat</v>
      </c>
      <c r="E3635" s="10">
        <v>17</v>
      </c>
      <c r="F3635" s="9">
        <v>29844</v>
      </c>
      <c r="G3635" s="9">
        <v>12948</v>
      </c>
      <c r="H3635" s="61">
        <v>11371</v>
      </c>
      <c r="I3635" s="9">
        <v>71</v>
      </c>
      <c r="J3635" s="9">
        <v>113</v>
      </c>
      <c r="K3635" s="9">
        <v>4630</v>
      </c>
      <c r="L3635" s="9">
        <v>14617</v>
      </c>
      <c r="M3635" s="21">
        <v>0</v>
      </c>
      <c r="O3635" s="11">
        <f t="shared" si="642"/>
        <v>73594</v>
      </c>
      <c r="P3635" s="11">
        <v>0</v>
      </c>
      <c r="Q3635" s="11">
        <f t="shared" si="643"/>
        <v>4630</v>
      </c>
      <c r="S3635" s="11">
        <f t="shared" si="647"/>
        <v>73594</v>
      </c>
      <c r="T3635" s="11">
        <f t="shared" si="639"/>
        <v>73594</v>
      </c>
      <c r="U3635" s="11">
        <f t="shared" si="648"/>
        <v>13737</v>
      </c>
      <c r="V3635" s="11">
        <f t="shared" si="640"/>
        <v>58977</v>
      </c>
      <c r="W3635" s="12">
        <f t="shared" si="645"/>
        <v>0.80138326494007661</v>
      </c>
      <c r="X3635" s="11">
        <f t="shared" si="641"/>
        <v>14617</v>
      </c>
      <c r="Y3635" s="12">
        <f t="shared" si="646"/>
        <v>0.19861673505992336</v>
      </c>
    </row>
    <row r="3636" spans="1:25">
      <c r="A3636" s="1">
        <v>38333</v>
      </c>
      <c r="B3636" s="7" t="s">
        <v>68</v>
      </c>
      <c r="C3636" s="8" t="str">
        <f t="shared" si="649"/>
        <v>Sun</v>
      </c>
      <c r="E3636" s="10">
        <v>17</v>
      </c>
      <c r="F3636" s="9">
        <v>30176</v>
      </c>
      <c r="G3636" s="9">
        <v>13331</v>
      </c>
      <c r="H3636" s="61">
        <v>11776</v>
      </c>
      <c r="I3636" s="9">
        <v>49</v>
      </c>
      <c r="J3636" s="9">
        <v>19</v>
      </c>
      <c r="K3636" s="9">
        <v>5160</v>
      </c>
      <c r="L3636" s="9">
        <v>14220</v>
      </c>
      <c r="M3636" s="21">
        <v>0</v>
      </c>
      <c r="O3636" s="11">
        <f t="shared" si="642"/>
        <v>74731</v>
      </c>
      <c r="P3636" s="11">
        <v>0</v>
      </c>
      <c r="Q3636" s="11">
        <f t="shared" si="643"/>
        <v>5160</v>
      </c>
      <c r="S3636" s="11">
        <f t="shared" si="647"/>
        <v>74731</v>
      </c>
      <c r="T3636" s="11">
        <f t="shared" si="639"/>
        <v>74731</v>
      </c>
      <c r="U3636" s="11">
        <f t="shared" si="648"/>
        <v>1137</v>
      </c>
      <c r="V3636" s="11">
        <f t="shared" si="640"/>
        <v>60511</v>
      </c>
      <c r="W3636" s="12">
        <f t="shared" si="645"/>
        <v>0.80971752017235155</v>
      </c>
      <c r="X3636" s="11">
        <f t="shared" si="641"/>
        <v>14220</v>
      </c>
      <c r="Y3636" s="12">
        <f t="shared" si="646"/>
        <v>0.19028247982764851</v>
      </c>
    </row>
    <row r="3637" spans="1:25">
      <c r="A3637" s="1">
        <v>38334</v>
      </c>
      <c r="B3637" s="7" t="s">
        <v>68</v>
      </c>
      <c r="C3637" s="8" t="str">
        <f t="shared" si="649"/>
        <v>Mon</v>
      </c>
      <c r="E3637" s="10">
        <v>21</v>
      </c>
      <c r="F3637" s="9">
        <v>37440</v>
      </c>
      <c r="G3637" s="9">
        <v>19786</v>
      </c>
      <c r="H3637" s="61">
        <v>14449</v>
      </c>
      <c r="I3637" s="9">
        <v>316</v>
      </c>
      <c r="J3637" s="9">
        <v>167</v>
      </c>
      <c r="K3637" s="9">
        <v>4979</v>
      </c>
      <c r="L3637" s="9">
        <v>19523</v>
      </c>
      <c r="M3637" s="21">
        <v>0</v>
      </c>
      <c r="O3637" s="11">
        <f t="shared" si="642"/>
        <v>96660</v>
      </c>
      <c r="P3637" s="11">
        <v>0</v>
      </c>
      <c r="Q3637" s="11">
        <f t="shared" si="643"/>
        <v>4979</v>
      </c>
      <c r="S3637" s="11">
        <f t="shared" si="647"/>
        <v>96660</v>
      </c>
      <c r="T3637" s="11">
        <f t="shared" si="639"/>
        <v>96660</v>
      </c>
      <c r="U3637" s="11">
        <f t="shared" si="648"/>
        <v>21929</v>
      </c>
      <c r="V3637" s="11">
        <f t="shared" si="640"/>
        <v>77137</v>
      </c>
      <c r="W3637" s="12">
        <f t="shared" si="645"/>
        <v>0.79802400165528653</v>
      </c>
      <c r="X3637" s="11">
        <f t="shared" si="641"/>
        <v>19523</v>
      </c>
      <c r="Y3637" s="12">
        <f t="shared" si="646"/>
        <v>0.20197599834471344</v>
      </c>
    </row>
    <row r="3638" spans="1:25">
      <c r="A3638" s="1">
        <v>38335</v>
      </c>
      <c r="B3638" s="7" t="s">
        <v>68</v>
      </c>
      <c r="C3638" s="8" t="str">
        <f t="shared" si="649"/>
        <v>Tue</v>
      </c>
      <c r="E3638" s="10">
        <v>30</v>
      </c>
      <c r="F3638" s="9">
        <v>47192</v>
      </c>
      <c r="G3638" s="9">
        <v>22081</v>
      </c>
      <c r="H3638" s="61">
        <v>15440</v>
      </c>
      <c r="I3638" s="9">
        <v>952</v>
      </c>
      <c r="J3638" s="9">
        <v>374</v>
      </c>
      <c r="K3638" s="9">
        <v>7448</v>
      </c>
      <c r="L3638" s="9">
        <v>25762</v>
      </c>
      <c r="M3638" s="21">
        <v>1777</v>
      </c>
      <c r="O3638" s="11">
        <f t="shared" si="642"/>
        <v>121026</v>
      </c>
      <c r="P3638" s="11">
        <v>0</v>
      </c>
      <c r="Q3638" s="11">
        <f t="shared" si="643"/>
        <v>7448</v>
      </c>
      <c r="S3638" s="11">
        <f t="shared" si="647"/>
        <v>121026</v>
      </c>
      <c r="T3638" s="11">
        <f t="shared" si="639"/>
        <v>121026</v>
      </c>
      <c r="U3638" s="11">
        <f t="shared" si="648"/>
        <v>24366</v>
      </c>
      <c r="V3638" s="11">
        <f t="shared" si="640"/>
        <v>93487</v>
      </c>
      <c r="W3638" s="12">
        <f t="shared" si="645"/>
        <v>0.77245385289111435</v>
      </c>
      <c r="X3638" s="11">
        <f t="shared" si="641"/>
        <v>27539</v>
      </c>
      <c r="Y3638" s="12">
        <f t="shared" si="646"/>
        <v>0.22754614710888568</v>
      </c>
    </row>
    <row r="3639" spans="1:25">
      <c r="A3639" s="1">
        <v>38336</v>
      </c>
      <c r="B3639" s="7" t="s">
        <v>68</v>
      </c>
      <c r="C3639" s="8" t="str">
        <f t="shared" si="649"/>
        <v>Wed</v>
      </c>
      <c r="E3639" s="10">
        <v>35</v>
      </c>
      <c r="F3639" s="9">
        <v>49479</v>
      </c>
      <c r="G3639" s="9">
        <v>23288</v>
      </c>
      <c r="H3639" s="61">
        <v>15598</v>
      </c>
      <c r="I3639" s="9">
        <v>2198</v>
      </c>
      <c r="J3639" s="9">
        <v>610</v>
      </c>
      <c r="K3639" s="9">
        <v>8509</v>
      </c>
      <c r="L3639" s="9">
        <v>29453</v>
      </c>
      <c r="M3639" s="21">
        <v>2224</v>
      </c>
      <c r="O3639" s="11">
        <f t="shared" si="642"/>
        <v>131359</v>
      </c>
      <c r="P3639" s="11">
        <v>0</v>
      </c>
      <c r="Q3639" s="11">
        <f t="shared" si="643"/>
        <v>8509</v>
      </c>
      <c r="S3639" s="11">
        <f t="shared" si="647"/>
        <v>131359</v>
      </c>
      <c r="T3639" s="11">
        <f t="shared" si="639"/>
        <v>131359</v>
      </c>
      <c r="U3639" s="11">
        <f t="shared" si="648"/>
        <v>10333</v>
      </c>
      <c r="V3639" s="11">
        <f t="shared" si="640"/>
        <v>99682</v>
      </c>
      <c r="W3639" s="12">
        <f t="shared" si="645"/>
        <v>0.75885169649586248</v>
      </c>
      <c r="X3639" s="11">
        <f t="shared" si="641"/>
        <v>31677</v>
      </c>
      <c r="Y3639" s="12">
        <f t="shared" si="646"/>
        <v>0.24114830350413752</v>
      </c>
    </row>
    <row r="3640" spans="1:25">
      <c r="A3640" s="1">
        <v>38337</v>
      </c>
      <c r="B3640" s="7" t="s">
        <v>68</v>
      </c>
      <c r="C3640" s="8" t="str">
        <f t="shared" si="649"/>
        <v>Thur</v>
      </c>
      <c r="E3640" s="10">
        <v>28</v>
      </c>
      <c r="F3640" s="9">
        <v>39302</v>
      </c>
      <c r="G3640" s="9">
        <v>21646</v>
      </c>
      <c r="H3640" s="61">
        <v>14662</v>
      </c>
      <c r="I3640" s="9">
        <v>758</v>
      </c>
      <c r="J3640" s="9">
        <v>84</v>
      </c>
      <c r="K3640" s="9">
        <v>5232</v>
      </c>
      <c r="L3640" s="9">
        <v>24623</v>
      </c>
      <c r="M3640" s="21">
        <v>956</v>
      </c>
      <c r="O3640" s="11">
        <f t="shared" si="642"/>
        <v>107263</v>
      </c>
      <c r="P3640" s="11">
        <v>21</v>
      </c>
      <c r="Q3640" s="11">
        <f t="shared" si="643"/>
        <v>5211</v>
      </c>
      <c r="S3640" s="11">
        <f t="shared" si="647"/>
        <v>107242</v>
      </c>
      <c r="T3640" s="11">
        <f t="shared" si="639"/>
        <v>107242</v>
      </c>
      <c r="U3640" s="11">
        <f t="shared" si="648"/>
        <v>-24117</v>
      </c>
      <c r="V3640" s="11">
        <f t="shared" si="640"/>
        <v>81663</v>
      </c>
      <c r="W3640" s="12">
        <f t="shared" si="645"/>
        <v>0.76148337405121125</v>
      </c>
      <c r="X3640" s="11">
        <f t="shared" si="641"/>
        <v>25579</v>
      </c>
      <c r="Y3640" s="12">
        <f t="shared" si="646"/>
        <v>0.23851662594878872</v>
      </c>
    </row>
    <row r="3641" spans="1:25">
      <c r="A3641" s="1">
        <v>38338</v>
      </c>
      <c r="B3641" s="7" t="s">
        <v>68</v>
      </c>
      <c r="C3641" s="8" t="str">
        <f t="shared" si="649"/>
        <v>Fri</v>
      </c>
      <c r="E3641" s="10">
        <v>24</v>
      </c>
      <c r="F3641" s="9">
        <v>34032</v>
      </c>
      <c r="G3641" s="9">
        <v>20347</v>
      </c>
      <c r="H3641" s="61">
        <v>13826</v>
      </c>
      <c r="I3641" s="9">
        <v>426</v>
      </c>
      <c r="J3641" s="9">
        <v>104</v>
      </c>
      <c r="K3641" s="9">
        <v>3900</v>
      </c>
      <c r="L3641" s="9">
        <v>23737</v>
      </c>
      <c r="M3641" s="21">
        <v>321</v>
      </c>
      <c r="O3641" s="11">
        <f t="shared" si="642"/>
        <v>96693</v>
      </c>
      <c r="P3641" s="11">
        <v>0</v>
      </c>
      <c r="Q3641" s="11">
        <f t="shared" si="643"/>
        <v>3900</v>
      </c>
      <c r="S3641" s="11">
        <f t="shared" si="647"/>
        <v>96693</v>
      </c>
      <c r="T3641" s="11">
        <f t="shared" si="639"/>
        <v>96693</v>
      </c>
      <c r="U3641" s="11">
        <f t="shared" si="648"/>
        <v>-10549</v>
      </c>
      <c r="V3641" s="11">
        <f t="shared" si="640"/>
        <v>72635</v>
      </c>
      <c r="W3641" s="12">
        <f t="shared" si="645"/>
        <v>0.75119191668476515</v>
      </c>
      <c r="X3641" s="11">
        <f t="shared" si="641"/>
        <v>24058</v>
      </c>
      <c r="Y3641" s="12">
        <f t="shared" si="646"/>
        <v>0.24880808331523482</v>
      </c>
    </row>
    <row r="3642" spans="1:25">
      <c r="A3642" s="1">
        <v>38339</v>
      </c>
      <c r="B3642" s="7" t="s">
        <v>68</v>
      </c>
      <c r="C3642" s="8" t="str">
        <f t="shared" si="649"/>
        <v>Sat</v>
      </c>
      <c r="E3642" s="10">
        <v>26</v>
      </c>
      <c r="F3642" s="9">
        <v>33011</v>
      </c>
      <c r="G3642" s="9">
        <v>19855</v>
      </c>
      <c r="H3642" s="61">
        <v>13212</v>
      </c>
      <c r="I3642" s="9">
        <v>397</v>
      </c>
      <c r="J3642" s="9">
        <v>63</v>
      </c>
      <c r="K3642" s="9">
        <v>3894</v>
      </c>
      <c r="L3642" s="9">
        <v>23431</v>
      </c>
      <c r="M3642" s="21">
        <v>154</v>
      </c>
      <c r="O3642" s="11">
        <f t="shared" si="642"/>
        <v>94017</v>
      </c>
      <c r="P3642" s="11">
        <v>0</v>
      </c>
      <c r="Q3642" s="11">
        <f t="shared" si="643"/>
        <v>3894</v>
      </c>
      <c r="S3642" s="11">
        <f t="shared" si="647"/>
        <v>94017</v>
      </c>
      <c r="T3642" s="11">
        <f t="shared" si="639"/>
        <v>94017</v>
      </c>
      <c r="U3642" s="11">
        <f t="shared" si="648"/>
        <v>-2676</v>
      </c>
      <c r="V3642" s="11">
        <f t="shared" si="640"/>
        <v>70432</v>
      </c>
      <c r="W3642" s="12">
        <f t="shared" si="645"/>
        <v>0.74914111277747641</v>
      </c>
      <c r="X3642" s="11">
        <f t="shared" si="641"/>
        <v>23585</v>
      </c>
      <c r="Y3642" s="12">
        <f t="shared" si="646"/>
        <v>0.25085888722252359</v>
      </c>
    </row>
    <row r="3643" spans="1:25">
      <c r="A3643" s="1">
        <v>38340</v>
      </c>
      <c r="B3643" s="7" t="s">
        <v>68</v>
      </c>
      <c r="C3643" s="8" t="str">
        <f t="shared" si="649"/>
        <v>Sun</v>
      </c>
      <c r="E3643" s="10">
        <v>33</v>
      </c>
      <c r="F3643" s="9">
        <v>47641</v>
      </c>
      <c r="G3643" s="9">
        <v>23069</v>
      </c>
      <c r="H3643" s="61">
        <v>15217</v>
      </c>
      <c r="I3643" s="9">
        <v>2217</v>
      </c>
      <c r="J3643" s="9">
        <v>848</v>
      </c>
      <c r="K3643" s="9">
        <v>7550</v>
      </c>
      <c r="L3643" s="9">
        <v>30369</v>
      </c>
      <c r="M3643" s="21">
        <v>1978</v>
      </c>
      <c r="O3643" s="11">
        <f t="shared" si="642"/>
        <v>128889</v>
      </c>
      <c r="P3643" s="11">
        <v>0</v>
      </c>
      <c r="Q3643" s="11">
        <f t="shared" si="643"/>
        <v>7550</v>
      </c>
      <c r="S3643" s="11">
        <f t="shared" si="647"/>
        <v>128889</v>
      </c>
      <c r="T3643" s="11">
        <f t="shared" si="639"/>
        <v>128889</v>
      </c>
      <c r="U3643" s="11">
        <f t="shared" si="648"/>
        <v>34872</v>
      </c>
      <c r="V3643" s="11">
        <f t="shared" si="640"/>
        <v>96542</v>
      </c>
      <c r="W3643" s="12">
        <f t="shared" si="645"/>
        <v>0.74903211290335092</v>
      </c>
      <c r="X3643" s="11">
        <f t="shared" si="641"/>
        <v>32347</v>
      </c>
      <c r="Y3643" s="12">
        <f t="shared" si="646"/>
        <v>0.25096788709664908</v>
      </c>
    </row>
    <row r="3644" spans="1:25">
      <c r="A3644" s="1">
        <v>38341</v>
      </c>
      <c r="B3644" s="7" t="s">
        <v>68</v>
      </c>
      <c r="C3644" s="8" t="str">
        <f t="shared" si="649"/>
        <v>Mon</v>
      </c>
      <c r="E3644" s="10">
        <v>45</v>
      </c>
      <c r="F3644" s="9">
        <v>58461</v>
      </c>
      <c r="G3644" s="9">
        <v>25220</v>
      </c>
      <c r="H3644" s="61">
        <v>16271</v>
      </c>
      <c r="I3644" s="9">
        <v>4772</v>
      </c>
      <c r="J3644" s="9">
        <v>1537</v>
      </c>
      <c r="K3644" s="9">
        <v>13060</v>
      </c>
      <c r="L3644" s="9">
        <v>37247</v>
      </c>
      <c r="M3644" s="21">
        <v>3529</v>
      </c>
      <c r="O3644" s="11">
        <f t="shared" si="642"/>
        <v>160097</v>
      </c>
      <c r="P3644" s="11">
        <v>0</v>
      </c>
      <c r="Q3644" s="11">
        <f t="shared" si="643"/>
        <v>13060</v>
      </c>
      <c r="S3644" s="11">
        <f t="shared" si="647"/>
        <v>160097</v>
      </c>
      <c r="T3644" s="11">
        <f t="shared" si="639"/>
        <v>160097</v>
      </c>
      <c r="U3644" s="11">
        <f t="shared" si="648"/>
        <v>31208</v>
      </c>
      <c r="V3644" s="11">
        <f t="shared" si="640"/>
        <v>119321</v>
      </c>
      <c r="W3644" s="12">
        <f t="shared" si="645"/>
        <v>0.74530440920192131</v>
      </c>
      <c r="X3644" s="11">
        <f t="shared" si="641"/>
        <v>40776</v>
      </c>
      <c r="Y3644" s="12">
        <f t="shared" si="646"/>
        <v>0.25469559079807869</v>
      </c>
    </row>
    <row r="3645" spans="1:25">
      <c r="A3645" s="1">
        <v>38342</v>
      </c>
      <c r="B3645" s="7" t="s">
        <v>68</v>
      </c>
      <c r="C3645" s="8" t="str">
        <f t="shared" si="649"/>
        <v>Tue</v>
      </c>
      <c r="E3645" s="10">
        <v>26</v>
      </c>
      <c r="F3645" s="9">
        <v>35494</v>
      </c>
      <c r="G3645" s="9">
        <v>21360</v>
      </c>
      <c r="H3645" s="61">
        <v>14456</v>
      </c>
      <c r="I3645" s="9">
        <v>942</v>
      </c>
      <c r="J3645" s="9">
        <v>22</v>
      </c>
      <c r="K3645" s="9">
        <v>4827</v>
      </c>
      <c r="L3645" s="9">
        <v>27642</v>
      </c>
      <c r="M3645" s="21">
        <v>363</v>
      </c>
      <c r="O3645" s="11">
        <f t="shared" si="642"/>
        <v>105106</v>
      </c>
      <c r="P3645" s="11">
        <v>0</v>
      </c>
      <c r="Q3645" s="11">
        <f t="shared" si="643"/>
        <v>4827</v>
      </c>
      <c r="S3645" s="11">
        <f t="shared" si="647"/>
        <v>105106</v>
      </c>
      <c r="T3645" s="11">
        <f t="shared" si="639"/>
        <v>105106</v>
      </c>
      <c r="U3645" s="11">
        <f t="shared" si="648"/>
        <v>-54991</v>
      </c>
      <c r="V3645" s="11">
        <f t="shared" si="640"/>
        <v>77101</v>
      </c>
      <c r="W3645" s="12">
        <f t="shared" si="645"/>
        <v>0.73355469716286414</v>
      </c>
      <c r="X3645" s="11">
        <f t="shared" si="641"/>
        <v>28005</v>
      </c>
      <c r="Y3645" s="12">
        <f t="shared" si="646"/>
        <v>0.26644530283713586</v>
      </c>
    </row>
    <row r="3646" spans="1:25">
      <c r="A3646" s="1">
        <v>38343</v>
      </c>
      <c r="B3646" s="7" t="s">
        <v>68</v>
      </c>
      <c r="C3646" s="8" t="str">
        <f t="shared" si="649"/>
        <v>Wed</v>
      </c>
      <c r="E3646" s="10">
        <v>12</v>
      </c>
      <c r="F3646" s="9">
        <v>11152</v>
      </c>
      <c r="G3646" s="9">
        <v>16211</v>
      </c>
      <c r="H3646" s="61">
        <v>8988</v>
      </c>
      <c r="I3646" s="9">
        <v>17</v>
      </c>
      <c r="J3646" s="9">
        <v>0</v>
      </c>
      <c r="K3646" s="9">
        <v>1716</v>
      </c>
      <c r="L3646" s="9">
        <v>22146</v>
      </c>
      <c r="M3646" s="21">
        <v>0</v>
      </c>
      <c r="O3646" s="11">
        <f t="shared" si="642"/>
        <v>60230</v>
      </c>
      <c r="P3646" s="11">
        <v>0</v>
      </c>
      <c r="Q3646" s="11">
        <f t="shared" si="643"/>
        <v>1716</v>
      </c>
      <c r="S3646" s="11">
        <f t="shared" si="647"/>
        <v>60230</v>
      </c>
      <c r="T3646" s="11">
        <f t="shared" si="639"/>
        <v>60230</v>
      </c>
      <c r="U3646" s="11">
        <f t="shared" si="648"/>
        <v>-44876</v>
      </c>
      <c r="V3646" s="11">
        <f t="shared" si="640"/>
        <v>38084</v>
      </c>
      <c r="W3646" s="12">
        <f t="shared" si="645"/>
        <v>0.63230948032541923</v>
      </c>
      <c r="X3646" s="11">
        <f t="shared" si="641"/>
        <v>22146</v>
      </c>
      <c r="Y3646" s="12">
        <f t="shared" si="646"/>
        <v>0.36769051967458077</v>
      </c>
    </row>
    <row r="3647" spans="1:25">
      <c r="A3647" s="1">
        <v>38344</v>
      </c>
      <c r="B3647" s="7" t="s">
        <v>68</v>
      </c>
      <c r="C3647" s="8" t="str">
        <f t="shared" si="649"/>
        <v>Thur</v>
      </c>
      <c r="E3647" s="10">
        <v>15</v>
      </c>
      <c r="F3647" s="9">
        <v>19872</v>
      </c>
      <c r="G3647" s="9">
        <v>17558</v>
      </c>
      <c r="H3647" s="61">
        <v>10391</v>
      </c>
      <c r="I3647" s="9">
        <v>735</v>
      </c>
      <c r="J3647" s="9">
        <v>0</v>
      </c>
      <c r="K3647" s="9">
        <v>2125</v>
      </c>
      <c r="L3647" s="9">
        <v>24569</v>
      </c>
      <c r="M3647" s="21">
        <v>0</v>
      </c>
      <c r="O3647" s="11">
        <f t="shared" si="642"/>
        <v>75250</v>
      </c>
      <c r="P3647" s="11">
        <v>0</v>
      </c>
      <c r="Q3647" s="11">
        <f t="shared" si="643"/>
        <v>2125</v>
      </c>
      <c r="S3647" s="11">
        <f t="shared" si="647"/>
        <v>75250</v>
      </c>
      <c r="T3647" s="11">
        <f t="shared" si="639"/>
        <v>75250</v>
      </c>
      <c r="U3647" s="11">
        <f t="shared" si="648"/>
        <v>15020</v>
      </c>
      <c r="V3647" s="11">
        <f t="shared" si="640"/>
        <v>50681</v>
      </c>
      <c r="W3647" s="12">
        <f t="shared" si="645"/>
        <v>0.67350166112956811</v>
      </c>
      <c r="X3647" s="11">
        <f t="shared" si="641"/>
        <v>24569</v>
      </c>
      <c r="Y3647" s="12">
        <f t="shared" si="646"/>
        <v>0.32649833887043189</v>
      </c>
    </row>
    <row r="3648" spans="1:25">
      <c r="A3648" s="1">
        <v>38345</v>
      </c>
      <c r="B3648" s="7" t="s">
        <v>68</v>
      </c>
      <c r="C3648" s="8" t="str">
        <f t="shared" si="649"/>
        <v>Fri</v>
      </c>
      <c r="E3648" s="10">
        <v>34</v>
      </c>
      <c r="F3648" s="9">
        <v>44531</v>
      </c>
      <c r="G3648" s="9">
        <v>22196</v>
      </c>
      <c r="H3648" s="61">
        <v>15331</v>
      </c>
      <c r="I3648" s="9">
        <v>2993</v>
      </c>
      <c r="J3648" s="9">
        <v>131</v>
      </c>
      <c r="K3648" s="9">
        <v>3094</v>
      </c>
      <c r="L3648" s="9">
        <v>32482</v>
      </c>
      <c r="M3648" s="21">
        <v>0</v>
      </c>
      <c r="O3648" s="11">
        <f t="shared" si="642"/>
        <v>120758</v>
      </c>
      <c r="P3648" s="11">
        <v>0</v>
      </c>
      <c r="Q3648" s="11">
        <f t="shared" si="643"/>
        <v>3094</v>
      </c>
      <c r="S3648" s="11">
        <f t="shared" si="647"/>
        <v>120758</v>
      </c>
      <c r="T3648" s="11">
        <f t="shared" si="639"/>
        <v>120758</v>
      </c>
      <c r="U3648" s="11">
        <f t="shared" si="648"/>
        <v>45508</v>
      </c>
      <c r="V3648" s="11">
        <f t="shared" si="640"/>
        <v>88276</v>
      </c>
      <c r="W3648" s="12">
        <f t="shared" si="645"/>
        <v>0.73101575050928302</v>
      </c>
      <c r="X3648" s="11">
        <f t="shared" si="641"/>
        <v>32482</v>
      </c>
      <c r="Y3648" s="12">
        <f t="shared" si="646"/>
        <v>0.26898424949071698</v>
      </c>
    </row>
    <row r="3649" spans="1:33">
      <c r="A3649" s="1">
        <v>38346</v>
      </c>
      <c r="B3649" s="7" t="s">
        <v>68</v>
      </c>
      <c r="C3649" s="8" t="str">
        <f t="shared" si="649"/>
        <v>Sat</v>
      </c>
      <c r="E3649" s="10">
        <v>37</v>
      </c>
      <c r="F3649" s="9">
        <v>46527</v>
      </c>
      <c r="G3649" s="9">
        <v>22483</v>
      </c>
      <c r="H3649" s="61">
        <v>15502</v>
      </c>
      <c r="I3649" s="9">
        <v>3158</v>
      </c>
      <c r="J3649" s="9">
        <v>156</v>
      </c>
      <c r="K3649" s="9">
        <v>4372</v>
      </c>
      <c r="L3649" s="9">
        <v>33431</v>
      </c>
      <c r="M3649" s="21">
        <v>0</v>
      </c>
      <c r="O3649" s="11">
        <f t="shared" si="642"/>
        <v>125629</v>
      </c>
      <c r="P3649" s="11">
        <v>0</v>
      </c>
      <c r="Q3649" s="11">
        <f t="shared" si="643"/>
        <v>4372</v>
      </c>
      <c r="S3649" s="11">
        <f t="shared" si="647"/>
        <v>125629</v>
      </c>
      <c r="T3649" s="11">
        <f t="shared" si="639"/>
        <v>125629</v>
      </c>
      <c r="U3649" s="11">
        <f t="shared" si="648"/>
        <v>4871</v>
      </c>
      <c r="V3649" s="11">
        <f t="shared" si="640"/>
        <v>92198</v>
      </c>
      <c r="W3649" s="12">
        <f t="shared" si="645"/>
        <v>0.73389106018514838</v>
      </c>
      <c r="X3649" s="11">
        <f t="shared" si="641"/>
        <v>33431</v>
      </c>
      <c r="Y3649" s="12">
        <f t="shared" si="646"/>
        <v>0.26610893981485167</v>
      </c>
    </row>
    <row r="3650" spans="1:33">
      <c r="A3650" s="1">
        <v>38347</v>
      </c>
      <c r="B3650" s="7" t="s">
        <v>68</v>
      </c>
      <c r="C3650" s="8" t="str">
        <f t="shared" si="649"/>
        <v>Sun</v>
      </c>
      <c r="E3650" s="10">
        <v>34</v>
      </c>
      <c r="F3650" s="9">
        <v>48975</v>
      </c>
      <c r="G3650" s="9">
        <v>23314</v>
      </c>
      <c r="H3650" s="61">
        <v>15707</v>
      </c>
      <c r="I3650" s="9">
        <v>3626</v>
      </c>
      <c r="J3650" s="9">
        <v>194</v>
      </c>
      <c r="K3650" s="9">
        <v>5636</v>
      </c>
      <c r="L3650" s="9">
        <v>35197</v>
      </c>
      <c r="M3650" s="21">
        <v>0</v>
      </c>
      <c r="O3650" s="11">
        <f t="shared" si="642"/>
        <v>132649</v>
      </c>
      <c r="P3650" s="11">
        <v>0</v>
      </c>
      <c r="Q3650" s="11">
        <f t="shared" si="643"/>
        <v>5636</v>
      </c>
      <c r="S3650" s="11">
        <f t="shared" si="647"/>
        <v>132649</v>
      </c>
      <c r="T3650" s="11">
        <f t="shared" si="639"/>
        <v>132649</v>
      </c>
      <c r="U3650" s="11">
        <f t="shared" si="648"/>
        <v>7020</v>
      </c>
      <c r="V3650" s="11">
        <f t="shared" si="640"/>
        <v>97452</v>
      </c>
      <c r="W3650" s="12">
        <f t="shared" si="645"/>
        <v>0.73466064576438572</v>
      </c>
      <c r="X3650" s="11">
        <f t="shared" si="641"/>
        <v>35197</v>
      </c>
      <c r="Y3650" s="12">
        <f t="shared" si="646"/>
        <v>0.26533935423561428</v>
      </c>
    </row>
    <row r="3651" spans="1:33">
      <c r="A3651" s="1">
        <v>38348</v>
      </c>
      <c r="B3651" s="7" t="s">
        <v>68</v>
      </c>
      <c r="C3651" s="8" t="str">
        <f t="shared" si="649"/>
        <v>Mon</v>
      </c>
      <c r="E3651" s="10">
        <v>37</v>
      </c>
      <c r="F3651" s="9">
        <v>51465</v>
      </c>
      <c r="G3651" s="9">
        <v>24000</v>
      </c>
      <c r="H3651" s="61">
        <v>16187</v>
      </c>
      <c r="I3651" s="9">
        <v>4064</v>
      </c>
      <c r="J3651" s="9">
        <v>289</v>
      </c>
      <c r="K3651" s="9">
        <v>6767</v>
      </c>
      <c r="L3651" s="9">
        <v>36985</v>
      </c>
      <c r="M3651" s="21">
        <v>0</v>
      </c>
      <c r="O3651" s="11">
        <f t="shared" si="642"/>
        <v>139757</v>
      </c>
      <c r="P3651" s="11">
        <v>0</v>
      </c>
      <c r="Q3651" s="11">
        <f t="shared" si="643"/>
        <v>6767</v>
      </c>
      <c r="S3651" s="11">
        <f t="shared" si="647"/>
        <v>139757</v>
      </c>
      <c r="T3651" s="11">
        <f t="shared" ref="T3651:T3714" si="650">SUM(S3651,D3651)</f>
        <v>139757</v>
      </c>
      <c r="U3651" s="11">
        <f t="shared" si="648"/>
        <v>7108</v>
      </c>
      <c r="V3651" s="11">
        <f t="shared" ref="V3651:V3714" si="651">SUM(F3651:K3651)-P3651</f>
        <v>102772</v>
      </c>
      <c r="W3651" s="12">
        <f t="shared" si="645"/>
        <v>0.73536209277531717</v>
      </c>
      <c r="X3651" s="11">
        <f>SUM(L3651:M3651)</f>
        <v>36985</v>
      </c>
      <c r="Y3651" s="12">
        <f t="shared" si="646"/>
        <v>0.26463790722468283</v>
      </c>
    </row>
    <row r="3652" spans="1:33">
      <c r="A3652" s="1">
        <v>38349</v>
      </c>
      <c r="B3652" s="7" t="s">
        <v>68</v>
      </c>
      <c r="C3652" s="8" t="str">
        <f t="shared" si="649"/>
        <v>Tue</v>
      </c>
      <c r="E3652" s="10">
        <v>32</v>
      </c>
      <c r="F3652" s="9">
        <v>42739</v>
      </c>
      <c r="G3652" s="9">
        <v>22538</v>
      </c>
      <c r="H3652" s="61">
        <v>15339</v>
      </c>
      <c r="I3652" s="9">
        <v>2775</v>
      </c>
      <c r="J3652" s="9">
        <v>5</v>
      </c>
      <c r="K3652" s="9">
        <v>4810</v>
      </c>
      <c r="L3652" s="9">
        <v>32271</v>
      </c>
      <c r="M3652" s="21">
        <v>0</v>
      </c>
      <c r="O3652" s="11">
        <f t="shared" ref="O3652:O3715" si="652">SUM(F3652:M3652)</f>
        <v>120477</v>
      </c>
      <c r="P3652" s="11">
        <v>0</v>
      </c>
      <c r="Q3652" s="11">
        <f t="shared" ref="Q3652:Q3715" si="653">K3652-P3652</f>
        <v>4810</v>
      </c>
      <c r="S3652" s="11">
        <f t="shared" si="647"/>
        <v>120477</v>
      </c>
      <c r="T3652" s="11">
        <f t="shared" si="650"/>
        <v>120477</v>
      </c>
      <c r="U3652" s="11">
        <f t="shared" si="648"/>
        <v>-19280</v>
      </c>
      <c r="V3652" s="11">
        <f t="shared" si="651"/>
        <v>88206</v>
      </c>
      <c r="W3652" s="12">
        <f t="shared" si="645"/>
        <v>0.73213974451555064</v>
      </c>
      <c r="X3652" s="11">
        <f>SUM(L3652:M3652)</f>
        <v>32271</v>
      </c>
      <c r="Y3652" s="12">
        <f t="shared" si="646"/>
        <v>0.26786025548444931</v>
      </c>
    </row>
    <row r="3653" spans="1:33">
      <c r="A3653" s="1">
        <v>38350</v>
      </c>
      <c r="B3653" s="7" t="s">
        <v>68</v>
      </c>
      <c r="C3653" s="8" t="str">
        <f t="shared" si="649"/>
        <v>Wed</v>
      </c>
      <c r="E3653" s="10">
        <v>16</v>
      </c>
      <c r="F3653" s="9">
        <v>22344</v>
      </c>
      <c r="G3653" s="9">
        <v>18455</v>
      </c>
      <c r="H3653" s="61">
        <v>10939</v>
      </c>
      <c r="I3653" s="9">
        <v>264</v>
      </c>
      <c r="J3653" s="9">
        <v>0</v>
      </c>
      <c r="K3653" s="9">
        <v>2003</v>
      </c>
      <c r="L3653" s="9">
        <v>25341</v>
      </c>
      <c r="M3653" s="21">
        <v>0</v>
      </c>
      <c r="O3653" s="11">
        <f t="shared" si="652"/>
        <v>79346</v>
      </c>
      <c r="P3653" s="11">
        <v>0</v>
      </c>
      <c r="Q3653" s="11">
        <f t="shared" si="653"/>
        <v>2003</v>
      </c>
      <c r="S3653" s="11">
        <f t="shared" si="647"/>
        <v>79346</v>
      </c>
      <c r="T3653" s="11">
        <f t="shared" si="650"/>
        <v>79346</v>
      </c>
      <c r="U3653" s="11">
        <f t="shared" si="648"/>
        <v>-41131</v>
      </c>
      <c r="V3653" s="11">
        <f t="shared" si="651"/>
        <v>54005</v>
      </c>
      <c r="W3653" s="12">
        <f t="shared" si="645"/>
        <v>0.68062662264008267</v>
      </c>
      <c r="X3653" s="11">
        <f>SUM(L3653:M3653)</f>
        <v>25341</v>
      </c>
      <c r="Y3653" s="12">
        <f t="shared" si="646"/>
        <v>0.31937337735991733</v>
      </c>
    </row>
    <row r="3654" spans="1:33">
      <c r="A3654" s="1">
        <v>38351</v>
      </c>
      <c r="B3654" s="7" t="s">
        <v>68</v>
      </c>
      <c r="C3654" s="8" t="str">
        <f t="shared" si="649"/>
        <v>Thur</v>
      </c>
      <c r="E3654" s="10">
        <v>17</v>
      </c>
      <c r="F3654" s="9">
        <v>18760</v>
      </c>
      <c r="G3654" s="9">
        <v>17545</v>
      </c>
      <c r="H3654" s="61">
        <v>9888</v>
      </c>
      <c r="I3654" s="9">
        <v>29</v>
      </c>
      <c r="J3654" s="9">
        <v>0</v>
      </c>
      <c r="K3654" s="9">
        <v>2070</v>
      </c>
      <c r="L3654" s="9">
        <v>24504</v>
      </c>
      <c r="M3654" s="21">
        <v>0</v>
      </c>
      <c r="O3654" s="11">
        <f t="shared" si="652"/>
        <v>72796</v>
      </c>
      <c r="P3654" s="11">
        <v>0</v>
      </c>
      <c r="Q3654" s="11">
        <f t="shared" si="653"/>
        <v>2070</v>
      </c>
      <c r="S3654" s="11">
        <f t="shared" si="647"/>
        <v>72796</v>
      </c>
      <c r="T3654" s="11">
        <f t="shared" si="650"/>
        <v>72796</v>
      </c>
      <c r="U3654" s="11">
        <f t="shared" si="648"/>
        <v>-6550</v>
      </c>
      <c r="V3654" s="11">
        <f t="shared" si="651"/>
        <v>48292</v>
      </c>
      <c r="W3654" s="12">
        <f t="shared" si="645"/>
        <v>0.66338809824715639</v>
      </c>
      <c r="X3654" s="11">
        <f>SUM(L3654:M3654)</f>
        <v>24504</v>
      </c>
      <c r="Y3654" s="12">
        <f t="shared" si="646"/>
        <v>0.33661190175284356</v>
      </c>
    </row>
    <row r="3655" spans="1:33">
      <c r="A3655" s="1">
        <v>38352</v>
      </c>
      <c r="B3655" s="7" t="s">
        <v>68</v>
      </c>
      <c r="C3655" s="8" t="str">
        <f t="shared" si="649"/>
        <v>Fri</v>
      </c>
      <c r="E3655" s="10">
        <v>14</v>
      </c>
      <c r="F3655" s="9">
        <v>10727</v>
      </c>
      <c r="G3655" s="9">
        <v>15684</v>
      </c>
      <c r="H3655" s="61">
        <v>7813</v>
      </c>
      <c r="I3655" s="9">
        <v>0</v>
      </c>
      <c r="J3655" s="9">
        <v>0</v>
      </c>
      <c r="K3655" s="9">
        <v>1708</v>
      </c>
      <c r="L3655" s="9">
        <v>22307</v>
      </c>
      <c r="M3655" s="21">
        <v>0</v>
      </c>
      <c r="O3655" s="11">
        <f t="shared" si="652"/>
        <v>58239</v>
      </c>
      <c r="P3655" s="11">
        <v>0</v>
      </c>
      <c r="Q3655" s="11">
        <f t="shared" si="653"/>
        <v>1708</v>
      </c>
      <c r="S3655" s="11">
        <f t="shared" si="647"/>
        <v>58239</v>
      </c>
      <c r="T3655" s="11">
        <f t="shared" si="650"/>
        <v>58239</v>
      </c>
      <c r="U3655" s="11">
        <f t="shared" si="648"/>
        <v>-14557</v>
      </c>
      <c r="V3655" s="11">
        <f t="shared" si="651"/>
        <v>35932</v>
      </c>
      <c r="W3655" s="12">
        <f t="shared" si="645"/>
        <v>0.61697487937636297</v>
      </c>
      <c r="X3655" s="11">
        <f>SUM(L3655:M3655)</f>
        <v>22307</v>
      </c>
      <c r="Y3655" s="12">
        <f t="shared" si="646"/>
        <v>0.38302512062363708</v>
      </c>
    </row>
    <row r="3656" spans="1:33">
      <c r="A3656" s="1">
        <v>38353</v>
      </c>
      <c r="B3656" s="7" t="s">
        <v>57</v>
      </c>
      <c r="C3656" s="8" t="str">
        <f t="shared" si="649"/>
        <v>Sat</v>
      </c>
      <c r="E3656" s="10">
        <v>8</v>
      </c>
      <c r="F3656" s="35">
        <v>4235</v>
      </c>
      <c r="G3656" s="9">
        <v>13800</v>
      </c>
      <c r="H3656" s="61">
        <v>5919</v>
      </c>
      <c r="I3656" s="9">
        <v>0</v>
      </c>
      <c r="J3656" s="9">
        <v>0</v>
      </c>
      <c r="K3656" s="9">
        <v>1593</v>
      </c>
      <c r="L3656" s="9">
        <v>19129</v>
      </c>
      <c r="M3656" s="21">
        <v>0</v>
      </c>
      <c r="O3656" s="11">
        <f t="shared" si="652"/>
        <v>44676</v>
      </c>
      <c r="P3656" s="11">
        <v>0</v>
      </c>
      <c r="Q3656" s="11">
        <f t="shared" si="653"/>
        <v>1593</v>
      </c>
      <c r="S3656" s="11">
        <f t="shared" ref="S3656:S3714" si="654">O3656-P3656</f>
        <v>44676</v>
      </c>
      <c r="T3656" s="11">
        <f t="shared" si="650"/>
        <v>44676</v>
      </c>
      <c r="U3656" s="11">
        <f t="shared" si="648"/>
        <v>-13563</v>
      </c>
      <c r="V3656" s="11">
        <f t="shared" si="651"/>
        <v>25547</v>
      </c>
      <c r="W3656" s="12">
        <f t="shared" ref="W3656:W3714" si="655">V3656/S3656</f>
        <v>0.57182827468887099</v>
      </c>
      <c r="X3656" s="11">
        <f t="shared" ref="X3656:X3714" si="656">SUM(L3656:M3656)</f>
        <v>19129</v>
      </c>
      <c r="Y3656" s="12">
        <f t="shared" ref="Y3656:Y3714" si="657">X3656/S3656</f>
        <v>0.42817172531112901</v>
      </c>
      <c r="AA3656" s="9">
        <f>INTERCEPT(T3656:T3686,E3656:E3686)</f>
        <v>26903.4093391356</v>
      </c>
      <c r="AB3656" s="9">
        <f>SLOPE(T3656:T3686,E3656:E3686)</f>
        <v>3171.701032467256</v>
      </c>
      <c r="AC3656" s="12">
        <f>RSQ(T3656:T3686,E3656:E3686)</f>
        <v>0.97434112048744437</v>
      </c>
      <c r="AD3656" s="9">
        <f>AA3656+(AB3656*55)</f>
        <v>201346.96612483467</v>
      </c>
      <c r="AE3656" s="10">
        <f>SUM(E3656:E3686)</f>
        <v>785</v>
      </c>
      <c r="AG3656" s="11"/>
    </row>
    <row r="3657" spans="1:33">
      <c r="A3657" s="1">
        <v>38354</v>
      </c>
      <c r="B3657" s="7" t="s">
        <v>57</v>
      </c>
      <c r="C3657" s="8" t="str">
        <f t="shared" si="649"/>
        <v>Sun</v>
      </c>
      <c r="E3657" s="10">
        <v>17</v>
      </c>
      <c r="F3657" s="35">
        <v>16577</v>
      </c>
      <c r="G3657" s="9">
        <v>17164</v>
      </c>
      <c r="H3657" s="61">
        <v>10228</v>
      </c>
      <c r="I3657" s="9">
        <v>0</v>
      </c>
      <c r="J3657" s="9">
        <v>0</v>
      </c>
      <c r="K3657" s="9">
        <v>2244</v>
      </c>
      <c r="L3657" s="9">
        <v>23669</v>
      </c>
      <c r="M3657" s="21">
        <v>0</v>
      </c>
      <c r="O3657" s="11">
        <f t="shared" si="652"/>
        <v>69882</v>
      </c>
      <c r="P3657" s="11">
        <v>0</v>
      </c>
      <c r="Q3657" s="11">
        <f t="shared" si="653"/>
        <v>2244</v>
      </c>
      <c r="S3657" s="11">
        <f t="shared" si="654"/>
        <v>69882</v>
      </c>
      <c r="T3657" s="11">
        <f t="shared" si="650"/>
        <v>69882</v>
      </c>
      <c r="U3657" s="11">
        <f t="shared" si="648"/>
        <v>25206</v>
      </c>
      <c r="V3657" s="11">
        <f t="shared" si="651"/>
        <v>46213</v>
      </c>
      <c r="W3657" s="12">
        <f t="shared" si="655"/>
        <v>0.66130047794854185</v>
      </c>
      <c r="X3657" s="11">
        <f t="shared" si="656"/>
        <v>23669</v>
      </c>
      <c r="Y3657" s="12">
        <f t="shared" si="657"/>
        <v>0.33869952205145815</v>
      </c>
      <c r="AG3657" s="11"/>
    </row>
    <row r="3658" spans="1:33">
      <c r="A3658" s="1">
        <v>38355</v>
      </c>
      <c r="B3658" s="7" t="s">
        <v>57</v>
      </c>
      <c r="C3658" s="8" t="str">
        <f t="shared" si="649"/>
        <v>Mon</v>
      </c>
      <c r="E3658" s="10">
        <v>4</v>
      </c>
      <c r="F3658" s="35">
        <v>2202</v>
      </c>
      <c r="G3658" s="9">
        <v>13569</v>
      </c>
      <c r="H3658" s="61">
        <v>5785</v>
      </c>
      <c r="I3658" s="9">
        <v>0</v>
      </c>
      <c r="J3658" s="9">
        <v>0</v>
      </c>
      <c r="K3658" s="9">
        <v>2754</v>
      </c>
      <c r="L3658" s="9">
        <v>18374</v>
      </c>
      <c r="M3658" s="21">
        <v>0</v>
      </c>
      <c r="O3658" s="11">
        <f t="shared" si="652"/>
        <v>42684</v>
      </c>
      <c r="P3658" s="11">
        <v>0</v>
      </c>
      <c r="Q3658" s="11">
        <f t="shared" si="653"/>
        <v>2754</v>
      </c>
      <c r="S3658" s="11">
        <f t="shared" si="654"/>
        <v>42684</v>
      </c>
      <c r="T3658" s="11">
        <f t="shared" si="650"/>
        <v>42684</v>
      </c>
      <c r="U3658" s="11">
        <f t="shared" si="648"/>
        <v>-27198</v>
      </c>
      <c r="V3658" s="11">
        <f t="shared" si="651"/>
        <v>24310</v>
      </c>
      <c r="W3658" s="12">
        <f t="shared" si="655"/>
        <v>0.56953425171024274</v>
      </c>
      <c r="X3658" s="11">
        <f t="shared" si="656"/>
        <v>18374</v>
      </c>
      <c r="Y3658" s="12">
        <f t="shared" si="657"/>
        <v>0.43046574828975731</v>
      </c>
      <c r="AG3658" s="11"/>
    </row>
    <row r="3659" spans="1:33">
      <c r="A3659" s="1">
        <v>38356</v>
      </c>
      <c r="B3659" s="7" t="s">
        <v>57</v>
      </c>
      <c r="C3659" s="8" t="str">
        <f t="shared" si="649"/>
        <v>Tue</v>
      </c>
      <c r="E3659" s="10">
        <v>2</v>
      </c>
      <c r="F3659" s="35">
        <v>1539</v>
      </c>
      <c r="G3659" s="9">
        <v>13426</v>
      </c>
      <c r="H3659" s="61">
        <v>5732</v>
      </c>
      <c r="I3659" s="9">
        <v>0</v>
      </c>
      <c r="J3659" s="9">
        <v>0</v>
      </c>
      <c r="K3659" s="9">
        <v>2971</v>
      </c>
      <c r="L3659" s="9">
        <v>17707</v>
      </c>
      <c r="M3659" s="21">
        <v>0</v>
      </c>
      <c r="O3659" s="11">
        <f t="shared" si="652"/>
        <v>41375</v>
      </c>
      <c r="P3659" s="11">
        <v>0</v>
      </c>
      <c r="Q3659" s="11">
        <f t="shared" si="653"/>
        <v>2971</v>
      </c>
      <c r="S3659" s="11">
        <f t="shared" si="654"/>
        <v>41375</v>
      </c>
      <c r="T3659" s="11">
        <f t="shared" si="650"/>
        <v>41375</v>
      </c>
      <c r="U3659" s="11">
        <f t="shared" si="648"/>
        <v>-1309</v>
      </c>
      <c r="V3659" s="11">
        <f t="shared" si="651"/>
        <v>23668</v>
      </c>
      <c r="W3659" s="12">
        <f t="shared" si="655"/>
        <v>0.57203625377643508</v>
      </c>
      <c r="X3659" s="11">
        <f t="shared" si="656"/>
        <v>17707</v>
      </c>
      <c r="Y3659" s="12">
        <f t="shared" si="657"/>
        <v>0.42796374622356498</v>
      </c>
      <c r="AA3659" s="9"/>
      <c r="AG3659" s="11"/>
    </row>
    <row r="3660" spans="1:33">
      <c r="A3660" s="1">
        <v>38357</v>
      </c>
      <c r="B3660" s="7" t="s">
        <v>57</v>
      </c>
      <c r="C3660" s="8" t="str">
        <f t="shared" si="649"/>
        <v>Wed</v>
      </c>
      <c r="E3660" s="10">
        <v>15</v>
      </c>
      <c r="F3660" s="35">
        <v>11220</v>
      </c>
      <c r="G3660" s="9">
        <v>16320</v>
      </c>
      <c r="H3660" s="61">
        <v>9674</v>
      </c>
      <c r="I3660" s="9">
        <v>0</v>
      </c>
      <c r="J3660" s="9">
        <v>0</v>
      </c>
      <c r="K3660" s="9">
        <v>3129</v>
      </c>
      <c r="L3660" s="9">
        <v>22940</v>
      </c>
      <c r="M3660" s="21">
        <v>0</v>
      </c>
      <c r="O3660" s="11">
        <f t="shared" si="652"/>
        <v>63283</v>
      </c>
      <c r="P3660" s="11">
        <v>0</v>
      </c>
      <c r="Q3660" s="11">
        <f t="shared" si="653"/>
        <v>3129</v>
      </c>
      <c r="S3660" s="11">
        <f t="shared" si="654"/>
        <v>63283</v>
      </c>
      <c r="T3660" s="11">
        <f t="shared" si="650"/>
        <v>63283</v>
      </c>
      <c r="U3660" s="11">
        <f t="shared" si="648"/>
        <v>21908</v>
      </c>
      <c r="V3660" s="11">
        <f t="shared" si="651"/>
        <v>40343</v>
      </c>
      <c r="W3660" s="12">
        <f t="shared" si="655"/>
        <v>0.63750138267781231</v>
      </c>
      <c r="X3660" s="11">
        <f t="shared" si="656"/>
        <v>22940</v>
      </c>
      <c r="Y3660" s="12">
        <f t="shared" si="657"/>
        <v>0.36249861732218763</v>
      </c>
      <c r="AG3660" s="11"/>
    </row>
    <row r="3661" spans="1:33">
      <c r="A3661" s="1">
        <v>38358</v>
      </c>
      <c r="B3661" s="7" t="s">
        <v>57</v>
      </c>
      <c r="C3661" s="8" t="str">
        <f t="shared" si="649"/>
        <v>Thur</v>
      </c>
      <c r="E3661" s="10">
        <v>4</v>
      </c>
      <c r="F3661" s="35">
        <v>6225</v>
      </c>
      <c r="G3661" s="9">
        <v>14676</v>
      </c>
      <c r="H3661" s="61">
        <v>7466</v>
      </c>
      <c r="I3661" s="9">
        <v>0</v>
      </c>
      <c r="J3661" s="9">
        <v>0</v>
      </c>
      <c r="K3661" s="9">
        <v>2976</v>
      </c>
      <c r="L3661" s="9">
        <v>20326</v>
      </c>
      <c r="M3661" s="21">
        <v>0</v>
      </c>
      <c r="O3661" s="11">
        <f t="shared" si="652"/>
        <v>51669</v>
      </c>
      <c r="P3661" s="11">
        <v>0</v>
      </c>
      <c r="Q3661" s="11">
        <f t="shared" si="653"/>
        <v>2976</v>
      </c>
      <c r="S3661" s="11">
        <f t="shared" si="654"/>
        <v>51669</v>
      </c>
      <c r="T3661" s="11">
        <f t="shared" si="650"/>
        <v>51669</v>
      </c>
      <c r="U3661" s="11">
        <f t="shared" si="648"/>
        <v>-11614</v>
      </c>
      <c r="V3661" s="11">
        <f t="shared" si="651"/>
        <v>31343</v>
      </c>
      <c r="W3661" s="12">
        <f t="shared" si="655"/>
        <v>0.60661131432774007</v>
      </c>
      <c r="X3661" s="11">
        <f t="shared" si="656"/>
        <v>20326</v>
      </c>
      <c r="Y3661" s="12">
        <f t="shared" si="657"/>
        <v>0.39338868567225999</v>
      </c>
      <c r="AA3661" s="9"/>
      <c r="AG3661" s="11"/>
    </row>
    <row r="3662" spans="1:33">
      <c r="A3662" s="1">
        <v>38359</v>
      </c>
      <c r="B3662" s="7" t="s">
        <v>57</v>
      </c>
      <c r="C3662" s="8" t="str">
        <f t="shared" si="649"/>
        <v>Fri</v>
      </c>
      <c r="E3662" s="10">
        <v>18</v>
      </c>
      <c r="F3662" s="35">
        <v>18225</v>
      </c>
      <c r="G3662" s="9">
        <v>17528</v>
      </c>
      <c r="H3662" s="61">
        <v>11063</v>
      </c>
      <c r="I3662" s="9">
        <v>0</v>
      </c>
      <c r="J3662" s="9">
        <v>0</v>
      </c>
      <c r="K3662" s="9">
        <v>3506</v>
      </c>
      <c r="L3662" s="9">
        <v>24328</v>
      </c>
      <c r="M3662" s="21">
        <v>0</v>
      </c>
      <c r="O3662" s="11">
        <f t="shared" si="652"/>
        <v>74650</v>
      </c>
      <c r="P3662" s="11">
        <v>0</v>
      </c>
      <c r="Q3662" s="11">
        <f t="shared" si="653"/>
        <v>3506</v>
      </c>
      <c r="S3662" s="11">
        <f t="shared" si="654"/>
        <v>74650</v>
      </c>
      <c r="T3662" s="11">
        <f t="shared" si="650"/>
        <v>74650</v>
      </c>
      <c r="U3662" s="11">
        <f t="shared" si="648"/>
        <v>22981</v>
      </c>
      <c r="V3662" s="11">
        <f t="shared" si="651"/>
        <v>50322</v>
      </c>
      <c r="W3662" s="12">
        <f t="shared" si="655"/>
        <v>0.67410582719357004</v>
      </c>
      <c r="X3662" s="11">
        <f t="shared" si="656"/>
        <v>24328</v>
      </c>
      <c r="Y3662" s="12">
        <f t="shared" si="657"/>
        <v>0.32589417280643002</v>
      </c>
      <c r="AG3662" s="11"/>
    </row>
    <row r="3663" spans="1:33">
      <c r="A3663" s="1">
        <v>38360</v>
      </c>
      <c r="B3663" s="7" t="s">
        <v>57</v>
      </c>
      <c r="C3663" s="8" t="str">
        <f t="shared" si="649"/>
        <v>Sat</v>
      </c>
      <c r="E3663" s="10">
        <v>16</v>
      </c>
      <c r="F3663" s="35">
        <v>18319</v>
      </c>
      <c r="G3663" s="9">
        <v>17102</v>
      </c>
      <c r="H3663" s="61">
        <v>10368</v>
      </c>
      <c r="I3663" s="9">
        <v>122</v>
      </c>
      <c r="J3663" s="9">
        <v>56</v>
      </c>
      <c r="K3663" s="9">
        <v>3243</v>
      </c>
      <c r="L3663" s="9">
        <v>24549</v>
      </c>
      <c r="M3663" s="21">
        <v>0</v>
      </c>
      <c r="O3663" s="11">
        <f t="shared" si="652"/>
        <v>73759</v>
      </c>
      <c r="P3663" s="11">
        <v>0</v>
      </c>
      <c r="Q3663" s="11">
        <f t="shared" si="653"/>
        <v>3243</v>
      </c>
      <c r="S3663" s="11">
        <f t="shared" si="654"/>
        <v>73759</v>
      </c>
      <c r="T3663" s="11">
        <f t="shared" si="650"/>
        <v>73759</v>
      </c>
      <c r="U3663" s="11">
        <f t="shared" si="648"/>
        <v>-891</v>
      </c>
      <c r="V3663" s="11">
        <f t="shared" si="651"/>
        <v>49210</v>
      </c>
      <c r="W3663" s="12">
        <f t="shared" si="655"/>
        <v>0.66717281958811803</v>
      </c>
      <c r="X3663" s="11">
        <f t="shared" si="656"/>
        <v>24549</v>
      </c>
      <c r="Y3663" s="12">
        <f t="shared" si="657"/>
        <v>0.33282718041188192</v>
      </c>
      <c r="AG3663" s="11"/>
    </row>
    <row r="3664" spans="1:33">
      <c r="A3664" s="1">
        <v>38361</v>
      </c>
      <c r="B3664" s="7" t="s">
        <v>57</v>
      </c>
      <c r="C3664" s="8" t="str">
        <f t="shared" si="649"/>
        <v>Sun</v>
      </c>
      <c r="E3664" s="10">
        <v>24</v>
      </c>
      <c r="F3664" s="35">
        <v>25627</v>
      </c>
      <c r="G3664" s="9">
        <v>19111</v>
      </c>
      <c r="H3664" s="61">
        <v>12566</v>
      </c>
      <c r="I3664" s="9">
        <v>305</v>
      </c>
      <c r="J3664" s="9">
        <v>57</v>
      </c>
      <c r="K3664" s="9">
        <v>3603</v>
      </c>
      <c r="L3664" s="9">
        <v>26032</v>
      </c>
      <c r="M3664" s="21">
        <v>77</v>
      </c>
      <c r="O3664" s="11">
        <f t="shared" si="652"/>
        <v>87378</v>
      </c>
      <c r="P3664" s="11">
        <v>0</v>
      </c>
      <c r="Q3664" s="11">
        <f t="shared" si="653"/>
        <v>3603</v>
      </c>
      <c r="S3664" s="11">
        <f t="shared" si="654"/>
        <v>87378</v>
      </c>
      <c r="T3664" s="11">
        <f t="shared" si="650"/>
        <v>87378</v>
      </c>
      <c r="U3664" s="11">
        <f t="shared" si="648"/>
        <v>13619</v>
      </c>
      <c r="V3664" s="11">
        <f t="shared" si="651"/>
        <v>61269</v>
      </c>
      <c r="W3664" s="12">
        <f t="shared" si="655"/>
        <v>0.70119480876193097</v>
      </c>
      <c r="X3664" s="11">
        <f t="shared" si="656"/>
        <v>26109</v>
      </c>
      <c r="Y3664" s="12">
        <f t="shared" si="657"/>
        <v>0.29880519123806909</v>
      </c>
      <c r="AG3664" s="11"/>
    </row>
    <row r="3665" spans="1:33">
      <c r="A3665" s="1">
        <v>38362</v>
      </c>
      <c r="B3665" s="7" t="s">
        <v>57</v>
      </c>
      <c r="C3665" s="8" t="str">
        <f t="shared" si="649"/>
        <v>Mon</v>
      </c>
      <c r="E3665" s="10">
        <v>17</v>
      </c>
      <c r="F3665" s="35">
        <v>17377</v>
      </c>
      <c r="G3665" s="9">
        <v>17892</v>
      </c>
      <c r="H3665" s="61">
        <v>11101</v>
      </c>
      <c r="I3665" s="9">
        <v>165</v>
      </c>
      <c r="J3665" s="9">
        <v>30</v>
      </c>
      <c r="K3665" s="9">
        <v>3234</v>
      </c>
      <c r="L3665" s="9">
        <v>24252</v>
      </c>
      <c r="M3665" s="21">
        <v>0</v>
      </c>
      <c r="O3665" s="11">
        <f t="shared" si="652"/>
        <v>74051</v>
      </c>
      <c r="P3665" s="11">
        <v>0</v>
      </c>
      <c r="Q3665" s="11">
        <f t="shared" si="653"/>
        <v>3234</v>
      </c>
      <c r="S3665" s="11">
        <f t="shared" si="654"/>
        <v>74051</v>
      </c>
      <c r="T3665" s="11">
        <f t="shared" si="650"/>
        <v>74051</v>
      </c>
      <c r="U3665" s="11">
        <f t="shared" si="648"/>
        <v>-13327</v>
      </c>
      <c r="V3665" s="11">
        <f t="shared" si="651"/>
        <v>49799</v>
      </c>
      <c r="W3665" s="12">
        <f t="shared" si="655"/>
        <v>0.67249598249854825</v>
      </c>
      <c r="X3665" s="11">
        <f t="shared" si="656"/>
        <v>24252</v>
      </c>
      <c r="Y3665" s="12">
        <f t="shared" si="657"/>
        <v>0.32750401750145169</v>
      </c>
      <c r="AG3665" s="11"/>
    </row>
    <row r="3666" spans="1:33">
      <c r="A3666" s="1">
        <v>38363</v>
      </c>
      <c r="B3666" s="7" t="s">
        <v>57</v>
      </c>
      <c r="C3666" s="8" t="str">
        <f t="shared" si="649"/>
        <v>Tue</v>
      </c>
      <c r="E3666" s="10">
        <v>16</v>
      </c>
      <c r="F3666" s="35">
        <v>15214</v>
      </c>
      <c r="G3666" s="9">
        <v>17667</v>
      </c>
      <c r="H3666" s="61">
        <v>10621</v>
      </c>
      <c r="I3666" s="9">
        <v>8</v>
      </c>
      <c r="J3666" s="9">
        <v>0</v>
      </c>
      <c r="K3666" s="9">
        <v>3282</v>
      </c>
      <c r="L3666" s="9">
        <v>23203</v>
      </c>
      <c r="M3666" s="21">
        <v>0</v>
      </c>
      <c r="O3666" s="11">
        <f t="shared" si="652"/>
        <v>69995</v>
      </c>
      <c r="P3666" s="11">
        <v>0</v>
      </c>
      <c r="Q3666" s="11">
        <f t="shared" si="653"/>
        <v>3282</v>
      </c>
      <c r="S3666" s="11">
        <f t="shared" si="654"/>
        <v>69995</v>
      </c>
      <c r="T3666" s="11">
        <f t="shared" si="650"/>
        <v>69995</v>
      </c>
      <c r="U3666" s="11">
        <f t="shared" si="648"/>
        <v>-4056</v>
      </c>
      <c r="V3666" s="11">
        <f t="shared" si="651"/>
        <v>46792</v>
      </c>
      <c r="W3666" s="12">
        <f t="shared" si="655"/>
        <v>0.66850489320665762</v>
      </c>
      <c r="X3666" s="11">
        <f t="shared" si="656"/>
        <v>23203</v>
      </c>
      <c r="Y3666" s="12">
        <f t="shared" si="657"/>
        <v>0.33149510679334238</v>
      </c>
      <c r="AG3666" s="11"/>
    </row>
    <row r="3667" spans="1:33">
      <c r="A3667" s="1">
        <v>38364</v>
      </c>
      <c r="B3667" s="7" t="s">
        <v>57</v>
      </c>
      <c r="C3667" s="8" t="str">
        <f t="shared" si="649"/>
        <v>Wed</v>
      </c>
      <c r="E3667" s="10">
        <v>4</v>
      </c>
      <c r="F3667" s="35">
        <v>2506</v>
      </c>
      <c r="G3667" s="9">
        <v>13952</v>
      </c>
      <c r="H3667" s="61">
        <v>6212</v>
      </c>
      <c r="I3667" s="9">
        <v>0</v>
      </c>
      <c r="J3667" s="9">
        <v>0</v>
      </c>
      <c r="K3667" s="9">
        <v>2941</v>
      </c>
      <c r="L3667" s="9">
        <v>18251</v>
      </c>
      <c r="M3667" s="21">
        <v>0</v>
      </c>
      <c r="O3667" s="11">
        <f t="shared" si="652"/>
        <v>43862</v>
      </c>
      <c r="P3667" s="11">
        <v>0</v>
      </c>
      <c r="Q3667" s="11">
        <f t="shared" si="653"/>
        <v>2941</v>
      </c>
      <c r="S3667" s="11">
        <f t="shared" si="654"/>
        <v>43862</v>
      </c>
      <c r="T3667" s="11">
        <f t="shared" si="650"/>
        <v>43862</v>
      </c>
      <c r="U3667" s="11">
        <f t="shared" si="648"/>
        <v>-26133</v>
      </c>
      <c r="V3667" s="11">
        <f t="shared" si="651"/>
        <v>25611</v>
      </c>
      <c r="W3667" s="12">
        <f t="shared" si="655"/>
        <v>0.58389950298663995</v>
      </c>
      <c r="X3667" s="11">
        <f t="shared" si="656"/>
        <v>18251</v>
      </c>
      <c r="Y3667" s="12">
        <f t="shared" si="657"/>
        <v>0.4161004970133601</v>
      </c>
      <c r="AG3667" s="11"/>
    </row>
    <row r="3668" spans="1:33">
      <c r="A3668" s="1">
        <v>38365</v>
      </c>
      <c r="B3668" s="7" t="s">
        <v>57</v>
      </c>
      <c r="C3668" s="8" t="str">
        <f t="shared" si="649"/>
        <v>Thur</v>
      </c>
      <c r="E3668" s="10">
        <v>0</v>
      </c>
      <c r="F3668" s="35">
        <v>826</v>
      </c>
      <c r="G3668" s="9">
        <v>12688</v>
      </c>
      <c r="H3668" s="61">
        <v>4708</v>
      </c>
      <c r="I3668" s="9">
        <v>0</v>
      </c>
      <c r="J3668" s="9">
        <v>0</v>
      </c>
      <c r="K3668" s="9">
        <v>2774</v>
      </c>
      <c r="L3668" s="9">
        <v>15671</v>
      </c>
      <c r="M3668" s="21">
        <v>0</v>
      </c>
      <c r="O3668" s="11">
        <f t="shared" si="652"/>
        <v>36667</v>
      </c>
      <c r="P3668" s="11">
        <v>0</v>
      </c>
      <c r="Q3668" s="11">
        <f t="shared" si="653"/>
        <v>2774</v>
      </c>
      <c r="S3668" s="11">
        <f t="shared" si="654"/>
        <v>36667</v>
      </c>
      <c r="T3668" s="11">
        <f t="shared" si="650"/>
        <v>36667</v>
      </c>
      <c r="U3668" s="11">
        <f t="shared" si="648"/>
        <v>-7195</v>
      </c>
      <c r="V3668" s="11">
        <f t="shared" si="651"/>
        <v>20996</v>
      </c>
      <c r="W3668" s="12">
        <f t="shared" si="655"/>
        <v>0.57261297624567054</v>
      </c>
      <c r="X3668" s="11">
        <f t="shared" si="656"/>
        <v>15671</v>
      </c>
      <c r="Y3668" s="12">
        <f t="shared" si="657"/>
        <v>0.42738702375432952</v>
      </c>
      <c r="AG3668" s="11"/>
    </row>
    <row r="3669" spans="1:33">
      <c r="A3669" s="1">
        <v>38366</v>
      </c>
      <c r="B3669" s="7" t="s">
        <v>57</v>
      </c>
      <c r="C3669" s="8" t="str">
        <f t="shared" si="649"/>
        <v>Fri</v>
      </c>
      <c r="E3669" s="10">
        <v>22</v>
      </c>
      <c r="F3669" s="35">
        <v>27555</v>
      </c>
      <c r="G3669" s="9">
        <v>19925</v>
      </c>
      <c r="H3669" s="61">
        <v>14110</v>
      </c>
      <c r="I3669" s="9">
        <v>585</v>
      </c>
      <c r="J3669" s="9">
        <v>333</v>
      </c>
      <c r="K3669" s="9">
        <v>3813</v>
      </c>
      <c r="L3669" s="9">
        <v>29558</v>
      </c>
      <c r="M3669" s="21">
        <v>0</v>
      </c>
      <c r="O3669" s="11">
        <f t="shared" si="652"/>
        <v>95879</v>
      </c>
      <c r="P3669" s="11">
        <v>0</v>
      </c>
      <c r="Q3669" s="11">
        <f t="shared" si="653"/>
        <v>3813</v>
      </c>
      <c r="S3669" s="11">
        <f t="shared" si="654"/>
        <v>95879</v>
      </c>
      <c r="T3669" s="11">
        <f t="shared" si="650"/>
        <v>95879</v>
      </c>
      <c r="U3669" s="11">
        <f t="shared" si="648"/>
        <v>59212</v>
      </c>
      <c r="V3669" s="11">
        <f t="shared" si="651"/>
        <v>66321</v>
      </c>
      <c r="W3669" s="12">
        <f t="shared" si="655"/>
        <v>0.69171559987067033</v>
      </c>
      <c r="X3669" s="11">
        <f t="shared" si="656"/>
        <v>29558</v>
      </c>
      <c r="Y3669" s="12">
        <f t="shared" si="657"/>
        <v>0.30828440012932967</v>
      </c>
      <c r="AG3669" s="11"/>
    </row>
    <row r="3670" spans="1:33">
      <c r="A3670" s="1">
        <v>38367</v>
      </c>
      <c r="B3670" s="7" t="s">
        <v>57</v>
      </c>
      <c r="C3670" s="8" t="str">
        <f t="shared" si="649"/>
        <v>Sat</v>
      </c>
      <c r="E3670" s="10">
        <v>31</v>
      </c>
      <c r="F3670" s="35">
        <v>40121</v>
      </c>
      <c r="G3670" s="9">
        <v>21805</v>
      </c>
      <c r="H3670" s="61">
        <v>15106</v>
      </c>
      <c r="I3670" s="9">
        <v>2106</v>
      </c>
      <c r="J3670" s="9">
        <v>825</v>
      </c>
      <c r="K3670" s="9">
        <v>4232</v>
      </c>
      <c r="L3670" s="9">
        <v>32867</v>
      </c>
      <c r="M3670" s="21">
        <v>909</v>
      </c>
      <c r="O3670" s="11">
        <f t="shared" si="652"/>
        <v>117971</v>
      </c>
      <c r="P3670" s="11">
        <v>0</v>
      </c>
      <c r="Q3670" s="11">
        <f t="shared" si="653"/>
        <v>4232</v>
      </c>
      <c r="S3670" s="11">
        <f t="shared" si="654"/>
        <v>117971</v>
      </c>
      <c r="T3670" s="11">
        <f t="shared" si="650"/>
        <v>117971</v>
      </c>
      <c r="U3670" s="11">
        <f t="shared" si="648"/>
        <v>22092</v>
      </c>
      <c r="V3670" s="11">
        <f t="shared" si="651"/>
        <v>84195</v>
      </c>
      <c r="W3670" s="12">
        <f t="shared" si="655"/>
        <v>0.71369234811945303</v>
      </c>
      <c r="X3670" s="11">
        <f t="shared" si="656"/>
        <v>33776</v>
      </c>
      <c r="Y3670" s="12">
        <f t="shared" si="657"/>
        <v>0.28630765188054691</v>
      </c>
      <c r="AG3670" s="11"/>
    </row>
    <row r="3671" spans="1:33">
      <c r="A3671" s="1">
        <v>38368</v>
      </c>
      <c r="B3671" s="7" t="s">
        <v>57</v>
      </c>
      <c r="C3671" s="8" t="str">
        <f t="shared" si="649"/>
        <v>Sun</v>
      </c>
      <c r="E3671" s="10">
        <v>31</v>
      </c>
      <c r="F3671" s="35">
        <v>41254</v>
      </c>
      <c r="G3671" s="9">
        <v>22245</v>
      </c>
      <c r="H3671" s="61">
        <v>14681</v>
      </c>
      <c r="I3671" s="9">
        <v>2408</v>
      </c>
      <c r="J3671" s="9">
        <v>918</v>
      </c>
      <c r="K3671" s="9">
        <v>5218</v>
      </c>
      <c r="L3671" s="9">
        <v>33147</v>
      </c>
      <c r="M3671" s="21">
        <v>1520</v>
      </c>
      <c r="O3671" s="11">
        <f t="shared" si="652"/>
        <v>121391</v>
      </c>
      <c r="P3671" s="11">
        <v>0</v>
      </c>
      <c r="Q3671" s="11">
        <f t="shared" si="653"/>
        <v>5218</v>
      </c>
      <c r="S3671" s="11">
        <f t="shared" si="654"/>
        <v>121391</v>
      </c>
      <c r="T3671" s="11">
        <f t="shared" si="650"/>
        <v>121391</v>
      </c>
      <c r="U3671" s="11">
        <f t="shared" si="648"/>
        <v>3420</v>
      </c>
      <c r="V3671" s="11">
        <f t="shared" si="651"/>
        <v>86724</v>
      </c>
      <c r="W3671" s="12">
        <f t="shared" si="655"/>
        <v>0.71441869660848001</v>
      </c>
      <c r="X3671" s="11">
        <f t="shared" si="656"/>
        <v>34667</v>
      </c>
      <c r="Y3671" s="12">
        <f t="shared" si="657"/>
        <v>0.28558130339151999</v>
      </c>
      <c r="AG3671" s="11"/>
    </row>
    <row r="3672" spans="1:33">
      <c r="A3672" s="1">
        <v>38369</v>
      </c>
      <c r="B3672" s="7" t="s">
        <v>57</v>
      </c>
      <c r="C3672" s="8" t="str">
        <f t="shared" si="649"/>
        <v>Mon</v>
      </c>
      <c r="E3672" s="10">
        <v>41</v>
      </c>
      <c r="F3672" s="35">
        <v>55565</v>
      </c>
      <c r="G3672" s="9">
        <v>25354</v>
      </c>
      <c r="H3672" s="61">
        <v>16268</v>
      </c>
      <c r="I3672" s="9">
        <v>5423</v>
      </c>
      <c r="J3672" s="9">
        <v>2589</v>
      </c>
      <c r="K3672" s="9">
        <v>10866</v>
      </c>
      <c r="L3672" s="9">
        <v>39233</v>
      </c>
      <c r="M3672" s="21">
        <v>3926</v>
      </c>
      <c r="O3672" s="11">
        <f t="shared" si="652"/>
        <v>159224</v>
      </c>
      <c r="P3672" s="11">
        <v>136</v>
      </c>
      <c r="Q3672" s="11">
        <f t="shared" si="653"/>
        <v>10730</v>
      </c>
      <c r="S3672" s="11">
        <f t="shared" si="654"/>
        <v>159088</v>
      </c>
      <c r="T3672" s="11">
        <f t="shared" si="650"/>
        <v>159088</v>
      </c>
      <c r="U3672" s="11">
        <f t="shared" si="648"/>
        <v>37697</v>
      </c>
      <c r="V3672" s="11">
        <f t="shared" si="651"/>
        <v>115929</v>
      </c>
      <c r="W3672" s="12">
        <f t="shared" si="655"/>
        <v>0.72870989640953432</v>
      </c>
      <c r="X3672" s="11">
        <f t="shared" si="656"/>
        <v>43159</v>
      </c>
      <c r="Y3672" s="12">
        <f t="shared" si="657"/>
        <v>0.27129010359046568</v>
      </c>
      <c r="AG3672" s="11"/>
    </row>
    <row r="3673" spans="1:33">
      <c r="A3673" s="1">
        <v>38370</v>
      </c>
      <c r="B3673" s="7" t="s">
        <v>57</v>
      </c>
      <c r="C3673" s="8" t="str">
        <f t="shared" si="649"/>
        <v>Tue</v>
      </c>
      <c r="D3673" s="9">
        <v>4500</v>
      </c>
      <c r="E3673" s="10">
        <v>46</v>
      </c>
      <c r="F3673" s="35">
        <v>58761</v>
      </c>
      <c r="G3673" s="9">
        <v>26597</v>
      </c>
      <c r="H3673" s="61">
        <v>16622</v>
      </c>
      <c r="I3673" s="9">
        <v>5493</v>
      </c>
      <c r="J3673" s="9">
        <v>2362</v>
      </c>
      <c r="K3673" s="9">
        <v>11720</v>
      </c>
      <c r="L3673" s="9">
        <v>40137</v>
      </c>
      <c r="M3673" s="21">
        <v>4714</v>
      </c>
      <c r="O3673" s="11">
        <f t="shared" si="652"/>
        <v>166406</v>
      </c>
      <c r="P3673" s="11">
        <v>0</v>
      </c>
      <c r="Q3673" s="11">
        <f t="shared" si="653"/>
        <v>11720</v>
      </c>
      <c r="S3673" s="11">
        <f t="shared" si="654"/>
        <v>166406</v>
      </c>
      <c r="T3673" s="11">
        <f t="shared" si="650"/>
        <v>170906</v>
      </c>
      <c r="U3673" s="11">
        <f t="shared" si="648"/>
        <v>7318</v>
      </c>
      <c r="V3673" s="11">
        <f t="shared" si="651"/>
        <v>121555</v>
      </c>
      <c r="W3673" s="12">
        <f t="shared" si="655"/>
        <v>0.73047245892575985</v>
      </c>
      <c r="X3673" s="11">
        <f t="shared" si="656"/>
        <v>44851</v>
      </c>
      <c r="Y3673" s="12">
        <f t="shared" si="657"/>
        <v>0.2695275410742401</v>
      </c>
      <c r="AG3673" s="11"/>
    </row>
    <row r="3674" spans="1:33">
      <c r="A3674" s="1">
        <v>38371</v>
      </c>
      <c r="B3674" s="7" t="s">
        <v>57</v>
      </c>
      <c r="C3674" s="8" t="str">
        <f t="shared" si="649"/>
        <v>Wed</v>
      </c>
      <c r="D3674" s="9">
        <v>4500</v>
      </c>
      <c r="E3674" s="10">
        <v>42</v>
      </c>
      <c r="F3674" s="35">
        <v>56361</v>
      </c>
      <c r="G3674" s="9">
        <v>25434</v>
      </c>
      <c r="H3674" s="61">
        <v>16320</v>
      </c>
      <c r="I3674" s="9">
        <v>5264</v>
      </c>
      <c r="J3674" s="9">
        <v>1811</v>
      </c>
      <c r="K3674" s="9">
        <v>10670</v>
      </c>
      <c r="L3674" s="9">
        <v>39084</v>
      </c>
      <c r="M3674" s="21">
        <v>3982</v>
      </c>
      <c r="O3674" s="11">
        <f t="shared" si="652"/>
        <v>158926</v>
      </c>
      <c r="P3674" s="11">
        <v>0</v>
      </c>
      <c r="Q3674" s="11">
        <f t="shared" si="653"/>
        <v>10670</v>
      </c>
      <c r="S3674" s="11">
        <f t="shared" si="654"/>
        <v>158926</v>
      </c>
      <c r="T3674" s="11">
        <f t="shared" si="650"/>
        <v>163426</v>
      </c>
      <c r="U3674" s="11">
        <f t="shared" si="648"/>
        <v>-7480</v>
      </c>
      <c r="V3674" s="11">
        <f t="shared" si="651"/>
        <v>115860</v>
      </c>
      <c r="W3674" s="12">
        <f t="shared" si="655"/>
        <v>0.72901853692913687</v>
      </c>
      <c r="X3674" s="11">
        <f t="shared" si="656"/>
        <v>43066</v>
      </c>
      <c r="Y3674" s="12">
        <f t="shared" si="657"/>
        <v>0.27098146307086318</v>
      </c>
      <c r="AG3674" s="11"/>
    </row>
    <row r="3675" spans="1:33">
      <c r="A3675" s="1">
        <v>38372</v>
      </c>
      <c r="B3675" s="7" t="s">
        <v>57</v>
      </c>
      <c r="C3675" s="8" t="str">
        <f t="shared" si="649"/>
        <v>Thur</v>
      </c>
      <c r="D3675" s="9">
        <v>4500</v>
      </c>
      <c r="E3675" s="10">
        <v>34</v>
      </c>
      <c r="F3675" s="35">
        <v>45149</v>
      </c>
      <c r="G3675" s="9">
        <v>23951</v>
      </c>
      <c r="H3675" s="61">
        <v>15937</v>
      </c>
      <c r="I3675" s="9">
        <v>3415</v>
      </c>
      <c r="J3675" s="9">
        <v>548</v>
      </c>
      <c r="K3675" s="9">
        <v>6453</v>
      </c>
      <c r="L3675" s="9">
        <v>36312</v>
      </c>
      <c r="M3675" s="21">
        <v>2232</v>
      </c>
      <c r="O3675" s="11">
        <f t="shared" si="652"/>
        <v>133997</v>
      </c>
      <c r="P3675" s="11">
        <v>0</v>
      </c>
      <c r="Q3675" s="11">
        <f t="shared" si="653"/>
        <v>6453</v>
      </c>
      <c r="S3675" s="11">
        <f t="shared" si="654"/>
        <v>133997</v>
      </c>
      <c r="T3675" s="11">
        <f t="shared" si="650"/>
        <v>138497</v>
      </c>
      <c r="U3675" s="11">
        <f t="shared" si="648"/>
        <v>-24929</v>
      </c>
      <c r="V3675" s="11">
        <f t="shared" si="651"/>
        <v>95453</v>
      </c>
      <c r="W3675" s="12">
        <f t="shared" si="655"/>
        <v>0.71235176906945674</v>
      </c>
      <c r="X3675" s="11">
        <f t="shared" si="656"/>
        <v>38544</v>
      </c>
      <c r="Y3675" s="12">
        <f t="shared" si="657"/>
        <v>0.2876482309305432</v>
      </c>
      <c r="AG3675" s="11"/>
    </row>
    <row r="3676" spans="1:33">
      <c r="A3676" s="1">
        <v>38373</v>
      </c>
      <c r="B3676" s="7" t="s">
        <v>57</v>
      </c>
      <c r="C3676" s="8" t="str">
        <f t="shared" si="649"/>
        <v>Fri</v>
      </c>
      <c r="D3676" s="9">
        <v>4500</v>
      </c>
      <c r="E3676" s="10">
        <v>40</v>
      </c>
      <c r="F3676" s="35">
        <v>49308</v>
      </c>
      <c r="G3676" s="9">
        <v>24577</v>
      </c>
      <c r="H3676" s="61">
        <v>16337</v>
      </c>
      <c r="I3676" s="9">
        <v>4309</v>
      </c>
      <c r="J3676" s="9">
        <v>1246</v>
      </c>
      <c r="K3676" s="9">
        <v>6767</v>
      </c>
      <c r="L3676" s="9">
        <v>38550</v>
      </c>
      <c r="M3676" s="21">
        <v>3077</v>
      </c>
      <c r="O3676" s="11">
        <f t="shared" si="652"/>
        <v>144171</v>
      </c>
      <c r="P3676" s="11">
        <v>0</v>
      </c>
      <c r="Q3676" s="11">
        <f t="shared" si="653"/>
        <v>6767</v>
      </c>
      <c r="S3676" s="11">
        <f t="shared" si="654"/>
        <v>144171</v>
      </c>
      <c r="T3676" s="11">
        <f t="shared" si="650"/>
        <v>148671</v>
      </c>
      <c r="U3676" s="11">
        <f t="shared" si="648"/>
        <v>10174</v>
      </c>
      <c r="V3676" s="11">
        <f t="shared" si="651"/>
        <v>102544</v>
      </c>
      <c r="W3676" s="12">
        <f t="shared" si="655"/>
        <v>0.71126648216354194</v>
      </c>
      <c r="X3676" s="11">
        <f t="shared" si="656"/>
        <v>41627</v>
      </c>
      <c r="Y3676" s="12">
        <f t="shared" si="657"/>
        <v>0.28873351783645812</v>
      </c>
      <c r="AG3676" s="11"/>
    </row>
    <row r="3677" spans="1:33">
      <c r="A3677" s="1">
        <v>38374</v>
      </c>
      <c r="B3677" s="7" t="s">
        <v>57</v>
      </c>
      <c r="C3677" s="8" t="str">
        <f t="shared" si="649"/>
        <v>Sat</v>
      </c>
      <c r="D3677" s="9">
        <v>4500</v>
      </c>
      <c r="E3677" s="10">
        <v>38</v>
      </c>
      <c r="F3677" s="35">
        <v>51722</v>
      </c>
      <c r="G3677" s="9">
        <v>24493</v>
      </c>
      <c r="H3677" s="61">
        <v>16145</v>
      </c>
      <c r="I3677" s="9">
        <v>4324</v>
      </c>
      <c r="J3677" s="9">
        <v>1565</v>
      </c>
      <c r="K3677" s="9">
        <v>7364</v>
      </c>
      <c r="L3677" s="9">
        <v>39388</v>
      </c>
      <c r="M3677" s="21">
        <v>2362</v>
      </c>
      <c r="O3677" s="11">
        <f t="shared" si="652"/>
        <v>147363</v>
      </c>
      <c r="P3677" s="11">
        <v>159</v>
      </c>
      <c r="Q3677" s="11">
        <f t="shared" si="653"/>
        <v>7205</v>
      </c>
      <c r="S3677" s="11">
        <f t="shared" si="654"/>
        <v>147204</v>
      </c>
      <c r="T3677" s="11">
        <f t="shared" si="650"/>
        <v>151704</v>
      </c>
      <c r="U3677" s="11">
        <f t="shared" si="648"/>
        <v>3033</v>
      </c>
      <c r="V3677" s="11">
        <f t="shared" si="651"/>
        <v>105454</v>
      </c>
      <c r="W3677" s="12">
        <f t="shared" si="655"/>
        <v>0.71637998967419358</v>
      </c>
      <c r="X3677" s="11">
        <f t="shared" si="656"/>
        <v>41750</v>
      </c>
      <c r="Y3677" s="12">
        <f t="shared" si="657"/>
        <v>0.28362001032580636</v>
      </c>
      <c r="AG3677" s="11"/>
    </row>
    <row r="3678" spans="1:33">
      <c r="A3678" s="1">
        <v>38375</v>
      </c>
      <c r="B3678" s="7" t="s">
        <v>57</v>
      </c>
      <c r="C3678" s="8" t="str">
        <f t="shared" si="649"/>
        <v>Sun</v>
      </c>
      <c r="D3678" s="9">
        <v>4500</v>
      </c>
      <c r="E3678" s="10">
        <v>45</v>
      </c>
      <c r="F3678" s="35">
        <v>60965</v>
      </c>
      <c r="G3678" s="9">
        <v>26447</v>
      </c>
      <c r="H3678" s="61">
        <v>17012</v>
      </c>
      <c r="I3678" s="9">
        <v>5751</v>
      </c>
      <c r="J3678" s="9">
        <v>2583</v>
      </c>
      <c r="K3678" s="9">
        <v>10917</v>
      </c>
      <c r="L3678" s="9">
        <v>42779</v>
      </c>
      <c r="M3678" s="21">
        <v>4276</v>
      </c>
      <c r="O3678" s="11">
        <f t="shared" si="652"/>
        <v>170730</v>
      </c>
      <c r="P3678" s="11">
        <v>23</v>
      </c>
      <c r="Q3678" s="11">
        <f t="shared" si="653"/>
        <v>10894</v>
      </c>
      <c r="S3678" s="11">
        <f t="shared" si="654"/>
        <v>170707</v>
      </c>
      <c r="T3678" s="11">
        <f t="shared" si="650"/>
        <v>175207</v>
      </c>
      <c r="U3678" s="11">
        <f t="shared" si="648"/>
        <v>23503</v>
      </c>
      <c r="V3678" s="11">
        <f t="shared" si="651"/>
        <v>123652</v>
      </c>
      <c r="W3678" s="12">
        <f t="shared" si="655"/>
        <v>0.72435225269028214</v>
      </c>
      <c r="X3678" s="11">
        <f t="shared" si="656"/>
        <v>47055</v>
      </c>
      <c r="Y3678" s="12">
        <f t="shared" si="657"/>
        <v>0.27564774730971781</v>
      </c>
      <c r="AA3678" s="11"/>
      <c r="AG3678" s="11"/>
    </row>
    <row r="3679" spans="1:33">
      <c r="A3679" s="1">
        <v>38376</v>
      </c>
      <c r="B3679" s="7" t="s">
        <v>57</v>
      </c>
      <c r="C3679" s="8" t="str">
        <f t="shared" si="649"/>
        <v>Mon</v>
      </c>
      <c r="D3679" s="9">
        <v>4500</v>
      </c>
      <c r="E3679" s="10">
        <v>37</v>
      </c>
      <c r="F3679" s="35">
        <v>50077</v>
      </c>
      <c r="G3679" s="9">
        <v>24809</v>
      </c>
      <c r="H3679" s="61">
        <v>16152</v>
      </c>
      <c r="I3679" s="9">
        <v>4864</v>
      </c>
      <c r="J3679" s="9">
        <v>995</v>
      </c>
      <c r="K3679" s="9">
        <v>8009</v>
      </c>
      <c r="L3679" s="9">
        <v>38885</v>
      </c>
      <c r="M3679" s="21">
        <v>2937</v>
      </c>
      <c r="O3679" s="11">
        <f t="shared" si="652"/>
        <v>146728</v>
      </c>
      <c r="P3679" s="11">
        <v>0</v>
      </c>
      <c r="Q3679" s="11">
        <f t="shared" si="653"/>
        <v>8009</v>
      </c>
      <c r="S3679" s="11">
        <f t="shared" si="654"/>
        <v>146728</v>
      </c>
      <c r="T3679" s="11">
        <f t="shared" si="650"/>
        <v>151228</v>
      </c>
      <c r="U3679" s="11">
        <f t="shared" si="648"/>
        <v>-23979</v>
      </c>
      <c r="V3679" s="11">
        <f t="shared" si="651"/>
        <v>104906</v>
      </c>
      <c r="W3679" s="12">
        <f t="shared" si="655"/>
        <v>0.71496919470039799</v>
      </c>
      <c r="X3679" s="11">
        <f t="shared" si="656"/>
        <v>41822</v>
      </c>
      <c r="Y3679" s="12">
        <f t="shared" si="657"/>
        <v>0.28503080529960201</v>
      </c>
      <c r="AA3679" s="9"/>
      <c r="AG3679" s="11"/>
    </row>
    <row r="3680" spans="1:33">
      <c r="A3680" s="1">
        <v>38377</v>
      </c>
      <c r="B3680" s="7" t="s">
        <v>57</v>
      </c>
      <c r="C3680" s="8" t="str">
        <f t="shared" si="649"/>
        <v>Tue</v>
      </c>
      <c r="D3680" s="9">
        <v>4500</v>
      </c>
      <c r="E3680" s="10">
        <v>30</v>
      </c>
      <c r="F3680" s="35">
        <v>39538</v>
      </c>
      <c r="G3680" s="9">
        <v>23111</v>
      </c>
      <c r="H3680" s="61">
        <v>13690</v>
      </c>
      <c r="I3680" s="9">
        <v>2728</v>
      </c>
      <c r="J3680" s="9">
        <v>77</v>
      </c>
      <c r="K3680" s="9">
        <v>4067</v>
      </c>
      <c r="L3680" s="9">
        <v>34702</v>
      </c>
      <c r="M3680" s="21">
        <v>3333</v>
      </c>
      <c r="O3680" s="11">
        <f t="shared" si="652"/>
        <v>121246</v>
      </c>
      <c r="P3680" s="11">
        <v>0</v>
      </c>
      <c r="Q3680" s="11">
        <f t="shared" si="653"/>
        <v>4067</v>
      </c>
      <c r="S3680" s="11">
        <f t="shared" si="654"/>
        <v>121246</v>
      </c>
      <c r="T3680" s="11">
        <f t="shared" si="650"/>
        <v>125746</v>
      </c>
      <c r="U3680" s="11">
        <f t="shared" si="648"/>
        <v>-25482</v>
      </c>
      <c r="V3680" s="11">
        <f t="shared" si="651"/>
        <v>83211</v>
      </c>
      <c r="W3680" s="12">
        <f t="shared" si="655"/>
        <v>0.686298929449219</v>
      </c>
      <c r="X3680" s="11">
        <f t="shared" si="656"/>
        <v>38035</v>
      </c>
      <c r="Y3680" s="12">
        <f t="shared" si="657"/>
        <v>0.31370107055078106</v>
      </c>
      <c r="AA3680" s="11"/>
      <c r="AG3680" s="11"/>
    </row>
    <row r="3681" spans="1:33">
      <c r="A3681" s="1">
        <v>38378</v>
      </c>
      <c r="B3681" s="7" t="s">
        <v>57</v>
      </c>
      <c r="C3681" s="8" t="str">
        <f t="shared" si="649"/>
        <v>Wed</v>
      </c>
      <c r="D3681" s="9">
        <v>4500</v>
      </c>
      <c r="E3681" s="10">
        <v>22</v>
      </c>
      <c r="F3681" s="35">
        <v>31263</v>
      </c>
      <c r="G3681" s="9">
        <v>21927</v>
      </c>
      <c r="H3681" s="61">
        <v>11976</v>
      </c>
      <c r="I3681" s="9">
        <v>1360</v>
      </c>
      <c r="J3681" s="9">
        <v>64</v>
      </c>
      <c r="K3681" s="9">
        <v>2654</v>
      </c>
      <c r="L3681" s="9">
        <v>32464</v>
      </c>
      <c r="M3681" s="21">
        <v>3502</v>
      </c>
      <c r="O3681" s="11">
        <f t="shared" si="652"/>
        <v>105210</v>
      </c>
      <c r="P3681" s="11">
        <v>0</v>
      </c>
      <c r="Q3681" s="11">
        <f t="shared" si="653"/>
        <v>2654</v>
      </c>
      <c r="S3681" s="11">
        <f t="shared" si="654"/>
        <v>105210</v>
      </c>
      <c r="T3681" s="11">
        <f t="shared" si="650"/>
        <v>109710</v>
      </c>
      <c r="U3681" s="11">
        <f t="shared" si="648"/>
        <v>-16036</v>
      </c>
      <c r="V3681" s="11">
        <f t="shared" si="651"/>
        <v>69244</v>
      </c>
      <c r="W3681" s="12">
        <f t="shared" si="655"/>
        <v>0.65815036593479703</v>
      </c>
      <c r="X3681" s="11">
        <f t="shared" si="656"/>
        <v>35966</v>
      </c>
      <c r="Y3681" s="12">
        <f t="shared" si="657"/>
        <v>0.34184963406520291</v>
      </c>
      <c r="AG3681" s="11"/>
    </row>
    <row r="3682" spans="1:33">
      <c r="A3682" s="1">
        <v>38379</v>
      </c>
      <c r="B3682" s="7" t="s">
        <v>57</v>
      </c>
      <c r="C3682" s="8" t="str">
        <f t="shared" si="649"/>
        <v>Thur</v>
      </c>
      <c r="D3682" s="9">
        <v>4500</v>
      </c>
      <c r="E3682" s="10">
        <v>41</v>
      </c>
      <c r="F3682" s="35">
        <v>55385</v>
      </c>
      <c r="G3682" s="9">
        <v>23291</v>
      </c>
      <c r="H3682" s="61">
        <v>16396</v>
      </c>
      <c r="I3682" s="9">
        <v>5101</v>
      </c>
      <c r="J3682" s="9">
        <v>727</v>
      </c>
      <c r="K3682" s="9">
        <v>8120</v>
      </c>
      <c r="L3682" s="9">
        <v>40675</v>
      </c>
      <c r="M3682" s="21">
        <v>4465</v>
      </c>
      <c r="O3682" s="11">
        <f t="shared" si="652"/>
        <v>154160</v>
      </c>
      <c r="P3682" s="11">
        <v>51</v>
      </c>
      <c r="Q3682" s="11">
        <f t="shared" si="653"/>
        <v>8069</v>
      </c>
      <c r="S3682" s="11">
        <f t="shared" si="654"/>
        <v>154109</v>
      </c>
      <c r="T3682" s="11">
        <f t="shared" si="650"/>
        <v>158609</v>
      </c>
      <c r="U3682" s="11">
        <f t="shared" si="648"/>
        <v>48899</v>
      </c>
      <c r="V3682" s="11">
        <f t="shared" si="651"/>
        <v>108969</v>
      </c>
      <c r="W3682" s="12">
        <f t="shared" si="655"/>
        <v>0.7070904359901109</v>
      </c>
      <c r="X3682" s="11">
        <f t="shared" si="656"/>
        <v>45140</v>
      </c>
      <c r="Y3682" s="12">
        <f t="shared" si="657"/>
        <v>0.2929095640098891</v>
      </c>
      <c r="AG3682" s="11"/>
    </row>
    <row r="3683" spans="1:33">
      <c r="A3683" s="1">
        <v>38380</v>
      </c>
      <c r="B3683" s="7" t="s">
        <v>57</v>
      </c>
      <c r="C3683" s="8" t="str">
        <f t="shared" si="649"/>
        <v>Fri</v>
      </c>
      <c r="D3683" s="9">
        <v>4500</v>
      </c>
      <c r="E3683" s="10">
        <v>42</v>
      </c>
      <c r="F3683" s="35">
        <v>55251</v>
      </c>
      <c r="G3683" s="9">
        <v>25481</v>
      </c>
      <c r="H3683" s="61">
        <v>16108</v>
      </c>
      <c r="I3683" s="9">
        <v>4631</v>
      </c>
      <c r="J3683" s="9">
        <v>506</v>
      </c>
      <c r="K3683" s="9">
        <v>9478</v>
      </c>
      <c r="L3683" s="9">
        <v>40327</v>
      </c>
      <c r="M3683" s="21">
        <v>4189</v>
      </c>
      <c r="O3683" s="11">
        <f t="shared" si="652"/>
        <v>155971</v>
      </c>
      <c r="P3683" s="11">
        <v>0</v>
      </c>
      <c r="Q3683" s="11">
        <f t="shared" si="653"/>
        <v>9478</v>
      </c>
      <c r="S3683" s="11">
        <f t="shared" si="654"/>
        <v>155971</v>
      </c>
      <c r="T3683" s="11">
        <f t="shared" si="650"/>
        <v>160471</v>
      </c>
      <c r="U3683" s="11">
        <f t="shared" si="648"/>
        <v>1862</v>
      </c>
      <c r="V3683" s="11">
        <f t="shared" si="651"/>
        <v>111455</v>
      </c>
      <c r="W3683" s="12">
        <f t="shared" si="655"/>
        <v>0.7145879682761539</v>
      </c>
      <c r="X3683" s="11">
        <f t="shared" si="656"/>
        <v>44516</v>
      </c>
      <c r="Y3683" s="12">
        <f t="shared" si="657"/>
        <v>0.2854120317238461</v>
      </c>
      <c r="AG3683" s="11"/>
    </row>
    <row r="3684" spans="1:33">
      <c r="A3684" s="1">
        <v>38381</v>
      </c>
      <c r="B3684" s="7" t="s">
        <v>57</v>
      </c>
      <c r="C3684" s="8" t="str">
        <f t="shared" si="649"/>
        <v>Sat</v>
      </c>
      <c r="D3684" s="9">
        <v>4500</v>
      </c>
      <c r="E3684" s="10">
        <v>34</v>
      </c>
      <c r="F3684" s="35">
        <v>43650</v>
      </c>
      <c r="G3684" s="9">
        <v>23203</v>
      </c>
      <c r="H3684" s="61">
        <v>15210</v>
      </c>
      <c r="I3684" s="9">
        <v>2933</v>
      </c>
      <c r="J3684" s="9">
        <v>16</v>
      </c>
      <c r="K3684" s="9">
        <v>4752</v>
      </c>
      <c r="L3684" s="9">
        <v>35740</v>
      </c>
      <c r="M3684" s="21">
        <v>1397</v>
      </c>
      <c r="O3684" s="11">
        <f t="shared" si="652"/>
        <v>126901</v>
      </c>
      <c r="P3684" s="11">
        <v>0</v>
      </c>
      <c r="Q3684" s="11">
        <f t="shared" si="653"/>
        <v>4752</v>
      </c>
      <c r="S3684" s="11">
        <f t="shared" si="654"/>
        <v>126901</v>
      </c>
      <c r="T3684" s="11">
        <f t="shared" si="650"/>
        <v>131401</v>
      </c>
      <c r="U3684" s="11">
        <f t="shared" si="648"/>
        <v>-29070</v>
      </c>
      <c r="V3684" s="11">
        <f t="shared" si="651"/>
        <v>89764</v>
      </c>
      <c r="W3684" s="12">
        <f t="shared" si="655"/>
        <v>0.70735455197358565</v>
      </c>
      <c r="X3684" s="11">
        <f t="shared" si="656"/>
        <v>37137</v>
      </c>
      <c r="Y3684" s="12">
        <f t="shared" si="657"/>
        <v>0.29264544802641429</v>
      </c>
      <c r="AG3684" s="11"/>
    </row>
    <row r="3685" spans="1:33">
      <c r="A3685" s="1">
        <v>38382</v>
      </c>
      <c r="B3685" s="7" t="s">
        <v>57</v>
      </c>
      <c r="C3685" s="8" t="str">
        <f t="shared" si="649"/>
        <v>Sun</v>
      </c>
      <c r="D3685" s="9">
        <v>4500</v>
      </c>
      <c r="E3685" s="10">
        <v>33</v>
      </c>
      <c r="F3685" s="35">
        <v>47258</v>
      </c>
      <c r="G3685" s="9">
        <v>24219</v>
      </c>
      <c r="H3685" s="61">
        <v>15661</v>
      </c>
      <c r="I3685" s="9">
        <v>3495</v>
      </c>
      <c r="J3685" s="9">
        <v>101</v>
      </c>
      <c r="K3685" s="9">
        <v>4816</v>
      </c>
      <c r="L3685" s="9">
        <v>37135</v>
      </c>
      <c r="M3685" s="21">
        <v>2286</v>
      </c>
      <c r="O3685" s="11">
        <f t="shared" si="652"/>
        <v>134971</v>
      </c>
      <c r="P3685" s="11">
        <v>0</v>
      </c>
      <c r="Q3685" s="11">
        <f t="shared" si="653"/>
        <v>4816</v>
      </c>
      <c r="S3685" s="11">
        <f t="shared" si="654"/>
        <v>134971</v>
      </c>
      <c r="T3685" s="11">
        <f t="shared" si="650"/>
        <v>139471</v>
      </c>
      <c r="U3685" s="11">
        <f t="shared" si="648"/>
        <v>8070</v>
      </c>
      <c r="V3685" s="11">
        <f t="shared" si="651"/>
        <v>95550</v>
      </c>
      <c r="W3685" s="12">
        <f t="shared" si="655"/>
        <v>0.70792985159775068</v>
      </c>
      <c r="X3685" s="11">
        <f t="shared" si="656"/>
        <v>39421</v>
      </c>
      <c r="Y3685" s="12">
        <f t="shared" si="657"/>
        <v>0.29207014840224937</v>
      </c>
      <c r="AG3685" s="11"/>
    </row>
    <row r="3686" spans="1:33">
      <c r="A3686" s="1">
        <v>38383</v>
      </c>
      <c r="B3686" s="7" t="s">
        <v>57</v>
      </c>
      <c r="C3686" s="8" t="str">
        <f t="shared" si="649"/>
        <v>Mon</v>
      </c>
      <c r="D3686" s="9">
        <v>4500</v>
      </c>
      <c r="E3686" s="10">
        <v>31</v>
      </c>
      <c r="F3686" s="35">
        <v>42510</v>
      </c>
      <c r="G3686" s="9">
        <v>23796</v>
      </c>
      <c r="H3686" s="61">
        <v>15612</v>
      </c>
      <c r="I3686" s="9">
        <v>2841</v>
      </c>
      <c r="J3686" s="9">
        <v>12</v>
      </c>
      <c r="K3686" s="9">
        <v>3267</v>
      </c>
      <c r="L3686" s="9">
        <v>35656</v>
      </c>
      <c r="M3686" s="21">
        <v>2290</v>
      </c>
      <c r="O3686" s="11">
        <f t="shared" si="652"/>
        <v>125984</v>
      </c>
      <c r="P3686" s="11">
        <v>0</v>
      </c>
      <c r="Q3686" s="11">
        <f t="shared" si="653"/>
        <v>3267</v>
      </c>
      <c r="S3686" s="11">
        <f t="shared" si="654"/>
        <v>125984</v>
      </c>
      <c r="T3686" s="11">
        <f t="shared" si="650"/>
        <v>130484</v>
      </c>
      <c r="U3686" s="11">
        <f t="shared" si="648"/>
        <v>-8987</v>
      </c>
      <c r="V3686" s="11">
        <f t="shared" si="651"/>
        <v>88038</v>
      </c>
      <c r="W3686" s="12">
        <f t="shared" si="655"/>
        <v>0.69880302260604521</v>
      </c>
      <c r="X3686" s="11">
        <f t="shared" si="656"/>
        <v>37946</v>
      </c>
      <c r="Y3686" s="12">
        <f t="shared" si="657"/>
        <v>0.30119697739395479</v>
      </c>
      <c r="AG3686" s="11"/>
    </row>
    <row r="3687" spans="1:33">
      <c r="A3687" s="1">
        <v>38384</v>
      </c>
      <c r="B3687" s="7" t="s">
        <v>58</v>
      </c>
      <c r="C3687" s="8" t="str">
        <f t="shared" si="649"/>
        <v>Tue</v>
      </c>
      <c r="E3687" s="10">
        <v>31</v>
      </c>
      <c r="F3687" s="35">
        <v>40498</v>
      </c>
      <c r="G3687" s="9">
        <v>23612</v>
      </c>
      <c r="H3687" s="61">
        <v>15628</v>
      </c>
      <c r="I3687" s="9">
        <v>2624</v>
      </c>
      <c r="J3687" s="9">
        <v>101</v>
      </c>
      <c r="K3687" s="9">
        <v>4520</v>
      </c>
      <c r="L3687" s="9">
        <v>34937</v>
      </c>
      <c r="M3687" s="21">
        <v>2093</v>
      </c>
      <c r="O3687" s="11">
        <f t="shared" si="652"/>
        <v>124013</v>
      </c>
      <c r="P3687" s="11">
        <v>0</v>
      </c>
      <c r="Q3687" s="11">
        <f t="shared" si="653"/>
        <v>4520</v>
      </c>
      <c r="S3687" s="11">
        <f t="shared" si="654"/>
        <v>124013</v>
      </c>
      <c r="T3687" s="11">
        <f t="shared" si="650"/>
        <v>124013</v>
      </c>
      <c r="U3687" s="11">
        <f t="shared" si="648"/>
        <v>-1971</v>
      </c>
      <c r="V3687" s="11">
        <f t="shared" si="651"/>
        <v>86983</v>
      </c>
      <c r="W3687" s="12">
        <f t="shared" si="655"/>
        <v>0.7014022723424157</v>
      </c>
      <c r="X3687" s="11">
        <f t="shared" si="656"/>
        <v>37030</v>
      </c>
      <c r="Y3687" s="12">
        <f t="shared" si="657"/>
        <v>0.2985977276575843</v>
      </c>
      <c r="AA3687" s="9">
        <f>INTERCEPT(T3687:T3714,E3687:E3714)</f>
        <v>31637.66913211644</v>
      </c>
      <c r="AB3687" s="9">
        <f>SLOPE(T3687:T3714,E3687:E3714)</f>
        <v>2862.1745945579155</v>
      </c>
      <c r="AC3687" s="12">
        <f>RSQ(T3687:T3714,E3687:E3714)</f>
        <v>0.95465125892364611</v>
      </c>
      <c r="AD3687" s="9">
        <f>AA3687+(AB3687*55)</f>
        <v>189057.27183280181</v>
      </c>
      <c r="AE3687" s="10">
        <f>SUM(E3687:E3714)</f>
        <v>643</v>
      </c>
      <c r="AG3687" s="11"/>
    </row>
    <row r="3688" spans="1:33">
      <c r="A3688" s="1">
        <v>38385</v>
      </c>
      <c r="B3688" s="7" t="s">
        <v>58</v>
      </c>
      <c r="C3688" s="8" t="str">
        <f t="shared" si="649"/>
        <v>Wed</v>
      </c>
      <c r="E3688" s="10">
        <v>28</v>
      </c>
      <c r="F3688" s="35">
        <v>36445</v>
      </c>
      <c r="G3688" s="9">
        <v>22953</v>
      </c>
      <c r="H3688" s="61">
        <v>15490</v>
      </c>
      <c r="I3688" s="9">
        <v>2142</v>
      </c>
      <c r="J3688" s="9">
        <v>2</v>
      </c>
      <c r="K3688" s="9">
        <v>3475</v>
      </c>
      <c r="L3688" s="9">
        <v>33633</v>
      </c>
      <c r="M3688" s="21">
        <v>1418</v>
      </c>
      <c r="O3688" s="11">
        <f t="shared" si="652"/>
        <v>115558</v>
      </c>
      <c r="P3688" s="11">
        <v>0</v>
      </c>
      <c r="Q3688" s="11">
        <f t="shared" si="653"/>
        <v>3475</v>
      </c>
      <c r="S3688" s="11">
        <f t="shared" si="654"/>
        <v>115558</v>
      </c>
      <c r="T3688" s="11">
        <f t="shared" si="650"/>
        <v>115558</v>
      </c>
      <c r="U3688" s="11">
        <f t="shared" si="648"/>
        <v>-8455</v>
      </c>
      <c r="V3688" s="11">
        <f t="shared" si="651"/>
        <v>80507</v>
      </c>
      <c r="W3688" s="12">
        <f t="shared" si="655"/>
        <v>0.69668045483653229</v>
      </c>
      <c r="X3688" s="11">
        <f t="shared" si="656"/>
        <v>35051</v>
      </c>
      <c r="Y3688" s="12">
        <f t="shared" si="657"/>
        <v>0.30331954516346771</v>
      </c>
    </row>
    <row r="3689" spans="1:33">
      <c r="A3689" s="1">
        <v>38386</v>
      </c>
      <c r="B3689" s="7" t="s">
        <v>58</v>
      </c>
      <c r="C3689" s="8" t="str">
        <f t="shared" si="649"/>
        <v>Thur</v>
      </c>
      <c r="E3689" s="10">
        <v>31</v>
      </c>
      <c r="F3689" s="35">
        <v>42473</v>
      </c>
      <c r="G3689" s="9">
        <v>23835</v>
      </c>
      <c r="H3689" s="61">
        <v>15942</v>
      </c>
      <c r="I3689" s="9">
        <v>3207</v>
      </c>
      <c r="J3689" s="9">
        <v>0</v>
      </c>
      <c r="K3689" s="9">
        <v>4364</v>
      </c>
      <c r="L3689" s="9">
        <v>35427</v>
      </c>
      <c r="M3689" s="21">
        <v>0</v>
      </c>
      <c r="O3689" s="11">
        <f t="shared" si="652"/>
        <v>125248</v>
      </c>
      <c r="P3689" s="11">
        <v>0</v>
      </c>
      <c r="Q3689" s="11">
        <f t="shared" si="653"/>
        <v>4364</v>
      </c>
      <c r="S3689" s="11">
        <f t="shared" si="654"/>
        <v>125248</v>
      </c>
      <c r="T3689" s="11">
        <f t="shared" si="650"/>
        <v>125248</v>
      </c>
      <c r="U3689" s="11">
        <f t="shared" si="648"/>
        <v>9690</v>
      </c>
      <c r="V3689" s="11">
        <f t="shared" si="651"/>
        <v>89821</v>
      </c>
      <c r="W3689" s="12">
        <f t="shared" si="655"/>
        <v>0.71714518395503324</v>
      </c>
      <c r="X3689" s="11">
        <f t="shared" si="656"/>
        <v>35427</v>
      </c>
      <c r="Y3689" s="12">
        <f t="shared" si="657"/>
        <v>0.28285481604496676</v>
      </c>
    </row>
    <row r="3690" spans="1:33">
      <c r="A3690" s="1">
        <v>38387</v>
      </c>
      <c r="B3690" s="7" t="s">
        <v>58</v>
      </c>
      <c r="C3690" s="8" t="str">
        <f t="shared" si="649"/>
        <v>Fri</v>
      </c>
      <c r="E3690" s="10">
        <v>23</v>
      </c>
      <c r="F3690" s="35">
        <v>31161</v>
      </c>
      <c r="G3690" s="9">
        <v>20407</v>
      </c>
      <c r="H3690" s="61">
        <v>14690</v>
      </c>
      <c r="I3690" s="9">
        <v>1073</v>
      </c>
      <c r="J3690" s="9">
        <v>0</v>
      </c>
      <c r="K3690" s="9">
        <v>2379</v>
      </c>
      <c r="L3690" s="9">
        <v>32126</v>
      </c>
      <c r="M3690" s="21">
        <v>629</v>
      </c>
      <c r="O3690" s="11">
        <f t="shared" si="652"/>
        <v>102465</v>
      </c>
      <c r="P3690" s="11">
        <v>0</v>
      </c>
      <c r="Q3690" s="11">
        <f t="shared" si="653"/>
        <v>2379</v>
      </c>
      <c r="S3690" s="11">
        <f t="shared" si="654"/>
        <v>102465</v>
      </c>
      <c r="T3690" s="11">
        <f t="shared" si="650"/>
        <v>102465</v>
      </c>
      <c r="U3690" s="11">
        <f t="shared" si="648"/>
        <v>-22783</v>
      </c>
      <c r="V3690" s="11">
        <f t="shared" si="651"/>
        <v>69710</v>
      </c>
      <c r="W3690" s="12">
        <f t="shared" si="655"/>
        <v>0.68032986873566581</v>
      </c>
      <c r="X3690" s="11">
        <f t="shared" si="656"/>
        <v>32755</v>
      </c>
      <c r="Y3690" s="12">
        <f t="shared" si="657"/>
        <v>0.31967013126433419</v>
      </c>
    </row>
    <row r="3691" spans="1:33">
      <c r="A3691" s="1">
        <v>38388</v>
      </c>
      <c r="B3691" s="7" t="s">
        <v>58</v>
      </c>
      <c r="C3691" s="8" t="str">
        <f t="shared" si="649"/>
        <v>Sat</v>
      </c>
      <c r="E3691" s="10">
        <v>21</v>
      </c>
      <c r="F3691" s="35">
        <v>23560</v>
      </c>
      <c r="G3691" s="9">
        <v>19737</v>
      </c>
      <c r="H3691" s="61">
        <v>12607</v>
      </c>
      <c r="I3691" s="9">
        <v>686</v>
      </c>
      <c r="J3691" s="9">
        <v>0</v>
      </c>
      <c r="K3691" s="9">
        <v>2358</v>
      </c>
      <c r="L3691" s="9">
        <v>29880</v>
      </c>
      <c r="M3691" s="21">
        <v>227</v>
      </c>
      <c r="O3691" s="11">
        <f t="shared" si="652"/>
        <v>89055</v>
      </c>
      <c r="P3691" s="11">
        <v>0</v>
      </c>
      <c r="Q3691" s="11">
        <f t="shared" si="653"/>
        <v>2358</v>
      </c>
      <c r="S3691" s="11">
        <f t="shared" si="654"/>
        <v>89055</v>
      </c>
      <c r="T3691" s="11">
        <f t="shared" si="650"/>
        <v>89055</v>
      </c>
      <c r="U3691" s="11">
        <f t="shared" si="648"/>
        <v>-13410</v>
      </c>
      <c r="V3691" s="11">
        <f t="shared" si="651"/>
        <v>58948</v>
      </c>
      <c r="W3691" s="12">
        <f t="shared" si="655"/>
        <v>0.66192802200887091</v>
      </c>
      <c r="X3691" s="11">
        <f t="shared" si="656"/>
        <v>30107</v>
      </c>
      <c r="Y3691" s="12">
        <f t="shared" si="657"/>
        <v>0.33807197799112909</v>
      </c>
    </row>
    <row r="3692" spans="1:33">
      <c r="A3692" s="1">
        <v>38389</v>
      </c>
      <c r="B3692" s="7" t="s">
        <v>58</v>
      </c>
      <c r="C3692" s="8" t="str">
        <f t="shared" si="649"/>
        <v>Sun</v>
      </c>
      <c r="E3692" s="10">
        <v>19</v>
      </c>
      <c r="F3692" s="35">
        <v>19082</v>
      </c>
      <c r="G3692" s="9">
        <v>19096</v>
      </c>
      <c r="H3692" s="61">
        <v>11861</v>
      </c>
      <c r="I3692" s="9">
        <v>464</v>
      </c>
      <c r="J3692" s="9">
        <v>0</v>
      </c>
      <c r="K3692" s="9">
        <v>2357</v>
      </c>
      <c r="L3692" s="9">
        <v>29951</v>
      </c>
      <c r="M3692" s="21">
        <v>250</v>
      </c>
      <c r="O3692" s="11">
        <f t="shared" si="652"/>
        <v>83061</v>
      </c>
      <c r="P3692" s="11">
        <v>0</v>
      </c>
      <c r="Q3692" s="11">
        <f t="shared" si="653"/>
        <v>2357</v>
      </c>
      <c r="S3692" s="11">
        <f t="shared" si="654"/>
        <v>83061</v>
      </c>
      <c r="T3692" s="11">
        <f t="shared" si="650"/>
        <v>83061</v>
      </c>
      <c r="U3692" s="11">
        <f t="shared" ref="U3692:U3714" si="658">S3692-S3691</f>
        <v>-5994</v>
      </c>
      <c r="V3692" s="11">
        <f t="shared" si="651"/>
        <v>52860</v>
      </c>
      <c r="W3692" s="12">
        <f t="shared" si="655"/>
        <v>0.63639975439737062</v>
      </c>
      <c r="X3692" s="11">
        <f t="shared" si="656"/>
        <v>30201</v>
      </c>
      <c r="Y3692" s="12">
        <f t="shared" si="657"/>
        <v>0.36360024560262938</v>
      </c>
    </row>
    <row r="3693" spans="1:33">
      <c r="A3693" s="1">
        <v>38390</v>
      </c>
      <c r="B3693" s="7" t="s">
        <v>58</v>
      </c>
      <c r="C3693" s="8" t="str">
        <f t="shared" si="649"/>
        <v>Mon</v>
      </c>
      <c r="E3693" s="10">
        <v>19</v>
      </c>
      <c r="F3693" s="35">
        <v>19895</v>
      </c>
      <c r="G3693" s="9">
        <v>19030</v>
      </c>
      <c r="H3693" s="61">
        <v>11952</v>
      </c>
      <c r="I3693" s="9">
        <v>247</v>
      </c>
      <c r="J3693" s="9">
        <v>0</v>
      </c>
      <c r="K3693" s="9">
        <v>3081</v>
      </c>
      <c r="L3693" s="9">
        <v>28044</v>
      </c>
      <c r="M3693" s="21">
        <v>150</v>
      </c>
      <c r="O3693" s="11">
        <f t="shared" si="652"/>
        <v>82399</v>
      </c>
      <c r="P3693" s="11">
        <v>0</v>
      </c>
      <c r="Q3693" s="11">
        <f t="shared" si="653"/>
        <v>3081</v>
      </c>
      <c r="S3693" s="11">
        <f t="shared" si="654"/>
        <v>82399</v>
      </c>
      <c r="T3693" s="11">
        <f t="shared" si="650"/>
        <v>82399</v>
      </c>
      <c r="U3693" s="11">
        <f t="shared" si="658"/>
        <v>-662</v>
      </c>
      <c r="V3693" s="11">
        <f t="shared" si="651"/>
        <v>54205</v>
      </c>
      <c r="W3693" s="12">
        <f t="shared" si="655"/>
        <v>0.65783565334530758</v>
      </c>
      <c r="X3693" s="11">
        <f t="shared" si="656"/>
        <v>28194</v>
      </c>
      <c r="Y3693" s="12">
        <f t="shared" si="657"/>
        <v>0.34216434665469242</v>
      </c>
    </row>
    <row r="3694" spans="1:33">
      <c r="A3694" s="1">
        <v>38391</v>
      </c>
      <c r="B3694" s="7" t="s">
        <v>58</v>
      </c>
      <c r="C3694" s="8" t="str">
        <f t="shared" si="649"/>
        <v>Tue</v>
      </c>
      <c r="E3694" s="10">
        <v>10</v>
      </c>
      <c r="F3694" s="35">
        <v>7277</v>
      </c>
      <c r="G3694" s="9">
        <v>16411</v>
      </c>
      <c r="H3694" s="61">
        <v>8936</v>
      </c>
      <c r="I3694" s="9">
        <v>0</v>
      </c>
      <c r="J3694" s="9">
        <v>0</v>
      </c>
      <c r="K3694" s="9">
        <v>3014</v>
      </c>
      <c r="L3694" s="9">
        <v>24741</v>
      </c>
      <c r="M3694" s="21">
        <v>53</v>
      </c>
      <c r="O3694" s="11">
        <f t="shared" si="652"/>
        <v>60432</v>
      </c>
      <c r="P3694" s="11">
        <v>0</v>
      </c>
      <c r="Q3694" s="11">
        <f t="shared" si="653"/>
        <v>3014</v>
      </c>
      <c r="S3694" s="11">
        <f t="shared" si="654"/>
        <v>60432</v>
      </c>
      <c r="T3694" s="11">
        <f t="shared" si="650"/>
        <v>60432</v>
      </c>
      <c r="U3694" s="11">
        <f t="shared" si="658"/>
        <v>-21967</v>
      </c>
      <c r="V3694" s="11">
        <f t="shared" si="651"/>
        <v>35638</v>
      </c>
      <c r="W3694" s="12">
        <f t="shared" si="655"/>
        <v>0.58972067778660309</v>
      </c>
      <c r="X3694" s="11">
        <f t="shared" si="656"/>
        <v>24794</v>
      </c>
      <c r="Y3694" s="12">
        <f t="shared" si="657"/>
        <v>0.41027932221339686</v>
      </c>
    </row>
    <row r="3695" spans="1:33">
      <c r="A3695" s="1">
        <v>38392</v>
      </c>
      <c r="B3695" s="7" t="s">
        <v>58</v>
      </c>
      <c r="C3695" s="8" t="str">
        <f t="shared" ref="C3695:C3745" si="659">IF(WEEKDAY(A3695)=1,"Sun",IF(WEEKDAY(A3695)=2,"Mon",IF(WEEKDAY(A3695)=3,"Tue",IF(WEEKDAY(A3695)=4,"Wed",IF(WEEKDAY(A3695)=5,"Thur",IF(WEEKDAY(A3695)=6,"Fri",IF(WEEKDAY(A3695)=7,"Sat")))))))</f>
        <v>Wed</v>
      </c>
      <c r="E3695" s="10">
        <v>11</v>
      </c>
      <c r="F3695" s="35">
        <v>8163</v>
      </c>
      <c r="G3695" s="9">
        <v>16725</v>
      </c>
      <c r="H3695" s="61">
        <v>9382</v>
      </c>
      <c r="I3695" s="9">
        <v>0</v>
      </c>
      <c r="J3695" s="9">
        <v>0</v>
      </c>
      <c r="K3695" s="9">
        <v>2987</v>
      </c>
      <c r="L3695" s="9">
        <v>25746</v>
      </c>
      <c r="M3695" s="21">
        <v>46</v>
      </c>
      <c r="O3695" s="11">
        <f t="shared" si="652"/>
        <v>63049</v>
      </c>
      <c r="P3695" s="11">
        <v>0</v>
      </c>
      <c r="Q3695" s="11">
        <f t="shared" si="653"/>
        <v>2987</v>
      </c>
      <c r="S3695" s="11">
        <f t="shared" si="654"/>
        <v>63049</v>
      </c>
      <c r="T3695" s="11">
        <f t="shared" si="650"/>
        <v>63049</v>
      </c>
      <c r="U3695" s="11">
        <f t="shared" si="658"/>
        <v>2617</v>
      </c>
      <c r="V3695" s="11">
        <f t="shared" si="651"/>
        <v>37257</v>
      </c>
      <c r="W3695" s="12">
        <f t="shared" si="655"/>
        <v>0.59092134688892761</v>
      </c>
      <c r="X3695" s="11">
        <f t="shared" si="656"/>
        <v>25792</v>
      </c>
      <c r="Y3695" s="12">
        <f t="shared" si="657"/>
        <v>0.40907865311107233</v>
      </c>
    </row>
    <row r="3696" spans="1:33">
      <c r="A3696" s="1">
        <v>38393</v>
      </c>
      <c r="B3696" s="7" t="s">
        <v>58</v>
      </c>
      <c r="C3696" s="8" t="str">
        <f t="shared" si="659"/>
        <v>Thur</v>
      </c>
      <c r="E3696" s="10">
        <v>24</v>
      </c>
      <c r="F3696" s="35">
        <v>31161</v>
      </c>
      <c r="G3696" s="9">
        <v>21597</v>
      </c>
      <c r="H3696" s="61">
        <v>14721</v>
      </c>
      <c r="I3696" s="9">
        <v>1758</v>
      </c>
      <c r="J3696" s="9">
        <v>32</v>
      </c>
      <c r="K3696" s="9">
        <v>4297</v>
      </c>
      <c r="L3696" s="9">
        <v>32720</v>
      </c>
      <c r="M3696" s="21">
        <v>949</v>
      </c>
      <c r="O3696" s="11">
        <f t="shared" si="652"/>
        <v>107235</v>
      </c>
      <c r="P3696" s="11">
        <v>0</v>
      </c>
      <c r="Q3696" s="11">
        <f t="shared" si="653"/>
        <v>4297</v>
      </c>
      <c r="S3696" s="11">
        <f t="shared" si="654"/>
        <v>107235</v>
      </c>
      <c r="T3696" s="11">
        <f t="shared" si="650"/>
        <v>107235</v>
      </c>
      <c r="U3696" s="11">
        <f t="shared" si="658"/>
        <v>44186</v>
      </c>
      <c r="V3696" s="11">
        <f t="shared" si="651"/>
        <v>73566</v>
      </c>
      <c r="W3696" s="12">
        <f t="shared" si="655"/>
        <v>0.68602601762484261</v>
      </c>
      <c r="X3696" s="11">
        <f t="shared" si="656"/>
        <v>33669</v>
      </c>
      <c r="Y3696" s="12">
        <f t="shared" si="657"/>
        <v>0.31397398237515739</v>
      </c>
    </row>
    <row r="3697" spans="1:25">
      <c r="A3697" s="1">
        <v>38394</v>
      </c>
      <c r="B3697" s="7" t="s">
        <v>58</v>
      </c>
      <c r="C3697" s="8" t="str">
        <f t="shared" si="659"/>
        <v>Fri</v>
      </c>
      <c r="E3697" s="10">
        <v>28</v>
      </c>
      <c r="F3697" s="35">
        <v>36526</v>
      </c>
      <c r="G3697" s="9">
        <v>22276</v>
      </c>
      <c r="H3697" s="61">
        <v>15378</v>
      </c>
      <c r="I3697" s="9">
        <v>2047</v>
      </c>
      <c r="J3697" s="9">
        <v>6</v>
      </c>
      <c r="K3697" s="9">
        <v>4142</v>
      </c>
      <c r="L3697" s="9">
        <v>33455</v>
      </c>
      <c r="M3697" s="21">
        <v>916</v>
      </c>
      <c r="O3697" s="11">
        <f t="shared" si="652"/>
        <v>114746</v>
      </c>
      <c r="P3697" s="11">
        <v>0</v>
      </c>
      <c r="Q3697" s="11">
        <f t="shared" si="653"/>
        <v>4142</v>
      </c>
      <c r="S3697" s="11">
        <f t="shared" si="654"/>
        <v>114746</v>
      </c>
      <c r="T3697" s="11">
        <f t="shared" si="650"/>
        <v>114746</v>
      </c>
      <c r="U3697" s="11">
        <f t="shared" si="658"/>
        <v>7511</v>
      </c>
      <c r="V3697" s="11">
        <f t="shared" si="651"/>
        <v>80375</v>
      </c>
      <c r="W3697" s="12">
        <f t="shared" si="655"/>
        <v>0.70046014675892843</v>
      </c>
      <c r="X3697" s="11">
        <f t="shared" si="656"/>
        <v>34371</v>
      </c>
      <c r="Y3697" s="12">
        <f t="shared" si="657"/>
        <v>0.29953985324107157</v>
      </c>
    </row>
    <row r="3698" spans="1:25">
      <c r="A3698" s="1">
        <v>38395</v>
      </c>
      <c r="B3698" s="7" t="s">
        <v>58</v>
      </c>
      <c r="C3698" s="8" t="str">
        <f t="shared" si="659"/>
        <v>Sat</v>
      </c>
      <c r="E3698" s="10">
        <v>22</v>
      </c>
      <c r="F3698" s="35">
        <v>22876</v>
      </c>
      <c r="G3698" s="9">
        <v>19407</v>
      </c>
      <c r="H3698" s="61">
        <v>12248</v>
      </c>
      <c r="I3698" s="9">
        <v>491</v>
      </c>
      <c r="J3698" s="9">
        <v>0</v>
      </c>
      <c r="K3698" s="9">
        <v>3623</v>
      </c>
      <c r="L3698" s="9">
        <v>30111</v>
      </c>
      <c r="M3698" s="21">
        <v>100</v>
      </c>
      <c r="O3698" s="11">
        <f t="shared" si="652"/>
        <v>88856</v>
      </c>
      <c r="P3698" s="11">
        <v>0</v>
      </c>
      <c r="Q3698" s="11">
        <f t="shared" si="653"/>
        <v>3623</v>
      </c>
      <c r="S3698" s="11">
        <f t="shared" si="654"/>
        <v>88856</v>
      </c>
      <c r="T3698" s="11">
        <f t="shared" si="650"/>
        <v>88856</v>
      </c>
      <c r="U3698" s="11">
        <f t="shared" si="658"/>
        <v>-25890</v>
      </c>
      <c r="V3698" s="11">
        <f t="shared" si="651"/>
        <v>58645</v>
      </c>
      <c r="W3698" s="12">
        <f t="shared" si="655"/>
        <v>0.66000045016656161</v>
      </c>
      <c r="X3698" s="11">
        <f t="shared" si="656"/>
        <v>30211</v>
      </c>
      <c r="Y3698" s="12">
        <f t="shared" si="657"/>
        <v>0.33999954983343839</v>
      </c>
    </row>
    <row r="3699" spans="1:25">
      <c r="A3699" s="1">
        <v>38396</v>
      </c>
      <c r="B3699" s="7" t="s">
        <v>58</v>
      </c>
      <c r="C3699" s="8" t="str">
        <f t="shared" si="659"/>
        <v>Sun</v>
      </c>
      <c r="E3699" s="10">
        <v>18</v>
      </c>
      <c r="F3699" s="35">
        <v>18904</v>
      </c>
      <c r="G3699" s="9">
        <v>18899</v>
      </c>
      <c r="H3699" s="61">
        <v>11557</v>
      </c>
      <c r="I3699" s="9">
        <v>163</v>
      </c>
      <c r="J3699" s="9">
        <v>0</v>
      </c>
      <c r="K3699" s="9">
        <v>3098</v>
      </c>
      <c r="L3699" s="9">
        <v>28952</v>
      </c>
      <c r="M3699" s="21">
        <v>124</v>
      </c>
      <c r="O3699" s="11">
        <f t="shared" si="652"/>
        <v>81697</v>
      </c>
      <c r="P3699" s="11">
        <v>0</v>
      </c>
      <c r="Q3699" s="11">
        <f t="shared" si="653"/>
        <v>3098</v>
      </c>
      <c r="S3699" s="11">
        <f t="shared" si="654"/>
        <v>81697</v>
      </c>
      <c r="T3699" s="11">
        <f t="shared" si="650"/>
        <v>81697</v>
      </c>
      <c r="U3699" s="11">
        <f t="shared" si="658"/>
        <v>-7159</v>
      </c>
      <c r="V3699" s="11">
        <f t="shared" si="651"/>
        <v>52621</v>
      </c>
      <c r="W3699" s="12">
        <f t="shared" si="655"/>
        <v>0.6440995385387468</v>
      </c>
      <c r="X3699" s="11">
        <f t="shared" si="656"/>
        <v>29076</v>
      </c>
      <c r="Y3699" s="12">
        <f t="shared" si="657"/>
        <v>0.35590046146125315</v>
      </c>
    </row>
    <row r="3700" spans="1:25">
      <c r="A3700" s="1">
        <v>38397</v>
      </c>
      <c r="B3700" s="7" t="s">
        <v>58</v>
      </c>
      <c r="C3700" s="8" t="str">
        <f t="shared" si="659"/>
        <v>Mon</v>
      </c>
      <c r="E3700" s="10">
        <v>14</v>
      </c>
      <c r="F3700" s="35">
        <v>17037</v>
      </c>
      <c r="G3700" s="9">
        <v>20157</v>
      </c>
      <c r="H3700" s="61">
        <v>11101</v>
      </c>
      <c r="I3700" s="9">
        <v>21</v>
      </c>
      <c r="J3700" s="9">
        <v>0</v>
      </c>
      <c r="K3700" s="9">
        <v>2793</v>
      </c>
      <c r="L3700" s="9">
        <v>27605</v>
      </c>
      <c r="M3700" s="21">
        <v>64</v>
      </c>
      <c r="O3700" s="11">
        <f t="shared" si="652"/>
        <v>78778</v>
      </c>
      <c r="P3700" s="11">
        <v>0</v>
      </c>
      <c r="Q3700" s="11">
        <f t="shared" si="653"/>
        <v>2793</v>
      </c>
      <c r="S3700" s="11">
        <f t="shared" si="654"/>
        <v>78778</v>
      </c>
      <c r="T3700" s="11">
        <f t="shared" si="650"/>
        <v>78778</v>
      </c>
      <c r="U3700" s="11">
        <f t="shared" si="658"/>
        <v>-2919</v>
      </c>
      <c r="V3700" s="11">
        <f t="shared" si="651"/>
        <v>51109</v>
      </c>
      <c r="W3700" s="12">
        <f t="shared" si="655"/>
        <v>0.64877249993653052</v>
      </c>
      <c r="X3700" s="11">
        <f t="shared" si="656"/>
        <v>27669</v>
      </c>
      <c r="Y3700" s="12">
        <f t="shared" si="657"/>
        <v>0.35122750006346948</v>
      </c>
    </row>
    <row r="3701" spans="1:25">
      <c r="A3701" s="1">
        <v>38398</v>
      </c>
      <c r="B3701" s="7" t="s">
        <v>58</v>
      </c>
      <c r="C3701" s="8" t="str">
        <f t="shared" si="659"/>
        <v>Tue</v>
      </c>
      <c r="E3701" s="10">
        <v>9</v>
      </c>
      <c r="F3701" s="35">
        <v>5496</v>
      </c>
      <c r="G3701" s="9">
        <v>15794</v>
      </c>
      <c r="H3701" s="61">
        <v>8096</v>
      </c>
      <c r="I3701" s="9">
        <v>0</v>
      </c>
      <c r="J3701" s="9">
        <v>0</v>
      </c>
      <c r="K3701" s="9">
        <v>3022</v>
      </c>
      <c r="L3701" s="9">
        <v>23612</v>
      </c>
      <c r="M3701" s="21">
        <v>33</v>
      </c>
      <c r="O3701" s="11">
        <f t="shared" si="652"/>
        <v>56053</v>
      </c>
      <c r="P3701" s="11">
        <v>0</v>
      </c>
      <c r="Q3701" s="11">
        <f t="shared" si="653"/>
        <v>3022</v>
      </c>
      <c r="S3701" s="11">
        <f t="shared" si="654"/>
        <v>56053</v>
      </c>
      <c r="T3701" s="11">
        <f t="shared" si="650"/>
        <v>56053</v>
      </c>
      <c r="U3701" s="11">
        <f t="shared" si="658"/>
        <v>-22725</v>
      </c>
      <c r="V3701" s="11">
        <f t="shared" si="651"/>
        <v>32408</v>
      </c>
      <c r="W3701" s="12">
        <f t="shared" si="655"/>
        <v>0.57816709185949011</v>
      </c>
      <c r="X3701" s="11">
        <f t="shared" si="656"/>
        <v>23645</v>
      </c>
      <c r="Y3701" s="12">
        <f t="shared" si="657"/>
        <v>0.42183290814050989</v>
      </c>
    </row>
    <row r="3702" spans="1:25">
      <c r="A3702" s="1">
        <v>38399</v>
      </c>
      <c r="B3702" s="7" t="s">
        <v>58</v>
      </c>
      <c r="C3702" s="8" t="str">
        <f t="shared" si="659"/>
        <v>Wed</v>
      </c>
      <c r="E3702" s="10">
        <v>13</v>
      </c>
      <c r="F3702" s="35">
        <v>12984</v>
      </c>
      <c r="G3702" s="9">
        <v>17700</v>
      </c>
      <c r="H3702" s="61">
        <v>10451</v>
      </c>
      <c r="I3702" s="9">
        <v>213</v>
      </c>
      <c r="J3702" s="9">
        <v>0</v>
      </c>
      <c r="K3702" s="9">
        <v>3327</v>
      </c>
      <c r="L3702" s="9">
        <v>25731</v>
      </c>
      <c r="M3702" s="21">
        <v>5</v>
      </c>
      <c r="O3702" s="11">
        <f t="shared" si="652"/>
        <v>70411</v>
      </c>
      <c r="P3702" s="11">
        <v>0</v>
      </c>
      <c r="Q3702" s="11">
        <f t="shared" si="653"/>
        <v>3327</v>
      </c>
      <c r="S3702" s="11">
        <f t="shared" si="654"/>
        <v>70411</v>
      </c>
      <c r="T3702" s="11">
        <f t="shared" si="650"/>
        <v>70411</v>
      </c>
      <c r="U3702" s="11">
        <f t="shared" si="658"/>
        <v>14358</v>
      </c>
      <c r="V3702" s="11">
        <f t="shared" si="651"/>
        <v>44675</v>
      </c>
      <c r="W3702" s="12">
        <f t="shared" si="655"/>
        <v>0.63448892928661715</v>
      </c>
      <c r="X3702" s="11">
        <f t="shared" si="656"/>
        <v>25736</v>
      </c>
      <c r="Y3702" s="12">
        <f t="shared" si="657"/>
        <v>0.36551107071338285</v>
      </c>
    </row>
    <row r="3703" spans="1:25">
      <c r="A3703" s="1">
        <v>38400</v>
      </c>
      <c r="B3703" s="7" t="s">
        <v>58</v>
      </c>
      <c r="C3703" s="8" t="str">
        <f t="shared" si="659"/>
        <v>Thur</v>
      </c>
      <c r="E3703" s="10">
        <v>26</v>
      </c>
      <c r="F3703" s="35">
        <v>33655</v>
      </c>
      <c r="G3703" s="9">
        <v>22121</v>
      </c>
      <c r="H3703" s="61">
        <v>15645</v>
      </c>
      <c r="I3703" s="9">
        <v>1815</v>
      </c>
      <c r="J3703" s="9">
        <v>47</v>
      </c>
      <c r="K3703" s="9">
        <v>4134</v>
      </c>
      <c r="L3703" s="9">
        <v>32462</v>
      </c>
      <c r="M3703" s="21">
        <v>206</v>
      </c>
      <c r="O3703" s="11">
        <f t="shared" si="652"/>
        <v>110085</v>
      </c>
      <c r="P3703" s="11">
        <v>0</v>
      </c>
      <c r="Q3703" s="11">
        <f t="shared" si="653"/>
        <v>4134</v>
      </c>
      <c r="S3703" s="11">
        <f t="shared" si="654"/>
        <v>110085</v>
      </c>
      <c r="T3703" s="11">
        <f t="shared" si="650"/>
        <v>110085</v>
      </c>
      <c r="U3703" s="11">
        <f t="shared" si="658"/>
        <v>39674</v>
      </c>
      <c r="V3703" s="11">
        <f t="shared" si="651"/>
        <v>77417</v>
      </c>
      <c r="W3703" s="12">
        <f t="shared" si="655"/>
        <v>0.70324749057546443</v>
      </c>
      <c r="X3703" s="11">
        <f t="shared" si="656"/>
        <v>32668</v>
      </c>
      <c r="Y3703" s="12">
        <f t="shared" si="657"/>
        <v>0.29675250942453557</v>
      </c>
    </row>
    <row r="3704" spans="1:25">
      <c r="A3704" s="1">
        <v>38401</v>
      </c>
      <c r="B3704" s="7" t="s">
        <v>58</v>
      </c>
      <c r="C3704" s="8" t="str">
        <f t="shared" si="659"/>
        <v>Fri</v>
      </c>
      <c r="E3704" s="10">
        <v>34</v>
      </c>
      <c r="F3704" s="35">
        <v>42266</v>
      </c>
      <c r="G3704" s="9">
        <v>23374</v>
      </c>
      <c r="H3704" s="61">
        <v>17237</v>
      </c>
      <c r="I3704" s="9">
        <v>2529</v>
      </c>
      <c r="J3704" s="9">
        <v>142</v>
      </c>
      <c r="K3704" s="9">
        <v>5149</v>
      </c>
      <c r="L3704" s="9">
        <v>34287</v>
      </c>
      <c r="M3704" s="21">
        <v>496</v>
      </c>
      <c r="O3704" s="11">
        <f t="shared" si="652"/>
        <v>125480</v>
      </c>
      <c r="P3704" s="11">
        <v>0</v>
      </c>
      <c r="Q3704" s="11">
        <f t="shared" si="653"/>
        <v>5149</v>
      </c>
      <c r="S3704" s="11">
        <f t="shared" si="654"/>
        <v>125480</v>
      </c>
      <c r="T3704" s="11">
        <f t="shared" si="650"/>
        <v>125480</v>
      </c>
      <c r="U3704" s="11">
        <f t="shared" si="658"/>
        <v>15395</v>
      </c>
      <c r="V3704" s="11">
        <f t="shared" si="651"/>
        <v>90697</v>
      </c>
      <c r="W3704" s="12">
        <f t="shared" si="655"/>
        <v>0.72280044628626072</v>
      </c>
      <c r="X3704" s="11">
        <f t="shared" si="656"/>
        <v>34783</v>
      </c>
      <c r="Y3704" s="12">
        <f t="shared" si="657"/>
        <v>0.27719955371373922</v>
      </c>
    </row>
    <row r="3705" spans="1:25">
      <c r="A3705" s="1">
        <v>38402</v>
      </c>
      <c r="B3705" s="7" t="s">
        <v>58</v>
      </c>
      <c r="C3705" s="8" t="str">
        <f t="shared" si="659"/>
        <v>Sat</v>
      </c>
      <c r="E3705" s="10">
        <v>32</v>
      </c>
      <c r="F3705" s="35">
        <v>36408</v>
      </c>
      <c r="G3705" s="9">
        <v>21887</v>
      </c>
      <c r="H3705" s="61">
        <v>15059</v>
      </c>
      <c r="I3705" s="9">
        <v>1462</v>
      </c>
      <c r="J3705" s="9">
        <v>0</v>
      </c>
      <c r="K3705" s="9">
        <v>4375</v>
      </c>
      <c r="L3705" s="9">
        <v>32764</v>
      </c>
      <c r="M3705" s="21">
        <v>8</v>
      </c>
      <c r="O3705" s="11">
        <f t="shared" si="652"/>
        <v>111963</v>
      </c>
      <c r="P3705" s="11">
        <v>0</v>
      </c>
      <c r="Q3705" s="11">
        <f t="shared" si="653"/>
        <v>4375</v>
      </c>
      <c r="S3705" s="11">
        <f t="shared" si="654"/>
        <v>111963</v>
      </c>
      <c r="T3705" s="11">
        <f t="shared" si="650"/>
        <v>111963</v>
      </c>
      <c r="U3705" s="11">
        <f t="shared" si="658"/>
        <v>-13517</v>
      </c>
      <c r="V3705" s="11">
        <f t="shared" si="651"/>
        <v>79191</v>
      </c>
      <c r="W3705" s="12">
        <f t="shared" si="655"/>
        <v>0.70729616033868337</v>
      </c>
      <c r="X3705" s="11">
        <f t="shared" si="656"/>
        <v>32772</v>
      </c>
      <c r="Y3705" s="12">
        <f t="shared" si="657"/>
        <v>0.29270383966131669</v>
      </c>
    </row>
    <row r="3706" spans="1:25">
      <c r="A3706" s="1">
        <v>38403</v>
      </c>
      <c r="B3706" s="7" t="s">
        <v>58</v>
      </c>
      <c r="C3706" s="8" t="str">
        <f t="shared" si="659"/>
        <v>Sun</v>
      </c>
      <c r="E3706" s="10">
        <v>23</v>
      </c>
      <c r="F3706" s="35">
        <v>28502</v>
      </c>
      <c r="G3706" s="9">
        <v>20774</v>
      </c>
      <c r="H3706" s="61">
        <v>13135</v>
      </c>
      <c r="I3706" s="9">
        <v>303</v>
      </c>
      <c r="J3706" s="9">
        <v>0</v>
      </c>
      <c r="K3706" s="9">
        <v>3686</v>
      </c>
      <c r="L3706" s="9">
        <v>29814</v>
      </c>
      <c r="M3706" s="21">
        <v>0</v>
      </c>
      <c r="O3706" s="11">
        <f t="shared" si="652"/>
        <v>96214</v>
      </c>
      <c r="P3706" s="11">
        <v>0</v>
      </c>
      <c r="Q3706" s="11">
        <f t="shared" si="653"/>
        <v>3686</v>
      </c>
      <c r="S3706" s="11">
        <f t="shared" si="654"/>
        <v>96214</v>
      </c>
      <c r="T3706" s="11">
        <f t="shared" si="650"/>
        <v>96214</v>
      </c>
      <c r="U3706" s="11">
        <f t="shared" si="658"/>
        <v>-15749</v>
      </c>
      <c r="V3706" s="11">
        <f t="shared" si="651"/>
        <v>66400</v>
      </c>
      <c r="W3706" s="12">
        <f t="shared" si="655"/>
        <v>0.69012825576319459</v>
      </c>
      <c r="X3706" s="11">
        <f t="shared" si="656"/>
        <v>29814</v>
      </c>
      <c r="Y3706" s="12">
        <f t="shared" si="657"/>
        <v>0.30987174423680547</v>
      </c>
    </row>
    <row r="3707" spans="1:25">
      <c r="A3707" s="1">
        <v>38404</v>
      </c>
      <c r="B3707" s="7" t="s">
        <v>58</v>
      </c>
      <c r="C3707" s="8" t="str">
        <f t="shared" si="659"/>
        <v>Mon</v>
      </c>
      <c r="E3707" s="10">
        <v>12</v>
      </c>
      <c r="F3707" s="35">
        <v>12723</v>
      </c>
      <c r="G3707" s="9">
        <v>17813</v>
      </c>
      <c r="H3707" s="61">
        <v>9626</v>
      </c>
      <c r="I3707" s="9">
        <v>5</v>
      </c>
      <c r="J3707" s="9">
        <v>0</v>
      </c>
      <c r="K3707" s="9">
        <v>3156</v>
      </c>
      <c r="L3707" s="9">
        <v>25924</v>
      </c>
      <c r="M3707" s="21">
        <v>0</v>
      </c>
      <c r="O3707" s="11">
        <f t="shared" si="652"/>
        <v>69247</v>
      </c>
      <c r="P3707" s="11">
        <v>0</v>
      </c>
      <c r="Q3707" s="11">
        <f t="shared" si="653"/>
        <v>3156</v>
      </c>
      <c r="S3707" s="11">
        <f t="shared" si="654"/>
        <v>69247</v>
      </c>
      <c r="T3707" s="11">
        <f t="shared" si="650"/>
        <v>69247</v>
      </c>
      <c r="U3707" s="11">
        <f t="shared" si="658"/>
        <v>-26967</v>
      </c>
      <c r="V3707" s="11">
        <f t="shared" si="651"/>
        <v>43323</v>
      </c>
      <c r="W3707" s="12">
        <f t="shared" si="655"/>
        <v>0.62562999119095408</v>
      </c>
      <c r="X3707" s="11">
        <f t="shared" si="656"/>
        <v>25924</v>
      </c>
      <c r="Y3707" s="12">
        <f t="shared" si="657"/>
        <v>0.37437000880904586</v>
      </c>
    </row>
    <row r="3708" spans="1:25">
      <c r="A3708" s="1">
        <v>38405</v>
      </c>
      <c r="B3708" s="7" t="s">
        <v>58</v>
      </c>
      <c r="C3708" s="8" t="str">
        <f t="shared" si="659"/>
        <v>Tue</v>
      </c>
      <c r="E3708" s="10">
        <v>21</v>
      </c>
      <c r="F3708" s="35">
        <v>23103</v>
      </c>
      <c r="G3708" s="9">
        <v>19795</v>
      </c>
      <c r="H3708" s="61">
        <v>12641</v>
      </c>
      <c r="I3708" s="9">
        <v>213</v>
      </c>
      <c r="J3708" s="9">
        <v>0</v>
      </c>
      <c r="K3708" s="9">
        <v>3225</v>
      </c>
      <c r="L3708" s="9">
        <v>25253</v>
      </c>
      <c r="M3708" s="21">
        <v>0</v>
      </c>
      <c r="O3708" s="11">
        <f t="shared" si="652"/>
        <v>84230</v>
      </c>
      <c r="P3708" s="11">
        <v>0</v>
      </c>
      <c r="Q3708" s="11">
        <f t="shared" si="653"/>
        <v>3225</v>
      </c>
      <c r="S3708" s="11">
        <f t="shared" si="654"/>
        <v>84230</v>
      </c>
      <c r="T3708" s="11">
        <f t="shared" si="650"/>
        <v>84230</v>
      </c>
      <c r="U3708" s="11">
        <f t="shared" si="658"/>
        <v>14983</v>
      </c>
      <c r="V3708" s="11">
        <f t="shared" si="651"/>
        <v>58977</v>
      </c>
      <c r="W3708" s="12">
        <f t="shared" si="655"/>
        <v>0.70018995607265822</v>
      </c>
      <c r="X3708" s="11">
        <f t="shared" si="656"/>
        <v>25253</v>
      </c>
      <c r="Y3708" s="12">
        <f t="shared" si="657"/>
        <v>0.29981004392734178</v>
      </c>
    </row>
    <row r="3709" spans="1:25">
      <c r="A3709" s="1">
        <v>38406</v>
      </c>
      <c r="B3709" s="7" t="s">
        <v>58</v>
      </c>
      <c r="C3709" s="8" t="str">
        <f t="shared" si="659"/>
        <v>Wed</v>
      </c>
      <c r="E3709" s="10">
        <v>22</v>
      </c>
      <c r="F3709" s="35">
        <v>26462</v>
      </c>
      <c r="G3709" s="9">
        <v>20398</v>
      </c>
      <c r="H3709" s="61">
        <v>13438</v>
      </c>
      <c r="I3709" s="9">
        <v>511</v>
      </c>
      <c r="J3709" s="9">
        <v>0</v>
      </c>
      <c r="K3709" s="9">
        <v>3469</v>
      </c>
      <c r="L3709" s="9">
        <v>26102</v>
      </c>
      <c r="M3709" s="21">
        <v>0</v>
      </c>
      <c r="O3709" s="11">
        <f t="shared" si="652"/>
        <v>90380</v>
      </c>
      <c r="P3709" s="11">
        <v>0</v>
      </c>
      <c r="Q3709" s="11">
        <f t="shared" si="653"/>
        <v>3469</v>
      </c>
      <c r="S3709" s="11">
        <f t="shared" si="654"/>
        <v>90380</v>
      </c>
      <c r="T3709" s="11">
        <f t="shared" si="650"/>
        <v>90380</v>
      </c>
      <c r="U3709" s="11">
        <f t="shared" si="658"/>
        <v>6150</v>
      </c>
      <c r="V3709" s="11">
        <f t="shared" si="651"/>
        <v>64278</v>
      </c>
      <c r="W3709" s="12">
        <f t="shared" si="655"/>
        <v>0.71119716751493689</v>
      </c>
      <c r="X3709" s="11">
        <f t="shared" si="656"/>
        <v>26102</v>
      </c>
      <c r="Y3709" s="12">
        <f t="shared" si="657"/>
        <v>0.28880283248506305</v>
      </c>
    </row>
    <row r="3710" spans="1:25">
      <c r="A3710" s="1">
        <v>38407</v>
      </c>
      <c r="B3710" s="7" t="s">
        <v>58</v>
      </c>
      <c r="C3710" s="8" t="str">
        <f t="shared" si="659"/>
        <v>Thur</v>
      </c>
      <c r="E3710" s="10">
        <v>32</v>
      </c>
      <c r="F3710" s="35">
        <v>46188</v>
      </c>
      <c r="G3710" s="9">
        <v>23791</v>
      </c>
      <c r="H3710" s="61">
        <v>15954</v>
      </c>
      <c r="I3710" s="9">
        <v>3272</v>
      </c>
      <c r="J3710" s="9">
        <v>28</v>
      </c>
      <c r="K3710" s="9">
        <v>4298</v>
      </c>
      <c r="L3710" s="9">
        <v>33293</v>
      </c>
      <c r="M3710" s="21">
        <v>2107</v>
      </c>
      <c r="O3710" s="11">
        <f t="shared" si="652"/>
        <v>128931</v>
      </c>
      <c r="P3710" s="11">
        <v>0</v>
      </c>
      <c r="Q3710" s="11">
        <f t="shared" si="653"/>
        <v>4298</v>
      </c>
      <c r="S3710" s="11">
        <f t="shared" si="654"/>
        <v>128931</v>
      </c>
      <c r="T3710" s="11">
        <f t="shared" si="650"/>
        <v>128931</v>
      </c>
      <c r="U3710" s="11">
        <f t="shared" si="658"/>
        <v>38551</v>
      </c>
      <c r="V3710" s="11">
        <f t="shared" si="651"/>
        <v>93531</v>
      </c>
      <c r="W3710" s="12">
        <f t="shared" si="655"/>
        <v>0.72543453475114594</v>
      </c>
      <c r="X3710" s="11">
        <f t="shared" si="656"/>
        <v>35400</v>
      </c>
      <c r="Y3710" s="12">
        <f t="shared" si="657"/>
        <v>0.27456546524885406</v>
      </c>
    </row>
    <row r="3711" spans="1:25">
      <c r="A3711" s="1">
        <v>38408</v>
      </c>
      <c r="B3711" s="7" t="s">
        <v>58</v>
      </c>
      <c r="C3711" s="8" t="str">
        <f t="shared" si="659"/>
        <v>Fri</v>
      </c>
      <c r="E3711" s="10">
        <v>34</v>
      </c>
      <c r="F3711" s="35">
        <v>45015</v>
      </c>
      <c r="G3711" s="9">
        <v>23416</v>
      </c>
      <c r="H3711" s="61">
        <v>15747</v>
      </c>
      <c r="I3711" s="9">
        <v>2992</v>
      </c>
      <c r="J3711" s="9">
        <v>46</v>
      </c>
      <c r="K3711" s="9">
        <v>5162</v>
      </c>
      <c r="L3711" s="9">
        <v>32761</v>
      </c>
      <c r="M3711" s="21">
        <v>1804</v>
      </c>
      <c r="O3711" s="11">
        <f t="shared" si="652"/>
        <v>126943</v>
      </c>
      <c r="P3711" s="11">
        <v>0</v>
      </c>
      <c r="Q3711" s="11">
        <f t="shared" si="653"/>
        <v>5162</v>
      </c>
      <c r="S3711" s="11">
        <f t="shared" si="654"/>
        <v>126943</v>
      </c>
      <c r="T3711" s="11">
        <f t="shared" si="650"/>
        <v>126943</v>
      </c>
      <c r="U3711" s="11">
        <f t="shared" si="658"/>
        <v>-1988</v>
      </c>
      <c r="V3711" s="11">
        <f t="shared" si="651"/>
        <v>92378</v>
      </c>
      <c r="W3711" s="12">
        <f t="shared" si="655"/>
        <v>0.72771243786581374</v>
      </c>
      <c r="X3711" s="11">
        <f t="shared" si="656"/>
        <v>34565</v>
      </c>
      <c r="Y3711" s="12">
        <f t="shared" si="657"/>
        <v>0.2722875621341862</v>
      </c>
    </row>
    <row r="3712" spans="1:25">
      <c r="A3712" s="1">
        <v>38409</v>
      </c>
      <c r="B3712" s="7" t="s">
        <v>58</v>
      </c>
      <c r="C3712" s="8" t="str">
        <f t="shared" si="659"/>
        <v>Sat</v>
      </c>
      <c r="E3712" s="10">
        <v>26</v>
      </c>
      <c r="F3712" s="35">
        <v>33288</v>
      </c>
      <c r="G3712" s="9">
        <v>20888</v>
      </c>
      <c r="H3712" s="61">
        <v>13811</v>
      </c>
      <c r="I3712" s="9">
        <v>918</v>
      </c>
      <c r="J3712" s="9">
        <v>0</v>
      </c>
      <c r="K3712" s="9">
        <v>3910</v>
      </c>
      <c r="L3712" s="9">
        <v>27277</v>
      </c>
      <c r="M3712" s="21">
        <v>25</v>
      </c>
      <c r="O3712" s="11">
        <f t="shared" si="652"/>
        <v>100117</v>
      </c>
      <c r="P3712" s="11">
        <v>0</v>
      </c>
      <c r="Q3712" s="11">
        <f t="shared" si="653"/>
        <v>3910</v>
      </c>
      <c r="S3712" s="11">
        <f t="shared" si="654"/>
        <v>100117</v>
      </c>
      <c r="T3712" s="11">
        <f t="shared" si="650"/>
        <v>100117</v>
      </c>
      <c r="U3712" s="11">
        <f t="shared" si="658"/>
        <v>-26826</v>
      </c>
      <c r="V3712" s="11">
        <f t="shared" si="651"/>
        <v>72815</v>
      </c>
      <c r="W3712" s="12">
        <f t="shared" si="655"/>
        <v>0.72729906009968337</v>
      </c>
      <c r="X3712" s="11">
        <f t="shared" si="656"/>
        <v>27302</v>
      </c>
      <c r="Y3712" s="12">
        <f t="shared" si="657"/>
        <v>0.27270093990031663</v>
      </c>
    </row>
    <row r="3713" spans="1:31">
      <c r="A3713" s="1">
        <v>38410</v>
      </c>
      <c r="B3713" s="7" t="s">
        <v>58</v>
      </c>
      <c r="C3713" s="8" t="str">
        <f t="shared" si="659"/>
        <v>Sun</v>
      </c>
      <c r="E3713" s="10">
        <v>29</v>
      </c>
      <c r="F3713" s="35">
        <v>39563</v>
      </c>
      <c r="G3713" s="9">
        <v>22283</v>
      </c>
      <c r="H3713" s="61">
        <v>15127</v>
      </c>
      <c r="I3713" s="9">
        <v>1564</v>
      </c>
      <c r="J3713" s="9">
        <v>0</v>
      </c>
      <c r="K3713" s="9">
        <v>4537</v>
      </c>
      <c r="L3713" s="9">
        <v>28939</v>
      </c>
      <c r="M3713" s="21">
        <v>503</v>
      </c>
      <c r="O3713" s="11">
        <f t="shared" si="652"/>
        <v>112516</v>
      </c>
      <c r="P3713" s="11">
        <v>0</v>
      </c>
      <c r="Q3713" s="11">
        <f t="shared" si="653"/>
        <v>4537</v>
      </c>
      <c r="S3713" s="11">
        <f t="shared" si="654"/>
        <v>112516</v>
      </c>
      <c r="T3713" s="11">
        <f t="shared" si="650"/>
        <v>112516</v>
      </c>
      <c r="U3713" s="11">
        <f t="shared" si="658"/>
        <v>12399</v>
      </c>
      <c r="V3713" s="11">
        <f t="shared" si="651"/>
        <v>83074</v>
      </c>
      <c r="W3713" s="12">
        <f t="shared" si="655"/>
        <v>0.7383305485442071</v>
      </c>
      <c r="X3713" s="11">
        <f t="shared" si="656"/>
        <v>29442</v>
      </c>
      <c r="Y3713" s="12">
        <f t="shared" si="657"/>
        <v>0.26166945145579296</v>
      </c>
    </row>
    <row r="3714" spans="1:31">
      <c r="A3714" s="1">
        <v>38411</v>
      </c>
      <c r="B3714" s="7" t="s">
        <v>58</v>
      </c>
      <c r="C3714" s="8" t="str">
        <f t="shared" si="659"/>
        <v>Mon</v>
      </c>
      <c r="E3714" s="10">
        <v>31</v>
      </c>
      <c r="F3714" s="35">
        <v>46056</v>
      </c>
      <c r="G3714" s="9">
        <v>23612</v>
      </c>
      <c r="H3714" s="61">
        <v>15905</v>
      </c>
      <c r="I3714" s="9">
        <v>2942</v>
      </c>
      <c r="J3714" s="9">
        <v>0</v>
      </c>
      <c r="K3714" s="9">
        <v>5440</v>
      </c>
      <c r="L3714" s="9">
        <v>31449</v>
      </c>
      <c r="M3714" s="21">
        <v>1667</v>
      </c>
      <c r="O3714" s="11">
        <f t="shared" si="652"/>
        <v>127071</v>
      </c>
      <c r="P3714" s="11">
        <v>0</v>
      </c>
      <c r="Q3714" s="11">
        <f t="shared" si="653"/>
        <v>5440</v>
      </c>
      <c r="S3714" s="11">
        <f t="shared" si="654"/>
        <v>127071</v>
      </c>
      <c r="T3714" s="11">
        <f t="shared" si="650"/>
        <v>127071</v>
      </c>
      <c r="U3714" s="11">
        <f t="shared" si="658"/>
        <v>14555</v>
      </c>
      <c r="V3714" s="11">
        <f t="shared" si="651"/>
        <v>93955</v>
      </c>
      <c r="W3714" s="12">
        <f t="shared" si="655"/>
        <v>0.73938978995994364</v>
      </c>
      <c r="X3714" s="11">
        <f t="shared" si="656"/>
        <v>33116</v>
      </c>
      <c r="Y3714" s="12">
        <f t="shared" si="657"/>
        <v>0.26061021004005636</v>
      </c>
    </row>
    <row r="3715" spans="1:31">
      <c r="A3715" s="1">
        <v>38412</v>
      </c>
      <c r="B3715" s="7" t="s">
        <v>59</v>
      </c>
      <c r="C3715" s="8" t="str">
        <f t="shared" si="659"/>
        <v>Tue</v>
      </c>
      <c r="E3715" s="10">
        <v>29</v>
      </c>
      <c r="F3715" s="35">
        <v>46311</v>
      </c>
      <c r="G3715" s="9">
        <v>24115</v>
      </c>
      <c r="H3715" s="61">
        <v>17899</v>
      </c>
      <c r="I3715" s="9">
        <v>2836</v>
      </c>
      <c r="J3715" s="9">
        <v>39</v>
      </c>
      <c r="K3715" s="9">
        <v>5660</v>
      </c>
      <c r="L3715" s="9">
        <v>31534</v>
      </c>
      <c r="M3715" s="21">
        <v>0</v>
      </c>
      <c r="O3715" s="11">
        <f t="shared" si="652"/>
        <v>128394</v>
      </c>
      <c r="P3715" s="11">
        <v>1</v>
      </c>
      <c r="Q3715" s="11">
        <f t="shared" si="653"/>
        <v>5659</v>
      </c>
      <c r="S3715" s="11">
        <f t="shared" ref="S3715:S3778" si="660">O3715-P3715</f>
        <v>128393</v>
      </c>
      <c r="T3715" s="11">
        <f t="shared" ref="T3715:T3778" si="661">SUM(S3715,D3715)</f>
        <v>128393</v>
      </c>
      <c r="U3715" s="11">
        <f t="shared" ref="U3715:U3745" si="662">S3715-S3714</f>
        <v>1322</v>
      </c>
      <c r="V3715" s="11">
        <f t="shared" ref="V3715:V3778" si="663">SUM(F3715:K3715)-P3715</f>
        <v>96859</v>
      </c>
      <c r="W3715" s="12">
        <f t="shared" ref="W3715:W3745" si="664">V3715/S3715</f>
        <v>0.75439470999197777</v>
      </c>
      <c r="X3715" s="11">
        <f t="shared" ref="X3715:X3745" si="665">SUM(L3715:M3715)</f>
        <v>31534</v>
      </c>
      <c r="Y3715" s="12">
        <f t="shared" ref="Y3715:Y3745" si="666">X3715/S3715</f>
        <v>0.24560529000802225</v>
      </c>
      <c r="AA3715" s="9">
        <f>INTERCEPT(T3715:T3745,E3715:E3745)</f>
        <v>21388.104269264848</v>
      </c>
      <c r="AB3715" s="9">
        <f>SLOPE(T3715:T3745,E3715:E3745)</f>
        <v>3159.8606908768816</v>
      </c>
      <c r="AC3715" s="12">
        <f>RSQ(T3715:T3745,E3715:E3745)</f>
        <v>0.94720098417731013</v>
      </c>
      <c r="AD3715" s="9">
        <f>AA3715+(AB3715*55)</f>
        <v>195180.44226749334</v>
      </c>
      <c r="AE3715" s="10">
        <f>SUM(E3715:E3745)</f>
        <v>619</v>
      </c>
    </row>
    <row r="3716" spans="1:31">
      <c r="A3716" s="1">
        <v>38413</v>
      </c>
      <c r="B3716" s="7" t="s">
        <v>59</v>
      </c>
      <c r="C3716" s="8" t="str">
        <f t="shared" si="659"/>
        <v>Wed</v>
      </c>
      <c r="E3716" s="10">
        <v>31</v>
      </c>
      <c r="F3716" s="9">
        <v>46553</v>
      </c>
      <c r="G3716" s="9">
        <v>24045</v>
      </c>
      <c r="H3716" s="61">
        <v>17759</v>
      </c>
      <c r="I3716" s="9">
        <v>3131</v>
      </c>
      <c r="J3716" s="9">
        <v>65</v>
      </c>
      <c r="K3716" s="9">
        <v>6107</v>
      </c>
      <c r="L3716" s="9">
        <v>31710</v>
      </c>
      <c r="M3716" s="21">
        <v>6</v>
      </c>
      <c r="O3716" s="11">
        <f t="shared" ref="O3716:O3779" si="667">SUM(F3716:M3716)</f>
        <v>129376</v>
      </c>
      <c r="P3716" s="11">
        <v>2</v>
      </c>
      <c r="Q3716" s="11">
        <f t="shared" ref="Q3716:Q3779" si="668">K3716-P3716</f>
        <v>6105</v>
      </c>
      <c r="S3716" s="11">
        <f t="shared" si="660"/>
        <v>129374</v>
      </c>
      <c r="T3716" s="11">
        <f t="shared" si="661"/>
        <v>129374</v>
      </c>
      <c r="U3716" s="11">
        <f t="shared" si="662"/>
        <v>981</v>
      </c>
      <c r="V3716" s="11">
        <f t="shared" si="663"/>
        <v>97658</v>
      </c>
      <c r="W3716" s="12">
        <f t="shared" si="664"/>
        <v>0.75485027903597324</v>
      </c>
      <c r="X3716" s="11">
        <f t="shared" si="665"/>
        <v>31716</v>
      </c>
      <c r="Y3716" s="12">
        <f t="shared" si="666"/>
        <v>0.24514972096402676</v>
      </c>
    </row>
    <row r="3717" spans="1:31">
      <c r="A3717" s="1">
        <v>38414</v>
      </c>
      <c r="B3717" s="7" t="s">
        <v>59</v>
      </c>
      <c r="C3717" s="8" t="str">
        <f t="shared" si="659"/>
        <v>Thur</v>
      </c>
      <c r="E3717" s="10">
        <v>32</v>
      </c>
      <c r="F3717" s="9">
        <v>45237</v>
      </c>
      <c r="G3717" s="9">
        <v>23699</v>
      </c>
      <c r="H3717" s="61">
        <v>16976</v>
      </c>
      <c r="I3717" s="9">
        <v>2789</v>
      </c>
      <c r="J3717" s="9">
        <v>87</v>
      </c>
      <c r="K3717" s="9">
        <v>5579</v>
      </c>
      <c r="L3717" s="9">
        <v>30512</v>
      </c>
      <c r="M3717" s="21">
        <v>171</v>
      </c>
      <c r="O3717" s="11">
        <f t="shared" si="667"/>
        <v>125050</v>
      </c>
      <c r="P3717" s="11">
        <v>3</v>
      </c>
      <c r="Q3717" s="11">
        <f t="shared" si="668"/>
        <v>5576</v>
      </c>
      <c r="S3717" s="11">
        <f t="shared" si="660"/>
        <v>125047</v>
      </c>
      <c r="T3717" s="11">
        <f t="shared" si="661"/>
        <v>125047</v>
      </c>
      <c r="U3717" s="11">
        <f t="shared" si="662"/>
        <v>-4327</v>
      </c>
      <c r="V3717" s="11">
        <f t="shared" si="663"/>
        <v>94364</v>
      </c>
      <c r="W3717" s="12">
        <f t="shared" si="664"/>
        <v>0.75462825977432491</v>
      </c>
      <c r="X3717" s="11">
        <f t="shared" si="665"/>
        <v>30683</v>
      </c>
      <c r="Y3717" s="12">
        <f t="shared" si="666"/>
        <v>0.24537174022567515</v>
      </c>
    </row>
    <row r="3718" spans="1:31">
      <c r="A3718" s="1">
        <v>38415</v>
      </c>
      <c r="B3718" s="7" t="s">
        <v>59</v>
      </c>
      <c r="C3718" s="8" t="str">
        <f t="shared" si="659"/>
        <v>Fri</v>
      </c>
      <c r="E3718" s="10">
        <v>23</v>
      </c>
      <c r="F3718" s="9">
        <v>31686</v>
      </c>
      <c r="G3718" s="9">
        <v>20751</v>
      </c>
      <c r="H3718" s="61">
        <v>13608</v>
      </c>
      <c r="I3718" s="9">
        <v>343</v>
      </c>
      <c r="J3718" s="9">
        <v>0</v>
      </c>
      <c r="K3718" s="9">
        <v>2618</v>
      </c>
      <c r="L3718" s="9">
        <v>24749</v>
      </c>
      <c r="M3718" s="21">
        <v>0</v>
      </c>
      <c r="O3718" s="11">
        <f t="shared" si="667"/>
        <v>93755</v>
      </c>
      <c r="P3718" s="11">
        <v>4</v>
      </c>
      <c r="Q3718" s="11">
        <f t="shared" si="668"/>
        <v>2614</v>
      </c>
      <c r="S3718" s="11">
        <f t="shared" si="660"/>
        <v>93751</v>
      </c>
      <c r="T3718" s="11">
        <f t="shared" si="661"/>
        <v>93751</v>
      </c>
      <c r="U3718" s="11">
        <f t="shared" si="662"/>
        <v>-31296</v>
      </c>
      <c r="V3718" s="11">
        <f t="shared" si="663"/>
        <v>69002</v>
      </c>
      <c r="W3718" s="12">
        <f t="shared" si="664"/>
        <v>0.73601348252285304</v>
      </c>
      <c r="X3718" s="11">
        <f t="shared" si="665"/>
        <v>24749</v>
      </c>
      <c r="Y3718" s="12">
        <f t="shared" si="666"/>
        <v>0.26398651747714691</v>
      </c>
    </row>
    <row r="3719" spans="1:31">
      <c r="A3719" s="1">
        <v>38416</v>
      </c>
      <c r="B3719" s="7" t="s">
        <v>59</v>
      </c>
      <c r="C3719" s="8" t="str">
        <f t="shared" si="659"/>
        <v>Sat</v>
      </c>
      <c r="E3719" s="10">
        <v>32</v>
      </c>
      <c r="F3719" s="9">
        <v>41390</v>
      </c>
      <c r="G3719" s="9">
        <v>22801</v>
      </c>
      <c r="H3719" s="61">
        <v>16035</v>
      </c>
      <c r="I3719" s="9">
        <v>2143</v>
      </c>
      <c r="J3719" s="9">
        <v>0</v>
      </c>
      <c r="K3719" s="9">
        <v>2455</v>
      </c>
      <c r="L3719" s="9">
        <v>32145</v>
      </c>
      <c r="M3719" s="21">
        <v>0</v>
      </c>
      <c r="O3719" s="11">
        <f t="shared" si="667"/>
        <v>116969</v>
      </c>
      <c r="P3719" s="11">
        <v>5</v>
      </c>
      <c r="Q3719" s="11">
        <f t="shared" si="668"/>
        <v>2450</v>
      </c>
      <c r="S3719" s="11">
        <f t="shared" si="660"/>
        <v>116964</v>
      </c>
      <c r="T3719" s="11">
        <f t="shared" si="661"/>
        <v>116964</v>
      </c>
      <c r="U3719" s="11">
        <f t="shared" si="662"/>
        <v>23213</v>
      </c>
      <c r="V3719" s="11">
        <f t="shared" si="663"/>
        <v>84819</v>
      </c>
      <c r="W3719" s="12">
        <f t="shared" si="664"/>
        <v>0.72517184774802501</v>
      </c>
      <c r="X3719" s="11">
        <f t="shared" si="665"/>
        <v>32145</v>
      </c>
      <c r="Y3719" s="12">
        <f t="shared" si="666"/>
        <v>0.27482815225197499</v>
      </c>
    </row>
    <row r="3720" spans="1:31">
      <c r="A3720" s="1">
        <v>38417</v>
      </c>
      <c r="B3720" s="7" t="s">
        <v>59</v>
      </c>
      <c r="C3720" s="8" t="str">
        <f t="shared" si="659"/>
        <v>Sun</v>
      </c>
      <c r="E3720" s="10">
        <v>18</v>
      </c>
      <c r="F3720" s="9">
        <v>20674</v>
      </c>
      <c r="G3720" s="9">
        <v>19139</v>
      </c>
      <c r="H3720" s="61">
        <v>11143</v>
      </c>
      <c r="I3720" s="9">
        <v>166</v>
      </c>
      <c r="J3720" s="9">
        <v>0</v>
      </c>
      <c r="K3720" s="9">
        <v>1863</v>
      </c>
      <c r="L3720" s="9">
        <v>26011</v>
      </c>
      <c r="M3720" s="21">
        <v>0</v>
      </c>
      <c r="O3720" s="11">
        <f t="shared" si="667"/>
        <v>78996</v>
      </c>
      <c r="P3720" s="11">
        <v>6</v>
      </c>
      <c r="Q3720" s="11">
        <f t="shared" si="668"/>
        <v>1857</v>
      </c>
      <c r="S3720" s="11">
        <f t="shared" si="660"/>
        <v>78990</v>
      </c>
      <c r="T3720" s="11">
        <f t="shared" si="661"/>
        <v>78990</v>
      </c>
      <c r="U3720" s="11">
        <f t="shared" si="662"/>
        <v>-37974</v>
      </c>
      <c r="V3720" s="11">
        <f t="shared" si="663"/>
        <v>52979</v>
      </c>
      <c r="W3720" s="12">
        <f t="shared" si="664"/>
        <v>0.67070515255095586</v>
      </c>
      <c r="X3720" s="11">
        <f t="shared" si="665"/>
        <v>26011</v>
      </c>
      <c r="Y3720" s="12">
        <f t="shared" si="666"/>
        <v>0.32929484744904419</v>
      </c>
    </row>
    <row r="3721" spans="1:31">
      <c r="A3721" s="1">
        <v>38418</v>
      </c>
      <c r="B3721" s="7" t="s">
        <v>59</v>
      </c>
      <c r="C3721" s="8" t="str">
        <f t="shared" si="659"/>
        <v>Mon</v>
      </c>
      <c r="E3721" s="10">
        <v>5</v>
      </c>
      <c r="F3721" s="9">
        <v>6426</v>
      </c>
      <c r="G3721" s="9">
        <v>15564</v>
      </c>
      <c r="H3721" s="61">
        <v>6978</v>
      </c>
      <c r="I3721" s="9">
        <v>0</v>
      </c>
      <c r="J3721" s="9">
        <v>0</v>
      </c>
      <c r="K3721" s="9">
        <v>1569</v>
      </c>
      <c r="L3721" s="9">
        <v>19612</v>
      </c>
      <c r="M3721" s="21">
        <v>0</v>
      </c>
      <c r="O3721" s="11">
        <f t="shared" si="667"/>
        <v>50149</v>
      </c>
      <c r="P3721" s="11">
        <v>7</v>
      </c>
      <c r="Q3721" s="11">
        <f t="shared" si="668"/>
        <v>1562</v>
      </c>
      <c r="S3721" s="11">
        <f t="shared" si="660"/>
        <v>50142</v>
      </c>
      <c r="T3721" s="11">
        <f t="shared" si="661"/>
        <v>50142</v>
      </c>
      <c r="U3721" s="11">
        <f t="shared" si="662"/>
        <v>-28848</v>
      </c>
      <c r="V3721" s="11">
        <f t="shared" si="663"/>
        <v>30530</v>
      </c>
      <c r="W3721" s="12">
        <f t="shared" si="664"/>
        <v>0.60887080690838025</v>
      </c>
      <c r="X3721" s="11">
        <f t="shared" si="665"/>
        <v>19612</v>
      </c>
      <c r="Y3721" s="12">
        <f t="shared" si="666"/>
        <v>0.39112919309161981</v>
      </c>
    </row>
    <row r="3722" spans="1:31">
      <c r="A3722" s="1">
        <v>38419</v>
      </c>
      <c r="B3722" s="7" t="s">
        <v>59</v>
      </c>
      <c r="C3722" s="8" t="str">
        <f t="shared" si="659"/>
        <v>Tue</v>
      </c>
      <c r="E3722" s="10">
        <v>30</v>
      </c>
      <c r="F3722" s="9">
        <v>43657</v>
      </c>
      <c r="G3722" s="9">
        <v>23715</v>
      </c>
      <c r="H3722" s="61">
        <v>16908</v>
      </c>
      <c r="I3722" s="9">
        <v>2413</v>
      </c>
      <c r="J3722" s="9">
        <v>64</v>
      </c>
      <c r="K3722" s="9">
        <v>3481</v>
      </c>
      <c r="L3722" s="9">
        <v>31906</v>
      </c>
      <c r="M3722" s="21">
        <v>223</v>
      </c>
      <c r="O3722" s="11">
        <f t="shared" si="667"/>
        <v>122367</v>
      </c>
      <c r="P3722" s="11">
        <v>8</v>
      </c>
      <c r="Q3722" s="11">
        <f t="shared" si="668"/>
        <v>3473</v>
      </c>
      <c r="S3722" s="11">
        <f t="shared" si="660"/>
        <v>122359</v>
      </c>
      <c r="T3722" s="11">
        <f t="shared" si="661"/>
        <v>122359</v>
      </c>
      <c r="U3722" s="11">
        <f t="shared" si="662"/>
        <v>72217</v>
      </c>
      <c r="V3722" s="11">
        <f t="shared" si="663"/>
        <v>90230</v>
      </c>
      <c r="W3722" s="12">
        <f t="shared" si="664"/>
        <v>0.73742021428746563</v>
      </c>
      <c r="X3722" s="11">
        <f t="shared" si="665"/>
        <v>32129</v>
      </c>
      <c r="Y3722" s="12">
        <f t="shared" si="666"/>
        <v>0.26257978571253443</v>
      </c>
    </row>
    <row r="3723" spans="1:31">
      <c r="A3723" s="1">
        <v>38420</v>
      </c>
      <c r="B3723" s="7" t="s">
        <v>59</v>
      </c>
      <c r="C3723" s="8" t="str">
        <f t="shared" si="659"/>
        <v>Wed</v>
      </c>
      <c r="E3723" s="10">
        <v>31</v>
      </c>
      <c r="F3723" s="9">
        <v>40925</v>
      </c>
      <c r="G3723" s="9">
        <v>23120</v>
      </c>
      <c r="H3723" s="61">
        <v>16296</v>
      </c>
      <c r="I3723" s="9">
        <v>2282</v>
      </c>
      <c r="J3723" s="9">
        <v>17</v>
      </c>
      <c r="K3723" s="9">
        <v>3354</v>
      </c>
      <c r="L3723" s="9">
        <v>30653</v>
      </c>
      <c r="M3723" s="21">
        <v>115</v>
      </c>
      <c r="O3723" s="11">
        <f t="shared" si="667"/>
        <v>116762</v>
      </c>
      <c r="P3723" s="11">
        <v>9</v>
      </c>
      <c r="Q3723" s="11">
        <f t="shared" si="668"/>
        <v>3345</v>
      </c>
      <c r="S3723" s="11">
        <f t="shared" si="660"/>
        <v>116753</v>
      </c>
      <c r="T3723" s="11">
        <f t="shared" si="661"/>
        <v>116753</v>
      </c>
      <c r="U3723" s="11">
        <f t="shared" si="662"/>
        <v>-5606</v>
      </c>
      <c r="V3723" s="11">
        <f t="shared" si="663"/>
        <v>85985</v>
      </c>
      <c r="W3723" s="12">
        <f t="shared" si="664"/>
        <v>0.736469298433445</v>
      </c>
      <c r="X3723" s="11">
        <f t="shared" si="665"/>
        <v>30768</v>
      </c>
      <c r="Y3723" s="12">
        <f t="shared" si="666"/>
        <v>0.26353070156655506</v>
      </c>
    </row>
    <row r="3724" spans="1:31">
      <c r="A3724" s="1">
        <v>38421</v>
      </c>
      <c r="B3724" s="7" t="s">
        <v>59</v>
      </c>
      <c r="C3724" s="8" t="str">
        <f t="shared" si="659"/>
        <v>Thur</v>
      </c>
      <c r="E3724" s="10">
        <v>26</v>
      </c>
      <c r="F3724" s="9">
        <v>31798</v>
      </c>
      <c r="G3724" s="9">
        <v>21585</v>
      </c>
      <c r="H3724" s="61">
        <v>14328</v>
      </c>
      <c r="I3724" s="9">
        <v>718</v>
      </c>
      <c r="J3724" s="9">
        <v>0</v>
      </c>
      <c r="K3724" s="9">
        <v>2258</v>
      </c>
      <c r="L3724" s="9">
        <v>27783</v>
      </c>
      <c r="M3724" s="21">
        <v>0</v>
      </c>
      <c r="O3724" s="11">
        <f t="shared" si="667"/>
        <v>98470</v>
      </c>
      <c r="P3724" s="11">
        <v>10</v>
      </c>
      <c r="Q3724" s="11">
        <f t="shared" si="668"/>
        <v>2248</v>
      </c>
      <c r="S3724" s="11">
        <f t="shared" si="660"/>
        <v>98460</v>
      </c>
      <c r="T3724" s="11">
        <f t="shared" si="661"/>
        <v>98460</v>
      </c>
      <c r="U3724" s="11">
        <f t="shared" si="662"/>
        <v>-18293</v>
      </c>
      <c r="V3724" s="11">
        <f t="shared" si="663"/>
        <v>70677</v>
      </c>
      <c r="W3724" s="12">
        <f t="shared" si="664"/>
        <v>0.71782449725776964</v>
      </c>
      <c r="X3724" s="11">
        <f t="shared" si="665"/>
        <v>27783</v>
      </c>
      <c r="Y3724" s="12">
        <f t="shared" si="666"/>
        <v>0.28217550274223036</v>
      </c>
    </row>
    <row r="3725" spans="1:31">
      <c r="A3725" s="1">
        <v>38422</v>
      </c>
      <c r="B3725" s="7" t="s">
        <v>59</v>
      </c>
      <c r="C3725" s="8" t="str">
        <f t="shared" si="659"/>
        <v>Fri</v>
      </c>
      <c r="E3725" s="10">
        <v>20</v>
      </c>
      <c r="F3725" s="9">
        <v>27745</v>
      </c>
      <c r="G3725" s="9">
        <v>20345</v>
      </c>
      <c r="H3725" s="61">
        <v>12503</v>
      </c>
      <c r="I3725" s="9">
        <v>392</v>
      </c>
      <c r="J3725" s="9">
        <v>0</v>
      </c>
      <c r="K3725" s="9">
        <v>2010</v>
      </c>
      <c r="L3725" s="9">
        <v>24553</v>
      </c>
      <c r="M3725" s="21">
        <v>0</v>
      </c>
      <c r="O3725" s="11">
        <f t="shared" si="667"/>
        <v>87548</v>
      </c>
      <c r="P3725" s="11">
        <v>11</v>
      </c>
      <c r="Q3725" s="11">
        <f t="shared" si="668"/>
        <v>1999</v>
      </c>
      <c r="S3725" s="11">
        <f t="shared" si="660"/>
        <v>87537</v>
      </c>
      <c r="T3725" s="11">
        <f t="shared" si="661"/>
        <v>87537</v>
      </c>
      <c r="U3725" s="11">
        <f t="shared" si="662"/>
        <v>-10923</v>
      </c>
      <c r="V3725" s="11">
        <f t="shared" si="663"/>
        <v>62984</v>
      </c>
      <c r="W3725" s="12">
        <f t="shared" si="664"/>
        <v>0.71951289169151333</v>
      </c>
      <c r="X3725" s="11">
        <f t="shared" si="665"/>
        <v>24553</v>
      </c>
      <c r="Y3725" s="12">
        <f t="shared" si="666"/>
        <v>0.28048710830848672</v>
      </c>
    </row>
    <row r="3726" spans="1:31">
      <c r="A3726" s="1">
        <v>38423</v>
      </c>
      <c r="B3726" s="7" t="s">
        <v>59</v>
      </c>
      <c r="C3726" s="8" t="str">
        <f t="shared" si="659"/>
        <v>Sat</v>
      </c>
      <c r="E3726" s="10">
        <v>19</v>
      </c>
      <c r="F3726" s="9">
        <v>24152</v>
      </c>
      <c r="G3726" s="9">
        <v>18804</v>
      </c>
      <c r="H3726" s="61">
        <v>10582</v>
      </c>
      <c r="I3726" s="9">
        <v>166</v>
      </c>
      <c r="J3726" s="9">
        <v>0</v>
      </c>
      <c r="K3726" s="9">
        <v>1924</v>
      </c>
      <c r="L3726" s="9">
        <v>23545</v>
      </c>
      <c r="M3726" s="21">
        <v>0</v>
      </c>
      <c r="O3726" s="11">
        <f t="shared" si="667"/>
        <v>79173</v>
      </c>
      <c r="P3726" s="11">
        <v>12</v>
      </c>
      <c r="Q3726" s="11">
        <f t="shared" si="668"/>
        <v>1912</v>
      </c>
      <c r="S3726" s="11">
        <f t="shared" si="660"/>
        <v>79161</v>
      </c>
      <c r="T3726" s="11">
        <f t="shared" si="661"/>
        <v>79161</v>
      </c>
      <c r="U3726" s="11">
        <f t="shared" si="662"/>
        <v>-8376</v>
      </c>
      <c r="V3726" s="11">
        <f t="shared" si="663"/>
        <v>55616</v>
      </c>
      <c r="W3726" s="12">
        <f t="shared" si="664"/>
        <v>0.7025681838278951</v>
      </c>
      <c r="X3726" s="11">
        <f t="shared" si="665"/>
        <v>23545</v>
      </c>
      <c r="Y3726" s="12">
        <f t="shared" si="666"/>
        <v>0.29743181617210496</v>
      </c>
    </row>
    <row r="3727" spans="1:31">
      <c r="A3727" s="1">
        <v>38424</v>
      </c>
      <c r="B3727" s="7" t="s">
        <v>59</v>
      </c>
      <c r="C3727" s="8" t="str">
        <f t="shared" si="659"/>
        <v>Sun</v>
      </c>
      <c r="E3727" s="10">
        <v>22</v>
      </c>
      <c r="F3727" s="9">
        <v>25672</v>
      </c>
      <c r="G3727" s="9">
        <v>19309</v>
      </c>
      <c r="H3727" s="61">
        <v>11682</v>
      </c>
      <c r="I3727" s="9">
        <v>515</v>
      </c>
      <c r="J3727" s="9">
        <v>0</v>
      </c>
      <c r="K3727" s="9">
        <v>2484</v>
      </c>
      <c r="L3727" s="9">
        <v>24170</v>
      </c>
      <c r="M3727" s="21">
        <v>0</v>
      </c>
      <c r="O3727" s="11">
        <f t="shared" si="667"/>
        <v>83832</v>
      </c>
      <c r="P3727" s="11">
        <v>13</v>
      </c>
      <c r="Q3727" s="11">
        <f t="shared" si="668"/>
        <v>2471</v>
      </c>
      <c r="S3727" s="11">
        <f t="shared" si="660"/>
        <v>83819</v>
      </c>
      <c r="T3727" s="11">
        <f t="shared" si="661"/>
        <v>83819</v>
      </c>
      <c r="U3727" s="11">
        <f t="shared" si="662"/>
        <v>4658</v>
      </c>
      <c r="V3727" s="11">
        <f t="shared" si="663"/>
        <v>59649</v>
      </c>
      <c r="W3727" s="12">
        <f t="shared" si="664"/>
        <v>0.71164055882317856</v>
      </c>
      <c r="X3727" s="11">
        <f t="shared" si="665"/>
        <v>24170</v>
      </c>
      <c r="Y3727" s="12">
        <f t="shared" si="666"/>
        <v>0.2883594411768215</v>
      </c>
    </row>
    <row r="3728" spans="1:31">
      <c r="A3728" s="1">
        <v>38425</v>
      </c>
      <c r="B3728" s="7" t="s">
        <v>59</v>
      </c>
      <c r="C3728" s="8" t="str">
        <f t="shared" si="659"/>
        <v>Mon</v>
      </c>
      <c r="E3728" s="10">
        <v>26</v>
      </c>
      <c r="F3728" s="9">
        <v>32528</v>
      </c>
      <c r="G3728" s="9">
        <v>21350</v>
      </c>
      <c r="H3728" s="61">
        <v>14308</v>
      </c>
      <c r="I3728" s="9">
        <v>1064</v>
      </c>
      <c r="J3728" s="9">
        <v>5</v>
      </c>
      <c r="K3728" s="9">
        <v>3639</v>
      </c>
      <c r="L3728" s="9">
        <v>26122</v>
      </c>
      <c r="M3728" s="21">
        <v>1</v>
      </c>
      <c r="O3728" s="11">
        <f t="shared" si="667"/>
        <v>99017</v>
      </c>
      <c r="P3728" s="11">
        <v>14</v>
      </c>
      <c r="Q3728" s="11">
        <f t="shared" si="668"/>
        <v>3625</v>
      </c>
      <c r="S3728" s="11">
        <f t="shared" si="660"/>
        <v>99003</v>
      </c>
      <c r="T3728" s="11">
        <f t="shared" si="661"/>
        <v>99003</v>
      </c>
      <c r="U3728" s="11">
        <f t="shared" si="662"/>
        <v>15184</v>
      </c>
      <c r="V3728" s="11">
        <f t="shared" si="663"/>
        <v>72880</v>
      </c>
      <c r="W3728" s="12">
        <f t="shared" si="664"/>
        <v>0.73613930890983104</v>
      </c>
      <c r="X3728" s="11">
        <f t="shared" si="665"/>
        <v>26123</v>
      </c>
      <c r="Y3728" s="12">
        <f t="shared" si="666"/>
        <v>0.26386069109016896</v>
      </c>
    </row>
    <row r="3729" spans="1:25">
      <c r="A3729" s="1">
        <v>38426</v>
      </c>
      <c r="B3729" s="7" t="s">
        <v>59</v>
      </c>
      <c r="C3729" s="8" t="str">
        <f t="shared" si="659"/>
        <v>Tue</v>
      </c>
      <c r="E3729" s="10">
        <v>22</v>
      </c>
      <c r="F3729" s="9">
        <v>27832</v>
      </c>
      <c r="G3729" s="9">
        <v>20223</v>
      </c>
      <c r="H3729" s="61">
        <v>12909</v>
      </c>
      <c r="I3729" s="9">
        <v>356</v>
      </c>
      <c r="J3729" s="9">
        <v>0</v>
      </c>
      <c r="K3729" s="9">
        <v>3513</v>
      </c>
      <c r="L3729" s="9">
        <v>23931</v>
      </c>
      <c r="M3729" s="21">
        <v>0</v>
      </c>
      <c r="O3729" s="11">
        <f t="shared" si="667"/>
        <v>88764</v>
      </c>
      <c r="P3729" s="11">
        <v>15</v>
      </c>
      <c r="Q3729" s="11">
        <f t="shared" si="668"/>
        <v>3498</v>
      </c>
      <c r="S3729" s="11">
        <f t="shared" si="660"/>
        <v>88749</v>
      </c>
      <c r="T3729" s="11">
        <f t="shared" si="661"/>
        <v>88749</v>
      </c>
      <c r="U3729" s="11">
        <f t="shared" si="662"/>
        <v>-10254</v>
      </c>
      <c r="V3729" s="11">
        <f t="shared" si="663"/>
        <v>64818</v>
      </c>
      <c r="W3729" s="12">
        <f t="shared" si="664"/>
        <v>0.73035189128891598</v>
      </c>
      <c r="X3729" s="11">
        <f t="shared" si="665"/>
        <v>23931</v>
      </c>
      <c r="Y3729" s="12">
        <f t="shared" si="666"/>
        <v>0.26964810871108408</v>
      </c>
    </row>
    <row r="3730" spans="1:25">
      <c r="A3730" s="1">
        <v>38427</v>
      </c>
      <c r="B3730" s="7" t="s">
        <v>59</v>
      </c>
      <c r="C3730" s="8" t="str">
        <f t="shared" si="659"/>
        <v>Wed</v>
      </c>
      <c r="E3730" s="10">
        <v>24</v>
      </c>
      <c r="F3730" s="9">
        <v>34550</v>
      </c>
      <c r="G3730" s="9">
        <v>21616</v>
      </c>
      <c r="H3730" s="61">
        <v>14505</v>
      </c>
      <c r="I3730" s="9">
        <v>1358</v>
      </c>
      <c r="J3730" s="9">
        <v>0</v>
      </c>
      <c r="K3730" s="9">
        <v>3660</v>
      </c>
      <c r="L3730" s="9">
        <v>25282</v>
      </c>
      <c r="M3730" s="21">
        <v>0</v>
      </c>
      <c r="O3730" s="11">
        <f t="shared" si="667"/>
        <v>100971</v>
      </c>
      <c r="P3730" s="11">
        <v>16</v>
      </c>
      <c r="Q3730" s="11">
        <f t="shared" si="668"/>
        <v>3644</v>
      </c>
      <c r="S3730" s="11">
        <f t="shared" si="660"/>
        <v>100955</v>
      </c>
      <c r="T3730" s="11">
        <f t="shared" si="661"/>
        <v>100955</v>
      </c>
      <c r="U3730" s="11">
        <f t="shared" si="662"/>
        <v>12206</v>
      </c>
      <c r="V3730" s="11">
        <f t="shared" si="663"/>
        <v>75673</v>
      </c>
      <c r="W3730" s="12">
        <f t="shared" si="664"/>
        <v>0.74957159130305584</v>
      </c>
      <c r="X3730" s="11">
        <f t="shared" si="665"/>
        <v>25282</v>
      </c>
      <c r="Y3730" s="12">
        <f t="shared" si="666"/>
        <v>0.25042840869694416</v>
      </c>
    </row>
    <row r="3731" spans="1:25">
      <c r="A3731" s="1">
        <v>38428</v>
      </c>
      <c r="B3731" s="7" t="s">
        <v>59</v>
      </c>
      <c r="C3731" s="8" t="str">
        <f t="shared" si="659"/>
        <v>Thur</v>
      </c>
      <c r="E3731" s="10">
        <v>29</v>
      </c>
      <c r="F3731" s="9">
        <v>41391</v>
      </c>
      <c r="G3731" s="9">
        <v>22856</v>
      </c>
      <c r="H3731" s="61">
        <v>15988</v>
      </c>
      <c r="I3731" s="9">
        <v>2372</v>
      </c>
      <c r="J3731" s="9">
        <v>9</v>
      </c>
      <c r="K3731" s="9">
        <v>3649</v>
      </c>
      <c r="L3731" s="9">
        <v>28328</v>
      </c>
      <c r="M3731" s="21">
        <v>0</v>
      </c>
      <c r="O3731" s="11">
        <f t="shared" si="667"/>
        <v>114593</v>
      </c>
      <c r="P3731" s="11">
        <v>17</v>
      </c>
      <c r="Q3731" s="11">
        <f t="shared" si="668"/>
        <v>3632</v>
      </c>
      <c r="S3731" s="11">
        <f t="shared" si="660"/>
        <v>114576</v>
      </c>
      <c r="T3731" s="11">
        <f t="shared" si="661"/>
        <v>114576</v>
      </c>
      <c r="U3731" s="11">
        <f t="shared" si="662"/>
        <v>13621</v>
      </c>
      <c r="V3731" s="11">
        <f t="shared" si="663"/>
        <v>86248</v>
      </c>
      <c r="W3731" s="12">
        <f t="shared" si="664"/>
        <v>0.75275799469347859</v>
      </c>
      <c r="X3731" s="11">
        <f t="shared" si="665"/>
        <v>28328</v>
      </c>
      <c r="Y3731" s="12">
        <f t="shared" si="666"/>
        <v>0.24724200530652143</v>
      </c>
    </row>
    <row r="3732" spans="1:25">
      <c r="A3732" s="1">
        <v>38429</v>
      </c>
      <c r="B3732" s="7" t="s">
        <v>59</v>
      </c>
      <c r="C3732" s="8" t="str">
        <f t="shared" si="659"/>
        <v>Fri</v>
      </c>
      <c r="E3732" s="10">
        <v>18</v>
      </c>
      <c r="F3732" s="9">
        <v>22142</v>
      </c>
      <c r="G3732" s="9">
        <v>18286</v>
      </c>
      <c r="H3732" s="61">
        <v>10530</v>
      </c>
      <c r="I3732" s="9">
        <v>99</v>
      </c>
      <c r="J3732" s="9">
        <v>0</v>
      </c>
      <c r="K3732" s="9">
        <v>3272</v>
      </c>
      <c r="L3732" s="9">
        <v>20296</v>
      </c>
      <c r="M3732" s="21">
        <v>0</v>
      </c>
      <c r="O3732" s="11">
        <f t="shared" si="667"/>
        <v>74625</v>
      </c>
      <c r="P3732" s="11">
        <v>18</v>
      </c>
      <c r="Q3732" s="11">
        <f t="shared" si="668"/>
        <v>3254</v>
      </c>
      <c r="S3732" s="11">
        <f t="shared" si="660"/>
        <v>74607</v>
      </c>
      <c r="T3732" s="11">
        <f t="shared" si="661"/>
        <v>74607</v>
      </c>
      <c r="U3732" s="11">
        <f t="shared" si="662"/>
        <v>-39969</v>
      </c>
      <c r="V3732" s="11">
        <f t="shared" si="663"/>
        <v>54311</v>
      </c>
      <c r="W3732" s="12">
        <f t="shared" si="664"/>
        <v>0.72796118326698567</v>
      </c>
      <c r="X3732" s="11">
        <f t="shared" si="665"/>
        <v>20296</v>
      </c>
      <c r="Y3732" s="12">
        <f t="shared" si="666"/>
        <v>0.27203881673301433</v>
      </c>
    </row>
    <row r="3733" spans="1:25">
      <c r="A3733" s="1">
        <v>38430</v>
      </c>
      <c r="B3733" s="7" t="s">
        <v>59</v>
      </c>
      <c r="C3733" s="8" t="str">
        <f t="shared" si="659"/>
        <v>Sat</v>
      </c>
      <c r="E3733" s="10">
        <v>12</v>
      </c>
      <c r="F3733" s="9">
        <v>11666</v>
      </c>
      <c r="G3733" s="9">
        <v>15467</v>
      </c>
      <c r="H3733" s="61">
        <v>7624</v>
      </c>
      <c r="I3733" s="9">
        <v>0</v>
      </c>
      <c r="J3733" s="9">
        <v>0</v>
      </c>
      <c r="K3733" s="9">
        <v>3240</v>
      </c>
      <c r="L3733" s="9">
        <v>18344</v>
      </c>
      <c r="M3733" s="21">
        <v>0</v>
      </c>
      <c r="O3733" s="11">
        <f t="shared" si="667"/>
        <v>56341</v>
      </c>
      <c r="P3733" s="11">
        <v>19</v>
      </c>
      <c r="Q3733" s="11">
        <f t="shared" si="668"/>
        <v>3221</v>
      </c>
      <c r="S3733" s="11">
        <f t="shared" si="660"/>
        <v>56322</v>
      </c>
      <c r="T3733" s="11">
        <f t="shared" si="661"/>
        <v>56322</v>
      </c>
      <c r="U3733" s="11">
        <f t="shared" si="662"/>
        <v>-18285</v>
      </c>
      <c r="V3733" s="11">
        <f t="shared" si="663"/>
        <v>37978</v>
      </c>
      <c r="W3733" s="12">
        <f t="shared" si="664"/>
        <v>0.67430133873086895</v>
      </c>
      <c r="X3733" s="11">
        <f t="shared" si="665"/>
        <v>18344</v>
      </c>
      <c r="Y3733" s="12">
        <f t="shared" si="666"/>
        <v>0.32569866126913105</v>
      </c>
    </row>
    <row r="3734" spans="1:25">
      <c r="A3734" s="1">
        <v>38431</v>
      </c>
      <c r="B3734" s="7" t="s">
        <v>59</v>
      </c>
      <c r="C3734" s="8" t="str">
        <f t="shared" si="659"/>
        <v>Sun</v>
      </c>
      <c r="E3734" s="10">
        <v>16</v>
      </c>
      <c r="F3734" s="9">
        <v>15800</v>
      </c>
      <c r="G3734" s="9">
        <v>16648</v>
      </c>
      <c r="H3734" s="61">
        <v>9183</v>
      </c>
      <c r="I3734" s="9">
        <v>174</v>
      </c>
      <c r="J3734" s="9">
        <v>0</v>
      </c>
      <c r="K3734" s="9">
        <v>3223</v>
      </c>
      <c r="L3734" s="9">
        <v>19966</v>
      </c>
      <c r="M3734" s="21">
        <v>0</v>
      </c>
      <c r="O3734" s="11">
        <f t="shared" si="667"/>
        <v>64994</v>
      </c>
      <c r="P3734" s="11">
        <v>20</v>
      </c>
      <c r="Q3734" s="11">
        <f t="shared" si="668"/>
        <v>3203</v>
      </c>
      <c r="S3734" s="11">
        <f t="shared" si="660"/>
        <v>64974</v>
      </c>
      <c r="T3734" s="11">
        <f t="shared" si="661"/>
        <v>64974</v>
      </c>
      <c r="U3734" s="11">
        <f t="shared" si="662"/>
        <v>8652</v>
      </c>
      <c r="V3734" s="11">
        <f t="shared" si="663"/>
        <v>45008</v>
      </c>
      <c r="W3734" s="12">
        <f t="shared" si="664"/>
        <v>0.69270785237171795</v>
      </c>
      <c r="X3734" s="11">
        <f t="shared" si="665"/>
        <v>19966</v>
      </c>
      <c r="Y3734" s="12">
        <f t="shared" si="666"/>
        <v>0.30729214762828211</v>
      </c>
    </row>
    <row r="3735" spans="1:25">
      <c r="A3735" s="1">
        <v>38432</v>
      </c>
      <c r="B3735" s="7" t="s">
        <v>59</v>
      </c>
      <c r="C3735" s="8" t="str">
        <f t="shared" si="659"/>
        <v>Mon</v>
      </c>
      <c r="E3735" s="10">
        <v>18</v>
      </c>
      <c r="F3735" s="9">
        <v>21772</v>
      </c>
      <c r="G3735" s="9">
        <v>18034</v>
      </c>
      <c r="H3735" s="61">
        <v>10993</v>
      </c>
      <c r="I3735" s="9">
        <v>303</v>
      </c>
      <c r="J3735" s="9">
        <v>0</v>
      </c>
      <c r="K3735" s="9">
        <v>3352</v>
      </c>
      <c r="L3735" s="9">
        <v>20210</v>
      </c>
      <c r="M3735" s="21">
        <v>0</v>
      </c>
      <c r="O3735" s="11">
        <f t="shared" si="667"/>
        <v>74664</v>
      </c>
      <c r="P3735" s="11">
        <v>21</v>
      </c>
      <c r="Q3735" s="11">
        <f t="shared" si="668"/>
        <v>3331</v>
      </c>
      <c r="S3735" s="11">
        <f t="shared" si="660"/>
        <v>74643</v>
      </c>
      <c r="T3735" s="11">
        <f t="shared" si="661"/>
        <v>74643</v>
      </c>
      <c r="U3735" s="11">
        <f t="shared" si="662"/>
        <v>9669</v>
      </c>
      <c r="V3735" s="11">
        <f t="shared" si="663"/>
        <v>54433</v>
      </c>
      <c r="W3735" s="12">
        <f t="shared" si="664"/>
        <v>0.72924453733102901</v>
      </c>
      <c r="X3735" s="11">
        <f t="shared" si="665"/>
        <v>20210</v>
      </c>
      <c r="Y3735" s="12">
        <f t="shared" si="666"/>
        <v>0.27075546266897099</v>
      </c>
    </row>
    <row r="3736" spans="1:25">
      <c r="A3736" s="1">
        <v>38433</v>
      </c>
      <c r="B3736" s="7" t="s">
        <v>59</v>
      </c>
      <c r="C3736" s="8" t="str">
        <f t="shared" si="659"/>
        <v>Tue</v>
      </c>
      <c r="E3736" s="10">
        <v>14</v>
      </c>
      <c r="F3736" s="9">
        <v>17992</v>
      </c>
      <c r="G3736" s="9">
        <v>16652</v>
      </c>
      <c r="H3736" s="61">
        <v>9332</v>
      </c>
      <c r="I3736" s="9">
        <v>0</v>
      </c>
      <c r="J3736" s="9">
        <v>3</v>
      </c>
      <c r="K3736" s="9">
        <v>3163</v>
      </c>
      <c r="L3736" s="9">
        <v>15734</v>
      </c>
      <c r="M3736" s="9">
        <v>0</v>
      </c>
      <c r="O3736" s="11">
        <f t="shared" si="667"/>
        <v>62876</v>
      </c>
      <c r="P3736" s="11">
        <v>22</v>
      </c>
      <c r="Q3736" s="11">
        <f t="shared" si="668"/>
        <v>3141</v>
      </c>
      <c r="S3736" s="11">
        <f t="shared" si="660"/>
        <v>62854</v>
      </c>
      <c r="T3736" s="11">
        <f t="shared" si="661"/>
        <v>62854</v>
      </c>
      <c r="U3736" s="11">
        <f t="shared" si="662"/>
        <v>-11789</v>
      </c>
      <c r="V3736" s="11">
        <f t="shared" si="663"/>
        <v>47120</v>
      </c>
      <c r="W3736" s="12">
        <f t="shared" si="664"/>
        <v>0.7496738473287301</v>
      </c>
      <c r="X3736" s="11">
        <f t="shared" si="665"/>
        <v>15734</v>
      </c>
      <c r="Y3736" s="12">
        <f t="shared" si="666"/>
        <v>0.25032615267126995</v>
      </c>
    </row>
    <row r="3737" spans="1:25">
      <c r="A3737" s="1">
        <v>38434</v>
      </c>
      <c r="B3737" s="7" t="s">
        <v>59</v>
      </c>
      <c r="C3737" s="8" t="str">
        <f t="shared" si="659"/>
        <v>Wed</v>
      </c>
      <c r="E3737" s="10">
        <v>17</v>
      </c>
      <c r="F3737" s="9">
        <v>27731</v>
      </c>
      <c r="G3737" s="9">
        <v>18001</v>
      </c>
      <c r="H3737" s="61">
        <v>11288</v>
      </c>
      <c r="I3737" s="9">
        <v>91</v>
      </c>
      <c r="J3737" s="9">
        <v>0</v>
      </c>
      <c r="K3737" s="9">
        <v>3130</v>
      </c>
      <c r="L3737" s="9">
        <v>17350</v>
      </c>
      <c r="M3737" s="9">
        <v>0</v>
      </c>
      <c r="O3737" s="11">
        <f t="shared" si="667"/>
        <v>77591</v>
      </c>
      <c r="P3737" s="11">
        <v>23</v>
      </c>
      <c r="Q3737" s="11">
        <f t="shared" si="668"/>
        <v>3107</v>
      </c>
      <c r="S3737" s="11">
        <f t="shared" si="660"/>
        <v>77568</v>
      </c>
      <c r="T3737" s="11">
        <f t="shared" si="661"/>
        <v>77568</v>
      </c>
      <c r="U3737" s="11">
        <f t="shared" si="662"/>
        <v>14714</v>
      </c>
      <c r="V3737" s="11">
        <f t="shared" si="663"/>
        <v>60218</v>
      </c>
      <c r="W3737" s="12">
        <f t="shared" si="664"/>
        <v>0.77632528877887785</v>
      </c>
      <c r="X3737" s="11">
        <f t="shared" si="665"/>
        <v>17350</v>
      </c>
      <c r="Y3737" s="12">
        <f t="shared" si="666"/>
        <v>0.22367471122112212</v>
      </c>
    </row>
    <row r="3738" spans="1:25">
      <c r="A3738" s="1">
        <v>38435</v>
      </c>
      <c r="B3738" s="7" t="s">
        <v>59</v>
      </c>
      <c r="C3738" s="8" t="str">
        <f t="shared" si="659"/>
        <v>Thur</v>
      </c>
      <c r="E3738" s="10">
        <v>19</v>
      </c>
      <c r="F3738" s="9">
        <v>27072</v>
      </c>
      <c r="G3738" s="9">
        <v>17627</v>
      </c>
      <c r="H3738" s="61">
        <v>11054</v>
      </c>
      <c r="I3738" s="9">
        <v>39</v>
      </c>
      <c r="J3738" s="9">
        <v>0</v>
      </c>
      <c r="K3738" s="9">
        <v>3348</v>
      </c>
      <c r="L3738" s="9">
        <v>17513</v>
      </c>
      <c r="M3738" s="9">
        <v>0</v>
      </c>
      <c r="O3738" s="11">
        <f t="shared" si="667"/>
        <v>76653</v>
      </c>
      <c r="P3738" s="11">
        <v>24</v>
      </c>
      <c r="Q3738" s="11">
        <f t="shared" si="668"/>
        <v>3324</v>
      </c>
      <c r="S3738" s="11">
        <f t="shared" si="660"/>
        <v>76629</v>
      </c>
      <c r="T3738" s="11">
        <f t="shared" si="661"/>
        <v>76629</v>
      </c>
      <c r="U3738" s="11">
        <f t="shared" si="662"/>
        <v>-939</v>
      </c>
      <c r="V3738" s="11">
        <f t="shared" si="663"/>
        <v>59116</v>
      </c>
      <c r="W3738" s="12">
        <f t="shared" si="664"/>
        <v>0.77145728118597401</v>
      </c>
      <c r="X3738" s="11">
        <f t="shared" si="665"/>
        <v>17513</v>
      </c>
      <c r="Y3738" s="12">
        <f t="shared" si="666"/>
        <v>0.22854271881402602</v>
      </c>
    </row>
    <row r="3739" spans="1:25">
      <c r="A3739" s="1">
        <v>38436</v>
      </c>
      <c r="B3739" s="7" t="s">
        <v>59</v>
      </c>
      <c r="C3739" s="8" t="str">
        <f t="shared" si="659"/>
        <v>Fri</v>
      </c>
      <c r="E3739" s="10">
        <v>19</v>
      </c>
      <c r="F3739" s="9">
        <v>27932</v>
      </c>
      <c r="G3739" s="9">
        <v>17640</v>
      </c>
      <c r="H3739" s="61">
        <v>10416</v>
      </c>
      <c r="I3739" s="9">
        <v>7</v>
      </c>
      <c r="J3739" s="9">
        <v>0</v>
      </c>
      <c r="K3739" s="9">
        <v>3494</v>
      </c>
      <c r="L3739" s="9">
        <v>17474</v>
      </c>
      <c r="M3739" s="9">
        <v>0</v>
      </c>
      <c r="O3739" s="11">
        <f t="shared" si="667"/>
        <v>76963</v>
      </c>
      <c r="P3739" s="11">
        <v>25</v>
      </c>
      <c r="Q3739" s="11">
        <f t="shared" si="668"/>
        <v>3469</v>
      </c>
      <c r="S3739" s="11">
        <f t="shared" si="660"/>
        <v>76938</v>
      </c>
      <c r="T3739" s="11">
        <f t="shared" si="661"/>
        <v>76938</v>
      </c>
      <c r="U3739" s="11">
        <f t="shared" si="662"/>
        <v>309</v>
      </c>
      <c r="V3739" s="11">
        <f t="shared" si="663"/>
        <v>59464</v>
      </c>
      <c r="W3739" s="12">
        <f t="shared" si="664"/>
        <v>0.77288206088018929</v>
      </c>
      <c r="X3739" s="11">
        <f t="shared" si="665"/>
        <v>17474</v>
      </c>
      <c r="Y3739" s="12">
        <f t="shared" si="666"/>
        <v>0.22711793911981076</v>
      </c>
    </row>
    <row r="3740" spans="1:25">
      <c r="A3740" s="1">
        <v>38437</v>
      </c>
      <c r="B3740" s="7" t="s">
        <v>59</v>
      </c>
      <c r="C3740" s="8" t="str">
        <f t="shared" si="659"/>
        <v>Sat</v>
      </c>
      <c r="E3740" s="10">
        <v>17</v>
      </c>
      <c r="F3740" s="9">
        <v>24729</v>
      </c>
      <c r="G3740" s="9">
        <v>16563</v>
      </c>
      <c r="H3740" s="61">
        <v>9345</v>
      </c>
      <c r="I3740" s="9">
        <v>4</v>
      </c>
      <c r="J3740" s="9">
        <v>0</v>
      </c>
      <c r="K3740" s="9">
        <v>3349</v>
      </c>
      <c r="L3740" s="9">
        <v>16289</v>
      </c>
      <c r="M3740" s="9">
        <v>0</v>
      </c>
      <c r="O3740" s="11">
        <f t="shared" si="667"/>
        <v>70279</v>
      </c>
      <c r="P3740" s="11">
        <v>26</v>
      </c>
      <c r="Q3740" s="11">
        <f t="shared" si="668"/>
        <v>3323</v>
      </c>
      <c r="S3740" s="11">
        <f t="shared" si="660"/>
        <v>70253</v>
      </c>
      <c r="T3740" s="11">
        <f t="shared" si="661"/>
        <v>70253</v>
      </c>
      <c r="U3740" s="11">
        <f t="shared" si="662"/>
        <v>-6685</v>
      </c>
      <c r="V3740" s="11">
        <f t="shared" si="663"/>
        <v>53964</v>
      </c>
      <c r="W3740" s="12">
        <f t="shared" si="664"/>
        <v>0.76813801545841454</v>
      </c>
      <c r="X3740" s="11">
        <f t="shared" si="665"/>
        <v>16289</v>
      </c>
      <c r="Y3740" s="12">
        <f t="shared" si="666"/>
        <v>0.23186198454158541</v>
      </c>
    </row>
    <row r="3741" spans="1:25">
      <c r="A3741" s="1">
        <v>38438</v>
      </c>
      <c r="B3741" s="7" t="s">
        <v>59</v>
      </c>
      <c r="C3741" s="8" t="str">
        <f t="shared" si="659"/>
        <v>Sun</v>
      </c>
      <c r="E3741" s="10">
        <v>16</v>
      </c>
      <c r="F3741" s="9">
        <v>23399</v>
      </c>
      <c r="G3741" s="9">
        <v>16449</v>
      </c>
      <c r="H3741" s="61">
        <v>9354</v>
      </c>
      <c r="I3741" s="9">
        <v>1</v>
      </c>
      <c r="J3741" s="9">
        <v>0</v>
      </c>
      <c r="K3741" s="9">
        <v>3273</v>
      </c>
      <c r="L3741" s="9">
        <v>16688</v>
      </c>
      <c r="M3741" s="9">
        <v>0</v>
      </c>
      <c r="O3741" s="11">
        <f t="shared" si="667"/>
        <v>69164</v>
      </c>
      <c r="P3741" s="11">
        <v>27</v>
      </c>
      <c r="Q3741" s="11">
        <f t="shared" si="668"/>
        <v>3246</v>
      </c>
      <c r="S3741" s="11">
        <f t="shared" si="660"/>
        <v>69137</v>
      </c>
      <c r="T3741" s="11">
        <f t="shared" si="661"/>
        <v>69137</v>
      </c>
      <c r="U3741" s="11">
        <f t="shared" si="662"/>
        <v>-1116</v>
      </c>
      <c r="V3741" s="11">
        <f t="shared" si="663"/>
        <v>52449</v>
      </c>
      <c r="W3741" s="12">
        <f t="shared" si="664"/>
        <v>0.75862418097400808</v>
      </c>
      <c r="X3741" s="11">
        <f t="shared" si="665"/>
        <v>16688</v>
      </c>
      <c r="Y3741" s="12">
        <f t="shared" si="666"/>
        <v>0.24137581902599187</v>
      </c>
    </row>
    <row r="3742" spans="1:25">
      <c r="A3742" s="1">
        <v>38439</v>
      </c>
      <c r="B3742" s="7" t="s">
        <v>59</v>
      </c>
      <c r="C3742" s="8" t="str">
        <f t="shared" si="659"/>
        <v>Mon</v>
      </c>
      <c r="E3742" s="10">
        <v>7</v>
      </c>
      <c r="F3742" s="9">
        <v>14010</v>
      </c>
      <c r="G3742" s="9">
        <v>14400</v>
      </c>
      <c r="H3742" s="61">
        <v>7126</v>
      </c>
      <c r="I3742" s="9">
        <v>0</v>
      </c>
      <c r="J3742" s="9">
        <v>0</v>
      </c>
      <c r="K3742" s="9">
        <v>2721</v>
      </c>
      <c r="L3742" s="9">
        <v>12851</v>
      </c>
      <c r="M3742" s="9">
        <v>0</v>
      </c>
      <c r="O3742" s="11">
        <f t="shared" si="667"/>
        <v>51108</v>
      </c>
      <c r="P3742" s="11">
        <v>28</v>
      </c>
      <c r="Q3742" s="11">
        <f t="shared" si="668"/>
        <v>2693</v>
      </c>
      <c r="S3742" s="11">
        <f t="shared" si="660"/>
        <v>51080</v>
      </c>
      <c r="T3742" s="11">
        <f t="shared" si="661"/>
        <v>51080</v>
      </c>
      <c r="U3742" s="11">
        <f t="shared" si="662"/>
        <v>-18057</v>
      </c>
      <c r="V3742" s="11">
        <f t="shared" si="663"/>
        <v>38229</v>
      </c>
      <c r="W3742" s="12">
        <f t="shared" si="664"/>
        <v>0.74841425215348478</v>
      </c>
      <c r="X3742" s="11">
        <f t="shared" si="665"/>
        <v>12851</v>
      </c>
      <c r="Y3742" s="12">
        <f t="shared" si="666"/>
        <v>0.25158574784651527</v>
      </c>
    </row>
    <row r="3743" spans="1:25">
      <c r="A3743" s="1">
        <v>38440</v>
      </c>
      <c r="B3743" s="7" t="s">
        <v>59</v>
      </c>
      <c r="C3743" s="8" t="str">
        <f t="shared" si="659"/>
        <v>Tue</v>
      </c>
      <c r="E3743" s="10">
        <v>8</v>
      </c>
      <c r="F3743" s="9">
        <v>16066</v>
      </c>
      <c r="G3743" s="9">
        <v>15022</v>
      </c>
      <c r="H3743" s="61">
        <v>6674</v>
      </c>
      <c r="I3743" s="9">
        <v>0</v>
      </c>
      <c r="J3743" s="9">
        <v>1</v>
      </c>
      <c r="K3743" s="9">
        <v>2841</v>
      </c>
      <c r="L3743" s="9">
        <v>12434</v>
      </c>
      <c r="M3743" s="9">
        <v>0</v>
      </c>
      <c r="O3743" s="11">
        <f t="shared" si="667"/>
        <v>53038</v>
      </c>
      <c r="P3743" s="11">
        <v>29</v>
      </c>
      <c r="Q3743" s="11">
        <f t="shared" si="668"/>
        <v>2812</v>
      </c>
      <c r="S3743" s="11">
        <f t="shared" si="660"/>
        <v>53009</v>
      </c>
      <c r="T3743" s="11">
        <f t="shared" si="661"/>
        <v>53009</v>
      </c>
      <c r="U3743" s="11">
        <f t="shared" si="662"/>
        <v>1929</v>
      </c>
      <c r="V3743" s="11">
        <f t="shared" si="663"/>
        <v>40575</v>
      </c>
      <c r="W3743" s="12">
        <f t="shared" si="664"/>
        <v>0.76543605802788206</v>
      </c>
      <c r="X3743" s="11">
        <f t="shared" si="665"/>
        <v>12434</v>
      </c>
      <c r="Y3743" s="12">
        <f t="shared" si="666"/>
        <v>0.23456394197211794</v>
      </c>
    </row>
    <row r="3744" spans="1:25">
      <c r="A3744" s="1">
        <v>38441</v>
      </c>
      <c r="B3744" s="7" t="s">
        <v>59</v>
      </c>
      <c r="C3744" s="8" t="str">
        <f t="shared" si="659"/>
        <v>Wed</v>
      </c>
      <c r="E3744" s="10">
        <v>10</v>
      </c>
      <c r="F3744" s="9">
        <v>14614</v>
      </c>
      <c r="G3744" s="9">
        <v>14549</v>
      </c>
      <c r="H3744" s="61">
        <v>6148</v>
      </c>
      <c r="I3744" s="9">
        <v>0</v>
      </c>
      <c r="J3744" s="9">
        <v>0</v>
      </c>
      <c r="K3744" s="9">
        <v>2882</v>
      </c>
      <c r="L3744" s="9">
        <v>9942</v>
      </c>
      <c r="M3744" s="9">
        <v>0</v>
      </c>
      <c r="O3744" s="11">
        <f t="shared" si="667"/>
        <v>48135</v>
      </c>
      <c r="P3744" s="11">
        <v>30</v>
      </c>
      <c r="Q3744" s="11">
        <f t="shared" si="668"/>
        <v>2852</v>
      </c>
      <c r="S3744" s="11">
        <f t="shared" si="660"/>
        <v>48105</v>
      </c>
      <c r="T3744" s="11">
        <f t="shared" si="661"/>
        <v>48105</v>
      </c>
      <c r="U3744" s="11">
        <f t="shared" si="662"/>
        <v>-4904</v>
      </c>
      <c r="V3744" s="11">
        <f t="shared" si="663"/>
        <v>38163</v>
      </c>
      <c r="W3744" s="12">
        <f t="shared" si="664"/>
        <v>0.79332709697536641</v>
      </c>
      <c r="X3744" s="11">
        <f t="shared" si="665"/>
        <v>9942</v>
      </c>
      <c r="Y3744" s="12">
        <f t="shared" si="666"/>
        <v>0.20667290302463362</v>
      </c>
    </row>
    <row r="3745" spans="1:31">
      <c r="A3745" s="1">
        <v>38442</v>
      </c>
      <c r="B3745" s="7" t="s">
        <v>59</v>
      </c>
      <c r="C3745" s="8" t="str">
        <f t="shared" si="659"/>
        <v>Thur</v>
      </c>
      <c r="E3745" s="10">
        <v>9</v>
      </c>
      <c r="F3745" s="9">
        <v>15902</v>
      </c>
      <c r="G3745" s="9">
        <v>14472</v>
      </c>
      <c r="H3745" s="61">
        <v>6226</v>
      </c>
      <c r="I3745" s="9">
        <v>0</v>
      </c>
      <c r="J3745" s="9">
        <v>0</v>
      </c>
      <c r="K3745" s="9">
        <v>2740</v>
      </c>
      <c r="L3745" s="9">
        <v>9524</v>
      </c>
      <c r="M3745" s="9">
        <v>0</v>
      </c>
      <c r="O3745" s="11">
        <f t="shared" si="667"/>
        <v>48864</v>
      </c>
      <c r="P3745" s="11">
        <v>31</v>
      </c>
      <c r="Q3745" s="11">
        <f t="shared" si="668"/>
        <v>2709</v>
      </c>
      <c r="S3745" s="11">
        <f t="shared" si="660"/>
        <v>48833</v>
      </c>
      <c r="T3745" s="11">
        <f t="shared" si="661"/>
        <v>48833</v>
      </c>
      <c r="U3745" s="11">
        <f t="shared" si="662"/>
        <v>728</v>
      </c>
      <c r="V3745" s="11">
        <f t="shared" si="663"/>
        <v>39309</v>
      </c>
      <c r="W3745" s="12">
        <f t="shared" si="664"/>
        <v>0.8049679519996723</v>
      </c>
      <c r="X3745" s="11">
        <f t="shared" si="665"/>
        <v>9524</v>
      </c>
      <c r="Y3745" s="12">
        <f t="shared" si="666"/>
        <v>0.19503204800032764</v>
      </c>
    </row>
    <row r="3746" spans="1:31">
      <c r="A3746" s="1">
        <v>38443</v>
      </c>
      <c r="B3746" s="7" t="s">
        <v>60</v>
      </c>
      <c r="C3746" s="8" t="str">
        <f t="shared" ref="C3746:C3809" si="669">IF(WEEKDAY(A3746)=1,"Sun",IF(WEEKDAY(A3746)=2,"Mon",IF(WEEKDAY(A3746)=3,"Tue",IF(WEEKDAY(A3746)=4,"Wed",IF(WEEKDAY(A3746)=5,"Thur",IF(WEEKDAY(A3746)=6,"Fri",IF(WEEKDAY(A3746)=7,"Sat")))))))</f>
        <v>Fri</v>
      </c>
      <c r="E3746" s="10">
        <v>8</v>
      </c>
      <c r="F3746" s="9">
        <v>15258</v>
      </c>
      <c r="G3746" s="9">
        <v>13793</v>
      </c>
      <c r="H3746" s="61">
        <v>5467</v>
      </c>
      <c r="I3746" s="9">
        <v>0</v>
      </c>
      <c r="J3746" s="9">
        <v>0</v>
      </c>
      <c r="K3746" s="9">
        <v>2906</v>
      </c>
      <c r="L3746" s="9">
        <v>8093</v>
      </c>
      <c r="M3746" s="9">
        <v>0</v>
      </c>
      <c r="O3746" s="11">
        <f t="shared" si="667"/>
        <v>45517</v>
      </c>
      <c r="P3746" s="11">
        <v>0</v>
      </c>
      <c r="Q3746" s="11">
        <f t="shared" si="668"/>
        <v>2906</v>
      </c>
      <c r="S3746" s="11">
        <f t="shared" si="660"/>
        <v>45517</v>
      </c>
      <c r="T3746" s="11">
        <f t="shared" si="661"/>
        <v>45517</v>
      </c>
      <c r="U3746" s="11">
        <f t="shared" ref="U3746:U3809" si="670">S3746-S3745</f>
        <v>-3316</v>
      </c>
      <c r="V3746" s="11">
        <f t="shared" si="663"/>
        <v>37424</v>
      </c>
      <c r="W3746" s="12">
        <f t="shared" ref="W3746:W3809" si="671">V3746/S3746</f>
        <v>0.82219829953643697</v>
      </c>
      <c r="X3746" s="11">
        <f t="shared" ref="X3746:X3809" si="672">SUM(L3746:M3746)</f>
        <v>8093</v>
      </c>
      <c r="Y3746" s="12">
        <f t="shared" ref="Y3746:Y3809" si="673">X3746/S3746</f>
        <v>0.17780170046356306</v>
      </c>
      <c r="AA3746" s="9">
        <f>INTERCEPT(T3746:T3775,E3746:E3775)</f>
        <v>30674.16496047215</v>
      </c>
      <c r="AB3746" s="9">
        <f>SLOPE(T3746:T3775,E3746:E3775)</f>
        <v>1958.3033990309304</v>
      </c>
      <c r="AC3746" s="12">
        <f>RSQ(T3746:T3775,E3746:E3775)</f>
        <v>0.84789652942671501</v>
      </c>
      <c r="AD3746" s="9">
        <f>AA3746+(AB3746*55)</f>
        <v>138380.85190717332</v>
      </c>
      <c r="AE3746" s="10">
        <f>SUM(E3746:E3775)</f>
        <v>221</v>
      </c>
    </row>
    <row r="3747" spans="1:31">
      <c r="A3747" s="1">
        <v>38444</v>
      </c>
      <c r="B3747" s="7" t="s">
        <v>60</v>
      </c>
      <c r="C3747" s="8" t="str">
        <f t="shared" si="669"/>
        <v>Sat</v>
      </c>
      <c r="E3747" s="10">
        <v>9</v>
      </c>
      <c r="F3747" s="9">
        <v>18836</v>
      </c>
      <c r="G3747" s="9">
        <v>14247</v>
      </c>
      <c r="H3747" s="61">
        <v>6532</v>
      </c>
      <c r="I3747" s="9">
        <v>10</v>
      </c>
      <c r="J3747" s="9">
        <v>0</v>
      </c>
      <c r="K3747" s="9">
        <v>2994</v>
      </c>
      <c r="L3747" s="9">
        <v>10469</v>
      </c>
      <c r="M3747" s="9">
        <v>0</v>
      </c>
      <c r="O3747" s="11">
        <f t="shared" si="667"/>
        <v>53088</v>
      </c>
      <c r="P3747" s="11">
        <v>0</v>
      </c>
      <c r="Q3747" s="11">
        <f t="shared" si="668"/>
        <v>2994</v>
      </c>
      <c r="S3747" s="11">
        <f t="shared" si="660"/>
        <v>53088</v>
      </c>
      <c r="T3747" s="11">
        <f t="shared" si="661"/>
        <v>53088</v>
      </c>
      <c r="U3747" s="11">
        <f t="shared" si="670"/>
        <v>7571</v>
      </c>
      <c r="V3747" s="11">
        <f t="shared" si="663"/>
        <v>42619</v>
      </c>
      <c r="W3747" s="12">
        <f t="shared" si="671"/>
        <v>0.80279912597950576</v>
      </c>
      <c r="X3747" s="11">
        <f t="shared" si="672"/>
        <v>10469</v>
      </c>
      <c r="Y3747" s="12">
        <f t="shared" si="673"/>
        <v>0.19720087402049427</v>
      </c>
      <c r="AB3747" s="11"/>
    </row>
    <row r="3748" spans="1:31">
      <c r="A3748" s="1">
        <v>38445</v>
      </c>
      <c r="B3748" s="7" t="s">
        <v>60</v>
      </c>
      <c r="C3748" s="8" t="str">
        <f t="shared" si="669"/>
        <v>Sun</v>
      </c>
      <c r="E3748" s="10">
        <v>12</v>
      </c>
      <c r="F3748" s="9">
        <v>23526</v>
      </c>
      <c r="G3748" s="9">
        <v>16191</v>
      </c>
      <c r="H3748" s="61">
        <v>8515</v>
      </c>
      <c r="I3748" s="9">
        <v>132</v>
      </c>
      <c r="J3748" s="9">
        <v>0</v>
      </c>
      <c r="K3748" s="9">
        <v>3107</v>
      </c>
      <c r="L3748" s="9">
        <v>13152</v>
      </c>
      <c r="M3748" s="9">
        <v>0</v>
      </c>
      <c r="O3748" s="11">
        <f t="shared" si="667"/>
        <v>64623</v>
      </c>
      <c r="P3748" s="11">
        <v>0</v>
      </c>
      <c r="Q3748" s="11">
        <f t="shared" si="668"/>
        <v>3107</v>
      </c>
      <c r="S3748" s="11">
        <f t="shared" si="660"/>
        <v>64623</v>
      </c>
      <c r="T3748" s="11">
        <f t="shared" si="661"/>
        <v>64623</v>
      </c>
      <c r="U3748" s="11">
        <f t="shared" si="670"/>
        <v>11535</v>
      </c>
      <c r="V3748" s="11">
        <f t="shared" si="663"/>
        <v>51471</v>
      </c>
      <c r="W3748" s="12">
        <f t="shared" si="671"/>
        <v>0.79648112900979529</v>
      </c>
      <c r="X3748" s="11">
        <f t="shared" si="672"/>
        <v>13152</v>
      </c>
      <c r="Y3748" s="12">
        <f t="shared" si="673"/>
        <v>0.20351887099020471</v>
      </c>
      <c r="AB3748" s="11"/>
    </row>
    <row r="3749" spans="1:31">
      <c r="A3749" s="1">
        <v>38446</v>
      </c>
      <c r="B3749" s="7" t="s">
        <v>60</v>
      </c>
      <c r="C3749" s="8" t="str">
        <f t="shared" si="669"/>
        <v>Mon</v>
      </c>
      <c r="E3749" s="10">
        <v>7</v>
      </c>
      <c r="F3749" s="9">
        <v>19173</v>
      </c>
      <c r="G3749" s="9">
        <v>14543</v>
      </c>
      <c r="H3749" s="61">
        <v>5813</v>
      </c>
      <c r="I3749" s="9">
        <v>6</v>
      </c>
      <c r="J3749" s="9">
        <v>0</v>
      </c>
      <c r="K3749" s="9">
        <v>2967</v>
      </c>
      <c r="L3749" s="9">
        <v>5484</v>
      </c>
      <c r="M3749" s="9">
        <v>0</v>
      </c>
      <c r="O3749" s="11">
        <f t="shared" si="667"/>
        <v>47986</v>
      </c>
      <c r="P3749" s="11">
        <v>0</v>
      </c>
      <c r="Q3749" s="11">
        <f t="shared" si="668"/>
        <v>2967</v>
      </c>
      <c r="S3749" s="11">
        <f t="shared" si="660"/>
        <v>47986</v>
      </c>
      <c r="T3749" s="11">
        <f t="shared" si="661"/>
        <v>47986</v>
      </c>
      <c r="U3749" s="11">
        <f t="shared" si="670"/>
        <v>-16637</v>
      </c>
      <c r="V3749" s="11">
        <f t="shared" si="663"/>
        <v>42502</v>
      </c>
      <c r="W3749" s="12">
        <f t="shared" si="671"/>
        <v>0.88571666736131371</v>
      </c>
      <c r="X3749" s="11">
        <f t="shared" si="672"/>
        <v>5484</v>
      </c>
      <c r="Y3749" s="12">
        <f t="shared" si="673"/>
        <v>0.11428333263868629</v>
      </c>
      <c r="AB3749" s="11"/>
    </row>
    <row r="3750" spans="1:31">
      <c r="A3750" s="1">
        <v>38447</v>
      </c>
      <c r="B3750" s="7" t="s">
        <v>60</v>
      </c>
      <c r="C3750" s="8" t="str">
        <f t="shared" si="669"/>
        <v>Tue</v>
      </c>
      <c r="E3750" s="10">
        <v>4</v>
      </c>
      <c r="F3750" s="9">
        <v>15733</v>
      </c>
      <c r="G3750" s="9">
        <v>13177</v>
      </c>
      <c r="H3750" s="61">
        <v>4235</v>
      </c>
      <c r="I3750" s="9">
        <v>0</v>
      </c>
      <c r="J3750" s="9">
        <v>0</v>
      </c>
      <c r="K3750" s="9">
        <v>2822</v>
      </c>
      <c r="L3750" s="9">
        <v>3053</v>
      </c>
      <c r="M3750" s="9">
        <v>0</v>
      </c>
      <c r="O3750" s="11">
        <f t="shared" si="667"/>
        <v>39020</v>
      </c>
      <c r="P3750" s="11">
        <v>0</v>
      </c>
      <c r="Q3750" s="11">
        <f t="shared" si="668"/>
        <v>2822</v>
      </c>
      <c r="S3750" s="11">
        <f t="shared" si="660"/>
        <v>39020</v>
      </c>
      <c r="T3750" s="11">
        <f t="shared" si="661"/>
        <v>39020</v>
      </c>
      <c r="U3750" s="11">
        <f t="shared" si="670"/>
        <v>-8966</v>
      </c>
      <c r="V3750" s="11">
        <f t="shared" si="663"/>
        <v>35967</v>
      </c>
      <c r="W3750" s="12">
        <f t="shared" si="671"/>
        <v>0.92175807278318811</v>
      </c>
      <c r="X3750" s="11">
        <f t="shared" si="672"/>
        <v>3053</v>
      </c>
      <c r="Y3750" s="12">
        <f t="shared" si="673"/>
        <v>7.8241927216811891E-2</v>
      </c>
      <c r="AB3750" s="11"/>
    </row>
    <row r="3751" spans="1:31">
      <c r="A3751" s="1">
        <v>38448</v>
      </c>
      <c r="B3751" s="7" t="s">
        <v>60</v>
      </c>
      <c r="C3751" s="8" t="str">
        <f t="shared" si="669"/>
        <v>Wed</v>
      </c>
      <c r="E3751" s="10">
        <v>0</v>
      </c>
      <c r="F3751" s="9">
        <v>12570</v>
      </c>
      <c r="G3751" s="9">
        <v>12047</v>
      </c>
      <c r="H3751" s="61">
        <v>2966</v>
      </c>
      <c r="I3751" s="9">
        <v>0</v>
      </c>
      <c r="J3751" s="9">
        <v>0</v>
      </c>
      <c r="K3751" s="9">
        <v>2624</v>
      </c>
      <c r="L3751" s="9">
        <v>1875</v>
      </c>
      <c r="M3751" s="9">
        <v>0</v>
      </c>
      <c r="O3751" s="11">
        <f t="shared" si="667"/>
        <v>32082</v>
      </c>
      <c r="P3751" s="11">
        <v>0</v>
      </c>
      <c r="Q3751" s="11">
        <f t="shared" si="668"/>
        <v>2624</v>
      </c>
      <c r="S3751" s="11">
        <f t="shared" si="660"/>
        <v>32082</v>
      </c>
      <c r="T3751" s="11">
        <f t="shared" si="661"/>
        <v>32082</v>
      </c>
      <c r="U3751" s="11">
        <f t="shared" si="670"/>
        <v>-6938</v>
      </c>
      <c r="V3751" s="11">
        <f t="shared" si="663"/>
        <v>30207</v>
      </c>
      <c r="W3751" s="12">
        <f t="shared" si="671"/>
        <v>0.94155601271741163</v>
      </c>
      <c r="X3751" s="11">
        <f t="shared" si="672"/>
        <v>1875</v>
      </c>
      <c r="Y3751" s="12">
        <f t="shared" si="673"/>
        <v>5.8443987282588365E-2</v>
      </c>
      <c r="AB3751" s="11"/>
    </row>
    <row r="3752" spans="1:31">
      <c r="A3752" s="1">
        <v>38449</v>
      </c>
      <c r="B3752" s="7" t="s">
        <v>60</v>
      </c>
      <c r="C3752" s="8" t="str">
        <f t="shared" si="669"/>
        <v>Thur</v>
      </c>
      <c r="E3752" s="10">
        <v>0</v>
      </c>
      <c r="F3752" s="9">
        <v>11087</v>
      </c>
      <c r="G3752" s="9">
        <v>10319</v>
      </c>
      <c r="H3752" s="61">
        <v>3982</v>
      </c>
      <c r="I3752" s="9">
        <v>0</v>
      </c>
      <c r="J3752" s="9">
        <v>0</v>
      </c>
      <c r="K3752" s="9">
        <v>2681</v>
      </c>
      <c r="L3752" s="9">
        <v>4058</v>
      </c>
      <c r="M3752" s="9">
        <v>0</v>
      </c>
      <c r="O3752" s="11">
        <f t="shared" si="667"/>
        <v>32127</v>
      </c>
      <c r="P3752" s="11">
        <v>0</v>
      </c>
      <c r="Q3752" s="11">
        <f t="shared" si="668"/>
        <v>2681</v>
      </c>
      <c r="S3752" s="11">
        <f t="shared" si="660"/>
        <v>32127</v>
      </c>
      <c r="T3752" s="11">
        <f t="shared" si="661"/>
        <v>32127</v>
      </c>
      <c r="U3752" s="11">
        <f t="shared" si="670"/>
        <v>45</v>
      </c>
      <c r="V3752" s="11">
        <f t="shared" si="663"/>
        <v>28069</v>
      </c>
      <c r="W3752" s="12">
        <f t="shared" si="671"/>
        <v>0.87368879758458617</v>
      </c>
      <c r="X3752" s="11">
        <f t="shared" si="672"/>
        <v>4058</v>
      </c>
      <c r="Y3752" s="12">
        <f t="shared" si="673"/>
        <v>0.12631120241541383</v>
      </c>
      <c r="AB3752" s="11"/>
    </row>
    <row r="3753" spans="1:31">
      <c r="A3753" s="1">
        <v>38450</v>
      </c>
      <c r="B3753" s="7" t="s">
        <v>60</v>
      </c>
      <c r="C3753" s="8" t="str">
        <f t="shared" si="669"/>
        <v>Fri</v>
      </c>
      <c r="E3753" s="10">
        <v>7</v>
      </c>
      <c r="F3753" s="9">
        <v>14650</v>
      </c>
      <c r="G3753" s="9">
        <v>7303</v>
      </c>
      <c r="H3753" s="61">
        <v>6809</v>
      </c>
      <c r="I3753" s="9">
        <v>0</v>
      </c>
      <c r="J3753" s="9">
        <v>0</v>
      </c>
      <c r="K3753" s="9">
        <v>2848</v>
      </c>
      <c r="L3753" s="9">
        <v>7244</v>
      </c>
      <c r="M3753" s="9">
        <v>0</v>
      </c>
      <c r="O3753" s="11">
        <f t="shared" si="667"/>
        <v>38854</v>
      </c>
      <c r="P3753" s="11">
        <v>0</v>
      </c>
      <c r="Q3753" s="11">
        <f t="shared" si="668"/>
        <v>2848</v>
      </c>
      <c r="S3753" s="11">
        <f t="shared" si="660"/>
        <v>38854</v>
      </c>
      <c r="T3753" s="11">
        <f t="shared" si="661"/>
        <v>38854</v>
      </c>
      <c r="U3753" s="11">
        <f t="shared" si="670"/>
        <v>6727</v>
      </c>
      <c r="V3753" s="11">
        <f t="shared" si="663"/>
        <v>31610</v>
      </c>
      <c r="W3753" s="12">
        <f t="shared" si="671"/>
        <v>0.81355844958048074</v>
      </c>
      <c r="X3753" s="11">
        <f t="shared" si="672"/>
        <v>7244</v>
      </c>
      <c r="Y3753" s="12">
        <f t="shared" si="673"/>
        <v>0.18644155041951924</v>
      </c>
      <c r="AB3753" s="11"/>
    </row>
    <row r="3754" spans="1:31">
      <c r="A3754" s="1">
        <v>38451</v>
      </c>
      <c r="B3754" s="7" t="s">
        <v>60</v>
      </c>
      <c r="C3754" s="8" t="str">
        <f t="shared" si="669"/>
        <v>Sat</v>
      </c>
      <c r="E3754" s="10">
        <v>11</v>
      </c>
      <c r="F3754" s="9">
        <v>17988</v>
      </c>
      <c r="G3754" s="9">
        <v>6939</v>
      </c>
      <c r="H3754" s="61">
        <v>6971</v>
      </c>
      <c r="I3754" s="9">
        <v>39</v>
      </c>
      <c r="J3754" s="9">
        <v>0</v>
      </c>
      <c r="K3754" s="9">
        <v>2923</v>
      </c>
      <c r="L3754" s="9">
        <v>7628</v>
      </c>
      <c r="M3754" s="9">
        <v>0</v>
      </c>
      <c r="O3754" s="11">
        <f t="shared" si="667"/>
        <v>42488</v>
      </c>
      <c r="P3754" s="11">
        <v>0</v>
      </c>
      <c r="Q3754" s="11">
        <f t="shared" si="668"/>
        <v>2923</v>
      </c>
      <c r="S3754" s="11">
        <f t="shared" si="660"/>
        <v>42488</v>
      </c>
      <c r="T3754" s="11">
        <f t="shared" si="661"/>
        <v>42488</v>
      </c>
      <c r="U3754" s="11">
        <f t="shared" si="670"/>
        <v>3634</v>
      </c>
      <c r="V3754" s="11">
        <f t="shared" si="663"/>
        <v>34860</v>
      </c>
      <c r="W3754" s="12">
        <f t="shared" si="671"/>
        <v>0.82046695537563552</v>
      </c>
      <c r="X3754" s="11">
        <f t="shared" si="672"/>
        <v>7628</v>
      </c>
      <c r="Y3754" s="12">
        <f t="shared" si="673"/>
        <v>0.17953304462436454</v>
      </c>
      <c r="AB3754" s="11"/>
    </row>
    <row r="3755" spans="1:31">
      <c r="A3755" s="1">
        <v>38452</v>
      </c>
      <c r="B3755" s="7" t="s">
        <v>60</v>
      </c>
      <c r="C3755" s="8" t="str">
        <f t="shared" si="669"/>
        <v>Sun</v>
      </c>
      <c r="E3755" s="10">
        <v>7</v>
      </c>
      <c r="F3755" s="9">
        <v>16053</v>
      </c>
      <c r="G3755" s="9">
        <v>6457</v>
      </c>
      <c r="H3755" s="61">
        <v>6268</v>
      </c>
      <c r="I3755" s="9">
        <v>7</v>
      </c>
      <c r="J3755" s="9">
        <v>0</v>
      </c>
      <c r="K3755" s="9">
        <v>2646</v>
      </c>
      <c r="L3755" s="9">
        <v>5640</v>
      </c>
      <c r="M3755" s="9">
        <v>0</v>
      </c>
      <c r="O3755" s="11">
        <f t="shared" si="667"/>
        <v>37071</v>
      </c>
      <c r="P3755" s="11">
        <v>0</v>
      </c>
      <c r="Q3755" s="11">
        <f t="shared" si="668"/>
        <v>2646</v>
      </c>
      <c r="S3755" s="11">
        <f t="shared" si="660"/>
        <v>37071</v>
      </c>
      <c r="T3755" s="11">
        <f t="shared" si="661"/>
        <v>37071</v>
      </c>
      <c r="U3755" s="11">
        <f t="shared" si="670"/>
        <v>-5417</v>
      </c>
      <c r="V3755" s="11">
        <f t="shared" si="663"/>
        <v>31431</v>
      </c>
      <c r="W3755" s="12">
        <f t="shared" si="671"/>
        <v>0.84785951282673788</v>
      </c>
      <c r="X3755" s="11">
        <f t="shared" si="672"/>
        <v>5640</v>
      </c>
      <c r="Y3755" s="12">
        <f t="shared" si="673"/>
        <v>0.15214048717326212</v>
      </c>
      <c r="AB3755" s="11"/>
    </row>
    <row r="3756" spans="1:31">
      <c r="A3756" s="1">
        <v>38453</v>
      </c>
      <c r="B3756" s="7" t="s">
        <v>60</v>
      </c>
      <c r="C3756" s="8" t="str">
        <f t="shared" si="669"/>
        <v>Mon</v>
      </c>
      <c r="E3756" s="10">
        <v>9</v>
      </c>
      <c r="F3756" s="9">
        <v>23408</v>
      </c>
      <c r="G3756" s="9">
        <v>7296</v>
      </c>
      <c r="H3756" s="61">
        <v>7716</v>
      </c>
      <c r="I3756" s="9">
        <v>120</v>
      </c>
      <c r="J3756" s="9">
        <v>0</v>
      </c>
      <c r="K3756" s="9">
        <v>1490</v>
      </c>
      <c r="L3756" s="9">
        <v>527</v>
      </c>
      <c r="M3756" s="9">
        <v>0</v>
      </c>
      <c r="O3756" s="11">
        <f t="shared" si="667"/>
        <v>40557</v>
      </c>
      <c r="P3756" s="11">
        <v>0</v>
      </c>
      <c r="Q3756" s="11">
        <f t="shared" si="668"/>
        <v>1490</v>
      </c>
      <c r="S3756" s="11">
        <f t="shared" si="660"/>
        <v>40557</v>
      </c>
      <c r="T3756" s="11">
        <f t="shared" si="661"/>
        <v>40557</v>
      </c>
      <c r="U3756" s="11">
        <f t="shared" si="670"/>
        <v>3486</v>
      </c>
      <c r="V3756" s="11">
        <f t="shared" si="663"/>
        <v>40030</v>
      </c>
      <c r="W3756" s="12">
        <f t="shared" si="671"/>
        <v>0.98700594225411153</v>
      </c>
      <c r="X3756" s="11">
        <f t="shared" si="672"/>
        <v>527</v>
      </c>
      <c r="Y3756" s="12">
        <f t="shared" si="673"/>
        <v>1.2994057745888502E-2</v>
      </c>
      <c r="AB3756" s="11"/>
    </row>
    <row r="3757" spans="1:31">
      <c r="A3757" s="1">
        <v>38454</v>
      </c>
      <c r="B3757" s="7" t="s">
        <v>60</v>
      </c>
      <c r="C3757" s="8" t="str">
        <f t="shared" si="669"/>
        <v>Tue</v>
      </c>
      <c r="E3757" s="10">
        <v>17</v>
      </c>
      <c r="F3757" s="9">
        <v>36273</v>
      </c>
      <c r="G3757" s="9">
        <v>10850</v>
      </c>
      <c r="H3757" s="61">
        <v>11218</v>
      </c>
      <c r="I3757" s="9">
        <v>819</v>
      </c>
      <c r="J3757" s="9">
        <v>0</v>
      </c>
      <c r="K3757" s="9">
        <v>1785</v>
      </c>
      <c r="L3757" s="9">
        <v>2347</v>
      </c>
      <c r="M3757" s="9">
        <v>0</v>
      </c>
      <c r="O3757" s="11">
        <f t="shared" si="667"/>
        <v>63292</v>
      </c>
      <c r="P3757" s="11">
        <v>0</v>
      </c>
      <c r="Q3757" s="11">
        <f t="shared" si="668"/>
        <v>1785</v>
      </c>
      <c r="S3757" s="11">
        <f t="shared" si="660"/>
        <v>63292</v>
      </c>
      <c r="T3757" s="11">
        <f t="shared" si="661"/>
        <v>63292</v>
      </c>
      <c r="U3757" s="11">
        <f t="shared" si="670"/>
        <v>22735</v>
      </c>
      <c r="V3757" s="11">
        <f t="shared" si="663"/>
        <v>60945</v>
      </c>
      <c r="W3757" s="12">
        <f t="shared" si="671"/>
        <v>0.96291790431650126</v>
      </c>
      <c r="X3757" s="11">
        <f t="shared" si="672"/>
        <v>2347</v>
      </c>
      <c r="Y3757" s="12">
        <f t="shared" si="673"/>
        <v>3.7082095683498704E-2</v>
      </c>
      <c r="AB3757" s="11"/>
    </row>
    <row r="3758" spans="1:31">
      <c r="A3758" s="1">
        <v>38455</v>
      </c>
      <c r="B3758" s="7" t="s">
        <v>60</v>
      </c>
      <c r="C3758" s="8" t="str">
        <f t="shared" si="669"/>
        <v>Wed</v>
      </c>
      <c r="E3758" s="10">
        <v>16</v>
      </c>
      <c r="F3758" s="9">
        <v>35288</v>
      </c>
      <c r="G3758" s="9">
        <v>12550</v>
      </c>
      <c r="H3758" s="61">
        <v>11037</v>
      </c>
      <c r="I3758" s="9">
        <v>977</v>
      </c>
      <c r="J3758" s="9">
        <v>0</v>
      </c>
      <c r="K3758" s="9">
        <v>1753</v>
      </c>
      <c r="L3758" s="9">
        <v>2724</v>
      </c>
      <c r="M3758" s="9">
        <v>0</v>
      </c>
      <c r="O3758" s="11">
        <f t="shared" si="667"/>
        <v>64329</v>
      </c>
      <c r="P3758" s="11">
        <v>0</v>
      </c>
      <c r="Q3758" s="11">
        <f t="shared" si="668"/>
        <v>1753</v>
      </c>
      <c r="S3758" s="11">
        <f t="shared" si="660"/>
        <v>64329</v>
      </c>
      <c r="T3758" s="11">
        <f t="shared" si="661"/>
        <v>64329</v>
      </c>
      <c r="U3758" s="11">
        <f t="shared" si="670"/>
        <v>1037</v>
      </c>
      <c r="V3758" s="11">
        <f t="shared" si="663"/>
        <v>61605</v>
      </c>
      <c r="W3758" s="12">
        <f t="shared" si="671"/>
        <v>0.95765517884624352</v>
      </c>
      <c r="X3758" s="11">
        <f t="shared" si="672"/>
        <v>2724</v>
      </c>
      <c r="Y3758" s="12">
        <f t="shared" si="673"/>
        <v>4.2344821153756471E-2</v>
      </c>
      <c r="AB3758" s="11"/>
    </row>
    <row r="3759" spans="1:31">
      <c r="A3759" s="1">
        <v>38456</v>
      </c>
      <c r="B3759" s="7" t="s">
        <v>60</v>
      </c>
      <c r="C3759" s="8" t="str">
        <f t="shared" si="669"/>
        <v>Thur</v>
      </c>
      <c r="E3759" s="10">
        <v>12</v>
      </c>
      <c r="F3759" s="9">
        <v>31509</v>
      </c>
      <c r="G3759" s="9">
        <v>11938</v>
      </c>
      <c r="H3759" s="61">
        <v>10103</v>
      </c>
      <c r="I3759" s="9">
        <v>617</v>
      </c>
      <c r="J3759" s="9">
        <v>0</v>
      </c>
      <c r="K3759" s="9">
        <v>1694</v>
      </c>
      <c r="L3759" s="9">
        <v>1769</v>
      </c>
      <c r="M3759" s="9">
        <v>0</v>
      </c>
      <c r="O3759" s="11">
        <f t="shared" si="667"/>
        <v>57630</v>
      </c>
      <c r="P3759" s="11">
        <v>0</v>
      </c>
      <c r="Q3759" s="11">
        <f t="shared" si="668"/>
        <v>1694</v>
      </c>
      <c r="S3759" s="11">
        <f t="shared" si="660"/>
        <v>57630</v>
      </c>
      <c r="T3759" s="11">
        <f t="shared" si="661"/>
        <v>57630</v>
      </c>
      <c r="U3759" s="11">
        <f t="shared" si="670"/>
        <v>-6699</v>
      </c>
      <c r="V3759" s="11">
        <f t="shared" si="663"/>
        <v>55861</v>
      </c>
      <c r="W3759" s="12">
        <f t="shared" si="671"/>
        <v>0.96930418184973099</v>
      </c>
      <c r="X3759" s="11">
        <f t="shared" si="672"/>
        <v>1769</v>
      </c>
      <c r="Y3759" s="12">
        <f t="shared" si="673"/>
        <v>3.0695818150268957E-2</v>
      </c>
      <c r="AB3759" s="11"/>
    </row>
    <row r="3760" spans="1:31">
      <c r="A3760" s="1">
        <v>38457</v>
      </c>
      <c r="B3760" s="7" t="s">
        <v>60</v>
      </c>
      <c r="C3760" s="8" t="str">
        <f t="shared" si="669"/>
        <v>Fri</v>
      </c>
      <c r="E3760" s="10">
        <v>18</v>
      </c>
      <c r="F3760" s="9">
        <v>37528</v>
      </c>
      <c r="G3760" s="9">
        <v>12826</v>
      </c>
      <c r="H3760" s="61">
        <v>11773</v>
      </c>
      <c r="I3760" s="9">
        <v>1459</v>
      </c>
      <c r="J3760" s="9">
        <v>0</v>
      </c>
      <c r="K3760" s="9">
        <v>1844</v>
      </c>
      <c r="L3760" s="9">
        <v>3810</v>
      </c>
      <c r="M3760" s="9">
        <v>0</v>
      </c>
      <c r="O3760" s="11">
        <f t="shared" si="667"/>
        <v>69240</v>
      </c>
      <c r="P3760" s="11">
        <v>0</v>
      </c>
      <c r="Q3760" s="11">
        <f t="shared" si="668"/>
        <v>1844</v>
      </c>
      <c r="S3760" s="11">
        <f t="shared" si="660"/>
        <v>69240</v>
      </c>
      <c r="T3760" s="11">
        <f t="shared" si="661"/>
        <v>69240</v>
      </c>
      <c r="U3760" s="11">
        <f t="shared" si="670"/>
        <v>11610</v>
      </c>
      <c r="V3760" s="11">
        <f t="shared" si="663"/>
        <v>65430</v>
      </c>
      <c r="W3760" s="12">
        <f t="shared" si="671"/>
        <v>0.94497400346620453</v>
      </c>
      <c r="X3760" s="11">
        <f t="shared" si="672"/>
        <v>3810</v>
      </c>
      <c r="Y3760" s="12">
        <f t="shared" si="673"/>
        <v>5.5025996533795495E-2</v>
      </c>
      <c r="AB3760" s="11"/>
    </row>
    <row r="3761" spans="1:31">
      <c r="A3761" s="1">
        <v>38458</v>
      </c>
      <c r="B3761" s="7" t="s">
        <v>60</v>
      </c>
      <c r="C3761" s="8" t="str">
        <f t="shared" si="669"/>
        <v>Sat</v>
      </c>
      <c r="E3761" s="10">
        <v>16</v>
      </c>
      <c r="F3761" s="9">
        <v>34844</v>
      </c>
      <c r="G3761" s="9">
        <v>10999</v>
      </c>
      <c r="H3761" s="61">
        <v>9725</v>
      </c>
      <c r="I3761" s="9">
        <v>875</v>
      </c>
      <c r="J3761" s="9">
        <v>0</v>
      </c>
      <c r="K3761" s="9">
        <v>1721</v>
      </c>
      <c r="L3761" s="9">
        <v>2164</v>
      </c>
      <c r="M3761" s="9">
        <v>0</v>
      </c>
      <c r="O3761" s="11">
        <f t="shared" si="667"/>
        <v>60328</v>
      </c>
      <c r="P3761" s="11">
        <v>3</v>
      </c>
      <c r="Q3761" s="11">
        <f t="shared" si="668"/>
        <v>1718</v>
      </c>
      <c r="S3761" s="11">
        <f t="shared" si="660"/>
        <v>60325</v>
      </c>
      <c r="T3761" s="11">
        <f t="shared" si="661"/>
        <v>60325</v>
      </c>
      <c r="U3761" s="11">
        <f t="shared" si="670"/>
        <v>-8915</v>
      </c>
      <c r="V3761" s="11">
        <f t="shared" si="663"/>
        <v>58161</v>
      </c>
      <c r="W3761" s="12">
        <f t="shared" si="671"/>
        <v>0.96412764193949441</v>
      </c>
      <c r="X3761" s="11">
        <f t="shared" si="672"/>
        <v>2164</v>
      </c>
      <c r="Y3761" s="12">
        <f t="shared" si="673"/>
        <v>3.5872358060505594E-2</v>
      </c>
      <c r="AB3761" s="11"/>
    </row>
    <row r="3762" spans="1:31">
      <c r="A3762" s="1">
        <v>38459</v>
      </c>
      <c r="B3762" s="7" t="s">
        <v>60</v>
      </c>
      <c r="C3762" s="8" t="str">
        <f t="shared" si="669"/>
        <v>Sun</v>
      </c>
      <c r="E3762" s="10">
        <v>7</v>
      </c>
      <c r="F3762" s="9">
        <v>23030</v>
      </c>
      <c r="G3762" s="9">
        <v>8804</v>
      </c>
      <c r="H3762" s="61">
        <v>6835</v>
      </c>
      <c r="I3762" s="9">
        <v>114</v>
      </c>
      <c r="J3762" s="9">
        <v>0</v>
      </c>
      <c r="K3762" s="9">
        <v>1508</v>
      </c>
      <c r="L3762" s="9">
        <v>105</v>
      </c>
      <c r="M3762" s="9">
        <v>0</v>
      </c>
      <c r="O3762" s="11">
        <f t="shared" si="667"/>
        <v>40396</v>
      </c>
      <c r="P3762" s="11">
        <v>31</v>
      </c>
      <c r="Q3762" s="11">
        <f t="shared" si="668"/>
        <v>1477</v>
      </c>
      <c r="S3762" s="11">
        <f t="shared" si="660"/>
        <v>40365</v>
      </c>
      <c r="T3762" s="11">
        <f t="shared" si="661"/>
        <v>40365</v>
      </c>
      <c r="U3762" s="11">
        <f t="shared" si="670"/>
        <v>-19960</v>
      </c>
      <c r="V3762" s="11">
        <f t="shared" si="663"/>
        <v>40260</v>
      </c>
      <c r="W3762" s="12">
        <f t="shared" si="671"/>
        <v>0.99739873652917133</v>
      </c>
      <c r="X3762" s="11">
        <f t="shared" si="672"/>
        <v>105</v>
      </c>
      <c r="Y3762" s="12">
        <f t="shared" si="673"/>
        <v>2.601263470828688E-3</v>
      </c>
      <c r="AB3762" s="11"/>
    </row>
    <row r="3763" spans="1:31">
      <c r="A3763" s="1">
        <v>38460</v>
      </c>
      <c r="B3763" s="7" t="s">
        <v>60</v>
      </c>
      <c r="C3763" s="8" t="str">
        <f t="shared" si="669"/>
        <v>Mon</v>
      </c>
      <c r="E3763" s="10">
        <v>0</v>
      </c>
      <c r="F3763" s="9">
        <v>17481</v>
      </c>
      <c r="G3763" s="9">
        <v>8792</v>
      </c>
      <c r="H3763" s="61">
        <v>6985</v>
      </c>
      <c r="I3763" s="9">
        <v>1</v>
      </c>
      <c r="J3763" s="9">
        <v>0</v>
      </c>
      <c r="K3763" s="9">
        <v>5375</v>
      </c>
      <c r="L3763" s="9">
        <v>0</v>
      </c>
      <c r="M3763" s="9">
        <v>0</v>
      </c>
      <c r="O3763" s="11">
        <f t="shared" si="667"/>
        <v>38634</v>
      </c>
      <c r="P3763" s="11">
        <v>4018</v>
      </c>
      <c r="Q3763" s="11">
        <f t="shared" si="668"/>
        <v>1357</v>
      </c>
      <c r="S3763" s="11">
        <f t="shared" si="660"/>
        <v>34616</v>
      </c>
      <c r="T3763" s="11">
        <f t="shared" si="661"/>
        <v>34616</v>
      </c>
      <c r="U3763" s="11">
        <f t="shared" si="670"/>
        <v>-5749</v>
      </c>
      <c r="V3763" s="11">
        <f t="shared" si="663"/>
        <v>34616</v>
      </c>
      <c r="W3763" s="12">
        <f t="shared" si="671"/>
        <v>1</v>
      </c>
      <c r="X3763" s="11">
        <f t="shared" si="672"/>
        <v>0</v>
      </c>
      <c r="Y3763" s="12">
        <f t="shared" si="673"/>
        <v>0</v>
      </c>
      <c r="AB3763" s="11"/>
    </row>
    <row r="3764" spans="1:31">
      <c r="A3764" s="1">
        <v>38461</v>
      </c>
      <c r="B3764" s="7" t="s">
        <v>60</v>
      </c>
      <c r="C3764" s="8" t="str">
        <f t="shared" si="669"/>
        <v>Tue</v>
      </c>
      <c r="E3764" s="10">
        <v>0</v>
      </c>
      <c r="F3764" s="9">
        <v>19465</v>
      </c>
      <c r="G3764" s="9">
        <v>8272</v>
      </c>
      <c r="H3764" s="61">
        <v>6559</v>
      </c>
      <c r="I3764" s="9">
        <v>0</v>
      </c>
      <c r="J3764" s="9">
        <v>0</v>
      </c>
      <c r="K3764" s="9">
        <v>20816</v>
      </c>
      <c r="L3764" s="9">
        <v>0</v>
      </c>
      <c r="M3764" s="9">
        <v>0</v>
      </c>
      <c r="O3764" s="11">
        <f t="shared" si="667"/>
        <v>55112</v>
      </c>
      <c r="P3764" s="11">
        <v>19106</v>
      </c>
      <c r="Q3764" s="11">
        <f t="shared" si="668"/>
        <v>1710</v>
      </c>
      <c r="S3764" s="11">
        <f t="shared" si="660"/>
        <v>36006</v>
      </c>
      <c r="T3764" s="11">
        <f t="shared" si="661"/>
        <v>36006</v>
      </c>
      <c r="U3764" s="11">
        <f t="shared" si="670"/>
        <v>1390</v>
      </c>
      <c r="V3764" s="11">
        <f t="shared" si="663"/>
        <v>36006</v>
      </c>
      <c r="W3764" s="12">
        <f t="shared" si="671"/>
        <v>1</v>
      </c>
      <c r="X3764" s="11">
        <f t="shared" si="672"/>
        <v>0</v>
      </c>
      <c r="Y3764" s="12">
        <f t="shared" si="673"/>
        <v>0</v>
      </c>
      <c r="AB3764" s="11"/>
    </row>
    <row r="3765" spans="1:31">
      <c r="A3765" s="1">
        <v>38462</v>
      </c>
      <c r="B3765" s="7" t="s">
        <v>60</v>
      </c>
      <c r="C3765" s="8" t="str">
        <f t="shared" si="669"/>
        <v>Wed</v>
      </c>
      <c r="E3765" s="10">
        <v>0</v>
      </c>
      <c r="F3765" s="9">
        <v>14646</v>
      </c>
      <c r="G3765" s="9">
        <v>8019</v>
      </c>
      <c r="H3765" s="61">
        <v>6331</v>
      </c>
      <c r="I3765" s="9">
        <v>0</v>
      </c>
      <c r="J3765" s="9">
        <v>0</v>
      </c>
      <c r="K3765" s="9">
        <v>13079</v>
      </c>
      <c r="L3765" s="9">
        <v>0</v>
      </c>
      <c r="M3765" s="9">
        <v>0</v>
      </c>
      <c r="O3765" s="11">
        <f t="shared" si="667"/>
        <v>42075</v>
      </c>
      <c r="P3765" s="11">
        <v>10418</v>
      </c>
      <c r="Q3765" s="11">
        <f t="shared" si="668"/>
        <v>2661</v>
      </c>
      <c r="S3765" s="11">
        <f t="shared" si="660"/>
        <v>31657</v>
      </c>
      <c r="T3765" s="11">
        <f t="shared" si="661"/>
        <v>31657</v>
      </c>
      <c r="U3765" s="11">
        <f t="shared" si="670"/>
        <v>-4349</v>
      </c>
      <c r="V3765" s="11">
        <f t="shared" si="663"/>
        <v>31657</v>
      </c>
      <c r="W3765" s="12">
        <f t="shared" si="671"/>
        <v>1</v>
      </c>
      <c r="X3765" s="11">
        <f t="shared" si="672"/>
        <v>0</v>
      </c>
      <c r="Y3765" s="12">
        <f t="shared" si="673"/>
        <v>0</v>
      </c>
      <c r="AB3765" s="11"/>
    </row>
    <row r="3766" spans="1:31">
      <c r="A3766" s="1">
        <v>38463</v>
      </c>
      <c r="B3766" s="7" t="s">
        <v>60</v>
      </c>
      <c r="C3766" s="8" t="str">
        <f t="shared" si="669"/>
        <v>Thur</v>
      </c>
      <c r="E3766" s="10">
        <v>2</v>
      </c>
      <c r="F3766" s="9">
        <v>18020</v>
      </c>
      <c r="G3766" s="9">
        <v>8579</v>
      </c>
      <c r="H3766" s="61">
        <v>7268</v>
      </c>
      <c r="I3766" s="9">
        <v>0</v>
      </c>
      <c r="J3766" s="9">
        <v>0</v>
      </c>
      <c r="K3766" s="9">
        <v>4835</v>
      </c>
      <c r="L3766" s="9">
        <v>0</v>
      </c>
      <c r="M3766" s="9">
        <v>0</v>
      </c>
      <c r="O3766" s="11">
        <f t="shared" si="667"/>
        <v>38702</v>
      </c>
      <c r="P3766" s="11">
        <v>2013</v>
      </c>
      <c r="Q3766" s="11">
        <f t="shared" si="668"/>
        <v>2822</v>
      </c>
      <c r="S3766" s="11">
        <f t="shared" si="660"/>
        <v>36689</v>
      </c>
      <c r="T3766" s="11">
        <f t="shared" si="661"/>
        <v>36689</v>
      </c>
      <c r="U3766" s="11">
        <f t="shared" si="670"/>
        <v>5032</v>
      </c>
      <c r="V3766" s="11">
        <f t="shared" si="663"/>
        <v>36689</v>
      </c>
      <c r="W3766" s="12">
        <f t="shared" si="671"/>
        <v>1</v>
      </c>
      <c r="X3766" s="11">
        <f t="shared" si="672"/>
        <v>0</v>
      </c>
      <c r="Y3766" s="12">
        <f t="shared" si="673"/>
        <v>0</v>
      </c>
      <c r="AB3766" s="11"/>
    </row>
    <row r="3767" spans="1:31">
      <c r="A3767" s="1">
        <v>38464</v>
      </c>
      <c r="B3767" s="7" t="s">
        <v>60</v>
      </c>
      <c r="C3767" s="8" t="str">
        <f t="shared" si="669"/>
        <v>Fri</v>
      </c>
      <c r="E3767" s="10">
        <v>8</v>
      </c>
      <c r="F3767" s="9">
        <v>19902</v>
      </c>
      <c r="G3767" s="9">
        <v>8503</v>
      </c>
      <c r="H3767" s="61">
        <v>7890</v>
      </c>
      <c r="I3767" s="9">
        <v>0</v>
      </c>
      <c r="J3767" s="9">
        <v>0</v>
      </c>
      <c r="K3767" s="9">
        <v>2908</v>
      </c>
      <c r="L3767" s="9">
        <v>0</v>
      </c>
      <c r="M3767" s="9">
        <v>0</v>
      </c>
      <c r="O3767" s="11">
        <f t="shared" si="667"/>
        <v>39203</v>
      </c>
      <c r="P3767" s="11">
        <v>0</v>
      </c>
      <c r="Q3767" s="11">
        <f t="shared" si="668"/>
        <v>2908</v>
      </c>
      <c r="S3767" s="11">
        <f t="shared" si="660"/>
        <v>39203</v>
      </c>
      <c r="T3767" s="11">
        <f t="shared" si="661"/>
        <v>39203</v>
      </c>
      <c r="U3767" s="11">
        <f t="shared" si="670"/>
        <v>2514</v>
      </c>
      <c r="V3767" s="11">
        <f t="shared" si="663"/>
        <v>39203</v>
      </c>
      <c r="W3767" s="12">
        <f t="shared" si="671"/>
        <v>1</v>
      </c>
      <c r="X3767" s="11">
        <f t="shared" si="672"/>
        <v>0</v>
      </c>
      <c r="Y3767" s="12">
        <f t="shared" si="673"/>
        <v>0</v>
      </c>
      <c r="AB3767" s="11"/>
    </row>
    <row r="3768" spans="1:31">
      <c r="A3768" s="1">
        <v>38465</v>
      </c>
      <c r="B3768" s="7" t="s">
        <v>60</v>
      </c>
      <c r="C3768" s="8" t="str">
        <f t="shared" si="669"/>
        <v>Sat</v>
      </c>
      <c r="E3768" s="10">
        <v>7</v>
      </c>
      <c r="F3768" s="9">
        <v>23875</v>
      </c>
      <c r="G3768" s="9">
        <v>8989</v>
      </c>
      <c r="H3768" s="61">
        <v>7879</v>
      </c>
      <c r="I3768" s="9">
        <v>35</v>
      </c>
      <c r="J3768" s="9">
        <v>0</v>
      </c>
      <c r="K3768" s="9">
        <v>3020</v>
      </c>
      <c r="L3768" s="9">
        <v>13</v>
      </c>
      <c r="M3768" s="9">
        <v>0</v>
      </c>
      <c r="O3768" s="11">
        <f t="shared" si="667"/>
        <v>43811</v>
      </c>
      <c r="P3768" s="11">
        <v>0</v>
      </c>
      <c r="Q3768" s="11">
        <f t="shared" si="668"/>
        <v>3020</v>
      </c>
      <c r="S3768" s="11">
        <f t="shared" si="660"/>
        <v>43811</v>
      </c>
      <c r="T3768" s="11">
        <f t="shared" si="661"/>
        <v>43811</v>
      </c>
      <c r="U3768" s="11">
        <f t="shared" si="670"/>
        <v>4608</v>
      </c>
      <c r="V3768" s="11">
        <f t="shared" si="663"/>
        <v>43798</v>
      </c>
      <c r="W3768" s="12">
        <f t="shared" si="671"/>
        <v>0.99970327086804689</v>
      </c>
      <c r="X3768" s="11">
        <f t="shared" si="672"/>
        <v>13</v>
      </c>
      <c r="Y3768" s="12">
        <f t="shared" si="673"/>
        <v>2.9672913195316245E-4</v>
      </c>
      <c r="AB3768" s="11"/>
    </row>
    <row r="3769" spans="1:31">
      <c r="A3769" s="1">
        <v>38466</v>
      </c>
      <c r="B3769" s="7" t="s">
        <v>60</v>
      </c>
      <c r="C3769" s="8" t="str">
        <f t="shared" si="669"/>
        <v>Sun</v>
      </c>
      <c r="E3769" s="10">
        <v>17</v>
      </c>
      <c r="F3769" s="9">
        <v>38628</v>
      </c>
      <c r="G3769" s="9">
        <v>12038</v>
      </c>
      <c r="H3769" s="61">
        <v>11150</v>
      </c>
      <c r="I3769" s="9">
        <v>744</v>
      </c>
      <c r="J3769" s="9">
        <v>0</v>
      </c>
      <c r="K3769" s="9">
        <v>3147</v>
      </c>
      <c r="L3769" s="9">
        <v>1627</v>
      </c>
      <c r="M3769" s="9">
        <v>0</v>
      </c>
      <c r="O3769" s="11">
        <f t="shared" si="667"/>
        <v>67334</v>
      </c>
      <c r="P3769" s="11">
        <v>0</v>
      </c>
      <c r="Q3769" s="11">
        <f t="shared" si="668"/>
        <v>3147</v>
      </c>
      <c r="S3769" s="11">
        <f t="shared" si="660"/>
        <v>67334</v>
      </c>
      <c r="T3769" s="11">
        <f t="shared" si="661"/>
        <v>67334</v>
      </c>
      <c r="U3769" s="11">
        <f t="shared" si="670"/>
        <v>23523</v>
      </c>
      <c r="V3769" s="11">
        <f t="shared" si="663"/>
        <v>65707</v>
      </c>
      <c r="W3769" s="12">
        <f t="shared" si="671"/>
        <v>0.97583687290224852</v>
      </c>
      <c r="X3769" s="11">
        <f t="shared" si="672"/>
        <v>1627</v>
      </c>
      <c r="Y3769" s="12">
        <f t="shared" si="673"/>
        <v>2.4163127097751508E-2</v>
      </c>
      <c r="AB3769" s="11"/>
    </row>
    <row r="3770" spans="1:31">
      <c r="A3770" s="1">
        <v>38467</v>
      </c>
      <c r="B3770" s="7" t="s">
        <v>60</v>
      </c>
      <c r="C3770" s="8" t="str">
        <f t="shared" si="669"/>
        <v>Mon</v>
      </c>
      <c r="E3770" s="10">
        <v>9</v>
      </c>
      <c r="F3770" s="9">
        <v>27896</v>
      </c>
      <c r="G3770" s="9">
        <v>11002</v>
      </c>
      <c r="H3770" s="61">
        <v>9354</v>
      </c>
      <c r="I3770" s="9">
        <v>204</v>
      </c>
      <c r="J3770" s="9">
        <v>0</v>
      </c>
      <c r="K3770" s="9">
        <v>2795</v>
      </c>
      <c r="L3770" s="9">
        <v>312</v>
      </c>
      <c r="M3770" s="9">
        <v>0</v>
      </c>
      <c r="O3770" s="11">
        <f t="shared" si="667"/>
        <v>51563</v>
      </c>
      <c r="P3770" s="11">
        <v>0</v>
      </c>
      <c r="Q3770" s="11">
        <f t="shared" si="668"/>
        <v>2795</v>
      </c>
      <c r="S3770" s="11">
        <f t="shared" si="660"/>
        <v>51563</v>
      </c>
      <c r="T3770" s="11">
        <f t="shared" si="661"/>
        <v>51563</v>
      </c>
      <c r="U3770" s="11">
        <f t="shared" si="670"/>
        <v>-15771</v>
      </c>
      <c r="V3770" s="11">
        <f t="shared" si="663"/>
        <v>51251</v>
      </c>
      <c r="W3770" s="12">
        <f t="shared" si="671"/>
        <v>0.99394914958400404</v>
      </c>
      <c r="X3770" s="11">
        <f t="shared" si="672"/>
        <v>312</v>
      </c>
      <c r="Y3770" s="12">
        <f t="shared" si="673"/>
        <v>6.050850415995966E-3</v>
      </c>
      <c r="AB3770" s="11"/>
    </row>
    <row r="3771" spans="1:31">
      <c r="A3771" s="1">
        <v>38468</v>
      </c>
      <c r="B3771" s="7" t="s">
        <v>60</v>
      </c>
      <c r="C3771" s="8" t="str">
        <f t="shared" si="669"/>
        <v>Tue</v>
      </c>
      <c r="E3771" s="10">
        <v>5</v>
      </c>
      <c r="F3771" s="9">
        <v>21868</v>
      </c>
      <c r="G3771" s="9">
        <v>9605</v>
      </c>
      <c r="H3771" s="61">
        <v>8042</v>
      </c>
      <c r="I3771" s="9">
        <v>1</v>
      </c>
      <c r="J3771" s="9">
        <v>0</v>
      </c>
      <c r="K3771" s="9">
        <v>2756</v>
      </c>
      <c r="L3771" s="9">
        <v>0</v>
      </c>
      <c r="M3771" s="9">
        <v>0</v>
      </c>
      <c r="O3771" s="11">
        <f t="shared" si="667"/>
        <v>42272</v>
      </c>
      <c r="P3771" s="11">
        <v>0</v>
      </c>
      <c r="Q3771" s="11">
        <f t="shared" si="668"/>
        <v>2756</v>
      </c>
      <c r="S3771" s="11">
        <f t="shared" si="660"/>
        <v>42272</v>
      </c>
      <c r="T3771" s="11">
        <f t="shared" si="661"/>
        <v>42272</v>
      </c>
      <c r="U3771" s="11">
        <f t="shared" si="670"/>
        <v>-9291</v>
      </c>
      <c r="V3771" s="11">
        <f t="shared" si="663"/>
        <v>42272</v>
      </c>
      <c r="W3771" s="12">
        <f t="shared" si="671"/>
        <v>1</v>
      </c>
      <c r="X3771" s="11">
        <f t="shared" si="672"/>
        <v>0</v>
      </c>
      <c r="Y3771" s="12">
        <f t="shared" si="673"/>
        <v>0</v>
      </c>
      <c r="AB3771" s="11"/>
    </row>
    <row r="3772" spans="1:31">
      <c r="A3772" s="1">
        <v>38469</v>
      </c>
      <c r="B3772" s="7" t="s">
        <v>60</v>
      </c>
      <c r="C3772" s="8" t="str">
        <f t="shared" si="669"/>
        <v>Wed</v>
      </c>
      <c r="E3772" s="10">
        <v>3</v>
      </c>
      <c r="F3772" s="9">
        <v>21164</v>
      </c>
      <c r="G3772" s="9">
        <v>9185</v>
      </c>
      <c r="H3772" s="61">
        <v>7677</v>
      </c>
      <c r="I3772" s="9">
        <v>42</v>
      </c>
      <c r="J3772" s="9">
        <v>0</v>
      </c>
      <c r="K3772" s="9">
        <v>2744</v>
      </c>
      <c r="L3772" s="9">
        <v>17</v>
      </c>
      <c r="M3772" s="9">
        <v>0</v>
      </c>
      <c r="O3772" s="11">
        <f t="shared" si="667"/>
        <v>40829</v>
      </c>
      <c r="P3772" s="11">
        <v>0</v>
      </c>
      <c r="Q3772" s="11">
        <f t="shared" si="668"/>
        <v>2744</v>
      </c>
      <c r="S3772" s="11">
        <f t="shared" si="660"/>
        <v>40829</v>
      </c>
      <c r="T3772" s="11">
        <f t="shared" si="661"/>
        <v>40829</v>
      </c>
      <c r="U3772" s="11">
        <f t="shared" si="670"/>
        <v>-1443</v>
      </c>
      <c r="V3772" s="11">
        <f t="shared" si="663"/>
        <v>40812</v>
      </c>
      <c r="W3772" s="12">
        <f t="shared" si="671"/>
        <v>0.99958362928310762</v>
      </c>
      <c r="X3772" s="11">
        <f t="shared" si="672"/>
        <v>17</v>
      </c>
      <c r="Y3772" s="12">
        <f t="shared" si="673"/>
        <v>4.1637071689240492E-4</v>
      </c>
      <c r="AB3772" s="11"/>
    </row>
    <row r="3773" spans="1:31">
      <c r="A3773" s="1">
        <v>38470</v>
      </c>
      <c r="B3773" s="7" t="s">
        <v>60</v>
      </c>
      <c r="C3773" s="8" t="str">
        <f t="shared" si="669"/>
        <v>Thur</v>
      </c>
      <c r="E3773" s="10">
        <v>5</v>
      </c>
      <c r="F3773" s="9">
        <v>19756</v>
      </c>
      <c r="G3773" s="9">
        <v>7318</v>
      </c>
      <c r="H3773" s="61">
        <v>7159</v>
      </c>
      <c r="I3773" s="9">
        <v>0</v>
      </c>
      <c r="J3773" s="9">
        <v>0</v>
      </c>
      <c r="K3773" s="9">
        <v>2744</v>
      </c>
      <c r="L3773" s="9">
        <v>0</v>
      </c>
      <c r="M3773" s="9">
        <v>0</v>
      </c>
      <c r="O3773" s="11">
        <f t="shared" si="667"/>
        <v>36977</v>
      </c>
      <c r="P3773" s="11">
        <v>0</v>
      </c>
      <c r="Q3773" s="11">
        <f t="shared" si="668"/>
        <v>2744</v>
      </c>
      <c r="S3773" s="11">
        <f t="shared" si="660"/>
        <v>36977</v>
      </c>
      <c r="T3773" s="11">
        <f t="shared" si="661"/>
        <v>36977</v>
      </c>
      <c r="U3773" s="11">
        <f t="shared" si="670"/>
        <v>-3852</v>
      </c>
      <c r="V3773" s="11">
        <f t="shared" si="663"/>
        <v>36977</v>
      </c>
      <c r="W3773" s="12">
        <f t="shared" si="671"/>
        <v>1</v>
      </c>
      <c r="X3773" s="11">
        <f t="shared" si="672"/>
        <v>0</v>
      </c>
      <c r="Y3773" s="12">
        <f t="shared" si="673"/>
        <v>0</v>
      </c>
      <c r="AB3773" s="11"/>
    </row>
    <row r="3774" spans="1:31">
      <c r="A3774" s="1">
        <v>38471</v>
      </c>
      <c r="B3774" s="7" t="s">
        <v>60</v>
      </c>
      <c r="C3774" s="8" t="str">
        <f t="shared" si="669"/>
        <v>Fri</v>
      </c>
      <c r="E3774" s="10">
        <v>5</v>
      </c>
      <c r="F3774" s="9">
        <v>18932</v>
      </c>
      <c r="G3774" s="9">
        <v>6277</v>
      </c>
      <c r="H3774" s="61">
        <v>6742</v>
      </c>
      <c r="I3774" s="9">
        <v>0</v>
      </c>
      <c r="J3774" s="9">
        <v>0</v>
      </c>
      <c r="K3774" s="9">
        <v>2788</v>
      </c>
      <c r="L3774" s="9">
        <v>0</v>
      </c>
      <c r="M3774" s="9">
        <v>0</v>
      </c>
      <c r="O3774" s="11">
        <f t="shared" si="667"/>
        <v>34739</v>
      </c>
      <c r="P3774" s="11">
        <v>0</v>
      </c>
      <c r="Q3774" s="11">
        <f t="shared" si="668"/>
        <v>2788</v>
      </c>
      <c r="S3774" s="11">
        <f t="shared" si="660"/>
        <v>34739</v>
      </c>
      <c r="T3774" s="11">
        <f t="shared" si="661"/>
        <v>34739</v>
      </c>
      <c r="U3774" s="11">
        <f t="shared" si="670"/>
        <v>-2238</v>
      </c>
      <c r="V3774" s="11">
        <f t="shared" si="663"/>
        <v>34739</v>
      </c>
      <c r="W3774" s="12">
        <f t="shared" si="671"/>
        <v>1</v>
      </c>
      <c r="X3774" s="11">
        <f t="shared" si="672"/>
        <v>0</v>
      </c>
      <c r="Y3774" s="12">
        <f t="shared" si="673"/>
        <v>0</v>
      </c>
      <c r="AB3774" s="11"/>
    </row>
    <row r="3775" spans="1:31">
      <c r="A3775" s="1">
        <v>38472</v>
      </c>
      <c r="B3775" s="7" t="s">
        <v>60</v>
      </c>
      <c r="C3775" s="8" t="str">
        <f t="shared" si="669"/>
        <v>Sat</v>
      </c>
      <c r="E3775" s="10">
        <v>0</v>
      </c>
      <c r="F3775" s="9">
        <v>15542</v>
      </c>
      <c r="G3775" s="9">
        <v>5348</v>
      </c>
      <c r="H3775" s="61">
        <v>5042</v>
      </c>
      <c r="I3775" s="9">
        <v>0</v>
      </c>
      <c r="J3775" s="9">
        <v>0</v>
      </c>
      <c r="K3775" s="9">
        <v>2788</v>
      </c>
      <c r="L3775" s="9">
        <v>0</v>
      </c>
      <c r="M3775" s="9">
        <v>0</v>
      </c>
      <c r="O3775" s="11">
        <f t="shared" si="667"/>
        <v>28720</v>
      </c>
      <c r="P3775" s="11">
        <v>0</v>
      </c>
      <c r="Q3775" s="11">
        <f t="shared" si="668"/>
        <v>2788</v>
      </c>
      <c r="S3775" s="11">
        <f t="shared" si="660"/>
        <v>28720</v>
      </c>
      <c r="T3775" s="11">
        <f t="shared" si="661"/>
        <v>28720</v>
      </c>
      <c r="U3775" s="11">
        <f t="shared" si="670"/>
        <v>-6019</v>
      </c>
      <c r="V3775" s="11">
        <f t="shared" si="663"/>
        <v>28720</v>
      </c>
      <c r="W3775" s="12">
        <f t="shared" si="671"/>
        <v>1</v>
      </c>
      <c r="X3775" s="11">
        <f t="shared" si="672"/>
        <v>0</v>
      </c>
      <c r="Y3775" s="12">
        <f t="shared" si="673"/>
        <v>0</v>
      </c>
      <c r="AB3775" s="11"/>
    </row>
    <row r="3776" spans="1:31">
      <c r="A3776" s="1">
        <v>38473</v>
      </c>
      <c r="B3776" s="7" t="s">
        <v>61</v>
      </c>
      <c r="C3776" s="8" t="str">
        <f t="shared" si="669"/>
        <v>Sun</v>
      </c>
      <c r="E3776" s="10">
        <v>8</v>
      </c>
      <c r="F3776" s="9">
        <v>20858</v>
      </c>
      <c r="G3776" s="35">
        <v>6592</v>
      </c>
      <c r="H3776" s="61">
        <v>7097</v>
      </c>
      <c r="I3776" s="9">
        <v>27</v>
      </c>
      <c r="J3776" s="9">
        <v>0</v>
      </c>
      <c r="K3776" s="9">
        <v>2811</v>
      </c>
      <c r="L3776" s="9">
        <v>16</v>
      </c>
      <c r="M3776" s="9">
        <v>0</v>
      </c>
      <c r="O3776" s="11">
        <f t="shared" si="667"/>
        <v>37401</v>
      </c>
      <c r="P3776" s="11">
        <v>0</v>
      </c>
      <c r="Q3776" s="11">
        <f t="shared" si="668"/>
        <v>2811</v>
      </c>
      <c r="S3776" s="11">
        <f t="shared" si="660"/>
        <v>37401</v>
      </c>
      <c r="T3776" s="11">
        <f t="shared" si="661"/>
        <v>37401</v>
      </c>
      <c r="U3776" s="11">
        <f t="shared" si="670"/>
        <v>8681</v>
      </c>
      <c r="V3776" s="11">
        <f t="shared" si="663"/>
        <v>37385</v>
      </c>
      <c r="W3776" s="12">
        <f t="shared" si="671"/>
        <v>0.99957220395176605</v>
      </c>
      <c r="X3776" s="11">
        <f t="shared" si="672"/>
        <v>16</v>
      </c>
      <c r="Y3776" s="12">
        <f t="shared" si="673"/>
        <v>4.2779604823400445E-4</v>
      </c>
      <c r="AA3776" s="9">
        <f>INTERCEPT(T3776:T3806,E3776:E3806)</f>
        <v>25836.723823580483</v>
      </c>
      <c r="AB3776" s="9">
        <f>SLOPE(T3776:T3806,E3776:E3806)</f>
        <v>1770.7837298142042</v>
      </c>
      <c r="AC3776" s="12">
        <f>RSQ(T3776:T3806,E3776:E3806)</f>
        <v>0.86684252399072004</v>
      </c>
      <c r="AD3776" s="9">
        <f>AA3776+(AB3776*55)</f>
        <v>123229.82896336171</v>
      </c>
      <c r="AE3776" s="10">
        <f>SUM(E3776:E3806)</f>
        <v>113</v>
      </c>
    </row>
    <row r="3777" spans="1:28">
      <c r="A3777" s="1">
        <v>38474</v>
      </c>
      <c r="B3777" s="7" t="s">
        <v>61</v>
      </c>
      <c r="C3777" s="8" t="str">
        <f t="shared" si="669"/>
        <v>Mon</v>
      </c>
      <c r="E3777" s="10">
        <v>10</v>
      </c>
      <c r="F3777" s="9">
        <v>26521</v>
      </c>
      <c r="G3777" s="35">
        <v>8082</v>
      </c>
      <c r="H3777" s="61">
        <v>9064</v>
      </c>
      <c r="I3777" s="9">
        <v>186</v>
      </c>
      <c r="J3777" s="9">
        <v>0</v>
      </c>
      <c r="K3777" s="9">
        <v>3027</v>
      </c>
      <c r="L3777" s="9">
        <v>434</v>
      </c>
      <c r="M3777" s="9">
        <v>0</v>
      </c>
      <c r="O3777" s="11">
        <f t="shared" si="667"/>
        <v>47314</v>
      </c>
      <c r="P3777" s="11">
        <v>0</v>
      </c>
      <c r="Q3777" s="11">
        <f t="shared" si="668"/>
        <v>3027</v>
      </c>
      <c r="S3777" s="11">
        <f t="shared" si="660"/>
        <v>47314</v>
      </c>
      <c r="T3777" s="11">
        <f t="shared" si="661"/>
        <v>47314</v>
      </c>
      <c r="U3777" s="11">
        <f t="shared" si="670"/>
        <v>9913</v>
      </c>
      <c r="V3777" s="11">
        <f t="shared" si="663"/>
        <v>46880</v>
      </c>
      <c r="W3777" s="12">
        <f t="shared" si="671"/>
        <v>0.99082723929492322</v>
      </c>
      <c r="X3777" s="11">
        <f t="shared" si="672"/>
        <v>434</v>
      </c>
      <c r="Y3777" s="12">
        <f t="shared" si="673"/>
        <v>9.1727607050767213E-3</v>
      </c>
      <c r="AB3777" s="11"/>
    </row>
    <row r="3778" spans="1:28">
      <c r="A3778" s="1">
        <v>38475</v>
      </c>
      <c r="B3778" s="7" t="s">
        <v>61</v>
      </c>
      <c r="C3778" s="8" t="str">
        <f t="shared" si="669"/>
        <v>Tue</v>
      </c>
      <c r="E3778" s="10">
        <v>11</v>
      </c>
      <c r="F3778" s="9">
        <v>25417</v>
      </c>
      <c r="G3778" s="35">
        <v>7889</v>
      </c>
      <c r="H3778" s="61">
        <v>7637</v>
      </c>
      <c r="I3778" s="9">
        <v>28</v>
      </c>
      <c r="J3778" s="9">
        <v>0</v>
      </c>
      <c r="K3778" s="9">
        <v>2962</v>
      </c>
      <c r="L3778" s="9">
        <v>107</v>
      </c>
      <c r="M3778" s="9">
        <v>0</v>
      </c>
      <c r="O3778" s="11">
        <f t="shared" si="667"/>
        <v>44040</v>
      </c>
      <c r="P3778" s="11">
        <v>0</v>
      </c>
      <c r="Q3778" s="11">
        <f t="shared" si="668"/>
        <v>2962</v>
      </c>
      <c r="S3778" s="11">
        <f t="shared" si="660"/>
        <v>44040</v>
      </c>
      <c r="T3778" s="11">
        <f t="shared" si="661"/>
        <v>44040</v>
      </c>
      <c r="U3778" s="11">
        <f t="shared" si="670"/>
        <v>-3274</v>
      </c>
      <c r="V3778" s="11">
        <f t="shared" si="663"/>
        <v>43933</v>
      </c>
      <c r="W3778" s="12">
        <f t="shared" si="671"/>
        <v>0.99757039055404173</v>
      </c>
      <c r="X3778" s="11">
        <f t="shared" si="672"/>
        <v>107</v>
      </c>
      <c r="Y3778" s="12">
        <f t="shared" si="673"/>
        <v>2.4296094459582197E-3</v>
      </c>
      <c r="AB3778" s="11"/>
    </row>
    <row r="3779" spans="1:28">
      <c r="A3779" s="1">
        <v>38476</v>
      </c>
      <c r="B3779" s="7" t="s">
        <v>61</v>
      </c>
      <c r="C3779" s="8" t="str">
        <f t="shared" si="669"/>
        <v>Wed</v>
      </c>
      <c r="E3779" s="10">
        <v>16</v>
      </c>
      <c r="F3779" s="9">
        <v>31965</v>
      </c>
      <c r="G3779" s="35">
        <v>9614</v>
      </c>
      <c r="H3779" s="61">
        <v>9639</v>
      </c>
      <c r="I3779" s="9">
        <v>167</v>
      </c>
      <c r="J3779" s="9">
        <v>0</v>
      </c>
      <c r="K3779" s="9">
        <v>2963</v>
      </c>
      <c r="L3779" s="9">
        <v>694</v>
      </c>
      <c r="M3779" s="9">
        <v>0</v>
      </c>
      <c r="O3779" s="11">
        <f t="shared" si="667"/>
        <v>55042</v>
      </c>
      <c r="P3779" s="11">
        <v>0</v>
      </c>
      <c r="Q3779" s="11">
        <f t="shared" si="668"/>
        <v>2963</v>
      </c>
      <c r="S3779" s="11">
        <f t="shared" ref="S3779:S3842" si="674">O3779-P3779</f>
        <v>55042</v>
      </c>
      <c r="T3779" s="11">
        <f t="shared" ref="T3779:T3842" si="675">SUM(S3779,D3779)</f>
        <v>55042</v>
      </c>
      <c r="U3779" s="11">
        <f t="shared" si="670"/>
        <v>11002</v>
      </c>
      <c r="V3779" s="11">
        <f t="shared" ref="V3779:V3842" si="676">SUM(F3779:K3779)-P3779</f>
        <v>54348</v>
      </c>
      <c r="W3779" s="12">
        <f t="shared" si="671"/>
        <v>0.98739144653173938</v>
      </c>
      <c r="X3779" s="11">
        <f t="shared" si="672"/>
        <v>694</v>
      </c>
      <c r="Y3779" s="12">
        <f t="shared" si="673"/>
        <v>1.26085534682606E-2</v>
      </c>
      <c r="AB3779" s="11"/>
    </row>
    <row r="3780" spans="1:28">
      <c r="A3780" s="1">
        <v>38477</v>
      </c>
      <c r="B3780" s="7" t="s">
        <v>61</v>
      </c>
      <c r="C3780" s="8" t="str">
        <f t="shared" si="669"/>
        <v>Thur</v>
      </c>
      <c r="E3780" s="10">
        <v>10</v>
      </c>
      <c r="F3780" s="9">
        <v>27568</v>
      </c>
      <c r="G3780" s="35">
        <v>8316</v>
      </c>
      <c r="H3780" s="61">
        <v>8030</v>
      </c>
      <c r="I3780" s="9">
        <v>3</v>
      </c>
      <c r="J3780" s="9">
        <v>0</v>
      </c>
      <c r="K3780" s="9">
        <v>2547</v>
      </c>
      <c r="L3780" s="9">
        <v>329</v>
      </c>
      <c r="M3780" s="9">
        <v>0</v>
      </c>
      <c r="O3780" s="11">
        <f t="shared" ref="O3780:O3843" si="677">SUM(F3780:M3780)</f>
        <v>46793</v>
      </c>
      <c r="P3780" s="11">
        <v>0</v>
      </c>
      <c r="Q3780" s="11">
        <f t="shared" ref="Q3780:Q3843" si="678">K3780-P3780</f>
        <v>2547</v>
      </c>
      <c r="S3780" s="11">
        <f t="shared" si="674"/>
        <v>46793</v>
      </c>
      <c r="T3780" s="11">
        <f t="shared" si="675"/>
        <v>46793</v>
      </c>
      <c r="U3780" s="11">
        <f t="shared" si="670"/>
        <v>-8249</v>
      </c>
      <c r="V3780" s="11">
        <f t="shared" si="676"/>
        <v>46464</v>
      </c>
      <c r="W3780" s="12">
        <f t="shared" si="671"/>
        <v>0.99296903382984636</v>
      </c>
      <c r="X3780" s="11">
        <f t="shared" si="672"/>
        <v>329</v>
      </c>
      <c r="Y3780" s="12">
        <f t="shared" si="673"/>
        <v>7.0309661701536555E-3</v>
      </c>
      <c r="AB3780" s="11"/>
    </row>
    <row r="3781" spans="1:28">
      <c r="A3781" s="1">
        <v>38478</v>
      </c>
      <c r="B3781" s="7" t="s">
        <v>61</v>
      </c>
      <c r="C3781" s="8" t="str">
        <f t="shared" si="669"/>
        <v>Fri</v>
      </c>
      <c r="E3781" s="10">
        <v>15</v>
      </c>
      <c r="F3781" s="9">
        <v>35988</v>
      </c>
      <c r="G3781" s="35">
        <v>9720</v>
      </c>
      <c r="H3781" s="61">
        <v>9714</v>
      </c>
      <c r="I3781" s="9">
        <v>31</v>
      </c>
      <c r="J3781" s="9">
        <v>0</v>
      </c>
      <c r="K3781" s="9">
        <v>3074</v>
      </c>
      <c r="L3781" s="9">
        <v>786</v>
      </c>
      <c r="M3781" s="9">
        <v>0</v>
      </c>
      <c r="O3781" s="11">
        <f t="shared" si="677"/>
        <v>59313</v>
      </c>
      <c r="P3781" s="11">
        <v>0</v>
      </c>
      <c r="Q3781" s="11">
        <f t="shared" si="678"/>
        <v>3074</v>
      </c>
      <c r="S3781" s="11">
        <f t="shared" si="674"/>
        <v>59313</v>
      </c>
      <c r="T3781" s="11">
        <f t="shared" si="675"/>
        <v>59313</v>
      </c>
      <c r="U3781" s="11">
        <f t="shared" si="670"/>
        <v>12520</v>
      </c>
      <c r="V3781" s="11">
        <f t="shared" si="676"/>
        <v>58527</v>
      </c>
      <c r="W3781" s="12">
        <f t="shared" si="671"/>
        <v>0.98674826766476154</v>
      </c>
      <c r="X3781" s="11">
        <f t="shared" si="672"/>
        <v>786</v>
      </c>
      <c r="Y3781" s="12">
        <f t="shared" si="673"/>
        <v>1.325173233523848E-2</v>
      </c>
      <c r="AB3781" s="11"/>
    </row>
    <row r="3782" spans="1:28">
      <c r="A3782" s="1">
        <v>38479</v>
      </c>
      <c r="B3782" s="7" t="s">
        <v>61</v>
      </c>
      <c r="C3782" s="8" t="str">
        <f t="shared" si="669"/>
        <v>Sat</v>
      </c>
      <c r="E3782" s="10">
        <v>4</v>
      </c>
      <c r="F3782" s="9">
        <v>20279</v>
      </c>
      <c r="G3782" s="35">
        <v>6311</v>
      </c>
      <c r="H3782" s="61">
        <v>5276</v>
      </c>
      <c r="I3782" s="9">
        <v>0</v>
      </c>
      <c r="J3782" s="9">
        <v>0</v>
      </c>
      <c r="K3782" s="9">
        <v>2751</v>
      </c>
      <c r="L3782" s="9">
        <v>0</v>
      </c>
      <c r="M3782" s="9">
        <v>0</v>
      </c>
      <c r="O3782" s="11">
        <f t="shared" si="677"/>
        <v>34617</v>
      </c>
      <c r="P3782" s="11">
        <v>0</v>
      </c>
      <c r="Q3782" s="11">
        <f t="shared" si="678"/>
        <v>2751</v>
      </c>
      <c r="S3782" s="11">
        <f t="shared" si="674"/>
        <v>34617</v>
      </c>
      <c r="T3782" s="11">
        <f t="shared" si="675"/>
        <v>34617</v>
      </c>
      <c r="U3782" s="11">
        <f t="shared" si="670"/>
        <v>-24696</v>
      </c>
      <c r="V3782" s="11">
        <f t="shared" si="676"/>
        <v>34617</v>
      </c>
      <c r="W3782" s="12">
        <f t="shared" si="671"/>
        <v>1</v>
      </c>
      <c r="X3782" s="11">
        <f t="shared" si="672"/>
        <v>0</v>
      </c>
      <c r="Y3782" s="12">
        <f t="shared" si="673"/>
        <v>0</v>
      </c>
      <c r="AB3782" s="11"/>
    </row>
    <row r="3783" spans="1:28">
      <c r="A3783" s="1">
        <v>38480</v>
      </c>
      <c r="B3783" s="7" t="s">
        <v>61</v>
      </c>
      <c r="C3783" s="8" t="str">
        <f t="shared" si="669"/>
        <v>Sun</v>
      </c>
      <c r="E3783" s="10">
        <v>0</v>
      </c>
      <c r="F3783" s="9">
        <v>17462</v>
      </c>
      <c r="G3783" s="35">
        <v>5617</v>
      </c>
      <c r="H3783" s="61">
        <v>4793</v>
      </c>
      <c r="I3783" s="9">
        <v>0</v>
      </c>
      <c r="J3783" s="9">
        <v>0</v>
      </c>
      <c r="K3783" s="9">
        <v>2744</v>
      </c>
      <c r="L3783" s="9">
        <v>0</v>
      </c>
      <c r="M3783" s="9">
        <v>0</v>
      </c>
      <c r="O3783" s="11">
        <f t="shared" si="677"/>
        <v>30616</v>
      </c>
      <c r="P3783" s="11">
        <v>0</v>
      </c>
      <c r="Q3783" s="11">
        <f t="shared" si="678"/>
        <v>2744</v>
      </c>
      <c r="S3783" s="11">
        <f t="shared" si="674"/>
        <v>30616</v>
      </c>
      <c r="T3783" s="11">
        <f t="shared" si="675"/>
        <v>30616</v>
      </c>
      <c r="U3783" s="11">
        <f t="shared" si="670"/>
        <v>-4001</v>
      </c>
      <c r="V3783" s="11">
        <f t="shared" si="676"/>
        <v>30616</v>
      </c>
      <c r="W3783" s="12">
        <f t="shared" si="671"/>
        <v>1</v>
      </c>
      <c r="X3783" s="11">
        <f t="shared" si="672"/>
        <v>0</v>
      </c>
      <c r="Y3783" s="12">
        <f t="shared" si="673"/>
        <v>0</v>
      </c>
      <c r="AB3783" s="11"/>
    </row>
    <row r="3784" spans="1:28">
      <c r="A3784" s="1">
        <v>38481</v>
      </c>
      <c r="B3784" s="7" t="s">
        <v>61</v>
      </c>
      <c r="C3784" s="8" t="str">
        <f t="shared" si="669"/>
        <v>Mon</v>
      </c>
      <c r="E3784" s="10">
        <v>0</v>
      </c>
      <c r="F3784" s="9">
        <v>17088</v>
      </c>
      <c r="G3784" s="35">
        <v>5878</v>
      </c>
      <c r="H3784" s="61">
        <v>5514</v>
      </c>
      <c r="I3784" s="9">
        <v>0</v>
      </c>
      <c r="J3784" s="9">
        <v>0</v>
      </c>
      <c r="K3784" s="9">
        <v>2626</v>
      </c>
      <c r="L3784" s="9">
        <v>0</v>
      </c>
      <c r="M3784" s="9">
        <v>0</v>
      </c>
      <c r="O3784" s="11">
        <f t="shared" si="677"/>
        <v>31106</v>
      </c>
      <c r="P3784" s="11">
        <v>0</v>
      </c>
      <c r="Q3784" s="11">
        <f t="shared" si="678"/>
        <v>2626</v>
      </c>
      <c r="S3784" s="11">
        <f t="shared" si="674"/>
        <v>31106</v>
      </c>
      <c r="T3784" s="11">
        <f t="shared" si="675"/>
        <v>31106</v>
      </c>
      <c r="U3784" s="11">
        <f t="shared" si="670"/>
        <v>490</v>
      </c>
      <c r="V3784" s="11">
        <f t="shared" si="676"/>
        <v>31106</v>
      </c>
      <c r="W3784" s="12">
        <f t="shared" si="671"/>
        <v>1</v>
      </c>
      <c r="X3784" s="11">
        <f t="shared" si="672"/>
        <v>0</v>
      </c>
      <c r="Y3784" s="12">
        <f t="shared" si="673"/>
        <v>0</v>
      </c>
      <c r="AB3784" s="11"/>
    </row>
    <row r="3785" spans="1:28">
      <c r="A3785" s="1">
        <v>38482</v>
      </c>
      <c r="B3785" s="7" t="s">
        <v>61</v>
      </c>
      <c r="C3785" s="8" t="str">
        <f t="shared" si="669"/>
        <v>Tue</v>
      </c>
      <c r="E3785" s="10">
        <v>0</v>
      </c>
      <c r="F3785" s="9">
        <v>16317</v>
      </c>
      <c r="G3785" s="35">
        <v>5572</v>
      </c>
      <c r="H3785" s="61">
        <v>5373</v>
      </c>
      <c r="I3785" s="9">
        <v>0</v>
      </c>
      <c r="J3785" s="9">
        <v>0</v>
      </c>
      <c r="K3785" s="9">
        <v>2509</v>
      </c>
      <c r="L3785" s="9">
        <v>0</v>
      </c>
      <c r="M3785" s="9">
        <v>0</v>
      </c>
      <c r="O3785" s="11">
        <f t="shared" si="677"/>
        <v>29771</v>
      </c>
      <c r="P3785" s="11">
        <v>0</v>
      </c>
      <c r="Q3785" s="11">
        <f t="shared" si="678"/>
        <v>2509</v>
      </c>
      <c r="S3785" s="11">
        <f t="shared" si="674"/>
        <v>29771</v>
      </c>
      <c r="T3785" s="11">
        <f t="shared" si="675"/>
        <v>29771</v>
      </c>
      <c r="U3785" s="11">
        <f t="shared" si="670"/>
        <v>-1335</v>
      </c>
      <c r="V3785" s="11">
        <f t="shared" si="676"/>
        <v>29771</v>
      </c>
      <c r="W3785" s="12">
        <f t="shared" si="671"/>
        <v>1</v>
      </c>
      <c r="X3785" s="11">
        <f t="shared" si="672"/>
        <v>0</v>
      </c>
      <c r="Y3785" s="12">
        <f t="shared" si="673"/>
        <v>0</v>
      </c>
      <c r="AB3785" s="11"/>
    </row>
    <row r="3786" spans="1:28">
      <c r="A3786" s="1">
        <v>38483</v>
      </c>
      <c r="B3786" s="7" t="s">
        <v>61</v>
      </c>
      <c r="C3786" s="8" t="str">
        <f t="shared" si="669"/>
        <v>Wed</v>
      </c>
      <c r="E3786" s="10">
        <v>0</v>
      </c>
      <c r="F3786" s="9">
        <v>15276</v>
      </c>
      <c r="G3786" s="35">
        <v>5314</v>
      </c>
      <c r="H3786" s="61">
        <v>4747</v>
      </c>
      <c r="I3786" s="9">
        <v>0</v>
      </c>
      <c r="J3786" s="9">
        <v>0</v>
      </c>
      <c r="K3786" s="9">
        <v>2582</v>
      </c>
      <c r="L3786" s="9">
        <v>0</v>
      </c>
      <c r="M3786" s="9">
        <v>0</v>
      </c>
      <c r="O3786" s="11">
        <f t="shared" si="677"/>
        <v>27919</v>
      </c>
      <c r="P3786" s="11">
        <v>0</v>
      </c>
      <c r="Q3786" s="11">
        <f t="shared" si="678"/>
        <v>2582</v>
      </c>
      <c r="S3786" s="11">
        <f t="shared" si="674"/>
        <v>27919</v>
      </c>
      <c r="T3786" s="11">
        <f t="shared" si="675"/>
        <v>27919</v>
      </c>
      <c r="U3786" s="11">
        <f t="shared" si="670"/>
        <v>-1852</v>
      </c>
      <c r="V3786" s="11">
        <f t="shared" si="676"/>
        <v>27919</v>
      </c>
      <c r="W3786" s="12">
        <f t="shared" si="671"/>
        <v>1</v>
      </c>
      <c r="X3786" s="11">
        <f t="shared" si="672"/>
        <v>0</v>
      </c>
      <c r="Y3786" s="12">
        <f t="shared" si="673"/>
        <v>0</v>
      </c>
      <c r="AB3786" s="11"/>
    </row>
    <row r="3787" spans="1:28">
      <c r="A3787" s="1">
        <v>38484</v>
      </c>
      <c r="B3787" s="7" t="s">
        <v>61</v>
      </c>
      <c r="C3787" s="8" t="str">
        <f t="shared" si="669"/>
        <v>Thur</v>
      </c>
      <c r="E3787" s="10">
        <v>0</v>
      </c>
      <c r="F3787" s="9">
        <v>15056</v>
      </c>
      <c r="G3787" s="35">
        <v>5106</v>
      </c>
      <c r="H3787" s="61">
        <v>4383</v>
      </c>
      <c r="I3787" s="9">
        <v>0</v>
      </c>
      <c r="J3787" s="9">
        <v>0</v>
      </c>
      <c r="K3787" s="9">
        <v>4438</v>
      </c>
      <c r="L3787" s="9">
        <v>0</v>
      </c>
      <c r="M3787" s="9">
        <v>0</v>
      </c>
      <c r="O3787" s="11">
        <f t="shared" si="677"/>
        <v>28983</v>
      </c>
      <c r="P3787" s="11">
        <v>0</v>
      </c>
      <c r="Q3787" s="11">
        <f t="shared" si="678"/>
        <v>4438</v>
      </c>
      <c r="S3787" s="11">
        <f t="shared" si="674"/>
        <v>28983</v>
      </c>
      <c r="T3787" s="11">
        <f t="shared" si="675"/>
        <v>28983</v>
      </c>
      <c r="U3787" s="11">
        <f t="shared" si="670"/>
        <v>1064</v>
      </c>
      <c r="V3787" s="11">
        <f t="shared" si="676"/>
        <v>28983</v>
      </c>
      <c r="W3787" s="12">
        <f t="shared" si="671"/>
        <v>1</v>
      </c>
      <c r="X3787" s="11">
        <f t="shared" si="672"/>
        <v>0</v>
      </c>
      <c r="Y3787" s="12">
        <f t="shared" si="673"/>
        <v>0</v>
      </c>
      <c r="AB3787" s="11"/>
    </row>
    <row r="3788" spans="1:28">
      <c r="A3788" s="1">
        <v>38485</v>
      </c>
      <c r="B3788" s="7" t="s">
        <v>61</v>
      </c>
      <c r="C3788" s="8" t="str">
        <f t="shared" si="669"/>
        <v>Fri</v>
      </c>
      <c r="E3788" s="10">
        <v>4</v>
      </c>
      <c r="F3788" s="9">
        <v>15106</v>
      </c>
      <c r="G3788" s="35">
        <v>4924</v>
      </c>
      <c r="H3788" s="61">
        <v>4147</v>
      </c>
      <c r="I3788" s="9">
        <v>0</v>
      </c>
      <c r="J3788" s="9">
        <v>0</v>
      </c>
      <c r="K3788" s="9">
        <v>4979</v>
      </c>
      <c r="L3788" s="9">
        <v>0</v>
      </c>
      <c r="M3788" s="9">
        <v>0</v>
      </c>
      <c r="O3788" s="11">
        <f t="shared" si="677"/>
        <v>29156</v>
      </c>
      <c r="P3788" s="11">
        <v>0</v>
      </c>
      <c r="Q3788" s="11">
        <f t="shared" si="678"/>
        <v>4979</v>
      </c>
      <c r="S3788" s="11">
        <f t="shared" si="674"/>
        <v>29156</v>
      </c>
      <c r="T3788" s="11">
        <f t="shared" si="675"/>
        <v>29156</v>
      </c>
      <c r="U3788" s="11">
        <f t="shared" si="670"/>
        <v>173</v>
      </c>
      <c r="V3788" s="11">
        <f t="shared" si="676"/>
        <v>29156</v>
      </c>
      <c r="W3788" s="12">
        <f t="shared" si="671"/>
        <v>1</v>
      </c>
      <c r="X3788" s="11">
        <f t="shared" si="672"/>
        <v>0</v>
      </c>
      <c r="Y3788" s="12">
        <f t="shared" si="673"/>
        <v>0</v>
      </c>
      <c r="AB3788" s="11"/>
    </row>
    <row r="3789" spans="1:28">
      <c r="A3789" s="1">
        <v>38486</v>
      </c>
      <c r="B3789" s="7" t="s">
        <v>61</v>
      </c>
      <c r="C3789" s="8" t="str">
        <f t="shared" si="669"/>
        <v>Sat</v>
      </c>
      <c r="E3789" s="10">
        <v>0</v>
      </c>
      <c r="F3789" s="9">
        <v>12930</v>
      </c>
      <c r="G3789" s="35">
        <v>4214</v>
      </c>
      <c r="H3789" s="61">
        <v>2442</v>
      </c>
      <c r="I3789" s="9">
        <v>0</v>
      </c>
      <c r="J3789" s="9">
        <v>0</v>
      </c>
      <c r="K3789" s="9">
        <v>3958</v>
      </c>
      <c r="L3789" s="9">
        <v>0</v>
      </c>
      <c r="M3789" s="9">
        <v>0</v>
      </c>
      <c r="O3789" s="11">
        <f t="shared" si="677"/>
        <v>23544</v>
      </c>
      <c r="P3789" s="11">
        <v>0</v>
      </c>
      <c r="Q3789" s="11">
        <f t="shared" si="678"/>
        <v>3958</v>
      </c>
      <c r="S3789" s="11">
        <f t="shared" si="674"/>
        <v>23544</v>
      </c>
      <c r="T3789" s="11">
        <f t="shared" si="675"/>
        <v>23544</v>
      </c>
      <c r="U3789" s="11">
        <f t="shared" si="670"/>
        <v>-5612</v>
      </c>
      <c r="V3789" s="11">
        <f t="shared" si="676"/>
        <v>23544</v>
      </c>
      <c r="W3789" s="12">
        <f t="shared" si="671"/>
        <v>1</v>
      </c>
      <c r="X3789" s="11">
        <f t="shared" si="672"/>
        <v>0</v>
      </c>
      <c r="Y3789" s="12">
        <f t="shared" si="673"/>
        <v>0</v>
      </c>
      <c r="AB3789" s="11"/>
    </row>
    <row r="3790" spans="1:28">
      <c r="A3790" s="1">
        <v>38487</v>
      </c>
      <c r="B3790" s="7" t="s">
        <v>61</v>
      </c>
      <c r="C3790" s="8" t="str">
        <f t="shared" si="669"/>
        <v>Sun</v>
      </c>
      <c r="E3790" s="10">
        <v>0</v>
      </c>
      <c r="F3790" s="9">
        <v>14063</v>
      </c>
      <c r="G3790" s="35">
        <v>4396</v>
      </c>
      <c r="H3790" s="61">
        <v>3288</v>
      </c>
      <c r="I3790" s="9">
        <v>0</v>
      </c>
      <c r="J3790" s="9">
        <v>0</v>
      </c>
      <c r="K3790" s="9">
        <v>4570</v>
      </c>
      <c r="L3790" s="9">
        <v>0</v>
      </c>
      <c r="M3790" s="9">
        <v>0</v>
      </c>
      <c r="O3790" s="11">
        <f t="shared" si="677"/>
        <v>26317</v>
      </c>
      <c r="P3790" s="11">
        <v>0</v>
      </c>
      <c r="Q3790" s="11">
        <f t="shared" si="678"/>
        <v>4570</v>
      </c>
      <c r="S3790" s="11">
        <f t="shared" si="674"/>
        <v>26317</v>
      </c>
      <c r="T3790" s="11">
        <f t="shared" si="675"/>
        <v>26317</v>
      </c>
      <c r="U3790" s="11">
        <f t="shared" si="670"/>
        <v>2773</v>
      </c>
      <c r="V3790" s="11">
        <f t="shared" si="676"/>
        <v>26317</v>
      </c>
      <c r="W3790" s="12">
        <f t="shared" si="671"/>
        <v>1</v>
      </c>
      <c r="X3790" s="11">
        <f t="shared" si="672"/>
        <v>0</v>
      </c>
      <c r="Y3790" s="12">
        <f t="shared" si="673"/>
        <v>0</v>
      </c>
      <c r="AB3790" s="11"/>
    </row>
    <row r="3791" spans="1:28">
      <c r="A3791" s="1">
        <v>38488</v>
      </c>
      <c r="B3791" s="7" t="s">
        <v>61</v>
      </c>
      <c r="C3791" s="8" t="str">
        <f t="shared" si="669"/>
        <v>Mon</v>
      </c>
      <c r="E3791" s="10">
        <v>1</v>
      </c>
      <c r="F3791" s="9">
        <v>15175</v>
      </c>
      <c r="G3791" s="35">
        <v>4884</v>
      </c>
      <c r="H3791" s="61">
        <v>4459</v>
      </c>
      <c r="I3791" s="9">
        <v>0</v>
      </c>
      <c r="J3791" s="9">
        <v>0</v>
      </c>
      <c r="K3791" s="9">
        <v>5382</v>
      </c>
      <c r="L3791" s="9">
        <v>0</v>
      </c>
      <c r="M3791" s="9">
        <v>0</v>
      </c>
      <c r="O3791" s="11">
        <f t="shared" si="677"/>
        <v>29900</v>
      </c>
      <c r="P3791" s="11">
        <v>0</v>
      </c>
      <c r="Q3791" s="11">
        <f t="shared" si="678"/>
        <v>5382</v>
      </c>
      <c r="S3791" s="11">
        <f t="shared" si="674"/>
        <v>29900</v>
      </c>
      <c r="T3791" s="11">
        <f t="shared" si="675"/>
        <v>29900</v>
      </c>
      <c r="U3791" s="11">
        <f t="shared" si="670"/>
        <v>3583</v>
      </c>
      <c r="V3791" s="11">
        <f t="shared" si="676"/>
        <v>29900</v>
      </c>
      <c r="W3791" s="12">
        <f t="shared" si="671"/>
        <v>1</v>
      </c>
      <c r="X3791" s="11">
        <f t="shared" si="672"/>
        <v>0</v>
      </c>
      <c r="Y3791" s="12">
        <f t="shared" si="673"/>
        <v>0</v>
      </c>
      <c r="AB3791" s="11"/>
    </row>
    <row r="3792" spans="1:28">
      <c r="A3792" s="1">
        <v>38489</v>
      </c>
      <c r="B3792" s="7" t="s">
        <v>61</v>
      </c>
      <c r="C3792" s="8" t="str">
        <f t="shared" si="669"/>
        <v>Tue</v>
      </c>
      <c r="E3792" s="10">
        <v>3</v>
      </c>
      <c r="F3792" s="9">
        <v>10370</v>
      </c>
      <c r="G3792" s="35">
        <v>2803</v>
      </c>
      <c r="H3792" s="61">
        <v>2104</v>
      </c>
      <c r="I3792" s="9">
        <v>0</v>
      </c>
      <c r="J3792" s="9">
        <v>0</v>
      </c>
      <c r="K3792" s="9">
        <v>14571</v>
      </c>
      <c r="L3792" s="9">
        <v>0</v>
      </c>
      <c r="M3792" s="9">
        <v>0</v>
      </c>
      <c r="O3792" s="11">
        <f t="shared" si="677"/>
        <v>29848</v>
      </c>
      <c r="P3792" s="11">
        <v>0</v>
      </c>
      <c r="Q3792" s="11">
        <f t="shared" si="678"/>
        <v>14571</v>
      </c>
      <c r="S3792" s="11">
        <f t="shared" si="674"/>
        <v>29848</v>
      </c>
      <c r="T3792" s="11">
        <f t="shared" si="675"/>
        <v>29848</v>
      </c>
      <c r="U3792" s="11">
        <f t="shared" si="670"/>
        <v>-52</v>
      </c>
      <c r="V3792" s="11">
        <f t="shared" si="676"/>
        <v>29848</v>
      </c>
      <c r="W3792" s="12">
        <f t="shared" si="671"/>
        <v>1</v>
      </c>
      <c r="X3792" s="11">
        <f t="shared" si="672"/>
        <v>0</v>
      </c>
      <c r="Y3792" s="12">
        <f t="shared" si="673"/>
        <v>0</v>
      </c>
      <c r="AB3792" s="11"/>
    </row>
    <row r="3793" spans="1:28">
      <c r="A3793" s="1">
        <v>38490</v>
      </c>
      <c r="B3793" s="7" t="s">
        <v>61</v>
      </c>
      <c r="C3793" s="8" t="str">
        <f t="shared" si="669"/>
        <v>Wed</v>
      </c>
      <c r="E3793" s="10">
        <v>0</v>
      </c>
      <c r="F3793" s="9">
        <v>9577</v>
      </c>
      <c r="G3793" s="35">
        <v>2323</v>
      </c>
      <c r="H3793" s="61">
        <v>1735</v>
      </c>
      <c r="I3793" s="9">
        <v>0</v>
      </c>
      <c r="J3793" s="9">
        <v>0</v>
      </c>
      <c r="K3793" s="9">
        <v>14891</v>
      </c>
      <c r="L3793" s="9">
        <v>0</v>
      </c>
      <c r="M3793" s="9">
        <v>0</v>
      </c>
      <c r="O3793" s="11">
        <f t="shared" si="677"/>
        <v>28526</v>
      </c>
      <c r="P3793" s="11">
        <v>0</v>
      </c>
      <c r="Q3793" s="11">
        <f t="shared" si="678"/>
        <v>14891</v>
      </c>
      <c r="S3793" s="11">
        <f t="shared" si="674"/>
        <v>28526</v>
      </c>
      <c r="T3793" s="11">
        <f t="shared" si="675"/>
        <v>28526</v>
      </c>
      <c r="U3793" s="11">
        <f t="shared" si="670"/>
        <v>-1322</v>
      </c>
      <c r="V3793" s="11">
        <f t="shared" si="676"/>
        <v>28526</v>
      </c>
      <c r="W3793" s="12">
        <f t="shared" si="671"/>
        <v>1</v>
      </c>
      <c r="X3793" s="11">
        <f t="shared" si="672"/>
        <v>0</v>
      </c>
      <c r="Y3793" s="12">
        <f t="shared" si="673"/>
        <v>0</v>
      </c>
      <c r="AB3793" s="11"/>
    </row>
    <row r="3794" spans="1:28">
      <c r="A3794" s="1">
        <v>38491</v>
      </c>
      <c r="B3794" s="7" t="s">
        <v>61</v>
      </c>
      <c r="C3794" s="8" t="str">
        <f t="shared" si="669"/>
        <v>Thur</v>
      </c>
      <c r="E3794" s="10">
        <v>0</v>
      </c>
      <c r="F3794" s="9">
        <v>10928</v>
      </c>
      <c r="G3794" s="35">
        <v>2562</v>
      </c>
      <c r="H3794" s="61">
        <v>3718</v>
      </c>
      <c r="I3794" s="9">
        <v>0</v>
      </c>
      <c r="J3794" s="9">
        <v>0</v>
      </c>
      <c r="K3794" s="9">
        <v>11125</v>
      </c>
      <c r="L3794" s="9">
        <v>0</v>
      </c>
      <c r="M3794" s="9">
        <v>0</v>
      </c>
      <c r="O3794" s="11">
        <f t="shared" si="677"/>
        <v>28333</v>
      </c>
      <c r="P3794" s="11">
        <v>0</v>
      </c>
      <c r="Q3794" s="11">
        <f t="shared" si="678"/>
        <v>11125</v>
      </c>
      <c r="S3794" s="11">
        <f t="shared" si="674"/>
        <v>28333</v>
      </c>
      <c r="T3794" s="11">
        <f t="shared" si="675"/>
        <v>28333</v>
      </c>
      <c r="U3794" s="11">
        <f t="shared" si="670"/>
        <v>-193</v>
      </c>
      <c r="V3794" s="11">
        <f t="shared" si="676"/>
        <v>28333</v>
      </c>
      <c r="W3794" s="12">
        <f t="shared" si="671"/>
        <v>1</v>
      </c>
      <c r="X3794" s="11">
        <f t="shared" si="672"/>
        <v>0</v>
      </c>
      <c r="Y3794" s="12">
        <f t="shared" si="673"/>
        <v>0</v>
      </c>
      <c r="AB3794" s="11"/>
    </row>
    <row r="3795" spans="1:28">
      <c r="A3795" s="1">
        <v>38492</v>
      </c>
      <c r="B3795" s="7" t="s">
        <v>61</v>
      </c>
      <c r="C3795" s="8" t="str">
        <f t="shared" si="669"/>
        <v>Fri</v>
      </c>
      <c r="E3795" s="10">
        <v>7</v>
      </c>
      <c r="F3795" s="9">
        <v>13985</v>
      </c>
      <c r="G3795" s="35">
        <v>2896</v>
      </c>
      <c r="H3795" s="61">
        <v>5170</v>
      </c>
      <c r="I3795" s="9">
        <v>0</v>
      </c>
      <c r="J3795" s="9">
        <v>0</v>
      </c>
      <c r="K3795" s="9">
        <v>11378</v>
      </c>
      <c r="L3795" s="9">
        <v>0</v>
      </c>
      <c r="M3795" s="9">
        <v>0</v>
      </c>
      <c r="O3795" s="11">
        <f t="shared" si="677"/>
        <v>33429</v>
      </c>
      <c r="P3795" s="11">
        <v>0</v>
      </c>
      <c r="Q3795" s="11">
        <f t="shared" si="678"/>
        <v>11378</v>
      </c>
      <c r="S3795" s="11">
        <f t="shared" si="674"/>
        <v>33429</v>
      </c>
      <c r="T3795" s="11">
        <f t="shared" si="675"/>
        <v>33429</v>
      </c>
      <c r="U3795" s="11">
        <f t="shared" si="670"/>
        <v>5096</v>
      </c>
      <c r="V3795" s="11">
        <f t="shared" si="676"/>
        <v>33429</v>
      </c>
      <c r="W3795" s="12">
        <f t="shared" si="671"/>
        <v>1</v>
      </c>
      <c r="X3795" s="11">
        <f t="shared" si="672"/>
        <v>0</v>
      </c>
      <c r="Y3795" s="12">
        <f t="shared" si="673"/>
        <v>0</v>
      </c>
      <c r="AB3795" s="11"/>
    </row>
    <row r="3796" spans="1:28">
      <c r="A3796" s="1">
        <v>38493</v>
      </c>
      <c r="B3796" s="7" t="s">
        <v>61</v>
      </c>
      <c r="C3796" s="8" t="str">
        <f t="shared" si="669"/>
        <v>Sat</v>
      </c>
      <c r="E3796" s="10">
        <v>4</v>
      </c>
      <c r="F3796" s="9">
        <v>11663</v>
      </c>
      <c r="G3796" s="35">
        <v>2545</v>
      </c>
      <c r="H3796" s="61">
        <v>3516</v>
      </c>
      <c r="I3796" s="9">
        <v>0</v>
      </c>
      <c r="J3796" s="9">
        <v>0</v>
      </c>
      <c r="K3796" s="9">
        <v>9388</v>
      </c>
      <c r="L3796" s="9">
        <v>0</v>
      </c>
      <c r="M3796" s="9">
        <v>0</v>
      </c>
      <c r="O3796" s="11">
        <f t="shared" si="677"/>
        <v>27112</v>
      </c>
      <c r="P3796" s="11">
        <v>0</v>
      </c>
      <c r="Q3796" s="11">
        <f t="shared" si="678"/>
        <v>9388</v>
      </c>
      <c r="S3796" s="11">
        <f t="shared" si="674"/>
        <v>27112</v>
      </c>
      <c r="T3796" s="11">
        <f t="shared" si="675"/>
        <v>27112</v>
      </c>
      <c r="U3796" s="11">
        <f t="shared" si="670"/>
        <v>-6317</v>
      </c>
      <c r="V3796" s="11">
        <f t="shared" si="676"/>
        <v>27112</v>
      </c>
      <c r="W3796" s="12">
        <f t="shared" si="671"/>
        <v>1</v>
      </c>
      <c r="X3796" s="11">
        <f t="shared" si="672"/>
        <v>0</v>
      </c>
      <c r="Y3796" s="12">
        <f t="shared" si="673"/>
        <v>0</v>
      </c>
      <c r="AB3796" s="11"/>
    </row>
    <row r="3797" spans="1:28">
      <c r="A3797" s="1">
        <v>38494</v>
      </c>
      <c r="B3797" s="7" t="s">
        <v>61</v>
      </c>
      <c r="C3797" s="8" t="str">
        <f t="shared" si="669"/>
        <v>Sun</v>
      </c>
      <c r="E3797" s="10">
        <v>0</v>
      </c>
      <c r="F3797" s="9">
        <v>10682</v>
      </c>
      <c r="G3797" s="35">
        <v>2500</v>
      </c>
      <c r="H3797" s="61">
        <v>3368</v>
      </c>
      <c r="I3797" s="9">
        <v>0</v>
      </c>
      <c r="J3797" s="9">
        <v>0</v>
      </c>
      <c r="K3797" s="9">
        <v>8379</v>
      </c>
      <c r="L3797" s="9">
        <v>0</v>
      </c>
      <c r="M3797" s="9">
        <v>0</v>
      </c>
      <c r="O3797" s="11">
        <f t="shared" si="677"/>
        <v>24929</v>
      </c>
      <c r="P3797" s="11">
        <v>0</v>
      </c>
      <c r="Q3797" s="11">
        <f t="shared" si="678"/>
        <v>8379</v>
      </c>
      <c r="S3797" s="11">
        <f t="shared" si="674"/>
        <v>24929</v>
      </c>
      <c r="T3797" s="11">
        <f t="shared" si="675"/>
        <v>24929</v>
      </c>
      <c r="U3797" s="11">
        <f t="shared" si="670"/>
        <v>-2183</v>
      </c>
      <c r="V3797" s="11">
        <f t="shared" si="676"/>
        <v>24929</v>
      </c>
      <c r="W3797" s="12">
        <f t="shared" si="671"/>
        <v>1</v>
      </c>
      <c r="X3797" s="11">
        <f t="shared" si="672"/>
        <v>0</v>
      </c>
      <c r="Y3797" s="12">
        <f t="shared" si="673"/>
        <v>0</v>
      </c>
      <c r="AB3797" s="11"/>
    </row>
    <row r="3798" spans="1:28">
      <c r="A3798" s="1">
        <v>38495</v>
      </c>
      <c r="B3798" s="7" t="s">
        <v>61</v>
      </c>
      <c r="C3798" s="8" t="str">
        <f t="shared" si="669"/>
        <v>Mon</v>
      </c>
      <c r="E3798" s="10">
        <v>1</v>
      </c>
      <c r="F3798" s="9">
        <v>11970</v>
      </c>
      <c r="G3798" s="35">
        <v>2946</v>
      </c>
      <c r="H3798" s="61">
        <v>4360</v>
      </c>
      <c r="I3798" s="9">
        <v>0</v>
      </c>
      <c r="J3798" s="9">
        <v>0</v>
      </c>
      <c r="K3798" s="9">
        <v>8649</v>
      </c>
      <c r="L3798" s="9">
        <v>0</v>
      </c>
      <c r="M3798" s="9">
        <v>0</v>
      </c>
      <c r="O3798" s="11">
        <f t="shared" si="677"/>
        <v>27925</v>
      </c>
      <c r="P3798" s="11">
        <v>0</v>
      </c>
      <c r="Q3798" s="11">
        <f t="shared" si="678"/>
        <v>8649</v>
      </c>
      <c r="S3798" s="11">
        <f t="shared" si="674"/>
        <v>27925</v>
      </c>
      <c r="T3798" s="11">
        <f t="shared" si="675"/>
        <v>27925</v>
      </c>
      <c r="U3798" s="11">
        <f t="shared" si="670"/>
        <v>2996</v>
      </c>
      <c r="V3798" s="11">
        <f t="shared" si="676"/>
        <v>27925</v>
      </c>
      <c r="W3798" s="12">
        <f t="shared" si="671"/>
        <v>1</v>
      </c>
      <c r="X3798" s="11">
        <f t="shared" si="672"/>
        <v>0</v>
      </c>
      <c r="Y3798" s="12">
        <f t="shared" si="673"/>
        <v>0</v>
      </c>
      <c r="AB3798" s="11"/>
    </row>
    <row r="3799" spans="1:28">
      <c r="A3799" s="1">
        <v>38496</v>
      </c>
      <c r="B3799" s="7" t="s">
        <v>61</v>
      </c>
      <c r="C3799" s="8" t="str">
        <f t="shared" si="669"/>
        <v>Tue</v>
      </c>
      <c r="E3799" s="10">
        <v>9</v>
      </c>
      <c r="F3799" s="9">
        <v>16092</v>
      </c>
      <c r="G3799" s="35">
        <v>3668</v>
      </c>
      <c r="H3799" s="61">
        <v>5190</v>
      </c>
      <c r="I3799" s="9">
        <v>0</v>
      </c>
      <c r="J3799" s="9">
        <v>0</v>
      </c>
      <c r="K3799" s="9">
        <v>11232</v>
      </c>
      <c r="L3799" s="9">
        <v>0</v>
      </c>
      <c r="M3799" s="9">
        <v>0</v>
      </c>
      <c r="O3799" s="11">
        <f t="shared" si="677"/>
        <v>36182</v>
      </c>
      <c r="P3799" s="11">
        <v>0</v>
      </c>
      <c r="Q3799" s="11">
        <f t="shared" si="678"/>
        <v>11232</v>
      </c>
      <c r="S3799" s="11">
        <f t="shared" si="674"/>
        <v>36182</v>
      </c>
      <c r="T3799" s="11">
        <f t="shared" si="675"/>
        <v>36182</v>
      </c>
      <c r="U3799" s="11">
        <f t="shared" si="670"/>
        <v>8257</v>
      </c>
      <c r="V3799" s="11">
        <f t="shared" si="676"/>
        <v>36182</v>
      </c>
      <c r="W3799" s="12">
        <f t="shared" si="671"/>
        <v>1</v>
      </c>
      <c r="X3799" s="11">
        <f t="shared" si="672"/>
        <v>0</v>
      </c>
      <c r="Y3799" s="12">
        <f t="shared" si="673"/>
        <v>0</v>
      </c>
      <c r="AB3799" s="11"/>
    </row>
    <row r="3800" spans="1:28">
      <c r="A3800" s="1">
        <v>38497</v>
      </c>
      <c r="B3800" s="7" t="s">
        <v>61</v>
      </c>
      <c r="C3800" s="8" t="str">
        <f t="shared" si="669"/>
        <v>Wed</v>
      </c>
      <c r="E3800" s="10">
        <v>10</v>
      </c>
      <c r="F3800" s="9">
        <v>18196</v>
      </c>
      <c r="G3800" s="35">
        <v>4079</v>
      </c>
      <c r="H3800" s="61">
        <v>6135</v>
      </c>
      <c r="I3800" s="9">
        <v>0</v>
      </c>
      <c r="J3800" s="9">
        <v>0</v>
      </c>
      <c r="K3800" s="9">
        <v>11507</v>
      </c>
      <c r="L3800" s="9">
        <v>0</v>
      </c>
      <c r="M3800" s="9">
        <v>0</v>
      </c>
      <c r="O3800" s="11">
        <f t="shared" si="677"/>
        <v>39917</v>
      </c>
      <c r="P3800" s="11">
        <v>0</v>
      </c>
      <c r="Q3800" s="11">
        <f t="shared" si="678"/>
        <v>11507</v>
      </c>
      <c r="S3800" s="11">
        <f t="shared" si="674"/>
        <v>39917</v>
      </c>
      <c r="T3800" s="11">
        <f t="shared" si="675"/>
        <v>39917</v>
      </c>
      <c r="U3800" s="11">
        <f t="shared" si="670"/>
        <v>3735</v>
      </c>
      <c r="V3800" s="11">
        <f t="shared" si="676"/>
        <v>39917</v>
      </c>
      <c r="W3800" s="12">
        <f t="shared" si="671"/>
        <v>1</v>
      </c>
      <c r="X3800" s="11">
        <f t="shared" si="672"/>
        <v>0</v>
      </c>
      <c r="Y3800" s="12">
        <f t="shared" si="673"/>
        <v>0</v>
      </c>
      <c r="AB3800" s="11"/>
    </row>
    <row r="3801" spans="1:28">
      <c r="A3801" s="1">
        <v>38498</v>
      </c>
      <c r="B3801" s="7" t="s">
        <v>61</v>
      </c>
      <c r="C3801" s="8" t="str">
        <f t="shared" si="669"/>
        <v>Thur</v>
      </c>
      <c r="E3801" s="10">
        <v>0</v>
      </c>
      <c r="F3801" s="9">
        <v>11823</v>
      </c>
      <c r="G3801" s="35">
        <v>2879</v>
      </c>
      <c r="H3801" s="61">
        <v>4083</v>
      </c>
      <c r="I3801" s="9">
        <v>0</v>
      </c>
      <c r="J3801" s="9">
        <v>0</v>
      </c>
      <c r="K3801" s="9">
        <v>8204</v>
      </c>
      <c r="L3801" s="9">
        <v>0</v>
      </c>
      <c r="M3801" s="9">
        <v>0</v>
      </c>
      <c r="O3801" s="11">
        <f t="shared" si="677"/>
        <v>26989</v>
      </c>
      <c r="P3801" s="11">
        <v>0</v>
      </c>
      <c r="Q3801" s="11">
        <f t="shared" si="678"/>
        <v>8204</v>
      </c>
      <c r="S3801" s="11">
        <f t="shared" si="674"/>
        <v>26989</v>
      </c>
      <c r="T3801" s="11">
        <f t="shared" si="675"/>
        <v>26989</v>
      </c>
      <c r="U3801" s="11">
        <f t="shared" si="670"/>
        <v>-12928</v>
      </c>
      <c r="V3801" s="11">
        <f t="shared" si="676"/>
        <v>26989</v>
      </c>
      <c r="W3801" s="12">
        <f t="shared" si="671"/>
        <v>1</v>
      </c>
      <c r="X3801" s="11">
        <f t="shared" si="672"/>
        <v>0</v>
      </c>
      <c r="Y3801" s="12">
        <f t="shared" si="673"/>
        <v>0</v>
      </c>
      <c r="AB3801" s="11"/>
    </row>
    <row r="3802" spans="1:28">
      <c r="A3802" s="1">
        <v>38499</v>
      </c>
      <c r="B3802" s="7" t="s">
        <v>61</v>
      </c>
      <c r="C3802" s="8" t="str">
        <f t="shared" si="669"/>
        <v>Fri</v>
      </c>
      <c r="E3802" s="10">
        <v>0</v>
      </c>
      <c r="F3802" s="9">
        <v>10344</v>
      </c>
      <c r="G3802" s="35">
        <v>2497</v>
      </c>
      <c r="H3802" s="61">
        <v>3321</v>
      </c>
      <c r="I3802" s="9">
        <v>0</v>
      </c>
      <c r="J3802" s="9">
        <v>0</v>
      </c>
      <c r="K3802" s="9">
        <v>7105</v>
      </c>
      <c r="L3802" s="9">
        <v>0</v>
      </c>
      <c r="M3802" s="9">
        <v>0</v>
      </c>
      <c r="O3802" s="11">
        <f t="shared" si="677"/>
        <v>23267</v>
      </c>
      <c r="P3802" s="11">
        <v>0</v>
      </c>
      <c r="Q3802" s="11">
        <f t="shared" si="678"/>
        <v>7105</v>
      </c>
      <c r="S3802" s="11">
        <f t="shared" si="674"/>
        <v>23267</v>
      </c>
      <c r="T3802" s="25">
        <f t="shared" si="675"/>
        <v>23267</v>
      </c>
      <c r="U3802" s="11">
        <f t="shared" si="670"/>
        <v>-3722</v>
      </c>
      <c r="V3802" s="11">
        <f t="shared" si="676"/>
        <v>23267</v>
      </c>
      <c r="W3802" s="12">
        <f t="shared" si="671"/>
        <v>1</v>
      </c>
      <c r="X3802" s="11">
        <f t="shared" si="672"/>
        <v>0</v>
      </c>
      <c r="Y3802" s="12">
        <f t="shared" si="673"/>
        <v>0</v>
      </c>
      <c r="AB3802" s="11"/>
    </row>
    <row r="3803" spans="1:28">
      <c r="A3803" s="1">
        <v>38500</v>
      </c>
      <c r="B3803" s="7" t="s">
        <v>61</v>
      </c>
      <c r="C3803" s="8" t="str">
        <f t="shared" si="669"/>
        <v>Sat</v>
      </c>
      <c r="E3803" s="10">
        <v>0</v>
      </c>
      <c r="F3803" s="9">
        <v>10316</v>
      </c>
      <c r="G3803" s="35">
        <v>2382</v>
      </c>
      <c r="H3803" s="61">
        <v>3024</v>
      </c>
      <c r="I3803" s="9">
        <v>0</v>
      </c>
      <c r="J3803" s="9">
        <v>0</v>
      </c>
      <c r="K3803" s="9">
        <v>6949</v>
      </c>
      <c r="L3803" s="9">
        <v>0</v>
      </c>
      <c r="M3803" s="9">
        <v>0</v>
      </c>
      <c r="O3803" s="11">
        <f t="shared" si="677"/>
        <v>22671</v>
      </c>
      <c r="P3803" s="11">
        <v>0</v>
      </c>
      <c r="Q3803" s="11">
        <f t="shared" si="678"/>
        <v>6949</v>
      </c>
      <c r="S3803" s="11">
        <f t="shared" si="674"/>
        <v>22671</v>
      </c>
      <c r="T3803" s="25">
        <f t="shared" si="675"/>
        <v>22671</v>
      </c>
      <c r="U3803" s="11">
        <f t="shared" si="670"/>
        <v>-596</v>
      </c>
      <c r="V3803" s="11">
        <f t="shared" si="676"/>
        <v>22671</v>
      </c>
      <c r="W3803" s="12">
        <f t="shared" si="671"/>
        <v>1</v>
      </c>
      <c r="X3803" s="11">
        <f t="shared" si="672"/>
        <v>0</v>
      </c>
      <c r="Y3803" s="12">
        <f t="shared" si="673"/>
        <v>0</v>
      </c>
      <c r="AB3803" s="11"/>
    </row>
    <row r="3804" spans="1:28">
      <c r="A3804" s="1">
        <v>38501</v>
      </c>
      <c r="B3804" s="7" t="s">
        <v>61</v>
      </c>
      <c r="C3804" s="8" t="str">
        <f t="shared" si="669"/>
        <v>Sun</v>
      </c>
      <c r="E3804" s="10">
        <v>0</v>
      </c>
      <c r="F3804" s="9">
        <v>9605</v>
      </c>
      <c r="G3804" s="35">
        <v>2251</v>
      </c>
      <c r="H3804" s="61">
        <v>2704</v>
      </c>
      <c r="I3804" s="9">
        <v>0</v>
      </c>
      <c r="J3804" s="9">
        <v>0</v>
      </c>
      <c r="K3804" s="9">
        <v>6450</v>
      </c>
      <c r="L3804" s="9">
        <v>0</v>
      </c>
      <c r="M3804" s="9">
        <v>0</v>
      </c>
      <c r="O3804" s="11">
        <f t="shared" si="677"/>
        <v>21010</v>
      </c>
      <c r="P3804" s="11">
        <v>0</v>
      </c>
      <c r="Q3804" s="11">
        <f t="shared" si="678"/>
        <v>6450</v>
      </c>
      <c r="S3804" s="11">
        <f t="shared" si="674"/>
        <v>21010</v>
      </c>
      <c r="T3804" s="25">
        <f t="shared" si="675"/>
        <v>21010</v>
      </c>
      <c r="U3804" s="11">
        <f t="shared" si="670"/>
        <v>-1661</v>
      </c>
      <c r="V3804" s="11">
        <f t="shared" si="676"/>
        <v>21010</v>
      </c>
      <c r="W3804" s="12">
        <f t="shared" si="671"/>
        <v>1</v>
      </c>
      <c r="X3804" s="11">
        <f t="shared" si="672"/>
        <v>0</v>
      </c>
      <c r="Y3804" s="12">
        <f t="shared" si="673"/>
        <v>0</v>
      </c>
      <c r="AB3804" s="11"/>
    </row>
    <row r="3805" spans="1:28">
      <c r="A3805" s="1">
        <v>38502</v>
      </c>
      <c r="B3805" s="7" t="s">
        <v>61</v>
      </c>
      <c r="C3805" s="8" t="str">
        <f t="shared" si="669"/>
        <v>Mon</v>
      </c>
      <c r="E3805" s="10">
        <v>0</v>
      </c>
      <c r="F3805" s="9">
        <v>10380</v>
      </c>
      <c r="G3805" s="35">
        <v>2228</v>
      </c>
      <c r="H3805" s="61">
        <v>3180</v>
      </c>
      <c r="I3805" s="9">
        <v>0</v>
      </c>
      <c r="J3805" s="9">
        <v>0</v>
      </c>
      <c r="K3805" s="9">
        <v>6994</v>
      </c>
      <c r="L3805" s="9">
        <v>0</v>
      </c>
      <c r="M3805" s="9">
        <v>0</v>
      </c>
      <c r="O3805" s="11">
        <f t="shared" si="677"/>
        <v>22782</v>
      </c>
      <c r="P3805" s="11">
        <v>0</v>
      </c>
      <c r="Q3805" s="11">
        <f t="shared" si="678"/>
        <v>6994</v>
      </c>
      <c r="S3805" s="11">
        <f t="shared" si="674"/>
        <v>22782</v>
      </c>
      <c r="T3805" s="25">
        <f t="shared" si="675"/>
        <v>22782</v>
      </c>
      <c r="U3805" s="11">
        <f t="shared" si="670"/>
        <v>1772</v>
      </c>
      <c r="V3805" s="11">
        <f t="shared" si="676"/>
        <v>22782</v>
      </c>
      <c r="W3805" s="12">
        <f t="shared" si="671"/>
        <v>1</v>
      </c>
      <c r="X3805" s="11">
        <f t="shared" si="672"/>
        <v>0</v>
      </c>
      <c r="Y3805" s="12">
        <f t="shared" si="673"/>
        <v>0</v>
      </c>
      <c r="AB3805" s="11"/>
    </row>
    <row r="3806" spans="1:28">
      <c r="A3806" s="1">
        <v>38503</v>
      </c>
      <c r="B3806" s="7" t="s">
        <v>61</v>
      </c>
      <c r="C3806" s="8" t="str">
        <f t="shared" si="669"/>
        <v>Tue</v>
      </c>
      <c r="E3806" s="10">
        <v>0</v>
      </c>
      <c r="F3806" s="9">
        <v>11975</v>
      </c>
      <c r="G3806" s="35">
        <v>20</v>
      </c>
      <c r="H3806" s="61">
        <v>4953</v>
      </c>
      <c r="I3806" s="9">
        <v>0</v>
      </c>
      <c r="J3806" s="9">
        <v>0</v>
      </c>
      <c r="K3806" s="9">
        <v>9337</v>
      </c>
      <c r="L3806" s="9">
        <v>0</v>
      </c>
      <c r="M3806" s="9">
        <v>0</v>
      </c>
      <c r="O3806" s="11">
        <f t="shared" si="677"/>
        <v>26285</v>
      </c>
      <c r="P3806" s="11">
        <v>0</v>
      </c>
      <c r="Q3806" s="11">
        <f t="shared" si="678"/>
        <v>9337</v>
      </c>
      <c r="S3806" s="11">
        <f t="shared" si="674"/>
        <v>26285</v>
      </c>
      <c r="T3806" s="11">
        <f t="shared" si="675"/>
        <v>26285</v>
      </c>
      <c r="U3806" s="11">
        <f t="shared" si="670"/>
        <v>3503</v>
      </c>
      <c r="V3806" s="11">
        <f t="shared" si="676"/>
        <v>26285</v>
      </c>
      <c r="W3806" s="12">
        <f t="shared" si="671"/>
        <v>1</v>
      </c>
      <c r="X3806" s="11">
        <f t="shared" si="672"/>
        <v>0</v>
      </c>
      <c r="Y3806" s="12">
        <f t="shared" si="673"/>
        <v>0</v>
      </c>
      <c r="AB3806" s="11"/>
    </row>
    <row r="3807" spans="1:28">
      <c r="A3807" s="1">
        <v>38504</v>
      </c>
      <c r="B3807" s="7" t="s">
        <v>62</v>
      </c>
      <c r="C3807" s="8" t="str">
        <f t="shared" si="669"/>
        <v>Wed</v>
      </c>
      <c r="E3807" s="10">
        <v>0</v>
      </c>
      <c r="F3807" s="9">
        <v>12432</v>
      </c>
      <c r="G3807" s="35">
        <v>28</v>
      </c>
      <c r="H3807" s="61">
        <v>5349</v>
      </c>
      <c r="I3807" s="9">
        <v>0</v>
      </c>
      <c r="J3807" s="9">
        <v>0</v>
      </c>
      <c r="K3807" s="9">
        <v>10196</v>
      </c>
      <c r="L3807" s="9">
        <v>0</v>
      </c>
      <c r="M3807" s="9">
        <v>0</v>
      </c>
      <c r="O3807" s="11">
        <f t="shared" si="677"/>
        <v>28005</v>
      </c>
      <c r="P3807" s="11">
        <v>0</v>
      </c>
      <c r="Q3807" s="11">
        <f t="shared" si="678"/>
        <v>10196</v>
      </c>
      <c r="S3807" s="11">
        <f t="shared" si="674"/>
        <v>28005</v>
      </c>
      <c r="T3807" s="11">
        <f t="shared" si="675"/>
        <v>28005</v>
      </c>
      <c r="U3807" s="11">
        <f t="shared" si="670"/>
        <v>1720</v>
      </c>
      <c r="V3807" s="11">
        <f t="shared" si="676"/>
        <v>28005</v>
      </c>
      <c r="W3807" s="12">
        <f t="shared" si="671"/>
        <v>1</v>
      </c>
      <c r="X3807" s="11">
        <f t="shared" si="672"/>
        <v>0</v>
      </c>
      <c r="Y3807" s="12">
        <f t="shared" si="673"/>
        <v>0</v>
      </c>
      <c r="AB3807" s="11"/>
    </row>
    <row r="3808" spans="1:28">
      <c r="A3808" s="1">
        <v>38505</v>
      </c>
      <c r="B3808" s="7" t="s">
        <v>62</v>
      </c>
      <c r="C3808" s="8" t="str">
        <f t="shared" si="669"/>
        <v>Thur</v>
      </c>
      <c r="E3808" s="10">
        <v>0</v>
      </c>
      <c r="F3808" s="9">
        <v>13552</v>
      </c>
      <c r="G3808" s="35">
        <v>11</v>
      </c>
      <c r="H3808" s="61">
        <v>5578</v>
      </c>
      <c r="I3808" s="9">
        <v>0</v>
      </c>
      <c r="J3808" s="9">
        <v>0</v>
      </c>
      <c r="K3808" s="9">
        <v>11116</v>
      </c>
      <c r="L3808" s="9">
        <v>0</v>
      </c>
      <c r="M3808" s="9">
        <v>0</v>
      </c>
      <c r="O3808" s="11">
        <f t="shared" si="677"/>
        <v>30257</v>
      </c>
      <c r="P3808" s="11">
        <v>0</v>
      </c>
      <c r="Q3808" s="11">
        <f t="shared" si="678"/>
        <v>11116</v>
      </c>
      <c r="S3808" s="11">
        <f t="shared" si="674"/>
        <v>30257</v>
      </c>
      <c r="T3808" s="11">
        <f t="shared" si="675"/>
        <v>30257</v>
      </c>
      <c r="U3808" s="11">
        <f t="shared" si="670"/>
        <v>2252</v>
      </c>
      <c r="V3808" s="11">
        <f t="shared" si="676"/>
        <v>30257</v>
      </c>
      <c r="W3808" s="12">
        <f t="shared" si="671"/>
        <v>1</v>
      </c>
      <c r="X3808" s="11">
        <f t="shared" si="672"/>
        <v>0</v>
      </c>
      <c r="Y3808" s="12">
        <f t="shared" si="673"/>
        <v>0</v>
      </c>
      <c r="AB3808" s="11"/>
    </row>
    <row r="3809" spans="1:28">
      <c r="A3809" s="1">
        <v>38506</v>
      </c>
      <c r="B3809" s="7" t="s">
        <v>62</v>
      </c>
      <c r="C3809" s="8" t="str">
        <f t="shared" si="669"/>
        <v>Fri</v>
      </c>
      <c r="E3809" s="10">
        <v>0</v>
      </c>
      <c r="F3809" s="9">
        <v>12089</v>
      </c>
      <c r="G3809" s="35">
        <v>0</v>
      </c>
      <c r="H3809" s="61">
        <v>4844</v>
      </c>
      <c r="I3809" s="9">
        <v>0</v>
      </c>
      <c r="J3809" s="9">
        <v>0</v>
      </c>
      <c r="K3809" s="9">
        <v>9840</v>
      </c>
      <c r="L3809" s="9">
        <v>0</v>
      </c>
      <c r="M3809" s="9">
        <v>0</v>
      </c>
      <c r="O3809" s="11">
        <f t="shared" si="677"/>
        <v>26773</v>
      </c>
      <c r="P3809" s="11">
        <v>0</v>
      </c>
      <c r="Q3809" s="11">
        <f t="shared" si="678"/>
        <v>9840</v>
      </c>
      <c r="S3809" s="11">
        <f t="shared" si="674"/>
        <v>26773</v>
      </c>
      <c r="T3809" s="11">
        <f t="shared" si="675"/>
        <v>26773</v>
      </c>
      <c r="U3809" s="11">
        <f t="shared" si="670"/>
        <v>-3484</v>
      </c>
      <c r="V3809" s="11">
        <f t="shared" si="676"/>
        <v>26773</v>
      </c>
      <c r="W3809" s="12">
        <f t="shared" si="671"/>
        <v>1</v>
      </c>
      <c r="X3809" s="11">
        <f t="shared" si="672"/>
        <v>0</v>
      </c>
      <c r="Y3809" s="12">
        <f t="shared" si="673"/>
        <v>0</v>
      </c>
      <c r="AB3809" s="11"/>
    </row>
    <row r="3810" spans="1:28">
      <c r="A3810" s="1">
        <v>38507</v>
      </c>
      <c r="B3810" s="7" t="s">
        <v>62</v>
      </c>
      <c r="C3810" s="8" t="str">
        <f t="shared" ref="C3810:C3873" si="679">IF(WEEKDAY(A3810)=1,"Sun",IF(WEEKDAY(A3810)=2,"Mon",IF(WEEKDAY(A3810)=3,"Tue",IF(WEEKDAY(A3810)=4,"Wed",IF(WEEKDAY(A3810)=5,"Thur",IF(WEEKDAY(A3810)=6,"Fri",IF(WEEKDAY(A3810)=7,"Sat")))))))</f>
        <v>Sat</v>
      </c>
      <c r="E3810" s="10">
        <v>0</v>
      </c>
      <c r="F3810" s="9">
        <v>10529</v>
      </c>
      <c r="G3810" s="35">
        <v>0</v>
      </c>
      <c r="H3810" s="61">
        <v>3731</v>
      </c>
      <c r="I3810" s="9">
        <v>0</v>
      </c>
      <c r="J3810" s="9">
        <v>0</v>
      </c>
      <c r="K3810" s="9">
        <v>8209</v>
      </c>
      <c r="L3810" s="9">
        <v>0</v>
      </c>
      <c r="M3810" s="9">
        <v>0</v>
      </c>
      <c r="O3810" s="11">
        <f t="shared" si="677"/>
        <v>22469</v>
      </c>
      <c r="P3810" s="11">
        <v>0</v>
      </c>
      <c r="Q3810" s="11">
        <f t="shared" si="678"/>
        <v>8209</v>
      </c>
      <c r="S3810" s="11">
        <f t="shared" si="674"/>
        <v>22469</v>
      </c>
      <c r="T3810" s="11">
        <f t="shared" si="675"/>
        <v>22469</v>
      </c>
      <c r="U3810" s="11">
        <f t="shared" ref="U3810:U3836" si="680">S3810-S3809</f>
        <v>-4304</v>
      </c>
      <c r="V3810" s="11">
        <f t="shared" si="676"/>
        <v>22469</v>
      </c>
      <c r="W3810" s="12">
        <f t="shared" ref="W3810:W3836" si="681">V3810/S3810</f>
        <v>1</v>
      </c>
      <c r="X3810" s="11">
        <f t="shared" ref="X3810:X3836" si="682">SUM(L3810:M3810)</f>
        <v>0</v>
      </c>
      <c r="Y3810" s="12">
        <f t="shared" ref="Y3810:Y3836" si="683">X3810/S3810</f>
        <v>0</v>
      </c>
      <c r="AB3810" s="11"/>
    </row>
    <row r="3811" spans="1:28">
      <c r="A3811" s="1">
        <v>38508</v>
      </c>
      <c r="B3811" s="7" t="s">
        <v>62</v>
      </c>
      <c r="C3811" s="8" t="str">
        <f t="shared" si="679"/>
        <v>Sun</v>
      </c>
      <c r="E3811" s="10">
        <v>0</v>
      </c>
      <c r="F3811" s="9">
        <v>10548</v>
      </c>
      <c r="G3811" s="35">
        <v>2</v>
      </c>
      <c r="H3811" s="61">
        <v>3785</v>
      </c>
      <c r="I3811" s="9">
        <v>0</v>
      </c>
      <c r="J3811" s="9">
        <v>83</v>
      </c>
      <c r="K3811" s="9">
        <v>12947</v>
      </c>
      <c r="L3811" s="9">
        <v>0</v>
      </c>
      <c r="M3811" s="9">
        <v>0</v>
      </c>
      <c r="O3811" s="11">
        <f t="shared" si="677"/>
        <v>27365</v>
      </c>
      <c r="P3811" s="11">
        <v>4131</v>
      </c>
      <c r="Q3811" s="11">
        <f t="shared" si="678"/>
        <v>8816</v>
      </c>
      <c r="S3811" s="11">
        <f t="shared" si="674"/>
        <v>23234</v>
      </c>
      <c r="T3811" s="11">
        <f t="shared" si="675"/>
        <v>23234</v>
      </c>
      <c r="U3811" s="11">
        <f t="shared" si="680"/>
        <v>765</v>
      </c>
      <c r="V3811" s="11">
        <f t="shared" si="676"/>
        <v>23234</v>
      </c>
      <c r="W3811" s="12">
        <f t="shared" si="681"/>
        <v>1</v>
      </c>
      <c r="X3811" s="11">
        <f t="shared" si="682"/>
        <v>0</v>
      </c>
      <c r="Y3811" s="12">
        <f t="shared" si="683"/>
        <v>0</v>
      </c>
      <c r="AB3811" s="11"/>
    </row>
    <row r="3812" spans="1:28">
      <c r="A3812" s="1">
        <v>38509</v>
      </c>
      <c r="B3812" s="7" t="s">
        <v>62</v>
      </c>
      <c r="C3812" s="8" t="str">
        <f t="shared" si="679"/>
        <v>Mon</v>
      </c>
      <c r="E3812" s="10">
        <v>0</v>
      </c>
      <c r="F3812" s="9">
        <v>10990</v>
      </c>
      <c r="G3812" s="35">
        <v>2</v>
      </c>
      <c r="H3812" s="61">
        <v>4483</v>
      </c>
      <c r="I3812" s="9">
        <v>0</v>
      </c>
      <c r="J3812" s="9">
        <v>19</v>
      </c>
      <c r="K3812" s="9">
        <v>42135</v>
      </c>
      <c r="L3812" s="9">
        <v>0</v>
      </c>
      <c r="M3812" s="9">
        <v>0</v>
      </c>
      <c r="O3812" s="11">
        <f t="shared" si="677"/>
        <v>57629</v>
      </c>
      <c r="P3812" s="11">
        <v>32633</v>
      </c>
      <c r="Q3812" s="11">
        <f t="shared" si="678"/>
        <v>9502</v>
      </c>
      <c r="S3812" s="11">
        <f t="shared" si="674"/>
        <v>24996</v>
      </c>
      <c r="T3812" s="11">
        <f t="shared" si="675"/>
        <v>24996</v>
      </c>
      <c r="U3812" s="11">
        <f t="shared" si="680"/>
        <v>1762</v>
      </c>
      <c r="V3812" s="11">
        <f t="shared" si="676"/>
        <v>24996</v>
      </c>
      <c r="W3812" s="12">
        <f t="shared" si="681"/>
        <v>1</v>
      </c>
      <c r="X3812" s="11">
        <f t="shared" si="682"/>
        <v>0</v>
      </c>
      <c r="Y3812" s="12">
        <f t="shared" si="683"/>
        <v>0</v>
      </c>
      <c r="AB3812" s="11"/>
    </row>
    <row r="3813" spans="1:28">
      <c r="A3813" s="1">
        <v>38510</v>
      </c>
      <c r="B3813" s="7" t="s">
        <v>62</v>
      </c>
      <c r="C3813" s="8" t="str">
        <f t="shared" si="679"/>
        <v>Tue</v>
      </c>
      <c r="E3813" s="10">
        <v>0</v>
      </c>
      <c r="F3813" s="9">
        <v>10614</v>
      </c>
      <c r="G3813" s="35">
        <v>0</v>
      </c>
      <c r="H3813" s="61">
        <v>4708</v>
      </c>
      <c r="I3813" s="9">
        <v>0</v>
      </c>
      <c r="J3813" s="9">
        <v>0</v>
      </c>
      <c r="K3813" s="9">
        <v>39741</v>
      </c>
      <c r="L3813" s="9">
        <v>0</v>
      </c>
      <c r="M3813" s="9">
        <v>0</v>
      </c>
      <c r="O3813" s="11">
        <f t="shared" si="677"/>
        <v>55063</v>
      </c>
      <c r="P3813" s="11">
        <v>29427</v>
      </c>
      <c r="Q3813" s="11">
        <f t="shared" si="678"/>
        <v>10314</v>
      </c>
      <c r="S3813" s="11">
        <f t="shared" si="674"/>
        <v>25636</v>
      </c>
      <c r="T3813" s="11">
        <f t="shared" si="675"/>
        <v>25636</v>
      </c>
      <c r="U3813" s="11">
        <f t="shared" si="680"/>
        <v>640</v>
      </c>
      <c r="V3813" s="11">
        <f t="shared" si="676"/>
        <v>25636</v>
      </c>
      <c r="W3813" s="12">
        <f t="shared" si="681"/>
        <v>1</v>
      </c>
      <c r="X3813" s="11">
        <f t="shared" si="682"/>
        <v>0</v>
      </c>
      <c r="Y3813" s="12">
        <f t="shared" si="683"/>
        <v>0</v>
      </c>
      <c r="AB3813" s="11"/>
    </row>
    <row r="3814" spans="1:28">
      <c r="A3814" s="1">
        <v>38511</v>
      </c>
      <c r="B3814" s="7" t="s">
        <v>62</v>
      </c>
      <c r="C3814" s="8" t="str">
        <f t="shared" si="679"/>
        <v>Wed</v>
      </c>
      <c r="E3814" s="10">
        <v>0</v>
      </c>
      <c r="F3814" s="9">
        <v>11159</v>
      </c>
      <c r="G3814" s="35">
        <v>2</v>
      </c>
      <c r="H3814" s="61">
        <v>4680</v>
      </c>
      <c r="I3814" s="9">
        <v>0</v>
      </c>
      <c r="J3814" s="9">
        <v>0</v>
      </c>
      <c r="K3814" s="9">
        <v>41313</v>
      </c>
      <c r="L3814" s="9">
        <v>0</v>
      </c>
      <c r="M3814" s="9">
        <v>0</v>
      </c>
      <c r="O3814" s="11">
        <f t="shared" si="677"/>
        <v>57154</v>
      </c>
      <c r="P3814" s="11">
        <v>30849</v>
      </c>
      <c r="Q3814" s="11">
        <f t="shared" si="678"/>
        <v>10464</v>
      </c>
      <c r="S3814" s="11">
        <f t="shared" si="674"/>
        <v>26305</v>
      </c>
      <c r="T3814" s="11">
        <f t="shared" si="675"/>
        <v>26305</v>
      </c>
      <c r="U3814" s="11">
        <f t="shared" si="680"/>
        <v>669</v>
      </c>
      <c r="V3814" s="11">
        <f t="shared" si="676"/>
        <v>26305</v>
      </c>
      <c r="W3814" s="12">
        <f t="shared" si="681"/>
        <v>1</v>
      </c>
      <c r="X3814" s="11">
        <f t="shared" si="682"/>
        <v>0</v>
      </c>
      <c r="Y3814" s="12">
        <f t="shared" si="683"/>
        <v>0</v>
      </c>
      <c r="AB3814" s="11"/>
    </row>
    <row r="3815" spans="1:28">
      <c r="A3815" s="1">
        <v>38512</v>
      </c>
      <c r="B3815" s="7" t="s">
        <v>62</v>
      </c>
      <c r="C3815" s="8" t="str">
        <f t="shared" si="679"/>
        <v>Thur</v>
      </c>
      <c r="E3815" s="10">
        <v>0</v>
      </c>
      <c r="F3815" s="9">
        <v>10284</v>
      </c>
      <c r="G3815" s="35">
        <v>1</v>
      </c>
      <c r="H3815" s="61">
        <v>3866</v>
      </c>
      <c r="I3815" s="9">
        <v>0</v>
      </c>
      <c r="J3815" s="9">
        <v>0</v>
      </c>
      <c r="K3815" s="9">
        <v>39962</v>
      </c>
      <c r="L3815" s="9">
        <v>0</v>
      </c>
      <c r="M3815" s="9">
        <v>0</v>
      </c>
      <c r="O3815" s="11">
        <f t="shared" si="677"/>
        <v>54113</v>
      </c>
      <c r="P3815" s="11">
        <v>28262</v>
      </c>
      <c r="Q3815" s="11">
        <f t="shared" si="678"/>
        <v>11700</v>
      </c>
      <c r="S3815" s="11">
        <f t="shared" si="674"/>
        <v>25851</v>
      </c>
      <c r="T3815" s="11">
        <f t="shared" si="675"/>
        <v>25851</v>
      </c>
      <c r="U3815" s="11">
        <f t="shared" si="680"/>
        <v>-454</v>
      </c>
      <c r="V3815" s="11">
        <f t="shared" si="676"/>
        <v>25851</v>
      </c>
      <c r="W3815" s="12">
        <f t="shared" si="681"/>
        <v>1</v>
      </c>
      <c r="X3815" s="11">
        <f t="shared" si="682"/>
        <v>0</v>
      </c>
      <c r="Y3815" s="12">
        <f t="shared" si="683"/>
        <v>0</v>
      </c>
      <c r="AB3815" s="11"/>
    </row>
    <row r="3816" spans="1:28">
      <c r="A3816" s="1">
        <v>38513</v>
      </c>
      <c r="B3816" s="7" t="s">
        <v>62</v>
      </c>
      <c r="C3816" s="8" t="str">
        <f t="shared" si="679"/>
        <v>Fri</v>
      </c>
      <c r="E3816" s="10">
        <v>0</v>
      </c>
      <c r="F3816" s="9">
        <v>9906</v>
      </c>
      <c r="G3816" s="35">
        <v>1</v>
      </c>
      <c r="H3816" s="61">
        <v>3612</v>
      </c>
      <c r="I3816" s="9">
        <v>0</v>
      </c>
      <c r="J3816" s="9">
        <v>0</v>
      </c>
      <c r="K3816" s="9">
        <v>36022</v>
      </c>
      <c r="L3816" s="9">
        <v>0</v>
      </c>
      <c r="M3816" s="9">
        <v>0</v>
      </c>
      <c r="O3816" s="11">
        <f t="shared" si="677"/>
        <v>49541</v>
      </c>
      <c r="P3816" s="11">
        <v>25303</v>
      </c>
      <c r="Q3816" s="11">
        <f t="shared" si="678"/>
        <v>10719</v>
      </c>
      <c r="S3816" s="11">
        <f t="shared" si="674"/>
        <v>24238</v>
      </c>
      <c r="T3816" s="11">
        <f t="shared" si="675"/>
        <v>24238</v>
      </c>
      <c r="U3816" s="11">
        <f t="shared" si="680"/>
        <v>-1613</v>
      </c>
      <c r="V3816" s="11">
        <f t="shared" si="676"/>
        <v>24238</v>
      </c>
      <c r="W3816" s="12">
        <f t="shared" si="681"/>
        <v>1</v>
      </c>
      <c r="X3816" s="11">
        <f t="shared" si="682"/>
        <v>0</v>
      </c>
      <c r="Y3816" s="12">
        <f t="shared" si="683"/>
        <v>0</v>
      </c>
      <c r="AB3816" s="11"/>
    </row>
    <row r="3817" spans="1:28">
      <c r="A3817" s="1">
        <v>38514</v>
      </c>
      <c r="B3817" s="7" t="s">
        <v>62</v>
      </c>
      <c r="C3817" s="8" t="str">
        <f t="shared" si="679"/>
        <v>Sat</v>
      </c>
      <c r="E3817" s="10">
        <v>0</v>
      </c>
      <c r="F3817" s="9">
        <v>9530</v>
      </c>
      <c r="G3817" s="35">
        <v>1</v>
      </c>
      <c r="H3817" s="61">
        <v>3094</v>
      </c>
      <c r="I3817" s="9">
        <v>0</v>
      </c>
      <c r="J3817" s="9">
        <v>0</v>
      </c>
      <c r="K3817" s="9">
        <v>28715</v>
      </c>
      <c r="L3817" s="9">
        <v>0</v>
      </c>
      <c r="M3817" s="9">
        <v>0</v>
      </c>
      <c r="O3817" s="11">
        <f t="shared" si="677"/>
        <v>41340</v>
      </c>
      <c r="P3817" s="11">
        <v>18973</v>
      </c>
      <c r="Q3817" s="11">
        <f t="shared" si="678"/>
        <v>9742</v>
      </c>
      <c r="S3817" s="11">
        <f t="shared" si="674"/>
        <v>22367</v>
      </c>
      <c r="T3817" s="11">
        <f t="shared" si="675"/>
        <v>22367</v>
      </c>
      <c r="U3817" s="11">
        <f t="shared" si="680"/>
        <v>-1871</v>
      </c>
      <c r="V3817" s="11">
        <f t="shared" si="676"/>
        <v>22367</v>
      </c>
      <c r="W3817" s="12">
        <f t="shared" si="681"/>
        <v>1</v>
      </c>
      <c r="X3817" s="11">
        <f t="shared" si="682"/>
        <v>0</v>
      </c>
      <c r="Y3817" s="12">
        <f t="shared" si="683"/>
        <v>0</v>
      </c>
      <c r="AB3817" s="11"/>
    </row>
    <row r="3818" spans="1:28">
      <c r="A3818" s="1">
        <v>38515</v>
      </c>
      <c r="B3818" s="7" t="s">
        <v>62</v>
      </c>
      <c r="C3818" s="8" t="str">
        <f t="shared" si="679"/>
        <v>Sun</v>
      </c>
      <c r="E3818" s="10">
        <v>0</v>
      </c>
      <c r="F3818" s="9">
        <v>9703</v>
      </c>
      <c r="G3818" s="35">
        <v>0</v>
      </c>
      <c r="H3818" s="61">
        <v>3361</v>
      </c>
      <c r="I3818" s="9">
        <v>0</v>
      </c>
      <c r="J3818" s="9">
        <v>0</v>
      </c>
      <c r="K3818" s="9">
        <v>49775</v>
      </c>
      <c r="L3818" s="9">
        <v>0</v>
      </c>
      <c r="M3818" s="9">
        <v>0</v>
      </c>
      <c r="O3818" s="11">
        <f t="shared" si="677"/>
        <v>62839</v>
      </c>
      <c r="P3818" s="11">
        <v>39848</v>
      </c>
      <c r="Q3818" s="11">
        <f t="shared" si="678"/>
        <v>9927</v>
      </c>
      <c r="S3818" s="11">
        <f t="shared" si="674"/>
        <v>22991</v>
      </c>
      <c r="T3818" s="11">
        <f t="shared" si="675"/>
        <v>22991</v>
      </c>
      <c r="U3818" s="11">
        <f t="shared" si="680"/>
        <v>624</v>
      </c>
      <c r="V3818" s="11">
        <f t="shared" si="676"/>
        <v>22991</v>
      </c>
      <c r="W3818" s="12">
        <f t="shared" si="681"/>
        <v>1</v>
      </c>
      <c r="X3818" s="11">
        <f t="shared" si="682"/>
        <v>0</v>
      </c>
      <c r="Y3818" s="12">
        <f t="shared" si="683"/>
        <v>0</v>
      </c>
      <c r="AB3818" s="11"/>
    </row>
    <row r="3819" spans="1:28">
      <c r="A3819" s="1">
        <v>38516</v>
      </c>
      <c r="B3819" s="7" t="s">
        <v>62</v>
      </c>
      <c r="C3819" s="8" t="str">
        <f t="shared" si="679"/>
        <v>Mon</v>
      </c>
      <c r="E3819" s="10">
        <v>0</v>
      </c>
      <c r="F3819" s="9">
        <v>9961</v>
      </c>
      <c r="G3819" s="35">
        <v>0</v>
      </c>
      <c r="H3819" s="61">
        <v>3851</v>
      </c>
      <c r="I3819" s="9">
        <v>0</v>
      </c>
      <c r="J3819" s="9">
        <v>0</v>
      </c>
      <c r="K3819" s="9">
        <v>42229</v>
      </c>
      <c r="L3819" s="9">
        <v>0</v>
      </c>
      <c r="M3819" s="9">
        <v>0</v>
      </c>
      <c r="O3819" s="11">
        <f t="shared" si="677"/>
        <v>56041</v>
      </c>
      <c r="P3819" s="11">
        <v>31215</v>
      </c>
      <c r="Q3819" s="11">
        <f t="shared" si="678"/>
        <v>11014</v>
      </c>
      <c r="S3819" s="11">
        <f t="shared" si="674"/>
        <v>24826</v>
      </c>
      <c r="T3819" s="11">
        <f t="shared" si="675"/>
        <v>24826</v>
      </c>
      <c r="U3819" s="11">
        <f t="shared" si="680"/>
        <v>1835</v>
      </c>
      <c r="V3819" s="11">
        <f t="shared" si="676"/>
        <v>24826</v>
      </c>
      <c r="W3819" s="12">
        <f t="shared" si="681"/>
        <v>1</v>
      </c>
      <c r="X3819" s="11">
        <f t="shared" si="682"/>
        <v>0</v>
      </c>
      <c r="Y3819" s="12">
        <f t="shared" si="683"/>
        <v>0</v>
      </c>
      <c r="AB3819" s="11"/>
    </row>
    <row r="3820" spans="1:28">
      <c r="A3820" s="1">
        <v>38517</v>
      </c>
      <c r="B3820" s="7" t="s">
        <v>62</v>
      </c>
      <c r="C3820" s="8" t="str">
        <f t="shared" si="679"/>
        <v>Tue</v>
      </c>
      <c r="E3820" s="10">
        <v>0</v>
      </c>
      <c r="F3820" s="9">
        <v>11743</v>
      </c>
      <c r="G3820" s="35">
        <v>2</v>
      </c>
      <c r="H3820" s="61">
        <v>3588</v>
      </c>
      <c r="I3820" s="9">
        <v>0</v>
      </c>
      <c r="J3820" s="9">
        <v>0</v>
      </c>
      <c r="K3820" s="9">
        <v>56632</v>
      </c>
      <c r="L3820" s="9">
        <v>0</v>
      </c>
      <c r="M3820" s="9">
        <v>0</v>
      </c>
      <c r="O3820" s="11">
        <f t="shared" si="677"/>
        <v>71965</v>
      </c>
      <c r="P3820" s="11">
        <v>46430</v>
      </c>
      <c r="Q3820" s="11">
        <f t="shared" si="678"/>
        <v>10202</v>
      </c>
      <c r="S3820" s="11">
        <f t="shared" si="674"/>
        <v>25535</v>
      </c>
      <c r="T3820" s="11">
        <f t="shared" si="675"/>
        <v>25535</v>
      </c>
      <c r="U3820" s="11">
        <f t="shared" si="680"/>
        <v>709</v>
      </c>
      <c r="V3820" s="11">
        <f t="shared" si="676"/>
        <v>25535</v>
      </c>
      <c r="W3820" s="12">
        <f t="shared" si="681"/>
        <v>1</v>
      </c>
      <c r="X3820" s="11">
        <f t="shared" si="682"/>
        <v>0</v>
      </c>
      <c r="Y3820" s="12">
        <f t="shared" si="683"/>
        <v>0</v>
      </c>
      <c r="AB3820" s="11"/>
    </row>
    <row r="3821" spans="1:28">
      <c r="A3821" s="1">
        <v>38518</v>
      </c>
      <c r="B3821" s="7" t="s">
        <v>62</v>
      </c>
      <c r="C3821" s="8" t="str">
        <f t="shared" si="679"/>
        <v>Wed</v>
      </c>
      <c r="E3821" s="10">
        <v>0</v>
      </c>
      <c r="F3821" s="9">
        <f>12044-2273</f>
        <v>9771</v>
      </c>
      <c r="G3821" s="35">
        <v>1</v>
      </c>
      <c r="H3821" s="61">
        <v>3745</v>
      </c>
      <c r="I3821" s="9">
        <v>0</v>
      </c>
      <c r="J3821" s="9">
        <v>0</v>
      </c>
      <c r="K3821" s="9">
        <v>42178</v>
      </c>
      <c r="L3821" s="9">
        <v>0</v>
      </c>
      <c r="M3821" s="9">
        <v>0</v>
      </c>
      <c r="O3821" s="11">
        <f t="shared" si="677"/>
        <v>55695</v>
      </c>
      <c r="P3821" s="11">
        <v>31961</v>
      </c>
      <c r="Q3821" s="11">
        <f t="shared" si="678"/>
        <v>10217</v>
      </c>
      <c r="S3821" s="11">
        <f t="shared" si="674"/>
        <v>23734</v>
      </c>
      <c r="T3821" s="11">
        <f t="shared" si="675"/>
        <v>23734</v>
      </c>
      <c r="U3821" s="11">
        <f t="shared" si="680"/>
        <v>-1801</v>
      </c>
      <c r="V3821" s="11">
        <f t="shared" si="676"/>
        <v>23734</v>
      </c>
      <c r="W3821" s="12">
        <f t="shared" si="681"/>
        <v>1</v>
      </c>
      <c r="X3821" s="11">
        <f t="shared" si="682"/>
        <v>0</v>
      </c>
      <c r="Y3821" s="12">
        <f t="shared" si="683"/>
        <v>0</v>
      </c>
      <c r="AB3821" s="11"/>
    </row>
    <row r="3822" spans="1:28">
      <c r="A3822" s="1">
        <v>38519</v>
      </c>
      <c r="B3822" s="7" t="s">
        <v>62</v>
      </c>
      <c r="C3822" s="8" t="str">
        <f t="shared" si="679"/>
        <v>Thur</v>
      </c>
      <c r="E3822" s="10">
        <v>0</v>
      </c>
      <c r="F3822" s="9">
        <f>15848-5718</f>
        <v>10130</v>
      </c>
      <c r="G3822" s="35">
        <v>22</v>
      </c>
      <c r="H3822" s="61">
        <v>3892</v>
      </c>
      <c r="I3822" s="9">
        <v>0</v>
      </c>
      <c r="J3822" s="9">
        <v>0</v>
      </c>
      <c r="K3822" s="9">
        <v>10985</v>
      </c>
      <c r="L3822" s="9">
        <v>0</v>
      </c>
      <c r="M3822" s="9">
        <v>0</v>
      </c>
      <c r="O3822" s="11">
        <f t="shared" si="677"/>
        <v>25029</v>
      </c>
      <c r="P3822" s="11">
        <v>0</v>
      </c>
      <c r="Q3822" s="11">
        <f t="shared" si="678"/>
        <v>10985</v>
      </c>
      <c r="S3822" s="11">
        <f t="shared" si="674"/>
        <v>25029</v>
      </c>
      <c r="T3822" s="11">
        <f t="shared" si="675"/>
        <v>25029</v>
      </c>
      <c r="U3822" s="11">
        <f t="shared" si="680"/>
        <v>1295</v>
      </c>
      <c r="V3822" s="11">
        <f t="shared" si="676"/>
        <v>25029</v>
      </c>
      <c r="W3822" s="12">
        <f t="shared" si="681"/>
        <v>1</v>
      </c>
      <c r="X3822" s="11">
        <f t="shared" si="682"/>
        <v>0</v>
      </c>
      <c r="Y3822" s="12">
        <f t="shared" si="683"/>
        <v>0</v>
      </c>
      <c r="AB3822" s="11"/>
    </row>
    <row r="3823" spans="1:28">
      <c r="A3823" s="1">
        <v>38520</v>
      </c>
      <c r="B3823" s="7" t="s">
        <v>62</v>
      </c>
      <c r="C3823" s="8" t="str">
        <f t="shared" si="679"/>
        <v>Fri</v>
      </c>
      <c r="E3823" s="10">
        <v>0</v>
      </c>
      <c r="F3823" s="9">
        <f>9246-2166</f>
        <v>7080</v>
      </c>
      <c r="G3823" s="35">
        <v>0</v>
      </c>
      <c r="H3823" s="61">
        <v>3572</v>
      </c>
      <c r="I3823" s="9">
        <v>0</v>
      </c>
      <c r="J3823" s="9">
        <v>0</v>
      </c>
      <c r="K3823" s="9">
        <v>10216</v>
      </c>
      <c r="L3823" s="9">
        <v>0</v>
      </c>
      <c r="M3823" s="9">
        <v>0</v>
      </c>
      <c r="O3823" s="11">
        <f t="shared" si="677"/>
        <v>20868</v>
      </c>
      <c r="P3823" s="11">
        <v>0</v>
      </c>
      <c r="Q3823" s="11">
        <f t="shared" si="678"/>
        <v>10216</v>
      </c>
      <c r="S3823" s="11">
        <f t="shared" si="674"/>
        <v>20868</v>
      </c>
      <c r="T3823" s="11">
        <f t="shared" si="675"/>
        <v>20868</v>
      </c>
      <c r="U3823" s="11">
        <f t="shared" si="680"/>
        <v>-4161</v>
      </c>
      <c r="V3823" s="11">
        <f t="shared" si="676"/>
        <v>20868</v>
      </c>
      <c r="W3823" s="12">
        <f t="shared" si="681"/>
        <v>1</v>
      </c>
      <c r="X3823" s="11">
        <f t="shared" si="682"/>
        <v>0</v>
      </c>
      <c r="Y3823" s="12">
        <f t="shared" si="683"/>
        <v>0</v>
      </c>
      <c r="AB3823" s="11"/>
    </row>
    <row r="3824" spans="1:28">
      <c r="A3824" s="1">
        <v>38521</v>
      </c>
      <c r="B3824" s="7" t="s">
        <v>62</v>
      </c>
      <c r="C3824" s="8" t="str">
        <f t="shared" si="679"/>
        <v>Sat</v>
      </c>
      <c r="E3824" s="10">
        <v>0</v>
      </c>
      <c r="F3824" s="9">
        <f>11588-2176</f>
        <v>9412</v>
      </c>
      <c r="G3824" s="35">
        <v>0</v>
      </c>
      <c r="H3824" s="61">
        <v>2947</v>
      </c>
      <c r="I3824" s="9">
        <v>0</v>
      </c>
      <c r="J3824" s="9">
        <v>0</v>
      </c>
      <c r="K3824" s="9">
        <v>9577</v>
      </c>
      <c r="L3824" s="9">
        <v>0</v>
      </c>
      <c r="M3824" s="9">
        <v>0</v>
      </c>
      <c r="O3824" s="11">
        <f t="shared" si="677"/>
        <v>21936</v>
      </c>
      <c r="P3824" s="11">
        <v>0</v>
      </c>
      <c r="Q3824" s="11">
        <f t="shared" si="678"/>
        <v>9577</v>
      </c>
      <c r="S3824" s="11">
        <f t="shared" si="674"/>
        <v>21936</v>
      </c>
      <c r="T3824" s="11">
        <f t="shared" si="675"/>
        <v>21936</v>
      </c>
      <c r="U3824" s="11">
        <f t="shared" si="680"/>
        <v>1068</v>
      </c>
      <c r="V3824" s="11">
        <f t="shared" si="676"/>
        <v>21936</v>
      </c>
      <c r="W3824" s="12">
        <f t="shared" si="681"/>
        <v>1</v>
      </c>
      <c r="X3824" s="11">
        <f t="shared" si="682"/>
        <v>0</v>
      </c>
      <c r="Y3824" s="12">
        <f t="shared" si="683"/>
        <v>0</v>
      </c>
      <c r="AB3824" s="11"/>
    </row>
    <row r="3825" spans="1:28">
      <c r="A3825" s="1">
        <v>38522</v>
      </c>
      <c r="B3825" s="7" t="s">
        <v>62</v>
      </c>
      <c r="C3825" s="8" t="str">
        <f t="shared" si="679"/>
        <v>Sun</v>
      </c>
      <c r="E3825" s="10">
        <v>0</v>
      </c>
      <c r="F3825" s="9">
        <f>16653-7240</f>
        <v>9413</v>
      </c>
      <c r="G3825" s="35">
        <v>0</v>
      </c>
      <c r="H3825" s="61">
        <v>3193</v>
      </c>
      <c r="I3825" s="9">
        <v>0</v>
      </c>
      <c r="J3825" s="9">
        <v>0</v>
      </c>
      <c r="K3825" s="9">
        <v>10515</v>
      </c>
      <c r="L3825" s="9">
        <v>0</v>
      </c>
      <c r="M3825" s="9">
        <v>0</v>
      </c>
      <c r="O3825" s="11">
        <f t="shared" si="677"/>
        <v>23121</v>
      </c>
      <c r="P3825" s="11">
        <v>0</v>
      </c>
      <c r="Q3825" s="11">
        <f t="shared" si="678"/>
        <v>10515</v>
      </c>
      <c r="S3825" s="11">
        <f t="shared" si="674"/>
        <v>23121</v>
      </c>
      <c r="T3825" s="11">
        <f t="shared" si="675"/>
        <v>23121</v>
      </c>
      <c r="U3825" s="11">
        <f t="shared" si="680"/>
        <v>1185</v>
      </c>
      <c r="V3825" s="11">
        <f t="shared" si="676"/>
        <v>23121</v>
      </c>
      <c r="W3825" s="12">
        <f t="shared" si="681"/>
        <v>1</v>
      </c>
      <c r="X3825" s="11">
        <f t="shared" si="682"/>
        <v>0</v>
      </c>
      <c r="Y3825" s="12">
        <f t="shared" si="683"/>
        <v>0</v>
      </c>
      <c r="AB3825" s="11"/>
    </row>
    <row r="3826" spans="1:28">
      <c r="A3826" s="1">
        <v>38523</v>
      </c>
      <c r="B3826" s="7" t="s">
        <v>62</v>
      </c>
      <c r="C3826" s="8" t="str">
        <f t="shared" si="679"/>
        <v>Mon</v>
      </c>
      <c r="E3826" s="10">
        <v>0</v>
      </c>
      <c r="F3826" s="9">
        <f>16618-6659</f>
        <v>9959</v>
      </c>
      <c r="G3826" s="35">
        <v>0</v>
      </c>
      <c r="H3826" s="61">
        <v>4229</v>
      </c>
      <c r="I3826" s="9">
        <v>0</v>
      </c>
      <c r="J3826" s="9">
        <v>0</v>
      </c>
      <c r="K3826" s="9">
        <v>12614</v>
      </c>
      <c r="L3826" s="9">
        <v>0</v>
      </c>
      <c r="M3826" s="9">
        <v>0</v>
      </c>
      <c r="O3826" s="11">
        <f t="shared" si="677"/>
        <v>26802</v>
      </c>
      <c r="P3826" s="11">
        <v>0</v>
      </c>
      <c r="Q3826" s="11">
        <f t="shared" si="678"/>
        <v>12614</v>
      </c>
      <c r="S3826" s="11">
        <f t="shared" si="674"/>
        <v>26802</v>
      </c>
      <c r="T3826" s="11">
        <f t="shared" si="675"/>
        <v>26802</v>
      </c>
      <c r="U3826" s="11">
        <f t="shared" si="680"/>
        <v>3681</v>
      </c>
      <c r="V3826" s="11">
        <f t="shared" si="676"/>
        <v>26802</v>
      </c>
      <c r="W3826" s="12">
        <f t="shared" si="681"/>
        <v>1</v>
      </c>
      <c r="X3826" s="11">
        <f t="shared" si="682"/>
        <v>0</v>
      </c>
      <c r="Y3826" s="12">
        <f t="shared" si="683"/>
        <v>0</v>
      </c>
      <c r="AB3826" s="11"/>
    </row>
    <row r="3827" spans="1:28">
      <c r="A3827" s="1">
        <v>38524</v>
      </c>
      <c r="B3827" s="7" t="s">
        <v>62</v>
      </c>
      <c r="C3827" s="8" t="str">
        <f t="shared" si="679"/>
        <v>Tue</v>
      </c>
      <c r="E3827" s="10">
        <v>0</v>
      </c>
      <c r="F3827" s="9">
        <f>12513-2168</f>
        <v>10345</v>
      </c>
      <c r="G3827" s="35">
        <v>0</v>
      </c>
      <c r="H3827" s="61">
        <v>4064</v>
      </c>
      <c r="I3827" s="9">
        <v>0</v>
      </c>
      <c r="J3827" s="9">
        <v>0</v>
      </c>
      <c r="K3827" s="9">
        <v>16378</v>
      </c>
      <c r="L3827" s="9">
        <v>0</v>
      </c>
      <c r="M3827" s="9">
        <v>0</v>
      </c>
      <c r="O3827" s="11">
        <f t="shared" si="677"/>
        <v>30787</v>
      </c>
      <c r="P3827" s="11">
        <v>4392</v>
      </c>
      <c r="Q3827" s="11">
        <f t="shared" si="678"/>
        <v>11986</v>
      </c>
      <c r="S3827" s="11">
        <f t="shared" si="674"/>
        <v>26395</v>
      </c>
      <c r="T3827" s="11">
        <f t="shared" si="675"/>
        <v>26395</v>
      </c>
      <c r="U3827" s="11">
        <f t="shared" si="680"/>
        <v>-407</v>
      </c>
      <c r="V3827" s="11">
        <f t="shared" si="676"/>
        <v>26395</v>
      </c>
      <c r="W3827" s="12">
        <f t="shared" si="681"/>
        <v>1</v>
      </c>
      <c r="X3827" s="11">
        <f t="shared" si="682"/>
        <v>0</v>
      </c>
      <c r="Y3827" s="12">
        <f t="shared" si="683"/>
        <v>0</v>
      </c>
      <c r="AB3827" s="11"/>
    </row>
    <row r="3828" spans="1:28">
      <c r="A3828" s="1">
        <v>38525</v>
      </c>
      <c r="B3828" s="7" t="s">
        <v>62</v>
      </c>
      <c r="C3828" s="8" t="str">
        <f t="shared" si="679"/>
        <v>Wed</v>
      </c>
      <c r="E3828" s="10">
        <v>0</v>
      </c>
      <c r="F3828" s="9">
        <f>12796-2832</f>
        <v>9964</v>
      </c>
      <c r="G3828" s="35">
        <v>0</v>
      </c>
      <c r="H3828" s="61">
        <v>3982</v>
      </c>
      <c r="I3828" s="9">
        <v>0</v>
      </c>
      <c r="J3828" s="9">
        <v>0</v>
      </c>
      <c r="K3828" s="9">
        <v>34655</v>
      </c>
      <c r="L3828" s="9">
        <v>0</v>
      </c>
      <c r="M3828" s="9">
        <v>0</v>
      </c>
      <c r="O3828" s="11">
        <f t="shared" si="677"/>
        <v>48601</v>
      </c>
      <c r="P3828" s="11">
        <v>23588</v>
      </c>
      <c r="Q3828" s="11">
        <f t="shared" si="678"/>
        <v>11067</v>
      </c>
      <c r="S3828" s="11">
        <f t="shared" si="674"/>
        <v>25013</v>
      </c>
      <c r="T3828" s="11">
        <f t="shared" si="675"/>
        <v>25013</v>
      </c>
      <c r="U3828" s="11">
        <f t="shared" si="680"/>
        <v>-1382</v>
      </c>
      <c r="V3828" s="11">
        <f t="shared" si="676"/>
        <v>25013</v>
      </c>
      <c r="W3828" s="12">
        <f t="shared" si="681"/>
        <v>1</v>
      </c>
      <c r="X3828" s="11">
        <f t="shared" si="682"/>
        <v>0</v>
      </c>
      <c r="Y3828" s="12">
        <f t="shared" si="683"/>
        <v>0</v>
      </c>
      <c r="AB3828" s="11"/>
    </row>
    <row r="3829" spans="1:28">
      <c r="A3829" s="1">
        <v>38526</v>
      </c>
      <c r="B3829" s="7" t="s">
        <v>62</v>
      </c>
      <c r="C3829" s="8" t="str">
        <f t="shared" si="679"/>
        <v>Thur</v>
      </c>
      <c r="E3829" s="10">
        <v>0</v>
      </c>
      <c r="F3829" s="9">
        <f>12583-2911</f>
        <v>9672</v>
      </c>
      <c r="G3829" s="35">
        <v>0</v>
      </c>
      <c r="H3829" s="61">
        <v>3901</v>
      </c>
      <c r="I3829" s="9">
        <v>2</v>
      </c>
      <c r="J3829" s="9">
        <v>0</v>
      </c>
      <c r="K3829" s="9">
        <v>29792</v>
      </c>
      <c r="L3829" s="9">
        <v>0</v>
      </c>
      <c r="M3829" s="9">
        <v>0</v>
      </c>
      <c r="O3829" s="11">
        <f t="shared" si="677"/>
        <v>43367</v>
      </c>
      <c r="P3829" s="11">
        <v>18450</v>
      </c>
      <c r="Q3829" s="11">
        <f t="shared" si="678"/>
        <v>11342</v>
      </c>
      <c r="S3829" s="11">
        <f t="shared" si="674"/>
        <v>24917</v>
      </c>
      <c r="T3829" s="11">
        <f t="shared" si="675"/>
        <v>24917</v>
      </c>
      <c r="U3829" s="11">
        <f t="shared" si="680"/>
        <v>-96</v>
      </c>
      <c r="V3829" s="11">
        <f t="shared" si="676"/>
        <v>24917</v>
      </c>
      <c r="W3829" s="12">
        <f t="shared" si="681"/>
        <v>1</v>
      </c>
      <c r="X3829" s="11">
        <f t="shared" si="682"/>
        <v>0</v>
      </c>
      <c r="Y3829" s="12">
        <f t="shared" si="683"/>
        <v>0</v>
      </c>
      <c r="AB3829" s="11"/>
    </row>
    <row r="3830" spans="1:28">
      <c r="A3830" s="1">
        <v>38527</v>
      </c>
      <c r="B3830" s="7" t="s">
        <v>62</v>
      </c>
      <c r="C3830" s="8" t="str">
        <f t="shared" si="679"/>
        <v>Fri</v>
      </c>
      <c r="E3830" s="10">
        <v>0</v>
      </c>
      <c r="F3830" s="9">
        <v>10818</v>
      </c>
      <c r="G3830" s="35">
        <v>0</v>
      </c>
      <c r="H3830" s="61">
        <v>3455</v>
      </c>
      <c r="I3830" s="9">
        <v>0</v>
      </c>
      <c r="J3830" s="9">
        <v>0</v>
      </c>
      <c r="K3830" s="9">
        <v>34801</v>
      </c>
      <c r="L3830" s="9">
        <v>0</v>
      </c>
      <c r="M3830" s="9">
        <v>0</v>
      </c>
      <c r="O3830" s="11">
        <f t="shared" si="677"/>
        <v>49074</v>
      </c>
      <c r="P3830" s="11">
        <v>24767</v>
      </c>
      <c r="Q3830" s="11">
        <f t="shared" si="678"/>
        <v>10034</v>
      </c>
      <c r="S3830" s="11">
        <f t="shared" si="674"/>
        <v>24307</v>
      </c>
      <c r="T3830" s="11">
        <f t="shared" si="675"/>
        <v>24307</v>
      </c>
      <c r="U3830" s="11">
        <f t="shared" si="680"/>
        <v>-610</v>
      </c>
      <c r="V3830" s="11">
        <f t="shared" si="676"/>
        <v>24307</v>
      </c>
      <c r="W3830" s="12">
        <f t="shared" si="681"/>
        <v>1</v>
      </c>
      <c r="X3830" s="11">
        <f t="shared" si="682"/>
        <v>0</v>
      </c>
      <c r="Y3830" s="12">
        <f t="shared" si="683"/>
        <v>0</v>
      </c>
      <c r="AB3830" s="11"/>
    </row>
    <row r="3831" spans="1:28">
      <c r="A3831" s="1">
        <v>38528</v>
      </c>
      <c r="B3831" s="7" t="s">
        <v>62</v>
      </c>
      <c r="C3831" s="8" t="str">
        <f t="shared" si="679"/>
        <v>Sat</v>
      </c>
      <c r="E3831" s="10">
        <v>0</v>
      </c>
      <c r="F3831" s="9">
        <v>9698</v>
      </c>
      <c r="G3831" s="35">
        <v>0</v>
      </c>
      <c r="H3831" s="61">
        <v>2957</v>
      </c>
      <c r="I3831" s="9">
        <v>0</v>
      </c>
      <c r="J3831" s="9">
        <v>0</v>
      </c>
      <c r="K3831" s="9">
        <v>33701</v>
      </c>
      <c r="L3831" s="9">
        <v>0</v>
      </c>
      <c r="M3831" s="9">
        <v>0</v>
      </c>
      <c r="O3831" s="11">
        <f t="shared" si="677"/>
        <v>46356</v>
      </c>
      <c r="P3831" s="11">
        <v>24436</v>
      </c>
      <c r="Q3831" s="11">
        <f t="shared" si="678"/>
        <v>9265</v>
      </c>
      <c r="S3831" s="11">
        <f t="shared" si="674"/>
        <v>21920</v>
      </c>
      <c r="T3831" s="11">
        <f t="shared" si="675"/>
        <v>21920</v>
      </c>
      <c r="U3831" s="11">
        <f t="shared" si="680"/>
        <v>-2387</v>
      </c>
      <c r="V3831" s="11">
        <f t="shared" si="676"/>
        <v>21920</v>
      </c>
      <c r="W3831" s="12">
        <f t="shared" si="681"/>
        <v>1</v>
      </c>
      <c r="X3831" s="11">
        <f t="shared" si="682"/>
        <v>0</v>
      </c>
      <c r="Y3831" s="12">
        <f t="shared" si="683"/>
        <v>0</v>
      </c>
      <c r="AB3831" s="11"/>
    </row>
    <row r="3832" spans="1:28">
      <c r="A3832" s="1">
        <v>38529</v>
      </c>
      <c r="B3832" s="7" t="s">
        <v>62</v>
      </c>
      <c r="C3832" s="8" t="str">
        <f t="shared" si="679"/>
        <v>Sun</v>
      </c>
      <c r="E3832" s="10">
        <v>0</v>
      </c>
      <c r="F3832" s="9">
        <v>8984</v>
      </c>
      <c r="G3832" s="35">
        <v>0</v>
      </c>
      <c r="H3832" s="61">
        <v>3233</v>
      </c>
      <c r="I3832" s="9">
        <v>0</v>
      </c>
      <c r="J3832" s="9">
        <v>0</v>
      </c>
      <c r="K3832" s="9">
        <v>31831</v>
      </c>
      <c r="L3832" s="9">
        <v>0</v>
      </c>
      <c r="M3832" s="9">
        <v>0</v>
      </c>
      <c r="O3832" s="11">
        <f t="shared" si="677"/>
        <v>44048</v>
      </c>
      <c r="P3832" s="11">
        <v>21887</v>
      </c>
      <c r="Q3832" s="11">
        <f t="shared" si="678"/>
        <v>9944</v>
      </c>
      <c r="S3832" s="11">
        <f t="shared" si="674"/>
        <v>22161</v>
      </c>
      <c r="T3832" s="11">
        <f t="shared" si="675"/>
        <v>22161</v>
      </c>
      <c r="U3832" s="11">
        <f t="shared" si="680"/>
        <v>241</v>
      </c>
      <c r="V3832" s="11">
        <f t="shared" si="676"/>
        <v>22161</v>
      </c>
      <c r="W3832" s="12">
        <f t="shared" si="681"/>
        <v>1</v>
      </c>
      <c r="X3832" s="11">
        <f t="shared" si="682"/>
        <v>0</v>
      </c>
      <c r="Y3832" s="12">
        <f t="shared" si="683"/>
        <v>0</v>
      </c>
      <c r="AB3832" s="11"/>
    </row>
    <row r="3833" spans="1:28">
      <c r="A3833" s="1">
        <v>38530</v>
      </c>
      <c r="B3833" s="7" t="s">
        <v>62</v>
      </c>
      <c r="C3833" s="8" t="str">
        <f t="shared" si="679"/>
        <v>Mon</v>
      </c>
      <c r="E3833" s="10">
        <v>0</v>
      </c>
      <c r="F3833" s="9">
        <v>11622</v>
      </c>
      <c r="G3833" s="35">
        <v>0</v>
      </c>
      <c r="H3833" s="61">
        <v>3841</v>
      </c>
      <c r="I3833" s="9">
        <v>0</v>
      </c>
      <c r="J3833" s="9">
        <v>0</v>
      </c>
      <c r="K3833" s="9">
        <v>37925</v>
      </c>
      <c r="L3833" s="9">
        <v>0</v>
      </c>
      <c r="M3833" s="9">
        <v>0</v>
      </c>
      <c r="O3833" s="11">
        <f t="shared" si="677"/>
        <v>53388</v>
      </c>
      <c r="P3833" s="11">
        <v>26697</v>
      </c>
      <c r="Q3833" s="11">
        <f t="shared" si="678"/>
        <v>11228</v>
      </c>
      <c r="S3833" s="11">
        <f t="shared" si="674"/>
        <v>26691</v>
      </c>
      <c r="T3833" s="11">
        <f t="shared" si="675"/>
        <v>26691</v>
      </c>
      <c r="U3833" s="11">
        <f t="shared" si="680"/>
        <v>4530</v>
      </c>
      <c r="V3833" s="11">
        <f t="shared" si="676"/>
        <v>26691</v>
      </c>
      <c r="W3833" s="12">
        <f t="shared" si="681"/>
        <v>1</v>
      </c>
      <c r="X3833" s="11">
        <f t="shared" si="682"/>
        <v>0</v>
      </c>
      <c r="Y3833" s="12">
        <f t="shared" si="683"/>
        <v>0</v>
      </c>
      <c r="AB3833" s="11"/>
    </row>
    <row r="3834" spans="1:28">
      <c r="A3834" s="1">
        <v>38531</v>
      </c>
      <c r="B3834" s="7" t="s">
        <v>62</v>
      </c>
      <c r="C3834" s="8" t="str">
        <f t="shared" si="679"/>
        <v>Tue</v>
      </c>
      <c r="E3834" s="10">
        <v>0</v>
      </c>
      <c r="F3834" s="9">
        <v>9559</v>
      </c>
      <c r="G3834" s="35">
        <v>0</v>
      </c>
      <c r="H3834" s="61">
        <v>3768</v>
      </c>
      <c r="I3834" s="9">
        <v>0</v>
      </c>
      <c r="J3834" s="9">
        <v>0</v>
      </c>
      <c r="K3834" s="9">
        <v>30466</v>
      </c>
      <c r="L3834" s="9">
        <v>0</v>
      </c>
      <c r="M3834" s="9">
        <v>0</v>
      </c>
      <c r="O3834" s="11">
        <f t="shared" si="677"/>
        <v>43793</v>
      </c>
      <c r="P3834" s="11">
        <v>19046</v>
      </c>
      <c r="Q3834" s="11">
        <f t="shared" si="678"/>
        <v>11420</v>
      </c>
      <c r="S3834" s="11">
        <f t="shared" si="674"/>
        <v>24747</v>
      </c>
      <c r="T3834" s="11">
        <f t="shared" si="675"/>
        <v>24747</v>
      </c>
      <c r="U3834" s="11">
        <f t="shared" si="680"/>
        <v>-1944</v>
      </c>
      <c r="V3834" s="11">
        <f t="shared" si="676"/>
        <v>24747</v>
      </c>
      <c r="W3834" s="12">
        <f t="shared" si="681"/>
        <v>1</v>
      </c>
      <c r="X3834" s="11">
        <f t="shared" si="682"/>
        <v>0</v>
      </c>
      <c r="Y3834" s="12">
        <f t="shared" si="683"/>
        <v>0</v>
      </c>
      <c r="AB3834" s="11"/>
    </row>
    <row r="3835" spans="1:28">
      <c r="A3835" s="1">
        <v>38532</v>
      </c>
      <c r="B3835" s="7" t="s">
        <v>62</v>
      </c>
      <c r="C3835" s="8" t="str">
        <f t="shared" si="679"/>
        <v>Wed</v>
      </c>
      <c r="E3835" s="10">
        <v>0</v>
      </c>
      <c r="F3835" s="9">
        <v>8888</v>
      </c>
      <c r="G3835" s="9">
        <v>0</v>
      </c>
      <c r="H3835" s="61">
        <v>3905</v>
      </c>
      <c r="I3835" s="9">
        <v>0</v>
      </c>
      <c r="J3835" s="9">
        <v>0</v>
      </c>
      <c r="K3835" s="9">
        <v>29050</v>
      </c>
      <c r="L3835" s="9">
        <v>0</v>
      </c>
      <c r="M3835" s="9">
        <v>0</v>
      </c>
      <c r="O3835" s="11">
        <f t="shared" si="677"/>
        <v>41843</v>
      </c>
      <c r="P3835" s="11">
        <v>16960</v>
      </c>
      <c r="Q3835" s="11">
        <f t="shared" si="678"/>
        <v>12090</v>
      </c>
      <c r="S3835" s="11">
        <f t="shared" si="674"/>
        <v>24883</v>
      </c>
      <c r="T3835" s="11">
        <f t="shared" si="675"/>
        <v>24883</v>
      </c>
      <c r="U3835" s="11">
        <f t="shared" si="680"/>
        <v>136</v>
      </c>
      <c r="V3835" s="11">
        <f t="shared" si="676"/>
        <v>24883</v>
      </c>
      <c r="W3835" s="12">
        <f t="shared" si="681"/>
        <v>1</v>
      </c>
      <c r="X3835" s="11">
        <f t="shared" si="682"/>
        <v>0</v>
      </c>
      <c r="Y3835" s="12">
        <f t="shared" si="683"/>
        <v>0</v>
      </c>
    </row>
    <row r="3836" spans="1:28">
      <c r="A3836" s="1">
        <v>38533</v>
      </c>
      <c r="B3836" s="7" t="s">
        <v>62</v>
      </c>
      <c r="C3836" s="8" t="str">
        <f t="shared" si="679"/>
        <v>Thur</v>
      </c>
      <c r="E3836" s="10">
        <v>0</v>
      </c>
      <c r="F3836" s="9">
        <v>8476</v>
      </c>
      <c r="G3836" s="9">
        <v>0</v>
      </c>
      <c r="H3836" s="61">
        <v>3460</v>
      </c>
      <c r="I3836" s="9">
        <v>0</v>
      </c>
      <c r="J3836" s="9">
        <v>0</v>
      </c>
      <c r="K3836" s="9">
        <v>38051</v>
      </c>
      <c r="L3836" s="9">
        <v>0</v>
      </c>
      <c r="M3836" s="9">
        <v>0</v>
      </c>
      <c r="O3836" s="11">
        <f t="shared" si="677"/>
        <v>49987</v>
      </c>
      <c r="P3836" s="11">
        <v>27520</v>
      </c>
      <c r="Q3836" s="11">
        <f t="shared" si="678"/>
        <v>10531</v>
      </c>
      <c r="S3836" s="11">
        <f t="shared" si="674"/>
        <v>22467</v>
      </c>
      <c r="T3836" s="11">
        <f t="shared" si="675"/>
        <v>22467</v>
      </c>
      <c r="U3836" s="11">
        <f t="shared" si="680"/>
        <v>-2416</v>
      </c>
      <c r="V3836" s="11">
        <f t="shared" si="676"/>
        <v>22467</v>
      </c>
      <c r="W3836" s="12">
        <f t="shared" si="681"/>
        <v>1</v>
      </c>
      <c r="X3836" s="11">
        <f t="shared" si="682"/>
        <v>0</v>
      </c>
      <c r="Y3836" s="12">
        <f t="shared" si="683"/>
        <v>0</v>
      </c>
    </row>
    <row r="3837" spans="1:28">
      <c r="A3837" s="1">
        <v>38534</v>
      </c>
      <c r="B3837" s="7" t="s">
        <v>63</v>
      </c>
      <c r="C3837" s="8" t="str">
        <f t="shared" si="679"/>
        <v>Fri</v>
      </c>
      <c r="E3837" s="10">
        <v>0</v>
      </c>
      <c r="F3837" s="9">
        <v>7865</v>
      </c>
      <c r="G3837" s="9">
        <v>0</v>
      </c>
      <c r="H3837" s="61">
        <v>2705</v>
      </c>
      <c r="I3837" s="9">
        <v>0</v>
      </c>
      <c r="J3837" s="9">
        <v>0</v>
      </c>
      <c r="K3837" s="9">
        <v>39600</v>
      </c>
      <c r="L3837" s="9">
        <v>0</v>
      </c>
      <c r="M3837" s="9">
        <v>0</v>
      </c>
      <c r="O3837" s="11">
        <f t="shared" si="677"/>
        <v>50170</v>
      </c>
      <c r="P3837" s="11">
        <v>30583</v>
      </c>
      <c r="Q3837" s="11">
        <f t="shared" si="678"/>
        <v>9017</v>
      </c>
      <c r="S3837" s="11">
        <f t="shared" si="674"/>
        <v>19587</v>
      </c>
      <c r="T3837" s="11">
        <f t="shared" si="675"/>
        <v>19587</v>
      </c>
      <c r="U3837" s="11">
        <f t="shared" ref="U3837:U3867" si="684">S3837-S3836</f>
        <v>-2880</v>
      </c>
      <c r="V3837" s="11">
        <f t="shared" si="676"/>
        <v>19587</v>
      </c>
      <c r="W3837" s="12">
        <f t="shared" ref="W3837:W3867" si="685">V3837/S3837</f>
        <v>1</v>
      </c>
      <c r="X3837" s="11">
        <f t="shared" ref="X3837:X3867" si="686">SUM(L3837:M3837)</f>
        <v>0</v>
      </c>
      <c r="Y3837" s="12">
        <f t="shared" ref="Y3837:Y3867" si="687">X3837/S3837</f>
        <v>0</v>
      </c>
    </row>
    <row r="3838" spans="1:28">
      <c r="A3838" s="1">
        <v>38535</v>
      </c>
      <c r="B3838" s="7" t="s">
        <v>63</v>
      </c>
      <c r="C3838" s="8" t="str">
        <f t="shared" si="679"/>
        <v>Sat</v>
      </c>
      <c r="E3838" s="10">
        <v>0</v>
      </c>
      <c r="F3838" s="9">
        <v>7758</v>
      </c>
      <c r="G3838" s="9">
        <v>0</v>
      </c>
      <c r="H3838" s="61">
        <v>2567</v>
      </c>
      <c r="I3838" s="9">
        <v>0</v>
      </c>
      <c r="J3838" s="9">
        <v>0</v>
      </c>
      <c r="K3838" s="9">
        <v>28291</v>
      </c>
      <c r="L3838" s="9">
        <v>0</v>
      </c>
      <c r="M3838" s="9">
        <v>0</v>
      </c>
      <c r="O3838" s="11">
        <f t="shared" si="677"/>
        <v>38616</v>
      </c>
      <c r="P3838" s="11">
        <v>19727</v>
      </c>
      <c r="Q3838" s="11">
        <f t="shared" si="678"/>
        <v>8564</v>
      </c>
      <c r="S3838" s="11">
        <f t="shared" si="674"/>
        <v>18889</v>
      </c>
      <c r="T3838" s="11">
        <f t="shared" si="675"/>
        <v>18889</v>
      </c>
      <c r="U3838" s="11">
        <f t="shared" si="684"/>
        <v>-698</v>
      </c>
      <c r="V3838" s="11">
        <f t="shared" si="676"/>
        <v>18889</v>
      </c>
      <c r="W3838" s="12">
        <f t="shared" si="685"/>
        <v>1</v>
      </c>
      <c r="X3838" s="11">
        <f t="shared" si="686"/>
        <v>0</v>
      </c>
      <c r="Y3838" s="12">
        <f t="shared" si="687"/>
        <v>0</v>
      </c>
    </row>
    <row r="3839" spans="1:28">
      <c r="A3839" s="1">
        <v>38536</v>
      </c>
      <c r="B3839" s="7" t="s">
        <v>63</v>
      </c>
      <c r="C3839" s="8" t="str">
        <f t="shared" si="679"/>
        <v>Sun</v>
      </c>
      <c r="E3839" s="10">
        <v>0</v>
      </c>
      <c r="F3839" s="9">
        <v>7330</v>
      </c>
      <c r="G3839" s="9">
        <v>0</v>
      </c>
      <c r="H3839" s="61">
        <v>2410</v>
      </c>
      <c r="I3839" s="9">
        <v>0</v>
      </c>
      <c r="J3839" s="9">
        <v>0</v>
      </c>
      <c r="K3839" s="9">
        <v>7912</v>
      </c>
      <c r="L3839" s="9">
        <v>0</v>
      </c>
      <c r="M3839" s="9">
        <v>0</v>
      </c>
      <c r="O3839" s="11">
        <f t="shared" si="677"/>
        <v>17652</v>
      </c>
      <c r="P3839" s="11">
        <v>0</v>
      </c>
      <c r="Q3839" s="11">
        <f t="shared" si="678"/>
        <v>7912</v>
      </c>
      <c r="S3839" s="11">
        <f t="shared" si="674"/>
        <v>17652</v>
      </c>
      <c r="T3839" s="11">
        <f t="shared" si="675"/>
        <v>17652</v>
      </c>
      <c r="U3839" s="11">
        <f t="shared" si="684"/>
        <v>-1237</v>
      </c>
      <c r="V3839" s="11">
        <f t="shared" si="676"/>
        <v>17652</v>
      </c>
      <c r="W3839" s="12">
        <f t="shared" si="685"/>
        <v>1</v>
      </c>
      <c r="X3839" s="11">
        <f t="shared" si="686"/>
        <v>0</v>
      </c>
      <c r="Y3839" s="12">
        <f t="shared" si="687"/>
        <v>0</v>
      </c>
    </row>
    <row r="3840" spans="1:28">
      <c r="A3840" s="1">
        <v>38537</v>
      </c>
      <c r="B3840" s="7" t="s">
        <v>63</v>
      </c>
      <c r="C3840" s="8" t="str">
        <f t="shared" si="679"/>
        <v>Mon</v>
      </c>
      <c r="E3840" s="10">
        <v>0</v>
      </c>
      <c r="F3840" s="9">
        <v>7241</v>
      </c>
      <c r="G3840" s="9">
        <v>0</v>
      </c>
      <c r="H3840" s="61">
        <v>2466</v>
      </c>
      <c r="I3840" s="9">
        <v>0</v>
      </c>
      <c r="J3840" s="9">
        <v>0</v>
      </c>
      <c r="K3840" s="9">
        <v>11477</v>
      </c>
      <c r="L3840" s="9">
        <v>0</v>
      </c>
      <c r="M3840" s="9">
        <v>0</v>
      </c>
      <c r="O3840" s="11">
        <f t="shared" si="677"/>
        <v>21184</v>
      </c>
      <c r="P3840" s="11">
        <v>4841</v>
      </c>
      <c r="Q3840" s="11">
        <f t="shared" si="678"/>
        <v>6636</v>
      </c>
      <c r="S3840" s="11">
        <f t="shared" si="674"/>
        <v>16343</v>
      </c>
      <c r="T3840" s="11">
        <f t="shared" si="675"/>
        <v>16343</v>
      </c>
      <c r="U3840" s="11">
        <f t="shared" si="684"/>
        <v>-1309</v>
      </c>
      <c r="V3840" s="11">
        <f t="shared" si="676"/>
        <v>16343</v>
      </c>
      <c r="W3840" s="12">
        <f t="shared" si="685"/>
        <v>1</v>
      </c>
      <c r="X3840" s="11">
        <f t="shared" si="686"/>
        <v>0</v>
      </c>
      <c r="Y3840" s="12">
        <f t="shared" si="687"/>
        <v>0</v>
      </c>
    </row>
    <row r="3841" spans="1:25">
      <c r="A3841" s="1">
        <v>38538</v>
      </c>
      <c r="B3841" s="7" t="s">
        <v>63</v>
      </c>
      <c r="C3841" s="8" t="str">
        <f t="shared" si="679"/>
        <v>Tue</v>
      </c>
      <c r="E3841" s="10">
        <v>0</v>
      </c>
      <c r="F3841" s="9">
        <v>7892</v>
      </c>
      <c r="G3841" s="9">
        <v>0</v>
      </c>
      <c r="H3841" s="61">
        <v>2819</v>
      </c>
      <c r="I3841" s="9">
        <v>0</v>
      </c>
      <c r="J3841" s="9">
        <v>0</v>
      </c>
      <c r="K3841" s="9">
        <v>35878</v>
      </c>
      <c r="L3841" s="9">
        <v>0</v>
      </c>
      <c r="M3841" s="9">
        <v>0</v>
      </c>
      <c r="O3841" s="11">
        <f t="shared" si="677"/>
        <v>46589</v>
      </c>
      <c r="P3841" s="11">
        <v>27837</v>
      </c>
      <c r="Q3841" s="11">
        <f t="shared" si="678"/>
        <v>8041</v>
      </c>
      <c r="S3841" s="11">
        <f t="shared" si="674"/>
        <v>18752</v>
      </c>
      <c r="T3841" s="11">
        <f t="shared" si="675"/>
        <v>18752</v>
      </c>
      <c r="U3841" s="11">
        <f t="shared" si="684"/>
        <v>2409</v>
      </c>
      <c r="V3841" s="11">
        <f t="shared" si="676"/>
        <v>18752</v>
      </c>
      <c r="W3841" s="12">
        <f t="shared" si="685"/>
        <v>1</v>
      </c>
      <c r="X3841" s="11">
        <f t="shared" si="686"/>
        <v>0</v>
      </c>
      <c r="Y3841" s="12">
        <f t="shared" si="687"/>
        <v>0</v>
      </c>
    </row>
    <row r="3842" spans="1:25">
      <c r="A3842" s="1">
        <v>38539</v>
      </c>
      <c r="B3842" s="7" t="s">
        <v>63</v>
      </c>
      <c r="C3842" s="8" t="str">
        <f t="shared" si="679"/>
        <v>Wed</v>
      </c>
      <c r="E3842" s="10">
        <v>0</v>
      </c>
      <c r="F3842" s="9">
        <v>8360</v>
      </c>
      <c r="G3842" s="9">
        <v>0</v>
      </c>
      <c r="H3842" s="61">
        <v>3009</v>
      </c>
      <c r="I3842" s="9">
        <v>0</v>
      </c>
      <c r="J3842" s="9">
        <v>0</v>
      </c>
      <c r="K3842" s="9">
        <v>26896</v>
      </c>
      <c r="L3842" s="9">
        <v>0</v>
      </c>
      <c r="M3842" s="9">
        <v>0</v>
      </c>
      <c r="O3842" s="11">
        <f t="shared" si="677"/>
        <v>38265</v>
      </c>
      <c r="P3842" s="11">
        <v>18212</v>
      </c>
      <c r="Q3842" s="11">
        <f t="shared" si="678"/>
        <v>8684</v>
      </c>
      <c r="S3842" s="11">
        <f t="shared" si="674"/>
        <v>20053</v>
      </c>
      <c r="T3842" s="11">
        <f t="shared" si="675"/>
        <v>20053</v>
      </c>
      <c r="U3842" s="11">
        <f t="shared" si="684"/>
        <v>1301</v>
      </c>
      <c r="V3842" s="11">
        <f t="shared" si="676"/>
        <v>20053</v>
      </c>
      <c r="W3842" s="12">
        <f t="shared" si="685"/>
        <v>1</v>
      </c>
      <c r="X3842" s="11">
        <f t="shared" si="686"/>
        <v>0</v>
      </c>
      <c r="Y3842" s="12">
        <f t="shared" si="687"/>
        <v>0</v>
      </c>
    </row>
    <row r="3843" spans="1:25">
      <c r="A3843" s="1">
        <v>38540</v>
      </c>
      <c r="B3843" s="7" t="s">
        <v>63</v>
      </c>
      <c r="C3843" s="8" t="str">
        <f t="shared" si="679"/>
        <v>Thur</v>
      </c>
      <c r="E3843" s="10">
        <v>0</v>
      </c>
      <c r="F3843" s="9">
        <v>8481</v>
      </c>
      <c r="G3843" s="9">
        <v>0</v>
      </c>
      <c r="H3843" s="61">
        <v>3148</v>
      </c>
      <c r="I3843" s="9">
        <v>0</v>
      </c>
      <c r="J3843" s="9">
        <v>0</v>
      </c>
      <c r="K3843" s="9">
        <v>26081</v>
      </c>
      <c r="L3843" s="9">
        <v>0</v>
      </c>
      <c r="M3843" s="9">
        <v>0</v>
      </c>
      <c r="O3843" s="11">
        <f t="shared" si="677"/>
        <v>37710</v>
      </c>
      <c r="P3843" s="11">
        <v>16955</v>
      </c>
      <c r="Q3843" s="11">
        <f t="shared" si="678"/>
        <v>9126</v>
      </c>
      <c r="S3843" s="11">
        <f t="shared" ref="S3843:S3867" si="688">O3843-P3843</f>
        <v>20755</v>
      </c>
      <c r="T3843" s="11">
        <f t="shared" ref="T3843:T3906" si="689">SUM(S3843,D3843)</f>
        <v>20755</v>
      </c>
      <c r="U3843" s="11">
        <f t="shared" si="684"/>
        <v>702</v>
      </c>
      <c r="V3843" s="11">
        <f t="shared" ref="V3843:V3906" si="690">SUM(F3843:K3843)-P3843</f>
        <v>20755</v>
      </c>
      <c r="W3843" s="12">
        <f t="shared" si="685"/>
        <v>1</v>
      </c>
      <c r="X3843" s="11">
        <f t="shared" si="686"/>
        <v>0</v>
      </c>
      <c r="Y3843" s="12">
        <f t="shared" si="687"/>
        <v>0</v>
      </c>
    </row>
    <row r="3844" spans="1:25">
      <c r="A3844" s="1">
        <v>38541</v>
      </c>
      <c r="B3844" s="7" t="s">
        <v>63</v>
      </c>
      <c r="C3844" s="8" t="str">
        <f t="shared" si="679"/>
        <v>Fri</v>
      </c>
      <c r="E3844" s="10">
        <v>0</v>
      </c>
      <c r="F3844" s="9">
        <v>8263</v>
      </c>
      <c r="G3844" s="9">
        <v>0</v>
      </c>
      <c r="H3844" s="61">
        <v>3034</v>
      </c>
      <c r="I3844" s="9">
        <v>0</v>
      </c>
      <c r="J3844" s="9">
        <v>0</v>
      </c>
      <c r="K3844" s="9">
        <v>9224</v>
      </c>
      <c r="L3844" s="9">
        <v>0</v>
      </c>
      <c r="M3844" s="9">
        <v>0</v>
      </c>
      <c r="O3844" s="11">
        <f t="shared" ref="O3844:O3907" si="691">SUM(F3844:M3844)</f>
        <v>20521</v>
      </c>
      <c r="P3844" s="11">
        <v>52</v>
      </c>
      <c r="Q3844" s="11">
        <f t="shared" ref="Q3844:Q3907" si="692">K3844-P3844</f>
        <v>9172</v>
      </c>
      <c r="S3844" s="11">
        <f t="shared" si="688"/>
        <v>20469</v>
      </c>
      <c r="T3844" s="11">
        <f t="shared" si="689"/>
        <v>20469</v>
      </c>
      <c r="U3844" s="11">
        <f t="shared" si="684"/>
        <v>-286</v>
      </c>
      <c r="V3844" s="11">
        <f t="shared" si="690"/>
        <v>20469</v>
      </c>
      <c r="W3844" s="12">
        <f t="shared" si="685"/>
        <v>1</v>
      </c>
      <c r="X3844" s="11">
        <f t="shared" si="686"/>
        <v>0</v>
      </c>
      <c r="Y3844" s="12">
        <f t="shared" si="687"/>
        <v>0</v>
      </c>
    </row>
    <row r="3845" spans="1:25">
      <c r="A3845" s="1">
        <v>38542</v>
      </c>
      <c r="B3845" s="7" t="s">
        <v>63</v>
      </c>
      <c r="C3845" s="8" t="str">
        <f t="shared" si="679"/>
        <v>Sat</v>
      </c>
      <c r="E3845" s="10">
        <v>0</v>
      </c>
      <c r="F3845" s="9">
        <v>7903</v>
      </c>
      <c r="G3845" s="9">
        <v>0</v>
      </c>
      <c r="H3845" s="61">
        <v>2655</v>
      </c>
      <c r="I3845" s="9">
        <v>0</v>
      </c>
      <c r="J3845" s="9">
        <v>0</v>
      </c>
      <c r="K3845" s="9">
        <v>26340</v>
      </c>
      <c r="L3845" s="9">
        <v>0</v>
      </c>
      <c r="M3845" s="9">
        <v>0</v>
      </c>
      <c r="O3845" s="11">
        <f t="shared" si="691"/>
        <v>36898</v>
      </c>
      <c r="P3845" s="11">
        <v>18290</v>
      </c>
      <c r="Q3845" s="11">
        <f t="shared" si="692"/>
        <v>8050</v>
      </c>
      <c r="S3845" s="11">
        <f t="shared" si="688"/>
        <v>18608</v>
      </c>
      <c r="T3845" s="11">
        <f t="shared" si="689"/>
        <v>18608</v>
      </c>
      <c r="U3845" s="11">
        <f t="shared" si="684"/>
        <v>-1861</v>
      </c>
      <c r="V3845" s="11">
        <f t="shared" si="690"/>
        <v>18608</v>
      </c>
      <c r="W3845" s="12">
        <f t="shared" si="685"/>
        <v>1</v>
      </c>
      <c r="X3845" s="11">
        <f t="shared" si="686"/>
        <v>0</v>
      </c>
      <c r="Y3845" s="12">
        <f t="shared" si="687"/>
        <v>0</v>
      </c>
    </row>
    <row r="3846" spans="1:25">
      <c r="A3846" s="1">
        <v>38543</v>
      </c>
      <c r="B3846" s="7" t="s">
        <v>63</v>
      </c>
      <c r="C3846" s="8" t="str">
        <f t="shared" si="679"/>
        <v>Sun</v>
      </c>
      <c r="E3846" s="10">
        <v>0</v>
      </c>
      <c r="F3846" s="9">
        <v>7972</v>
      </c>
      <c r="G3846" s="9">
        <v>0</v>
      </c>
      <c r="H3846" s="61">
        <v>2898</v>
      </c>
      <c r="I3846" s="9">
        <v>0</v>
      </c>
      <c r="J3846" s="9">
        <v>0</v>
      </c>
      <c r="K3846" s="9">
        <v>11904</v>
      </c>
      <c r="L3846" s="9">
        <v>0</v>
      </c>
      <c r="M3846" s="9">
        <v>0</v>
      </c>
      <c r="O3846" s="11">
        <f t="shared" si="691"/>
        <v>22774</v>
      </c>
      <c r="P3846" s="11">
        <v>2830</v>
      </c>
      <c r="Q3846" s="11">
        <f t="shared" si="692"/>
        <v>9074</v>
      </c>
      <c r="S3846" s="11">
        <f t="shared" si="688"/>
        <v>19944</v>
      </c>
      <c r="T3846" s="11">
        <f t="shared" si="689"/>
        <v>19944</v>
      </c>
      <c r="U3846" s="11">
        <f t="shared" si="684"/>
        <v>1336</v>
      </c>
      <c r="V3846" s="11">
        <f t="shared" si="690"/>
        <v>19944</v>
      </c>
      <c r="W3846" s="12">
        <f t="shared" si="685"/>
        <v>1</v>
      </c>
      <c r="X3846" s="11">
        <f t="shared" si="686"/>
        <v>0</v>
      </c>
      <c r="Y3846" s="12">
        <f t="shared" si="687"/>
        <v>0</v>
      </c>
    </row>
    <row r="3847" spans="1:25">
      <c r="A3847" s="1">
        <v>38544</v>
      </c>
      <c r="B3847" s="7" t="s">
        <v>63</v>
      </c>
      <c r="C3847" s="8" t="str">
        <f t="shared" si="679"/>
        <v>Mon</v>
      </c>
      <c r="E3847" s="10">
        <v>0</v>
      </c>
      <c r="F3847" s="9">
        <v>8322</v>
      </c>
      <c r="G3847" s="9">
        <v>0</v>
      </c>
      <c r="H3847" s="61">
        <v>3537</v>
      </c>
      <c r="I3847" s="9">
        <v>0</v>
      </c>
      <c r="J3847" s="9">
        <v>0</v>
      </c>
      <c r="K3847" s="9">
        <v>36525</v>
      </c>
      <c r="L3847" s="9">
        <v>0</v>
      </c>
      <c r="M3847" s="9">
        <v>0</v>
      </c>
      <c r="O3847" s="11">
        <f t="shared" si="691"/>
        <v>48384</v>
      </c>
      <c r="P3847" s="11">
        <v>26230</v>
      </c>
      <c r="Q3847" s="11">
        <f t="shared" si="692"/>
        <v>10295</v>
      </c>
      <c r="S3847" s="11">
        <f t="shared" si="688"/>
        <v>22154</v>
      </c>
      <c r="T3847" s="11">
        <f t="shared" si="689"/>
        <v>22154</v>
      </c>
      <c r="U3847" s="11">
        <f t="shared" si="684"/>
        <v>2210</v>
      </c>
      <c r="V3847" s="11">
        <f t="shared" si="690"/>
        <v>22154</v>
      </c>
      <c r="W3847" s="12">
        <f t="shared" si="685"/>
        <v>1</v>
      </c>
      <c r="X3847" s="11">
        <f t="shared" si="686"/>
        <v>0</v>
      </c>
      <c r="Y3847" s="12">
        <f t="shared" si="687"/>
        <v>0</v>
      </c>
    </row>
    <row r="3848" spans="1:25">
      <c r="A3848" s="1">
        <v>38545</v>
      </c>
      <c r="B3848" s="7" t="s">
        <v>63</v>
      </c>
      <c r="C3848" s="8" t="str">
        <f t="shared" si="679"/>
        <v>Tue</v>
      </c>
      <c r="E3848" s="10">
        <v>0</v>
      </c>
      <c r="F3848" s="9">
        <v>8390</v>
      </c>
      <c r="G3848" s="9">
        <v>0</v>
      </c>
      <c r="H3848" s="61">
        <v>3533</v>
      </c>
      <c r="I3848" s="9">
        <v>0</v>
      </c>
      <c r="J3848" s="9">
        <v>0</v>
      </c>
      <c r="K3848" s="9">
        <v>38948</v>
      </c>
      <c r="L3848" s="9">
        <v>0</v>
      </c>
      <c r="M3848" s="9">
        <v>0</v>
      </c>
      <c r="O3848" s="11">
        <f t="shared" si="691"/>
        <v>50871</v>
      </c>
      <c r="P3848" s="11">
        <v>28835</v>
      </c>
      <c r="Q3848" s="11">
        <f t="shared" si="692"/>
        <v>10113</v>
      </c>
      <c r="S3848" s="11">
        <f t="shared" si="688"/>
        <v>22036</v>
      </c>
      <c r="T3848" s="11">
        <f t="shared" si="689"/>
        <v>22036</v>
      </c>
      <c r="U3848" s="11">
        <f t="shared" si="684"/>
        <v>-118</v>
      </c>
      <c r="V3848" s="11">
        <f t="shared" si="690"/>
        <v>22036</v>
      </c>
      <c r="W3848" s="12">
        <f t="shared" si="685"/>
        <v>1</v>
      </c>
      <c r="X3848" s="11">
        <f t="shared" si="686"/>
        <v>0</v>
      </c>
      <c r="Y3848" s="12">
        <f t="shared" si="687"/>
        <v>0</v>
      </c>
    </row>
    <row r="3849" spans="1:25">
      <c r="A3849" s="1">
        <v>38546</v>
      </c>
      <c r="B3849" s="7" t="s">
        <v>63</v>
      </c>
      <c r="C3849" s="8" t="str">
        <f t="shared" si="679"/>
        <v>Wed</v>
      </c>
      <c r="E3849" s="10">
        <v>0</v>
      </c>
      <c r="F3849" s="9">
        <v>8300</v>
      </c>
      <c r="G3849" s="9">
        <v>0</v>
      </c>
      <c r="H3849" s="61">
        <v>3438</v>
      </c>
      <c r="I3849" s="9">
        <v>0</v>
      </c>
      <c r="J3849" s="9">
        <v>0</v>
      </c>
      <c r="K3849" s="9">
        <v>33728</v>
      </c>
      <c r="L3849" s="9">
        <v>0</v>
      </c>
      <c r="M3849" s="9">
        <v>0</v>
      </c>
      <c r="O3849" s="11">
        <f t="shared" si="691"/>
        <v>45466</v>
      </c>
      <c r="P3849" s="11">
        <v>22952</v>
      </c>
      <c r="Q3849" s="11">
        <f t="shared" si="692"/>
        <v>10776</v>
      </c>
      <c r="S3849" s="11">
        <f t="shared" si="688"/>
        <v>22514</v>
      </c>
      <c r="T3849" s="11">
        <f t="shared" si="689"/>
        <v>22514</v>
      </c>
      <c r="U3849" s="11">
        <f t="shared" si="684"/>
        <v>478</v>
      </c>
      <c r="V3849" s="11">
        <f t="shared" si="690"/>
        <v>22514</v>
      </c>
      <c r="W3849" s="12">
        <f t="shared" si="685"/>
        <v>1</v>
      </c>
      <c r="X3849" s="11">
        <f t="shared" si="686"/>
        <v>0</v>
      </c>
      <c r="Y3849" s="12">
        <f t="shared" si="687"/>
        <v>0</v>
      </c>
    </row>
    <row r="3850" spans="1:25">
      <c r="A3850" s="1">
        <v>38547</v>
      </c>
      <c r="B3850" s="7" t="s">
        <v>63</v>
      </c>
      <c r="C3850" s="8" t="str">
        <f t="shared" si="679"/>
        <v>Thur</v>
      </c>
      <c r="E3850" s="10">
        <v>0</v>
      </c>
      <c r="F3850" s="9">
        <v>8406</v>
      </c>
      <c r="G3850" s="9">
        <v>0</v>
      </c>
      <c r="H3850" s="61">
        <v>3511</v>
      </c>
      <c r="I3850" s="9">
        <v>0</v>
      </c>
      <c r="J3850" s="9">
        <v>0</v>
      </c>
      <c r="K3850" s="9">
        <v>38885</v>
      </c>
      <c r="L3850" s="9">
        <v>0</v>
      </c>
      <c r="M3850" s="9">
        <v>0</v>
      </c>
      <c r="O3850" s="11">
        <f t="shared" si="691"/>
        <v>50802</v>
      </c>
      <c r="P3850" s="11">
        <v>28642</v>
      </c>
      <c r="Q3850" s="11">
        <f t="shared" si="692"/>
        <v>10243</v>
      </c>
      <c r="S3850" s="11">
        <f t="shared" si="688"/>
        <v>22160</v>
      </c>
      <c r="T3850" s="11">
        <f t="shared" si="689"/>
        <v>22160</v>
      </c>
      <c r="U3850" s="11">
        <f t="shared" si="684"/>
        <v>-354</v>
      </c>
      <c r="V3850" s="11">
        <f t="shared" si="690"/>
        <v>22160</v>
      </c>
      <c r="W3850" s="12">
        <f t="shared" si="685"/>
        <v>1</v>
      </c>
      <c r="X3850" s="11">
        <f t="shared" si="686"/>
        <v>0</v>
      </c>
      <c r="Y3850" s="12">
        <f t="shared" si="687"/>
        <v>0</v>
      </c>
    </row>
    <row r="3851" spans="1:25">
      <c r="A3851" s="1">
        <v>38548</v>
      </c>
      <c r="B3851" s="7" t="s">
        <v>63</v>
      </c>
      <c r="C3851" s="8" t="str">
        <f t="shared" si="679"/>
        <v>Fri</v>
      </c>
      <c r="E3851" s="10">
        <v>0</v>
      </c>
      <c r="F3851" s="9">
        <v>8117</v>
      </c>
      <c r="G3851" s="9">
        <v>0</v>
      </c>
      <c r="H3851" s="61">
        <v>3111</v>
      </c>
      <c r="I3851" s="9">
        <v>0</v>
      </c>
      <c r="J3851" s="9">
        <v>0</v>
      </c>
      <c r="K3851" s="9">
        <v>32659</v>
      </c>
      <c r="L3851" s="9">
        <v>0</v>
      </c>
      <c r="M3851" s="9">
        <v>0</v>
      </c>
      <c r="O3851" s="11">
        <f t="shared" si="691"/>
        <v>43887</v>
      </c>
      <c r="P3851" s="11">
        <v>22766</v>
      </c>
      <c r="Q3851" s="11">
        <f t="shared" si="692"/>
        <v>9893</v>
      </c>
      <c r="S3851" s="11">
        <f t="shared" si="688"/>
        <v>21121</v>
      </c>
      <c r="T3851" s="11">
        <f t="shared" si="689"/>
        <v>21121</v>
      </c>
      <c r="U3851" s="11">
        <f t="shared" si="684"/>
        <v>-1039</v>
      </c>
      <c r="V3851" s="11">
        <f t="shared" si="690"/>
        <v>21121</v>
      </c>
      <c r="W3851" s="12">
        <f t="shared" si="685"/>
        <v>1</v>
      </c>
      <c r="X3851" s="11">
        <f t="shared" si="686"/>
        <v>0</v>
      </c>
      <c r="Y3851" s="12">
        <f t="shared" si="687"/>
        <v>0</v>
      </c>
    </row>
    <row r="3852" spans="1:25">
      <c r="A3852" s="1">
        <v>38549</v>
      </c>
      <c r="B3852" s="7" t="s">
        <v>63</v>
      </c>
      <c r="C3852" s="8" t="str">
        <f t="shared" si="679"/>
        <v>Sat</v>
      </c>
      <c r="E3852" s="10">
        <v>0</v>
      </c>
      <c r="F3852" s="9">
        <v>7593</v>
      </c>
      <c r="G3852" s="9">
        <v>0</v>
      </c>
      <c r="H3852" s="61">
        <v>2611</v>
      </c>
      <c r="I3852" s="9">
        <v>0</v>
      </c>
      <c r="J3852" s="9">
        <v>0</v>
      </c>
      <c r="K3852" s="9">
        <v>21894</v>
      </c>
      <c r="L3852" s="9">
        <v>0</v>
      </c>
      <c r="M3852" s="9">
        <v>0</v>
      </c>
      <c r="O3852" s="11">
        <f t="shared" si="691"/>
        <v>32098</v>
      </c>
      <c r="P3852" s="11">
        <v>12948</v>
      </c>
      <c r="Q3852" s="11">
        <f t="shared" si="692"/>
        <v>8946</v>
      </c>
      <c r="S3852" s="11">
        <f t="shared" si="688"/>
        <v>19150</v>
      </c>
      <c r="T3852" s="11">
        <f t="shared" si="689"/>
        <v>19150</v>
      </c>
      <c r="U3852" s="11">
        <f t="shared" si="684"/>
        <v>-1971</v>
      </c>
      <c r="V3852" s="11">
        <f t="shared" si="690"/>
        <v>19150</v>
      </c>
      <c r="W3852" s="12">
        <f t="shared" si="685"/>
        <v>1</v>
      </c>
      <c r="X3852" s="11">
        <f t="shared" si="686"/>
        <v>0</v>
      </c>
      <c r="Y3852" s="12">
        <f t="shared" si="687"/>
        <v>0</v>
      </c>
    </row>
    <row r="3853" spans="1:25">
      <c r="A3853" s="1">
        <v>38550</v>
      </c>
      <c r="B3853" s="7" t="s">
        <v>63</v>
      </c>
      <c r="C3853" s="8" t="str">
        <f t="shared" si="679"/>
        <v>Sun</v>
      </c>
      <c r="E3853" s="10">
        <v>0</v>
      </c>
      <c r="F3853" s="9">
        <v>7754</v>
      </c>
      <c r="G3853" s="9">
        <v>0</v>
      </c>
      <c r="H3853" s="61">
        <v>2790</v>
      </c>
      <c r="I3853" s="9">
        <v>0</v>
      </c>
      <c r="J3853" s="9">
        <v>0</v>
      </c>
      <c r="K3853" s="9">
        <v>33423</v>
      </c>
      <c r="L3853" s="9">
        <v>0</v>
      </c>
      <c r="M3853" s="9">
        <v>0</v>
      </c>
      <c r="O3853" s="11">
        <f t="shared" si="691"/>
        <v>43967</v>
      </c>
      <c r="P3853" s="11">
        <v>24270</v>
      </c>
      <c r="Q3853" s="11">
        <f t="shared" si="692"/>
        <v>9153</v>
      </c>
      <c r="S3853" s="11">
        <f t="shared" si="688"/>
        <v>19697</v>
      </c>
      <c r="T3853" s="11">
        <f t="shared" si="689"/>
        <v>19697</v>
      </c>
      <c r="U3853" s="11">
        <f t="shared" si="684"/>
        <v>547</v>
      </c>
      <c r="V3853" s="11">
        <f t="shared" si="690"/>
        <v>19697</v>
      </c>
      <c r="W3853" s="12">
        <f t="shared" si="685"/>
        <v>1</v>
      </c>
      <c r="X3853" s="11">
        <f t="shared" si="686"/>
        <v>0</v>
      </c>
      <c r="Y3853" s="12">
        <f t="shared" si="687"/>
        <v>0</v>
      </c>
    </row>
    <row r="3854" spans="1:25">
      <c r="A3854" s="1">
        <v>38551</v>
      </c>
      <c r="B3854" s="7" t="s">
        <v>63</v>
      </c>
      <c r="C3854" s="8" t="str">
        <f t="shared" si="679"/>
        <v>Mon</v>
      </c>
      <c r="E3854" s="10">
        <v>0</v>
      </c>
      <c r="F3854" s="9">
        <v>8243</v>
      </c>
      <c r="G3854" s="9">
        <v>0</v>
      </c>
      <c r="H3854" s="61">
        <v>3478</v>
      </c>
      <c r="I3854" s="9">
        <v>0</v>
      </c>
      <c r="J3854" s="9">
        <v>0</v>
      </c>
      <c r="K3854" s="9">
        <v>46826</v>
      </c>
      <c r="L3854" s="9">
        <v>0</v>
      </c>
      <c r="M3854" s="9">
        <v>0</v>
      </c>
      <c r="O3854" s="11">
        <f t="shared" si="691"/>
        <v>58547</v>
      </c>
      <c r="P3854" s="11">
        <v>36248</v>
      </c>
      <c r="Q3854" s="11">
        <f t="shared" si="692"/>
        <v>10578</v>
      </c>
      <c r="S3854" s="11">
        <f t="shared" si="688"/>
        <v>22299</v>
      </c>
      <c r="T3854" s="11">
        <f t="shared" si="689"/>
        <v>22299</v>
      </c>
      <c r="U3854" s="11">
        <f t="shared" si="684"/>
        <v>2602</v>
      </c>
      <c r="V3854" s="11">
        <f t="shared" si="690"/>
        <v>22299</v>
      </c>
      <c r="W3854" s="12">
        <f t="shared" si="685"/>
        <v>1</v>
      </c>
      <c r="X3854" s="11">
        <f t="shared" si="686"/>
        <v>0</v>
      </c>
      <c r="Y3854" s="12">
        <f t="shared" si="687"/>
        <v>0</v>
      </c>
    </row>
    <row r="3855" spans="1:25">
      <c r="A3855" s="1">
        <v>38552</v>
      </c>
      <c r="B3855" s="7" t="s">
        <v>63</v>
      </c>
      <c r="C3855" s="8" t="str">
        <f t="shared" si="679"/>
        <v>Tue</v>
      </c>
      <c r="E3855" s="10">
        <v>0</v>
      </c>
      <c r="F3855" s="9">
        <v>8408</v>
      </c>
      <c r="G3855" s="9">
        <v>0</v>
      </c>
      <c r="H3855" s="61">
        <v>3663</v>
      </c>
      <c r="I3855" s="9">
        <v>0</v>
      </c>
      <c r="J3855" s="9">
        <v>0</v>
      </c>
      <c r="K3855" s="9">
        <v>47706</v>
      </c>
      <c r="L3855" s="9">
        <v>0</v>
      </c>
      <c r="M3855" s="9">
        <v>0</v>
      </c>
      <c r="O3855" s="11">
        <f t="shared" si="691"/>
        <v>59777</v>
      </c>
      <c r="P3855" s="11">
        <v>36480</v>
      </c>
      <c r="Q3855" s="11">
        <f t="shared" si="692"/>
        <v>11226</v>
      </c>
      <c r="S3855" s="11">
        <f t="shared" si="688"/>
        <v>23297</v>
      </c>
      <c r="T3855" s="11">
        <f t="shared" si="689"/>
        <v>23297</v>
      </c>
      <c r="U3855" s="11">
        <f t="shared" si="684"/>
        <v>998</v>
      </c>
      <c r="V3855" s="11">
        <f t="shared" si="690"/>
        <v>23297</v>
      </c>
      <c r="W3855" s="12">
        <f t="shared" si="685"/>
        <v>1</v>
      </c>
      <c r="X3855" s="11">
        <f t="shared" si="686"/>
        <v>0</v>
      </c>
      <c r="Y3855" s="12">
        <f t="shared" si="687"/>
        <v>0</v>
      </c>
    </row>
    <row r="3856" spans="1:25">
      <c r="A3856" s="1">
        <v>38553</v>
      </c>
      <c r="B3856" s="7" t="s">
        <v>63</v>
      </c>
      <c r="C3856" s="8" t="str">
        <f t="shared" si="679"/>
        <v>Wed</v>
      </c>
      <c r="E3856" s="10">
        <v>0</v>
      </c>
      <c r="F3856" s="9">
        <v>8518</v>
      </c>
      <c r="G3856" s="9">
        <v>0</v>
      </c>
      <c r="H3856" s="61">
        <v>3660</v>
      </c>
      <c r="I3856" s="9">
        <v>3</v>
      </c>
      <c r="J3856" s="9">
        <v>0</v>
      </c>
      <c r="K3856" s="9">
        <v>48063</v>
      </c>
      <c r="L3856" s="9">
        <v>0</v>
      </c>
      <c r="M3856" s="9">
        <v>0</v>
      </c>
      <c r="O3856" s="11">
        <f t="shared" si="691"/>
        <v>60244</v>
      </c>
      <c r="P3856" s="11">
        <v>36345</v>
      </c>
      <c r="Q3856" s="11">
        <f t="shared" si="692"/>
        <v>11718</v>
      </c>
      <c r="S3856" s="11">
        <f t="shared" si="688"/>
        <v>23899</v>
      </c>
      <c r="T3856" s="11">
        <f t="shared" si="689"/>
        <v>23899</v>
      </c>
      <c r="U3856" s="11">
        <f t="shared" si="684"/>
        <v>602</v>
      </c>
      <c r="V3856" s="11">
        <f t="shared" si="690"/>
        <v>23899</v>
      </c>
      <c r="W3856" s="12">
        <f t="shared" si="685"/>
        <v>1</v>
      </c>
      <c r="X3856" s="11">
        <f t="shared" si="686"/>
        <v>0</v>
      </c>
      <c r="Y3856" s="12">
        <f t="shared" si="687"/>
        <v>0</v>
      </c>
    </row>
    <row r="3857" spans="1:25">
      <c r="A3857" s="1">
        <v>38554</v>
      </c>
      <c r="B3857" s="7" t="s">
        <v>63</v>
      </c>
      <c r="C3857" s="8" t="str">
        <f t="shared" si="679"/>
        <v>Thur</v>
      </c>
      <c r="E3857" s="10">
        <v>0</v>
      </c>
      <c r="F3857" s="9">
        <v>8488</v>
      </c>
      <c r="G3857" s="9">
        <v>0</v>
      </c>
      <c r="H3857" s="61">
        <v>3509</v>
      </c>
      <c r="I3857" s="9">
        <v>0</v>
      </c>
      <c r="J3857" s="9">
        <v>0</v>
      </c>
      <c r="K3857" s="9">
        <v>45628</v>
      </c>
      <c r="L3857" s="9">
        <v>0</v>
      </c>
      <c r="M3857" s="9">
        <v>0</v>
      </c>
      <c r="O3857" s="11">
        <f t="shared" si="691"/>
        <v>57625</v>
      </c>
      <c r="P3857" s="11">
        <v>34797</v>
      </c>
      <c r="Q3857" s="11">
        <f t="shared" si="692"/>
        <v>10831</v>
      </c>
      <c r="S3857" s="11">
        <f t="shared" si="688"/>
        <v>22828</v>
      </c>
      <c r="T3857" s="11">
        <f t="shared" si="689"/>
        <v>22828</v>
      </c>
      <c r="U3857" s="11">
        <f t="shared" si="684"/>
        <v>-1071</v>
      </c>
      <c r="V3857" s="11">
        <f t="shared" si="690"/>
        <v>22828</v>
      </c>
      <c r="W3857" s="12">
        <f t="shared" si="685"/>
        <v>1</v>
      </c>
      <c r="X3857" s="11">
        <f t="shared" si="686"/>
        <v>0</v>
      </c>
      <c r="Y3857" s="12">
        <f t="shared" si="687"/>
        <v>0</v>
      </c>
    </row>
    <row r="3858" spans="1:25">
      <c r="A3858" s="1">
        <v>38555</v>
      </c>
      <c r="B3858" s="7" t="s">
        <v>63</v>
      </c>
      <c r="C3858" s="8" t="str">
        <f t="shared" si="679"/>
        <v>Fri</v>
      </c>
      <c r="E3858" s="10">
        <v>0</v>
      </c>
      <c r="F3858" s="9">
        <v>8043</v>
      </c>
      <c r="G3858" s="9">
        <v>0</v>
      </c>
      <c r="H3858" s="61">
        <v>3087</v>
      </c>
      <c r="I3858" s="9">
        <v>0</v>
      </c>
      <c r="J3858" s="9">
        <v>0</v>
      </c>
      <c r="K3858" s="9">
        <v>56168</v>
      </c>
      <c r="L3858" s="9">
        <v>0</v>
      </c>
      <c r="M3858" s="9">
        <v>0</v>
      </c>
      <c r="O3858" s="11">
        <f t="shared" si="691"/>
        <v>67298</v>
      </c>
      <c r="P3858" s="11">
        <v>46712</v>
      </c>
      <c r="Q3858" s="11">
        <f t="shared" si="692"/>
        <v>9456</v>
      </c>
      <c r="S3858" s="11">
        <f t="shared" si="688"/>
        <v>20586</v>
      </c>
      <c r="T3858" s="11">
        <f t="shared" si="689"/>
        <v>20586</v>
      </c>
      <c r="U3858" s="11">
        <f t="shared" si="684"/>
        <v>-2242</v>
      </c>
      <c r="V3858" s="11">
        <f t="shared" si="690"/>
        <v>20586</v>
      </c>
      <c r="W3858" s="12">
        <f t="shared" si="685"/>
        <v>1</v>
      </c>
      <c r="X3858" s="11">
        <f t="shared" si="686"/>
        <v>0</v>
      </c>
      <c r="Y3858" s="12">
        <f t="shared" si="687"/>
        <v>0</v>
      </c>
    </row>
    <row r="3859" spans="1:25">
      <c r="A3859" s="1">
        <v>38556</v>
      </c>
      <c r="B3859" s="7" t="s">
        <v>63</v>
      </c>
      <c r="C3859" s="8" t="str">
        <f t="shared" si="679"/>
        <v>Sat</v>
      </c>
      <c r="E3859" s="10">
        <v>0</v>
      </c>
      <c r="F3859" s="9">
        <v>7590</v>
      </c>
      <c r="G3859" s="9">
        <v>0</v>
      </c>
      <c r="H3859" s="61">
        <v>2570</v>
      </c>
      <c r="I3859" s="9">
        <v>0</v>
      </c>
      <c r="J3859" s="9">
        <v>0</v>
      </c>
      <c r="K3859" s="9">
        <v>38677</v>
      </c>
      <c r="L3859" s="9">
        <v>0</v>
      </c>
      <c r="M3859" s="9">
        <v>0</v>
      </c>
      <c r="O3859" s="11">
        <f t="shared" si="691"/>
        <v>48837</v>
      </c>
      <c r="P3859" s="11">
        <v>30193</v>
      </c>
      <c r="Q3859" s="11">
        <f t="shared" si="692"/>
        <v>8484</v>
      </c>
      <c r="S3859" s="11">
        <f t="shared" si="688"/>
        <v>18644</v>
      </c>
      <c r="T3859" s="11">
        <f t="shared" si="689"/>
        <v>18644</v>
      </c>
      <c r="U3859" s="11">
        <f t="shared" si="684"/>
        <v>-1942</v>
      </c>
      <c r="V3859" s="11">
        <f t="shared" si="690"/>
        <v>18644</v>
      </c>
      <c r="W3859" s="12">
        <f t="shared" si="685"/>
        <v>1</v>
      </c>
      <c r="X3859" s="11">
        <f t="shared" si="686"/>
        <v>0</v>
      </c>
      <c r="Y3859" s="12">
        <f t="shared" si="687"/>
        <v>0</v>
      </c>
    </row>
    <row r="3860" spans="1:25">
      <c r="A3860" s="1">
        <v>38557</v>
      </c>
      <c r="B3860" s="7" t="s">
        <v>63</v>
      </c>
      <c r="C3860" s="8" t="str">
        <f t="shared" si="679"/>
        <v>Sun</v>
      </c>
      <c r="E3860" s="10">
        <v>0</v>
      </c>
      <c r="F3860" s="9">
        <v>7891</v>
      </c>
      <c r="G3860" s="9">
        <v>0</v>
      </c>
      <c r="H3860" s="61">
        <v>2945</v>
      </c>
      <c r="I3860" s="9">
        <v>0</v>
      </c>
      <c r="J3860" s="9">
        <v>0</v>
      </c>
      <c r="K3860" s="9">
        <v>38769</v>
      </c>
      <c r="L3860" s="9">
        <v>0</v>
      </c>
      <c r="M3860" s="9">
        <v>0</v>
      </c>
      <c r="O3860" s="11">
        <f t="shared" si="691"/>
        <v>49605</v>
      </c>
      <c r="P3860" s="11">
        <v>29149</v>
      </c>
      <c r="Q3860" s="11">
        <f t="shared" si="692"/>
        <v>9620</v>
      </c>
      <c r="S3860" s="11">
        <f t="shared" si="688"/>
        <v>20456</v>
      </c>
      <c r="T3860" s="11">
        <f t="shared" si="689"/>
        <v>20456</v>
      </c>
      <c r="U3860" s="11">
        <f t="shared" si="684"/>
        <v>1812</v>
      </c>
      <c r="V3860" s="11">
        <f t="shared" si="690"/>
        <v>20456</v>
      </c>
      <c r="W3860" s="12">
        <f t="shared" si="685"/>
        <v>1</v>
      </c>
      <c r="X3860" s="11">
        <f t="shared" si="686"/>
        <v>0</v>
      </c>
      <c r="Y3860" s="12">
        <f t="shared" si="687"/>
        <v>0</v>
      </c>
    </row>
    <row r="3861" spans="1:25">
      <c r="A3861" s="1">
        <v>38558</v>
      </c>
      <c r="B3861" s="7" t="s">
        <v>63</v>
      </c>
      <c r="C3861" s="8" t="str">
        <f t="shared" si="679"/>
        <v>Mon</v>
      </c>
      <c r="E3861" s="10">
        <v>0</v>
      </c>
      <c r="F3861" s="9">
        <v>8063</v>
      </c>
      <c r="G3861" s="9">
        <v>0</v>
      </c>
      <c r="H3861" s="61">
        <v>3439</v>
      </c>
      <c r="I3861" s="9">
        <v>0</v>
      </c>
      <c r="J3861" s="9">
        <v>0</v>
      </c>
      <c r="K3861" s="9">
        <v>45753</v>
      </c>
      <c r="L3861" s="9">
        <v>0</v>
      </c>
      <c r="M3861" s="9">
        <v>0</v>
      </c>
      <c r="O3861" s="11">
        <f t="shared" si="691"/>
        <v>57255</v>
      </c>
      <c r="P3861" s="11">
        <v>35110</v>
      </c>
      <c r="Q3861" s="11">
        <f t="shared" si="692"/>
        <v>10643</v>
      </c>
      <c r="S3861" s="11">
        <f t="shared" si="688"/>
        <v>22145</v>
      </c>
      <c r="T3861" s="11">
        <f t="shared" si="689"/>
        <v>22145</v>
      </c>
      <c r="U3861" s="11">
        <f t="shared" si="684"/>
        <v>1689</v>
      </c>
      <c r="V3861" s="11">
        <f t="shared" si="690"/>
        <v>22145</v>
      </c>
      <c r="W3861" s="12">
        <f t="shared" si="685"/>
        <v>1</v>
      </c>
      <c r="X3861" s="11">
        <f t="shared" si="686"/>
        <v>0</v>
      </c>
      <c r="Y3861" s="12">
        <f t="shared" si="687"/>
        <v>0</v>
      </c>
    </row>
    <row r="3862" spans="1:25">
      <c r="A3862" s="1">
        <v>38559</v>
      </c>
      <c r="B3862" s="7" t="s">
        <v>63</v>
      </c>
      <c r="C3862" s="8" t="str">
        <f t="shared" si="679"/>
        <v>Tue</v>
      </c>
      <c r="E3862" s="10">
        <v>0</v>
      </c>
      <c r="F3862" s="9">
        <v>8030</v>
      </c>
      <c r="G3862" s="9">
        <v>0</v>
      </c>
      <c r="H3862" s="61">
        <v>3385</v>
      </c>
      <c r="I3862" s="9">
        <v>0</v>
      </c>
      <c r="J3862" s="9">
        <v>0</v>
      </c>
      <c r="K3862" s="9">
        <v>47479</v>
      </c>
      <c r="L3862" s="9">
        <v>0</v>
      </c>
      <c r="M3862" s="9">
        <v>0</v>
      </c>
      <c r="O3862" s="11">
        <f t="shared" si="691"/>
        <v>58894</v>
      </c>
      <c r="P3862" s="11">
        <v>37348</v>
      </c>
      <c r="Q3862" s="11">
        <f t="shared" si="692"/>
        <v>10131</v>
      </c>
      <c r="S3862" s="11">
        <f t="shared" si="688"/>
        <v>21546</v>
      </c>
      <c r="T3862" s="11">
        <f t="shared" si="689"/>
        <v>21546</v>
      </c>
      <c r="U3862" s="11">
        <f t="shared" si="684"/>
        <v>-599</v>
      </c>
      <c r="V3862" s="11">
        <f t="shared" si="690"/>
        <v>21546</v>
      </c>
      <c r="W3862" s="12">
        <f t="shared" si="685"/>
        <v>1</v>
      </c>
      <c r="X3862" s="11">
        <f t="shared" si="686"/>
        <v>0</v>
      </c>
      <c r="Y3862" s="12">
        <f t="shared" si="687"/>
        <v>0</v>
      </c>
    </row>
    <row r="3863" spans="1:25">
      <c r="A3863" s="1">
        <v>38560</v>
      </c>
      <c r="B3863" s="7" t="s">
        <v>63</v>
      </c>
      <c r="C3863" s="8" t="str">
        <f t="shared" si="679"/>
        <v>Wed</v>
      </c>
      <c r="E3863" s="10">
        <v>0</v>
      </c>
      <c r="F3863" s="9">
        <v>8007</v>
      </c>
      <c r="G3863" s="9">
        <v>0</v>
      </c>
      <c r="H3863" s="61">
        <v>3343</v>
      </c>
      <c r="I3863" s="9">
        <v>0</v>
      </c>
      <c r="J3863" s="9">
        <v>0</v>
      </c>
      <c r="K3863" s="9">
        <v>54356</v>
      </c>
      <c r="L3863" s="9">
        <v>0</v>
      </c>
      <c r="M3863" s="9">
        <v>0</v>
      </c>
      <c r="O3863" s="11">
        <f t="shared" si="691"/>
        <v>65706</v>
      </c>
      <c r="P3863" s="11">
        <v>44118</v>
      </c>
      <c r="Q3863" s="11">
        <f t="shared" si="692"/>
        <v>10238</v>
      </c>
      <c r="S3863" s="11">
        <f t="shared" si="688"/>
        <v>21588</v>
      </c>
      <c r="T3863" s="11">
        <f t="shared" si="689"/>
        <v>21588</v>
      </c>
      <c r="U3863" s="11">
        <f t="shared" si="684"/>
        <v>42</v>
      </c>
      <c r="V3863" s="11">
        <f t="shared" si="690"/>
        <v>21588</v>
      </c>
      <c r="W3863" s="12">
        <f t="shared" si="685"/>
        <v>1</v>
      </c>
      <c r="X3863" s="11">
        <f t="shared" si="686"/>
        <v>0</v>
      </c>
      <c r="Y3863" s="12">
        <f t="shared" si="687"/>
        <v>0</v>
      </c>
    </row>
    <row r="3864" spans="1:25">
      <c r="A3864" s="1">
        <v>38561</v>
      </c>
      <c r="B3864" s="7" t="s">
        <v>63</v>
      </c>
      <c r="C3864" s="8" t="str">
        <f t="shared" si="679"/>
        <v>Thur</v>
      </c>
      <c r="E3864" s="10">
        <v>0</v>
      </c>
      <c r="F3864" s="9">
        <v>7944</v>
      </c>
      <c r="G3864" s="9">
        <v>0</v>
      </c>
      <c r="H3864" s="61">
        <v>3318</v>
      </c>
      <c r="I3864" s="9">
        <v>0</v>
      </c>
      <c r="J3864" s="9">
        <v>0</v>
      </c>
      <c r="K3864" s="9">
        <v>54921</v>
      </c>
      <c r="L3864" s="9">
        <v>0</v>
      </c>
      <c r="M3864" s="9">
        <v>0</v>
      </c>
      <c r="O3864" s="11">
        <f t="shared" si="691"/>
        <v>66183</v>
      </c>
      <c r="P3864" s="11">
        <v>44735</v>
      </c>
      <c r="Q3864" s="11">
        <f t="shared" si="692"/>
        <v>10186</v>
      </c>
      <c r="S3864" s="11">
        <f t="shared" si="688"/>
        <v>21448</v>
      </c>
      <c r="T3864" s="11">
        <f t="shared" si="689"/>
        <v>21448</v>
      </c>
      <c r="U3864" s="11">
        <f t="shared" si="684"/>
        <v>-140</v>
      </c>
      <c r="V3864" s="11">
        <f t="shared" si="690"/>
        <v>21448</v>
      </c>
      <c r="W3864" s="12">
        <f t="shared" si="685"/>
        <v>1</v>
      </c>
      <c r="X3864" s="11">
        <f t="shared" si="686"/>
        <v>0</v>
      </c>
      <c r="Y3864" s="12">
        <f t="shared" si="687"/>
        <v>0</v>
      </c>
    </row>
    <row r="3865" spans="1:25">
      <c r="A3865" s="1">
        <v>38562</v>
      </c>
      <c r="B3865" s="7" t="s">
        <v>63</v>
      </c>
      <c r="C3865" s="8" t="str">
        <f t="shared" si="679"/>
        <v>Fri</v>
      </c>
      <c r="E3865" s="10">
        <v>0</v>
      </c>
      <c r="F3865" s="9">
        <v>7561</v>
      </c>
      <c r="G3865" s="9">
        <v>0</v>
      </c>
      <c r="H3865" s="61">
        <v>2918</v>
      </c>
      <c r="I3865" s="9">
        <v>0</v>
      </c>
      <c r="J3865" s="9">
        <v>0</v>
      </c>
      <c r="K3865" s="9">
        <v>31150</v>
      </c>
      <c r="L3865" s="9">
        <v>0</v>
      </c>
      <c r="M3865" s="9">
        <v>0</v>
      </c>
      <c r="O3865" s="11">
        <f t="shared" si="691"/>
        <v>41629</v>
      </c>
      <c r="P3865" s="11">
        <v>21518</v>
      </c>
      <c r="Q3865" s="11">
        <f t="shared" si="692"/>
        <v>9632</v>
      </c>
      <c r="S3865" s="11">
        <f t="shared" si="688"/>
        <v>20111</v>
      </c>
      <c r="T3865" s="11">
        <f t="shared" si="689"/>
        <v>20111</v>
      </c>
      <c r="U3865" s="11">
        <f t="shared" si="684"/>
        <v>-1337</v>
      </c>
      <c r="V3865" s="11">
        <f t="shared" si="690"/>
        <v>20111</v>
      </c>
      <c r="W3865" s="12">
        <f t="shared" si="685"/>
        <v>1</v>
      </c>
      <c r="X3865" s="11">
        <f t="shared" si="686"/>
        <v>0</v>
      </c>
      <c r="Y3865" s="12">
        <f t="shared" si="687"/>
        <v>0</v>
      </c>
    </row>
    <row r="3866" spans="1:25">
      <c r="A3866" s="1">
        <v>38563</v>
      </c>
      <c r="B3866" s="7" t="s">
        <v>63</v>
      </c>
      <c r="C3866" s="8" t="str">
        <f t="shared" si="679"/>
        <v>Sat</v>
      </c>
      <c r="E3866" s="10">
        <v>0</v>
      </c>
      <c r="F3866" s="9">
        <v>7225</v>
      </c>
      <c r="G3866" s="9">
        <v>0</v>
      </c>
      <c r="H3866" s="61">
        <v>2420</v>
      </c>
      <c r="I3866" s="9">
        <v>0</v>
      </c>
      <c r="J3866" s="9">
        <v>0</v>
      </c>
      <c r="K3866" s="9">
        <v>34167</v>
      </c>
      <c r="L3866" s="9">
        <v>0</v>
      </c>
      <c r="M3866" s="9">
        <v>0</v>
      </c>
      <c r="O3866" s="11">
        <f t="shared" si="691"/>
        <v>43812</v>
      </c>
      <c r="P3866" s="11">
        <v>25510</v>
      </c>
      <c r="Q3866" s="11">
        <f t="shared" si="692"/>
        <v>8657</v>
      </c>
      <c r="S3866" s="11">
        <f t="shared" si="688"/>
        <v>18302</v>
      </c>
      <c r="T3866" s="11">
        <f t="shared" si="689"/>
        <v>18302</v>
      </c>
      <c r="U3866" s="11">
        <f t="shared" si="684"/>
        <v>-1809</v>
      </c>
      <c r="V3866" s="11">
        <f t="shared" si="690"/>
        <v>18302</v>
      </c>
      <c r="W3866" s="12">
        <f t="shared" si="685"/>
        <v>1</v>
      </c>
      <c r="X3866" s="11">
        <f t="shared" si="686"/>
        <v>0</v>
      </c>
      <c r="Y3866" s="12">
        <f t="shared" si="687"/>
        <v>0</v>
      </c>
    </row>
    <row r="3867" spans="1:25">
      <c r="A3867" s="1">
        <v>38564</v>
      </c>
      <c r="B3867" s="7" t="s">
        <v>63</v>
      </c>
      <c r="C3867" s="8" t="str">
        <f t="shared" si="679"/>
        <v>Sun</v>
      </c>
      <c r="E3867" s="10">
        <v>0</v>
      </c>
      <c r="F3867" s="9">
        <v>7470</v>
      </c>
      <c r="G3867" s="9">
        <v>0</v>
      </c>
      <c r="H3867" s="61">
        <v>2788</v>
      </c>
      <c r="I3867" s="9">
        <v>0</v>
      </c>
      <c r="J3867" s="9">
        <v>0</v>
      </c>
      <c r="K3867" s="9">
        <v>40353</v>
      </c>
      <c r="L3867" s="9">
        <v>0</v>
      </c>
      <c r="M3867" s="9">
        <v>0</v>
      </c>
      <c r="O3867" s="11">
        <f t="shared" si="691"/>
        <v>50611</v>
      </c>
      <c r="P3867" s="11">
        <v>30837</v>
      </c>
      <c r="Q3867" s="11">
        <f t="shared" si="692"/>
        <v>9516</v>
      </c>
      <c r="S3867" s="11">
        <f t="shared" si="688"/>
        <v>19774</v>
      </c>
      <c r="T3867" s="11">
        <f t="shared" si="689"/>
        <v>19774</v>
      </c>
      <c r="U3867" s="11">
        <f t="shared" si="684"/>
        <v>1472</v>
      </c>
      <c r="V3867" s="11">
        <f t="shared" si="690"/>
        <v>19774</v>
      </c>
      <c r="W3867" s="12">
        <f t="shared" si="685"/>
        <v>1</v>
      </c>
      <c r="X3867" s="11">
        <f t="shared" si="686"/>
        <v>0</v>
      </c>
      <c r="Y3867" s="12">
        <f t="shared" si="687"/>
        <v>0</v>
      </c>
    </row>
    <row r="3868" spans="1:25">
      <c r="A3868" s="1">
        <v>38565</v>
      </c>
      <c r="B3868" s="7" t="s">
        <v>64</v>
      </c>
      <c r="C3868" s="8" t="str">
        <f t="shared" si="679"/>
        <v>Mon</v>
      </c>
      <c r="E3868" s="10">
        <v>0</v>
      </c>
      <c r="F3868" s="35">
        <v>5569</v>
      </c>
      <c r="G3868" s="9">
        <v>0</v>
      </c>
      <c r="H3868" s="103">
        <v>3965</v>
      </c>
      <c r="I3868" s="9">
        <v>0</v>
      </c>
      <c r="J3868" s="9">
        <v>0</v>
      </c>
      <c r="K3868" s="9">
        <v>45094</v>
      </c>
      <c r="L3868" s="9">
        <v>0</v>
      </c>
      <c r="M3868" s="9">
        <v>0</v>
      </c>
      <c r="O3868" s="11">
        <f t="shared" si="691"/>
        <v>54628</v>
      </c>
      <c r="P3868" s="11">
        <v>32548</v>
      </c>
      <c r="Q3868" s="11">
        <f t="shared" si="692"/>
        <v>12546</v>
      </c>
      <c r="S3868" s="11">
        <f t="shared" ref="S3868:S3898" si="693">O3868-P3868</f>
        <v>22080</v>
      </c>
      <c r="T3868" s="11">
        <f t="shared" si="689"/>
        <v>22080</v>
      </c>
      <c r="U3868" s="11">
        <f t="shared" ref="U3868:U3898" si="694">S3868-S3867</f>
        <v>2306</v>
      </c>
      <c r="V3868" s="11">
        <f t="shared" si="690"/>
        <v>22080</v>
      </c>
      <c r="W3868" s="12">
        <f t="shared" ref="W3868:W3898" si="695">V3868/S3868</f>
        <v>1</v>
      </c>
      <c r="X3868" s="11">
        <f t="shared" ref="X3868:X3898" si="696">SUM(L3868:M3868)</f>
        <v>0</v>
      </c>
      <c r="Y3868" s="12">
        <f t="shared" ref="Y3868:Y3898" si="697">X3868/S3868</f>
        <v>0</v>
      </c>
    </row>
    <row r="3869" spans="1:25">
      <c r="A3869" s="1">
        <v>38566</v>
      </c>
      <c r="B3869" s="7" t="s">
        <v>64</v>
      </c>
      <c r="C3869" s="8" t="str">
        <f t="shared" si="679"/>
        <v>Tue</v>
      </c>
      <c r="E3869" s="10">
        <v>0</v>
      </c>
      <c r="F3869" s="35">
        <v>5414</v>
      </c>
      <c r="G3869" s="9">
        <v>0</v>
      </c>
      <c r="H3869" s="103">
        <v>3948</v>
      </c>
      <c r="I3869" s="9">
        <v>0</v>
      </c>
      <c r="J3869" s="9">
        <v>0</v>
      </c>
      <c r="K3869" s="9">
        <v>47279</v>
      </c>
      <c r="L3869" s="9">
        <v>0</v>
      </c>
      <c r="M3869" s="9">
        <v>0</v>
      </c>
      <c r="O3869" s="11">
        <f t="shared" si="691"/>
        <v>56641</v>
      </c>
      <c r="P3869" s="11">
        <v>34161</v>
      </c>
      <c r="Q3869" s="11">
        <f t="shared" si="692"/>
        <v>13118</v>
      </c>
      <c r="S3869" s="11">
        <f t="shared" si="693"/>
        <v>22480</v>
      </c>
      <c r="T3869" s="11">
        <f t="shared" si="689"/>
        <v>22480</v>
      </c>
      <c r="U3869" s="11">
        <f t="shared" si="694"/>
        <v>400</v>
      </c>
      <c r="V3869" s="11">
        <f t="shared" si="690"/>
        <v>22480</v>
      </c>
      <c r="W3869" s="12">
        <f t="shared" si="695"/>
        <v>1</v>
      </c>
      <c r="X3869" s="11">
        <f t="shared" si="696"/>
        <v>0</v>
      </c>
      <c r="Y3869" s="12">
        <f t="shared" si="697"/>
        <v>0</v>
      </c>
    </row>
    <row r="3870" spans="1:25">
      <c r="A3870" s="1">
        <v>38567</v>
      </c>
      <c r="B3870" s="7" t="s">
        <v>64</v>
      </c>
      <c r="C3870" s="8" t="str">
        <f t="shared" si="679"/>
        <v>Wed</v>
      </c>
      <c r="E3870" s="10">
        <v>0</v>
      </c>
      <c r="F3870" s="35">
        <v>5441</v>
      </c>
      <c r="G3870" s="9">
        <v>0</v>
      </c>
      <c r="H3870" s="103">
        <v>3928</v>
      </c>
      <c r="I3870" s="9">
        <v>0</v>
      </c>
      <c r="J3870" s="9">
        <v>0</v>
      </c>
      <c r="K3870" s="9">
        <v>47410</v>
      </c>
      <c r="L3870" s="9">
        <v>0</v>
      </c>
      <c r="M3870" s="9">
        <v>0</v>
      </c>
      <c r="O3870" s="11">
        <f t="shared" si="691"/>
        <v>56779</v>
      </c>
      <c r="P3870" s="11">
        <v>33796</v>
      </c>
      <c r="Q3870" s="11">
        <f t="shared" si="692"/>
        <v>13614</v>
      </c>
      <c r="S3870" s="11">
        <f t="shared" si="693"/>
        <v>22983</v>
      </c>
      <c r="T3870" s="11">
        <f t="shared" si="689"/>
        <v>22983</v>
      </c>
      <c r="U3870" s="11">
        <f t="shared" si="694"/>
        <v>503</v>
      </c>
      <c r="V3870" s="11">
        <f t="shared" si="690"/>
        <v>22983</v>
      </c>
      <c r="W3870" s="12">
        <f t="shared" si="695"/>
        <v>1</v>
      </c>
      <c r="X3870" s="11">
        <f t="shared" si="696"/>
        <v>0</v>
      </c>
      <c r="Y3870" s="12">
        <f t="shared" si="697"/>
        <v>0</v>
      </c>
    </row>
    <row r="3871" spans="1:25">
      <c r="A3871" s="1">
        <v>38568</v>
      </c>
      <c r="B3871" s="7" t="s">
        <v>64</v>
      </c>
      <c r="C3871" s="8" t="str">
        <f t="shared" si="679"/>
        <v>Thur</v>
      </c>
      <c r="E3871" s="10">
        <v>0</v>
      </c>
      <c r="F3871" s="35">
        <v>5519</v>
      </c>
      <c r="G3871" s="9">
        <v>0</v>
      </c>
      <c r="H3871" s="103">
        <v>3884</v>
      </c>
      <c r="I3871" s="9">
        <v>0</v>
      </c>
      <c r="J3871" s="9">
        <v>0</v>
      </c>
      <c r="K3871" s="9">
        <v>46984</v>
      </c>
      <c r="L3871" s="9">
        <v>0</v>
      </c>
      <c r="M3871" s="9">
        <v>0</v>
      </c>
      <c r="O3871" s="11">
        <f t="shared" si="691"/>
        <v>56387</v>
      </c>
      <c r="P3871" s="11">
        <v>33509</v>
      </c>
      <c r="Q3871" s="11">
        <f t="shared" si="692"/>
        <v>13475</v>
      </c>
      <c r="S3871" s="11">
        <f t="shared" si="693"/>
        <v>22878</v>
      </c>
      <c r="T3871" s="11">
        <f t="shared" si="689"/>
        <v>22878</v>
      </c>
      <c r="U3871" s="11">
        <f t="shared" si="694"/>
        <v>-105</v>
      </c>
      <c r="V3871" s="11">
        <f t="shared" si="690"/>
        <v>22878</v>
      </c>
      <c r="W3871" s="12">
        <f t="shared" si="695"/>
        <v>1</v>
      </c>
      <c r="X3871" s="11">
        <f t="shared" si="696"/>
        <v>0</v>
      </c>
      <c r="Y3871" s="12">
        <f t="shared" si="697"/>
        <v>0</v>
      </c>
    </row>
    <row r="3872" spans="1:25">
      <c r="A3872" s="1">
        <v>38569</v>
      </c>
      <c r="B3872" s="7" t="s">
        <v>64</v>
      </c>
      <c r="C3872" s="8" t="str">
        <f t="shared" si="679"/>
        <v>Fri</v>
      </c>
      <c r="E3872" s="10">
        <v>0</v>
      </c>
      <c r="F3872" s="35">
        <v>5221</v>
      </c>
      <c r="G3872" s="9">
        <v>0</v>
      </c>
      <c r="H3872" s="103">
        <v>3476</v>
      </c>
      <c r="I3872" s="9">
        <v>0</v>
      </c>
      <c r="J3872" s="9">
        <v>0</v>
      </c>
      <c r="K3872" s="9">
        <v>56815</v>
      </c>
      <c r="L3872" s="9">
        <v>0</v>
      </c>
      <c r="M3872" s="9">
        <v>0</v>
      </c>
      <c r="O3872" s="11">
        <f t="shared" si="691"/>
        <v>65512</v>
      </c>
      <c r="P3872" s="11">
        <v>44109</v>
      </c>
      <c r="Q3872" s="11">
        <f t="shared" si="692"/>
        <v>12706</v>
      </c>
      <c r="S3872" s="11">
        <f t="shared" si="693"/>
        <v>21403</v>
      </c>
      <c r="T3872" s="11">
        <f t="shared" si="689"/>
        <v>21403</v>
      </c>
      <c r="U3872" s="11">
        <f t="shared" si="694"/>
        <v>-1475</v>
      </c>
      <c r="V3872" s="11">
        <f t="shared" si="690"/>
        <v>21403</v>
      </c>
      <c r="W3872" s="12">
        <f t="shared" si="695"/>
        <v>1</v>
      </c>
      <c r="X3872" s="11">
        <f t="shared" si="696"/>
        <v>0</v>
      </c>
      <c r="Y3872" s="12">
        <f t="shared" si="697"/>
        <v>0</v>
      </c>
    </row>
    <row r="3873" spans="1:25">
      <c r="A3873" s="1">
        <v>38570</v>
      </c>
      <c r="B3873" s="7" t="s">
        <v>64</v>
      </c>
      <c r="C3873" s="8" t="str">
        <f t="shared" si="679"/>
        <v>Sat</v>
      </c>
      <c r="E3873" s="10">
        <v>0</v>
      </c>
      <c r="F3873" s="35">
        <v>4953</v>
      </c>
      <c r="G3873" s="9">
        <v>0</v>
      </c>
      <c r="H3873" s="103">
        <v>2851</v>
      </c>
      <c r="I3873" s="9">
        <v>0</v>
      </c>
      <c r="J3873" s="9">
        <v>0</v>
      </c>
      <c r="K3873" s="9">
        <v>44871</v>
      </c>
      <c r="L3873" s="9">
        <v>0</v>
      </c>
      <c r="M3873" s="9">
        <v>0</v>
      </c>
      <c r="O3873" s="11">
        <f t="shared" si="691"/>
        <v>52675</v>
      </c>
      <c r="P3873" s="11">
        <v>33398</v>
      </c>
      <c r="Q3873" s="11">
        <f t="shared" si="692"/>
        <v>11473</v>
      </c>
      <c r="S3873" s="11">
        <f t="shared" si="693"/>
        <v>19277</v>
      </c>
      <c r="T3873" s="11">
        <f t="shared" si="689"/>
        <v>19277</v>
      </c>
      <c r="U3873" s="11">
        <f t="shared" si="694"/>
        <v>-2126</v>
      </c>
      <c r="V3873" s="11">
        <f t="shared" si="690"/>
        <v>19277</v>
      </c>
      <c r="W3873" s="12">
        <f t="shared" si="695"/>
        <v>1</v>
      </c>
      <c r="X3873" s="11">
        <f t="shared" si="696"/>
        <v>0</v>
      </c>
      <c r="Y3873" s="12">
        <f t="shared" si="697"/>
        <v>0</v>
      </c>
    </row>
    <row r="3874" spans="1:25">
      <c r="A3874" s="1">
        <v>38571</v>
      </c>
      <c r="B3874" s="7" t="s">
        <v>64</v>
      </c>
      <c r="C3874" s="8" t="str">
        <f t="shared" ref="C3874:C3937" si="698">IF(WEEKDAY(A3874)=1,"Sun",IF(WEEKDAY(A3874)=2,"Mon",IF(WEEKDAY(A3874)=3,"Tue",IF(WEEKDAY(A3874)=4,"Wed",IF(WEEKDAY(A3874)=5,"Thur",IF(WEEKDAY(A3874)=6,"Fri",IF(WEEKDAY(A3874)=7,"Sat")))))))</f>
        <v>Sun</v>
      </c>
      <c r="E3874" s="10">
        <v>0</v>
      </c>
      <c r="F3874" s="35">
        <v>5092</v>
      </c>
      <c r="G3874" s="9">
        <v>0</v>
      </c>
      <c r="H3874" s="103">
        <v>3168</v>
      </c>
      <c r="I3874" s="9">
        <v>0</v>
      </c>
      <c r="J3874" s="9">
        <v>0</v>
      </c>
      <c r="K3874" s="9">
        <v>38573</v>
      </c>
      <c r="L3874" s="9">
        <v>0</v>
      </c>
      <c r="M3874" s="9">
        <v>0</v>
      </c>
      <c r="O3874" s="11">
        <f t="shared" si="691"/>
        <v>46833</v>
      </c>
      <c r="P3874" s="11">
        <v>26538</v>
      </c>
      <c r="Q3874" s="11">
        <f t="shared" si="692"/>
        <v>12035</v>
      </c>
      <c r="S3874" s="11">
        <f t="shared" si="693"/>
        <v>20295</v>
      </c>
      <c r="T3874" s="11">
        <f t="shared" si="689"/>
        <v>20295</v>
      </c>
      <c r="U3874" s="11">
        <f t="shared" si="694"/>
        <v>1018</v>
      </c>
      <c r="V3874" s="11">
        <f t="shared" si="690"/>
        <v>20295</v>
      </c>
      <c r="W3874" s="12">
        <f t="shared" si="695"/>
        <v>1</v>
      </c>
      <c r="X3874" s="11">
        <f t="shared" si="696"/>
        <v>0</v>
      </c>
      <c r="Y3874" s="12">
        <f t="shared" si="697"/>
        <v>0</v>
      </c>
    </row>
    <row r="3875" spans="1:25">
      <c r="A3875" s="1">
        <v>38572</v>
      </c>
      <c r="B3875" s="7" t="s">
        <v>64</v>
      </c>
      <c r="C3875" s="8" t="str">
        <f t="shared" si="698"/>
        <v>Mon</v>
      </c>
      <c r="E3875" s="10">
        <v>0</v>
      </c>
      <c r="F3875" s="35">
        <v>5302</v>
      </c>
      <c r="G3875" s="9">
        <v>0</v>
      </c>
      <c r="H3875" s="103">
        <v>3817</v>
      </c>
      <c r="I3875" s="9">
        <v>0</v>
      </c>
      <c r="J3875" s="9">
        <v>0</v>
      </c>
      <c r="K3875" s="9">
        <v>45189</v>
      </c>
      <c r="L3875" s="9">
        <v>0</v>
      </c>
      <c r="M3875" s="9">
        <v>0</v>
      </c>
      <c r="O3875" s="11">
        <f t="shared" si="691"/>
        <v>54308</v>
      </c>
      <c r="P3875" s="11">
        <v>31744</v>
      </c>
      <c r="Q3875" s="11">
        <f t="shared" si="692"/>
        <v>13445</v>
      </c>
      <c r="S3875" s="11">
        <f t="shared" si="693"/>
        <v>22564</v>
      </c>
      <c r="T3875" s="11">
        <f t="shared" si="689"/>
        <v>22564</v>
      </c>
      <c r="U3875" s="11">
        <f t="shared" si="694"/>
        <v>2269</v>
      </c>
      <c r="V3875" s="11">
        <f t="shared" si="690"/>
        <v>22564</v>
      </c>
      <c r="W3875" s="12">
        <f t="shared" si="695"/>
        <v>1</v>
      </c>
      <c r="X3875" s="11">
        <f t="shared" si="696"/>
        <v>0</v>
      </c>
      <c r="Y3875" s="12">
        <f t="shared" si="697"/>
        <v>0</v>
      </c>
    </row>
    <row r="3876" spans="1:25">
      <c r="A3876" s="1">
        <v>38573</v>
      </c>
      <c r="B3876" s="7" t="s">
        <v>64</v>
      </c>
      <c r="C3876" s="8" t="str">
        <f t="shared" si="698"/>
        <v>Tue</v>
      </c>
      <c r="E3876" s="10">
        <v>0</v>
      </c>
      <c r="F3876" s="35">
        <v>5495</v>
      </c>
      <c r="G3876" s="9">
        <v>0</v>
      </c>
      <c r="H3876" s="103">
        <v>3982</v>
      </c>
      <c r="I3876" s="9">
        <v>0</v>
      </c>
      <c r="J3876" s="9">
        <v>0</v>
      </c>
      <c r="K3876" s="9">
        <v>40240</v>
      </c>
      <c r="L3876" s="9">
        <v>0</v>
      </c>
      <c r="M3876" s="9">
        <v>0</v>
      </c>
      <c r="O3876" s="11">
        <f t="shared" si="691"/>
        <v>49717</v>
      </c>
      <c r="P3876" s="11">
        <v>25391</v>
      </c>
      <c r="Q3876" s="11">
        <f t="shared" si="692"/>
        <v>14849</v>
      </c>
      <c r="S3876" s="11">
        <f t="shared" si="693"/>
        <v>24326</v>
      </c>
      <c r="T3876" s="11">
        <f t="shared" si="689"/>
        <v>24326</v>
      </c>
      <c r="U3876" s="11">
        <f t="shared" si="694"/>
        <v>1762</v>
      </c>
      <c r="V3876" s="11">
        <f t="shared" si="690"/>
        <v>24326</v>
      </c>
      <c r="W3876" s="12">
        <f t="shared" si="695"/>
        <v>1</v>
      </c>
      <c r="X3876" s="11">
        <f t="shared" si="696"/>
        <v>0</v>
      </c>
      <c r="Y3876" s="12">
        <f t="shared" si="697"/>
        <v>0</v>
      </c>
    </row>
    <row r="3877" spans="1:25">
      <c r="A3877" s="1">
        <v>38574</v>
      </c>
      <c r="B3877" s="7" t="s">
        <v>64</v>
      </c>
      <c r="C3877" s="8" t="str">
        <f t="shared" si="698"/>
        <v>Wed</v>
      </c>
      <c r="E3877" s="10">
        <v>0</v>
      </c>
      <c r="F3877" s="35">
        <v>5449</v>
      </c>
      <c r="G3877" s="9">
        <v>0</v>
      </c>
      <c r="H3877" s="103">
        <v>3917</v>
      </c>
      <c r="I3877" s="9">
        <v>0</v>
      </c>
      <c r="J3877" s="9">
        <v>0</v>
      </c>
      <c r="K3877" s="9">
        <v>57205</v>
      </c>
      <c r="L3877" s="9">
        <v>0</v>
      </c>
      <c r="M3877" s="9">
        <v>0</v>
      </c>
      <c r="O3877" s="11">
        <f t="shared" si="691"/>
        <v>66571</v>
      </c>
      <c r="P3877" s="11">
        <v>43179</v>
      </c>
      <c r="Q3877" s="11">
        <f t="shared" si="692"/>
        <v>14026</v>
      </c>
      <c r="S3877" s="11">
        <f t="shared" si="693"/>
        <v>23392</v>
      </c>
      <c r="T3877" s="11">
        <f t="shared" si="689"/>
        <v>23392</v>
      </c>
      <c r="U3877" s="11">
        <f t="shared" si="694"/>
        <v>-934</v>
      </c>
      <c r="V3877" s="11">
        <f t="shared" si="690"/>
        <v>23392</v>
      </c>
      <c r="W3877" s="12">
        <f t="shared" si="695"/>
        <v>1</v>
      </c>
      <c r="X3877" s="11">
        <f t="shared" si="696"/>
        <v>0</v>
      </c>
      <c r="Y3877" s="12">
        <f t="shared" si="697"/>
        <v>0</v>
      </c>
    </row>
    <row r="3878" spans="1:25">
      <c r="A3878" s="1">
        <v>38575</v>
      </c>
      <c r="B3878" s="7" t="s">
        <v>64</v>
      </c>
      <c r="C3878" s="8" t="str">
        <f t="shared" si="698"/>
        <v>Thur</v>
      </c>
      <c r="E3878" s="10">
        <v>0</v>
      </c>
      <c r="F3878" s="35">
        <v>5398</v>
      </c>
      <c r="G3878" s="9">
        <v>0</v>
      </c>
      <c r="H3878" s="103">
        <v>3725</v>
      </c>
      <c r="I3878" s="9">
        <v>0</v>
      </c>
      <c r="J3878" s="9">
        <v>0</v>
      </c>
      <c r="K3878" s="9">
        <v>58477</v>
      </c>
      <c r="L3878" s="9">
        <v>0</v>
      </c>
      <c r="M3878" s="9">
        <v>0</v>
      </c>
      <c r="O3878" s="11">
        <f t="shared" si="691"/>
        <v>67600</v>
      </c>
      <c r="P3878" s="11">
        <v>44564</v>
      </c>
      <c r="Q3878" s="11">
        <f t="shared" si="692"/>
        <v>13913</v>
      </c>
      <c r="S3878" s="11">
        <f t="shared" si="693"/>
        <v>23036</v>
      </c>
      <c r="T3878" s="11">
        <f t="shared" si="689"/>
        <v>23036</v>
      </c>
      <c r="U3878" s="11">
        <f t="shared" si="694"/>
        <v>-356</v>
      </c>
      <c r="V3878" s="11">
        <f t="shared" si="690"/>
        <v>23036</v>
      </c>
      <c r="W3878" s="12">
        <f t="shared" si="695"/>
        <v>1</v>
      </c>
      <c r="X3878" s="11">
        <f t="shared" si="696"/>
        <v>0</v>
      </c>
      <c r="Y3878" s="12">
        <f t="shared" si="697"/>
        <v>0</v>
      </c>
    </row>
    <row r="3879" spans="1:25">
      <c r="A3879" s="1">
        <v>38576</v>
      </c>
      <c r="B3879" s="7" t="s">
        <v>64</v>
      </c>
      <c r="C3879" s="8" t="str">
        <f t="shared" si="698"/>
        <v>Fri</v>
      </c>
      <c r="E3879" s="10">
        <v>0</v>
      </c>
      <c r="F3879" s="35">
        <v>5053</v>
      </c>
      <c r="G3879" s="9">
        <v>0</v>
      </c>
      <c r="H3879" s="103">
        <v>3267</v>
      </c>
      <c r="I3879" s="9">
        <v>0</v>
      </c>
      <c r="J3879" s="9">
        <v>0</v>
      </c>
      <c r="K3879" s="9">
        <v>45087</v>
      </c>
      <c r="L3879" s="9">
        <v>0</v>
      </c>
      <c r="M3879" s="9">
        <v>0</v>
      </c>
      <c r="O3879" s="11">
        <f t="shared" si="691"/>
        <v>53407</v>
      </c>
      <c r="P3879" s="11">
        <v>32340</v>
      </c>
      <c r="Q3879" s="11">
        <f t="shared" si="692"/>
        <v>12747</v>
      </c>
      <c r="S3879" s="11">
        <f t="shared" si="693"/>
        <v>21067</v>
      </c>
      <c r="T3879" s="11">
        <f t="shared" si="689"/>
        <v>21067</v>
      </c>
      <c r="U3879" s="11">
        <f t="shared" si="694"/>
        <v>-1969</v>
      </c>
      <c r="V3879" s="11">
        <f t="shared" si="690"/>
        <v>21067</v>
      </c>
      <c r="W3879" s="12">
        <f t="shared" si="695"/>
        <v>1</v>
      </c>
      <c r="X3879" s="11">
        <f t="shared" si="696"/>
        <v>0</v>
      </c>
      <c r="Y3879" s="12">
        <f t="shared" si="697"/>
        <v>0</v>
      </c>
    </row>
    <row r="3880" spans="1:25">
      <c r="A3880" s="1">
        <v>38577</v>
      </c>
      <c r="B3880" s="7" t="s">
        <v>64</v>
      </c>
      <c r="C3880" s="8" t="str">
        <f t="shared" si="698"/>
        <v>Sat</v>
      </c>
      <c r="E3880" s="10">
        <v>0</v>
      </c>
      <c r="F3880" s="35">
        <v>4788</v>
      </c>
      <c r="G3880" s="9">
        <v>0</v>
      </c>
      <c r="H3880" s="103">
        <v>2678</v>
      </c>
      <c r="I3880" s="9">
        <v>0</v>
      </c>
      <c r="J3880" s="9">
        <v>0</v>
      </c>
      <c r="K3880" s="9">
        <v>41405</v>
      </c>
      <c r="L3880" s="9">
        <v>0</v>
      </c>
      <c r="M3880" s="9">
        <v>0</v>
      </c>
      <c r="O3880" s="11">
        <f t="shared" si="691"/>
        <v>48871</v>
      </c>
      <c r="P3880" s="11">
        <v>30665</v>
      </c>
      <c r="Q3880" s="11">
        <f t="shared" si="692"/>
        <v>10740</v>
      </c>
      <c r="S3880" s="11">
        <f t="shared" si="693"/>
        <v>18206</v>
      </c>
      <c r="T3880" s="11">
        <f t="shared" si="689"/>
        <v>18206</v>
      </c>
      <c r="U3880" s="11">
        <f t="shared" si="694"/>
        <v>-2861</v>
      </c>
      <c r="V3880" s="11">
        <f t="shared" si="690"/>
        <v>18206</v>
      </c>
      <c r="W3880" s="12">
        <f t="shared" si="695"/>
        <v>1</v>
      </c>
      <c r="X3880" s="11">
        <f t="shared" si="696"/>
        <v>0</v>
      </c>
      <c r="Y3880" s="12">
        <f t="shared" si="697"/>
        <v>0</v>
      </c>
    </row>
    <row r="3881" spans="1:25">
      <c r="A3881" s="1">
        <v>38578</v>
      </c>
      <c r="B3881" s="7" t="s">
        <v>64</v>
      </c>
      <c r="C3881" s="8" t="str">
        <f t="shared" si="698"/>
        <v>Sun</v>
      </c>
      <c r="E3881" s="10">
        <v>0</v>
      </c>
      <c r="F3881" s="35">
        <v>5023</v>
      </c>
      <c r="G3881" s="9">
        <v>0</v>
      </c>
      <c r="H3881" s="103">
        <v>3038</v>
      </c>
      <c r="I3881" s="9">
        <v>0</v>
      </c>
      <c r="J3881" s="9">
        <v>0</v>
      </c>
      <c r="K3881" s="9">
        <v>44433</v>
      </c>
      <c r="L3881" s="9">
        <v>0</v>
      </c>
      <c r="M3881" s="9">
        <v>0</v>
      </c>
      <c r="O3881" s="11">
        <f t="shared" si="691"/>
        <v>52494</v>
      </c>
      <c r="P3881" s="11">
        <v>33073</v>
      </c>
      <c r="Q3881" s="11">
        <f t="shared" si="692"/>
        <v>11360</v>
      </c>
      <c r="S3881" s="11">
        <f t="shared" si="693"/>
        <v>19421</v>
      </c>
      <c r="T3881" s="11">
        <f t="shared" si="689"/>
        <v>19421</v>
      </c>
      <c r="U3881" s="11">
        <f t="shared" si="694"/>
        <v>1215</v>
      </c>
      <c r="V3881" s="11">
        <f t="shared" si="690"/>
        <v>19421</v>
      </c>
      <c r="W3881" s="12">
        <f t="shared" si="695"/>
        <v>1</v>
      </c>
      <c r="X3881" s="11">
        <f t="shared" si="696"/>
        <v>0</v>
      </c>
      <c r="Y3881" s="12">
        <f t="shared" si="697"/>
        <v>0</v>
      </c>
    </row>
    <row r="3882" spans="1:25">
      <c r="A3882" s="1">
        <v>38579</v>
      </c>
      <c r="B3882" s="7" t="s">
        <v>64</v>
      </c>
      <c r="C3882" s="8" t="str">
        <f t="shared" si="698"/>
        <v>Mon</v>
      </c>
      <c r="E3882" s="10">
        <v>0</v>
      </c>
      <c r="F3882" s="35">
        <v>5305</v>
      </c>
      <c r="G3882" s="9">
        <v>0</v>
      </c>
      <c r="H3882" s="103">
        <v>3589</v>
      </c>
      <c r="I3882" s="9">
        <v>0</v>
      </c>
      <c r="J3882" s="9">
        <v>0</v>
      </c>
      <c r="K3882" s="9">
        <v>39780</v>
      </c>
      <c r="L3882" s="9">
        <v>0</v>
      </c>
      <c r="M3882" s="9">
        <v>0</v>
      </c>
      <c r="O3882" s="11">
        <f t="shared" si="691"/>
        <v>48674</v>
      </c>
      <c r="P3882" s="11">
        <v>27101</v>
      </c>
      <c r="Q3882" s="11">
        <f t="shared" si="692"/>
        <v>12679</v>
      </c>
      <c r="S3882" s="11">
        <f t="shared" si="693"/>
        <v>21573</v>
      </c>
      <c r="T3882" s="11">
        <f t="shared" si="689"/>
        <v>21573</v>
      </c>
      <c r="U3882" s="11">
        <f t="shared" si="694"/>
        <v>2152</v>
      </c>
      <c r="V3882" s="11">
        <f t="shared" si="690"/>
        <v>21573</v>
      </c>
      <c r="W3882" s="12">
        <f t="shared" si="695"/>
        <v>1</v>
      </c>
      <c r="X3882" s="11">
        <f t="shared" si="696"/>
        <v>0</v>
      </c>
      <c r="Y3882" s="12">
        <f t="shared" si="697"/>
        <v>0</v>
      </c>
    </row>
    <row r="3883" spans="1:25">
      <c r="A3883" s="1">
        <v>38580</v>
      </c>
      <c r="B3883" s="7" t="s">
        <v>64</v>
      </c>
      <c r="C3883" s="8" t="str">
        <f t="shared" si="698"/>
        <v>Tue</v>
      </c>
      <c r="E3883" s="10">
        <v>0</v>
      </c>
      <c r="F3883" s="35">
        <v>5403</v>
      </c>
      <c r="G3883" s="9">
        <v>0</v>
      </c>
      <c r="H3883" s="103">
        <v>3758</v>
      </c>
      <c r="I3883" s="9">
        <v>0</v>
      </c>
      <c r="J3883" s="9">
        <v>0</v>
      </c>
      <c r="K3883" s="9">
        <v>38581</v>
      </c>
      <c r="L3883" s="9">
        <v>0</v>
      </c>
      <c r="M3883" s="9">
        <v>0</v>
      </c>
      <c r="O3883" s="11">
        <f t="shared" si="691"/>
        <v>47742</v>
      </c>
      <c r="P3883" s="11">
        <v>24768</v>
      </c>
      <c r="Q3883" s="11">
        <f t="shared" si="692"/>
        <v>13813</v>
      </c>
      <c r="S3883" s="11">
        <f t="shared" si="693"/>
        <v>22974</v>
      </c>
      <c r="T3883" s="11">
        <f t="shared" si="689"/>
        <v>22974</v>
      </c>
      <c r="U3883" s="11">
        <f t="shared" si="694"/>
        <v>1401</v>
      </c>
      <c r="V3883" s="11">
        <f t="shared" si="690"/>
        <v>22974</v>
      </c>
      <c r="W3883" s="12">
        <f t="shared" si="695"/>
        <v>1</v>
      </c>
      <c r="X3883" s="11">
        <f t="shared" si="696"/>
        <v>0</v>
      </c>
      <c r="Y3883" s="12">
        <f t="shared" si="697"/>
        <v>0</v>
      </c>
    </row>
    <row r="3884" spans="1:25">
      <c r="A3884" s="1">
        <v>38581</v>
      </c>
      <c r="B3884" s="7" t="s">
        <v>64</v>
      </c>
      <c r="C3884" s="8" t="str">
        <f t="shared" si="698"/>
        <v>Wed</v>
      </c>
      <c r="E3884" s="10">
        <v>0</v>
      </c>
      <c r="F3884" s="35">
        <v>5480</v>
      </c>
      <c r="G3884" s="9">
        <v>0</v>
      </c>
      <c r="H3884" s="103">
        <v>3787</v>
      </c>
      <c r="I3884" s="9">
        <v>0</v>
      </c>
      <c r="J3884" s="9">
        <v>0</v>
      </c>
      <c r="K3884" s="9">
        <v>44453</v>
      </c>
      <c r="L3884" s="9">
        <v>0</v>
      </c>
      <c r="M3884" s="9">
        <v>0</v>
      </c>
      <c r="O3884" s="11">
        <f t="shared" si="691"/>
        <v>53720</v>
      </c>
      <c r="P3884" s="11">
        <v>30664</v>
      </c>
      <c r="Q3884" s="11">
        <f t="shared" si="692"/>
        <v>13789</v>
      </c>
      <c r="S3884" s="11">
        <f t="shared" si="693"/>
        <v>23056</v>
      </c>
      <c r="T3884" s="11">
        <f t="shared" si="689"/>
        <v>23056</v>
      </c>
      <c r="U3884" s="11">
        <f t="shared" si="694"/>
        <v>82</v>
      </c>
      <c r="V3884" s="11">
        <f t="shared" si="690"/>
        <v>23056</v>
      </c>
      <c r="W3884" s="12">
        <f t="shared" si="695"/>
        <v>1</v>
      </c>
      <c r="X3884" s="11">
        <f t="shared" si="696"/>
        <v>0</v>
      </c>
      <c r="Y3884" s="12">
        <f t="shared" si="697"/>
        <v>0</v>
      </c>
    </row>
    <row r="3885" spans="1:25">
      <c r="A3885" s="1">
        <v>38582</v>
      </c>
      <c r="B3885" s="7" t="s">
        <v>64</v>
      </c>
      <c r="C3885" s="8" t="str">
        <f t="shared" si="698"/>
        <v>Thur</v>
      </c>
      <c r="E3885" s="10">
        <v>0</v>
      </c>
      <c r="F3885" s="35">
        <v>5443</v>
      </c>
      <c r="G3885" s="9">
        <v>0</v>
      </c>
      <c r="H3885" s="103">
        <v>3734</v>
      </c>
      <c r="I3885" s="9">
        <v>0</v>
      </c>
      <c r="J3885" s="9">
        <v>0</v>
      </c>
      <c r="K3885" s="9">
        <v>43578</v>
      </c>
      <c r="L3885" s="9">
        <v>0</v>
      </c>
      <c r="M3885" s="9">
        <v>0</v>
      </c>
      <c r="O3885" s="11">
        <f t="shared" si="691"/>
        <v>52755</v>
      </c>
      <c r="P3885" s="11">
        <v>30533</v>
      </c>
      <c r="Q3885" s="11">
        <f t="shared" si="692"/>
        <v>13045</v>
      </c>
      <c r="S3885" s="11">
        <f t="shared" si="693"/>
        <v>22222</v>
      </c>
      <c r="T3885" s="11">
        <f t="shared" si="689"/>
        <v>22222</v>
      </c>
      <c r="U3885" s="11">
        <f t="shared" si="694"/>
        <v>-834</v>
      </c>
      <c r="V3885" s="11">
        <f t="shared" si="690"/>
        <v>22222</v>
      </c>
      <c r="W3885" s="12">
        <f t="shared" si="695"/>
        <v>1</v>
      </c>
      <c r="X3885" s="11">
        <f t="shared" si="696"/>
        <v>0</v>
      </c>
      <c r="Y3885" s="12">
        <f t="shared" si="697"/>
        <v>0</v>
      </c>
    </row>
    <row r="3886" spans="1:25">
      <c r="A3886" s="1">
        <v>38583</v>
      </c>
      <c r="B3886" s="7" t="s">
        <v>64</v>
      </c>
      <c r="C3886" s="8" t="str">
        <f t="shared" si="698"/>
        <v>Fri</v>
      </c>
      <c r="E3886" s="10">
        <v>0</v>
      </c>
      <c r="F3886" s="35">
        <v>5241</v>
      </c>
      <c r="G3886" s="9">
        <v>0</v>
      </c>
      <c r="H3886" s="103">
        <v>3375</v>
      </c>
      <c r="I3886" s="9">
        <v>0</v>
      </c>
      <c r="J3886" s="9">
        <v>0</v>
      </c>
      <c r="K3886" s="9">
        <v>35819</v>
      </c>
      <c r="L3886" s="9">
        <v>0</v>
      </c>
      <c r="M3886" s="9">
        <v>0</v>
      </c>
      <c r="O3886" s="11">
        <f t="shared" si="691"/>
        <v>44435</v>
      </c>
      <c r="P3886" s="11">
        <v>23811</v>
      </c>
      <c r="Q3886" s="11">
        <f t="shared" si="692"/>
        <v>12008</v>
      </c>
      <c r="S3886" s="11">
        <f t="shared" si="693"/>
        <v>20624</v>
      </c>
      <c r="T3886" s="11">
        <f t="shared" si="689"/>
        <v>20624</v>
      </c>
      <c r="U3886" s="11">
        <f t="shared" si="694"/>
        <v>-1598</v>
      </c>
      <c r="V3886" s="11">
        <f t="shared" si="690"/>
        <v>20624</v>
      </c>
      <c r="W3886" s="12">
        <f t="shared" si="695"/>
        <v>1</v>
      </c>
      <c r="X3886" s="11">
        <f t="shared" si="696"/>
        <v>0</v>
      </c>
      <c r="Y3886" s="12">
        <f t="shared" si="697"/>
        <v>0</v>
      </c>
    </row>
    <row r="3887" spans="1:25">
      <c r="A3887" s="1">
        <v>38584</v>
      </c>
      <c r="B3887" s="7" t="s">
        <v>64</v>
      </c>
      <c r="C3887" s="8" t="str">
        <f t="shared" si="698"/>
        <v>Sat</v>
      </c>
      <c r="E3887" s="10">
        <v>0</v>
      </c>
      <c r="F3887" s="35">
        <v>4903</v>
      </c>
      <c r="G3887" s="9">
        <v>0</v>
      </c>
      <c r="H3887" s="103">
        <v>2778</v>
      </c>
      <c r="I3887" s="9">
        <v>0</v>
      </c>
      <c r="J3887" s="9">
        <v>0</v>
      </c>
      <c r="K3887" s="9">
        <v>41596</v>
      </c>
      <c r="L3887" s="9">
        <v>0</v>
      </c>
      <c r="M3887" s="9">
        <v>0</v>
      </c>
      <c r="O3887" s="11">
        <f t="shared" si="691"/>
        <v>49277</v>
      </c>
      <c r="P3887" s="11">
        <v>31539</v>
      </c>
      <c r="Q3887" s="11">
        <f t="shared" si="692"/>
        <v>10057</v>
      </c>
      <c r="S3887" s="11">
        <f t="shared" si="693"/>
        <v>17738</v>
      </c>
      <c r="T3887" s="11">
        <f t="shared" si="689"/>
        <v>17738</v>
      </c>
      <c r="U3887" s="11">
        <f t="shared" si="694"/>
        <v>-2886</v>
      </c>
      <c r="V3887" s="11">
        <f t="shared" si="690"/>
        <v>17738</v>
      </c>
      <c r="W3887" s="12">
        <f t="shared" si="695"/>
        <v>1</v>
      </c>
      <c r="X3887" s="11">
        <f t="shared" si="696"/>
        <v>0</v>
      </c>
      <c r="Y3887" s="12">
        <f t="shared" si="697"/>
        <v>0</v>
      </c>
    </row>
    <row r="3888" spans="1:25">
      <c r="A3888" s="1">
        <v>38585</v>
      </c>
      <c r="B3888" s="7" t="s">
        <v>64</v>
      </c>
      <c r="C3888" s="8" t="str">
        <f t="shared" si="698"/>
        <v>Sun</v>
      </c>
      <c r="E3888" s="10">
        <v>0</v>
      </c>
      <c r="F3888" s="35">
        <v>5176</v>
      </c>
      <c r="G3888" s="9">
        <v>0</v>
      </c>
      <c r="H3888" s="103">
        <v>3128</v>
      </c>
      <c r="I3888" s="9">
        <v>0</v>
      </c>
      <c r="J3888" s="9">
        <v>0</v>
      </c>
      <c r="K3888" s="9">
        <v>40018</v>
      </c>
      <c r="L3888" s="9">
        <v>0</v>
      </c>
      <c r="M3888" s="9">
        <v>0</v>
      </c>
      <c r="O3888" s="11">
        <f t="shared" si="691"/>
        <v>48322</v>
      </c>
      <c r="P3888" s="11">
        <v>29258</v>
      </c>
      <c r="Q3888" s="11">
        <f t="shared" si="692"/>
        <v>10760</v>
      </c>
      <c r="S3888" s="11">
        <f t="shared" si="693"/>
        <v>19064</v>
      </c>
      <c r="T3888" s="11">
        <f t="shared" si="689"/>
        <v>19064</v>
      </c>
      <c r="U3888" s="11">
        <f t="shared" si="694"/>
        <v>1326</v>
      </c>
      <c r="V3888" s="11">
        <f t="shared" si="690"/>
        <v>19064</v>
      </c>
      <c r="W3888" s="12">
        <f t="shared" si="695"/>
        <v>1</v>
      </c>
      <c r="X3888" s="11">
        <f t="shared" si="696"/>
        <v>0</v>
      </c>
      <c r="Y3888" s="12">
        <f t="shared" si="697"/>
        <v>0</v>
      </c>
    </row>
    <row r="3889" spans="1:25">
      <c r="A3889" s="1">
        <v>38586</v>
      </c>
      <c r="B3889" s="7" t="s">
        <v>64</v>
      </c>
      <c r="C3889" s="8" t="str">
        <f t="shared" si="698"/>
        <v>Mon</v>
      </c>
      <c r="E3889" s="10">
        <v>0</v>
      </c>
      <c r="F3889" s="35">
        <v>5469</v>
      </c>
      <c r="G3889" s="9">
        <v>0</v>
      </c>
      <c r="H3889" s="103">
        <v>3856</v>
      </c>
      <c r="I3889" s="9">
        <v>0</v>
      </c>
      <c r="J3889" s="9">
        <v>0</v>
      </c>
      <c r="K3889" s="9">
        <v>31569</v>
      </c>
      <c r="L3889" s="9">
        <v>0</v>
      </c>
      <c r="M3889" s="9">
        <v>0</v>
      </c>
      <c r="O3889" s="11">
        <f t="shared" si="691"/>
        <v>40894</v>
      </c>
      <c r="P3889" s="11">
        <v>18601</v>
      </c>
      <c r="Q3889" s="11">
        <f t="shared" si="692"/>
        <v>12968</v>
      </c>
      <c r="S3889" s="11">
        <f t="shared" si="693"/>
        <v>22293</v>
      </c>
      <c r="T3889" s="11">
        <f t="shared" si="689"/>
        <v>22293</v>
      </c>
      <c r="U3889" s="11">
        <f t="shared" si="694"/>
        <v>3229</v>
      </c>
      <c r="V3889" s="11">
        <f t="shared" si="690"/>
        <v>22293</v>
      </c>
      <c r="W3889" s="12">
        <f t="shared" si="695"/>
        <v>1</v>
      </c>
      <c r="X3889" s="11">
        <f t="shared" si="696"/>
        <v>0</v>
      </c>
      <c r="Y3889" s="12">
        <f t="shared" si="697"/>
        <v>0</v>
      </c>
    </row>
    <row r="3890" spans="1:25">
      <c r="A3890" s="1">
        <v>38587</v>
      </c>
      <c r="B3890" s="7" t="s">
        <v>64</v>
      </c>
      <c r="C3890" s="8" t="str">
        <f t="shared" si="698"/>
        <v>Tue</v>
      </c>
      <c r="E3890" s="10">
        <v>0</v>
      </c>
      <c r="F3890" s="35">
        <v>5561</v>
      </c>
      <c r="G3890" s="9">
        <v>0</v>
      </c>
      <c r="H3890" s="103">
        <v>3909</v>
      </c>
      <c r="I3890" s="9">
        <v>0</v>
      </c>
      <c r="J3890" s="9">
        <v>0</v>
      </c>
      <c r="K3890" s="9">
        <v>33254</v>
      </c>
      <c r="L3890" s="9">
        <v>0</v>
      </c>
      <c r="M3890" s="9">
        <v>0</v>
      </c>
      <c r="O3890" s="11">
        <f t="shared" si="691"/>
        <v>42724</v>
      </c>
      <c r="P3890" s="11">
        <v>19781</v>
      </c>
      <c r="Q3890" s="11">
        <f t="shared" si="692"/>
        <v>13473</v>
      </c>
      <c r="S3890" s="11">
        <f t="shared" si="693"/>
        <v>22943</v>
      </c>
      <c r="T3890" s="11">
        <f t="shared" si="689"/>
        <v>22943</v>
      </c>
      <c r="U3890" s="11">
        <f t="shared" si="694"/>
        <v>650</v>
      </c>
      <c r="V3890" s="11">
        <f t="shared" si="690"/>
        <v>22943</v>
      </c>
      <c r="W3890" s="12">
        <f t="shared" si="695"/>
        <v>1</v>
      </c>
      <c r="X3890" s="11">
        <f t="shared" si="696"/>
        <v>0</v>
      </c>
      <c r="Y3890" s="12">
        <f t="shared" si="697"/>
        <v>0</v>
      </c>
    </row>
    <row r="3891" spans="1:25">
      <c r="A3891" s="1">
        <v>38588</v>
      </c>
      <c r="B3891" s="7" t="s">
        <v>64</v>
      </c>
      <c r="C3891" s="8" t="str">
        <f t="shared" si="698"/>
        <v>Wed</v>
      </c>
      <c r="E3891" s="10">
        <v>0</v>
      </c>
      <c r="F3891" s="35">
        <v>5638</v>
      </c>
      <c r="G3891" s="9">
        <v>0</v>
      </c>
      <c r="H3891" s="103">
        <v>3845</v>
      </c>
      <c r="I3891" s="9">
        <v>0</v>
      </c>
      <c r="J3891" s="9">
        <v>0</v>
      </c>
      <c r="K3891" s="9">
        <v>29076</v>
      </c>
      <c r="L3891" s="9">
        <v>0</v>
      </c>
      <c r="M3891" s="9">
        <v>0</v>
      </c>
      <c r="O3891" s="11">
        <f t="shared" si="691"/>
        <v>38559</v>
      </c>
      <c r="P3891" s="11">
        <v>15811</v>
      </c>
      <c r="Q3891" s="11">
        <f t="shared" si="692"/>
        <v>13265</v>
      </c>
      <c r="S3891" s="11">
        <f t="shared" si="693"/>
        <v>22748</v>
      </c>
      <c r="T3891" s="11">
        <f t="shared" si="689"/>
        <v>22748</v>
      </c>
      <c r="U3891" s="11">
        <f t="shared" si="694"/>
        <v>-195</v>
      </c>
      <c r="V3891" s="11">
        <f t="shared" si="690"/>
        <v>22748</v>
      </c>
      <c r="W3891" s="12">
        <f t="shared" si="695"/>
        <v>1</v>
      </c>
      <c r="X3891" s="11">
        <f t="shared" si="696"/>
        <v>0</v>
      </c>
      <c r="Y3891" s="12">
        <f t="shared" si="697"/>
        <v>0</v>
      </c>
    </row>
    <row r="3892" spans="1:25">
      <c r="A3892" s="1">
        <v>38589</v>
      </c>
      <c r="B3892" s="7" t="s">
        <v>64</v>
      </c>
      <c r="C3892" s="8" t="str">
        <f t="shared" si="698"/>
        <v>Thur</v>
      </c>
      <c r="E3892" s="10">
        <v>0</v>
      </c>
      <c r="F3892" s="35">
        <v>5592</v>
      </c>
      <c r="G3892" s="9">
        <v>0</v>
      </c>
      <c r="H3892" s="103">
        <v>3834</v>
      </c>
      <c r="I3892" s="9">
        <v>0</v>
      </c>
      <c r="J3892" s="9">
        <v>0</v>
      </c>
      <c r="K3892" s="9">
        <v>30868</v>
      </c>
      <c r="L3892" s="9">
        <v>0</v>
      </c>
      <c r="M3892" s="9">
        <v>0</v>
      </c>
      <c r="O3892" s="11">
        <f t="shared" si="691"/>
        <v>40294</v>
      </c>
      <c r="P3892" s="11">
        <v>17981</v>
      </c>
      <c r="Q3892" s="11">
        <f t="shared" si="692"/>
        <v>12887</v>
      </c>
      <c r="S3892" s="11">
        <f t="shared" si="693"/>
        <v>22313</v>
      </c>
      <c r="T3892" s="11">
        <f t="shared" si="689"/>
        <v>22313</v>
      </c>
      <c r="U3892" s="11">
        <f t="shared" si="694"/>
        <v>-435</v>
      </c>
      <c r="V3892" s="11">
        <f t="shared" si="690"/>
        <v>22313</v>
      </c>
      <c r="W3892" s="12">
        <f t="shared" si="695"/>
        <v>1</v>
      </c>
      <c r="X3892" s="11">
        <f t="shared" si="696"/>
        <v>0</v>
      </c>
      <c r="Y3892" s="12">
        <f t="shared" si="697"/>
        <v>0</v>
      </c>
    </row>
    <row r="3893" spans="1:25">
      <c r="A3893" s="1">
        <v>38590</v>
      </c>
      <c r="B3893" s="7" t="s">
        <v>64</v>
      </c>
      <c r="C3893" s="8" t="str">
        <f t="shared" si="698"/>
        <v>Fri</v>
      </c>
      <c r="E3893" s="10">
        <v>0</v>
      </c>
      <c r="F3893" s="35">
        <v>5374</v>
      </c>
      <c r="G3893" s="9">
        <v>0</v>
      </c>
      <c r="H3893" s="103">
        <v>3477</v>
      </c>
      <c r="I3893" s="9">
        <v>0</v>
      </c>
      <c r="J3893" s="9">
        <v>0</v>
      </c>
      <c r="K3893" s="9">
        <v>27759</v>
      </c>
      <c r="L3893" s="9">
        <v>0</v>
      </c>
      <c r="M3893" s="9">
        <v>0</v>
      </c>
      <c r="O3893" s="11">
        <f t="shared" si="691"/>
        <v>36610</v>
      </c>
      <c r="P3893" s="11">
        <v>15488</v>
      </c>
      <c r="Q3893" s="11">
        <f t="shared" si="692"/>
        <v>12271</v>
      </c>
      <c r="S3893" s="11">
        <f t="shared" si="693"/>
        <v>21122</v>
      </c>
      <c r="T3893" s="11">
        <f t="shared" si="689"/>
        <v>21122</v>
      </c>
      <c r="U3893" s="11">
        <f t="shared" si="694"/>
        <v>-1191</v>
      </c>
      <c r="V3893" s="11">
        <f t="shared" si="690"/>
        <v>21122</v>
      </c>
      <c r="W3893" s="12">
        <f t="shared" si="695"/>
        <v>1</v>
      </c>
      <c r="X3893" s="11">
        <f t="shared" si="696"/>
        <v>0</v>
      </c>
      <c r="Y3893" s="12">
        <f t="shared" si="697"/>
        <v>0</v>
      </c>
    </row>
    <row r="3894" spans="1:25">
      <c r="A3894" s="1">
        <v>38591</v>
      </c>
      <c r="B3894" s="7" t="s">
        <v>64</v>
      </c>
      <c r="C3894" s="8" t="str">
        <f t="shared" si="698"/>
        <v>Sat</v>
      </c>
      <c r="E3894" s="10">
        <v>0</v>
      </c>
      <c r="F3894" s="35">
        <v>5218</v>
      </c>
      <c r="G3894" s="9">
        <v>0</v>
      </c>
      <c r="H3894" s="103">
        <v>2809</v>
      </c>
      <c r="I3894" s="9">
        <v>0</v>
      </c>
      <c r="J3894" s="9">
        <v>0</v>
      </c>
      <c r="K3894" s="9">
        <v>24390</v>
      </c>
      <c r="L3894" s="9">
        <v>0</v>
      </c>
      <c r="M3894" s="9">
        <v>0</v>
      </c>
      <c r="O3894" s="11">
        <f t="shared" si="691"/>
        <v>32417</v>
      </c>
      <c r="P3894" s="11">
        <v>13613</v>
      </c>
      <c r="Q3894" s="11">
        <f t="shared" si="692"/>
        <v>10777</v>
      </c>
      <c r="S3894" s="11">
        <f t="shared" si="693"/>
        <v>18804</v>
      </c>
      <c r="T3894" s="11">
        <f t="shared" si="689"/>
        <v>18804</v>
      </c>
      <c r="U3894" s="11">
        <f t="shared" si="694"/>
        <v>-2318</v>
      </c>
      <c r="V3894" s="11">
        <f t="shared" si="690"/>
        <v>18804</v>
      </c>
      <c r="W3894" s="12">
        <f t="shared" si="695"/>
        <v>1</v>
      </c>
      <c r="X3894" s="11">
        <f t="shared" si="696"/>
        <v>0</v>
      </c>
      <c r="Y3894" s="12">
        <f t="shared" si="697"/>
        <v>0</v>
      </c>
    </row>
    <row r="3895" spans="1:25">
      <c r="A3895" s="1">
        <v>38592</v>
      </c>
      <c r="B3895" s="7" t="s">
        <v>64</v>
      </c>
      <c r="C3895" s="8" t="str">
        <f t="shared" si="698"/>
        <v>Sun</v>
      </c>
      <c r="E3895" s="10">
        <v>0</v>
      </c>
      <c r="F3895" s="35">
        <v>5541</v>
      </c>
      <c r="G3895" s="9">
        <v>0</v>
      </c>
      <c r="H3895" s="103">
        <v>3129</v>
      </c>
      <c r="I3895" s="9">
        <v>0</v>
      </c>
      <c r="J3895" s="9">
        <v>0</v>
      </c>
      <c r="K3895" s="9">
        <v>42908</v>
      </c>
      <c r="L3895" s="9">
        <v>0</v>
      </c>
      <c r="M3895" s="9">
        <v>0</v>
      </c>
      <c r="O3895" s="11">
        <f t="shared" si="691"/>
        <v>51578</v>
      </c>
      <c r="P3895" s="11">
        <v>31222</v>
      </c>
      <c r="Q3895" s="11">
        <f t="shared" si="692"/>
        <v>11686</v>
      </c>
      <c r="S3895" s="11">
        <f t="shared" si="693"/>
        <v>20356</v>
      </c>
      <c r="T3895" s="11">
        <f t="shared" si="689"/>
        <v>20356</v>
      </c>
      <c r="U3895" s="11">
        <f t="shared" si="694"/>
        <v>1552</v>
      </c>
      <c r="V3895" s="11">
        <f t="shared" si="690"/>
        <v>20356</v>
      </c>
      <c r="W3895" s="12">
        <f t="shared" si="695"/>
        <v>1</v>
      </c>
      <c r="X3895" s="11">
        <f t="shared" si="696"/>
        <v>0</v>
      </c>
      <c r="Y3895" s="12">
        <f t="shared" si="697"/>
        <v>0</v>
      </c>
    </row>
    <row r="3896" spans="1:25">
      <c r="A3896" s="1">
        <v>38593</v>
      </c>
      <c r="B3896" s="7" t="s">
        <v>64</v>
      </c>
      <c r="C3896" s="8" t="str">
        <f t="shared" si="698"/>
        <v>Mon</v>
      </c>
      <c r="E3896" s="10">
        <v>0</v>
      </c>
      <c r="F3896" s="35">
        <v>5836</v>
      </c>
      <c r="G3896" s="9">
        <v>0</v>
      </c>
      <c r="H3896" s="103">
        <v>3727</v>
      </c>
      <c r="I3896" s="9">
        <v>146</v>
      </c>
      <c r="J3896" s="9">
        <v>0</v>
      </c>
      <c r="K3896" s="9">
        <v>58830</v>
      </c>
      <c r="L3896" s="9">
        <v>0</v>
      </c>
      <c r="M3896" s="9">
        <v>0</v>
      </c>
      <c r="O3896" s="11">
        <f t="shared" si="691"/>
        <v>68539</v>
      </c>
      <c r="P3896" s="11">
        <v>45002</v>
      </c>
      <c r="Q3896" s="11">
        <f t="shared" si="692"/>
        <v>13828</v>
      </c>
      <c r="S3896" s="11">
        <f t="shared" si="693"/>
        <v>23537</v>
      </c>
      <c r="T3896" s="11">
        <f t="shared" si="689"/>
        <v>23537</v>
      </c>
      <c r="U3896" s="11">
        <f t="shared" si="694"/>
        <v>3181</v>
      </c>
      <c r="V3896" s="11">
        <f t="shared" si="690"/>
        <v>23537</v>
      </c>
      <c r="W3896" s="12">
        <f t="shared" si="695"/>
        <v>1</v>
      </c>
      <c r="X3896" s="11">
        <f t="shared" si="696"/>
        <v>0</v>
      </c>
      <c r="Y3896" s="12">
        <f t="shared" si="697"/>
        <v>0</v>
      </c>
    </row>
    <row r="3897" spans="1:25">
      <c r="A3897" s="1">
        <v>38594</v>
      </c>
      <c r="B3897" s="7" t="s">
        <v>64</v>
      </c>
      <c r="C3897" s="8" t="str">
        <f t="shared" si="698"/>
        <v>Tue</v>
      </c>
      <c r="E3897" s="10">
        <v>0</v>
      </c>
      <c r="F3897" s="35">
        <v>5872</v>
      </c>
      <c r="G3897" s="9">
        <v>0</v>
      </c>
      <c r="H3897" s="103">
        <v>3831</v>
      </c>
      <c r="I3897" s="9">
        <v>0</v>
      </c>
      <c r="J3897" s="9">
        <v>0</v>
      </c>
      <c r="K3897" s="9">
        <v>59072</v>
      </c>
      <c r="L3897" s="9">
        <v>0</v>
      </c>
      <c r="M3897" s="9">
        <v>0</v>
      </c>
      <c r="O3897" s="11">
        <f t="shared" si="691"/>
        <v>68775</v>
      </c>
      <c r="P3897" s="11">
        <v>44713</v>
      </c>
      <c r="Q3897" s="11">
        <f t="shared" si="692"/>
        <v>14359</v>
      </c>
      <c r="S3897" s="11">
        <f t="shared" si="693"/>
        <v>24062</v>
      </c>
      <c r="T3897" s="11">
        <f t="shared" si="689"/>
        <v>24062</v>
      </c>
      <c r="U3897" s="11">
        <f t="shared" si="694"/>
        <v>525</v>
      </c>
      <c r="V3897" s="11">
        <f t="shared" si="690"/>
        <v>24062</v>
      </c>
      <c r="W3897" s="12">
        <f t="shared" si="695"/>
        <v>1</v>
      </c>
      <c r="X3897" s="11">
        <f t="shared" si="696"/>
        <v>0</v>
      </c>
      <c r="Y3897" s="12">
        <f t="shared" si="697"/>
        <v>0</v>
      </c>
    </row>
    <row r="3898" spans="1:25">
      <c r="A3898" s="1">
        <v>38595</v>
      </c>
      <c r="B3898" s="7" t="s">
        <v>64</v>
      </c>
      <c r="C3898" s="8" t="str">
        <f t="shared" si="698"/>
        <v>Wed</v>
      </c>
      <c r="E3898" s="10">
        <v>0</v>
      </c>
      <c r="F3898" s="35">
        <v>5979</v>
      </c>
      <c r="G3898" s="9">
        <v>0</v>
      </c>
      <c r="H3898" s="103">
        <v>3844</v>
      </c>
      <c r="I3898" s="9">
        <v>0</v>
      </c>
      <c r="J3898" s="9">
        <v>0</v>
      </c>
      <c r="K3898" s="9">
        <v>52281</v>
      </c>
      <c r="L3898" s="9">
        <v>0</v>
      </c>
      <c r="M3898" s="9">
        <v>0</v>
      </c>
      <c r="O3898" s="11">
        <f t="shared" si="691"/>
        <v>62104</v>
      </c>
      <c r="P3898" s="11">
        <v>37974</v>
      </c>
      <c r="Q3898" s="11">
        <f t="shared" si="692"/>
        <v>14307</v>
      </c>
      <c r="S3898" s="11">
        <f t="shared" si="693"/>
        <v>24130</v>
      </c>
      <c r="T3898" s="11">
        <f t="shared" si="689"/>
        <v>24130</v>
      </c>
      <c r="U3898" s="11">
        <f t="shared" si="694"/>
        <v>68</v>
      </c>
      <c r="V3898" s="11">
        <f t="shared" si="690"/>
        <v>24130</v>
      </c>
      <c r="W3898" s="12">
        <f t="shared" si="695"/>
        <v>1</v>
      </c>
      <c r="X3898" s="11">
        <f t="shared" si="696"/>
        <v>0</v>
      </c>
      <c r="Y3898" s="12">
        <f t="shared" si="697"/>
        <v>0</v>
      </c>
    </row>
    <row r="3899" spans="1:25">
      <c r="A3899" s="1">
        <v>38596</v>
      </c>
      <c r="B3899" s="7" t="s">
        <v>65</v>
      </c>
      <c r="C3899" s="8" t="str">
        <f t="shared" si="698"/>
        <v>Thur</v>
      </c>
      <c r="F3899" s="9">
        <v>5848</v>
      </c>
      <c r="G3899" s="9">
        <v>0</v>
      </c>
      <c r="H3899" s="61">
        <v>3681</v>
      </c>
      <c r="I3899" s="9">
        <v>0</v>
      </c>
      <c r="J3899" s="9">
        <v>0</v>
      </c>
      <c r="K3899" s="9">
        <v>27304</v>
      </c>
      <c r="L3899" s="9">
        <v>0</v>
      </c>
      <c r="M3899" s="9">
        <v>0</v>
      </c>
      <c r="O3899" s="11">
        <f t="shared" si="691"/>
        <v>36833</v>
      </c>
      <c r="P3899" s="11">
        <v>13194</v>
      </c>
      <c r="Q3899" s="11">
        <f t="shared" si="692"/>
        <v>14110</v>
      </c>
      <c r="S3899" s="11">
        <f t="shared" ref="S3899:S3962" si="699">O3899-P3899</f>
        <v>23639</v>
      </c>
      <c r="T3899" s="11">
        <f t="shared" si="689"/>
        <v>23639</v>
      </c>
      <c r="U3899" s="11">
        <f t="shared" ref="U3899:U3959" si="700">S3899-S3898</f>
        <v>-491</v>
      </c>
      <c r="V3899" s="11">
        <f t="shared" si="690"/>
        <v>23639</v>
      </c>
      <c r="W3899" s="12">
        <f t="shared" ref="W3899:W3928" si="701">V3899/S3899</f>
        <v>1</v>
      </c>
      <c r="X3899" s="11">
        <f t="shared" ref="X3899:X3928" si="702">SUM(L3899:M3899)</f>
        <v>0</v>
      </c>
      <c r="Y3899" s="12">
        <f t="shared" ref="Y3899:Y3928" si="703">X3899/S3899</f>
        <v>0</v>
      </c>
    </row>
    <row r="3900" spans="1:25">
      <c r="A3900" s="1">
        <v>38597</v>
      </c>
      <c r="B3900" s="7" t="s">
        <v>65</v>
      </c>
      <c r="C3900" s="8" t="str">
        <f t="shared" si="698"/>
        <v>Fri</v>
      </c>
      <c r="F3900" s="9">
        <v>5514</v>
      </c>
      <c r="G3900" s="9">
        <v>0</v>
      </c>
      <c r="H3900" s="61">
        <v>3212</v>
      </c>
      <c r="I3900" s="9">
        <v>0</v>
      </c>
      <c r="J3900" s="9">
        <v>0</v>
      </c>
      <c r="K3900" s="9">
        <v>27516</v>
      </c>
      <c r="L3900" s="9">
        <v>0</v>
      </c>
      <c r="M3900" s="9">
        <v>0</v>
      </c>
      <c r="O3900" s="11">
        <f t="shared" si="691"/>
        <v>36242</v>
      </c>
      <c r="P3900" s="11">
        <v>14783</v>
      </c>
      <c r="Q3900" s="11">
        <f t="shared" si="692"/>
        <v>12733</v>
      </c>
      <c r="S3900" s="11">
        <f t="shared" si="699"/>
        <v>21459</v>
      </c>
      <c r="T3900" s="11">
        <f t="shared" si="689"/>
        <v>21459</v>
      </c>
      <c r="U3900" s="11">
        <f t="shared" si="700"/>
        <v>-2180</v>
      </c>
      <c r="V3900" s="11">
        <f t="shared" si="690"/>
        <v>21459</v>
      </c>
      <c r="W3900" s="12">
        <f t="shared" si="701"/>
        <v>1</v>
      </c>
      <c r="X3900" s="11">
        <f t="shared" si="702"/>
        <v>0</v>
      </c>
      <c r="Y3900" s="12">
        <f t="shared" si="703"/>
        <v>0</v>
      </c>
    </row>
    <row r="3901" spans="1:25">
      <c r="A3901" s="1">
        <v>38598</v>
      </c>
      <c r="B3901" s="7" t="s">
        <v>65</v>
      </c>
      <c r="C3901" s="8" t="str">
        <f t="shared" si="698"/>
        <v>Sat</v>
      </c>
      <c r="F3901" s="9">
        <v>5203</v>
      </c>
      <c r="G3901" s="9">
        <v>0</v>
      </c>
      <c r="H3901" s="61">
        <v>2622</v>
      </c>
      <c r="I3901" s="9">
        <v>0</v>
      </c>
      <c r="J3901" s="9">
        <v>0</v>
      </c>
      <c r="K3901" s="9">
        <v>19946</v>
      </c>
      <c r="L3901" s="9">
        <v>0</v>
      </c>
      <c r="M3901" s="9">
        <v>0</v>
      </c>
      <c r="O3901" s="11">
        <f t="shared" si="691"/>
        <v>27771</v>
      </c>
      <c r="P3901" s="11">
        <v>8198</v>
      </c>
      <c r="Q3901" s="11">
        <f t="shared" si="692"/>
        <v>11748</v>
      </c>
      <c r="S3901" s="11">
        <f t="shared" si="699"/>
        <v>19573</v>
      </c>
      <c r="T3901" s="11">
        <f t="shared" si="689"/>
        <v>19573</v>
      </c>
      <c r="U3901" s="11">
        <f t="shared" si="700"/>
        <v>-1886</v>
      </c>
      <c r="V3901" s="11">
        <f t="shared" si="690"/>
        <v>19573</v>
      </c>
      <c r="W3901" s="12">
        <f t="shared" si="701"/>
        <v>1</v>
      </c>
      <c r="X3901" s="11">
        <f t="shared" si="702"/>
        <v>0</v>
      </c>
      <c r="Y3901" s="12">
        <f t="shared" si="703"/>
        <v>0</v>
      </c>
    </row>
    <row r="3902" spans="1:25">
      <c r="A3902" s="1">
        <v>38599</v>
      </c>
      <c r="B3902" s="7" t="s">
        <v>65</v>
      </c>
      <c r="C3902" s="8" t="str">
        <f t="shared" si="698"/>
        <v>Sun</v>
      </c>
      <c r="F3902" s="9">
        <v>5077</v>
      </c>
      <c r="G3902" s="9">
        <v>0</v>
      </c>
      <c r="H3902" s="61">
        <v>2586</v>
      </c>
      <c r="I3902" s="9">
        <v>0</v>
      </c>
      <c r="J3902" s="9">
        <v>0</v>
      </c>
      <c r="K3902" s="9">
        <v>11447</v>
      </c>
      <c r="L3902" s="9">
        <v>0</v>
      </c>
      <c r="M3902" s="9">
        <v>0</v>
      </c>
      <c r="O3902" s="11">
        <f t="shared" si="691"/>
        <v>19110</v>
      </c>
      <c r="P3902" s="11">
        <v>0</v>
      </c>
      <c r="Q3902" s="11">
        <f t="shared" si="692"/>
        <v>11447</v>
      </c>
      <c r="S3902" s="11">
        <f t="shared" si="699"/>
        <v>19110</v>
      </c>
      <c r="T3902" s="11">
        <f t="shared" si="689"/>
        <v>19110</v>
      </c>
      <c r="U3902" s="11">
        <f t="shared" si="700"/>
        <v>-463</v>
      </c>
      <c r="V3902" s="11">
        <f t="shared" si="690"/>
        <v>19110</v>
      </c>
      <c r="W3902" s="12">
        <f t="shared" si="701"/>
        <v>1</v>
      </c>
      <c r="X3902" s="11">
        <f t="shared" si="702"/>
        <v>0</v>
      </c>
      <c r="Y3902" s="12">
        <f t="shared" si="703"/>
        <v>0</v>
      </c>
    </row>
    <row r="3903" spans="1:25">
      <c r="A3903" s="1">
        <v>38600</v>
      </c>
      <c r="B3903" s="7" t="s">
        <v>65</v>
      </c>
      <c r="C3903" s="8" t="str">
        <f t="shared" si="698"/>
        <v>Mon</v>
      </c>
      <c r="F3903" s="9">
        <v>5717</v>
      </c>
      <c r="G3903" s="9">
        <v>0</v>
      </c>
      <c r="H3903" s="61">
        <v>3137</v>
      </c>
      <c r="I3903" s="9">
        <v>0</v>
      </c>
      <c r="J3903" s="9">
        <v>0</v>
      </c>
      <c r="K3903" s="9">
        <v>12793</v>
      </c>
      <c r="L3903" s="9">
        <v>0</v>
      </c>
      <c r="M3903" s="9">
        <v>0</v>
      </c>
      <c r="O3903" s="11">
        <f t="shared" si="691"/>
        <v>21647</v>
      </c>
      <c r="P3903" s="11">
        <v>0</v>
      </c>
      <c r="Q3903" s="11">
        <f t="shared" si="692"/>
        <v>12793</v>
      </c>
      <c r="S3903" s="11">
        <f t="shared" si="699"/>
        <v>21647</v>
      </c>
      <c r="T3903" s="11">
        <f t="shared" si="689"/>
        <v>21647</v>
      </c>
      <c r="U3903" s="11">
        <f t="shared" si="700"/>
        <v>2537</v>
      </c>
      <c r="V3903" s="11">
        <f t="shared" si="690"/>
        <v>21647</v>
      </c>
      <c r="W3903" s="12">
        <f t="shared" si="701"/>
        <v>1</v>
      </c>
      <c r="X3903" s="11">
        <f t="shared" si="702"/>
        <v>0</v>
      </c>
      <c r="Y3903" s="12">
        <f t="shared" si="703"/>
        <v>0</v>
      </c>
    </row>
    <row r="3904" spans="1:25">
      <c r="A3904" s="1">
        <v>38601</v>
      </c>
      <c r="B3904" s="7" t="s">
        <v>65</v>
      </c>
      <c r="C3904" s="8" t="str">
        <f t="shared" si="698"/>
        <v>Tue</v>
      </c>
      <c r="F3904" s="9">
        <v>6139</v>
      </c>
      <c r="G3904" s="9">
        <v>0</v>
      </c>
      <c r="H3904" s="61">
        <v>3952</v>
      </c>
      <c r="I3904" s="9">
        <v>0</v>
      </c>
      <c r="J3904" s="9">
        <v>0</v>
      </c>
      <c r="K3904" s="9">
        <v>24701</v>
      </c>
      <c r="L3904" s="9">
        <v>0</v>
      </c>
      <c r="M3904" s="9">
        <v>0</v>
      </c>
      <c r="O3904" s="11">
        <f t="shared" si="691"/>
        <v>34792</v>
      </c>
      <c r="P3904" s="11">
        <v>9841</v>
      </c>
      <c r="Q3904" s="11">
        <f t="shared" si="692"/>
        <v>14860</v>
      </c>
      <c r="S3904" s="11">
        <f t="shared" si="699"/>
        <v>24951</v>
      </c>
      <c r="T3904" s="11">
        <f t="shared" si="689"/>
        <v>24951</v>
      </c>
      <c r="U3904" s="11">
        <f t="shared" si="700"/>
        <v>3304</v>
      </c>
      <c r="V3904" s="11">
        <f t="shared" si="690"/>
        <v>24951</v>
      </c>
      <c r="W3904" s="12">
        <f t="shared" si="701"/>
        <v>1</v>
      </c>
      <c r="X3904" s="11">
        <f t="shared" si="702"/>
        <v>0</v>
      </c>
      <c r="Y3904" s="12">
        <f t="shared" si="703"/>
        <v>0</v>
      </c>
    </row>
    <row r="3905" spans="1:25">
      <c r="A3905" s="1">
        <v>38602</v>
      </c>
      <c r="B3905" s="7" t="s">
        <v>65</v>
      </c>
      <c r="C3905" s="8" t="str">
        <f t="shared" si="698"/>
        <v>Wed</v>
      </c>
      <c r="F3905" s="9">
        <v>6281</v>
      </c>
      <c r="G3905" s="9">
        <v>0</v>
      </c>
      <c r="H3905" s="61">
        <v>3980</v>
      </c>
      <c r="I3905" s="9">
        <v>166</v>
      </c>
      <c r="J3905" s="9">
        <v>0</v>
      </c>
      <c r="K3905" s="9">
        <v>23772</v>
      </c>
      <c r="L3905" s="9">
        <v>0</v>
      </c>
      <c r="M3905" s="9">
        <v>0</v>
      </c>
      <c r="O3905" s="11">
        <f t="shared" si="691"/>
        <v>34199</v>
      </c>
      <c r="P3905" s="11">
        <v>8661</v>
      </c>
      <c r="Q3905" s="11">
        <f t="shared" si="692"/>
        <v>15111</v>
      </c>
      <c r="S3905" s="11">
        <f t="shared" si="699"/>
        <v>25538</v>
      </c>
      <c r="T3905" s="11">
        <f t="shared" si="689"/>
        <v>25538</v>
      </c>
      <c r="U3905" s="11">
        <f t="shared" si="700"/>
        <v>587</v>
      </c>
      <c r="V3905" s="11">
        <f t="shared" si="690"/>
        <v>25538</v>
      </c>
      <c r="W3905" s="12">
        <f t="shared" si="701"/>
        <v>1</v>
      </c>
      <c r="X3905" s="11">
        <f t="shared" si="702"/>
        <v>0</v>
      </c>
      <c r="Y3905" s="12">
        <f t="shared" si="703"/>
        <v>0</v>
      </c>
    </row>
    <row r="3906" spans="1:25">
      <c r="A3906" s="1">
        <v>38603</v>
      </c>
      <c r="B3906" s="7" t="s">
        <v>65</v>
      </c>
      <c r="C3906" s="8" t="str">
        <f t="shared" si="698"/>
        <v>Thur</v>
      </c>
      <c r="F3906" s="9">
        <v>5992</v>
      </c>
      <c r="G3906" s="9">
        <v>0</v>
      </c>
      <c r="H3906" s="61">
        <v>3603</v>
      </c>
      <c r="I3906" s="9">
        <v>2181</v>
      </c>
      <c r="J3906" s="9">
        <v>0</v>
      </c>
      <c r="K3906" s="9">
        <v>23211</v>
      </c>
      <c r="L3906" s="9">
        <v>0</v>
      </c>
      <c r="M3906" s="9">
        <v>0</v>
      </c>
      <c r="O3906" s="11">
        <f t="shared" si="691"/>
        <v>34987</v>
      </c>
      <c r="P3906" s="11">
        <v>9685</v>
      </c>
      <c r="Q3906" s="11">
        <f t="shared" si="692"/>
        <v>13526</v>
      </c>
      <c r="S3906" s="11">
        <f t="shared" si="699"/>
        <v>25302</v>
      </c>
      <c r="T3906" s="11">
        <f t="shared" si="689"/>
        <v>25302</v>
      </c>
      <c r="U3906" s="11">
        <f t="shared" si="700"/>
        <v>-236</v>
      </c>
      <c r="V3906" s="11">
        <f t="shared" si="690"/>
        <v>25302</v>
      </c>
      <c r="W3906" s="12">
        <f t="shared" si="701"/>
        <v>1</v>
      </c>
      <c r="X3906" s="11">
        <f t="shared" si="702"/>
        <v>0</v>
      </c>
      <c r="Y3906" s="12">
        <f t="shared" si="703"/>
        <v>0</v>
      </c>
    </row>
    <row r="3907" spans="1:25">
      <c r="A3907" s="1">
        <v>38604</v>
      </c>
      <c r="B3907" s="7" t="s">
        <v>65</v>
      </c>
      <c r="C3907" s="8" t="str">
        <f t="shared" si="698"/>
        <v>Fri</v>
      </c>
      <c r="F3907" s="9">
        <v>5653</v>
      </c>
      <c r="G3907" s="9">
        <v>0</v>
      </c>
      <c r="H3907" s="61">
        <v>3164</v>
      </c>
      <c r="I3907" s="9">
        <v>2028</v>
      </c>
      <c r="J3907" s="9">
        <v>0</v>
      </c>
      <c r="K3907" s="9">
        <v>20691</v>
      </c>
      <c r="L3907" s="9">
        <v>0</v>
      </c>
      <c r="M3907" s="9">
        <v>0</v>
      </c>
      <c r="O3907" s="11">
        <f t="shared" si="691"/>
        <v>31536</v>
      </c>
      <c r="P3907" s="11">
        <v>8656</v>
      </c>
      <c r="Q3907" s="11">
        <f t="shared" si="692"/>
        <v>12035</v>
      </c>
      <c r="S3907" s="11">
        <f t="shared" si="699"/>
        <v>22880</v>
      </c>
      <c r="T3907" s="11">
        <f t="shared" ref="T3907:T3970" si="704">SUM(S3907,D3907)</f>
        <v>22880</v>
      </c>
      <c r="U3907" s="11">
        <f t="shared" si="700"/>
        <v>-2422</v>
      </c>
      <c r="V3907" s="11">
        <f t="shared" ref="V3907:V3970" si="705">SUM(F3907:K3907)-P3907</f>
        <v>22880</v>
      </c>
      <c r="W3907" s="12">
        <f t="shared" si="701"/>
        <v>1</v>
      </c>
      <c r="X3907" s="11">
        <f t="shared" si="702"/>
        <v>0</v>
      </c>
      <c r="Y3907" s="12">
        <f t="shared" si="703"/>
        <v>0</v>
      </c>
    </row>
    <row r="3908" spans="1:25">
      <c r="A3908" s="1">
        <v>38605</v>
      </c>
      <c r="B3908" s="7" t="s">
        <v>65</v>
      </c>
      <c r="C3908" s="8" t="str">
        <f t="shared" si="698"/>
        <v>Sat</v>
      </c>
      <c r="F3908" s="9">
        <v>5472</v>
      </c>
      <c r="G3908" s="9">
        <v>0</v>
      </c>
      <c r="H3908" s="61">
        <v>2920</v>
      </c>
      <c r="I3908" s="9">
        <v>1908</v>
      </c>
      <c r="J3908" s="9">
        <v>0</v>
      </c>
      <c r="K3908" s="9">
        <v>11496</v>
      </c>
      <c r="L3908" s="9">
        <v>0</v>
      </c>
      <c r="M3908" s="9">
        <v>0</v>
      </c>
      <c r="O3908" s="11">
        <f t="shared" ref="O3908:O3971" si="706">SUM(F3908:M3908)</f>
        <v>21796</v>
      </c>
      <c r="P3908" s="11">
        <v>41</v>
      </c>
      <c r="Q3908" s="11">
        <f t="shared" ref="Q3908:Q3971" si="707">K3908-P3908</f>
        <v>11455</v>
      </c>
      <c r="S3908" s="11">
        <f t="shared" si="699"/>
        <v>21755</v>
      </c>
      <c r="T3908" s="11">
        <f t="shared" si="704"/>
        <v>21755</v>
      </c>
      <c r="U3908" s="11">
        <f t="shared" si="700"/>
        <v>-1125</v>
      </c>
      <c r="V3908" s="11">
        <f t="shared" si="705"/>
        <v>21755</v>
      </c>
      <c r="W3908" s="12">
        <f t="shared" si="701"/>
        <v>1</v>
      </c>
      <c r="X3908" s="11">
        <f t="shared" si="702"/>
        <v>0</v>
      </c>
      <c r="Y3908" s="12">
        <f t="shared" si="703"/>
        <v>0</v>
      </c>
    </row>
    <row r="3909" spans="1:25">
      <c r="A3909" s="1">
        <v>38606</v>
      </c>
      <c r="B3909" s="7" t="s">
        <v>65</v>
      </c>
      <c r="C3909" s="8" t="str">
        <f t="shared" si="698"/>
        <v>Sun</v>
      </c>
      <c r="F3909" s="9">
        <v>5777</v>
      </c>
      <c r="G3909" s="9">
        <v>0</v>
      </c>
      <c r="H3909" s="61">
        <v>3110</v>
      </c>
      <c r="I3909" s="9">
        <v>2059</v>
      </c>
      <c r="J3909" s="9">
        <v>0</v>
      </c>
      <c r="K3909" s="9">
        <v>32783</v>
      </c>
      <c r="L3909" s="9">
        <v>0</v>
      </c>
      <c r="M3909" s="9">
        <v>0</v>
      </c>
      <c r="O3909" s="11">
        <f t="shared" si="706"/>
        <v>43729</v>
      </c>
      <c r="P3909" s="11">
        <v>21300</v>
      </c>
      <c r="Q3909" s="11">
        <f t="shared" si="707"/>
        <v>11483</v>
      </c>
      <c r="S3909" s="11">
        <f t="shared" si="699"/>
        <v>22429</v>
      </c>
      <c r="T3909" s="11">
        <f t="shared" si="704"/>
        <v>22429</v>
      </c>
      <c r="U3909" s="11">
        <f t="shared" si="700"/>
        <v>674</v>
      </c>
      <c r="V3909" s="11">
        <f t="shared" si="705"/>
        <v>22429</v>
      </c>
      <c r="W3909" s="12">
        <f t="shared" si="701"/>
        <v>1</v>
      </c>
      <c r="X3909" s="11">
        <f t="shared" si="702"/>
        <v>0</v>
      </c>
      <c r="Y3909" s="12">
        <f t="shared" si="703"/>
        <v>0</v>
      </c>
    </row>
    <row r="3910" spans="1:25">
      <c r="A3910" s="1">
        <v>38607</v>
      </c>
      <c r="B3910" s="7" t="s">
        <v>65</v>
      </c>
      <c r="C3910" s="8" t="str">
        <f t="shared" si="698"/>
        <v>Mon</v>
      </c>
      <c r="F3910" s="9">
        <v>5953</v>
      </c>
      <c r="G3910" s="9">
        <v>0</v>
      </c>
      <c r="H3910" s="61">
        <v>3635</v>
      </c>
      <c r="I3910" s="9">
        <v>2046</v>
      </c>
      <c r="J3910" s="9">
        <v>0</v>
      </c>
      <c r="K3910" s="9">
        <v>32186</v>
      </c>
      <c r="L3910" s="9">
        <v>0</v>
      </c>
      <c r="M3910" s="9">
        <v>0</v>
      </c>
      <c r="O3910" s="11">
        <f t="shared" si="706"/>
        <v>43820</v>
      </c>
      <c r="P3910" s="11">
        <v>19874</v>
      </c>
      <c r="Q3910" s="11">
        <f t="shared" si="707"/>
        <v>12312</v>
      </c>
      <c r="S3910" s="11">
        <f t="shared" si="699"/>
        <v>23946</v>
      </c>
      <c r="T3910" s="11">
        <f t="shared" si="704"/>
        <v>23946</v>
      </c>
      <c r="U3910" s="11">
        <f t="shared" si="700"/>
        <v>1517</v>
      </c>
      <c r="V3910" s="11">
        <f t="shared" si="705"/>
        <v>23946</v>
      </c>
      <c r="W3910" s="12">
        <f t="shared" si="701"/>
        <v>1</v>
      </c>
      <c r="X3910" s="11">
        <f t="shared" si="702"/>
        <v>0</v>
      </c>
      <c r="Y3910" s="12">
        <f t="shared" si="703"/>
        <v>0</v>
      </c>
    </row>
    <row r="3911" spans="1:25">
      <c r="A3911" s="1">
        <v>38608</v>
      </c>
      <c r="B3911" s="7" t="s">
        <v>65</v>
      </c>
      <c r="C3911" s="8" t="str">
        <f t="shared" si="698"/>
        <v>Tue</v>
      </c>
      <c r="F3911" s="9">
        <v>5865</v>
      </c>
      <c r="G3911" s="9">
        <v>0</v>
      </c>
      <c r="H3911" s="61">
        <v>3537</v>
      </c>
      <c r="I3911" s="9">
        <v>2035</v>
      </c>
      <c r="J3911" s="9">
        <v>0</v>
      </c>
      <c r="K3911" s="9">
        <v>33770</v>
      </c>
      <c r="L3911" s="9">
        <v>0</v>
      </c>
      <c r="M3911" s="9">
        <v>0</v>
      </c>
      <c r="O3911" s="11">
        <f t="shared" si="706"/>
        <v>45207</v>
      </c>
      <c r="P3911" s="11">
        <v>20889</v>
      </c>
      <c r="Q3911" s="11">
        <f t="shared" si="707"/>
        <v>12881</v>
      </c>
      <c r="S3911" s="11">
        <f t="shared" si="699"/>
        <v>24318</v>
      </c>
      <c r="T3911" s="11">
        <f t="shared" si="704"/>
        <v>24318</v>
      </c>
      <c r="U3911" s="11">
        <f t="shared" si="700"/>
        <v>372</v>
      </c>
      <c r="V3911" s="11">
        <f t="shared" si="705"/>
        <v>24318</v>
      </c>
      <c r="W3911" s="12">
        <f t="shared" si="701"/>
        <v>1</v>
      </c>
      <c r="X3911" s="11">
        <f t="shared" si="702"/>
        <v>0</v>
      </c>
      <c r="Y3911" s="12">
        <f t="shared" si="703"/>
        <v>0</v>
      </c>
    </row>
    <row r="3912" spans="1:25">
      <c r="A3912" s="1">
        <v>38609</v>
      </c>
      <c r="B3912" s="7" t="s">
        <v>65</v>
      </c>
      <c r="C3912" s="8" t="str">
        <f t="shared" si="698"/>
        <v>Wed</v>
      </c>
      <c r="F3912" s="9">
        <v>5689</v>
      </c>
      <c r="G3912" s="9">
        <v>0</v>
      </c>
      <c r="H3912" s="61">
        <v>3436</v>
      </c>
      <c r="I3912" s="9">
        <v>2095</v>
      </c>
      <c r="J3912" s="9">
        <v>0</v>
      </c>
      <c r="K3912" s="9">
        <v>36961</v>
      </c>
      <c r="L3912" s="9">
        <v>0</v>
      </c>
      <c r="M3912" s="9">
        <v>0</v>
      </c>
      <c r="O3912" s="11">
        <f t="shared" si="706"/>
        <v>48181</v>
      </c>
      <c r="P3912" s="11">
        <v>24367</v>
      </c>
      <c r="Q3912" s="11">
        <f t="shared" si="707"/>
        <v>12594</v>
      </c>
      <c r="S3912" s="11">
        <f t="shared" si="699"/>
        <v>23814</v>
      </c>
      <c r="T3912" s="11">
        <f t="shared" si="704"/>
        <v>23814</v>
      </c>
      <c r="U3912" s="11">
        <f t="shared" si="700"/>
        <v>-504</v>
      </c>
      <c r="V3912" s="11">
        <f t="shared" si="705"/>
        <v>23814</v>
      </c>
      <c r="W3912" s="12">
        <f t="shared" si="701"/>
        <v>1</v>
      </c>
      <c r="X3912" s="11">
        <f t="shared" si="702"/>
        <v>0</v>
      </c>
      <c r="Y3912" s="12">
        <f t="shared" si="703"/>
        <v>0</v>
      </c>
    </row>
    <row r="3913" spans="1:25">
      <c r="A3913" s="1">
        <v>38610</v>
      </c>
      <c r="B3913" s="7" t="s">
        <v>65</v>
      </c>
      <c r="C3913" s="8" t="str">
        <f t="shared" si="698"/>
        <v>Thur</v>
      </c>
      <c r="F3913" s="9">
        <v>5582</v>
      </c>
      <c r="G3913" s="9">
        <v>0</v>
      </c>
      <c r="H3913" s="61">
        <v>3422</v>
      </c>
      <c r="I3913" s="9">
        <v>2163</v>
      </c>
      <c r="J3913" s="9">
        <v>0</v>
      </c>
      <c r="K3913" s="9">
        <v>40127</v>
      </c>
      <c r="L3913" s="9">
        <v>0</v>
      </c>
      <c r="M3913" s="9">
        <v>0</v>
      </c>
      <c r="O3913" s="11">
        <f t="shared" si="706"/>
        <v>51294</v>
      </c>
      <c r="P3913" s="11">
        <v>27746</v>
      </c>
      <c r="Q3913" s="11">
        <f t="shared" si="707"/>
        <v>12381</v>
      </c>
      <c r="S3913" s="11">
        <f t="shared" si="699"/>
        <v>23548</v>
      </c>
      <c r="T3913" s="11">
        <f t="shared" si="704"/>
        <v>23548</v>
      </c>
      <c r="U3913" s="11">
        <f t="shared" si="700"/>
        <v>-266</v>
      </c>
      <c r="V3913" s="11">
        <f t="shared" si="705"/>
        <v>23548</v>
      </c>
      <c r="W3913" s="12">
        <f t="shared" si="701"/>
        <v>1</v>
      </c>
      <c r="X3913" s="11">
        <f t="shared" si="702"/>
        <v>0</v>
      </c>
      <c r="Y3913" s="12">
        <f t="shared" si="703"/>
        <v>0</v>
      </c>
    </row>
    <row r="3914" spans="1:25">
      <c r="A3914" s="1">
        <v>38611</v>
      </c>
      <c r="B3914" s="7" t="s">
        <v>65</v>
      </c>
      <c r="C3914" s="8" t="str">
        <f t="shared" si="698"/>
        <v>Fri</v>
      </c>
      <c r="F3914" s="9">
        <v>5996</v>
      </c>
      <c r="G3914" s="9">
        <v>0</v>
      </c>
      <c r="H3914" s="61">
        <v>3070</v>
      </c>
      <c r="I3914" s="9">
        <v>1790</v>
      </c>
      <c r="J3914" s="9">
        <v>0</v>
      </c>
      <c r="K3914" s="9">
        <v>44777</v>
      </c>
      <c r="L3914" s="9">
        <v>0</v>
      </c>
      <c r="M3914" s="9">
        <v>0</v>
      </c>
      <c r="O3914" s="11">
        <f t="shared" si="706"/>
        <v>55633</v>
      </c>
      <c r="P3914" s="11">
        <v>32836</v>
      </c>
      <c r="Q3914" s="11">
        <f t="shared" si="707"/>
        <v>11941</v>
      </c>
      <c r="S3914" s="11">
        <f t="shared" si="699"/>
        <v>22797</v>
      </c>
      <c r="T3914" s="11">
        <f t="shared" si="704"/>
        <v>22797</v>
      </c>
      <c r="U3914" s="11">
        <f t="shared" si="700"/>
        <v>-751</v>
      </c>
      <c r="V3914" s="11">
        <f t="shared" si="705"/>
        <v>22797</v>
      </c>
      <c r="W3914" s="12">
        <f t="shared" si="701"/>
        <v>1</v>
      </c>
      <c r="X3914" s="11">
        <f t="shared" si="702"/>
        <v>0</v>
      </c>
      <c r="Y3914" s="12">
        <f t="shared" si="703"/>
        <v>0</v>
      </c>
    </row>
    <row r="3915" spans="1:25">
      <c r="A3915" s="1">
        <v>38612</v>
      </c>
      <c r="B3915" s="7" t="s">
        <v>65</v>
      </c>
      <c r="C3915" s="8" t="str">
        <f t="shared" si="698"/>
        <v>Sat</v>
      </c>
      <c r="F3915" s="9">
        <v>5138</v>
      </c>
      <c r="G3915" s="9">
        <v>0</v>
      </c>
      <c r="H3915" s="61">
        <v>2688</v>
      </c>
      <c r="I3915" s="9">
        <v>1578</v>
      </c>
      <c r="J3915" s="9">
        <v>0</v>
      </c>
      <c r="K3915" s="9">
        <v>41819</v>
      </c>
      <c r="L3915" s="9">
        <v>0</v>
      </c>
      <c r="M3915" s="9">
        <v>0</v>
      </c>
      <c r="O3915" s="11">
        <f t="shared" si="706"/>
        <v>51223</v>
      </c>
      <c r="P3915" s="11">
        <v>31362</v>
      </c>
      <c r="Q3915" s="11">
        <f t="shared" si="707"/>
        <v>10457</v>
      </c>
      <c r="S3915" s="11">
        <f t="shared" si="699"/>
        <v>19861</v>
      </c>
      <c r="T3915" s="11">
        <f t="shared" si="704"/>
        <v>19861</v>
      </c>
      <c r="U3915" s="11">
        <f t="shared" si="700"/>
        <v>-2936</v>
      </c>
      <c r="V3915" s="11">
        <f t="shared" si="705"/>
        <v>19861</v>
      </c>
      <c r="W3915" s="12">
        <f t="shared" si="701"/>
        <v>1</v>
      </c>
      <c r="X3915" s="11">
        <f t="shared" si="702"/>
        <v>0</v>
      </c>
      <c r="Y3915" s="12">
        <f t="shared" si="703"/>
        <v>0</v>
      </c>
    </row>
    <row r="3916" spans="1:25">
      <c r="A3916" s="1">
        <v>38613</v>
      </c>
      <c r="B3916" s="7" t="s">
        <v>65</v>
      </c>
      <c r="C3916" s="8" t="str">
        <f t="shared" si="698"/>
        <v>Sun</v>
      </c>
      <c r="F3916" s="9">
        <v>4632</v>
      </c>
      <c r="G3916" s="9">
        <v>0</v>
      </c>
      <c r="H3916" s="61">
        <v>2905</v>
      </c>
      <c r="I3916" s="9">
        <v>1616</v>
      </c>
      <c r="J3916" s="9">
        <v>0</v>
      </c>
      <c r="K3916" s="9">
        <v>35380</v>
      </c>
      <c r="L3916" s="9">
        <v>0</v>
      </c>
      <c r="M3916" s="9">
        <v>0</v>
      </c>
      <c r="O3916" s="11">
        <f t="shared" si="706"/>
        <v>44533</v>
      </c>
      <c r="P3916" s="11">
        <v>23700</v>
      </c>
      <c r="Q3916" s="11">
        <f t="shared" si="707"/>
        <v>11680</v>
      </c>
      <c r="S3916" s="11">
        <f t="shared" si="699"/>
        <v>20833</v>
      </c>
      <c r="T3916" s="11">
        <f t="shared" si="704"/>
        <v>20833</v>
      </c>
      <c r="U3916" s="11">
        <f t="shared" si="700"/>
        <v>972</v>
      </c>
      <c r="V3916" s="11">
        <f t="shared" si="705"/>
        <v>20833</v>
      </c>
      <c r="W3916" s="12">
        <f t="shared" si="701"/>
        <v>1</v>
      </c>
      <c r="X3916" s="11">
        <f t="shared" si="702"/>
        <v>0</v>
      </c>
      <c r="Y3916" s="12">
        <f t="shared" si="703"/>
        <v>0</v>
      </c>
    </row>
    <row r="3917" spans="1:25">
      <c r="A3917" s="1">
        <v>38614</v>
      </c>
      <c r="B3917" s="7" t="s">
        <v>65</v>
      </c>
      <c r="C3917" s="8" t="str">
        <f t="shared" si="698"/>
        <v>Mon</v>
      </c>
      <c r="F3917" s="9">
        <v>4632</v>
      </c>
      <c r="G3917" s="9">
        <v>0</v>
      </c>
      <c r="H3917" s="61">
        <v>3337</v>
      </c>
      <c r="I3917" s="9">
        <v>1770</v>
      </c>
      <c r="J3917" s="9">
        <v>0</v>
      </c>
      <c r="K3917" s="9">
        <v>54996</v>
      </c>
      <c r="L3917" s="9">
        <v>0</v>
      </c>
      <c r="M3917" s="9">
        <v>0</v>
      </c>
      <c r="O3917" s="11">
        <f t="shared" si="706"/>
        <v>64735</v>
      </c>
      <c r="P3917" s="11">
        <v>43189</v>
      </c>
      <c r="Q3917" s="11">
        <f t="shared" si="707"/>
        <v>11807</v>
      </c>
      <c r="S3917" s="11">
        <f t="shared" si="699"/>
        <v>21546</v>
      </c>
      <c r="T3917" s="11">
        <f t="shared" si="704"/>
        <v>21546</v>
      </c>
      <c r="U3917" s="11">
        <f t="shared" si="700"/>
        <v>713</v>
      </c>
      <c r="V3917" s="11">
        <f t="shared" si="705"/>
        <v>21546</v>
      </c>
      <c r="W3917" s="12">
        <f t="shared" si="701"/>
        <v>1</v>
      </c>
      <c r="X3917" s="11">
        <f t="shared" si="702"/>
        <v>0</v>
      </c>
      <c r="Y3917" s="12">
        <f t="shared" si="703"/>
        <v>0</v>
      </c>
    </row>
    <row r="3918" spans="1:25">
      <c r="A3918" s="1">
        <v>38615</v>
      </c>
      <c r="B3918" s="7" t="s">
        <v>65</v>
      </c>
      <c r="C3918" s="8" t="str">
        <f t="shared" si="698"/>
        <v>Tue</v>
      </c>
      <c r="F3918" s="9">
        <v>4632</v>
      </c>
      <c r="G3918" s="9">
        <v>0</v>
      </c>
      <c r="H3918" s="61">
        <v>3420</v>
      </c>
      <c r="I3918" s="9">
        <v>1563</v>
      </c>
      <c r="J3918" s="9">
        <v>0</v>
      </c>
      <c r="K3918" s="9">
        <v>33727</v>
      </c>
      <c r="L3918" s="9">
        <v>0</v>
      </c>
      <c r="M3918" s="9">
        <v>0</v>
      </c>
      <c r="O3918" s="11">
        <f t="shared" si="706"/>
        <v>43342</v>
      </c>
      <c r="P3918" s="11">
        <v>21725</v>
      </c>
      <c r="Q3918" s="11">
        <f t="shared" si="707"/>
        <v>12002</v>
      </c>
      <c r="S3918" s="11">
        <f t="shared" si="699"/>
        <v>21617</v>
      </c>
      <c r="T3918" s="11">
        <f t="shared" si="704"/>
        <v>21617</v>
      </c>
      <c r="U3918" s="11">
        <f t="shared" si="700"/>
        <v>71</v>
      </c>
      <c r="V3918" s="11">
        <f t="shared" si="705"/>
        <v>21617</v>
      </c>
      <c r="W3918" s="12">
        <f t="shared" si="701"/>
        <v>1</v>
      </c>
      <c r="X3918" s="11">
        <f t="shared" si="702"/>
        <v>0</v>
      </c>
      <c r="Y3918" s="12">
        <f t="shared" si="703"/>
        <v>0</v>
      </c>
    </row>
    <row r="3919" spans="1:25">
      <c r="A3919" s="1">
        <v>38616</v>
      </c>
      <c r="B3919" s="7" t="s">
        <v>65</v>
      </c>
      <c r="C3919" s="8" t="str">
        <f t="shared" si="698"/>
        <v>Wed</v>
      </c>
      <c r="F3919" s="9">
        <v>4632</v>
      </c>
      <c r="G3919" s="9">
        <v>0</v>
      </c>
      <c r="H3919" s="61">
        <v>3513</v>
      </c>
      <c r="I3919" s="9">
        <v>1765</v>
      </c>
      <c r="J3919" s="9">
        <v>0</v>
      </c>
      <c r="K3919" s="9">
        <v>39122</v>
      </c>
      <c r="L3919" s="9">
        <v>0</v>
      </c>
      <c r="M3919" s="9">
        <v>0</v>
      </c>
      <c r="O3919" s="11">
        <f t="shared" si="706"/>
        <v>49032</v>
      </c>
      <c r="P3919" s="11">
        <v>26950</v>
      </c>
      <c r="Q3919" s="11">
        <f t="shared" si="707"/>
        <v>12172</v>
      </c>
      <c r="S3919" s="11">
        <f t="shared" si="699"/>
        <v>22082</v>
      </c>
      <c r="T3919" s="11">
        <f t="shared" si="704"/>
        <v>22082</v>
      </c>
      <c r="U3919" s="11">
        <f t="shared" si="700"/>
        <v>465</v>
      </c>
      <c r="V3919" s="11">
        <f t="shared" si="705"/>
        <v>22082</v>
      </c>
      <c r="W3919" s="12">
        <f t="shared" si="701"/>
        <v>1</v>
      </c>
      <c r="X3919" s="11">
        <f t="shared" si="702"/>
        <v>0</v>
      </c>
      <c r="Y3919" s="12">
        <f t="shared" si="703"/>
        <v>0</v>
      </c>
    </row>
    <row r="3920" spans="1:25">
      <c r="A3920" s="1">
        <v>38617</v>
      </c>
      <c r="B3920" s="7" t="s">
        <v>65</v>
      </c>
      <c r="C3920" s="8" t="str">
        <f t="shared" si="698"/>
        <v>Thur</v>
      </c>
      <c r="F3920" s="9">
        <v>4632</v>
      </c>
      <c r="G3920" s="9">
        <v>0</v>
      </c>
      <c r="H3920" s="61">
        <v>3350</v>
      </c>
      <c r="I3920" s="9">
        <v>1563</v>
      </c>
      <c r="J3920" s="9">
        <v>0</v>
      </c>
      <c r="K3920" s="9">
        <v>46206</v>
      </c>
      <c r="L3920" s="9">
        <v>0</v>
      </c>
      <c r="M3920" s="9">
        <v>0</v>
      </c>
      <c r="O3920" s="11">
        <f t="shared" si="706"/>
        <v>55751</v>
      </c>
      <c r="P3920" s="11">
        <v>34918</v>
      </c>
      <c r="Q3920" s="11">
        <f t="shared" si="707"/>
        <v>11288</v>
      </c>
      <c r="S3920" s="11">
        <f t="shared" si="699"/>
        <v>20833</v>
      </c>
      <c r="T3920" s="11">
        <f t="shared" si="704"/>
        <v>20833</v>
      </c>
      <c r="U3920" s="11">
        <f t="shared" si="700"/>
        <v>-1249</v>
      </c>
      <c r="V3920" s="11">
        <f t="shared" si="705"/>
        <v>20833</v>
      </c>
      <c r="W3920" s="12">
        <f t="shared" si="701"/>
        <v>1</v>
      </c>
      <c r="X3920" s="11">
        <f t="shared" si="702"/>
        <v>0</v>
      </c>
      <c r="Y3920" s="12">
        <f t="shared" si="703"/>
        <v>0</v>
      </c>
    </row>
    <row r="3921" spans="1:31">
      <c r="A3921" s="1">
        <v>38618</v>
      </c>
      <c r="B3921" s="7" t="s">
        <v>65</v>
      </c>
      <c r="C3921" s="8" t="str">
        <f t="shared" si="698"/>
        <v>Fri</v>
      </c>
      <c r="F3921" s="9">
        <v>5098</v>
      </c>
      <c r="G3921" s="9">
        <v>0</v>
      </c>
      <c r="H3921" s="61">
        <v>2986</v>
      </c>
      <c r="I3921" s="9">
        <v>1380</v>
      </c>
      <c r="J3921" s="9">
        <v>0</v>
      </c>
      <c r="K3921" s="9">
        <v>37008</v>
      </c>
      <c r="L3921" s="9">
        <v>0</v>
      </c>
      <c r="M3921" s="9">
        <v>0</v>
      </c>
      <c r="O3921" s="11">
        <f t="shared" si="706"/>
        <v>46472</v>
      </c>
      <c r="P3921" s="11">
        <v>26284</v>
      </c>
      <c r="Q3921" s="11">
        <f t="shared" si="707"/>
        <v>10724</v>
      </c>
      <c r="S3921" s="11">
        <f t="shared" si="699"/>
        <v>20188</v>
      </c>
      <c r="T3921" s="11">
        <f t="shared" si="704"/>
        <v>20188</v>
      </c>
      <c r="U3921" s="11">
        <f t="shared" si="700"/>
        <v>-645</v>
      </c>
      <c r="V3921" s="11">
        <f t="shared" si="705"/>
        <v>20188</v>
      </c>
      <c r="W3921" s="12">
        <f t="shared" si="701"/>
        <v>1</v>
      </c>
      <c r="X3921" s="11">
        <f t="shared" si="702"/>
        <v>0</v>
      </c>
      <c r="Y3921" s="12">
        <f t="shared" si="703"/>
        <v>0</v>
      </c>
    </row>
    <row r="3922" spans="1:31">
      <c r="A3922" s="1">
        <v>38619</v>
      </c>
      <c r="B3922" s="7" t="s">
        <v>65</v>
      </c>
      <c r="C3922" s="8" t="str">
        <f t="shared" si="698"/>
        <v>Sat</v>
      </c>
      <c r="F3922" s="9">
        <v>5405</v>
      </c>
      <c r="G3922" s="9">
        <v>0</v>
      </c>
      <c r="H3922" s="61">
        <v>2842</v>
      </c>
      <c r="I3922" s="9">
        <v>1032</v>
      </c>
      <c r="J3922" s="9">
        <v>0</v>
      </c>
      <c r="K3922" s="9">
        <v>11060</v>
      </c>
      <c r="L3922" s="9">
        <v>0</v>
      </c>
      <c r="M3922" s="9">
        <v>0</v>
      </c>
      <c r="O3922" s="11">
        <f t="shared" si="706"/>
        <v>20339</v>
      </c>
      <c r="P3922" s="11">
        <v>0</v>
      </c>
      <c r="Q3922" s="11">
        <f t="shared" si="707"/>
        <v>11060</v>
      </c>
      <c r="S3922" s="11">
        <f t="shared" si="699"/>
        <v>20339</v>
      </c>
      <c r="T3922" s="11">
        <f t="shared" si="704"/>
        <v>20339</v>
      </c>
      <c r="U3922" s="11">
        <f t="shared" si="700"/>
        <v>151</v>
      </c>
      <c r="V3922" s="11">
        <f t="shared" si="705"/>
        <v>20339</v>
      </c>
      <c r="W3922" s="12">
        <f t="shared" si="701"/>
        <v>1</v>
      </c>
      <c r="X3922" s="11">
        <f t="shared" si="702"/>
        <v>0</v>
      </c>
      <c r="Y3922" s="12">
        <f t="shared" si="703"/>
        <v>0</v>
      </c>
    </row>
    <row r="3923" spans="1:31">
      <c r="A3923" s="1">
        <v>38620</v>
      </c>
      <c r="B3923" s="7" t="s">
        <v>65</v>
      </c>
      <c r="C3923" s="8" t="str">
        <f t="shared" si="698"/>
        <v>Sun</v>
      </c>
      <c r="F3923" s="9">
        <v>5621</v>
      </c>
      <c r="G3923" s="9">
        <v>0</v>
      </c>
      <c r="H3923" s="61">
        <v>3053</v>
      </c>
      <c r="I3923" s="9">
        <v>1197</v>
      </c>
      <c r="J3923" s="9">
        <v>0</v>
      </c>
      <c r="K3923" s="9">
        <v>11295</v>
      </c>
      <c r="L3923" s="9">
        <v>0</v>
      </c>
      <c r="M3923" s="9">
        <v>0</v>
      </c>
      <c r="O3923" s="11">
        <f t="shared" si="706"/>
        <v>21166</v>
      </c>
      <c r="P3923" s="11">
        <v>0</v>
      </c>
      <c r="Q3923" s="11">
        <f t="shared" si="707"/>
        <v>11295</v>
      </c>
      <c r="S3923" s="11">
        <f t="shared" si="699"/>
        <v>21166</v>
      </c>
      <c r="T3923" s="11">
        <f t="shared" si="704"/>
        <v>21166</v>
      </c>
      <c r="U3923" s="11">
        <f t="shared" si="700"/>
        <v>827</v>
      </c>
      <c r="V3923" s="11">
        <f t="shared" si="705"/>
        <v>21166</v>
      </c>
      <c r="W3923" s="12">
        <f t="shared" si="701"/>
        <v>1</v>
      </c>
      <c r="X3923" s="11">
        <f t="shared" si="702"/>
        <v>0</v>
      </c>
      <c r="Y3923" s="12">
        <f t="shared" si="703"/>
        <v>0</v>
      </c>
    </row>
    <row r="3924" spans="1:31">
      <c r="A3924" s="1">
        <v>38621</v>
      </c>
      <c r="B3924" s="7" t="s">
        <v>65</v>
      </c>
      <c r="C3924" s="8" t="str">
        <f t="shared" si="698"/>
        <v>Mon</v>
      </c>
      <c r="F3924" s="9">
        <v>5831</v>
      </c>
      <c r="G3924" s="9">
        <v>0</v>
      </c>
      <c r="H3924" s="61">
        <v>3446</v>
      </c>
      <c r="I3924" s="9">
        <v>1278</v>
      </c>
      <c r="J3924" s="9">
        <v>0</v>
      </c>
      <c r="K3924" s="9">
        <v>12258</v>
      </c>
      <c r="L3924" s="9">
        <v>0</v>
      </c>
      <c r="M3924" s="9">
        <v>0</v>
      </c>
      <c r="O3924" s="11">
        <f t="shared" si="706"/>
        <v>22813</v>
      </c>
      <c r="P3924" s="11">
        <v>0</v>
      </c>
      <c r="Q3924" s="11">
        <f t="shared" si="707"/>
        <v>12258</v>
      </c>
      <c r="S3924" s="11">
        <f t="shared" si="699"/>
        <v>22813</v>
      </c>
      <c r="T3924" s="11">
        <f t="shared" si="704"/>
        <v>22813</v>
      </c>
      <c r="U3924" s="11">
        <f t="shared" si="700"/>
        <v>1647</v>
      </c>
      <c r="V3924" s="11">
        <f t="shared" si="705"/>
        <v>22813</v>
      </c>
      <c r="W3924" s="12">
        <f t="shared" si="701"/>
        <v>1</v>
      </c>
      <c r="X3924" s="11">
        <f t="shared" si="702"/>
        <v>0</v>
      </c>
      <c r="Y3924" s="12">
        <f t="shared" si="703"/>
        <v>0</v>
      </c>
    </row>
    <row r="3925" spans="1:31">
      <c r="A3925" s="1">
        <v>38622</v>
      </c>
      <c r="B3925" s="7" t="s">
        <v>65</v>
      </c>
      <c r="C3925" s="8" t="str">
        <f t="shared" si="698"/>
        <v>Tue</v>
      </c>
      <c r="F3925" s="9">
        <v>6157</v>
      </c>
      <c r="G3925" s="9">
        <v>0</v>
      </c>
      <c r="H3925" s="61">
        <v>3725</v>
      </c>
      <c r="I3925" s="9">
        <v>1547</v>
      </c>
      <c r="J3925" s="9">
        <v>0</v>
      </c>
      <c r="K3925" s="9">
        <v>12964</v>
      </c>
      <c r="L3925" s="9">
        <v>0</v>
      </c>
      <c r="M3925" s="9">
        <v>0</v>
      </c>
      <c r="O3925" s="11">
        <f t="shared" si="706"/>
        <v>24393</v>
      </c>
      <c r="P3925" s="11">
        <v>0</v>
      </c>
      <c r="Q3925" s="11">
        <f t="shared" si="707"/>
        <v>12964</v>
      </c>
      <c r="S3925" s="11">
        <f t="shared" si="699"/>
        <v>24393</v>
      </c>
      <c r="T3925" s="11">
        <f t="shared" si="704"/>
        <v>24393</v>
      </c>
      <c r="U3925" s="11">
        <f t="shared" si="700"/>
        <v>1580</v>
      </c>
      <c r="V3925" s="11">
        <f t="shared" si="705"/>
        <v>24393</v>
      </c>
      <c r="W3925" s="12">
        <f t="shared" si="701"/>
        <v>1</v>
      </c>
      <c r="X3925" s="11">
        <f t="shared" si="702"/>
        <v>0</v>
      </c>
      <c r="Y3925" s="12">
        <f t="shared" si="703"/>
        <v>0</v>
      </c>
    </row>
    <row r="3926" spans="1:31">
      <c r="A3926" s="1">
        <v>38623</v>
      </c>
      <c r="B3926" s="7" t="s">
        <v>65</v>
      </c>
      <c r="C3926" s="8" t="str">
        <f t="shared" si="698"/>
        <v>Wed</v>
      </c>
      <c r="F3926" s="9">
        <v>5981</v>
      </c>
      <c r="G3926" s="9">
        <v>0</v>
      </c>
      <c r="H3926" s="61">
        <v>3537</v>
      </c>
      <c r="I3926" s="9">
        <v>1509</v>
      </c>
      <c r="J3926" s="9">
        <v>0</v>
      </c>
      <c r="K3926" s="9">
        <v>12908</v>
      </c>
      <c r="L3926" s="9">
        <v>0</v>
      </c>
      <c r="M3926" s="9">
        <v>0</v>
      </c>
      <c r="O3926" s="11">
        <f t="shared" si="706"/>
        <v>23935</v>
      </c>
      <c r="P3926" s="11">
        <v>0</v>
      </c>
      <c r="Q3926" s="11">
        <f t="shared" si="707"/>
        <v>12908</v>
      </c>
      <c r="S3926" s="11">
        <f t="shared" si="699"/>
        <v>23935</v>
      </c>
      <c r="T3926" s="11">
        <f t="shared" si="704"/>
        <v>23935</v>
      </c>
      <c r="U3926" s="11">
        <f t="shared" si="700"/>
        <v>-458</v>
      </c>
      <c r="V3926" s="11">
        <f t="shared" si="705"/>
        <v>23935</v>
      </c>
      <c r="W3926" s="12">
        <f t="shared" si="701"/>
        <v>1</v>
      </c>
      <c r="X3926" s="11">
        <f t="shared" si="702"/>
        <v>0</v>
      </c>
      <c r="Y3926" s="12">
        <f t="shared" si="703"/>
        <v>0</v>
      </c>
    </row>
    <row r="3927" spans="1:31">
      <c r="A3927" s="1">
        <v>38624</v>
      </c>
      <c r="B3927" s="7" t="s">
        <v>65</v>
      </c>
      <c r="C3927" s="8" t="str">
        <f t="shared" si="698"/>
        <v>Thur</v>
      </c>
      <c r="F3927" s="9">
        <v>6465</v>
      </c>
      <c r="G3927" s="9">
        <v>0</v>
      </c>
      <c r="H3927" s="61">
        <v>3834</v>
      </c>
      <c r="I3927" s="9">
        <v>1567</v>
      </c>
      <c r="J3927" s="9">
        <v>0</v>
      </c>
      <c r="K3927" s="9">
        <v>14554</v>
      </c>
      <c r="L3927" s="9">
        <v>0</v>
      </c>
      <c r="M3927" s="9">
        <v>0</v>
      </c>
      <c r="O3927" s="11">
        <f t="shared" si="706"/>
        <v>26420</v>
      </c>
      <c r="P3927" s="11">
        <v>0</v>
      </c>
      <c r="Q3927" s="11">
        <f t="shared" si="707"/>
        <v>14554</v>
      </c>
      <c r="S3927" s="11">
        <f t="shared" si="699"/>
        <v>26420</v>
      </c>
      <c r="T3927" s="11">
        <f t="shared" si="704"/>
        <v>26420</v>
      </c>
      <c r="U3927" s="11">
        <f t="shared" si="700"/>
        <v>2485</v>
      </c>
      <c r="V3927" s="11">
        <f t="shared" si="705"/>
        <v>26420</v>
      </c>
      <c r="W3927" s="12">
        <f t="shared" si="701"/>
        <v>1</v>
      </c>
      <c r="X3927" s="11">
        <f t="shared" si="702"/>
        <v>0</v>
      </c>
      <c r="Y3927" s="12">
        <f t="shared" si="703"/>
        <v>0</v>
      </c>
    </row>
    <row r="3928" spans="1:31">
      <c r="A3928" s="1">
        <v>38625</v>
      </c>
      <c r="B3928" s="7" t="s">
        <v>65</v>
      </c>
      <c r="C3928" s="8" t="str">
        <f t="shared" si="698"/>
        <v>Fri</v>
      </c>
      <c r="E3928" s="10">
        <v>3</v>
      </c>
      <c r="F3928" s="9">
        <v>6167</v>
      </c>
      <c r="G3928" s="9">
        <v>0</v>
      </c>
      <c r="H3928" s="61">
        <v>3317</v>
      </c>
      <c r="I3928" s="9">
        <v>1269</v>
      </c>
      <c r="J3928" s="9">
        <v>0</v>
      </c>
      <c r="K3928" s="9">
        <v>13519</v>
      </c>
      <c r="L3928" s="9">
        <v>0</v>
      </c>
      <c r="M3928" s="9">
        <v>0</v>
      </c>
      <c r="O3928" s="11">
        <f t="shared" si="706"/>
        <v>24272</v>
      </c>
      <c r="P3928" s="11">
        <v>0</v>
      </c>
      <c r="Q3928" s="11">
        <f t="shared" si="707"/>
        <v>13519</v>
      </c>
      <c r="S3928" s="11">
        <f t="shared" si="699"/>
        <v>24272</v>
      </c>
      <c r="T3928" s="11">
        <f t="shared" si="704"/>
        <v>24272</v>
      </c>
      <c r="U3928" s="11">
        <f t="shared" si="700"/>
        <v>-2148</v>
      </c>
      <c r="V3928" s="11">
        <f t="shared" si="705"/>
        <v>24272</v>
      </c>
      <c r="W3928" s="12">
        <f t="shared" si="701"/>
        <v>1</v>
      </c>
      <c r="X3928" s="11">
        <f t="shared" si="702"/>
        <v>0</v>
      </c>
      <c r="Y3928" s="12">
        <f t="shared" si="703"/>
        <v>0</v>
      </c>
    </row>
    <row r="3929" spans="1:31">
      <c r="A3929" s="1">
        <v>38626</v>
      </c>
      <c r="B3929" s="7" t="s">
        <v>66</v>
      </c>
      <c r="C3929" s="8" t="str">
        <f t="shared" si="698"/>
        <v>Sat</v>
      </c>
      <c r="E3929" s="10">
        <v>0</v>
      </c>
      <c r="F3929" s="9">
        <v>5827</v>
      </c>
      <c r="G3929" s="9">
        <v>0</v>
      </c>
      <c r="H3929" s="61">
        <v>2936</v>
      </c>
      <c r="I3929" s="9">
        <v>751</v>
      </c>
      <c r="J3929" s="9">
        <v>0</v>
      </c>
      <c r="K3929" s="9">
        <v>12836</v>
      </c>
      <c r="L3929" s="9">
        <v>0</v>
      </c>
      <c r="M3929" s="9">
        <v>0</v>
      </c>
      <c r="O3929" s="11">
        <f t="shared" si="706"/>
        <v>22350</v>
      </c>
      <c r="P3929" s="11">
        <v>0</v>
      </c>
      <c r="Q3929" s="11">
        <f t="shared" si="707"/>
        <v>12836</v>
      </c>
      <c r="S3929" s="11">
        <f t="shared" si="699"/>
        <v>22350</v>
      </c>
      <c r="T3929" s="11">
        <f t="shared" si="704"/>
        <v>22350</v>
      </c>
      <c r="U3929" s="11">
        <f t="shared" si="700"/>
        <v>-1922</v>
      </c>
      <c r="V3929" s="11">
        <f t="shared" si="705"/>
        <v>22350</v>
      </c>
      <c r="W3929" s="12">
        <f t="shared" ref="W3929:W3959" si="708">V3929/S3929</f>
        <v>1</v>
      </c>
      <c r="X3929" s="11">
        <f t="shared" ref="X3929:X3959" si="709">SUM(L3929:M3929)</f>
        <v>0</v>
      </c>
      <c r="Y3929" s="12">
        <f t="shared" ref="Y3929:Y3959" si="710">X3929/S3929</f>
        <v>0</v>
      </c>
      <c r="AA3929" s="9">
        <f>INTERCEPT(T3929:T3959,E3929:E3959)</f>
        <v>24936.988268608413</v>
      </c>
      <c r="AB3929" s="9">
        <f>SLOPE(T3929:T3959,E3929:E3959)</f>
        <v>2201.6687567421791</v>
      </c>
      <c r="AC3929" s="12">
        <f>RSQ(T3929:T3959,E3929:E3959)</f>
        <v>0.91338594929212036</v>
      </c>
      <c r="AD3929" s="9">
        <f>AA3929+(AB3929*55)</f>
        <v>146028.76988942825</v>
      </c>
      <c r="AE3929" s="10">
        <f>SUM(E3929:E3959)</f>
        <v>174</v>
      </c>
    </row>
    <row r="3930" spans="1:31">
      <c r="A3930" s="1">
        <v>38627</v>
      </c>
      <c r="B3930" s="7" t="s">
        <v>66</v>
      </c>
      <c r="C3930" s="8" t="str">
        <f t="shared" si="698"/>
        <v>Sun</v>
      </c>
      <c r="E3930" s="10">
        <v>0</v>
      </c>
      <c r="F3930" s="9">
        <v>6191</v>
      </c>
      <c r="G3930" s="9">
        <v>0</v>
      </c>
      <c r="H3930" s="61">
        <v>3338</v>
      </c>
      <c r="I3930" s="9">
        <v>1285</v>
      </c>
      <c r="J3930" s="9">
        <v>0</v>
      </c>
      <c r="K3930" s="9">
        <v>13387</v>
      </c>
      <c r="L3930" s="9">
        <v>0</v>
      </c>
      <c r="M3930" s="9">
        <v>0</v>
      </c>
      <c r="O3930" s="11">
        <f t="shared" si="706"/>
        <v>24201</v>
      </c>
      <c r="P3930" s="11">
        <v>0</v>
      </c>
      <c r="Q3930" s="11">
        <f t="shared" si="707"/>
        <v>13387</v>
      </c>
      <c r="S3930" s="11">
        <f t="shared" si="699"/>
        <v>24201</v>
      </c>
      <c r="T3930" s="11">
        <f t="shared" si="704"/>
        <v>24201</v>
      </c>
      <c r="U3930" s="11">
        <f t="shared" si="700"/>
        <v>1851</v>
      </c>
      <c r="V3930" s="11">
        <f t="shared" si="705"/>
        <v>24201</v>
      </c>
      <c r="W3930" s="12">
        <f t="shared" si="708"/>
        <v>1</v>
      </c>
      <c r="X3930" s="11">
        <f t="shared" si="709"/>
        <v>0</v>
      </c>
      <c r="Y3930" s="12">
        <f t="shared" si="710"/>
        <v>0</v>
      </c>
    </row>
    <row r="3931" spans="1:31">
      <c r="A3931" s="1">
        <v>38628</v>
      </c>
      <c r="B3931" s="7" t="s">
        <v>66</v>
      </c>
      <c r="C3931" s="8" t="str">
        <f t="shared" si="698"/>
        <v>Mon</v>
      </c>
      <c r="E3931" s="10">
        <v>0</v>
      </c>
      <c r="F3931" s="9">
        <v>6318</v>
      </c>
      <c r="G3931" s="9">
        <v>0</v>
      </c>
      <c r="H3931" s="61">
        <v>3876</v>
      </c>
      <c r="I3931" s="9">
        <v>1483</v>
      </c>
      <c r="J3931" s="9">
        <v>0</v>
      </c>
      <c r="K3931" s="9">
        <v>21654</v>
      </c>
      <c r="L3931" s="9">
        <v>0</v>
      </c>
      <c r="M3931" s="9">
        <v>0</v>
      </c>
      <c r="O3931" s="11">
        <f t="shared" si="706"/>
        <v>33331</v>
      </c>
      <c r="P3931" s="11">
        <v>7371</v>
      </c>
      <c r="Q3931" s="11">
        <f t="shared" si="707"/>
        <v>14283</v>
      </c>
      <c r="S3931" s="11">
        <f t="shared" si="699"/>
        <v>25960</v>
      </c>
      <c r="T3931" s="11">
        <f t="shared" si="704"/>
        <v>25960</v>
      </c>
      <c r="U3931" s="11">
        <f t="shared" si="700"/>
        <v>1759</v>
      </c>
      <c r="V3931" s="11">
        <f t="shared" si="705"/>
        <v>25960</v>
      </c>
      <c r="W3931" s="12">
        <f t="shared" si="708"/>
        <v>1</v>
      </c>
      <c r="X3931" s="11">
        <f t="shared" si="709"/>
        <v>0</v>
      </c>
      <c r="Y3931" s="12">
        <f t="shared" si="710"/>
        <v>0</v>
      </c>
    </row>
    <row r="3932" spans="1:31">
      <c r="A3932" s="1">
        <v>38629</v>
      </c>
      <c r="B3932" s="7" t="s">
        <v>66</v>
      </c>
      <c r="C3932" s="8" t="str">
        <f t="shared" si="698"/>
        <v>Tue</v>
      </c>
      <c r="E3932" s="10">
        <v>0</v>
      </c>
      <c r="F3932" s="9">
        <v>6274</v>
      </c>
      <c r="G3932" s="9">
        <v>0</v>
      </c>
      <c r="H3932" s="61">
        <v>3832</v>
      </c>
      <c r="I3932" s="9">
        <v>1017</v>
      </c>
      <c r="J3932" s="9">
        <v>0</v>
      </c>
      <c r="K3932" s="9">
        <v>37642</v>
      </c>
      <c r="L3932" s="9">
        <v>0</v>
      </c>
      <c r="M3932" s="9">
        <v>0</v>
      </c>
      <c r="O3932" s="11">
        <f t="shared" si="706"/>
        <v>48765</v>
      </c>
      <c r="P3932" s="11">
        <v>23535</v>
      </c>
      <c r="Q3932" s="11">
        <f t="shared" si="707"/>
        <v>14107</v>
      </c>
      <c r="S3932" s="11">
        <f t="shared" si="699"/>
        <v>25230</v>
      </c>
      <c r="T3932" s="11">
        <f t="shared" si="704"/>
        <v>25230</v>
      </c>
      <c r="U3932" s="11">
        <f t="shared" si="700"/>
        <v>-730</v>
      </c>
      <c r="V3932" s="11">
        <f t="shared" si="705"/>
        <v>25230</v>
      </c>
      <c r="W3932" s="12">
        <f t="shared" si="708"/>
        <v>1</v>
      </c>
      <c r="X3932" s="11">
        <f t="shared" si="709"/>
        <v>0</v>
      </c>
      <c r="Y3932" s="12">
        <f t="shared" si="710"/>
        <v>0</v>
      </c>
    </row>
    <row r="3933" spans="1:31">
      <c r="A3933" s="1">
        <v>38630</v>
      </c>
      <c r="B3933" s="7" t="s">
        <v>66</v>
      </c>
      <c r="C3933" s="8" t="str">
        <f t="shared" si="698"/>
        <v>Wed</v>
      </c>
      <c r="E3933" s="10">
        <v>0</v>
      </c>
      <c r="F3933" s="9">
        <v>6229</v>
      </c>
      <c r="G3933" s="9">
        <v>0</v>
      </c>
      <c r="H3933" s="61">
        <v>3688</v>
      </c>
      <c r="I3933" s="9">
        <v>774</v>
      </c>
      <c r="J3933" s="9">
        <v>0</v>
      </c>
      <c r="K3933" s="9">
        <v>14445</v>
      </c>
      <c r="L3933" s="9">
        <v>0</v>
      </c>
      <c r="M3933" s="9">
        <v>0</v>
      </c>
      <c r="O3933" s="11">
        <f t="shared" si="706"/>
        <v>25136</v>
      </c>
      <c r="P3933" s="11">
        <v>0</v>
      </c>
      <c r="Q3933" s="11">
        <f t="shared" si="707"/>
        <v>14445</v>
      </c>
      <c r="S3933" s="11">
        <f t="shared" si="699"/>
        <v>25136</v>
      </c>
      <c r="T3933" s="11">
        <f t="shared" si="704"/>
        <v>25136</v>
      </c>
      <c r="U3933" s="11">
        <f t="shared" si="700"/>
        <v>-94</v>
      </c>
      <c r="V3933" s="11">
        <f t="shared" si="705"/>
        <v>25136</v>
      </c>
      <c r="W3933" s="12">
        <f t="shared" si="708"/>
        <v>1</v>
      </c>
      <c r="X3933" s="11">
        <f t="shared" si="709"/>
        <v>0</v>
      </c>
      <c r="Y3933" s="12">
        <f t="shared" si="710"/>
        <v>0</v>
      </c>
    </row>
    <row r="3934" spans="1:31">
      <c r="A3934" s="1">
        <v>38631</v>
      </c>
      <c r="B3934" s="7" t="s">
        <v>66</v>
      </c>
      <c r="C3934" s="8" t="str">
        <f t="shared" si="698"/>
        <v>Thur</v>
      </c>
      <c r="E3934" s="10">
        <v>0</v>
      </c>
      <c r="F3934" s="9">
        <v>6293</v>
      </c>
      <c r="G3934" s="9">
        <v>0</v>
      </c>
      <c r="H3934" s="61">
        <v>3918</v>
      </c>
      <c r="I3934" s="9">
        <v>1083</v>
      </c>
      <c r="J3934" s="9">
        <v>0</v>
      </c>
      <c r="K3934" s="9">
        <v>15148</v>
      </c>
      <c r="L3934" s="9">
        <v>0</v>
      </c>
      <c r="M3934" s="9">
        <v>0</v>
      </c>
      <c r="O3934" s="11">
        <f t="shared" si="706"/>
        <v>26442</v>
      </c>
      <c r="P3934" s="11">
        <v>0</v>
      </c>
      <c r="Q3934" s="11">
        <f t="shared" si="707"/>
        <v>15148</v>
      </c>
      <c r="S3934" s="11">
        <f t="shared" si="699"/>
        <v>26442</v>
      </c>
      <c r="T3934" s="11">
        <f t="shared" si="704"/>
        <v>26442</v>
      </c>
      <c r="U3934" s="11">
        <f t="shared" si="700"/>
        <v>1306</v>
      </c>
      <c r="V3934" s="11">
        <f t="shared" si="705"/>
        <v>26442</v>
      </c>
      <c r="W3934" s="12">
        <f t="shared" si="708"/>
        <v>1</v>
      </c>
      <c r="X3934" s="11">
        <f t="shared" si="709"/>
        <v>0</v>
      </c>
      <c r="Y3934" s="12">
        <f t="shared" si="710"/>
        <v>0</v>
      </c>
    </row>
    <row r="3935" spans="1:31">
      <c r="A3935" s="1">
        <v>38632</v>
      </c>
      <c r="B3935" s="7" t="s">
        <v>66</v>
      </c>
      <c r="C3935" s="8" t="str">
        <f t="shared" si="698"/>
        <v>Fri</v>
      </c>
      <c r="E3935" s="10">
        <v>0</v>
      </c>
      <c r="F3935" s="9">
        <v>5812</v>
      </c>
      <c r="G3935" s="9">
        <v>0</v>
      </c>
      <c r="H3935" s="61">
        <v>3540</v>
      </c>
      <c r="I3935" s="9">
        <v>915</v>
      </c>
      <c r="J3935" s="9">
        <v>0</v>
      </c>
      <c r="K3935" s="9">
        <v>24382</v>
      </c>
      <c r="L3935" s="9">
        <v>0</v>
      </c>
      <c r="M3935" s="9">
        <v>0</v>
      </c>
      <c r="O3935" s="11">
        <f t="shared" si="706"/>
        <v>34649</v>
      </c>
      <c r="P3935" s="11">
        <v>10163</v>
      </c>
      <c r="Q3935" s="11">
        <f t="shared" si="707"/>
        <v>14219</v>
      </c>
      <c r="S3935" s="11">
        <f t="shared" si="699"/>
        <v>24486</v>
      </c>
      <c r="T3935" s="11">
        <f t="shared" si="704"/>
        <v>24486</v>
      </c>
      <c r="U3935" s="11">
        <f t="shared" si="700"/>
        <v>-1956</v>
      </c>
      <c r="V3935" s="11">
        <f t="shared" si="705"/>
        <v>24486</v>
      </c>
      <c r="W3935" s="12">
        <f t="shared" si="708"/>
        <v>1</v>
      </c>
      <c r="X3935" s="11">
        <f t="shared" si="709"/>
        <v>0</v>
      </c>
      <c r="Y3935" s="12">
        <f t="shared" si="710"/>
        <v>0</v>
      </c>
    </row>
    <row r="3936" spans="1:31">
      <c r="A3936" s="1">
        <v>38633</v>
      </c>
      <c r="B3936" s="7" t="s">
        <v>66</v>
      </c>
      <c r="C3936" s="8" t="str">
        <f t="shared" si="698"/>
        <v>Sat</v>
      </c>
      <c r="E3936" s="10">
        <v>0</v>
      </c>
      <c r="F3936" s="9">
        <v>5856</v>
      </c>
      <c r="G3936" s="9">
        <v>0</v>
      </c>
      <c r="H3936" s="61">
        <v>3095</v>
      </c>
      <c r="I3936" s="9">
        <v>804</v>
      </c>
      <c r="J3936" s="9">
        <v>0</v>
      </c>
      <c r="K3936" s="9">
        <v>13644</v>
      </c>
      <c r="L3936" s="9">
        <v>0</v>
      </c>
      <c r="M3936" s="9">
        <v>0</v>
      </c>
      <c r="O3936" s="11">
        <f t="shared" si="706"/>
        <v>23399</v>
      </c>
      <c r="P3936" s="11">
        <v>0</v>
      </c>
      <c r="Q3936" s="11">
        <f t="shared" si="707"/>
        <v>13644</v>
      </c>
      <c r="S3936" s="11">
        <f t="shared" si="699"/>
        <v>23399</v>
      </c>
      <c r="T3936" s="11">
        <f t="shared" si="704"/>
        <v>23399</v>
      </c>
      <c r="U3936" s="11">
        <f t="shared" si="700"/>
        <v>-1087</v>
      </c>
      <c r="V3936" s="11">
        <f t="shared" si="705"/>
        <v>23399</v>
      </c>
      <c r="W3936" s="12">
        <f t="shared" si="708"/>
        <v>1</v>
      </c>
      <c r="X3936" s="11">
        <f t="shared" si="709"/>
        <v>0</v>
      </c>
      <c r="Y3936" s="12">
        <f t="shared" si="710"/>
        <v>0</v>
      </c>
    </row>
    <row r="3937" spans="1:25">
      <c r="A3937" s="1">
        <v>38634</v>
      </c>
      <c r="B3937" s="7" t="s">
        <v>66</v>
      </c>
      <c r="C3937" s="8" t="str">
        <f t="shared" si="698"/>
        <v>Sun</v>
      </c>
      <c r="E3937" s="10">
        <v>2</v>
      </c>
      <c r="F3937" s="9">
        <v>6597</v>
      </c>
      <c r="G3937" s="9">
        <v>0</v>
      </c>
      <c r="H3937" s="61">
        <v>3533</v>
      </c>
      <c r="I3937" s="9">
        <v>1012</v>
      </c>
      <c r="J3937" s="9">
        <v>0</v>
      </c>
      <c r="K3937" s="9">
        <v>15074</v>
      </c>
      <c r="L3937" s="9">
        <v>0</v>
      </c>
      <c r="M3937" s="9">
        <v>0</v>
      </c>
      <c r="O3937" s="11">
        <f t="shared" si="706"/>
        <v>26216</v>
      </c>
      <c r="P3937" s="11">
        <v>0</v>
      </c>
      <c r="Q3937" s="11">
        <f t="shared" si="707"/>
        <v>15074</v>
      </c>
      <c r="S3937" s="11">
        <f t="shared" si="699"/>
        <v>26216</v>
      </c>
      <c r="T3937" s="11">
        <f t="shared" si="704"/>
        <v>26216</v>
      </c>
      <c r="U3937" s="11">
        <f t="shared" si="700"/>
        <v>2817</v>
      </c>
      <c r="V3937" s="11">
        <f t="shared" si="705"/>
        <v>26216</v>
      </c>
      <c r="W3937" s="12">
        <f t="shared" si="708"/>
        <v>1</v>
      </c>
      <c r="X3937" s="11">
        <f t="shared" si="709"/>
        <v>0</v>
      </c>
      <c r="Y3937" s="12">
        <f t="shared" si="710"/>
        <v>0</v>
      </c>
    </row>
    <row r="3938" spans="1:25">
      <c r="A3938" s="1">
        <v>38635</v>
      </c>
      <c r="B3938" s="7" t="s">
        <v>66</v>
      </c>
      <c r="C3938" s="8" t="str">
        <f t="shared" ref="C3938:C4001" si="711">IF(WEEKDAY(A3938)=1,"Sun",IF(WEEKDAY(A3938)=2,"Mon",IF(WEEKDAY(A3938)=3,"Tue",IF(WEEKDAY(A3938)=4,"Wed",IF(WEEKDAY(A3938)=5,"Thur",IF(WEEKDAY(A3938)=6,"Fri",IF(WEEKDAY(A3938)=7,"Sat")))))))</f>
        <v>Mon</v>
      </c>
      <c r="E3938" s="10">
        <v>0</v>
      </c>
      <c r="F3938" s="9">
        <v>7039</v>
      </c>
      <c r="G3938" s="9">
        <v>0</v>
      </c>
      <c r="H3938" s="61">
        <v>4384</v>
      </c>
      <c r="I3938" s="9">
        <v>1461</v>
      </c>
      <c r="J3938" s="9">
        <v>0</v>
      </c>
      <c r="K3938" s="9">
        <v>16430</v>
      </c>
      <c r="L3938" s="9">
        <v>0</v>
      </c>
      <c r="M3938" s="9">
        <v>0</v>
      </c>
      <c r="O3938" s="11">
        <f t="shared" si="706"/>
        <v>29314</v>
      </c>
      <c r="P3938" s="11">
        <v>0</v>
      </c>
      <c r="Q3938" s="11">
        <f t="shared" si="707"/>
        <v>16430</v>
      </c>
      <c r="S3938" s="11">
        <f t="shared" si="699"/>
        <v>29314</v>
      </c>
      <c r="T3938" s="11">
        <f t="shared" si="704"/>
        <v>29314</v>
      </c>
      <c r="U3938" s="11">
        <f t="shared" si="700"/>
        <v>3098</v>
      </c>
      <c r="V3938" s="11">
        <f t="shared" si="705"/>
        <v>29314</v>
      </c>
      <c r="W3938" s="12">
        <f t="shared" si="708"/>
        <v>1</v>
      </c>
      <c r="X3938" s="11">
        <f t="shared" si="709"/>
        <v>0</v>
      </c>
      <c r="Y3938" s="12">
        <f t="shared" si="710"/>
        <v>0</v>
      </c>
    </row>
    <row r="3939" spans="1:25">
      <c r="A3939" s="1">
        <v>38636</v>
      </c>
      <c r="B3939" s="7" t="s">
        <v>66</v>
      </c>
      <c r="C3939" s="8" t="str">
        <f t="shared" si="711"/>
        <v>Tue</v>
      </c>
      <c r="E3939" s="10">
        <v>0</v>
      </c>
      <c r="F3939" s="9">
        <v>7242</v>
      </c>
      <c r="G3939" s="9">
        <v>0</v>
      </c>
      <c r="H3939" s="61">
        <v>4606</v>
      </c>
      <c r="I3939" s="9">
        <v>1412</v>
      </c>
      <c r="J3939" s="9">
        <v>0</v>
      </c>
      <c r="K3939" s="9">
        <v>17141</v>
      </c>
      <c r="L3939" s="9">
        <v>0</v>
      </c>
      <c r="M3939" s="9">
        <v>0</v>
      </c>
      <c r="O3939" s="11">
        <f t="shared" si="706"/>
        <v>30401</v>
      </c>
      <c r="P3939" s="11">
        <v>0</v>
      </c>
      <c r="Q3939" s="11">
        <f t="shared" si="707"/>
        <v>17141</v>
      </c>
      <c r="S3939" s="11">
        <f t="shared" si="699"/>
        <v>30401</v>
      </c>
      <c r="T3939" s="11">
        <f t="shared" si="704"/>
        <v>30401</v>
      </c>
      <c r="U3939" s="11">
        <f t="shared" si="700"/>
        <v>1087</v>
      </c>
      <c r="V3939" s="11">
        <f t="shared" si="705"/>
        <v>30401</v>
      </c>
      <c r="W3939" s="12">
        <f t="shared" si="708"/>
        <v>1</v>
      </c>
      <c r="X3939" s="11">
        <f t="shared" si="709"/>
        <v>0</v>
      </c>
      <c r="Y3939" s="12">
        <f t="shared" si="710"/>
        <v>0</v>
      </c>
    </row>
    <row r="3940" spans="1:25">
      <c r="A3940" s="1">
        <v>38637</v>
      </c>
      <c r="B3940" s="7" t="s">
        <v>66</v>
      </c>
      <c r="C3940" s="8" t="str">
        <f t="shared" si="711"/>
        <v>Wed</v>
      </c>
      <c r="E3940" s="10">
        <v>3</v>
      </c>
      <c r="F3940" s="9">
        <v>7703</v>
      </c>
      <c r="G3940" s="9">
        <v>0</v>
      </c>
      <c r="H3940" s="61">
        <v>4956</v>
      </c>
      <c r="I3940" s="9">
        <v>1368</v>
      </c>
      <c r="J3940" s="9">
        <v>0</v>
      </c>
      <c r="K3940" s="9">
        <v>17600</v>
      </c>
      <c r="L3940" s="9">
        <v>0</v>
      </c>
      <c r="M3940" s="9">
        <v>0</v>
      </c>
      <c r="O3940" s="11">
        <f t="shared" si="706"/>
        <v>31627</v>
      </c>
      <c r="P3940" s="11">
        <v>0</v>
      </c>
      <c r="Q3940" s="11">
        <f t="shared" si="707"/>
        <v>17600</v>
      </c>
      <c r="S3940" s="11">
        <f t="shared" si="699"/>
        <v>31627</v>
      </c>
      <c r="T3940" s="11">
        <f t="shared" si="704"/>
        <v>31627</v>
      </c>
      <c r="U3940" s="11">
        <f t="shared" si="700"/>
        <v>1226</v>
      </c>
      <c r="V3940" s="11">
        <f t="shared" si="705"/>
        <v>31627</v>
      </c>
      <c r="W3940" s="12">
        <f t="shared" si="708"/>
        <v>1</v>
      </c>
      <c r="X3940" s="11">
        <f t="shared" si="709"/>
        <v>0</v>
      </c>
      <c r="Y3940" s="12">
        <f t="shared" si="710"/>
        <v>0</v>
      </c>
    </row>
    <row r="3941" spans="1:25">
      <c r="A3941" s="1">
        <v>38638</v>
      </c>
      <c r="B3941" s="7" t="s">
        <v>66</v>
      </c>
      <c r="C3941" s="8" t="str">
        <f t="shared" si="711"/>
        <v>Thur</v>
      </c>
      <c r="E3941" s="10">
        <v>4</v>
      </c>
      <c r="F3941" s="9">
        <v>8064</v>
      </c>
      <c r="G3941" s="9">
        <v>0</v>
      </c>
      <c r="H3941" s="61">
        <v>5076</v>
      </c>
      <c r="I3941" s="9">
        <v>1341</v>
      </c>
      <c r="J3941" s="9">
        <v>0</v>
      </c>
      <c r="K3941" s="9">
        <v>17769</v>
      </c>
      <c r="L3941" s="9">
        <v>0</v>
      </c>
      <c r="M3941" s="9">
        <v>0</v>
      </c>
      <c r="O3941" s="11">
        <f t="shared" si="706"/>
        <v>32250</v>
      </c>
      <c r="P3941" s="11">
        <v>0</v>
      </c>
      <c r="Q3941" s="11">
        <f t="shared" si="707"/>
        <v>17769</v>
      </c>
      <c r="S3941" s="11">
        <f t="shared" si="699"/>
        <v>32250</v>
      </c>
      <c r="T3941" s="11">
        <f t="shared" si="704"/>
        <v>32250</v>
      </c>
      <c r="U3941" s="11">
        <f t="shared" si="700"/>
        <v>623</v>
      </c>
      <c r="V3941" s="11">
        <f t="shared" si="705"/>
        <v>32250</v>
      </c>
      <c r="W3941" s="12">
        <f t="shared" si="708"/>
        <v>1</v>
      </c>
      <c r="X3941" s="11">
        <f t="shared" si="709"/>
        <v>0</v>
      </c>
      <c r="Y3941" s="12">
        <f t="shared" si="710"/>
        <v>0</v>
      </c>
    </row>
    <row r="3942" spans="1:25">
      <c r="A3942" s="1">
        <v>38639</v>
      </c>
      <c r="B3942" s="7" t="s">
        <v>66</v>
      </c>
      <c r="C3942" s="8" t="str">
        <f t="shared" si="711"/>
        <v>Fri</v>
      </c>
      <c r="E3942" s="10">
        <v>0</v>
      </c>
      <c r="F3942" s="9">
        <v>6834</v>
      </c>
      <c r="G3942" s="9">
        <v>0</v>
      </c>
      <c r="H3942" s="61">
        <v>3916</v>
      </c>
      <c r="I3942" s="9">
        <v>1092</v>
      </c>
      <c r="J3942" s="9">
        <v>0</v>
      </c>
      <c r="K3942" s="9">
        <v>16347</v>
      </c>
      <c r="L3942" s="9">
        <v>0</v>
      </c>
      <c r="M3942" s="9">
        <v>0</v>
      </c>
      <c r="O3942" s="11">
        <f t="shared" si="706"/>
        <v>28189</v>
      </c>
      <c r="P3942" s="11">
        <v>0</v>
      </c>
      <c r="Q3942" s="11">
        <f t="shared" si="707"/>
        <v>16347</v>
      </c>
      <c r="S3942" s="11">
        <f t="shared" si="699"/>
        <v>28189</v>
      </c>
      <c r="T3942" s="11">
        <f t="shared" si="704"/>
        <v>28189</v>
      </c>
      <c r="U3942" s="11">
        <f t="shared" si="700"/>
        <v>-4061</v>
      </c>
      <c r="V3942" s="11">
        <f t="shared" si="705"/>
        <v>28189</v>
      </c>
      <c r="W3942" s="12">
        <f t="shared" si="708"/>
        <v>1</v>
      </c>
      <c r="X3942" s="11">
        <f t="shared" si="709"/>
        <v>0</v>
      </c>
      <c r="Y3942" s="12">
        <f t="shared" si="710"/>
        <v>0</v>
      </c>
    </row>
    <row r="3943" spans="1:25">
      <c r="A3943" s="1">
        <v>38640</v>
      </c>
      <c r="B3943" s="7" t="s">
        <v>66</v>
      </c>
      <c r="C3943" s="8" t="str">
        <f t="shared" si="711"/>
        <v>Sat</v>
      </c>
      <c r="E3943" s="10">
        <v>0</v>
      </c>
      <c r="F3943" s="9">
        <v>6641</v>
      </c>
      <c r="G3943" s="9">
        <v>0</v>
      </c>
      <c r="H3943" s="61">
        <v>3448</v>
      </c>
      <c r="I3943" s="9">
        <v>932</v>
      </c>
      <c r="J3943" s="9">
        <v>0</v>
      </c>
      <c r="K3943" s="9">
        <v>15507</v>
      </c>
      <c r="L3943" s="9">
        <v>0</v>
      </c>
      <c r="M3943" s="9">
        <v>0</v>
      </c>
      <c r="O3943" s="11">
        <f t="shared" si="706"/>
        <v>26528</v>
      </c>
      <c r="P3943" s="11">
        <v>0</v>
      </c>
      <c r="Q3943" s="11">
        <f t="shared" si="707"/>
        <v>15507</v>
      </c>
      <c r="S3943" s="11">
        <f t="shared" si="699"/>
        <v>26528</v>
      </c>
      <c r="T3943" s="11">
        <f t="shared" si="704"/>
        <v>26528</v>
      </c>
      <c r="U3943" s="11">
        <f t="shared" si="700"/>
        <v>-1661</v>
      </c>
      <c r="V3943" s="11">
        <f t="shared" si="705"/>
        <v>26528</v>
      </c>
      <c r="W3943" s="12">
        <f t="shared" si="708"/>
        <v>1</v>
      </c>
      <c r="X3943" s="11">
        <f t="shared" si="709"/>
        <v>0</v>
      </c>
      <c r="Y3943" s="12">
        <f t="shared" si="710"/>
        <v>0</v>
      </c>
    </row>
    <row r="3944" spans="1:25">
      <c r="A3944" s="1">
        <v>38641</v>
      </c>
      <c r="B3944" s="7" t="s">
        <v>66</v>
      </c>
      <c r="C3944" s="8" t="str">
        <f t="shared" si="711"/>
        <v>Sun</v>
      </c>
      <c r="E3944" s="10">
        <v>5</v>
      </c>
      <c r="F3944" s="9">
        <v>9188</v>
      </c>
      <c r="G3944" s="9">
        <v>0</v>
      </c>
      <c r="H3944" s="61">
        <v>4887</v>
      </c>
      <c r="I3944" s="9">
        <v>1295</v>
      </c>
      <c r="J3944" s="9">
        <v>0</v>
      </c>
      <c r="K3944" s="9">
        <v>17039</v>
      </c>
      <c r="L3944" s="9">
        <v>0</v>
      </c>
      <c r="M3944" s="9">
        <v>0</v>
      </c>
      <c r="O3944" s="11">
        <f t="shared" si="706"/>
        <v>32409</v>
      </c>
      <c r="P3944" s="11">
        <v>0</v>
      </c>
      <c r="Q3944" s="11">
        <f t="shared" si="707"/>
        <v>17039</v>
      </c>
      <c r="S3944" s="11">
        <f t="shared" si="699"/>
        <v>32409</v>
      </c>
      <c r="T3944" s="11">
        <f t="shared" si="704"/>
        <v>32409</v>
      </c>
      <c r="U3944" s="11">
        <f t="shared" si="700"/>
        <v>5881</v>
      </c>
      <c r="V3944" s="11">
        <f t="shared" si="705"/>
        <v>32409</v>
      </c>
      <c r="W3944" s="12">
        <f t="shared" si="708"/>
        <v>1</v>
      </c>
      <c r="X3944" s="11">
        <f t="shared" si="709"/>
        <v>0</v>
      </c>
      <c r="Y3944" s="12">
        <f t="shared" si="710"/>
        <v>0</v>
      </c>
    </row>
    <row r="3945" spans="1:25">
      <c r="A3945" s="1">
        <v>38642</v>
      </c>
      <c r="B3945" s="7" t="s">
        <v>66</v>
      </c>
      <c r="C3945" s="8" t="str">
        <f t="shared" si="711"/>
        <v>Mon</v>
      </c>
      <c r="E3945" s="10">
        <v>8</v>
      </c>
      <c r="F3945" s="9">
        <v>10103</v>
      </c>
      <c r="G3945" s="9">
        <v>0</v>
      </c>
      <c r="H3945" s="61">
        <v>5951</v>
      </c>
      <c r="I3945" s="9">
        <v>2428</v>
      </c>
      <c r="J3945" s="9">
        <v>0</v>
      </c>
      <c r="K3945" s="9">
        <v>18049</v>
      </c>
      <c r="L3945" s="9">
        <v>0</v>
      </c>
      <c r="M3945" s="9">
        <v>0</v>
      </c>
      <c r="O3945" s="11">
        <f t="shared" si="706"/>
        <v>36531</v>
      </c>
      <c r="P3945" s="11">
        <v>0</v>
      </c>
      <c r="Q3945" s="11">
        <f t="shared" si="707"/>
        <v>18049</v>
      </c>
      <c r="S3945" s="11">
        <f t="shared" si="699"/>
        <v>36531</v>
      </c>
      <c r="T3945" s="11">
        <f t="shared" si="704"/>
        <v>36531</v>
      </c>
      <c r="U3945" s="11">
        <f t="shared" si="700"/>
        <v>4122</v>
      </c>
      <c r="V3945" s="11">
        <f t="shared" si="705"/>
        <v>36531</v>
      </c>
      <c r="W3945" s="12">
        <f t="shared" si="708"/>
        <v>1</v>
      </c>
      <c r="X3945" s="11">
        <f t="shared" si="709"/>
        <v>0</v>
      </c>
      <c r="Y3945" s="12">
        <f t="shared" si="710"/>
        <v>0</v>
      </c>
    </row>
    <row r="3946" spans="1:25">
      <c r="A3946" s="1">
        <v>38643</v>
      </c>
      <c r="B3946" s="7" t="s">
        <v>66</v>
      </c>
      <c r="C3946" s="8" t="str">
        <f t="shared" si="711"/>
        <v>Tue</v>
      </c>
      <c r="E3946" s="10">
        <v>0</v>
      </c>
      <c r="F3946" s="9">
        <v>7693</v>
      </c>
      <c r="G3946" s="9">
        <v>0</v>
      </c>
      <c r="H3946" s="61">
        <v>4707</v>
      </c>
      <c r="I3946" s="9">
        <v>2213</v>
      </c>
      <c r="J3946" s="9">
        <v>0</v>
      </c>
      <c r="K3946" s="9">
        <v>17410</v>
      </c>
      <c r="L3946" s="9">
        <v>0</v>
      </c>
      <c r="M3946" s="9">
        <v>0</v>
      </c>
      <c r="O3946" s="11">
        <f t="shared" si="706"/>
        <v>32023</v>
      </c>
      <c r="P3946" s="11">
        <v>0</v>
      </c>
      <c r="Q3946" s="11">
        <f t="shared" si="707"/>
        <v>17410</v>
      </c>
      <c r="S3946" s="11">
        <f t="shared" si="699"/>
        <v>32023</v>
      </c>
      <c r="T3946" s="11">
        <f t="shared" si="704"/>
        <v>32023</v>
      </c>
      <c r="U3946" s="11">
        <f t="shared" si="700"/>
        <v>-4508</v>
      </c>
      <c r="V3946" s="11">
        <f t="shared" si="705"/>
        <v>32023</v>
      </c>
      <c r="W3946" s="12">
        <f t="shared" si="708"/>
        <v>1</v>
      </c>
      <c r="X3946" s="11">
        <f t="shared" si="709"/>
        <v>0</v>
      </c>
      <c r="Y3946" s="12">
        <f t="shared" si="710"/>
        <v>0</v>
      </c>
    </row>
    <row r="3947" spans="1:25">
      <c r="A3947" s="1">
        <v>38644</v>
      </c>
      <c r="B3947" s="7" t="s">
        <v>66</v>
      </c>
      <c r="C3947" s="8" t="str">
        <f t="shared" si="711"/>
        <v>Wed</v>
      </c>
      <c r="E3947" s="10">
        <v>0</v>
      </c>
      <c r="F3947" s="9">
        <v>6154</v>
      </c>
      <c r="G3947" s="9">
        <v>0</v>
      </c>
      <c r="H3947" s="61">
        <v>2734</v>
      </c>
      <c r="I3947" s="9">
        <v>1166</v>
      </c>
      <c r="J3947" s="9">
        <v>0</v>
      </c>
      <c r="K3947" s="9">
        <v>18250</v>
      </c>
      <c r="L3947" s="9">
        <v>0</v>
      </c>
      <c r="M3947" s="9">
        <v>0</v>
      </c>
      <c r="O3947" s="11">
        <f t="shared" si="706"/>
        <v>28304</v>
      </c>
      <c r="P3947" s="11">
        <v>0</v>
      </c>
      <c r="Q3947" s="11">
        <f t="shared" si="707"/>
        <v>18250</v>
      </c>
      <c r="S3947" s="11">
        <f t="shared" si="699"/>
        <v>28304</v>
      </c>
      <c r="T3947" s="11">
        <f t="shared" si="704"/>
        <v>28304</v>
      </c>
      <c r="U3947" s="11">
        <f t="shared" si="700"/>
        <v>-3719</v>
      </c>
      <c r="V3947" s="11">
        <f t="shared" si="705"/>
        <v>28304</v>
      </c>
      <c r="W3947" s="12">
        <f t="shared" si="708"/>
        <v>1</v>
      </c>
      <c r="X3947" s="11">
        <f t="shared" si="709"/>
        <v>0</v>
      </c>
      <c r="Y3947" s="12">
        <f t="shared" si="710"/>
        <v>0</v>
      </c>
    </row>
    <row r="3948" spans="1:25">
      <c r="A3948" s="1">
        <v>38645</v>
      </c>
      <c r="B3948" s="7" t="s">
        <v>66</v>
      </c>
      <c r="C3948" s="8" t="str">
        <f t="shared" si="711"/>
        <v>Thur</v>
      </c>
      <c r="E3948" s="10">
        <v>1</v>
      </c>
      <c r="F3948" s="9">
        <v>7539</v>
      </c>
      <c r="G3948" s="9">
        <v>0</v>
      </c>
      <c r="H3948" s="61">
        <v>4697</v>
      </c>
      <c r="I3948" s="9">
        <v>2254</v>
      </c>
      <c r="J3948" s="9">
        <v>0</v>
      </c>
      <c r="K3948" s="9">
        <v>13722</v>
      </c>
      <c r="L3948" s="9">
        <v>0</v>
      </c>
      <c r="M3948" s="9">
        <v>0</v>
      </c>
      <c r="O3948" s="11">
        <f t="shared" si="706"/>
        <v>28212</v>
      </c>
      <c r="P3948" s="11">
        <v>0</v>
      </c>
      <c r="Q3948" s="11">
        <f t="shared" si="707"/>
        <v>13722</v>
      </c>
      <c r="S3948" s="11">
        <f t="shared" si="699"/>
        <v>28212</v>
      </c>
      <c r="T3948" s="11">
        <f t="shared" si="704"/>
        <v>28212</v>
      </c>
      <c r="U3948" s="11">
        <f t="shared" si="700"/>
        <v>-92</v>
      </c>
      <c r="V3948" s="11">
        <f t="shared" si="705"/>
        <v>28212</v>
      </c>
      <c r="W3948" s="12">
        <f t="shared" si="708"/>
        <v>1</v>
      </c>
      <c r="X3948" s="11">
        <f t="shared" si="709"/>
        <v>0</v>
      </c>
      <c r="Y3948" s="12">
        <f t="shared" si="710"/>
        <v>0</v>
      </c>
    </row>
    <row r="3949" spans="1:25">
      <c r="A3949" s="1">
        <v>38646</v>
      </c>
      <c r="B3949" s="7" t="s">
        <v>66</v>
      </c>
      <c r="C3949" s="8" t="str">
        <f t="shared" si="711"/>
        <v>Fri</v>
      </c>
      <c r="E3949" s="10">
        <v>8</v>
      </c>
      <c r="F3949" s="9">
        <v>9678</v>
      </c>
      <c r="G3949" s="9">
        <v>0</v>
      </c>
      <c r="H3949" s="61">
        <v>5353</v>
      </c>
      <c r="I3949" s="9">
        <v>2525</v>
      </c>
      <c r="J3949" s="9">
        <v>0</v>
      </c>
      <c r="K3949" s="9">
        <v>14713</v>
      </c>
      <c r="L3949" s="9">
        <v>0</v>
      </c>
      <c r="M3949" s="9">
        <v>0</v>
      </c>
      <c r="O3949" s="11">
        <f t="shared" si="706"/>
        <v>32269</v>
      </c>
      <c r="P3949" s="11">
        <v>0</v>
      </c>
      <c r="Q3949" s="11">
        <f t="shared" si="707"/>
        <v>14713</v>
      </c>
      <c r="S3949" s="11">
        <f t="shared" si="699"/>
        <v>32269</v>
      </c>
      <c r="T3949" s="11">
        <f t="shared" si="704"/>
        <v>32269</v>
      </c>
      <c r="U3949" s="11">
        <f t="shared" si="700"/>
        <v>4057</v>
      </c>
      <c r="V3949" s="11">
        <f t="shared" si="705"/>
        <v>32269</v>
      </c>
      <c r="W3949" s="12">
        <f t="shared" si="708"/>
        <v>1</v>
      </c>
      <c r="X3949" s="11">
        <f t="shared" si="709"/>
        <v>0</v>
      </c>
      <c r="Y3949" s="12">
        <f t="shared" si="710"/>
        <v>0</v>
      </c>
    </row>
    <row r="3950" spans="1:25">
      <c r="A3950" s="1">
        <v>38647</v>
      </c>
      <c r="B3950" s="7" t="s">
        <v>66</v>
      </c>
      <c r="C3950" s="8" t="str">
        <f t="shared" si="711"/>
        <v>Sat</v>
      </c>
      <c r="E3950" s="10">
        <v>8</v>
      </c>
      <c r="F3950" s="9">
        <v>11006</v>
      </c>
      <c r="G3950" s="9">
        <v>0</v>
      </c>
      <c r="H3950" s="61">
        <v>5184</v>
      </c>
      <c r="I3950" s="9">
        <v>2619</v>
      </c>
      <c r="J3950" s="9">
        <v>0</v>
      </c>
      <c r="K3950" s="9">
        <v>14640</v>
      </c>
      <c r="L3950" s="9">
        <v>0</v>
      </c>
      <c r="M3950" s="9">
        <v>0</v>
      </c>
      <c r="O3950" s="11">
        <f t="shared" si="706"/>
        <v>33449</v>
      </c>
      <c r="P3950" s="11">
        <v>0</v>
      </c>
      <c r="Q3950" s="11">
        <f t="shared" si="707"/>
        <v>14640</v>
      </c>
      <c r="S3950" s="11">
        <f t="shared" si="699"/>
        <v>33449</v>
      </c>
      <c r="T3950" s="11">
        <f t="shared" si="704"/>
        <v>33449</v>
      </c>
      <c r="U3950" s="11">
        <f t="shared" si="700"/>
        <v>1180</v>
      </c>
      <c r="V3950" s="11">
        <f t="shared" si="705"/>
        <v>33449</v>
      </c>
      <c r="W3950" s="12">
        <f t="shared" si="708"/>
        <v>1</v>
      </c>
      <c r="X3950" s="11">
        <f t="shared" si="709"/>
        <v>0</v>
      </c>
      <c r="Y3950" s="12">
        <f t="shared" si="710"/>
        <v>0</v>
      </c>
    </row>
    <row r="3951" spans="1:25">
      <c r="A3951" s="1">
        <v>38648</v>
      </c>
      <c r="B3951" s="7" t="s">
        <v>66</v>
      </c>
      <c r="C3951" s="8" t="str">
        <f t="shared" si="711"/>
        <v>Sun</v>
      </c>
      <c r="E3951" s="10">
        <v>11</v>
      </c>
      <c r="F3951" s="9">
        <v>12554</v>
      </c>
      <c r="G3951" s="9">
        <v>0</v>
      </c>
      <c r="H3951" s="61">
        <v>5814</v>
      </c>
      <c r="I3951" s="9">
        <v>2938</v>
      </c>
      <c r="J3951" s="9">
        <v>0</v>
      </c>
      <c r="K3951" s="9">
        <v>14995</v>
      </c>
      <c r="L3951" s="9">
        <v>0</v>
      </c>
      <c r="M3951" s="9">
        <v>0</v>
      </c>
      <c r="O3951" s="11">
        <f t="shared" si="706"/>
        <v>36301</v>
      </c>
      <c r="P3951" s="11">
        <v>0</v>
      </c>
      <c r="Q3951" s="11">
        <f t="shared" si="707"/>
        <v>14995</v>
      </c>
      <c r="S3951" s="11">
        <f t="shared" si="699"/>
        <v>36301</v>
      </c>
      <c r="T3951" s="11">
        <f t="shared" si="704"/>
        <v>36301</v>
      </c>
      <c r="U3951" s="11">
        <f t="shared" si="700"/>
        <v>2852</v>
      </c>
      <c r="V3951" s="11">
        <f t="shared" si="705"/>
        <v>36301</v>
      </c>
      <c r="W3951" s="12">
        <f t="shared" si="708"/>
        <v>1</v>
      </c>
      <c r="X3951" s="11">
        <f t="shared" si="709"/>
        <v>0</v>
      </c>
      <c r="Y3951" s="12">
        <f t="shared" si="710"/>
        <v>0</v>
      </c>
    </row>
    <row r="3952" spans="1:25">
      <c r="A3952" s="1">
        <v>38649</v>
      </c>
      <c r="B3952" s="7" t="s">
        <v>66</v>
      </c>
      <c r="C3952" s="8" t="str">
        <f t="shared" si="711"/>
        <v>Mon</v>
      </c>
      <c r="E3952" s="10">
        <v>13</v>
      </c>
      <c r="F3952" s="9">
        <v>21450</v>
      </c>
      <c r="G3952" s="9">
        <v>0</v>
      </c>
      <c r="H3952" s="61">
        <v>7664</v>
      </c>
      <c r="I3952" s="9">
        <v>3660</v>
      </c>
      <c r="J3952" s="9">
        <v>0</v>
      </c>
      <c r="K3952" s="9">
        <v>17478</v>
      </c>
      <c r="L3952" s="9">
        <v>0</v>
      </c>
      <c r="M3952" s="9">
        <v>0</v>
      </c>
      <c r="O3952" s="11">
        <f t="shared" si="706"/>
        <v>50252</v>
      </c>
      <c r="P3952" s="11">
        <v>0</v>
      </c>
      <c r="Q3952" s="11">
        <f t="shared" si="707"/>
        <v>17478</v>
      </c>
      <c r="S3952" s="11">
        <f t="shared" si="699"/>
        <v>50252</v>
      </c>
      <c r="T3952" s="11">
        <f t="shared" si="704"/>
        <v>50252</v>
      </c>
      <c r="U3952" s="11">
        <f t="shared" si="700"/>
        <v>13951</v>
      </c>
      <c r="V3952" s="11">
        <f t="shared" si="705"/>
        <v>50252</v>
      </c>
      <c r="W3952" s="12">
        <f t="shared" si="708"/>
        <v>1</v>
      </c>
      <c r="X3952" s="11">
        <f t="shared" si="709"/>
        <v>0</v>
      </c>
      <c r="Y3952" s="12">
        <f t="shared" si="710"/>
        <v>0</v>
      </c>
    </row>
    <row r="3953" spans="1:31">
      <c r="A3953" s="1">
        <v>38650</v>
      </c>
      <c r="B3953" s="7" t="s">
        <v>66</v>
      </c>
      <c r="C3953" s="8" t="str">
        <f t="shared" si="711"/>
        <v>Tue</v>
      </c>
      <c r="E3953" s="10">
        <v>19</v>
      </c>
      <c r="F3953" s="9">
        <v>33121</v>
      </c>
      <c r="G3953" s="9">
        <v>0</v>
      </c>
      <c r="H3953" s="61">
        <v>9000</v>
      </c>
      <c r="I3953" s="9">
        <v>4585</v>
      </c>
      <c r="J3953" s="9">
        <v>0</v>
      </c>
      <c r="K3953" s="9">
        <v>23454</v>
      </c>
      <c r="L3953" s="9">
        <v>0</v>
      </c>
      <c r="M3953" s="9">
        <v>0</v>
      </c>
      <c r="O3953" s="11">
        <f t="shared" si="706"/>
        <v>70160</v>
      </c>
      <c r="P3953" s="11">
        <v>0</v>
      </c>
      <c r="Q3953" s="11">
        <f t="shared" si="707"/>
        <v>23454</v>
      </c>
      <c r="S3953" s="11">
        <f t="shared" si="699"/>
        <v>70160</v>
      </c>
      <c r="T3953" s="11">
        <f t="shared" si="704"/>
        <v>70160</v>
      </c>
      <c r="U3953" s="11">
        <f t="shared" si="700"/>
        <v>19908</v>
      </c>
      <c r="V3953" s="11">
        <f t="shared" si="705"/>
        <v>70160</v>
      </c>
      <c r="W3953" s="12">
        <f t="shared" si="708"/>
        <v>1</v>
      </c>
      <c r="X3953" s="11">
        <f t="shared" si="709"/>
        <v>0</v>
      </c>
      <c r="Y3953" s="12">
        <f t="shared" si="710"/>
        <v>0</v>
      </c>
    </row>
    <row r="3954" spans="1:31">
      <c r="A3954" s="1">
        <v>38651</v>
      </c>
      <c r="B3954" s="7" t="s">
        <v>66</v>
      </c>
      <c r="C3954" s="8" t="str">
        <f t="shared" si="711"/>
        <v>Wed</v>
      </c>
      <c r="E3954" s="10">
        <v>17</v>
      </c>
      <c r="F3954" s="9">
        <v>32832</v>
      </c>
      <c r="G3954" s="9">
        <v>0</v>
      </c>
      <c r="H3954" s="61">
        <v>8131</v>
      </c>
      <c r="I3954" s="9">
        <v>3957</v>
      </c>
      <c r="J3954" s="9">
        <v>0</v>
      </c>
      <c r="K3954" s="9">
        <v>20426</v>
      </c>
      <c r="L3954" s="9">
        <v>994</v>
      </c>
      <c r="M3954" s="9">
        <v>0</v>
      </c>
      <c r="O3954" s="11">
        <f t="shared" si="706"/>
        <v>66340</v>
      </c>
      <c r="P3954" s="11">
        <v>0</v>
      </c>
      <c r="Q3954" s="11">
        <f t="shared" si="707"/>
        <v>20426</v>
      </c>
      <c r="S3954" s="11">
        <f t="shared" si="699"/>
        <v>66340</v>
      </c>
      <c r="T3954" s="11">
        <f t="shared" si="704"/>
        <v>66340</v>
      </c>
      <c r="U3954" s="11">
        <f t="shared" si="700"/>
        <v>-3820</v>
      </c>
      <c r="V3954" s="11">
        <f t="shared" si="705"/>
        <v>65346</v>
      </c>
      <c r="W3954" s="12">
        <f t="shared" si="708"/>
        <v>0.98501658124811575</v>
      </c>
      <c r="X3954" s="11">
        <f t="shared" si="709"/>
        <v>994</v>
      </c>
      <c r="Y3954" s="12">
        <f t="shared" si="710"/>
        <v>1.4983418751884232E-2</v>
      </c>
    </row>
    <row r="3955" spans="1:31">
      <c r="A3955" s="1">
        <v>38652</v>
      </c>
      <c r="B3955" s="7" t="s">
        <v>66</v>
      </c>
      <c r="C3955" s="8" t="str">
        <f t="shared" si="711"/>
        <v>Thur</v>
      </c>
      <c r="E3955" s="10">
        <v>16</v>
      </c>
      <c r="F3955" s="9">
        <v>32301</v>
      </c>
      <c r="G3955" s="9">
        <v>0</v>
      </c>
      <c r="H3955" s="61">
        <v>7774</v>
      </c>
      <c r="I3955" s="9">
        <v>4009</v>
      </c>
      <c r="J3955" s="9">
        <v>0</v>
      </c>
      <c r="K3955" s="9">
        <v>32347</v>
      </c>
      <c r="L3955" s="9">
        <v>577</v>
      </c>
      <c r="M3955" s="9">
        <v>0</v>
      </c>
      <c r="O3955" s="11">
        <f t="shared" si="706"/>
        <v>77008</v>
      </c>
      <c r="P3955" s="11">
        <v>12349</v>
      </c>
      <c r="Q3955" s="11">
        <f t="shared" si="707"/>
        <v>19998</v>
      </c>
      <c r="S3955" s="11">
        <f t="shared" si="699"/>
        <v>64659</v>
      </c>
      <c r="T3955" s="11">
        <f t="shared" si="704"/>
        <v>64659</v>
      </c>
      <c r="U3955" s="11">
        <f t="shared" si="700"/>
        <v>-1681</v>
      </c>
      <c r="V3955" s="11">
        <f t="shared" si="705"/>
        <v>64082</v>
      </c>
      <c r="W3955" s="12">
        <f t="shared" si="708"/>
        <v>0.99107626161864548</v>
      </c>
      <c r="X3955" s="11">
        <f t="shared" si="709"/>
        <v>577</v>
      </c>
      <c r="Y3955" s="12">
        <f t="shared" si="710"/>
        <v>8.9237383813544902E-3</v>
      </c>
    </row>
    <row r="3956" spans="1:31">
      <c r="A3956" s="1">
        <v>38653</v>
      </c>
      <c r="B3956" s="7" t="s">
        <v>66</v>
      </c>
      <c r="C3956" s="8" t="str">
        <f t="shared" si="711"/>
        <v>Fri</v>
      </c>
      <c r="E3956" s="10">
        <v>19</v>
      </c>
      <c r="F3956" s="9">
        <v>34867</v>
      </c>
      <c r="G3956" s="9">
        <v>0</v>
      </c>
      <c r="H3956" s="61">
        <v>8542</v>
      </c>
      <c r="I3956" s="9">
        <v>4218</v>
      </c>
      <c r="J3956" s="9">
        <v>0</v>
      </c>
      <c r="K3956" s="9">
        <v>21315</v>
      </c>
      <c r="L3956" s="9">
        <v>3249</v>
      </c>
      <c r="M3956" s="9">
        <v>0</v>
      </c>
      <c r="O3956" s="11">
        <f t="shared" si="706"/>
        <v>72191</v>
      </c>
      <c r="P3956" s="11">
        <v>1907</v>
      </c>
      <c r="Q3956" s="11">
        <f t="shared" si="707"/>
        <v>19408</v>
      </c>
      <c r="S3956" s="11">
        <f t="shared" si="699"/>
        <v>70284</v>
      </c>
      <c r="T3956" s="11">
        <f t="shared" si="704"/>
        <v>70284</v>
      </c>
      <c r="U3956" s="11">
        <f t="shared" si="700"/>
        <v>5625</v>
      </c>
      <c r="V3956" s="11">
        <f t="shared" si="705"/>
        <v>67035</v>
      </c>
      <c r="W3956" s="12">
        <f t="shared" si="708"/>
        <v>0.9537732627625064</v>
      </c>
      <c r="X3956" s="11">
        <f t="shared" si="709"/>
        <v>3249</v>
      </c>
      <c r="Y3956" s="12">
        <f t="shared" si="710"/>
        <v>4.6226737237493598E-2</v>
      </c>
    </row>
    <row r="3957" spans="1:31">
      <c r="A3957" s="1">
        <v>38654</v>
      </c>
      <c r="B3957" s="7" t="s">
        <v>66</v>
      </c>
      <c r="C3957" s="8" t="str">
        <f t="shared" si="711"/>
        <v>Sat</v>
      </c>
      <c r="E3957" s="10">
        <v>20</v>
      </c>
      <c r="F3957" s="9">
        <v>36502</v>
      </c>
      <c r="G3957" s="9">
        <v>0</v>
      </c>
      <c r="H3957" s="61">
        <v>8312</v>
      </c>
      <c r="I3957" s="9">
        <v>4265</v>
      </c>
      <c r="J3957" s="9">
        <v>0</v>
      </c>
      <c r="K3957" s="9">
        <v>20918</v>
      </c>
      <c r="L3957" s="9">
        <v>3078</v>
      </c>
      <c r="M3957" s="9">
        <v>0</v>
      </c>
      <c r="O3957" s="11">
        <f t="shared" si="706"/>
        <v>73075</v>
      </c>
      <c r="P3957" s="11">
        <v>0</v>
      </c>
      <c r="Q3957" s="11">
        <f t="shared" si="707"/>
        <v>20918</v>
      </c>
      <c r="S3957" s="11">
        <f t="shared" si="699"/>
        <v>73075</v>
      </c>
      <c r="T3957" s="11">
        <f t="shared" si="704"/>
        <v>73075</v>
      </c>
      <c r="U3957" s="11">
        <f t="shared" si="700"/>
        <v>2791</v>
      </c>
      <c r="V3957" s="11">
        <f t="shared" si="705"/>
        <v>69997</v>
      </c>
      <c r="W3957" s="12">
        <f t="shared" si="708"/>
        <v>0.95787889154977768</v>
      </c>
      <c r="X3957" s="11">
        <f t="shared" si="709"/>
        <v>3078</v>
      </c>
      <c r="Y3957" s="12">
        <f t="shared" si="710"/>
        <v>4.2121108450222378E-2</v>
      </c>
    </row>
    <row r="3958" spans="1:31">
      <c r="A3958" s="1">
        <v>38655</v>
      </c>
      <c r="B3958" s="7" t="s">
        <v>66</v>
      </c>
      <c r="C3958" s="8" t="str">
        <f t="shared" si="711"/>
        <v>Sun</v>
      </c>
      <c r="E3958" s="10">
        <v>12</v>
      </c>
      <c r="F3958" s="9">
        <v>25446</v>
      </c>
      <c r="G3958" s="9">
        <v>0</v>
      </c>
      <c r="H3958" s="61">
        <v>5949</v>
      </c>
      <c r="I3958" s="9">
        <v>3344</v>
      </c>
      <c r="J3958" s="9">
        <v>0</v>
      </c>
      <c r="K3958" s="9">
        <v>18679</v>
      </c>
      <c r="L3958" s="9">
        <v>1315</v>
      </c>
      <c r="M3958" s="9">
        <v>0</v>
      </c>
      <c r="O3958" s="11">
        <f t="shared" si="706"/>
        <v>54733</v>
      </c>
      <c r="P3958" s="11">
        <v>0</v>
      </c>
      <c r="Q3958" s="11">
        <f t="shared" si="707"/>
        <v>18679</v>
      </c>
      <c r="S3958" s="11">
        <f t="shared" si="699"/>
        <v>54733</v>
      </c>
      <c r="T3958" s="11">
        <f t="shared" si="704"/>
        <v>54733</v>
      </c>
      <c r="U3958" s="11">
        <f t="shared" si="700"/>
        <v>-18342</v>
      </c>
      <c r="V3958" s="11">
        <f t="shared" si="705"/>
        <v>53418</v>
      </c>
      <c r="W3958" s="12">
        <f t="shared" si="708"/>
        <v>0.9759742751173881</v>
      </c>
      <c r="X3958" s="11">
        <f t="shared" si="709"/>
        <v>1315</v>
      </c>
      <c r="Y3958" s="12">
        <f t="shared" si="710"/>
        <v>2.4025724882611954E-2</v>
      </c>
    </row>
    <row r="3959" spans="1:31">
      <c r="A3959" s="1">
        <v>38656</v>
      </c>
      <c r="B3959" s="7" t="s">
        <v>66</v>
      </c>
      <c r="C3959" s="8" t="str">
        <f t="shared" si="711"/>
        <v>Mon</v>
      </c>
      <c r="E3959" s="10">
        <v>8</v>
      </c>
      <c r="F3959" s="9">
        <v>18496</v>
      </c>
      <c r="G3959" s="9">
        <v>0</v>
      </c>
      <c r="H3959" s="61">
        <v>4908</v>
      </c>
      <c r="I3959" s="9">
        <v>3107</v>
      </c>
      <c r="J3959" s="9">
        <v>0</v>
      </c>
      <c r="K3959" s="9">
        <v>17803</v>
      </c>
      <c r="L3959" s="9">
        <v>1093</v>
      </c>
      <c r="M3959" s="9">
        <v>0</v>
      </c>
      <c r="O3959" s="11">
        <f t="shared" si="706"/>
        <v>45407</v>
      </c>
      <c r="P3959" s="11">
        <v>0</v>
      </c>
      <c r="Q3959" s="11">
        <f t="shared" si="707"/>
        <v>17803</v>
      </c>
      <c r="S3959" s="11">
        <f t="shared" si="699"/>
        <v>45407</v>
      </c>
      <c r="T3959" s="11">
        <f t="shared" si="704"/>
        <v>45407</v>
      </c>
      <c r="U3959" s="11">
        <f t="shared" si="700"/>
        <v>-9326</v>
      </c>
      <c r="V3959" s="11">
        <f t="shared" si="705"/>
        <v>44314</v>
      </c>
      <c r="W3959" s="12">
        <f t="shared" si="708"/>
        <v>0.97592882154733851</v>
      </c>
      <c r="X3959" s="11">
        <f t="shared" si="709"/>
        <v>1093</v>
      </c>
      <c r="Y3959" s="12">
        <f t="shared" si="710"/>
        <v>2.4071178452661483E-2</v>
      </c>
    </row>
    <row r="3960" spans="1:31">
      <c r="A3960" s="1">
        <v>38657</v>
      </c>
      <c r="B3960" s="7" t="s">
        <v>67</v>
      </c>
      <c r="C3960" s="8" t="str">
        <f t="shared" si="711"/>
        <v>Tue</v>
      </c>
      <c r="E3960" s="10">
        <v>5</v>
      </c>
      <c r="F3960" s="9">
        <v>15552</v>
      </c>
      <c r="G3960" s="9">
        <v>0</v>
      </c>
      <c r="H3960" s="61">
        <v>4225</v>
      </c>
      <c r="I3960" s="9">
        <v>2820</v>
      </c>
      <c r="J3960" s="9">
        <v>0</v>
      </c>
      <c r="K3960" s="9">
        <v>17262</v>
      </c>
      <c r="L3960" s="9">
        <v>2115</v>
      </c>
      <c r="M3960" s="9">
        <v>0</v>
      </c>
      <c r="O3960" s="11">
        <f t="shared" si="706"/>
        <v>41974</v>
      </c>
      <c r="P3960" s="11">
        <v>0</v>
      </c>
      <c r="Q3960" s="11">
        <f t="shared" si="707"/>
        <v>17262</v>
      </c>
      <c r="S3960" s="11">
        <f t="shared" si="699"/>
        <v>41974</v>
      </c>
      <c r="T3960" s="11">
        <f t="shared" si="704"/>
        <v>41974</v>
      </c>
      <c r="U3960" s="11">
        <f t="shared" ref="U3960:U3989" si="712">S3960-S3959</f>
        <v>-3433</v>
      </c>
      <c r="V3960" s="11">
        <f t="shared" si="705"/>
        <v>39859</v>
      </c>
      <c r="W3960" s="12">
        <f t="shared" ref="W3960:W3989" si="713">V3960/S3960</f>
        <v>0.94961166436365374</v>
      </c>
      <c r="X3960" s="11">
        <f t="shared" ref="X3960:X3989" si="714">SUM(L3960:M3960)</f>
        <v>2115</v>
      </c>
      <c r="Y3960" s="12">
        <f t="shared" ref="Y3960:Y3989" si="715">X3960/S3960</f>
        <v>5.0388335636346308E-2</v>
      </c>
      <c r="AA3960" s="9">
        <f>INTERCEPT(T3960:T3989,E3960:E3989)</f>
        <v>29630.604384735845</v>
      </c>
      <c r="AB3960" s="9">
        <f>SLOPE(T3960:T3989,E3960:E3989)</f>
        <v>2139.095792466826</v>
      </c>
      <c r="AC3960" s="12">
        <f>RSQ(T3960:T3989,E3960:E3989)</f>
        <v>0.95752306736674686</v>
      </c>
      <c r="AD3960" s="9">
        <f>AA3960+(AB3960*55)</f>
        <v>147280.87297041126</v>
      </c>
      <c r="AE3960" s="10">
        <f>SUM(E3960:E3989)</f>
        <v>364</v>
      </c>
    </row>
    <row r="3961" spans="1:31">
      <c r="A3961" s="1">
        <v>38658</v>
      </c>
      <c r="B3961" s="7" t="s">
        <v>67</v>
      </c>
      <c r="C3961" s="8" t="str">
        <f t="shared" si="711"/>
        <v>Wed</v>
      </c>
      <c r="E3961" s="10">
        <v>16</v>
      </c>
      <c r="F3961" s="9">
        <v>19458</v>
      </c>
      <c r="G3961" s="9">
        <v>0</v>
      </c>
      <c r="H3961" s="61">
        <v>6531</v>
      </c>
      <c r="I3961" s="9">
        <v>3746</v>
      </c>
      <c r="J3961" s="9">
        <v>0</v>
      </c>
      <c r="K3961" s="9">
        <v>17745</v>
      </c>
      <c r="L3961" s="9">
        <v>6474</v>
      </c>
      <c r="M3961" s="9">
        <v>0</v>
      </c>
      <c r="O3961" s="11">
        <f t="shared" si="706"/>
        <v>53954</v>
      </c>
      <c r="P3961" s="11">
        <v>0</v>
      </c>
      <c r="Q3961" s="11">
        <f t="shared" si="707"/>
        <v>17745</v>
      </c>
      <c r="S3961" s="11">
        <f t="shared" si="699"/>
        <v>53954</v>
      </c>
      <c r="T3961" s="11">
        <f t="shared" si="704"/>
        <v>53954</v>
      </c>
      <c r="U3961" s="11">
        <f t="shared" si="712"/>
        <v>11980</v>
      </c>
      <c r="V3961" s="11">
        <f t="shared" si="705"/>
        <v>47480</v>
      </c>
      <c r="W3961" s="12">
        <f t="shared" si="713"/>
        <v>0.88000889646736113</v>
      </c>
      <c r="X3961" s="11">
        <f t="shared" si="714"/>
        <v>6474</v>
      </c>
      <c r="Y3961" s="12">
        <f t="shared" si="715"/>
        <v>0.11999110353263892</v>
      </c>
    </row>
    <row r="3962" spans="1:31">
      <c r="A3962" s="1">
        <v>38659</v>
      </c>
      <c r="B3962" s="7" t="s">
        <v>67</v>
      </c>
      <c r="C3962" s="8" t="str">
        <f t="shared" si="711"/>
        <v>Thur</v>
      </c>
      <c r="E3962" s="10">
        <v>8</v>
      </c>
      <c r="F3962" s="9">
        <v>15613</v>
      </c>
      <c r="G3962" s="9">
        <v>0</v>
      </c>
      <c r="H3962" s="61">
        <v>5048</v>
      </c>
      <c r="I3962" s="9">
        <v>3282</v>
      </c>
      <c r="J3962" s="9">
        <v>0</v>
      </c>
      <c r="K3962" s="9">
        <v>15642</v>
      </c>
      <c r="L3962" s="9">
        <v>5269</v>
      </c>
      <c r="M3962" s="9">
        <v>0</v>
      </c>
      <c r="O3962" s="11">
        <f t="shared" si="706"/>
        <v>44854</v>
      </c>
      <c r="P3962" s="11">
        <v>0</v>
      </c>
      <c r="Q3962" s="11">
        <f t="shared" si="707"/>
        <v>15642</v>
      </c>
      <c r="S3962" s="11">
        <f t="shared" si="699"/>
        <v>44854</v>
      </c>
      <c r="T3962" s="11">
        <f t="shared" si="704"/>
        <v>44854</v>
      </c>
      <c r="U3962" s="11">
        <f t="shared" si="712"/>
        <v>-9100</v>
      </c>
      <c r="V3962" s="11">
        <f t="shared" si="705"/>
        <v>39585</v>
      </c>
      <c r="W3962" s="12">
        <f t="shared" si="713"/>
        <v>0.88252998617737544</v>
      </c>
      <c r="X3962" s="11">
        <f t="shared" si="714"/>
        <v>5269</v>
      </c>
      <c r="Y3962" s="12">
        <f t="shared" si="715"/>
        <v>0.11747001382262451</v>
      </c>
    </row>
    <row r="3963" spans="1:31">
      <c r="A3963" s="1">
        <v>38660</v>
      </c>
      <c r="B3963" s="7" t="s">
        <v>67</v>
      </c>
      <c r="C3963" s="8" t="str">
        <f t="shared" si="711"/>
        <v>Fri</v>
      </c>
      <c r="E3963" s="10">
        <v>3</v>
      </c>
      <c r="F3963" s="9">
        <v>11353</v>
      </c>
      <c r="G3963" s="9">
        <v>0</v>
      </c>
      <c r="H3963" s="61">
        <v>3095</v>
      </c>
      <c r="I3963" s="9">
        <v>2318</v>
      </c>
      <c r="J3963" s="9">
        <v>0</v>
      </c>
      <c r="K3963" s="9">
        <v>14541</v>
      </c>
      <c r="L3963" s="9">
        <v>3041</v>
      </c>
      <c r="M3963" s="9">
        <v>0</v>
      </c>
      <c r="O3963" s="11">
        <f t="shared" si="706"/>
        <v>34348</v>
      </c>
      <c r="P3963" s="11">
        <v>0</v>
      </c>
      <c r="Q3963" s="11">
        <f t="shared" si="707"/>
        <v>14541</v>
      </c>
      <c r="S3963" s="11">
        <f t="shared" ref="S3963:S3989" si="716">O3963-P3963</f>
        <v>34348</v>
      </c>
      <c r="T3963" s="11">
        <f t="shared" si="704"/>
        <v>34348</v>
      </c>
      <c r="U3963" s="11">
        <f t="shared" si="712"/>
        <v>-10506</v>
      </c>
      <c r="V3963" s="11">
        <f t="shared" si="705"/>
        <v>31307</v>
      </c>
      <c r="W3963" s="12">
        <f t="shared" si="713"/>
        <v>0.9114650052404798</v>
      </c>
      <c r="X3963" s="11">
        <f t="shared" si="714"/>
        <v>3041</v>
      </c>
      <c r="Y3963" s="12">
        <f t="shared" si="715"/>
        <v>8.8534994759520202E-2</v>
      </c>
    </row>
    <row r="3964" spans="1:31">
      <c r="A3964" s="1">
        <v>38661</v>
      </c>
      <c r="B3964" s="7" t="s">
        <v>67</v>
      </c>
      <c r="C3964" s="8" t="str">
        <f t="shared" si="711"/>
        <v>Sat</v>
      </c>
      <c r="E3964" s="10">
        <v>1</v>
      </c>
      <c r="F3964" s="9">
        <v>9894</v>
      </c>
      <c r="G3964" s="9">
        <v>0</v>
      </c>
      <c r="H3964" s="61">
        <v>2045</v>
      </c>
      <c r="I3964" s="9">
        <v>1981</v>
      </c>
      <c r="J3964" s="9">
        <v>0</v>
      </c>
      <c r="K3964" s="9">
        <v>12742</v>
      </c>
      <c r="L3964" s="9">
        <v>2044</v>
      </c>
      <c r="M3964" s="9">
        <v>0</v>
      </c>
      <c r="O3964" s="11">
        <f t="shared" si="706"/>
        <v>28706</v>
      </c>
      <c r="P3964" s="11">
        <v>0</v>
      </c>
      <c r="Q3964" s="11">
        <f t="shared" si="707"/>
        <v>12742</v>
      </c>
      <c r="S3964" s="11">
        <f t="shared" si="716"/>
        <v>28706</v>
      </c>
      <c r="T3964" s="11">
        <f t="shared" si="704"/>
        <v>28706</v>
      </c>
      <c r="U3964" s="11">
        <f t="shared" si="712"/>
        <v>-5642</v>
      </c>
      <c r="V3964" s="11">
        <f t="shared" si="705"/>
        <v>26662</v>
      </c>
      <c r="W3964" s="12">
        <f t="shared" si="713"/>
        <v>0.92879537378945165</v>
      </c>
      <c r="X3964" s="11">
        <f t="shared" si="714"/>
        <v>2044</v>
      </c>
      <c r="Y3964" s="12">
        <f t="shared" si="715"/>
        <v>7.1204626210548322E-2</v>
      </c>
    </row>
    <row r="3965" spans="1:31">
      <c r="A3965" s="1">
        <v>38662</v>
      </c>
      <c r="B3965" s="7" t="s">
        <v>67</v>
      </c>
      <c r="C3965" s="8" t="str">
        <f t="shared" si="711"/>
        <v>Sun</v>
      </c>
      <c r="E3965" s="10">
        <v>0</v>
      </c>
      <c r="F3965" s="9">
        <v>9954</v>
      </c>
      <c r="G3965" s="9">
        <v>0</v>
      </c>
      <c r="H3965" s="61">
        <v>2228</v>
      </c>
      <c r="I3965" s="9">
        <v>2112</v>
      </c>
      <c r="J3965" s="9">
        <v>0</v>
      </c>
      <c r="K3965" s="9">
        <v>12551</v>
      </c>
      <c r="L3965" s="9">
        <v>2148</v>
      </c>
      <c r="M3965" s="9">
        <v>0</v>
      </c>
      <c r="O3965" s="11">
        <f t="shared" si="706"/>
        <v>28993</v>
      </c>
      <c r="P3965" s="11">
        <v>0</v>
      </c>
      <c r="Q3965" s="11">
        <f t="shared" si="707"/>
        <v>12551</v>
      </c>
      <c r="S3965" s="11">
        <f t="shared" si="716"/>
        <v>28993</v>
      </c>
      <c r="T3965" s="11">
        <f t="shared" si="704"/>
        <v>28993</v>
      </c>
      <c r="U3965" s="11">
        <f t="shared" si="712"/>
        <v>287</v>
      </c>
      <c r="V3965" s="11">
        <f t="shared" si="705"/>
        <v>26845</v>
      </c>
      <c r="W3965" s="12">
        <f t="shared" si="713"/>
        <v>0.92591315145035014</v>
      </c>
      <c r="X3965" s="11">
        <f t="shared" si="714"/>
        <v>2148</v>
      </c>
      <c r="Y3965" s="12">
        <f t="shared" si="715"/>
        <v>7.408684854964992E-2</v>
      </c>
    </row>
    <row r="3966" spans="1:31">
      <c r="A3966" s="1">
        <v>38663</v>
      </c>
      <c r="B3966" s="7" t="s">
        <v>67</v>
      </c>
      <c r="C3966" s="8" t="str">
        <f t="shared" si="711"/>
        <v>Mon</v>
      </c>
      <c r="E3966" s="10">
        <v>6</v>
      </c>
      <c r="F3966" s="9">
        <v>12367</v>
      </c>
      <c r="G3966" s="9">
        <v>6</v>
      </c>
      <c r="H3966" s="61">
        <v>3860</v>
      </c>
      <c r="I3966" s="9">
        <v>2846</v>
      </c>
      <c r="J3966" s="9">
        <v>0</v>
      </c>
      <c r="K3966" s="9">
        <v>15194</v>
      </c>
      <c r="L3966" s="9">
        <v>4066</v>
      </c>
      <c r="M3966" s="9">
        <v>0</v>
      </c>
      <c r="O3966" s="11">
        <f t="shared" si="706"/>
        <v>38339</v>
      </c>
      <c r="P3966" s="11">
        <v>0</v>
      </c>
      <c r="Q3966" s="11">
        <f t="shared" si="707"/>
        <v>15194</v>
      </c>
      <c r="S3966" s="11">
        <f t="shared" si="716"/>
        <v>38339</v>
      </c>
      <c r="T3966" s="11">
        <f t="shared" si="704"/>
        <v>38339</v>
      </c>
      <c r="U3966" s="11">
        <f t="shared" si="712"/>
        <v>9346</v>
      </c>
      <c r="V3966" s="11">
        <f t="shared" si="705"/>
        <v>34273</v>
      </c>
      <c r="W3966" s="12">
        <f t="shared" si="713"/>
        <v>0.89394611231383192</v>
      </c>
      <c r="X3966" s="11">
        <f t="shared" si="714"/>
        <v>4066</v>
      </c>
      <c r="Y3966" s="12">
        <f t="shared" si="715"/>
        <v>0.10605388768616814</v>
      </c>
    </row>
    <row r="3967" spans="1:31">
      <c r="A3967" s="1">
        <v>38664</v>
      </c>
      <c r="B3967" s="7" t="s">
        <v>67</v>
      </c>
      <c r="C3967" s="8" t="str">
        <f t="shared" si="711"/>
        <v>Tue</v>
      </c>
      <c r="E3967" s="10">
        <v>2</v>
      </c>
      <c r="F3967" s="9">
        <v>12705</v>
      </c>
      <c r="G3967" s="9">
        <v>3253</v>
      </c>
      <c r="H3967" s="61">
        <v>6335</v>
      </c>
      <c r="I3967" s="9">
        <v>2838</v>
      </c>
      <c r="J3967" s="9">
        <v>0</v>
      </c>
      <c r="K3967" s="9">
        <v>3078</v>
      </c>
      <c r="L3967" s="9">
        <v>5353</v>
      </c>
      <c r="M3967" s="9">
        <v>0</v>
      </c>
      <c r="O3967" s="11">
        <f t="shared" si="706"/>
        <v>33562</v>
      </c>
      <c r="P3967" s="11">
        <v>0</v>
      </c>
      <c r="Q3967" s="11">
        <f t="shared" si="707"/>
        <v>3078</v>
      </c>
      <c r="S3967" s="11">
        <f t="shared" si="716"/>
        <v>33562</v>
      </c>
      <c r="T3967" s="11">
        <f t="shared" si="704"/>
        <v>33562</v>
      </c>
      <c r="U3967" s="11">
        <f t="shared" si="712"/>
        <v>-4777</v>
      </c>
      <c r="V3967" s="11">
        <f t="shared" si="705"/>
        <v>28209</v>
      </c>
      <c r="W3967" s="12">
        <f t="shared" si="713"/>
        <v>0.84050414158870146</v>
      </c>
      <c r="X3967" s="11">
        <f t="shared" si="714"/>
        <v>5353</v>
      </c>
      <c r="Y3967" s="12">
        <f t="shared" si="715"/>
        <v>0.15949585841129849</v>
      </c>
    </row>
    <row r="3968" spans="1:31">
      <c r="A3968" s="1">
        <v>38665</v>
      </c>
      <c r="B3968" s="7" t="s">
        <v>67</v>
      </c>
      <c r="C3968" s="8" t="str">
        <f t="shared" si="711"/>
        <v>Wed</v>
      </c>
      <c r="E3968" s="10">
        <v>0</v>
      </c>
      <c r="F3968" s="9">
        <v>11593</v>
      </c>
      <c r="G3968" s="9">
        <v>3369</v>
      </c>
      <c r="H3968" s="61">
        <v>6335</v>
      </c>
      <c r="I3968" s="9">
        <v>2864</v>
      </c>
      <c r="J3968" s="9">
        <v>0</v>
      </c>
      <c r="K3968" s="9">
        <v>1204</v>
      </c>
      <c r="L3968" s="9">
        <v>4953</v>
      </c>
      <c r="M3968" s="9">
        <v>0</v>
      </c>
      <c r="O3968" s="11">
        <f t="shared" si="706"/>
        <v>30318</v>
      </c>
      <c r="P3968" s="11">
        <v>0</v>
      </c>
      <c r="Q3968" s="11">
        <f t="shared" si="707"/>
        <v>1204</v>
      </c>
      <c r="S3968" s="11">
        <f t="shared" si="716"/>
        <v>30318</v>
      </c>
      <c r="T3968" s="11">
        <f t="shared" si="704"/>
        <v>30318</v>
      </c>
      <c r="U3968" s="11">
        <f t="shared" si="712"/>
        <v>-3244</v>
      </c>
      <c r="V3968" s="11">
        <f t="shared" si="705"/>
        <v>25365</v>
      </c>
      <c r="W3968" s="12">
        <f t="shared" si="713"/>
        <v>0.83663170393825448</v>
      </c>
      <c r="X3968" s="11">
        <f t="shared" si="714"/>
        <v>4953</v>
      </c>
      <c r="Y3968" s="12">
        <f t="shared" si="715"/>
        <v>0.16336829606174549</v>
      </c>
    </row>
    <row r="3969" spans="1:25">
      <c r="A3969" s="1">
        <v>38666</v>
      </c>
      <c r="B3969" s="7" t="s">
        <v>67</v>
      </c>
      <c r="C3969" s="8" t="str">
        <f t="shared" si="711"/>
        <v>Thur</v>
      </c>
      <c r="E3969" s="10">
        <v>14</v>
      </c>
      <c r="F3969" s="9">
        <v>21644</v>
      </c>
      <c r="G3969" s="9">
        <v>6358</v>
      </c>
      <c r="H3969" s="61">
        <v>10583</v>
      </c>
      <c r="I3969" s="9">
        <v>4026</v>
      </c>
      <c r="J3969" s="9">
        <v>0</v>
      </c>
      <c r="K3969" s="9">
        <v>23158</v>
      </c>
      <c r="L3969" s="9">
        <v>11124</v>
      </c>
      <c r="M3969" s="9">
        <v>0</v>
      </c>
      <c r="O3969" s="11">
        <f t="shared" si="706"/>
        <v>76893</v>
      </c>
      <c r="P3969" s="11">
        <v>22341</v>
      </c>
      <c r="Q3969" s="11">
        <f t="shared" si="707"/>
        <v>817</v>
      </c>
      <c r="S3969" s="11">
        <f t="shared" si="716"/>
        <v>54552</v>
      </c>
      <c r="T3969" s="11">
        <f t="shared" si="704"/>
        <v>54552</v>
      </c>
      <c r="U3969" s="11">
        <f t="shared" si="712"/>
        <v>24234</v>
      </c>
      <c r="V3969" s="11">
        <f t="shared" si="705"/>
        <v>43428</v>
      </c>
      <c r="W3969" s="12">
        <f t="shared" si="713"/>
        <v>0.79608446986361636</v>
      </c>
      <c r="X3969" s="11">
        <f t="shared" si="714"/>
        <v>11124</v>
      </c>
      <c r="Y3969" s="12">
        <f t="shared" si="715"/>
        <v>0.20391553013638364</v>
      </c>
    </row>
    <row r="3970" spans="1:25">
      <c r="A3970" s="1">
        <v>38667</v>
      </c>
      <c r="B3970" s="7" t="s">
        <v>67</v>
      </c>
      <c r="C3970" s="8" t="str">
        <f t="shared" si="711"/>
        <v>Fri</v>
      </c>
      <c r="E3970" s="10">
        <v>20</v>
      </c>
      <c r="F3970" s="9">
        <v>25556</v>
      </c>
      <c r="G3970" s="9">
        <v>7087</v>
      </c>
      <c r="H3970" s="61">
        <v>11412</v>
      </c>
      <c r="I3970" s="9">
        <v>4375</v>
      </c>
      <c r="J3970" s="9">
        <v>0</v>
      </c>
      <c r="K3970" s="9">
        <v>3953</v>
      </c>
      <c r="L3970" s="9">
        <v>14838</v>
      </c>
      <c r="M3970" s="9">
        <v>0</v>
      </c>
      <c r="O3970" s="11">
        <f t="shared" si="706"/>
        <v>67221</v>
      </c>
      <c r="P3970" s="11">
        <v>2790</v>
      </c>
      <c r="Q3970" s="11">
        <f t="shared" si="707"/>
        <v>1163</v>
      </c>
      <c r="S3970" s="11">
        <f t="shared" si="716"/>
        <v>64431</v>
      </c>
      <c r="T3970" s="11">
        <f t="shared" si="704"/>
        <v>64431</v>
      </c>
      <c r="U3970" s="11">
        <f t="shared" si="712"/>
        <v>9879</v>
      </c>
      <c r="V3970" s="11">
        <f t="shared" si="705"/>
        <v>49593</v>
      </c>
      <c r="W3970" s="12">
        <f t="shared" si="713"/>
        <v>0.76970712855612977</v>
      </c>
      <c r="X3970" s="11">
        <f t="shared" si="714"/>
        <v>14838</v>
      </c>
      <c r="Y3970" s="12">
        <f t="shared" si="715"/>
        <v>0.23029287144387017</v>
      </c>
    </row>
    <row r="3971" spans="1:25">
      <c r="A3971" s="1">
        <v>38668</v>
      </c>
      <c r="B3971" s="7" t="s">
        <v>67</v>
      </c>
      <c r="C3971" s="8" t="str">
        <f t="shared" si="711"/>
        <v>Sat</v>
      </c>
      <c r="E3971" s="10">
        <v>14</v>
      </c>
      <c r="F3971" s="9">
        <v>19545</v>
      </c>
      <c r="G3971" s="9">
        <v>5314</v>
      </c>
      <c r="H3971" s="61">
        <v>9404</v>
      </c>
      <c r="I3971" s="9">
        <v>3854</v>
      </c>
      <c r="J3971" s="9">
        <v>0</v>
      </c>
      <c r="K3971" s="9">
        <v>1477</v>
      </c>
      <c r="L3971" s="9">
        <v>12112</v>
      </c>
      <c r="M3971" s="9">
        <v>0</v>
      </c>
      <c r="O3971" s="11">
        <f t="shared" si="706"/>
        <v>51706</v>
      </c>
      <c r="P3971" s="11">
        <v>0</v>
      </c>
      <c r="Q3971" s="11">
        <f t="shared" si="707"/>
        <v>1477</v>
      </c>
      <c r="S3971" s="11">
        <f t="shared" si="716"/>
        <v>51706</v>
      </c>
      <c r="T3971" s="11">
        <f t="shared" ref="T3971:T4034" si="717">SUM(S3971,D3971)</f>
        <v>51706</v>
      </c>
      <c r="U3971" s="11">
        <f t="shared" si="712"/>
        <v>-12725</v>
      </c>
      <c r="V3971" s="11">
        <f t="shared" ref="V3971:V4034" si="718">SUM(F3971:K3971)-P3971</f>
        <v>39594</v>
      </c>
      <c r="W3971" s="12">
        <f t="shared" si="713"/>
        <v>0.76575252388504234</v>
      </c>
      <c r="X3971" s="11">
        <f t="shared" si="714"/>
        <v>12112</v>
      </c>
      <c r="Y3971" s="12">
        <f t="shared" si="715"/>
        <v>0.23424747611495764</v>
      </c>
    </row>
    <row r="3972" spans="1:25">
      <c r="A3972" s="1">
        <v>38669</v>
      </c>
      <c r="B3972" s="7" t="s">
        <v>67</v>
      </c>
      <c r="C3972" s="8" t="str">
        <f t="shared" si="711"/>
        <v>Sun</v>
      </c>
      <c r="E3972" s="10">
        <v>4</v>
      </c>
      <c r="F3972" s="9">
        <v>11728</v>
      </c>
      <c r="G3972" s="9">
        <v>2961</v>
      </c>
      <c r="H3972" s="61">
        <v>6886</v>
      </c>
      <c r="I3972" s="9">
        <v>3015</v>
      </c>
      <c r="J3972" s="9">
        <v>0</v>
      </c>
      <c r="K3972" s="9">
        <v>1299</v>
      </c>
      <c r="L3972" s="9">
        <v>8568</v>
      </c>
      <c r="M3972" s="9">
        <v>0</v>
      </c>
      <c r="O3972" s="11">
        <f t="shared" ref="O3972:O4035" si="719">SUM(F3972:M3972)</f>
        <v>34457</v>
      </c>
      <c r="P3972" s="11">
        <v>0</v>
      </c>
      <c r="Q3972" s="11">
        <f t="shared" ref="Q3972:Q4035" si="720">K3972-P3972</f>
        <v>1299</v>
      </c>
      <c r="S3972" s="11">
        <f t="shared" si="716"/>
        <v>34457</v>
      </c>
      <c r="T3972" s="11">
        <f t="shared" si="717"/>
        <v>34457</v>
      </c>
      <c r="U3972" s="11">
        <f t="shared" si="712"/>
        <v>-17249</v>
      </c>
      <c r="V3972" s="11">
        <f t="shared" si="718"/>
        <v>25889</v>
      </c>
      <c r="W3972" s="12">
        <f t="shared" si="713"/>
        <v>0.75134225266273902</v>
      </c>
      <c r="X3972" s="11">
        <f t="shared" si="714"/>
        <v>8568</v>
      </c>
      <c r="Y3972" s="12">
        <f t="shared" si="715"/>
        <v>0.24865774733726093</v>
      </c>
    </row>
    <row r="3973" spans="1:25">
      <c r="A3973" s="1">
        <v>38670</v>
      </c>
      <c r="B3973" s="7" t="s">
        <v>67</v>
      </c>
      <c r="C3973" s="8" t="str">
        <f t="shared" si="711"/>
        <v>Mon</v>
      </c>
      <c r="E3973" s="10">
        <v>1</v>
      </c>
      <c r="F3973" s="9">
        <v>10273</v>
      </c>
      <c r="G3973" s="9">
        <v>2662</v>
      </c>
      <c r="H3973" s="61">
        <v>6840</v>
      </c>
      <c r="I3973" s="9">
        <v>3425</v>
      </c>
      <c r="J3973" s="9">
        <v>0</v>
      </c>
      <c r="K3973" s="9">
        <v>7987</v>
      </c>
      <c r="L3973" s="9">
        <v>7793</v>
      </c>
      <c r="M3973" s="9">
        <v>0</v>
      </c>
      <c r="O3973" s="11">
        <f t="shared" si="719"/>
        <v>38980</v>
      </c>
      <c r="P3973" s="11">
        <v>6146</v>
      </c>
      <c r="Q3973" s="11">
        <f t="shared" si="720"/>
        <v>1841</v>
      </c>
      <c r="S3973" s="11">
        <f t="shared" si="716"/>
        <v>32834</v>
      </c>
      <c r="T3973" s="11">
        <f t="shared" si="717"/>
        <v>32834</v>
      </c>
      <c r="U3973" s="11">
        <f t="shared" si="712"/>
        <v>-1623</v>
      </c>
      <c r="V3973" s="11">
        <f t="shared" si="718"/>
        <v>25041</v>
      </c>
      <c r="W3973" s="12">
        <f t="shared" si="713"/>
        <v>0.76265456538953524</v>
      </c>
      <c r="X3973" s="11">
        <f t="shared" si="714"/>
        <v>7793</v>
      </c>
      <c r="Y3973" s="12">
        <f t="shared" si="715"/>
        <v>0.23734543461046476</v>
      </c>
    </row>
    <row r="3974" spans="1:25">
      <c r="A3974" s="1">
        <v>38671</v>
      </c>
      <c r="B3974" s="7" t="s">
        <v>67</v>
      </c>
      <c r="C3974" s="8" t="str">
        <f t="shared" si="711"/>
        <v>Tue</v>
      </c>
      <c r="E3974" s="10">
        <v>0</v>
      </c>
      <c r="F3974" s="9">
        <v>9735</v>
      </c>
      <c r="G3974" s="9">
        <v>2585</v>
      </c>
      <c r="H3974" s="61">
        <v>5528</v>
      </c>
      <c r="I3974" s="9">
        <v>3193</v>
      </c>
      <c r="J3974" s="9">
        <v>0</v>
      </c>
      <c r="K3974" s="9">
        <v>1151</v>
      </c>
      <c r="L3974" s="9">
        <v>7433</v>
      </c>
      <c r="M3974" s="9">
        <v>0</v>
      </c>
      <c r="O3974" s="11">
        <f t="shared" si="719"/>
        <v>29625</v>
      </c>
      <c r="P3974" s="11">
        <v>0</v>
      </c>
      <c r="Q3974" s="11">
        <f t="shared" si="720"/>
        <v>1151</v>
      </c>
      <c r="S3974" s="11">
        <f t="shared" si="716"/>
        <v>29625</v>
      </c>
      <c r="T3974" s="11">
        <f t="shared" si="717"/>
        <v>29625</v>
      </c>
      <c r="U3974" s="11">
        <f t="shared" si="712"/>
        <v>-3209</v>
      </c>
      <c r="V3974" s="11">
        <f t="shared" si="718"/>
        <v>22192</v>
      </c>
      <c r="W3974" s="12">
        <f t="shared" si="713"/>
        <v>0.74909704641350205</v>
      </c>
      <c r="X3974" s="11">
        <f t="shared" si="714"/>
        <v>7433</v>
      </c>
      <c r="Y3974" s="12">
        <f t="shared" si="715"/>
        <v>0.25090295358649789</v>
      </c>
    </row>
    <row r="3975" spans="1:25">
      <c r="A3975" s="1">
        <v>38672</v>
      </c>
      <c r="B3975" s="7" t="s">
        <v>67</v>
      </c>
      <c r="C3975" s="8" t="str">
        <f t="shared" si="711"/>
        <v>Wed</v>
      </c>
      <c r="E3975" s="10">
        <v>3</v>
      </c>
      <c r="F3975" s="9">
        <v>13593</v>
      </c>
      <c r="G3975" s="9">
        <v>3896</v>
      </c>
      <c r="H3975" s="61">
        <v>7482</v>
      </c>
      <c r="I3975" s="9">
        <v>3339</v>
      </c>
      <c r="J3975" s="9">
        <v>0</v>
      </c>
      <c r="K3975" s="9">
        <v>1129</v>
      </c>
      <c r="L3975" s="9">
        <v>9922</v>
      </c>
      <c r="M3975" s="9">
        <v>0</v>
      </c>
      <c r="O3975" s="11">
        <f t="shared" si="719"/>
        <v>39361</v>
      </c>
      <c r="P3975" s="11">
        <v>0</v>
      </c>
      <c r="Q3975" s="11">
        <f t="shared" si="720"/>
        <v>1129</v>
      </c>
      <c r="S3975" s="11">
        <f t="shared" si="716"/>
        <v>39361</v>
      </c>
      <c r="T3975" s="11">
        <f t="shared" si="717"/>
        <v>39361</v>
      </c>
      <c r="U3975" s="11">
        <f t="shared" si="712"/>
        <v>9736</v>
      </c>
      <c r="V3975" s="11">
        <f t="shared" si="718"/>
        <v>29439</v>
      </c>
      <c r="W3975" s="12">
        <f t="shared" si="713"/>
        <v>0.74792307106018652</v>
      </c>
      <c r="X3975" s="11">
        <f t="shared" si="714"/>
        <v>9922</v>
      </c>
      <c r="Y3975" s="12">
        <f t="shared" si="715"/>
        <v>0.25207692893981354</v>
      </c>
    </row>
    <row r="3976" spans="1:25">
      <c r="A3976" s="1">
        <v>38673</v>
      </c>
      <c r="B3976" s="7" t="s">
        <v>67</v>
      </c>
      <c r="C3976" s="8" t="str">
        <f t="shared" si="711"/>
        <v>Thur</v>
      </c>
      <c r="E3976" s="10">
        <v>26</v>
      </c>
      <c r="F3976" s="9">
        <v>33685</v>
      </c>
      <c r="G3976" s="9">
        <v>12389</v>
      </c>
      <c r="H3976" s="61">
        <v>13118</v>
      </c>
      <c r="I3976" s="9">
        <v>5350</v>
      </c>
      <c r="J3976" s="9">
        <v>1</v>
      </c>
      <c r="K3976" s="9">
        <v>24093</v>
      </c>
      <c r="L3976" s="9">
        <v>19428</v>
      </c>
      <c r="M3976" s="9">
        <v>0</v>
      </c>
      <c r="O3976" s="11">
        <f t="shared" si="719"/>
        <v>108064</v>
      </c>
      <c r="P3976" s="11">
        <v>24101</v>
      </c>
      <c r="Q3976" s="11">
        <f t="shared" si="720"/>
        <v>-8</v>
      </c>
      <c r="S3976" s="11">
        <f t="shared" si="716"/>
        <v>83963</v>
      </c>
      <c r="T3976" s="11">
        <f t="shared" si="717"/>
        <v>83963</v>
      </c>
      <c r="U3976" s="11">
        <f t="shared" si="712"/>
        <v>44602</v>
      </c>
      <c r="V3976" s="11">
        <f t="shared" si="718"/>
        <v>64535</v>
      </c>
      <c r="W3976" s="12">
        <f t="shared" si="713"/>
        <v>0.76861236497028451</v>
      </c>
      <c r="X3976" s="11">
        <f t="shared" si="714"/>
        <v>19428</v>
      </c>
      <c r="Y3976" s="12">
        <f t="shared" si="715"/>
        <v>0.23138763502971546</v>
      </c>
    </row>
    <row r="3977" spans="1:25">
      <c r="A3977" s="1">
        <v>38674</v>
      </c>
      <c r="B3977" s="7" t="s">
        <v>67</v>
      </c>
      <c r="C3977" s="8" t="str">
        <f t="shared" si="711"/>
        <v>Fri</v>
      </c>
      <c r="E3977" s="10">
        <v>31</v>
      </c>
      <c r="F3977" s="9">
        <v>40460</v>
      </c>
      <c r="G3977" s="9">
        <v>14800</v>
      </c>
      <c r="H3977" s="61">
        <v>14448</v>
      </c>
      <c r="I3977" s="9">
        <v>5992</v>
      </c>
      <c r="J3977" s="9">
        <v>0</v>
      </c>
      <c r="K3977" s="9">
        <v>5859</v>
      </c>
      <c r="L3977" s="9">
        <v>21527</v>
      </c>
      <c r="M3977" s="9">
        <v>0</v>
      </c>
      <c r="O3977" s="11">
        <f t="shared" si="719"/>
        <v>103086</v>
      </c>
      <c r="P3977" s="11">
        <v>4625</v>
      </c>
      <c r="Q3977" s="11">
        <f t="shared" si="720"/>
        <v>1234</v>
      </c>
      <c r="S3977" s="11">
        <f t="shared" si="716"/>
        <v>98461</v>
      </c>
      <c r="T3977" s="11">
        <f t="shared" si="717"/>
        <v>98461</v>
      </c>
      <c r="U3977" s="11">
        <f t="shared" si="712"/>
        <v>14498</v>
      </c>
      <c r="V3977" s="11">
        <f t="shared" si="718"/>
        <v>76934</v>
      </c>
      <c r="W3977" s="12">
        <f t="shared" si="713"/>
        <v>0.7813652105909954</v>
      </c>
      <c r="X3977" s="11">
        <f t="shared" si="714"/>
        <v>21527</v>
      </c>
      <c r="Y3977" s="12">
        <f t="shared" si="715"/>
        <v>0.21863478940900458</v>
      </c>
    </row>
    <row r="3978" spans="1:25">
      <c r="A3978" s="1">
        <v>38675</v>
      </c>
      <c r="B3978" s="7" t="s">
        <v>67</v>
      </c>
      <c r="C3978" s="8" t="str">
        <f t="shared" si="711"/>
        <v>Sat</v>
      </c>
      <c r="E3978" s="10">
        <v>24</v>
      </c>
      <c r="F3978" s="9">
        <v>30384</v>
      </c>
      <c r="G3978" s="9">
        <v>12094</v>
      </c>
      <c r="H3978" s="61">
        <v>11516</v>
      </c>
      <c r="I3978" s="9">
        <v>4942</v>
      </c>
      <c r="J3978" s="9">
        <v>0</v>
      </c>
      <c r="K3978" s="9">
        <v>1357</v>
      </c>
      <c r="L3978" s="9">
        <v>16783</v>
      </c>
      <c r="M3978" s="9">
        <v>0</v>
      </c>
      <c r="O3978" s="11">
        <f t="shared" si="719"/>
        <v>77076</v>
      </c>
      <c r="P3978" s="11">
        <v>0</v>
      </c>
      <c r="Q3978" s="11">
        <f t="shared" si="720"/>
        <v>1357</v>
      </c>
      <c r="S3978" s="11">
        <f t="shared" si="716"/>
        <v>77076</v>
      </c>
      <c r="T3978" s="11">
        <f t="shared" si="717"/>
        <v>77076</v>
      </c>
      <c r="U3978" s="11">
        <f t="shared" si="712"/>
        <v>-21385</v>
      </c>
      <c r="V3978" s="11">
        <f t="shared" si="718"/>
        <v>60293</v>
      </c>
      <c r="W3978" s="12">
        <f t="shared" si="713"/>
        <v>0.78225387928797552</v>
      </c>
      <c r="X3978" s="11">
        <f t="shared" si="714"/>
        <v>16783</v>
      </c>
      <c r="Y3978" s="12">
        <f t="shared" si="715"/>
        <v>0.21774612071202448</v>
      </c>
    </row>
    <row r="3979" spans="1:25">
      <c r="A3979" s="1">
        <v>38676</v>
      </c>
      <c r="B3979" s="7" t="s">
        <v>67</v>
      </c>
      <c r="C3979" s="8" t="str">
        <f t="shared" si="711"/>
        <v>Sun</v>
      </c>
      <c r="E3979" s="10">
        <v>12</v>
      </c>
      <c r="F3979" s="9">
        <v>19544</v>
      </c>
      <c r="G3979" s="9">
        <v>8691</v>
      </c>
      <c r="H3979" s="61">
        <v>8440</v>
      </c>
      <c r="I3979" s="9">
        <v>3930</v>
      </c>
      <c r="J3979" s="9">
        <v>0</v>
      </c>
      <c r="K3979" s="9">
        <v>1309</v>
      </c>
      <c r="L3979" s="9">
        <v>10151</v>
      </c>
      <c r="M3979" s="9">
        <v>0</v>
      </c>
      <c r="O3979" s="11">
        <f t="shared" si="719"/>
        <v>52065</v>
      </c>
      <c r="P3979" s="11">
        <v>0</v>
      </c>
      <c r="Q3979" s="11">
        <f t="shared" si="720"/>
        <v>1309</v>
      </c>
      <c r="S3979" s="11">
        <f t="shared" si="716"/>
        <v>52065</v>
      </c>
      <c r="T3979" s="11">
        <f t="shared" si="717"/>
        <v>52065</v>
      </c>
      <c r="U3979" s="11">
        <f t="shared" si="712"/>
        <v>-25011</v>
      </c>
      <c r="V3979" s="11">
        <f t="shared" si="718"/>
        <v>41914</v>
      </c>
      <c r="W3979" s="12">
        <f t="shared" si="713"/>
        <v>0.80503217132430616</v>
      </c>
      <c r="X3979" s="11">
        <f t="shared" si="714"/>
        <v>10151</v>
      </c>
      <c r="Y3979" s="12">
        <f t="shared" si="715"/>
        <v>0.19496782867569384</v>
      </c>
    </row>
    <row r="3980" spans="1:25">
      <c r="A3980" s="1">
        <v>38677</v>
      </c>
      <c r="B3980" s="7" t="s">
        <v>67</v>
      </c>
      <c r="C3980" s="8" t="str">
        <f t="shared" si="711"/>
        <v>Mon</v>
      </c>
      <c r="E3980" s="10">
        <v>15</v>
      </c>
      <c r="F3980" s="9">
        <v>22203</v>
      </c>
      <c r="G3980" s="9">
        <v>10489</v>
      </c>
      <c r="H3980" s="61">
        <v>9615</v>
      </c>
      <c r="I3980" s="9">
        <v>4627</v>
      </c>
      <c r="J3980" s="9">
        <v>0</v>
      </c>
      <c r="K3980" s="9">
        <v>1393</v>
      </c>
      <c r="L3980" s="9">
        <v>16938</v>
      </c>
      <c r="M3980" s="9">
        <v>0</v>
      </c>
      <c r="O3980" s="11">
        <f t="shared" si="719"/>
        <v>65265</v>
      </c>
      <c r="P3980" s="11">
        <v>0</v>
      </c>
      <c r="Q3980" s="11">
        <f t="shared" si="720"/>
        <v>1393</v>
      </c>
      <c r="S3980" s="11">
        <f t="shared" si="716"/>
        <v>65265</v>
      </c>
      <c r="T3980" s="11">
        <f t="shared" si="717"/>
        <v>65265</v>
      </c>
      <c r="U3980" s="11">
        <f t="shared" si="712"/>
        <v>13200</v>
      </c>
      <c r="V3980" s="11">
        <f t="shared" si="718"/>
        <v>48327</v>
      </c>
      <c r="W3980" s="12">
        <f t="shared" si="713"/>
        <v>0.74047345437830381</v>
      </c>
      <c r="X3980" s="11">
        <f t="shared" si="714"/>
        <v>16938</v>
      </c>
      <c r="Y3980" s="12">
        <f t="shared" si="715"/>
        <v>0.25952654562169614</v>
      </c>
    </row>
    <row r="3981" spans="1:25">
      <c r="A3981" s="1">
        <v>38678</v>
      </c>
      <c r="B3981" s="7" t="s">
        <v>67</v>
      </c>
      <c r="C3981" s="8" t="str">
        <f t="shared" si="711"/>
        <v>Tue</v>
      </c>
      <c r="E3981" s="10">
        <v>21</v>
      </c>
      <c r="F3981" s="9">
        <v>31081</v>
      </c>
      <c r="G3981" s="9">
        <v>12991</v>
      </c>
      <c r="H3981" s="61">
        <v>12620</v>
      </c>
      <c r="I3981" s="9">
        <v>4724</v>
      </c>
      <c r="J3981" s="9">
        <v>50</v>
      </c>
      <c r="K3981" s="9">
        <v>20016</v>
      </c>
      <c r="L3981" s="9">
        <v>22467</v>
      </c>
      <c r="M3981" s="9">
        <v>0</v>
      </c>
      <c r="O3981" s="11">
        <f t="shared" si="719"/>
        <v>103949</v>
      </c>
      <c r="P3981" s="11">
        <v>18920</v>
      </c>
      <c r="Q3981" s="11">
        <f t="shared" si="720"/>
        <v>1096</v>
      </c>
      <c r="S3981" s="11">
        <f t="shared" si="716"/>
        <v>85029</v>
      </c>
      <c r="T3981" s="11">
        <f t="shared" si="717"/>
        <v>85029</v>
      </c>
      <c r="U3981" s="11">
        <f t="shared" si="712"/>
        <v>19764</v>
      </c>
      <c r="V3981" s="11">
        <f t="shared" si="718"/>
        <v>62562</v>
      </c>
      <c r="W3981" s="12">
        <f t="shared" si="713"/>
        <v>0.73577250114666759</v>
      </c>
      <c r="X3981" s="11">
        <f t="shared" si="714"/>
        <v>22467</v>
      </c>
      <c r="Y3981" s="12">
        <f t="shared" si="715"/>
        <v>0.26422749885333241</v>
      </c>
    </row>
    <row r="3982" spans="1:25">
      <c r="A3982" s="1">
        <v>38679</v>
      </c>
      <c r="B3982" s="7" t="s">
        <v>67</v>
      </c>
      <c r="C3982" s="8" t="str">
        <f t="shared" si="711"/>
        <v>Wed</v>
      </c>
      <c r="E3982" s="10">
        <v>24</v>
      </c>
      <c r="F3982" s="9">
        <v>32489</v>
      </c>
      <c r="G3982" s="9">
        <v>13472</v>
      </c>
      <c r="H3982" s="61">
        <v>12163</v>
      </c>
      <c r="I3982" s="9">
        <v>4182</v>
      </c>
      <c r="J3982" s="9">
        <v>0</v>
      </c>
      <c r="K3982" s="9">
        <v>21127</v>
      </c>
      <c r="L3982" s="9">
        <v>23525</v>
      </c>
      <c r="M3982" s="9">
        <v>0</v>
      </c>
      <c r="O3982" s="11">
        <f t="shared" si="719"/>
        <v>106958</v>
      </c>
      <c r="P3982" s="11">
        <v>20167</v>
      </c>
      <c r="Q3982" s="11">
        <f t="shared" si="720"/>
        <v>960</v>
      </c>
      <c r="S3982" s="11">
        <f t="shared" si="716"/>
        <v>86791</v>
      </c>
      <c r="T3982" s="11">
        <f t="shared" si="717"/>
        <v>86791</v>
      </c>
      <c r="U3982" s="11">
        <f t="shared" si="712"/>
        <v>1762</v>
      </c>
      <c r="V3982" s="11">
        <f t="shared" si="718"/>
        <v>63266</v>
      </c>
      <c r="W3982" s="12">
        <f t="shared" si="713"/>
        <v>0.72894654975746331</v>
      </c>
      <c r="X3982" s="11">
        <f t="shared" si="714"/>
        <v>23525</v>
      </c>
      <c r="Y3982" s="12">
        <f t="shared" si="715"/>
        <v>0.27105345024253669</v>
      </c>
    </row>
    <row r="3983" spans="1:25">
      <c r="A3983" s="1">
        <v>38680</v>
      </c>
      <c r="B3983" s="7" t="s">
        <v>67</v>
      </c>
      <c r="C3983" s="8" t="str">
        <f t="shared" si="711"/>
        <v>Thur</v>
      </c>
      <c r="E3983" s="10">
        <v>20</v>
      </c>
      <c r="F3983" s="9">
        <v>27190</v>
      </c>
      <c r="G3983" s="9">
        <v>12014</v>
      </c>
      <c r="H3983" s="61">
        <v>10243</v>
      </c>
      <c r="I3983" s="9">
        <v>3342</v>
      </c>
      <c r="J3983" s="9">
        <v>123</v>
      </c>
      <c r="K3983" s="9">
        <v>1327</v>
      </c>
      <c r="L3983" s="9">
        <v>23182</v>
      </c>
      <c r="M3983" s="9">
        <v>0</v>
      </c>
      <c r="O3983" s="11">
        <f t="shared" si="719"/>
        <v>77421</v>
      </c>
      <c r="P3983" s="11">
        <v>0</v>
      </c>
      <c r="Q3983" s="11">
        <f t="shared" si="720"/>
        <v>1327</v>
      </c>
      <c r="S3983" s="11">
        <f t="shared" si="716"/>
        <v>77421</v>
      </c>
      <c r="T3983" s="11">
        <f t="shared" si="717"/>
        <v>77421</v>
      </c>
      <c r="U3983" s="11">
        <f t="shared" si="712"/>
        <v>-9370</v>
      </c>
      <c r="V3983" s="11">
        <f t="shared" si="718"/>
        <v>54239</v>
      </c>
      <c r="W3983" s="12">
        <f t="shared" si="713"/>
        <v>0.70057219617416466</v>
      </c>
      <c r="X3983" s="11">
        <f t="shared" si="714"/>
        <v>23182</v>
      </c>
      <c r="Y3983" s="12">
        <f t="shared" si="715"/>
        <v>0.29942780382583539</v>
      </c>
    </row>
    <row r="3984" spans="1:25">
      <c r="A3984" s="1">
        <v>38681</v>
      </c>
      <c r="B3984" s="7" t="s">
        <v>67</v>
      </c>
      <c r="C3984" s="8" t="str">
        <f t="shared" si="711"/>
        <v>Fri</v>
      </c>
      <c r="E3984" s="10">
        <v>35</v>
      </c>
      <c r="F3984" s="9">
        <v>42180</v>
      </c>
      <c r="G3984" s="9">
        <v>15665</v>
      </c>
      <c r="H3984" s="61">
        <v>13984</v>
      </c>
      <c r="I3984" s="9">
        <v>5047</v>
      </c>
      <c r="J3984" s="9">
        <v>166</v>
      </c>
      <c r="K3984" s="9">
        <v>15431</v>
      </c>
      <c r="L3984" s="9">
        <v>28402</v>
      </c>
      <c r="M3984" s="9">
        <v>0</v>
      </c>
      <c r="O3984" s="11">
        <f t="shared" si="719"/>
        <v>120875</v>
      </c>
      <c r="P3984" s="11">
        <v>14424</v>
      </c>
      <c r="Q3984" s="11">
        <f t="shared" si="720"/>
        <v>1007</v>
      </c>
      <c r="S3984" s="11">
        <f t="shared" si="716"/>
        <v>106451</v>
      </c>
      <c r="T3984" s="11">
        <f t="shared" si="717"/>
        <v>106451</v>
      </c>
      <c r="U3984" s="11">
        <f t="shared" si="712"/>
        <v>29030</v>
      </c>
      <c r="V3984" s="11">
        <f t="shared" si="718"/>
        <v>78049</v>
      </c>
      <c r="W3984" s="12">
        <f t="shared" si="713"/>
        <v>0.7331917971648928</v>
      </c>
      <c r="X3984" s="11">
        <f t="shared" si="714"/>
        <v>28402</v>
      </c>
      <c r="Y3984" s="12">
        <f t="shared" si="715"/>
        <v>0.26680820283510726</v>
      </c>
    </row>
    <row r="3985" spans="1:31">
      <c r="A3985" s="1">
        <v>38682</v>
      </c>
      <c r="B3985" s="7" t="s">
        <v>67</v>
      </c>
      <c r="C3985" s="8" t="str">
        <f t="shared" si="711"/>
        <v>Sat</v>
      </c>
      <c r="E3985" s="10">
        <v>27</v>
      </c>
      <c r="F3985" s="9">
        <v>32141</v>
      </c>
      <c r="G3985" s="9">
        <v>13489</v>
      </c>
      <c r="H3985" s="61">
        <v>11547</v>
      </c>
      <c r="I3985" s="9">
        <v>3957</v>
      </c>
      <c r="J3985" s="9">
        <v>2</v>
      </c>
      <c r="K3985" s="9">
        <v>12850</v>
      </c>
      <c r="L3985" s="9">
        <v>23997</v>
      </c>
      <c r="M3985" s="9">
        <v>0</v>
      </c>
      <c r="O3985" s="11">
        <f t="shared" si="719"/>
        <v>97983</v>
      </c>
      <c r="P3985" s="11">
        <v>11647</v>
      </c>
      <c r="Q3985" s="11">
        <f t="shared" si="720"/>
        <v>1203</v>
      </c>
      <c r="S3985" s="11">
        <f t="shared" si="716"/>
        <v>86336</v>
      </c>
      <c r="T3985" s="11">
        <f t="shared" si="717"/>
        <v>86336</v>
      </c>
      <c r="U3985" s="11">
        <f t="shared" si="712"/>
        <v>-20115</v>
      </c>
      <c r="V3985" s="11">
        <f t="shared" si="718"/>
        <v>62339</v>
      </c>
      <c r="W3985" s="12">
        <f t="shared" si="713"/>
        <v>0.72205105633802813</v>
      </c>
      <c r="X3985" s="11">
        <f t="shared" si="714"/>
        <v>23997</v>
      </c>
      <c r="Y3985" s="12">
        <f t="shared" si="715"/>
        <v>0.27794894366197181</v>
      </c>
    </row>
    <row r="3986" spans="1:31">
      <c r="A3986" s="1">
        <v>38683</v>
      </c>
      <c r="B3986" s="7" t="s">
        <v>67</v>
      </c>
      <c r="C3986" s="8" t="str">
        <f t="shared" si="711"/>
        <v>Sun</v>
      </c>
      <c r="E3986" s="10">
        <v>14</v>
      </c>
      <c r="F3986" s="9">
        <v>19678</v>
      </c>
      <c r="G3986" s="9">
        <v>10488</v>
      </c>
      <c r="H3986" s="61">
        <v>8476</v>
      </c>
      <c r="I3986" s="9">
        <v>2552</v>
      </c>
      <c r="J3986" s="9">
        <v>0</v>
      </c>
      <c r="K3986" s="9">
        <v>1689</v>
      </c>
      <c r="L3986" s="9">
        <v>19952</v>
      </c>
      <c r="M3986" s="9">
        <v>0</v>
      </c>
      <c r="O3986" s="11">
        <f t="shared" si="719"/>
        <v>62835</v>
      </c>
      <c r="P3986" s="11">
        <v>0</v>
      </c>
      <c r="Q3986" s="11">
        <f t="shared" si="720"/>
        <v>1689</v>
      </c>
      <c r="S3986" s="11">
        <f t="shared" si="716"/>
        <v>62835</v>
      </c>
      <c r="T3986" s="11">
        <f t="shared" si="717"/>
        <v>62835</v>
      </c>
      <c r="U3986" s="11">
        <f t="shared" si="712"/>
        <v>-23501</v>
      </c>
      <c r="V3986" s="11">
        <f t="shared" si="718"/>
        <v>42883</v>
      </c>
      <c r="W3986" s="12">
        <f t="shared" si="713"/>
        <v>0.68246996100899182</v>
      </c>
      <c r="X3986" s="11">
        <f t="shared" si="714"/>
        <v>19952</v>
      </c>
      <c r="Y3986" s="12">
        <f t="shared" si="715"/>
        <v>0.31753003899100818</v>
      </c>
    </row>
    <row r="3987" spans="1:31">
      <c r="A3987" s="1">
        <v>38684</v>
      </c>
      <c r="B3987" s="7" t="s">
        <v>67</v>
      </c>
      <c r="C3987" s="8" t="str">
        <f t="shared" si="711"/>
        <v>Mon</v>
      </c>
      <c r="E3987" s="10">
        <v>0</v>
      </c>
      <c r="F3987" s="9">
        <v>5678</v>
      </c>
      <c r="G3987" s="9">
        <v>7329</v>
      </c>
      <c r="H3987" s="61">
        <v>5503</v>
      </c>
      <c r="I3987" s="9">
        <v>1190</v>
      </c>
      <c r="J3987" s="9">
        <v>0</v>
      </c>
      <c r="K3987" s="9">
        <v>1440</v>
      </c>
      <c r="L3987" s="9">
        <v>16096</v>
      </c>
      <c r="M3987" s="9">
        <v>0</v>
      </c>
      <c r="O3987" s="11">
        <f t="shared" si="719"/>
        <v>37236</v>
      </c>
      <c r="P3987" s="11">
        <v>0</v>
      </c>
      <c r="Q3987" s="11">
        <f t="shared" si="720"/>
        <v>1440</v>
      </c>
      <c r="S3987" s="11">
        <f t="shared" si="716"/>
        <v>37236</v>
      </c>
      <c r="T3987" s="11">
        <f t="shared" si="717"/>
        <v>37236</v>
      </c>
      <c r="U3987" s="11">
        <f t="shared" si="712"/>
        <v>-25599</v>
      </c>
      <c r="V3987" s="11">
        <f t="shared" si="718"/>
        <v>21140</v>
      </c>
      <c r="W3987" s="12">
        <f t="shared" si="713"/>
        <v>0.56773015361478141</v>
      </c>
      <c r="X3987" s="11">
        <f t="shared" si="714"/>
        <v>16096</v>
      </c>
      <c r="Y3987" s="12">
        <f t="shared" si="715"/>
        <v>0.43226984638521859</v>
      </c>
    </row>
    <row r="3988" spans="1:31">
      <c r="A3988" s="1">
        <v>38685</v>
      </c>
      <c r="B3988" s="7" t="s">
        <v>67</v>
      </c>
      <c r="C3988" s="8" t="str">
        <f t="shared" si="711"/>
        <v>Tue</v>
      </c>
      <c r="E3988" s="10">
        <v>1</v>
      </c>
      <c r="F3988" s="9">
        <v>6007</v>
      </c>
      <c r="G3988" s="9">
        <v>7615</v>
      </c>
      <c r="H3988" s="61">
        <v>5985</v>
      </c>
      <c r="I3988" s="9">
        <v>1438</v>
      </c>
      <c r="J3988" s="9">
        <v>0</v>
      </c>
      <c r="K3988" s="9">
        <v>1569</v>
      </c>
      <c r="L3988" s="9">
        <v>16556</v>
      </c>
      <c r="M3988" s="9">
        <v>0</v>
      </c>
      <c r="O3988" s="11">
        <f t="shared" si="719"/>
        <v>39170</v>
      </c>
      <c r="P3988" s="11">
        <v>0</v>
      </c>
      <c r="Q3988" s="11">
        <f t="shared" si="720"/>
        <v>1569</v>
      </c>
      <c r="S3988" s="11">
        <f t="shared" si="716"/>
        <v>39170</v>
      </c>
      <c r="T3988" s="11">
        <f t="shared" si="717"/>
        <v>39170</v>
      </c>
      <c r="U3988" s="11">
        <f t="shared" si="712"/>
        <v>1934</v>
      </c>
      <c r="V3988" s="11">
        <f t="shared" si="718"/>
        <v>22614</v>
      </c>
      <c r="W3988" s="12">
        <f t="shared" si="713"/>
        <v>0.57732958897115139</v>
      </c>
      <c r="X3988" s="11">
        <f t="shared" si="714"/>
        <v>16556</v>
      </c>
      <c r="Y3988" s="12">
        <f t="shared" si="715"/>
        <v>0.42267041102884861</v>
      </c>
    </row>
    <row r="3989" spans="1:31">
      <c r="A3989" s="1">
        <v>38686</v>
      </c>
      <c r="B3989" s="7" t="s">
        <v>67</v>
      </c>
      <c r="C3989" s="8" t="str">
        <f t="shared" si="711"/>
        <v>Wed</v>
      </c>
      <c r="E3989" s="10">
        <v>17</v>
      </c>
      <c r="F3989" s="9">
        <v>18917</v>
      </c>
      <c r="G3989" s="9">
        <v>11344</v>
      </c>
      <c r="H3989" s="61">
        <v>10128</v>
      </c>
      <c r="I3989" s="9">
        <v>2917</v>
      </c>
      <c r="J3989" s="9">
        <v>14</v>
      </c>
      <c r="K3989" s="9">
        <v>1870</v>
      </c>
      <c r="L3989" s="9">
        <v>22246</v>
      </c>
      <c r="M3989" s="9">
        <v>0</v>
      </c>
      <c r="O3989" s="11">
        <f t="shared" si="719"/>
        <v>67436</v>
      </c>
      <c r="P3989" s="11">
        <v>0</v>
      </c>
      <c r="Q3989" s="11">
        <f t="shared" si="720"/>
        <v>1870</v>
      </c>
      <c r="S3989" s="11">
        <f t="shared" si="716"/>
        <v>67436</v>
      </c>
      <c r="T3989" s="11">
        <f t="shared" si="717"/>
        <v>67436</v>
      </c>
      <c r="U3989" s="11">
        <f t="shared" si="712"/>
        <v>28266</v>
      </c>
      <c r="V3989" s="11">
        <f t="shared" si="718"/>
        <v>45190</v>
      </c>
      <c r="W3989" s="12">
        <f t="shared" si="713"/>
        <v>0.67011685153330569</v>
      </c>
      <c r="X3989" s="11">
        <f t="shared" si="714"/>
        <v>22246</v>
      </c>
      <c r="Y3989" s="12">
        <f t="shared" si="715"/>
        <v>0.32988314846669436</v>
      </c>
    </row>
    <row r="3990" spans="1:31">
      <c r="A3990" s="1">
        <v>38687</v>
      </c>
      <c r="B3990" s="7" t="s">
        <v>68</v>
      </c>
      <c r="C3990" s="8" t="str">
        <f t="shared" si="711"/>
        <v>Thur</v>
      </c>
      <c r="E3990" s="10">
        <v>24</v>
      </c>
      <c r="F3990" s="9">
        <v>29636</v>
      </c>
      <c r="G3990" s="9">
        <v>13336</v>
      </c>
      <c r="H3990" s="61">
        <v>12403</v>
      </c>
      <c r="I3990" s="9">
        <v>3808</v>
      </c>
      <c r="J3990" s="9">
        <v>29</v>
      </c>
      <c r="K3990" s="9">
        <v>8565</v>
      </c>
      <c r="L3990" s="9">
        <v>25249</v>
      </c>
      <c r="M3990" s="9">
        <v>181</v>
      </c>
      <c r="O3990" s="11">
        <f t="shared" si="719"/>
        <v>93207</v>
      </c>
      <c r="P3990" s="11">
        <v>7058</v>
      </c>
      <c r="Q3990" s="11">
        <f t="shared" si="720"/>
        <v>1507</v>
      </c>
      <c r="S3990" s="11">
        <f t="shared" ref="S3990:S4053" si="721">O3990-P3990</f>
        <v>86149</v>
      </c>
      <c r="T3990" s="11">
        <f t="shared" si="717"/>
        <v>86149</v>
      </c>
      <c r="U3990" s="11">
        <f t="shared" ref="U3990:U4051" si="722">S3990-S3989</f>
        <v>18713</v>
      </c>
      <c r="V3990" s="11">
        <f t="shared" si="718"/>
        <v>60719</v>
      </c>
      <c r="W3990" s="12">
        <f t="shared" ref="W3990:W4020" si="723">V3990/S3990</f>
        <v>0.70481375291645865</v>
      </c>
      <c r="X3990" s="11">
        <f t="shared" ref="X3990:X4020" si="724">SUM(L3990:M3990)</f>
        <v>25430</v>
      </c>
      <c r="Y3990" s="12">
        <f t="shared" ref="Y3990:Y4020" si="725">X3990/S3990</f>
        <v>0.2951862470835413</v>
      </c>
      <c r="AA3990" s="9">
        <f>INTERCEPT(T3990:T4020,E3990:E4020)</f>
        <v>21121.935308606189</v>
      </c>
      <c r="AB3990" s="9">
        <f>SLOPE(T3990:T4020,E3990:E4020)</f>
        <v>2938.3173717762975</v>
      </c>
      <c r="AC3990" s="12">
        <f>RSQ(T3990:T4020,E3990:E4020)</f>
        <v>0.90987669866842602</v>
      </c>
      <c r="AD3990" s="9">
        <f>AA3990+(AB3990*55)</f>
        <v>182729.39075630254</v>
      </c>
      <c r="AE3990" s="10">
        <f>SUM(E3990:E4020)</f>
        <v>835</v>
      </c>
    </row>
    <row r="3991" spans="1:31">
      <c r="A3991" s="1">
        <v>38688</v>
      </c>
      <c r="B3991" s="7" t="s">
        <v>68</v>
      </c>
      <c r="C3991" s="8" t="str">
        <f t="shared" si="711"/>
        <v>Fri</v>
      </c>
      <c r="E3991" s="10">
        <v>28</v>
      </c>
      <c r="F3991" s="9">
        <v>38137</v>
      </c>
      <c r="G3991" s="9">
        <v>14980</v>
      </c>
      <c r="H3991" s="61">
        <v>13803</v>
      </c>
      <c r="I3991" s="9">
        <v>4802</v>
      </c>
      <c r="J3991" s="9">
        <v>97</v>
      </c>
      <c r="K3991" s="9">
        <v>33809</v>
      </c>
      <c r="L3991" s="9">
        <v>28024</v>
      </c>
      <c r="M3991" s="9">
        <v>701</v>
      </c>
      <c r="O3991" s="11">
        <f t="shared" si="719"/>
        <v>134353</v>
      </c>
      <c r="P3991" s="11">
        <v>32968</v>
      </c>
      <c r="Q3991" s="11">
        <f t="shared" si="720"/>
        <v>841</v>
      </c>
      <c r="S3991" s="11">
        <f t="shared" si="721"/>
        <v>101385</v>
      </c>
      <c r="T3991" s="11">
        <f t="shared" si="717"/>
        <v>101385</v>
      </c>
      <c r="U3991" s="11">
        <f t="shared" si="722"/>
        <v>15236</v>
      </c>
      <c r="V3991" s="11">
        <f t="shared" si="718"/>
        <v>72660</v>
      </c>
      <c r="W3991" s="12">
        <f t="shared" si="723"/>
        <v>0.71667406421068203</v>
      </c>
      <c r="X3991" s="11">
        <f t="shared" si="724"/>
        <v>28725</v>
      </c>
      <c r="Y3991" s="12">
        <f t="shared" si="725"/>
        <v>0.28332593578931797</v>
      </c>
    </row>
    <row r="3992" spans="1:31">
      <c r="A3992" s="1">
        <v>38689</v>
      </c>
      <c r="B3992" s="7" t="s">
        <v>68</v>
      </c>
      <c r="C3992" s="8" t="str">
        <f t="shared" si="711"/>
        <v>Sat</v>
      </c>
      <c r="E3992" s="10">
        <v>25</v>
      </c>
      <c r="F3992" s="9">
        <v>31034</v>
      </c>
      <c r="G3992" s="9">
        <v>13183</v>
      </c>
      <c r="H3992" s="61">
        <v>11977</v>
      </c>
      <c r="I3992" s="9">
        <v>4183</v>
      </c>
      <c r="J3992" s="9">
        <v>7</v>
      </c>
      <c r="K3992" s="9">
        <v>21142</v>
      </c>
      <c r="L3992" s="9">
        <v>25544</v>
      </c>
      <c r="M3992" s="9">
        <v>127</v>
      </c>
      <c r="O3992" s="11">
        <f t="shared" si="719"/>
        <v>107197</v>
      </c>
      <c r="P3992" s="11">
        <v>23289</v>
      </c>
      <c r="Q3992" s="11">
        <f t="shared" si="720"/>
        <v>-2147</v>
      </c>
      <c r="S3992" s="11">
        <f t="shared" si="721"/>
        <v>83908</v>
      </c>
      <c r="T3992" s="11">
        <f t="shared" si="717"/>
        <v>83908</v>
      </c>
      <c r="U3992" s="11">
        <f t="shared" si="722"/>
        <v>-17477</v>
      </c>
      <c r="V3992" s="11">
        <f t="shared" si="718"/>
        <v>58237</v>
      </c>
      <c r="W3992" s="12">
        <f t="shared" si="723"/>
        <v>0.69405777756590548</v>
      </c>
      <c r="X3992" s="11">
        <f t="shared" si="724"/>
        <v>25671</v>
      </c>
      <c r="Y3992" s="12">
        <f t="shared" si="725"/>
        <v>0.30594222243409447</v>
      </c>
    </row>
    <row r="3993" spans="1:31">
      <c r="A3993" s="1">
        <v>38690</v>
      </c>
      <c r="B3993" s="7" t="s">
        <v>68</v>
      </c>
      <c r="C3993" s="8" t="str">
        <f t="shared" si="711"/>
        <v>Sun</v>
      </c>
      <c r="E3993" s="10">
        <v>16</v>
      </c>
      <c r="F3993" s="9">
        <v>21250</v>
      </c>
      <c r="G3993" s="9">
        <v>11443</v>
      </c>
      <c r="H3993" s="61">
        <v>9996</v>
      </c>
      <c r="I3993" s="9">
        <v>3203</v>
      </c>
      <c r="J3993" s="9">
        <v>0</v>
      </c>
      <c r="K3993" s="9">
        <v>14413</v>
      </c>
      <c r="L3993" s="9">
        <v>23038</v>
      </c>
      <c r="M3993" s="9">
        <v>222</v>
      </c>
      <c r="O3993" s="11">
        <f t="shared" si="719"/>
        <v>83565</v>
      </c>
      <c r="P3993" s="11">
        <v>13140</v>
      </c>
      <c r="Q3993" s="11">
        <f t="shared" si="720"/>
        <v>1273</v>
      </c>
      <c r="S3993" s="11">
        <f t="shared" si="721"/>
        <v>70425</v>
      </c>
      <c r="T3993" s="11">
        <f t="shared" si="717"/>
        <v>70425</v>
      </c>
      <c r="U3993" s="11">
        <f t="shared" si="722"/>
        <v>-13483</v>
      </c>
      <c r="V3993" s="11">
        <f t="shared" si="718"/>
        <v>47165</v>
      </c>
      <c r="W3993" s="12">
        <f t="shared" si="723"/>
        <v>0.66971955981540643</v>
      </c>
      <c r="X3993" s="11">
        <f t="shared" si="724"/>
        <v>23260</v>
      </c>
      <c r="Y3993" s="12">
        <f t="shared" si="725"/>
        <v>0.33028044018459352</v>
      </c>
    </row>
    <row r="3994" spans="1:31">
      <c r="A3994" s="1">
        <v>38691</v>
      </c>
      <c r="B3994" s="7" t="s">
        <v>68</v>
      </c>
      <c r="C3994" s="8" t="str">
        <f t="shared" si="711"/>
        <v>Mon</v>
      </c>
      <c r="E3994" s="10">
        <v>32</v>
      </c>
      <c r="F3994" s="9">
        <v>41996</v>
      </c>
      <c r="G3994" s="9">
        <v>17791</v>
      </c>
      <c r="H3994" s="61">
        <v>14298</v>
      </c>
      <c r="I3994" s="9">
        <v>5394</v>
      </c>
      <c r="J3994" s="9">
        <v>161</v>
      </c>
      <c r="K3994" s="9">
        <v>11689</v>
      </c>
      <c r="L3994" s="9">
        <v>32146</v>
      </c>
      <c r="M3994" s="9">
        <v>1924</v>
      </c>
      <c r="O3994" s="11">
        <f t="shared" si="719"/>
        <v>125399</v>
      </c>
      <c r="P3994" s="11">
        <v>10421</v>
      </c>
      <c r="Q3994" s="11">
        <f t="shared" si="720"/>
        <v>1268</v>
      </c>
      <c r="S3994" s="11">
        <f t="shared" si="721"/>
        <v>114978</v>
      </c>
      <c r="T3994" s="11">
        <f t="shared" si="717"/>
        <v>114978</v>
      </c>
      <c r="U3994" s="11">
        <f t="shared" si="722"/>
        <v>44553</v>
      </c>
      <c r="V3994" s="11">
        <f t="shared" si="718"/>
        <v>80908</v>
      </c>
      <c r="W3994" s="12">
        <f t="shared" si="723"/>
        <v>0.70368244359790566</v>
      </c>
      <c r="X3994" s="11">
        <f t="shared" si="724"/>
        <v>34070</v>
      </c>
      <c r="Y3994" s="12">
        <f t="shared" si="725"/>
        <v>0.29631755640209434</v>
      </c>
    </row>
    <row r="3995" spans="1:31">
      <c r="A3995" s="1">
        <v>38692</v>
      </c>
      <c r="B3995" s="7" t="s">
        <v>68</v>
      </c>
      <c r="C3995" s="8" t="str">
        <f t="shared" si="711"/>
        <v>Tue</v>
      </c>
      <c r="E3995" s="10">
        <v>34</v>
      </c>
      <c r="F3995" s="9">
        <v>41493</v>
      </c>
      <c r="G3995" s="9">
        <v>18328</v>
      </c>
      <c r="H3995" s="61">
        <v>14323</v>
      </c>
      <c r="I3995" s="9">
        <v>5646</v>
      </c>
      <c r="J3995" s="9">
        <v>2127</v>
      </c>
      <c r="K3995" s="9">
        <v>1755</v>
      </c>
      <c r="L3995" s="9">
        <v>32839</v>
      </c>
      <c r="M3995" s="9">
        <v>2191</v>
      </c>
      <c r="O3995" s="11">
        <f t="shared" si="719"/>
        <v>118702</v>
      </c>
      <c r="P3995" s="11">
        <v>0</v>
      </c>
      <c r="Q3995" s="11">
        <f t="shared" si="720"/>
        <v>1755</v>
      </c>
      <c r="S3995" s="11">
        <f t="shared" si="721"/>
        <v>118702</v>
      </c>
      <c r="T3995" s="11">
        <f t="shared" si="717"/>
        <v>118702</v>
      </c>
      <c r="U3995" s="11">
        <f t="shared" si="722"/>
        <v>3724</v>
      </c>
      <c r="V3995" s="11">
        <f t="shared" si="718"/>
        <v>83672</v>
      </c>
      <c r="W3995" s="12">
        <f t="shared" si="723"/>
        <v>0.70489124024868999</v>
      </c>
      <c r="X3995" s="11">
        <f t="shared" si="724"/>
        <v>35030</v>
      </c>
      <c r="Y3995" s="12">
        <f t="shared" si="725"/>
        <v>0.29510875975131001</v>
      </c>
    </row>
    <row r="3996" spans="1:31">
      <c r="A3996" s="1">
        <v>38693</v>
      </c>
      <c r="B3996" s="7" t="s">
        <v>68</v>
      </c>
      <c r="C3996" s="8" t="str">
        <f t="shared" si="711"/>
        <v>Wed</v>
      </c>
      <c r="E3996" s="10">
        <v>35</v>
      </c>
      <c r="F3996" s="9">
        <v>41993</v>
      </c>
      <c r="G3996" s="9">
        <v>18960</v>
      </c>
      <c r="H3996" s="61">
        <v>14434</v>
      </c>
      <c r="I3996" s="9">
        <v>5747</v>
      </c>
      <c r="J3996" s="9">
        <v>2178</v>
      </c>
      <c r="K3996" s="9">
        <v>1353</v>
      </c>
      <c r="L3996" s="9">
        <v>33108</v>
      </c>
      <c r="M3996" s="9">
        <v>2845</v>
      </c>
      <c r="O3996" s="11">
        <f t="shared" si="719"/>
        <v>120618</v>
      </c>
      <c r="P3996" s="11">
        <v>0</v>
      </c>
      <c r="Q3996" s="11">
        <f t="shared" si="720"/>
        <v>1353</v>
      </c>
      <c r="S3996" s="11">
        <f t="shared" si="721"/>
        <v>120618</v>
      </c>
      <c r="T3996" s="11">
        <f t="shared" si="717"/>
        <v>120618</v>
      </c>
      <c r="U3996" s="11">
        <f t="shared" si="722"/>
        <v>1916</v>
      </c>
      <c r="V3996" s="11">
        <f t="shared" si="718"/>
        <v>84665</v>
      </c>
      <c r="W3996" s="12">
        <f t="shared" si="723"/>
        <v>0.70192674393539933</v>
      </c>
      <c r="X3996" s="11">
        <f t="shared" si="724"/>
        <v>35953</v>
      </c>
      <c r="Y3996" s="12">
        <f t="shared" si="725"/>
        <v>0.29807325606460067</v>
      </c>
    </row>
    <row r="3997" spans="1:31">
      <c r="A3997" s="1">
        <v>38694</v>
      </c>
      <c r="B3997" s="7" t="s">
        <v>68</v>
      </c>
      <c r="C3997" s="8" t="str">
        <f t="shared" si="711"/>
        <v>Thur</v>
      </c>
      <c r="E3997" s="10">
        <v>33</v>
      </c>
      <c r="F3997" s="9">
        <v>43374</v>
      </c>
      <c r="G3997" s="9">
        <v>18966</v>
      </c>
      <c r="H3997" s="61">
        <v>14319</v>
      </c>
      <c r="I3997" s="9">
        <v>5658</v>
      </c>
      <c r="J3997" s="9">
        <v>1812</v>
      </c>
      <c r="K3997" s="9">
        <v>1260</v>
      </c>
      <c r="L3997" s="9">
        <v>33382</v>
      </c>
      <c r="M3997" s="9">
        <v>3137</v>
      </c>
      <c r="O3997" s="11">
        <f t="shared" si="719"/>
        <v>121908</v>
      </c>
      <c r="P3997" s="11">
        <v>0</v>
      </c>
      <c r="Q3997" s="11">
        <f t="shared" si="720"/>
        <v>1260</v>
      </c>
      <c r="S3997" s="11">
        <f t="shared" si="721"/>
        <v>121908</v>
      </c>
      <c r="T3997" s="11">
        <f t="shared" si="717"/>
        <v>121908</v>
      </c>
      <c r="U3997" s="11">
        <f t="shared" si="722"/>
        <v>1290</v>
      </c>
      <c r="V3997" s="11">
        <f t="shared" si="718"/>
        <v>85389</v>
      </c>
      <c r="W3997" s="12">
        <f t="shared" si="723"/>
        <v>0.70043803523968895</v>
      </c>
      <c r="X3997" s="11">
        <f t="shared" si="724"/>
        <v>36519</v>
      </c>
      <c r="Y3997" s="12">
        <f t="shared" si="725"/>
        <v>0.29956196476031105</v>
      </c>
    </row>
    <row r="3998" spans="1:31">
      <c r="A3998" s="1">
        <v>38695</v>
      </c>
      <c r="B3998" s="7" t="s">
        <v>68</v>
      </c>
      <c r="C3998" s="8" t="str">
        <f t="shared" si="711"/>
        <v>Fri</v>
      </c>
      <c r="E3998" s="10">
        <v>32</v>
      </c>
      <c r="F3998" s="9">
        <v>40344</v>
      </c>
      <c r="G3998" s="9">
        <v>17556</v>
      </c>
      <c r="H3998" s="61">
        <v>14089</v>
      </c>
      <c r="I3998" s="9">
        <v>5261</v>
      </c>
      <c r="J3998" s="9">
        <v>1486</v>
      </c>
      <c r="K3998" s="9">
        <v>1613</v>
      </c>
      <c r="L3998" s="9">
        <v>32001</v>
      </c>
      <c r="M3998" s="9">
        <v>2304</v>
      </c>
      <c r="O3998" s="11">
        <f t="shared" si="719"/>
        <v>114654</v>
      </c>
      <c r="P3998" s="11">
        <v>0</v>
      </c>
      <c r="Q3998" s="11">
        <f t="shared" si="720"/>
        <v>1613</v>
      </c>
      <c r="S3998" s="11">
        <f t="shared" si="721"/>
        <v>114654</v>
      </c>
      <c r="T3998" s="11">
        <f t="shared" si="717"/>
        <v>114654</v>
      </c>
      <c r="U3998" s="11">
        <f t="shared" si="722"/>
        <v>-7254</v>
      </c>
      <c r="V3998" s="11">
        <f t="shared" si="718"/>
        <v>80349</v>
      </c>
      <c r="W3998" s="12">
        <f t="shared" si="723"/>
        <v>0.70079543670521749</v>
      </c>
      <c r="X3998" s="11">
        <f t="shared" si="724"/>
        <v>34305</v>
      </c>
      <c r="Y3998" s="12">
        <f t="shared" si="725"/>
        <v>0.29920456329478257</v>
      </c>
    </row>
    <row r="3999" spans="1:31">
      <c r="A3999" s="1">
        <v>38696</v>
      </c>
      <c r="B3999" s="7" t="s">
        <v>68</v>
      </c>
      <c r="C3999" s="8" t="str">
        <f t="shared" si="711"/>
        <v>Sat</v>
      </c>
      <c r="E3999" s="10">
        <v>30</v>
      </c>
      <c r="F3999" s="9">
        <v>36583</v>
      </c>
      <c r="G3999" s="9">
        <v>16124</v>
      </c>
      <c r="H3999" s="61">
        <v>13525</v>
      </c>
      <c r="I3999" s="9">
        <v>4663</v>
      </c>
      <c r="J3999" s="9">
        <v>1056</v>
      </c>
      <c r="K3999" s="9">
        <v>1599</v>
      </c>
      <c r="L3999" s="9">
        <v>30116</v>
      </c>
      <c r="M3999" s="9">
        <v>955</v>
      </c>
      <c r="O3999" s="11">
        <f t="shared" si="719"/>
        <v>104621</v>
      </c>
      <c r="P3999" s="11">
        <v>0</v>
      </c>
      <c r="Q3999" s="11">
        <f t="shared" si="720"/>
        <v>1599</v>
      </c>
      <c r="S3999" s="11">
        <f t="shared" si="721"/>
        <v>104621</v>
      </c>
      <c r="T3999" s="11">
        <f t="shared" si="717"/>
        <v>104621</v>
      </c>
      <c r="U3999" s="11">
        <f t="shared" si="722"/>
        <v>-10033</v>
      </c>
      <c r="V3999" s="11">
        <f t="shared" si="718"/>
        <v>73550</v>
      </c>
      <c r="W3999" s="12">
        <f t="shared" si="723"/>
        <v>0.70301373529214972</v>
      </c>
      <c r="X3999" s="11">
        <f t="shared" si="724"/>
        <v>31071</v>
      </c>
      <c r="Y3999" s="12">
        <f t="shared" si="725"/>
        <v>0.29698626470785022</v>
      </c>
    </row>
    <row r="4000" spans="1:31">
      <c r="A4000" s="1">
        <v>38697</v>
      </c>
      <c r="B4000" s="7" t="s">
        <v>68</v>
      </c>
      <c r="C4000" s="8" t="str">
        <f t="shared" si="711"/>
        <v>Sun</v>
      </c>
      <c r="E4000" s="10">
        <v>24</v>
      </c>
      <c r="F4000" s="9">
        <v>32304</v>
      </c>
      <c r="G4000" s="9">
        <v>15115</v>
      </c>
      <c r="H4000" s="61">
        <v>12942</v>
      </c>
      <c r="I4000" s="9">
        <v>4239</v>
      </c>
      <c r="J4000" s="9">
        <v>565</v>
      </c>
      <c r="K4000" s="9">
        <v>1586</v>
      </c>
      <c r="L4000" s="9">
        <v>28261</v>
      </c>
      <c r="M4000" s="9">
        <v>494</v>
      </c>
      <c r="O4000" s="11">
        <f t="shared" si="719"/>
        <v>95506</v>
      </c>
      <c r="P4000" s="11">
        <v>0</v>
      </c>
      <c r="Q4000" s="11">
        <f t="shared" si="720"/>
        <v>1586</v>
      </c>
      <c r="S4000" s="11">
        <f t="shared" si="721"/>
        <v>95506</v>
      </c>
      <c r="T4000" s="11">
        <f t="shared" si="717"/>
        <v>95506</v>
      </c>
      <c r="U4000" s="11">
        <f t="shared" si="722"/>
        <v>-9115</v>
      </c>
      <c r="V4000" s="11">
        <f t="shared" si="718"/>
        <v>66751</v>
      </c>
      <c r="W4000" s="12">
        <f t="shared" si="723"/>
        <v>0.69891943961635916</v>
      </c>
      <c r="X4000" s="11">
        <f t="shared" si="724"/>
        <v>28755</v>
      </c>
      <c r="Y4000" s="12">
        <f t="shared" si="725"/>
        <v>0.30108056038364084</v>
      </c>
    </row>
    <row r="4001" spans="1:25">
      <c r="A4001" s="1">
        <v>38698</v>
      </c>
      <c r="B4001" s="7" t="s">
        <v>68</v>
      </c>
      <c r="C4001" s="8" t="str">
        <f t="shared" si="711"/>
        <v>Mon</v>
      </c>
      <c r="E4001" s="10">
        <v>26</v>
      </c>
      <c r="F4001" s="9">
        <v>37766</v>
      </c>
      <c r="G4001" s="9">
        <v>17236</v>
      </c>
      <c r="H4001" s="61">
        <v>13951</v>
      </c>
      <c r="I4001" s="9">
        <v>4862</v>
      </c>
      <c r="J4001" s="9">
        <v>52</v>
      </c>
      <c r="K4001" s="9">
        <v>1563</v>
      </c>
      <c r="L4001" s="9">
        <v>31877</v>
      </c>
      <c r="M4001" s="9">
        <v>1692</v>
      </c>
      <c r="O4001" s="11">
        <f t="shared" si="719"/>
        <v>108999</v>
      </c>
      <c r="P4001" s="11">
        <v>0</v>
      </c>
      <c r="Q4001" s="11">
        <f t="shared" si="720"/>
        <v>1563</v>
      </c>
      <c r="S4001" s="11">
        <f t="shared" si="721"/>
        <v>108999</v>
      </c>
      <c r="T4001" s="11">
        <f t="shared" si="717"/>
        <v>108999</v>
      </c>
      <c r="U4001" s="11">
        <f t="shared" si="722"/>
        <v>13493</v>
      </c>
      <c r="V4001" s="11">
        <f t="shared" si="718"/>
        <v>75430</v>
      </c>
      <c r="W4001" s="12">
        <f t="shared" si="723"/>
        <v>0.69202469747428874</v>
      </c>
      <c r="X4001" s="11">
        <f t="shared" si="724"/>
        <v>33569</v>
      </c>
      <c r="Y4001" s="12">
        <f t="shared" si="725"/>
        <v>0.30797530252571126</v>
      </c>
    </row>
    <row r="4002" spans="1:25">
      <c r="A4002" s="1">
        <v>38699</v>
      </c>
      <c r="B4002" s="7" t="s">
        <v>68</v>
      </c>
      <c r="C4002" s="8" t="str">
        <f t="shared" ref="C4002:C4065" si="726">IF(WEEKDAY(A4002)=1,"Sun",IF(WEEKDAY(A4002)=2,"Mon",IF(WEEKDAY(A4002)=3,"Tue",IF(WEEKDAY(A4002)=4,"Wed",IF(WEEKDAY(A4002)=5,"Thur",IF(WEEKDAY(A4002)=6,"Fri",IF(WEEKDAY(A4002)=7,"Sat")))))))</f>
        <v>Tue</v>
      </c>
      <c r="E4002" s="10">
        <v>38</v>
      </c>
      <c r="F4002" s="9">
        <v>49929</v>
      </c>
      <c r="G4002" s="9">
        <v>20280</v>
      </c>
      <c r="H4002" s="61">
        <v>15014</v>
      </c>
      <c r="I4002" s="9">
        <v>6277</v>
      </c>
      <c r="J4002" s="9">
        <v>120</v>
      </c>
      <c r="K4002" s="9">
        <v>2948</v>
      </c>
      <c r="L4002" s="9">
        <v>37063</v>
      </c>
      <c r="M4002" s="9">
        <v>3656</v>
      </c>
      <c r="O4002" s="11">
        <f t="shared" si="719"/>
        <v>135287</v>
      </c>
      <c r="P4002" s="11">
        <v>0</v>
      </c>
      <c r="Q4002" s="11">
        <f t="shared" si="720"/>
        <v>2948</v>
      </c>
      <c r="S4002" s="11">
        <f t="shared" si="721"/>
        <v>135287</v>
      </c>
      <c r="T4002" s="11">
        <f t="shared" si="717"/>
        <v>135287</v>
      </c>
      <c r="U4002" s="11">
        <f t="shared" si="722"/>
        <v>26288</v>
      </c>
      <c r="V4002" s="11">
        <f t="shared" si="718"/>
        <v>94568</v>
      </c>
      <c r="W4002" s="12">
        <f t="shared" si="723"/>
        <v>0.69901764397170463</v>
      </c>
      <c r="X4002" s="11">
        <f t="shared" si="724"/>
        <v>40719</v>
      </c>
      <c r="Y4002" s="12">
        <f t="shared" si="725"/>
        <v>0.30098235602829543</v>
      </c>
    </row>
    <row r="4003" spans="1:25">
      <c r="A4003" s="1">
        <v>38700</v>
      </c>
      <c r="B4003" s="7" t="s">
        <v>68</v>
      </c>
      <c r="C4003" s="8" t="str">
        <f t="shared" si="726"/>
        <v>Wed</v>
      </c>
      <c r="E4003" s="10">
        <v>37</v>
      </c>
      <c r="F4003" s="9">
        <v>51033</v>
      </c>
      <c r="G4003" s="9">
        <v>20453</v>
      </c>
      <c r="H4003" s="61">
        <v>16015</v>
      </c>
      <c r="I4003" s="9">
        <v>6378</v>
      </c>
      <c r="J4003" s="9">
        <v>0</v>
      </c>
      <c r="K4003" s="9">
        <v>3442</v>
      </c>
      <c r="L4003" s="9">
        <v>37051</v>
      </c>
      <c r="M4003" s="9">
        <v>2769</v>
      </c>
      <c r="O4003" s="11">
        <f t="shared" si="719"/>
        <v>137141</v>
      </c>
      <c r="P4003" s="11">
        <v>0</v>
      </c>
      <c r="Q4003" s="11">
        <f t="shared" si="720"/>
        <v>3442</v>
      </c>
      <c r="S4003" s="11">
        <f t="shared" si="721"/>
        <v>137141</v>
      </c>
      <c r="T4003" s="11">
        <f t="shared" si="717"/>
        <v>137141</v>
      </c>
      <c r="U4003" s="11">
        <f t="shared" si="722"/>
        <v>1854</v>
      </c>
      <c r="V4003" s="11">
        <f t="shared" si="718"/>
        <v>97321</v>
      </c>
      <c r="W4003" s="12">
        <f t="shared" si="723"/>
        <v>0.70964190140074812</v>
      </c>
      <c r="X4003" s="11">
        <f t="shared" si="724"/>
        <v>39820</v>
      </c>
      <c r="Y4003" s="12">
        <f t="shared" si="725"/>
        <v>0.29035809859925188</v>
      </c>
    </row>
    <row r="4004" spans="1:25">
      <c r="A4004" s="1">
        <v>38701</v>
      </c>
      <c r="B4004" s="7" t="s">
        <v>68</v>
      </c>
      <c r="C4004" s="8" t="str">
        <f t="shared" si="726"/>
        <v>Thur</v>
      </c>
      <c r="E4004" s="10">
        <v>24</v>
      </c>
      <c r="F4004" s="9">
        <v>37563</v>
      </c>
      <c r="G4004" s="9">
        <v>16738</v>
      </c>
      <c r="H4004" s="61">
        <v>14168</v>
      </c>
      <c r="I4004" s="9">
        <v>4661</v>
      </c>
      <c r="J4004" s="9">
        <v>0</v>
      </c>
      <c r="K4004" s="9">
        <v>1549</v>
      </c>
      <c r="L4004" s="9">
        <v>31383</v>
      </c>
      <c r="M4004" s="9">
        <v>856</v>
      </c>
      <c r="O4004" s="11">
        <f t="shared" si="719"/>
        <v>106918</v>
      </c>
      <c r="P4004" s="11">
        <v>0</v>
      </c>
      <c r="Q4004" s="11">
        <f t="shared" si="720"/>
        <v>1549</v>
      </c>
      <c r="S4004" s="11">
        <f t="shared" si="721"/>
        <v>106918</v>
      </c>
      <c r="T4004" s="11">
        <f t="shared" si="717"/>
        <v>106918</v>
      </c>
      <c r="U4004" s="11">
        <f t="shared" si="722"/>
        <v>-30223</v>
      </c>
      <c r="V4004" s="11">
        <f t="shared" si="718"/>
        <v>74679</v>
      </c>
      <c r="W4004" s="12">
        <f t="shared" si="723"/>
        <v>0.69846985540320616</v>
      </c>
      <c r="X4004" s="11">
        <f t="shared" si="724"/>
        <v>32239</v>
      </c>
      <c r="Y4004" s="12">
        <f t="shared" si="725"/>
        <v>0.30153014459679378</v>
      </c>
    </row>
    <row r="4005" spans="1:25">
      <c r="A4005" s="1">
        <v>38702</v>
      </c>
      <c r="B4005" s="7" t="s">
        <v>68</v>
      </c>
      <c r="C4005" s="8" t="str">
        <f t="shared" si="726"/>
        <v>Fri</v>
      </c>
      <c r="E4005" s="10">
        <v>24</v>
      </c>
      <c r="F4005" s="9">
        <v>30320</v>
      </c>
      <c r="G4005" s="9">
        <v>15207</v>
      </c>
      <c r="H4005" s="61">
        <v>13768</v>
      </c>
      <c r="I4005" s="9">
        <v>3443</v>
      </c>
      <c r="J4005" s="9">
        <v>99</v>
      </c>
      <c r="K4005" s="9">
        <v>1577</v>
      </c>
      <c r="L4005" s="9">
        <v>30541</v>
      </c>
      <c r="M4005" s="9">
        <v>58</v>
      </c>
      <c r="O4005" s="11">
        <f t="shared" si="719"/>
        <v>95013</v>
      </c>
      <c r="P4005" s="11">
        <v>0</v>
      </c>
      <c r="Q4005" s="11">
        <f t="shared" si="720"/>
        <v>1577</v>
      </c>
      <c r="S4005" s="11">
        <f t="shared" si="721"/>
        <v>95013</v>
      </c>
      <c r="T4005" s="11">
        <f t="shared" si="717"/>
        <v>95013</v>
      </c>
      <c r="U4005" s="11">
        <f t="shared" si="722"/>
        <v>-11905</v>
      </c>
      <c r="V4005" s="11">
        <f t="shared" si="718"/>
        <v>64414</v>
      </c>
      <c r="W4005" s="12">
        <f t="shared" si="723"/>
        <v>0.67794933324913431</v>
      </c>
      <c r="X4005" s="11">
        <f t="shared" si="724"/>
        <v>30599</v>
      </c>
      <c r="Y4005" s="12">
        <f t="shared" si="725"/>
        <v>0.32205066675086569</v>
      </c>
    </row>
    <row r="4006" spans="1:25">
      <c r="A4006" s="1">
        <v>38703</v>
      </c>
      <c r="B4006" s="7" t="s">
        <v>68</v>
      </c>
      <c r="C4006" s="8" t="str">
        <f t="shared" si="726"/>
        <v>Sat</v>
      </c>
      <c r="E4006" s="10">
        <v>27</v>
      </c>
      <c r="F4006" s="9">
        <v>32182</v>
      </c>
      <c r="G4006" s="9">
        <v>15530</v>
      </c>
      <c r="H4006" s="61">
        <v>13906</v>
      </c>
      <c r="I4006" s="9">
        <v>3996</v>
      </c>
      <c r="J4006" s="9">
        <v>0</v>
      </c>
      <c r="K4006" s="9">
        <v>17324</v>
      </c>
      <c r="L4006" s="9">
        <v>31007</v>
      </c>
      <c r="M4006" s="9">
        <v>20</v>
      </c>
      <c r="O4006" s="11">
        <f t="shared" si="719"/>
        <v>113965</v>
      </c>
      <c r="P4006" s="11">
        <v>16485</v>
      </c>
      <c r="Q4006" s="11">
        <f t="shared" si="720"/>
        <v>839</v>
      </c>
      <c r="S4006" s="11">
        <f t="shared" si="721"/>
        <v>97480</v>
      </c>
      <c r="T4006" s="11">
        <f t="shared" si="717"/>
        <v>97480</v>
      </c>
      <c r="U4006" s="11">
        <f t="shared" si="722"/>
        <v>2467</v>
      </c>
      <c r="V4006" s="11">
        <f t="shared" si="718"/>
        <v>66453</v>
      </c>
      <c r="W4006" s="12">
        <f t="shared" si="723"/>
        <v>0.68170906852687729</v>
      </c>
      <c r="X4006" s="11">
        <f t="shared" si="724"/>
        <v>31027</v>
      </c>
      <c r="Y4006" s="12">
        <f t="shared" si="725"/>
        <v>0.31829093147312271</v>
      </c>
    </row>
    <row r="4007" spans="1:25">
      <c r="A4007" s="1">
        <v>38704</v>
      </c>
      <c r="B4007" s="7" t="s">
        <v>68</v>
      </c>
      <c r="C4007" s="8" t="str">
        <f t="shared" si="726"/>
        <v>Sun</v>
      </c>
      <c r="E4007" s="10">
        <v>29</v>
      </c>
      <c r="F4007" s="9">
        <v>33654</v>
      </c>
      <c r="G4007" s="9">
        <v>16261</v>
      </c>
      <c r="H4007" s="61">
        <v>14350</v>
      </c>
      <c r="I4007" s="9">
        <v>4454</v>
      </c>
      <c r="J4007" s="9">
        <v>0</v>
      </c>
      <c r="K4007" s="9">
        <v>25526</v>
      </c>
      <c r="L4007" s="9">
        <v>31845</v>
      </c>
      <c r="M4007" s="9">
        <v>355</v>
      </c>
      <c r="O4007" s="11">
        <f t="shared" si="719"/>
        <v>126445</v>
      </c>
      <c r="P4007" s="11">
        <v>24658</v>
      </c>
      <c r="Q4007" s="11">
        <f t="shared" si="720"/>
        <v>868</v>
      </c>
      <c r="S4007" s="11">
        <f t="shared" si="721"/>
        <v>101787</v>
      </c>
      <c r="T4007" s="11">
        <f t="shared" si="717"/>
        <v>101787</v>
      </c>
      <c r="U4007" s="11">
        <f t="shared" si="722"/>
        <v>4307</v>
      </c>
      <c r="V4007" s="11">
        <f t="shared" si="718"/>
        <v>69587</v>
      </c>
      <c r="W4007" s="12">
        <f t="shared" si="723"/>
        <v>0.68365311876762258</v>
      </c>
      <c r="X4007" s="11">
        <f t="shared" si="724"/>
        <v>32200</v>
      </c>
      <c r="Y4007" s="12">
        <f t="shared" si="725"/>
        <v>0.31634688123237742</v>
      </c>
    </row>
    <row r="4008" spans="1:25">
      <c r="A4008" s="1">
        <v>38705</v>
      </c>
      <c r="B4008" s="7" t="s">
        <v>68</v>
      </c>
      <c r="C4008" s="8" t="str">
        <f t="shared" si="726"/>
        <v>Mon</v>
      </c>
      <c r="E4008" s="10">
        <v>31</v>
      </c>
      <c r="F4008" s="9">
        <v>40444</v>
      </c>
      <c r="G4008" s="9">
        <v>18142</v>
      </c>
      <c r="H4008" s="61">
        <v>15872</v>
      </c>
      <c r="I4008" s="9">
        <v>4862</v>
      </c>
      <c r="J4008" s="9">
        <v>340</v>
      </c>
      <c r="K4008" s="9">
        <v>28500</v>
      </c>
      <c r="L4008" s="9">
        <v>34206</v>
      </c>
      <c r="M4008" s="9">
        <v>1044</v>
      </c>
      <c r="O4008" s="11">
        <f t="shared" si="719"/>
        <v>143410</v>
      </c>
      <c r="P4008" s="11">
        <v>26521</v>
      </c>
      <c r="Q4008" s="11">
        <f t="shared" si="720"/>
        <v>1979</v>
      </c>
      <c r="S4008" s="11">
        <f t="shared" si="721"/>
        <v>116889</v>
      </c>
      <c r="T4008" s="11">
        <f t="shared" si="717"/>
        <v>116889</v>
      </c>
      <c r="U4008" s="11">
        <f t="shared" si="722"/>
        <v>15102</v>
      </c>
      <c r="V4008" s="11">
        <f t="shared" si="718"/>
        <v>81639</v>
      </c>
      <c r="W4008" s="12">
        <f t="shared" si="723"/>
        <v>0.69843184559710492</v>
      </c>
      <c r="X4008" s="11">
        <f t="shared" si="724"/>
        <v>35250</v>
      </c>
      <c r="Y4008" s="12">
        <f t="shared" si="725"/>
        <v>0.30156815440289503</v>
      </c>
    </row>
    <row r="4009" spans="1:25">
      <c r="A4009" s="1">
        <v>38706</v>
      </c>
      <c r="B4009" s="7" t="s">
        <v>68</v>
      </c>
      <c r="C4009" s="8" t="str">
        <f t="shared" si="726"/>
        <v>Tue</v>
      </c>
      <c r="E4009" s="10">
        <v>35</v>
      </c>
      <c r="F4009" s="9">
        <v>44613</v>
      </c>
      <c r="G4009" s="9">
        <v>20439</v>
      </c>
      <c r="H4009" s="61">
        <v>15794</v>
      </c>
      <c r="I4009" s="9">
        <v>5385</v>
      </c>
      <c r="J4009" s="9">
        <v>419</v>
      </c>
      <c r="K4009" s="9">
        <v>33205</v>
      </c>
      <c r="L4009" s="9">
        <v>36540</v>
      </c>
      <c r="M4009" s="9">
        <v>2213</v>
      </c>
      <c r="O4009" s="11">
        <f t="shared" si="719"/>
        <v>158608</v>
      </c>
      <c r="P4009" s="11">
        <v>30020</v>
      </c>
      <c r="Q4009" s="11">
        <f t="shared" si="720"/>
        <v>3185</v>
      </c>
      <c r="S4009" s="11">
        <f t="shared" si="721"/>
        <v>128588</v>
      </c>
      <c r="T4009" s="11">
        <f t="shared" si="717"/>
        <v>128588</v>
      </c>
      <c r="U4009" s="11">
        <f t="shared" si="722"/>
        <v>11699</v>
      </c>
      <c r="V4009" s="11">
        <f t="shared" si="718"/>
        <v>89835</v>
      </c>
      <c r="W4009" s="12">
        <f t="shared" si="723"/>
        <v>0.69862662145767884</v>
      </c>
      <c r="X4009" s="11">
        <f t="shared" si="724"/>
        <v>38753</v>
      </c>
      <c r="Y4009" s="12">
        <f t="shared" si="725"/>
        <v>0.30137337854232121</v>
      </c>
    </row>
    <row r="4010" spans="1:25">
      <c r="A4010" s="1">
        <v>38707</v>
      </c>
      <c r="B4010" s="7" t="s">
        <v>68</v>
      </c>
      <c r="C4010" s="8" t="str">
        <f t="shared" si="726"/>
        <v>Wed</v>
      </c>
      <c r="E4010" s="10">
        <v>37</v>
      </c>
      <c r="F4010" s="9">
        <v>45244</v>
      </c>
      <c r="G4010" s="9">
        <v>19876</v>
      </c>
      <c r="H4010" s="61">
        <v>15306</v>
      </c>
      <c r="I4010" s="9">
        <v>5463</v>
      </c>
      <c r="J4010" s="9">
        <v>407</v>
      </c>
      <c r="K4010" s="9">
        <v>38622</v>
      </c>
      <c r="L4010" s="9">
        <v>36962</v>
      </c>
      <c r="M4010" s="9">
        <v>2787</v>
      </c>
      <c r="O4010" s="11">
        <f t="shared" si="719"/>
        <v>164667</v>
      </c>
      <c r="P4010" s="11">
        <v>36833</v>
      </c>
      <c r="Q4010" s="11">
        <f t="shared" si="720"/>
        <v>1789</v>
      </c>
      <c r="S4010" s="11">
        <f t="shared" si="721"/>
        <v>127834</v>
      </c>
      <c r="T4010" s="11">
        <f t="shared" si="717"/>
        <v>127834</v>
      </c>
      <c r="U4010" s="11">
        <f t="shared" si="722"/>
        <v>-754</v>
      </c>
      <c r="V4010" s="11">
        <f t="shared" si="718"/>
        <v>88085</v>
      </c>
      <c r="W4010" s="12">
        <f t="shared" si="723"/>
        <v>0.68905768418417634</v>
      </c>
      <c r="X4010" s="11">
        <f t="shared" si="724"/>
        <v>39749</v>
      </c>
      <c r="Y4010" s="12">
        <f t="shared" si="725"/>
        <v>0.31094231581582366</v>
      </c>
    </row>
    <row r="4011" spans="1:25">
      <c r="A4011" s="1">
        <v>38708</v>
      </c>
      <c r="B4011" s="7" t="s">
        <v>68</v>
      </c>
      <c r="C4011" s="8" t="str">
        <f t="shared" si="726"/>
        <v>Thur</v>
      </c>
      <c r="E4011" s="10">
        <v>33</v>
      </c>
      <c r="F4011" s="9">
        <v>37398</v>
      </c>
      <c r="G4011" s="9">
        <v>17407</v>
      </c>
      <c r="H4011" s="61">
        <v>13861</v>
      </c>
      <c r="I4011" s="9">
        <v>4447</v>
      </c>
      <c r="J4011" s="9">
        <v>77</v>
      </c>
      <c r="K4011" s="9">
        <v>17751</v>
      </c>
      <c r="L4011" s="9">
        <v>34711</v>
      </c>
      <c r="M4011" s="9">
        <v>2291</v>
      </c>
      <c r="O4011" s="11">
        <f t="shared" si="719"/>
        <v>127943</v>
      </c>
      <c r="P4011" s="11">
        <v>16007</v>
      </c>
      <c r="Q4011" s="11">
        <f t="shared" si="720"/>
        <v>1744</v>
      </c>
      <c r="S4011" s="11">
        <f t="shared" si="721"/>
        <v>111936</v>
      </c>
      <c r="T4011" s="11">
        <f t="shared" si="717"/>
        <v>111936</v>
      </c>
      <c r="U4011" s="11">
        <f t="shared" si="722"/>
        <v>-15898</v>
      </c>
      <c r="V4011" s="11">
        <f t="shared" si="718"/>
        <v>74934</v>
      </c>
      <c r="W4011" s="12">
        <f t="shared" si="723"/>
        <v>0.66943610634648365</v>
      </c>
      <c r="X4011" s="11">
        <f t="shared" si="724"/>
        <v>37002</v>
      </c>
      <c r="Y4011" s="12">
        <f t="shared" si="725"/>
        <v>0.33056389365351629</v>
      </c>
    </row>
    <row r="4012" spans="1:25">
      <c r="A4012" s="1">
        <v>38709</v>
      </c>
      <c r="B4012" s="7" t="s">
        <v>68</v>
      </c>
      <c r="C4012" s="8" t="str">
        <f t="shared" si="726"/>
        <v>Fri</v>
      </c>
      <c r="E4012" s="10">
        <v>23</v>
      </c>
      <c r="F4012" s="9">
        <v>22070</v>
      </c>
      <c r="G4012" s="9">
        <v>13532</v>
      </c>
      <c r="H4012" s="61">
        <v>11099</v>
      </c>
      <c r="I4012" s="9">
        <v>2582</v>
      </c>
      <c r="J4012" s="9">
        <v>0</v>
      </c>
      <c r="K4012" s="9">
        <v>2827</v>
      </c>
      <c r="L4012" s="9">
        <v>30325</v>
      </c>
      <c r="M4012" s="9">
        <v>231</v>
      </c>
      <c r="O4012" s="11">
        <f t="shared" si="719"/>
        <v>82666</v>
      </c>
      <c r="P4012" s="11">
        <v>94</v>
      </c>
      <c r="Q4012" s="11">
        <f t="shared" si="720"/>
        <v>2733</v>
      </c>
      <c r="S4012" s="11">
        <f t="shared" si="721"/>
        <v>82572</v>
      </c>
      <c r="T4012" s="11">
        <f t="shared" si="717"/>
        <v>82572</v>
      </c>
      <c r="U4012" s="11">
        <f t="shared" si="722"/>
        <v>-29364</v>
      </c>
      <c r="V4012" s="11">
        <f t="shared" si="718"/>
        <v>52016</v>
      </c>
      <c r="W4012" s="12">
        <f t="shared" si="723"/>
        <v>0.62994719759724849</v>
      </c>
      <c r="X4012" s="11">
        <f t="shared" si="724"/>
        <v>30556</v>
      </c>
      <c r="Y4012" s="12">
        <f t="shared" si="725"/>
        <v>0.37005280240275151</v>
      </c>
    </row>
    <row r="4013" spans="1:25">
      <c r="A4013" s="1">
        <v>38710</v>
      </c>
      <c r="B4013" s="7" t="s">
        <v>68</v>
      </c>
      <c r="C4013" s="8" t="str">
        <f t="shared" si="726"/>
        <v>Sat</v>
      </c>
      <c r="E4013" s="10">
        <v>21</v>
      </c>
      <c r="F4013" s="9">
        <v>16295</v>
      </c>
      <c r="G4013" s="9">
        <v>12166</v>
      </c>
      <c r="H4013" s="61">
        <v>10119</v>
      </c>
      <c r="I4013" s="9">
        <v>1741</v>
      </c>
      <c r="J4013" s="9">
        <v>0</v>
      </c>
      <c r="K4013" s="9">
        <v>2378</v>
      </c>
      <c r="L4013" s="9">
        <v>29055</v>
      </c>
      <c r="M4013" s="9">
        <v>15</v>
      </c>
      <c r="O4013" s="11">
        <f t="shared" si="719"/>
        <v>71769</v>
      </c>
      <c r="P4013" s="11">
        <v>0</v>
      </c>
      <c r="Q4013" s="11">
        <f t="shared" si="720"/>
        <v>2378</v>
      </c>
      <c r="S4013" s="11">
        <f t="shared" si="721"/>
        <v>71769</v>
      </c>
      <c r="T4013" s="11">
        <f t="shared" si="717"/>
        <v>71769</v>
      </c>
      <c r="U4013" s="11">
        <f t="shared" si="722"/>
        <v>-10803</v>
      </c>
      <c r="V4013" s="11">
        <f t="shared" si="718"/>
        <v>42699</v>
      </c>
      <c r="W4013" s="12">
        <f t="shared" si="723"/>
        <v>0.59495046607866908</v>
      </c>
      <c r="X4013" s="11">
        <f t="shared" si="724"/>
        <v>29070</v>
      </c>
      <c r="Y4013" s="12">
        <f t="shared" si="725"/>
        <v>0.40504953392133092</v>
      </c>
    </row>
    <row r="4014" spans="1:25">
      <c r="A4014" s="1">
        <v>38711</v>
      </c>
      <c r="B4014" s="7" t="s">
        <v>68</v>
      </c>
      <c r="C4014" s="8" t="str">
        <f t="shared" si="726"/>
        <v>Sun</v>
      </c>
      <c r="E4014" s="10">
        <v>17</v>
      </c>
      <c r="F4014" s="9">
        <v>16221</v>
      </c>
      <c r="G4014" s="9">
        <v>11454</v>
      </c>
      <c r="H4014" s="61">
        <v>9432</v>
      </c>
      <c r="I4014" s="9">
        <v>2195</v>
      </c>
      <c r="J4014" s="9">
        <v>0</v>
      </c>
      <c r="K4014" s="9">
        <v>2353</v>
      </c>
      <c r="L4014" s="9">
        <v>28990</v>
      </c>
      <c r="M4014" s="9">
        <v>3</v>
      </c>
      <c r="O4014" s="11">
        <f t="shared" si="719"/>
        <v>70648</v>
      </c>
      <c r="P4014" s="11">
        <v>0</v>
      </c>
      <c r="Q4014" s="11">
        <f t="shared" si="720"/>
        <v>2353</v>
      </c>
      <c r="S4014" s="11">
        <f t="shared" si="721"/>
        <v>70648</v>
      </c>
      <c r="T4014" s="11">
        <f t="shared" si="717"/>
        <v>70648</v>
      </c>
      <c r="U4014" s="11">
        <f t="shared" si="722"/>
        <v>-1121</v>
      </c>
      <c r="V4014" s="11">
        <f t="shared" si="718"/>
        <v>41655</v>
      </c>
      <c r="W4014" s="12">
        <f t="shared" si="723"/>
        <v>0.58961329407768093</v>
      </c>
      <c r="X4014" s="11">
        <f t="shared" si="724"/>
        <v>28993</v>
      </c>
      <c r="Y4014" s="12">
        <f t="shared" si="725"/>
        <v>0.41038670592231913</v>
      </c>
    </row>
    <row r="4015" spans="1:25">
      <c r="A4015" s="1">
        <v>38712</v>
      </c>
      <c r="B4015" s="7" t="s">
        <v>68</v>
      </c>
      <c r="C4015" s="8" t="str">
        <f t="shared" si="726"/>
        <v>Mon</v>
      </c>
      <c r="E4015" s="10">
        <v>21</v>
      </c>
      <c r="F4015" s="9">
        <v>25825</v>
      </c>
      <c r="G4015" s="9">
        <v>14206</v>
      </c>
      <c r="H4015" s="61">
        <v>11844</v>
      </c>
      <c r="I4015" s="9">
        <v>2951</v>
      </c>
      <c r="J4015" s="9">
        <v>14</v>
      </c>
      <c r="K4015" s="9">
        <v>3444</v>
      </c>
      <c r="L4015" s="9">
        <v>31381</v>
      </c>
      <c r="M4015" s="9">
        <v>442</v>
      </c>
      <c r="O4015" s="11">
        <f t="shared" si="719"/>
        <v>90107</v>
      </c>
      <c r="P4015" s="11">
        <v>0</v>
      </c>
      <c r="Q4015" s="11">
        <f t="shared" si="720"/>
        <v>3444</v>
      </c>
      <c r="S4015" s="11">
        <f t="shared" si="721"/>
        <v>90107</v>
      </c>
      <c r="T4015" s="11">
        <f t="shared" si="717"/>
        <v>90107</v>
      </c>
      <c r="U4015" s="11">
        <f t="shared" si="722"/>
        <v>19459</v>
      </c>
      <c r="V4015" s="11">
        <f t="shared" si="718"/>
        <v>58284</v>
      </c>
      <c r="W4015" s="12">
        <f t="shared" si="723"/>
        <v>0.64683098982321019</v>
      </c>
      <c r="X4015" s="11">
        <f t="shared" si="724"/>
        <v>31823</v>
      </c>
      <c r="Y4015" s="12">
        <f t="shared" si="725"/>
        <v>0.35316901017678981</v>
      </c>
    </row>
    <row r="4016" spans="1:25">
      <c r="A4016" s="1">
        <v>38713</v>
      </c>
      <c r="B4016" s="7" t="s">
        <v>68</v>
      </c>
      <c r="C4016" s="8" t="str">
        <f t="shared" si="726"/>
        <v>Tue</v>
      </c>
      <c r="E4016" s="10">
        <v>26</v>
      </c>
      <c r="F4016" s="9">
        <v>27330</v>
      </c>
      <c r="G4016" s="9">
        <v>14962</v>
      </c>
      <c r="H4016" s="61">
        <v>12442</v>
      </c>
      <c r="I4016" s="9">
        <v>3135</v>
      </c>
      <c r="J4016" s="9">
        <v>7</v>
      </c>
      <c r="K4016" s="9">
        <v>3804</v>
      </c>
      <c r="L4016" s="9">
        <v>32474</v>
      </c>
      <c r="M4016" s="9">
        <v>547</v>
      </c>
      <c r="O4016" s="11">
        <f t="shared" si="719"/>
        <v>94701</v>
      </c>
      <c r="P4016" s="11">
        <v>0</v>
      </c>
      <c r="Q4016" s="11">
        <f t="shared" si="720"/>
        <v>3804</v>
      </c>
      <c r="S4016" s="11">
        <f t="shared" si="721"/>
        <v>94701</v>
      </c>
      <c r="T4016" s="11">
        <f t="shared" si="717"/>
        <v>94701</v>
      </c>
      <c r="U4016" s="11">
        <f t="shared" si="722"/>
        <v>4594</v>
      </c>
      <c r="V4016" s="11">
        <f t="shared" si="718"/>
        <v>61680</v>
      </c>
      <c r="W4016" s="12">
        <f t="shared" si="723"/>
        <v>0.65131308011531031</v>
      </c>
      <c r="X4016" s="11">
        <f t="shared" si="724"/>
        <v>33021</v>
      </c>
      <c r="Y4016" s="12">
        <f t="shared" si="725"/>
        <v>0.34868691988468969</v>
      </c>
    </row>
    <row r="4017" spans="1:31">
      <c r="A4017" s="1">
        <v>38714</v>
      </c>
      <c r="B4017" s="7" t="s">
        <v>68</v>
      </c>
      <c r="C4017" s="8" t="str">
        <f t="shared" si="726"/>
        <v>Wed</v>
      </c>
      <c r="E4017" s="10">
        <v>14</v>
      </c>
      <c r="F4017" s="9">
        <v>12874</v>
      </c>
      <c r="G4017" s="9">
        <v>11453</v>
      </c>
      <c r="H4017" s="61">
        <v>9166</v>
      </c>
      <c r="I4017" s="9">
        <v>1323</v>
      </c>
      <c r="J4017" s="9">
        <v>0</v>
      </c>
      <c r="K4017" s="9">
        <v>3250</v>
      </c>
      <c r="L4017" s="9">
        <v>28749</v>
      </c>
      <c r="M4017" s="9">
        <v>28</v>
      </c>
      <c r="O4017" s="11">
        <f t="shared" si="719"/>
        <v>66843</v>
      </c>
      <c r="P4017" s="11">
        <v>0</v>
      </c>
      <c r="Q4017" s="11">
        <f t="shared" si="720"/>
        <v>3250</v>
      </c>
      <c r="S4017" s="11">
        <f t="shared" si="721"/>
        <v>66843</v>
      </c>
      <c r="T4017" s="11">
        <f t="shared" si="717"/>
        <v>66843</v>
      </c>
      <c r="U4017" s="11">
        <f t="shared" si="722"/>
        <v>-27858</v>
      </c>
      <c r="V4017" s="11">
        <f t="shared" si="718"/>
        <v>38066</v>
      </c>
      <c r="W4017" s="12">
        <f t="shared" si="723"/>
        <v>0.56948371557231126</v>
      </c>
      <c r="X4017" s="11">
        <f t="shared" si="724"/>
        <v>28777</v>
      </c>
      <c r="Y4017" s="12">
        <f t="shared" si="725"/>
        <v>0.43051628442768874</v>
      </c>
    </row>
    <row r="4018" spans="1:31">
      <c r="A4018" s="1">
        <v>38715</v>
      </c>
      <c r="B4018" s="7" t="s">
        <v>68</v>
      </c>
      <c r="C4018" s="8" t="str">
        <f t="shared" si="726"/>
        <v>Thur</v>
      </c>
      <c r="E4018" s="10">
        <v>18</v>
      </c>
      <c r="F4018" s="9">
        <v>20127</v>
      </c>
      <c r="G4018" s="9">
        <v>13032</v>
      </c>
      <c r="H4018" s="61">
        <v>10911</v>
      </c>
      <c r="I4018" s="9">
        <v>2199</v>
      </c>
      <c r="J4018" s="9">
        <v>7</v>
      </c>
      <c r="K4018" s="9">
        <v>3615</v>
      </c>
      <c r="L4018" s="9">
        <v>30788</v>
      </c>
      <c r="M4018" s="9">
        <v>219</v>
      </c>
      <c r="O4018" s="11">
        <f t="shared" si="719"/>
        <v>80898</v>
      </c>
      <c r="P4018" s="11">
        <v>0</v>
      </c>
      <c r="Q4018" s="11">
        <f t="shared" si="720"/>
        <v>3615</v>
      </c>
      <c r="S4018" s="11">
        <f t="shared" si="721"/>
        <v>80898</v>
      </c>
      <c r="T4018" s="11">
        <f t="shared" si="717"/>
        <v>80898</v>
      </c>
      <c r="U4018" s="11">
        <f t="shared" si="722"/>
        <v>14055</v>
      </c>
      <c r="V4018" s="11">
        <f t="shared" si="718"/>
        <v>49891</v>
      </c>
      <c r="W4018" s="12">
        <f t="shared" si="723"/>
        <v>0.61671487552226256</v>
      </c>
      <c r="X4018" s="11">
        <f t="shared" si="724"/>
        <v>31007</v>
      </c>
      <c r="Y4018" s="12">
        <f t="shared" si="725"/>
        <v>0.38328512447773738</v>
      </c>
    </row>
    <row r="4019" spans="1:31">
      <c r="A4019" s="1">
        <v>38716</v>
      </c>
      <c r="B4019" s="7" t="s">
        <v>68</v>
      </c>
      <c r="C4019" s="8" t="str">
        <f t="shared" si="726"/>
        <v>Fri</v>
      </c>
      <c r="E4019" s="10">
        <v>21</v>
      </c>
      <c r="F4019" s="9">
        <v>18544</v>
      </c>
      <c r="G4019" s="9">
        <v>12279</v>
      </c>
      <c r="H4019" s="61">
        <v>10332</v>
      </c>
      <c r="I4019" s="9">
        <v>2072</v>
      </c>
      <c r="J4019" s="9">
        <v>0</v>
      </c>
      <c r="K4019" s="9">
        <v>3372</v>
      </c>
      <c r="L4019" s="9">
        <v>30086</v>
      </c>
      <c r="M4019" s="9">
        <v>14</v>
      </c>
      <c r="O4019" s="11">
        <f t="shared" si="719"/>
        <v>76699</v>
      </c>
      <c r="P4019" s="11">
        <v>0</v>
      </c>
      <c r="Q4019" s="11">
        <f t="shared" si="720"/>
        <v>3372</v>
      </c>
      <c r="S4019" s="11">
        <f t="shared" si="721"/>
        <v>76699</v>
      </c>
      <c r="T4019" s="11">
        <f t="shared" si="717"/>
        <v>76699</v>
      </c>
      <c r="U4019" s="11">
        <f t="shared" si="722"/>
        <v>-4199</v>
      </c>
      <c r="V4019" s="11">
        <f t="shared" si="718"/>
        <v>46599</v>
      </c>
      <c r="W4019" s="12">
        <f t="shared" si="723"/>
        <v>0.60755681299625808</v>
      </c>
      <c r="X4019" s="11">
        <f t="shared" si="724"/>
        <v>30100</v>
      </c>
      <c r="Y4019" s="12">
        <f t="shared" si="725"/>
        <v>0.39244318700374192</v>
      </c>
    </row>
    <row r="4020" spans="1:31">
      <c r="A4020" s="1">
        <v>38717</v>
      </c>
      <c r="B4020" s="7" t="s">
        <v>68</v>
      </c>
      <c r="C4020" s="8" t="str">
        <f t="shared" si="726"/>
        <v>Sat</v>
      </c>
      <c r="E4020" s="10">
        <v>20</v>
      </c>
      <c r="F4020" s="9">
        <v>16583</v>
      </c>
      <c r="G4020" s="9">
        <v>11729</v>
      </c>
      <c r="H4020" s="61">
        <v>9732</v>
      </c>
      <c r="I4020" s="9">
        <v>1701</v>
      </c>
      <c r="J4020" s="9">
        <v>0</v>
      </c>
      <c r="K4020" s="9">
        <v>3564</v>
      </c>
      <c r="L4020" s="9">
        <v>29996</v>
      </c>
      <c r="M4020" s="9">
        <v>7</v>
      </c>
      <c r="O4020" s="11">
        <f t="shared" si="719"/>
        <v>73312</v>
      </c>
      <c r="P4020" s="11">
        <v>0</v>
      </c>
      <c r="Q4020" s="11">
        <f t="shared" si="720"/>
        <v>3564</v>
      </c>
      <c r="S4020" s="11">
        <f t="shared" si="721"/>
        <v>73312</v>
      </c>
      <c r="T4020" s="11">
        <f t="shared" si="717"/>
        <v>73312</v>
      </c>
      <c r="U4020" s="11">
        <f t="shared" si="722"/>
        <v>-3387</v>
      </c>
      <c r="V4020" s="11">
        <f t="shared" si="718"/>
        <v>43309</v>
      </c>
      <c r="W4020" s="12">
        <f t="shared" si="723"/>
        <v>0.59074912701876914</v>
      </c>
      <c r="X4020" s="11">
        <f t="shared" si="724"/>
        <v>30003</v>
      </c>
      <c r="Y4020" s="12">
        <f t="shared" si="725"/>
        <v>0.40925087298123092</v>
      </c>
    </row>
    <row r="4021" spans="1:31">
      <c r="A4021" s="1">
        <v>38718</v>
      </c>
      <c r="B4021" s="7" t="s">
        <v>57</v>
      </c>
      <c r="C4021" s="8" t="str">
        <f t="shared" si="726"/>
        <v>Sun</v>
      </c>
      <c r="E4021" s="10">
        <v>24</v>
      </c>
      <c r="F4021" s="9">
        <v>23184</v>
      </c>
      <c r="G4021" s="9">
        <v>13074</v>
      </c>
      <c r="H4021" s="61">
        <v>11152</v>
      </c>
      <c r="I4021" s="9">
        <v>2562</v>
      </c>
      <c r="J4021" s="9">
        <v>0</v>
      </c>
      <c r="K4021" s="9">
        <v>3717</v>
      </c>
      <c r="L4021" s="9">
        <v>31609</v>
      </c>
      <c r="M4021" s="9">
        <v>199</v>
      </c>
      <c r="O4021" s="11">
        <f t="shared" si="719"/>
        <v>85497</v>
      </c>
      <c r="P4021" s="11">
        <v>0</v>
      </c>
      <c r="Q4021" s="11">
        <f t="shared" si="720"/>
        <v>3717</v>
      </c>
      <c r="S4021" s="11">
        <f t="shared" si="721"/>
        <v>85497</v>
      </c>
      <c r="T4021" s="11">
        <f t="shared" si="717"/>
        <v>85497</v>
      </c>
      <c r="U4021" s="11">
        <f t="shared" si="722"/>
        <v>12185</v>
      </c>
      <c r="V4021" s="11">
        <f t="shared" si="718"/>
        <v>53689</v>
      </c>
      <c r="W4021" s="12">
        <f t="shared" ref="W4021:W4051" si="727">V4021/S4021</f>
        <v>0.62796355427675821</v>
      </c>
      <c r="X4021" s="11">
        <f t="shared" ref="X4021:X4051" si="728">SUM(L4021:M4021)</f>
        <v>31808</v>
      </c>
      <c r="Y4021" s="12">
        <f t="shared" ref="Y4021:Y4051" si="729">X4021/S4021</f>
        <v>0.37203644572324174</v>
      </c>
      <c r="AA4021" s="9">
        <f>INTERCEPT(T4021:T4051,E4021:E4051)</f>
        <v>28932.970559717935</v>
      </c>
      <c r="AB4021" s="9">
        <f>SLOPE(T4021:T4051,E4021:E4051)</f>
        <v>2610.3623182018518</v>
      </c>
      <c r="AC4021" s="12">
        <f>RSQ(T4021:T4051,E4021:E4051)</f>
        <v>0.92618470526641239</v>
      </c>
      <c r="AD4021" s="9">
        <f>AA4021+(AB4021*55)</f>
        <v>172502.8980608198</v>
      </c>
      <c r="AE4021" s="10">
        <f>SUM(E4021:E4051)</f>
        <v>618</v>
      </c>
    </row>
    <row r="4022" spans="1:31">
      <c r="A4022" s="1">
        <v>38719</v>
      </c>
      <c r="B4022" s="7" t="s">
        <v>57</v>
      </c>
      <c r="C4022" s="8" t="str">
        <f t="shared" si="726"/>
        <v>Mon</v>
      </c>
      <c r="E4022" s="10">
        <v>20</v>
      </c>
      <c r="F4022" s="9">
        <v>23068</v>
      </c>
      <c r="G4022" s="9">
        <v>13737</v>
      </c>
      <c r="H4022" s="61">
        <v>11669</v>
      </c>
      <c r="I4022" s="9">
        <v>2720</v>
      </c>
      <c r="J4022" s="9">
        <v>0</v>
      </c>
      <c r="K4022" s="9">
        <v>3760</v>
      </c>
      <c r="L4022" s="9">
        <v>30931</v>
      </c>
      <c r="M4022" s="9">
        <v>162</v>
      </c>
      <c r="O4022" s="11">
        <f t="shared" si="719"/>
        <v>86047</v>
      </c>
      <c r="P4022" s="11">
        <v>0</v>
      </c>
      <c r="Q4022" s="11">
        <f t="shared" si="720"/>
        <v>3760</v>
      </c>
      <c r="S4022" s="11">
        <f t="shared" si="721"/>
        <v>86047</v>
      </c>
      <c r="T4022" s="11">
        <f t="shared" si="717"/>
        <v>86047</v>
      </c>
      <c r="U4022" s="11">
        <f t="shared" si="722"/>
        <v>550</v>
      </c>
      <c r="V4022" s="11">
        <f t="shared" si="718"/>
        <v>54954</v>
      </c>
      <c r="W4022" s="12">
        <f t="shared" si="727"/>
        <v>0.63865096981881997</v>
      </c>
      <c r="X4022" s="11">
        <f t="shared" si="728"/>
        <v>31093</v>
      </c>
      <c r="Y4022" s="12">
        <f t="shared" si="729"/>
        <v>0.36134903018118003</v>
      </c>
    </row>
    <row r="4023" spans="1:31">
      <c r="A4023" s="1">
        <v>38720</v>
      </c>
      <c r="B4023" s="7" t="s">
        <v>57</v>
      </c>
      <c r="C4023" s="8" t="str">
        <f t="shared" si="726"/>
        <v>Tue</v>
      </c>
      <c r="E4023" s="10">
        <v>22</v>
      </c>
      <c r="F4023" s="9">
        <v>26337</v>
      </c>
      <c r="G4023" s="9">
        <v>14856</v>
      </c>
      <c r="H4023" s="61">
        <v>12968</v>
      </c>
      <c r="I4023" s="9">
        <v>3004</v>
      </c>
      <c r="J4023" s="9">
        <v>0</v>
      </c>
      <c r="K4023" s="9">
        <v>26410</v>
      </c>
      <c r="L4023" s="9">
        <v>31572</v>
      </c>
      <c r="M4023" s="9">
        <v>547</v>
      </c>
      <c r="O4023" s="11">
        <f t="shared" si="719"/>
        <v>115694</v>
      </c>
      <c r="P4023" s="11">
        <v>23282</v>
      </c>
      <c r="Q4023" s="11">
        <f t="shared" si="720"/>
        <v>3128</v>
      </c>
      <c r="S4023" s="11">
        <f t="shared" si="721"/>
        <v>92412</v>
      </c>
      <c r="T4023" s="11">
        <f t="shared" si="717"/>
        <v>92412</v>
      </c>
      <c r="U4023" s="11">
        <f t="shared" si="722"/>
        <v>6365</v>
      </c>
      <c r="V4023" s="11">
        <f t="shared" si="718"/>
        <v>60293</v>
      </c>
      <c r="W4023" s="12">
        <f t="shared" si="727"/>
        <v>0.65243691295502748</v>
      </c>
      <c r="X4023" s="11">
        <f t="shared" si="728"/>
        <v>32119</v>
      </c>
      <c r="Y4023" s="12">
        <f t="shared" si="729"/>
        <v>0.34756308704497252</v>
      </c>
    </row>
    <row r="4024" spans="1:31">
      <c r="A4024" s="1">
        <v>38721</v>
      </c>
      <c r="B4024" s="7" t="s">
        <v>57</v>
      </c>
      <c r="C4024" s="8" t="str">
        <f t="shared" si="726"/>
        <v>Wed</v>
      </c>
      <c r="E4024" s="10">
        <v>24</v>
      </c>
      <c r="F4024" s="9">
        <v>25866</v>
      </c>
      <c r="G4024" s="9">
        <v>14665</v>
      </c>
      <c r="H4024" s="61">
        <v>12945</v>
      </c>
      <c r="I4024" s="9">
        <v>3100</v>
      </c>
      <c r="J4024" s="9">
        <v>0</v>
      </c>
      <c r="K4024" s="9">
        <v>25981</v>
      </c>
      <c r="L4024" s="9">
        <v>31897</v>
      </c>
      <c r="M4024" s="9">
        <v>547</v>
      </c>
      <c r="O4024" s="11">
        <f t="shared" si="719"/>
        <v>115001</v>
      </c>
      <c r="P4024" s="11">
        <v>23122</v>
      </c>
      <c r="Q4024" s="11">
        <f t="shared" si="720"/>
        <v>2859</v>
      </c>
      <c r="S4024" s="11">
        <f t="shared" si="721"/>
        <v>91879</v>
      </c>
      <c r="T4024" s="11">
        <f t="shared" si="717"/>
        <v>91879</v>
      </c>
      <c r="U4024" s="11">
        <f t="shared" si="722"/>
        <v>-533</v>
      </c>
      <c r="V4024" s="11">
        <f t="shared" si="718"/>
        <v>59435</v>
      </c>
      <c r="W4024" s="12">
        <f t="shared" si="727"/>
        <v>0.64688340099478658</v>
      </c>
      <c r="X4024" s="11">
        <f t="shared" si="728"/>
        <v>32444</v>
      </c>
      <c r="Y4024" s="12">
        <f t="shared" si="729"/>
        <v>0.35311659900521336</v>
      </c>
    </row>
    <row r="4025" spans="1:31">
      <c r="A4025" s="1">
        <v>38722</v>
      </c>
      <c r="B4025" s="7" t="s">
        <v>57</v>
      </c>
      <c r="C4025" s="8" t="str">
        <f t="shared" si="726"/>
        <v>Thur</v>
      </c>
      <c r="E4025" s="10">
        <v>20</v>
      </c>
      <c r="F4025" s="9">
        <v>20962</v>
      </c>
      <c r="G4025" s="9">
        <v>13502</v>
      </c>
      <c r="H4025" s="61">
        <v>11907</v>
      </c>
      <c r="I4025" s="9">
        <v>2398</v>
      </c>
      <c r="J4025" s="9">
        <v>0</v>
      </c>
      <c r="K4025" s="9">
        <v>38080</v>
      </c>
      <c r="L4025" s="9">
        <v>30643</v>
      </c>
      <c r="M4025" s="9">
        <v>257</v>
      </c>
      <c r="O4025" s="11">
        <f t="shared" si="719"/>
        <v>117749</v>
      </c>
      <c r="P4025" s="11">
        <v>35307</v>
      </c>
      <c r="Q4025" s="11">
        <f t="shared" si="720"/>
        <v>2773</v>
      </c>
      <c r="S4025" s="11">
        <f t="shared" si="721"/>
        <v>82442</v>
      </c>
      <c r="T4025" s="11">
        <f t="shared" si="717"/>
        <v>82442</v>
      </c>
      <c r="U4025" s="11">
        <f t="shared" si="722"/>
        <v>-9437</v>
      </c>
      <c r="V4025" s="11">
        <f t="shared" si="718"/>
        <v>51542</v>
      </c>
      <c r="W4025" s="12">
        <f t="shared" si="727"/>
        <v>0.62519104340020859</v>
      </c>
      <c r="X4025" s="11">
        <f t="shared" si="728"/>
        <v>30900</v>
      </c>
      <c r="Y4025" s="12">
        <f t="shared" si="729"/>
        <v>0.37480895659979135</v>
      </c>
    </row>
    <row r="4026" spans="1:31">
      <c r="A4026" s="1">
        <v>38723</v>
      </c>
      <c r="B4026" s="7" t="s">
        <v>57</v>
      </c>
      <c r="C4026" s="8" t="str">
        <f t="shared" si="726"/>
        <v>Fri</v>
      </c>
      <c r="E4026" s="10">
        <v>30</v>
      </c>
      <c r="F4026" s="9">
        <v>36004</v>
      </c>
      <c r="G4026" s="9">
        <v>16906</v>
      </c>
      <c r="H4026" s="61">
        <v>14173</v>
      </c>
      <c r="I4026" s="9">
        <v>4150</v>
      </c>
      <c r="J4026" s="9">
        <v>282</v>
      </c>
      <c r="K4026" s="9">
        <v>37595</v>
      </c>
      <c r="L4026" s="9">
        <v>35201</v>
      </c>
      <c r="M4026" s="9">
        <v>1877</v>
      </c>
      <c r="O4026" s="11">
        <f t="shared" si="719"/>
        <v>146188</v>
      </c>
      <c r="P4026" s="11">
        <v>34776</v>
      </c>
      <c r="Q4026" s="11">
        <f t="shared" si="720"/>
        <v>2819</v>
      </c>
      <c r="S4026" s="11">
        <f t="shared" si="721"/>
        <v>111412</v>
      </c>
      <c r="T4026" s="11">
        <f t="shared" si="717"/>
        <v>111412</v>
      </c>
      <c r="U4026" s="11">
        <f t="shared" si="722"/>
        <v>28970</v>
      </c>
      <c r="V4026" s="11">
        <f t="shared" si="718"/>
        <v>74334</v>
      </c>
      <c r="W4026" s="12">
        <f t="shared" si="727"/>
        <v>0.66719922450005387</v>
      </c>
      <c r="X4026" s="11">
        <f t="shared" si="728"/>
        <v>37078</v>
      </c>
      <c r="Y4026" s="12">
        <f t="shared" si="729"/>
        <v>0.33280077549994613</v>
      </c>
    </row>
    <row r="4027" spans="1:31">
      <c r="A4027" s="1">
        <v>38724</v>
      </c>
      <c r="B4027" s="7" t="s">
        <v>57</v>
      </c>
      <c r="C4027" s="8" t="str">
        <f t="shared" si="726"/>
        <v>Sat</v>
      </c>
      <c r="E4027" s="10">
        <v>33</v>
      </c>
      <c r="F4027" s="9">
        <v>34804</v>
      </c>
      <c r="G4027" s="9">
        <v>16574</v>
      </c>
      <c r="H4027" s="61">
        <v>13641</v>
      </c>
      <c r="I4027" s="9">
        <v>4007</v>
      </c>
      <c r="J4027" s="9">
        <v>44</v>
      </c>
      <c r="K4027" s="9">
        <v>25516</v>
      </c>
      <c r="L4027" s="9">
        <v>34412</v>
      </c>
      <c r="M4027" s="9">
        <v>1139</v>
      </c>
      <c r="O4027" s="11">
        <f t="shared" si="719"/>
        <v>130137</v>
      </c>
      <c r="P4027" s="11">
        <v>22353</v>
      </c>
      <c r="Q4027" s="11">
        <f t="shared" si="720"/>
        <v>3163</v>
      </c>
      <c r="S4027" s="11">
        <f t="shared" si="721"/>
        <v>107784</v>
      </c>
      <c r="T4027" s="11">
        <f t="shared" si="717"/>
        <v>107784</v>
      </c>
      <c r="U4027" s="11">
        <f t="shared" si="722"/>
        <v>-3628</v>
      </c>
      <c r="V4027" s="11">
        <f t="shared" si="718"/>
        <v>72233</v>
      </c>
      <c r="W4027" s="12">
        <f t="shared" si="727"/>
        <v>0.6701644028798337</v>
      </c>
      <c r="X4027" s="11">
        <f t="shared" si="728"/>
        <v>35551</v>
      </c>
      <c r="Y4027" s="12">
        <f t="shared" si="729"/>
        <v>0.32983559712016625</v>
      </c>
    </row>
    <row r="4028" spans="1:31">
      <c r="A4028" s="1">
        <v>38725</v>
      </c>
      <c r="B4028" s="7" t="s">
        <v>57</v>
      </c>
      <c r="C4028" s="8" t="str">
        <f t="shared" si="726"/>
        <v>Sun</v>
      </c>
      <c r="E4028" s="10">
        <v>19</v>
      </c>
      <c r="F4028" s="9">
        <v>19104</v>
      </c>
      <c r="G4028" s="9">
        <v>13214</v>
      </c>
      <c r="H4028" s="61">
        <v>11212</v>
      </c>
      <c r="I4028" s="9">
        <v>2175</v>
      </c>
      <c r="J4028" s="9">
        <v>0</v>
      </c>
      <c r="K4028" s="9">
        <v>16468</v>
      </c>
      <c r="L4028" s="9">
        <v>30315</v>
      </c>
      <c r="M4028" s="9">
        <v>92</v>
      </c>
      <c r="O4028" s="11">
        <f t="shared" si="719"/>
        <v>92580</v>
      </c>
      <c r="P4028" s="11">
        <v>13158</v>
      </c>
      <c r="Q4028" s="11">
        <f t="shared" si="720"/>
        <v>3310</v>
      </c>
      <c r="S4028" s="11">
        <f t="shared" si="721"/>
        <v>79422</v>
      </c>
      <c r="T4028" s="11">
        <f t="shared" si="717"/>
        <v>79422</v>
      </c>
      <c r="U4028" s="11">
        <f t="shared" si="722"/>
        <v>-28362</v>
      </c>
      <c r="V4028" s="11">
        <f t="shared" si="718"/>
        <v>49015</v>
      </c>
      <c r="W4028" s="12">
        <f t="shared" si="727"/>
        <v>0.61714638261438892</v>
      </c>
      <c r="X4028" s="11">
        <f t="shared" si="728"/>
        <v>30407</v>
      </c>
      <c r="Y4028" s="12">
        <f t="shared" si="729"/>
        <v>0.38285361738561102</v>
      </c>
    </row>
    <row r="4029" spans="1:31">
      <c r="A4029" s="1">
        <v>38726</v>
      </c>
      <c r="B4029" s="7" t="s">
        <v>57</v>
      </c>
      <c r="C4029" s="8" t="str">
        <f t="shared" si="726"/>
        <v>Mon</v>
      </c>
      <c r="E4029" s="10">
        <v>9</v>
      </c>
      <c r="F4029" s="9">
        <v>6808</v>
      </c>
      <c r="G4029" s="9">
        <v>10467</v>
      </c>
      <c r="H4029" s="61">
        <v>8431</v>
      </c>
      <c r="I4029" s="9">
        <v>571</v>
      </c>
      <c r="J4029" s="9">
        <v>0</v>
      </c>
      <c r="K4029" s="9">
        <v>1761</v>
      </c>
      <c r="L4029" s="9">
        <v>26629</v>
      </c>
      <c r="M4029" s="9">
        <v>6</v>
      </c>
      <c r="O4029" s="11">
        <f t="shared" si="719"/>
        <v>54673</v>
      </c>
      <c r="P4029" s="11">
        <v>0</v>
      </c>
      <c r="Q4029" s="11">
        <f t="shared" si="720"/>
        <v>1761</v>
      </c>
      <c r="S4029" s="11">
        <f t="shared" si="721"/>
        <v>54673</v>
      </c>
      <c r="T4029" s="11">
        <f t="shared" si="717"/>
        <v>54673</v>
      </c>
      <c r="U4029" s="11">
        <f t="shared" si="722"/>
        <v>-24749</v>
      </c>
      <c r="V4029" s="11">
        <f t="shared" si="718"/>
        <v>28038</v>
      </c>
      <c r="W4029" s="12">
        <f t="shared" si="727"/>
        <v>0.51283083057450662</v>
      </c>
      <c r="X4029" s="11">
        <f t="shared" si="728"/>
        <v>26635</v>
      </c>
      <c r="Y4029" s="12">
        <f t="shared" si="729"/>
        <v>0.48716916942549338</v>
      </c>
    </row>
    <row r="4030" spans="1:31">
      <c r="A4030" s="1">
        <v>38727</v>
      </c>
      <c r="B4030" s="7" t="s">
        <v>57</v>
      </c>
      <c r="C4030" s="8" t="str">
        <f t="shared" si="726"/>
        <v>Tue</v>
      </c>
      <c r="E4030" s="10">
        <v>17</v>
      </c>
      <c r="F4030" s="9">
        <v>13226</v>
      </c>
      <c r="G4030" s="9">
        <v>12325</v>
      </c>
      <c r="H4030" s="61">
        <v>10633</v>
      </c>
      <c r="I4030" s="9">
        <v>1181</v>
      </c>
      <c r="J4030" s="9">
        <v>0</v>
      </c>
      <c r="K4030" s="9">
        <v>1699</v>
      </c>
      <c r="L4030" s="9">
        <v>29057</v>
      </c>
      <c r="M4030" s="9">
        <v>16</v>
      </c>
      <c r="O4030" s="11">
        <f t="shared" si="719"/>
        <v>68137</v>
      </c>
      <c r="P4030" s="11">
        <v>0</v>
      </c>
      <c r="Q4030" s="11">
        <f t="shared" si="720"/>
        <v>1699</v>
      </c>
      <c r="S4030" s="11">
        <f t="shared" si="721"/>
        <v>68137</v>
      </c>
      <c r="T4030" s="11">
        <f t="shared" si="717"/>
        <v>68137</v>
      </c>
      <c r="U4030" s="11">
        <f t="shared" si="722"/>
        <v>13464</v>
      </c>
      <c r="V4030" s="11">
        <f t="shared" si="718"/>
        <v>39064</v>
      </c>
      <c r="W4030" s="12">
        <f t="shared" si="727"/>
        <v>0.5733155260724716</v>
      </c>
      <c r="X4030" s="11">
        <f t="shared" si="728"/>
        <v>29073</v>
      </c>
      <c r="Y4030" s="12">
        <f t="shared" si="729"/>
        <v>0.42668447392752834</v>
      </c>
    </row>
    <row r="4031" spans="1:31">
      <c r="A4031" s="1">
        <v>38728</v>
      </c>
      <c r="B4031" s="7" t="s">
        <v>57</v>
      </c>
      <c r="C4031" s="8" t="str">
        <f t="shared" si="726"/>
        <v>Wed</v>
      </c>
      <c r="E4031" s="10">
        <v>12</v>
      </c>
      <c r="F4031" s="9">
        <v>10204</v>
      </c>
      <c r="G4031" s="9">
        <v>12241</v>
      </c>
      <c r="H4031" s="61">
        <v>10463</v>
      </c>
      <c r="I4031" s="9">
        <v>1128</v>
      </c>
      <c r="J4031" s="9">
        <v>0</v>
      </c>
      <c r="K4031" s="9">
        <v>1685</v>
      </c>
      <c r="L4031" s="9">
        <v>26241</v>
      </c>
      <c r="M4031" s="9">
        <v>41</v>
      </c>
      <c r="O4031" s="11">
        <f t="shared" si="719"/>
        <v>62003</v>
      </c>
      <c r="P4031" s="11">
        <v>0</v>
      </c>
      <c r="Q4031" s="11">
        <f t="shared" si="720"/>
        <v>1685</v>
      </c>
      <c r="S4031" s="11">
        <f t="shared" si="721"/>
        <v>62003</v>
      </c>
      <c r="T4031" s="11">
        <f t="shared" si="717"/>
        <v>62003</v>
      </c>
      <c r="U4031" s="11">
        <f t="shared" si="722"/>
        <v>-6134</v>
      </c>
      <c r="V4031" s="11">
        <f t="shared" si="718"/>
        <v>35721</v>
      </c>
      <c r="W4031" s="12">
        <f t="shared" si="727"/>
        <v>0.5761172846475171</v>
      </c>
      <c r="X4031" s="11">
        <f t="shared" si="728"/>
        <v>26282</v>
      </c>
      <c r="Y4031" s="12">
        <f t="shared" si="729"/>
        <v>0.42388271535248295</v>
      </c>
    </row>
    <row r="4032" spans="1:31">
      <c r="A4032" s="1">
        <v>38729</v>
      </c>
      <c r="B4032" s="7" t="s">
        <v>57</v>
      </c>
      <c r="C4032" s="8" t="str">
        <f t="shared" si="726"/>
        <v>Thur</v>
      </c>
      <c r="E4032" s="10">
        <v>14</v>
      </c>
      <c r="F4032" s="9">
        <v>12459</v>
      </c>
      <c r="G4032" s="9">
        <v>11622</v>
      </c>
      <c r="H4032" s="61">
        <v>9864</v>
      </c>
      <c r="I4032" s="9">
        <v>876</v>
      </c>
      <c r="J4032" s="9">
        <v>0</v>
      </c>
      <c r="K4032" s="9">
        <v>1635</v>
      </c>
      <c r="L4032" s="9">
        <v>21688</v>
      </c>
      <c r="M4032" s="9">
        <v>1</v>
      </c>
      <c r="O4032" s="11">
        <f t="shared" si="719"/>
        <v>58145</v>
      </c>
      <c r="P4032" s="11">
        <v>0</v>
      </c>
      <c r="Q4032" s="11">
        <f t="shared" si="720"/>
        <v>1635</v>
      </c>
      <c r="S4032" s="11">
        <f t="shared" si="721"/>
        <v>58145</v>
      </c>
      <c r="T4032" s="11">
        <f t="shared" si="717"/>
        <v>58145</v>
      </c>
      <c r="U4032" s="11">
        <f t="shared" si="722"/>
        <v>-3858</v>
      </c>
      <c r="V4032" s="11">
        <f t="shared" si="718"/>
        <v>36456</v>
      </c>
      <c r="W4032" s="12">
        <f t="shared" si="727"/>
        <v>0.62698426347923297</v>
      </c>
      <c r="X4032" s="11">
        <f t="shared" si="728"/>
        <v>21689</v>
      </c>
      <c r="Y4032" s="12">
        <f t="shared" si="729"/>
        <v>0.37301573652076703</v>
      </c>
    </row>
    <row r="4033" spans="1:25">
      <c r="A4033" s="1">
        <v>38730</v>
      </c>
      <c r="B4033" s="7" t="s">
        <v>57</v>
      </c>
      <c r="C4033" s="8" t="str">
        <f t="shared" si="726"/>
        <v>Fri</v>
      </c>
      <c r="E4033" s="10">
        <v>5</v>
      </c>
      <c r="F4033" s="9">
        <v>3513</v>
      </c>
      <c r="G4033" s="9">
        <v>9328</v>
      </c>
      <c r="H4033" s="61">
        <v>7454</v>
      </c>
      <c r="I4033" s="9">
        <v>213</v>
      </c>
      <c r="J4033" s="9">
        <v>0</v>
      </c>
      <c r="K4033" s="9">
        <v>2236</v>
      </c>
      <c r="L4033" s="9">
        <v>20954</v>
      </c>
      <c r="M4033" s="9">
        <v>1</v>
      </c>
      <c r="O4033" s="11">
        <f t="shared" si="719"/>
        <v>43699</v>
      </c>
      <c r="P4033" s="11">
        <v>0</v>
      </c>
      <c r="Q4033" s="11">
        <f t="shared" si="720"/>
        <v>2236</v>
      </c>
      <c r="S4033" s="11">
        <f t="shared" si="721"/>
        <v>43699</v>
      </c>
      <c r="T4033" s="11">
        <f t="shared" si="717"/>
        <v>43699</v>
      </c>
      <c r="U4033" s="11">
        <f t="shared" si="722"/>
        <v>-14446</v>
      </c>
      <c r="V4033" s="11">
        <f t="shared" si="718"/>
        <v>22744</v>
      </c>
      <c r="W4033" s="12">
        <f t="shared" si="727"/>
        <v>0.52046957596283672</v>
      </c>
      <c r="X4033" s="11">
        <f t="shared" si="728"/>
        <v>20955</v>
      </c>
      <c r="Y4033" s="12">
        <f t="shared" si="729"/>
        <v>0.47953042403716334</v>
      </c>
    </row>
    <row r="4034" spans="1:25">
      <c r="A4034" s="1">
        <v>38731</v>
      </c>
      <c r="B4034" s="7" t="s">
        <v>57</v>
      </c>
      <c r="C4034" s="8" t="str">
        <f t="shared" si="726"/>
        <v>Sat</v>
      </c>
      <c r="E4034" s="10">
        <v>23</v>
      </c>
      <c r="F4034" s="9">
        <v>28163</v>
      </c>
      <c r="G4034" s="9">
        <v>15321</v>
      </c>
      <c r="H4034" s="61">
        <v>12789</v>
      </c>
      <c r="I4034" s="9">
        <v>2865</v>
      </c>
      <c r="J4034" s="9">
        <v>95</v>
      </c>
      <c r="K4034" s="9">
        <v>1928</v>
      </c>
      <c r="L4034" s="9">
        <v>27740</v>
      </c>
      <c r="M4034" s="9">
        <v>683</v>
      </c>
      <c r="O4034" s="11">
        <f t="shared" si="719"/>
        <v>89584</v>
      </c>
      <c r="P4034" s="11">
        <v>0</v>
      </c>
      <c r="Q4034" s="11">
        <f t="shared" si="720"/>
        <v>1928</v>
      </c>
      <c r="S4034" s="11">
        <f t="shared" si="721"/>
        <v>89584</v>
      </c>
      <c r="T4034" s="11">
        <f t="shared" si="717"/>
        <v>89584</v>
      </c>
      <c r="U4034" s="11">
        <f t="shared" si="722"/>
        <v>45885</v>
      </c>
      <c r="V4034" s="11">
        <f t="shared" si="718"/>
        <v>61161</v>
      </c>
      <c r="W4034" s="12">
        <f t="shared" si="727"/>
        <v>0.68272236113591711</v>
      </c>
      <c r="X4034" s="11">
        <f t="shared" si="728"/>
        <v>28423</v>
      </c>
      <c r="Y4034" s="12">
        <f t="shared" si="729"/>
        <v>0.31727763886408289</v>
      </c>
    </row>
    <row r="4035" spans="1:25">
      <c r="A4035" s="1">
        <v>38732</v>
      </c>
      <c r="B4035" s="7" t="s">
        <v>57</v>
      </c>
      <c r="C4035" s="8" t="str">
        <f t="shared" si="726"/>
        <v>Sun</v>
      </c>
      <c r="E4035" s="10">
        <v>27</v>
      </c>
      <c r="F4035" s="9">
        <v>34471</v>
      </c>
      <c r="G4035" s="9">
        <v>16531</v>
      </c>
      <c r="H4035" s="61">
        <v>13620</v>
      </c>
      <c r="I4035" s="9">
        <v>3550</v>
      </c>
      <c r="J4035" s="9">
        <v>89</v>
      </c>
      <c r="K4035" s="9">
        <v>12299</v>
      </c>
      <c r="L4035" s="9">
        <v>28449</v>
      </c>
      <c r="M4035" s="9">
        <v>933</v>
      </c>
      <c r="O4035" s="11">
        <f t="shared" si="719"/>
        <v>109942</v>
      </c>
      <c r="P4035" s="11">
        <v>10524</v>
      </c>
      <c r="Q4035" s="11">
        <f t="shared" si="720"/>
        <v>1775</v>
      </c>
      <c r="S4035" s="11">
        <f t="shared" si="721"/>
        <v>99418</v>
      </c>
      <c r="T4035" s="11">
        <f t="shared" ref="T4035:T4098" si="730">SUM(S4035,D4035)</f>
        <v>99418</v>
      </c>
      <c r="U4035" s="11">
        <f t="shared" si="722"/>
        <v>9834</v>
      </c>
      <c r="V4035" s="11">
        <f t="shared" ref="V4035:V4098" si="731">SUM(F4035:K4035)-P4035</f>
        <v>70036</v>
      </c>
      <c r="W4035" s="12">
        <f t="shared" si="727"/>
        <v>0.70445995694944574</v>
      </c>
      <c r="X4035" s="11">
        <f t="shared" si="728"/>
        <v>29382</v>
      </c>
      <c r="Y4035" s="12">
        <f t="shared" si="729"/>
        <v>0.2955400430505542</v>
      </c>
    </row>
    <row r="4036" spans="1:25">
      <c r="A4036" s="1">
        <v>38733</v>
      </c>
      <c r="B4036" s="7" t="s">
        <v>57</v>
      </c>
      <c r="C4036" s="8" t="str">
        <f t="shared" si="726"/>
        <v>Mon</v>
      </c>
      <c r="E4036" s="10">
        <v>26</v>
      </c>
      <c r="F4036" s="9">
        <v>31489</v>
      </c>
      <c r="G4036" s="9">
        <v>16404</v>
      </c>
      <c r="H4036" s="61">
        <v>13545</v>
      </c>
      <c r="I4036" s="9">
        <v>3123</v>
      </c>
      <c r="J4036" s="9">
        <v>5</v>
      </c>
      <c r="K4036" s="9">
        <v>2601</v>
      </c>
      <c r="L4036" s="9">
        <v>27582</v>
      </c>
      <c r="M4036" s="9">
        <v>847</v>
      </c>
      <c r="O4036" s="11">
        <f t="shared" ref="O4036:O4099" si="732">SUM(F4036:M4036)</f>
        <v>95596</v>
      </c>
      <c r="P4036" s="11">
        <v>42</v>
      </c>
      <c r="Q4036" s="11">
        <f t="shared" ref="Q4036:Q4099" si="733">K4036-P4036</f>
        <v>2559</v>
      </c>
      <c r="S4036" s="11">
        <f t="shared" si="721"/>
        <v>95554</v>
      </c>
      <c r="T4036" s="11">
        <f t="shared" si="730"/>
        <v>95554</v>
      </c>
      <c r="U4036" s="11">
        <f t="shared" si="722"/>
        <v>-3864</v>
      </c>
      <c r="V4036" s="11">
        <f t="shared" si="731"/>
        <v>67125</v>
      </c>
      <c r="W4036" s="12">
        <f t="shared" si="727"/>
        <v>0.70248236599200453</v>
      </c>
      <c r="X4036" s="11">
        <f t="shared" si="728"/>
        <v>28429</v>
      </c>
      <c r="Y4036" s="12">
        <f t="shared" si="729"/>
        <v>0.29751763400799547</v>
      </c>
    </row>
    <row r="4037" spans="1:25">
      <c r="A4037" s="1">
        <v>38734</v>
      </c>
      <c r="B4037" s="7" t="s">
        <v>57</v>
      </c>
      <c r="C4037" s="8" t="str">
        <f t="shared" si="726"/>
        <v>Tue</v>
      </c>
      <c r="E4037" s="10">
        <v>11</v>
      </c>
      <c r="F4037" s="9">
        <v>19026</v>
      </c>
      <c r="G4037" s="9">
        <v>13011</v>
      </c>
      <c r="H4037" s="61">
        <v>10409</v>
      </c>
      <c r="I4037" s="9">
        <v>1115</v>
      </c>
      <c r="J4037" s="9">
        <v>0</v>
      </c>
      <c r="K4037" s="9">
        <v>3054</v>
      </c>
      <c r="L4037" s="9">
        <v>19557</v>
      </c>
      <c r="M4037" s="9">
        <v>100</v>
      </c>
      <c r="O4037" s="11">
        <f t="shared" si="732"/>
        <v>66272</v>
      </c>
      <c r="P4037" s="11">
        <v>0</v>
      </c>
      <c r="Q4037" s="11">
        <f t="shared" si="733"/>
        <v>3054</v>
      </c>
      <c r="S4037" s="11">
        <f t="shared" si="721"/>
        <v>66272</v>
      </c>
      <c r="T4037" s="11">
        <f t="shared" si="730"/>
        <v>66272</v>
      </c>
      <c r="U4037" s="11">
        <f t="shared" si="722"/>
        <v>-29282</v>
      </c>
      <c r="V4037" s="11">
        <f t="shared" si="731"/>
        <v>46615</v>
      </c>
      <c r="W4037" s="12">
        <f t="shared" si="727"/>
        <v>0.70338906325446648</v>
      </c>
      <c r="X4037" s="11">
        <f t="shared" si="728"/>
        <v>19657</v>
      </c>
      <c r="Y4037" s="12">
        <f t="shared" si="729"/>
        <v>0.29661093674553357</v>
      </c>
    </row>
    <row r="4038" spans="1:25">
      <c r="A4038" s="1">
        <v>38735</v>
      </c>
      <c r="B4038" s="7" t="s">
        <v>57</v>
      </c>
      <c r="C4038" s="8" t="str">
        <f t="shared" si="726"/>
        <v>Wed</v>
      </c>
      <c r="E4038" s="10">
        <v>23</v>
      </c>
      <c r="F4038" s="9">
        <v>34322</v>
      </c>
      <c r="G4038" s="9">
        <v>16741</v>
      </c>
      <c r="H4038" s="61">
        <v>14097</v>
      </c>
      <c r="I4038" s="9">
        <v>3224</v>
      </c>
      <c r="J4038" s="9">
        <v>48</v>
      </c>
      <c r="K4038" s="9">
        <v>3931</v>
      </c>
      <c r="L4038" s="9">
        <v>23688</v>
      </c>
      <c r="M4038" s="9">
        <v>536</v>
      </c>
      <c r="O4038" s="11">
        <f t="shared" si="732"/>
        <v>96587</v>
      </c>
      <c r="P4038" s="11">
        <v>0</v>
      </c>
      <c r="Q4038" s="11">
        <f t="shared" si="733"/>
        <v>3931</v>
      </c>
      <c r="S4038" s="11">
        <f t="shared" si="721"/>
        <v>96587</v>
      </c>
      <c r="T4038" s="11">
        <f t="shared" si="730"/>
        <v>96587</v>
      </c>
      <c r="U4038" s="11">
        <f t="shared" si="722"/>
        <v>30315</v>
      </c>
      <c r="V4038" s="11">
        <f t="shared" si="731"/>
        <v>72363</v>
      </c>
      <c r="W4038" s="12">
        <f t="shared" si="727"/>
        <v>0.74920020292585954</v>
      </c>
      <c r="X4038" s="11">
        <f t="shared" si="728"/>
        <v>24224</v>
      </c>
      <c r="Y4038" s="12">
        <f t="shared" si="729"/>
        <v>0.25079979707414041</v>
      </c>
    </row>
    <row r="4039" spans="1:25">
      <c r="A4039" s="1">
        <v>38736</v>
      </c>
      <c r="B4039" s="7" t="s">
        <v>57</v>
      </c>
      <c r="C4039" s="8" t="str">
        <f t="shared" si="726"/>
        <v>Thur</v>
      </c>
      <c r="E4039" s="10">
        <v>18</v>
      </c>
      <c r="F4039" s="9">
        <v>27450</v>
      </c>
      <c r="G4039" s="9">
        <v>14254</v>
      </c>
      <c r="H4039" s="61">
        <v>12308</v>
      </c>
      <c r="I4039" s="9">
        <v>1684</v>
      </c>
      <c r="J4039" s="9">
        <v>0</v>
      </c>
      <c r="K4039" s="9">
        <v>3687</v>
      </c>
      <c r="L4039" s="9">
        <v>17837</v>
      </c>
      <c r="M4039" s="9">
        <v>78</v>
      </c>
      <c r="O4039" s="11">
        <f t="shared" si="732"/>
        <v>77298</v>
      </c>
      <c r="P4039" s="11">
        <v>0</v>
      </c>
      <c r="Q4039" s="11">
        <f t="shared" si="733"/>
        <v>3687</v>
      </c>
      <c r="S4039" s="11">
        <f t="shared" si="721"/>
        <v>77298</v>
      </c>
      <c r="T4039" s="11">
        <f t="shared" si="730"/>
        <v>77298</v>
      </c>
      <c r="U4039" s="11">
        <f t="shared" si="722"/>
        <v>-19289</v>
      </c>
      <c r="V4039" s="11">
        <f t="shared" si="731"/>
        <v>59383</v>
      </c>
      <c r="W4039" s="12">
        <f t="shared" si="727"/>
        <v>0.76823462444047708</v>
      </c>
      <c r="X4039" s="11">
        <f t="shared" si="728"/>
        <v>17915</v>
      </c>
      <c r="Y4039" s="12">
        <f t="shared" si="729"/>
        <v>0.2317653755595229</v>
      </c>
    </row>
    <row r="4040" spans="1:25">
      <c r="A4040" s="1">
        <v>38737</v>
      </c>
      <c r="B4040" s="7" t="s">
        <v>57</v>
      </c>
      <c r="C4040" s="8" t="str">
        <f t="shared" si="726"/>
        <v>Fri</v>
      </c>
      <c r="E4040" s="10">
        <v>14</v>
      </c>
      <c r="F4040" s="9">
        <v>21907</v>
      </c>
      <c r="G4040" s="9">
        <v>11349</v>
      </c>
      <c r="H4040" s="61">
        <v>9620</v>
      </c>
      <c r="I4040" s="9">
        <v>559</v>
      </c>
      <c r="J4040" s="9">
        <v>0</v>
      </c>
      <c r="K4040" s="9">
        <v>3214</v>
      </c>
      <c r="L4040" s="9">
        <v>11163</v>
      </c>
      <c r="M4040" s="9">
        <v>0</v>
      </c>
      <c r="O4040" s="11">
        <f t="shared" si="732"/>
        <v>57812</v>
      </c>
      <c r="P4040" s="11">
        <v>0</v>
      </c>
      <c r="Q4040" s="11">
        <f t="shared" si="733"/>
        <v>3214</v>
      </c>
      <c r="S4040" s="11">
        <f t="shared" si="721"/>
        <v>57812</v>
      </c>
      <c r="T4040" s="11">
        <f t="shared" si="730"/>
        <v>57812</v>
      </c>
      <c r="U4040" s="11">
        <f t="shared" si="722"/>
        <v>-19486</v>
      </c>
      <c r="V4040" s="11">
        <f t="shared" si="731"/>
        <v>46649</v>
      </c>
      <c r="W4040" s="12">
        <f t="shared" si="727"/>
        <v>0.80690860029059708</v>
      </c>
      <c r="X4040" s="11">
        <f t="shared" si="728"/>
        <v>11163</v>
      </c>
      <c r="Y4040" s="12">
        <f t="shared" si="729"/>
        <v>0.19309139970940289</v>
      </c>
    </row>
    <row r="4041" spans="1:25">
      <c r="A4041" s="1">
        <v>38738</v>
      </c>
      <c r="B4041" s="7" t="s">
        <v>57</v>
      </c>
      <c r="C4041" s="8" t="str">
        <f t="shared" si="726"/>
        <v>Sat</v>
      </c>
      <c r="E4041" s="10">
        <v>14</v>
      </c>
      <c r="F4041" s="9">
        <v>26314</v>
      </c>
      <c r="G4041" s="9">
        <v>12165</v>
      </c>
      <c r="H4041" s="61">
        <v>10466</v>
      </c>
      <c r="I4041" s="9">
        <v>1289</v>
      </c>
      <c r="J4041" s="9">
        <v>0</v>
      </c>
      <c r="K4041" s="9">
        <v>3727</v>
      </c>
      <c r="L4041" s="9">
        <v>13541</v>
      </c>
      <c r="M4041" s="9">
        <v>67</v>
      </c>
      <c r="O4041" s="11">
        <f t="shared" si="732"/>
        <v>67569</v>
      </c>
      <c r="P4041" s="11">
        <v>0</v>
      </c>
      <c r="Q4041" s="11">
        <f t="shared" si="733"/>
        <v>3727</v>
      </c>
      <c r="S4041" s="11">
        <f t="shared" si="721"/>
        <v>67569</v>
      </c>
      <c r="T4041" s="11">
        <f t="shared" si="730"/>
        <v>67569</v>
      </c>
      <c r="U4041" s="11">
        <f t="shared" si="722"/>
        <v>9757</v>
      </c>
      <c r="V4041" s="11">
        <f t="shared" si="731"/>
        <v>53961</v>
      </c>
      <c r="W4041" s="12">
        <f t="shared" si="727"/>
        <v>0.79860586955556545</v>
      </c>
      <c r="X4041" s="11">
        <f t="shared" si="728"/>
        <v>13608</v>
      </c>
      <c r="Y4041" s="12">
        <f t="shared" si="729"/>
        <v>0.20139413044443458</v>
      </c>
    </row>
    <row r="4042" spans="1:25">
      <c r="A4042" s="1">
        <v>38739</v>
      </c>
      <c r="B4042" s="7" t="s">
        <v>57</v>
      </c>
      <c r="C4042" s="8" t="str">
        <f t="shared" si="726"/>
        <v>Sun</v>
      </c>
      <c r="E4042" s="10">
        <v>26</v>
      </c>
      <c r="F4042" s="9">
        <v>37874</v>
      </c>
      <c r="G4042" s="9">
        <v>15608</v>
      </c>
      <c r="H4042" s="61">
        <v>13859</v>
      </c>
      <c r="I4042" s="9">
        <v>3272</v>
      </c>
      <c r="J4042" s="9">
        <v>3</v>
      </c>
      <c r="K4042" s="9">
        <v>3881</v>
      </c>
      <c r="L4042" s="9">
        <v>19904</v>
      </c>
      <c r="M4042" s="9">
        <v>316</v>
      </c>
      <c r="O4042" s="11">
        <f t="shared" si="732"/>
        <v>94717</v>
      </c>
      <c r="P4042" s="11">
        <v>0</v>
      </c>
      <c r="Q4042" s="11">
        <f t="shared" si="733"/>
        <v>3881</v>
      </c>
      <c r="S4042" s="11">
        <f t="shared" si="721"/>
        <v>94717</v>
      </c>
      <c r="T4042" s="11">
        <f t="shared" si="730"/>
        <v>94717</v>
      </c>
      <c r="U4042" s="11">
        <f t="shared" si="722"/>
        <v>27148</v>
      </c>
      <c r="V4042" s="11">
        <f t="shared" si="731"/>
        <v>74497</v>
      </c>
      <c r="W4042" s="12">
        <f t="shared" si="727"/>
        <v>0.78652195487610466</v>
      </c>
      <c r="X4042" s="11">
        <f t="shared" si="728"/>
        <v>20220</v>
      </c>
      <c r="Y4042" s="12">
        <f t="shared" si="729"/>
        <v>0.2134780451238954</v>
      </c>
    </row>
    <row r="4043" spans="1:25">
      <c r="A4043" s="1">
        <v>38740</v>
      </c>
      <c r="B4043" s="7" t="s">
        <v>57</v>
      </c>
      <c r="C4043" s="8" t="str">
        <f t="shared" si="726"/>
        <v>Mon</v>
      </c>
      <c r="E4043" s="10">
        <v>22</v>
      </c>
      <c r="F4043" s="9">
        <v>34835</v>
      </c>
      <c r="G4043" s="9">
        <v>15435</v>
      </c>
      <c r="H4043" s="61">
        <v>13383</v>
      </c>
      <c r="I4043" s="9">
        <v>2726</v>
      </c>
      <c r="J4043" s="9">
        <v>0</v>
      </c>
      <c r="K4043" s="9">
        <v>3234</v>
      </c>
      <c r="L4043" s="9">
        <v>18583</v>
      </c>
      <c r="M4043" s="9">
        <v>232</v>
      </c>
      <c r="O4043" s="11">
        <f t="shared" si="732"/>
        <v>88428</v>
      </c>
      <c r="P4043" s="11">
        <v>0</v>
      </c>
      <c r="Q4043" s="11">
        <f t="shared" si="733"/>
        <v>3234</v>
      </c>
      <c r="S4043" s="11">
        <f t="shared" si="721"/>
        <v>88428</v>
      </c>
      <c r="T4043" s="11">
        <f t="shared" si="730"/>
        <v>88428</v>
      </c>
      <c r="U4043" s="11">
        <f t="shared" si="722"/>
        <v>-6289</v>
      </c>
      <c r="V4043" s="11">
        <f t="shared" si="731"/>
        <v>69613</v>
      </c>
      <c r="W4043" s="12">
        <f t="shared" si="727"/>
        <v>0.78722802732166286</v>
      </c>
      <c r="X4043" s="11">
        <f t="shared" si="728"/>
        <v>18815</v>
      </c>
      <c r="Y4043" s="12">
        <f t="shared" si="729"/>
        <v>0.21277197267833717</v>
      </c>
    </row>
    <row r="4044" spans="1:25">
      <c r="A4044" s="1">
        <v>38741</v>
      </c>
      <c r="B4044" s="7" t="s">
        <v>57</v>
      </c>
      <c r="C4044" s="8" t="str">
        <f t="shared" si="726"/>
        <v>Tue</v>
      </c>
      <c r="E4044" s="10">
        <v>18</v>
      </c>
      <c r="F4044" s="9">
        <v>29272</v>
      </c>
      <c r="G4044" s="9">
        <v>14051</v>
      </c>
      <c r="H4044" s="61">
        <v>12008</v>
      </c>
      <c r="I4044" s="9">
        <v>1796</v>
      </c>
      <c r="J4044" s="9">
        <v>0</v>
      </c>
      <c r="K4044" s="9">
        <v>1925</v>
      </c>
      <c r="L4044" s="9">
        <v>15769</v>
      </c>
      <c r="M4044" s="9">
        <v>157</v>
      </c>
      <c r="O4044" s="11">
        <f t="shared" si="732"/>
        <v>74978</v>
      </c>
      <c r="P4044" s="11">
        <v>7</v>
      </c>
      <c r="Q4044" s="11">
        <f t="shared" si="733"/>
        <v>1918</v>
      </c>
      <c r="S4044" s="11">
        <f t="shared" si="721"/>
        <v>74971</v>
      </c>
      <c r="T4044" s="11">
        <f t="shared" si="730"/>
        <v>74971</v>
      </c>
      <c r="U4044" s="11">
        <f t="shared" si="722"/>
        <v>-13457</v>
      </c>
      <c r="V4044" s="11">
        <f t="shared" si="731"/>
        <v>59045</v>
      </c>
      <c r="W4044" s="12">
        <f t="shared" si="727"/>
        <v>0.78757119419508881</v>
      </c>
      <c r="X4044" s="11">
        <f t="shared" si="728"/>
        <v>15926</v>
      </c>
      <c r="Y4044" s="12">
        <f t="shared" si="729"/>
        <v>0.21242880580491122</v>
      </c>
    </row>
    <row r="4045" spans="1:25">
      <c r="A4045" s="1">
        <v>38742</v>
      </c>
      <c r="B4045" s="7" t="s">
        <v>57</v>
      </c>
      <c r="C4045" s="8" t="str">
        <f t="shared" si="726"/>
        <v>Wed</v>
      </c>
      <c r="E4045" s="10">
        <v>25</v>
      </c>
      <c r="F4045" s="9">
        <v>41369</v>
      </c>
      <c r="G4045" s="9">
        <v>17350</v>
      </c>
      <c r="H4045" s="61">
        <v>14592</v>
      </c>
      <c r="I4045" s="9">
        <v>4082</v>
      </c>
      <c r="J4045" s="9">
        <v>101</v>
      </c>
      <c r="K4045" s="9">
        <v>16779</v>
      </c>
      <c r="L4045" s="9">
        <v>23576</v>
      </c>
      <c r="M4045" s="9">
        <v>1434</v>
      </c>
      <c r="O4045" s="11">
        <f t="shared" si="732"/>
        <v>119283</v>
      </c>
      <c r="P4045" s="11">
        <v>15074</v>
      </c>
      <c r="Q4045" s="11">
        <f t="shared" si="733"/>
        <v>1705</v>
      </c>
      <c r="S4045" s="11">
        <f t="shared" si="721"/>
        <v>104209</v>
      </c>
      <c r="T4045" s="11">
        <f t="shared" si="730"/>
        <v>104209</v>
      </c>
      <c r="U4045" s="11">
        <f t="shared" si="722"/>
        <v>29238</v>
      </c>
      <c r="V4045" s="11">
        <f t="shared" si="731"/>
        <v>79199</v>
      </c>
      <c r="W4045" s="12">
        <f t="shared" si="727"/>
        <v>0.76000153537602322</v>
      </c>
      <c r="X4045" s="11">
        <f t="shared" si="728"/>
        <v>25010</v>
      </c>
      <c r="Y4045" s="12">
        <f t="shared" si="729"/>
        <v>0.23999846462397681</v>
      </c>
    </row>
    <row r="4046" spans="1:25">
      <c r="A4046" s="1">
        <v>38743</v>
      </c>
      <c r="B4046" s="7" t="s">
        <v>57</v>
      </c>
      <c r="C4046" s="8" t="str">
        <f t="shared" si="726"/>
        <v>Thur</v>
      </c>
      <c r="E4046" s="10">
        <v>31</v>
      </c>
      <c r="F4046" s="9">
        <v>45936</v>
      </c>
      <c r="G4046" s="9">
        <v>18463</v>
      </c>
      <c r="H4046" s="61">
        <v>14918</v>
      </c>
      <c r="I4046" s="9">
        <v>4449</v>
      </c>
      <c r="J4046" s="9">
        <v>312</v>
      </c>
      <c r="K4046" s="9">
        <v>36774</v>
      </c>
      <c r="L4046" s="9">
        <v>26165</v>
      </c>
      <c r="M4046" s="9">
        <v>2162</v>
      </c>
      <c r="O4046" s="11">
        <f t="shared" si="732"/>
        <v>149179</v>
      </c>
      <c r="P4046" s="11">
        <v>35689</v>
      </c>
      <c r="Q4046" s="11">
        <f t="shared" si="733"/>
        <v>1085</v>
      </c>
      <c r="S4046" s="11">
        <f t="shared" si="721"/>
        <v>113490</v>
      </c>
      <c r="T4046" s="11">
        <f t="shared" si="730"/>
        <v>113490</v>
      </c>
      <c r="U4046" s="11">
        <f t="shared" si="722"/>
        <v>9281</v>
      </c>
      <c r="V4046" s="11">
        <f t="shared" si="731"/>
        <v>85163</v>
      </c>
      <c r="W4046" s="12">
        <f t="shared" si="727"/>
        <v>0.75040091638029782</v>
      </c>
      <c r="X4046" s="11">
        <f t="shared" si="728"/>
        <v>28327</v>
      </c>
      <c r="Y4046" s="12">
        <f t="shared" si="729"/>
        <v>0.24959908361970218</v>
      </c>
    </row>
    <row r="4047" spans="1:25">
      <c r="A4047" s="1">
        <v>38744</v>
      </c>
      <c r="B4047" s="7" t="s">
        <v>57</v>
      </c>
      <c r="C4047" s="8" t="str">
        <f t="shared" si="726"/>
        <v>Fri</v>
      </c>
      <c r="E4047" s="10">
        <v>29</v>
      </c>
      <c r="F4047" s="9">
        <v>39984</v>
      </c>
      <c r="G4047" s="9">
        <v>16581</v>
      </c>
      <c r="H4047" s="61">
        <v>14246</v>
      </c>
      <c r="I4047" s="9">
        <v>3520</v>
      </c>
      <c r="J4047" s="9">
        <v>1</v>
      </c>
      <c r="K4047" s="9">
        <v>25030</v>
      </c>
      <c r="L4047" s="9">
        <v>22431</v>
      </c>
      <c r="M4047" s="9">
        <v>852</v>
      </c>
      <c r="O4047" s="11">
        <f t="shared" si="732"/>
        <v>122645</v>
      </c>
      <c r="P4047" s="11">
        <v>24004</v>
      </c>
      <c r="Q4047" s="11">
        <f t="shared" si="733"/>
        <v>1026</v>
      </c>
      <c r="S4047" s="11">
        <f t="shared" si="721"/>
        <v>98641</v>
      </c>
      <c r="T4047" s="11">
        <f t="shared" si="730"/>
        <v>98641</v>
      </c>
      <c r="U4047" s="11">
        <f t="shared" si="722"/>
        <v>-14849</v>
      </c>
      <c r="V4047" s="11">
        <f t="shared" si="731"/>
        <v>75358</v>
      </c>
      <c r="W4047" s="12">
        <f t="shared" si="727"/>
        <v>0.76396224693585835</v>
      </c>
      <c r="X4047" s="11">
        <f t="shared" si="728"/>
        <v>23283</v>
      </c>
      <c r="Y4047" s="12">
        <f t="shared" si="729"/>
        <v>0.23603775306414168</v>
      </c>
    </row>
    <row r="4048" spans="1:25">
      <c r="A4048" s="1">
        <v>38745</v>
      </c>
      <c r="B4048" s="7" t="s">
        <v>57</v>
      </c>
      <c r="C4048" s="8" t="str">
        <f t="shared" si="726"/>
        <v>Sat</v>
      </c>
      <c r="E4048" s="10">
        <v>18</v>
      </c>
      <c r="F4048" s="9">
        <v>25473</v>
      </c>
      <c r="G4048" s="9">
        <v>12491</v>
      </c>
      <c r="H4048" s="61">
        <v>10319</v>
      </c>
      <c r="I4048" s="9">
        <v>895</v>
      </c>
      <c r="J4048" s="9">
        <v>0</v>
      </c>
      <c r="K4048" s="9">
        <v>1284</v>
      </c>
      <c r="L4048" s="9">
        <v>14045</v>
      </c>
      <c r="M4048" s="9">
        <v>6</v>
      </c>
      <c r="O4048" s="11">
        <f t="shared" si="732"/>
        <v>64513</v>
      </c>
      <c r="P4048" s="11">
        <v>0</v>
      </c>
      <c r="Q4048" s="11">
        <f t="shared" si="733"/>
        <v>1284</v>
      </c>
      <c r="S4048" s="11">
        <f t="shared" si="721"/>
        <v>64513</v>
      </c>
      <c r="T4048" s="11">
        <f t="shared" si="730"/>
        <v>64513</v>
      </c>
      <c r="U4048" s="11">
        <f t="shared" si="722"/>
        <v>-34128</v>
      </c>
      <c r="V4048" s="11">
        <f t="shared" si="731"/>
        <v>50462</v>
      </c>
      <c r="W4048" s="12">
        <f t="shared" si="727"/>
        <v>0.78219893664842743</v>
      </c>
      <c r="X4048" s="11">
        <f t="shared" si="728"/>
        <v>14051</v>
      </c>
      <c r="Y4048" s="12">
        <f t="shared" si="729"/>
        <v>0.21780106335157254</v>
      </c>
    </row>
    <row r="4049" spans="1:34">
      <c r="A4049" s="1">
        <v>38746</v>
      </c>
      <c r="B4049" s="7" t="s">
        <v>57</v>
      </c>
      <c r="C4049" s="8" t="str">
        <f t="shared" si="726"/>
        <v>Sun</v>
      </c>
      <c r="E4049" s="10">
        <v>10</v>
      </c>
      <c r="F4049" s="9">
        <v>22277</v>
      </c>
      <c r="G4049" s="9">
        <v>11191</v>
      </c>
      <c r="H4049" s="61">
        <v>8849</v>
      </c>
      <c r="I4049" s="9">
        <v>469</v>
      </c>
      <c r="J4049" s="9">
        <v>0</v>
      </c>
      <c r="K4049" s="9">
        <v>1626</v>
      </c>
      <c r="L4049" s="9">
        <v>11355</v>
      </c>
      <c r="M4049" s="9">
        <v>0</v>
      </c>
      <c r="O4049" s="11">
        <f t="shared" si="732"/>
        <v>55767</v>
      </c>
      <c r="P4049" s="11">
        <v>0</v>
      </c>
      <c r="Q4049" s="11">
        <f t="shared" si="733"/>
        <v>1626</v>
      </c>
      <c r="S4049" s="11">
        <f t="shared" si="721"/>
        <v>55767</v>
      </c>
      <c r="T4049" s="11">
        <f t="shared" si="730"/>
        <v>55767</v>
      </c>
      <c r="U4049" s="11">
        <f t="shared" si="722"/>
        <v>-8746</v>
      </c>
      <c r="V4049" s="11">
        <f t="shared" si="731"/>
        <v>44412</v>
      </c>
      <c r="W4049" s="12">
        <f t="shared" si="727"/>
        <v>0.79638495884662974</v>
      </c>
      <c r="X4049" s="11">
        <f t="shared" si="728"/>
        <v>11355</v>
      </c>
      <c r="Y4049" s="12">
        <f t="shared" si="729"/>
        <v>0.20361504115337029</v>
      </c>
    </row>
    <row r="4050" spans="1:34">
      <c r="A4050" s="1">
        <v>38747</v>
      </c>
      <c r="B4050" s="7" t="s">
        <v>57</v>
      </c>
      <c r="C4050" s="8" t="str">
        <f t="shared" si="726"/>
        <v>Mon</v>
      </c>
      <c r="E4050" s="10">
        <v>12</v>
      </c>
      <c r="F4050" s="9">
        <v>22888</v>
      </c>
      <c r="G4050" s="9">
        <v>11093</v>
      </c>
      <c r="H4050" s="61">
        <v>9146</v>
      </c>
      <c r="I4050" s="9">
        <v>268</v>
      </c>
      <c r="J4050" s="9">
        <v>0</v>
      </c>
      <c r="K4050" s="9">
        <v>1228</v>
      </c>
      <c r="L4050" s="9">
        <v>9212</v>
      </c>
      <c r="M4050" s="9">
        <v>3</v>
      </c>
      <c r="O4050" s="11">
        <f t="shared" si="732"/>
        <v>53838</v>
      </c>
      <c r="P4050" s="11">
        <v>0</v>
      </c>
      <c r="Q4050" s="11">
        <f t="shared" si="733"/>
        <v>1228</v>
      </c>
      <c r="S4050" s="11">
        <f t="shared" si="721"/>
        <v>53838</v>
      </c>
      <c r="T4050" s="11">
        <f t="shared" si="730"/>
        <v>53838</v>
      </c>
      <c r="U4050" s="11">
        <f t="shared" si="722"/>
        <v>-1929</v>
      </c>
      <c r="V4050" s="11">
        <f t="shared" si="731"/>
        <v>44623</v>
      </c>
      <c r="W4050" s="12">
        <f t="shared" si="727"/>
        <v>0.82883836695270996</v>
      </c>
      <c r="X4050" s="11">
        <f t="shared" si="728"/>
        <v>9215</v>
      </c>
      <c r="Y4050" s="12">
        <f t="shared" si="729"/>
        <v>0.17116163304729001</v>
      </c>
    </row>
    <row r="4051" spans="1:34">
      <c r="A4051" s="1">
        <v>38748</v>
      </c>
      <c r="B4051" s="7" t="s">
        <v>57</v>
      </c>
      <c r="C4051" s="8" t="str">
        <f t="shared" si="726"/>
        <v>Tue</v>
      </c>
      <c r="E4051" s="10">
        <v>22</v>
      </c>
      <c r="F4051" s="9">
        <v>25546</v>
      </c>
      <c r="G4051" s="9">
        <v>15437</v>
      </c>
      <c r="H4051" s="61">
        <v>13508</v>
      </c>
      <c r="I4051" s="9">
        <v>2291</v>
      </c>
      <c r="J4051" s="9">
        <v>85</v>
      </c>
      <c r="K4051" s="9">
        <v>1108</v>
      </c>
      <c r="L4051" s="9">
        <v>29249</v>
      </c>
      <c r="M4051" s="9">
        <v>682</v>
      </c>
      <c r="O4051" s="11">
        <f t="shared" si="732"/>
        <v>87906</v>
      </c>
      <c r="P4051" s="11">
        <v>0</v>
      </c>
      <c r="Q4051" s="11">
        <f t="shared" si="733"/>
        <v>1108</v>
      </c>
      <c r="S4051" s="11">
        <f t="shared" si="721"/>
        <v>87906</v>
      </c>
      <c r="T4051" s="11">
        <f t="shared" si="730"/>
        <v>87906</v>
      </c>
      <c r="U4051" s="11">
        <f t="shared" si="722"/>
        <v>34068</v>
      </c>
      <c r="V4051" s="11">
        <f t="shared" si="731"/>
        <v>57975</v>
      </c>
      <c r="W4051" s="12">
        <f t="shared" si="727"/>
        <v>0.6595112961572589</v>
      </c>
      <c r="X4051" s="11">
        <f t="shared" si="728"/>
        <v>29931</v>
      </c>
      <c r="Y4051" s="12">
        <f t="shared" si="729"/>
        <v>0.3404887038427411</v>
      </c>
    </row>
    <row r="4052" spans="1:34">
      <c r="A4052" s="1">
        <v>38749</v>
      </c>
      <c r="B4052" s="7" t="s">
        <v>58</v>
      </c>
      <c r="C4052" s="8" t="str">
        <f t="shared" si="726"/>
        <v>Wed</v>
      </c>
      <c r="E4052" s="10">
        <v>25</v>
      </c>
      <c r="F4052" s="9">
        <v>27253</v>
      </c>
      <c r="G4052" s="9">
        <v>15438</v>
      </c>
      <c r="H4052" s="61">
        <v>13691</v>
      </c>
      <c r="I4052" s="9">
        <v>2901</v>
      </c>
      <c r="J4052" s="9">
        <v>26</v>
      </c>
      <c r="K4052" s="9">
        <v>1636</v>
      </c>
      <c r="L4052" s="9">
        <v>27251</v>
      </c>
      <c r="M4052" s="9">
        <v>493</v>
      </c>
      <c r="O4052" s="11">
        <f t="shared" si="732"/>
        <v>88689</v>
      </c>
      <c r="P4052" s="11">
        <v>0</v>
      </c>
      <c r="Q4052" s="11">
        <f t="shared" si="733"/>
        <v>1636</v>
      </c>
      <c r="S4052" s="11">
        <f t="shared" si="721"/>
        <v>88689</v>
      </c>
      <c r="T4052" s="11">
        <f t="shared" si="730"/>
        <v>88689</v>
      </c>
      <c r="U4052" s="11">
        <f t="shared" ref="U4052:U4079" si="734">S4052-S4051</f>
        <v>783</v>
      </c>
      <c r="V4052" s="11">
        <f t="shared" si="731"/>
        <v>60945</v>
      </c>
      <c r="W4052" s="12">
        <f t="shared" ref="W4052:W4079" si="735">V4052/S4052</f>
        <v>0.68717653824036806</v>
      </c>
      <c r="X4052" s="11">
        <f t="shared" ref="X4052:X4079" si="736">SUM(L4052:M4052)</f>
        <v>27744</v>
      </c>
      <c r="Y4052" s="12">
        <f t="shared" ref="Y4052:Y4079" si="737">X4052/S4052</f>
        <v>0.31282346175963199</v>
      </c>
      <c r="AA4052" s="9">
        <f>INTERCEPT(T4052:T4079,E4052:E4079)</f>
        <v>30316.872541249366</v>
      </c>
      <c r="AB4052" s="9">
        <f>SLOPE(T4052:T4079,E4052:E4079)</f>
        <v>2635.4580661430941</v>
      </c>
      <c r="AC4052" s="12">
        <f>RSQ(T4052:T4079,E4052:E4079)</f>
        <v>0.97281485893532305</v>
      </c>
      <c r="AD4052" s="9">
        <f>AA4052+(AB4052*55)</f>
        <v>175267.06617911952</v>
      </c>
      <c r="AE4052" s="10">
        <f>SUM(E4052:E4079)</f>
        <v>678</v>
      </c>
      <c r="AH4052" s="11"/>
    </row>
    <row r="4053" spans="1:34">
      <c r="A4053" s="1">
        <v>38750</v>
      </c>
      <c r="B4053" s="7" t="s">
        <v>58</v>
      </c>
      <c r="C4053" s="8" t="str">
        <f t="shared" si="726"/>
        <v>Thur</v>
      </c>
      <c r="E4053" s="10">
        <v>12</v>
      </c>
      <c r="F4053" s="9">
        <v>11761</v>
      </c>
      <c r="G4053" s="9">
        <v>11615</v>
      </c>
      <c r="H4053" s="61">
        <v>10084</v>
      </c>
      <c r="I4053" s="9">
        <v>633</v>
      </c>
      <c r="J4053" s="9">
        <v>0</v>
      </c>
      <c r="K4053" s="9">
        <v>2006</v>
      </c>
      <c r="L4053" s="9">
        <v>22335</v>
      </c>
      <c r="M4053" s="9">
        <v>9</v>
      </c>
      <c r="O4053" s="11">
        <f t="shared" si="732"/>
        <v>58443</v>
      </c>
      <c r="P4053" s="11">
        <v>0</v>
      </c>
      <c r="Q4053" s="11">
        <f t="shared" si="733"/>
        <v>2006</v>
      </c>
      <c r="S4053" s="11">
        <f t="shared" si="721"/>
        <v>58443</v>
      </c>
      <c r="T4053" s="11">
        <f t="shared" si="730"/>
        <v>58443</v>
      </c>
      <c r="U4053" s="11">
        <f t="shared" si="734"/>
        <v>-30246</v>
      </c>
      <c r="V4053" s="11">
        <f t="shared" si="731"/>
        <v>36099</v>
      </c>
      <c r="W4053" s="12">
        <f t="shared" si="735"/>
        <v>0.61767876392382326</v>
      </c>
      <c r="X4053" s="11">
        <f t="shared" si="736"/>
        <v>22344</v>
      </c>
      <c r="Y4053" s="12">
        <f t="shared" si="737"/>
        <v>0.3823212360761768</v>
      </c>
      <c r="AH4053" s="11"/>
    </row>
    <row r="4054" spans="1:34">
      <c r="A4054" s="1">
        <v>38751</v>
      </c>
      <c r="B4054" s="7" t="s">
        <v>58</v>
      </c>
      <c r="C4054" s="8" t="str">
        <f t="shared" si="726"/>
        <v>Fri</v>
      </c>
      <c r="E4054" s="10">
        <v>8</v>
      </c>
      <c r="F4054" s="9">
        <v>6963</v>
      </c>
      <c r="G4054" s="9">
        <v>9629</v>
      </c>
      <c r="H4054" s="61">
        <v>8140</v>
      </c>
      <c r="I4054" s="9">
        <v>153</v>
      </c>
      <c r="J4054" s="9">
        <v>0</v>
      </c>
      <c r="K4054" s="9">
        <v>3232</v>
      </c>
      <c r="L4054" s="9">
        <v>20783</v>
      </c>
      <c r="M4054" s="9">
        <v>0</v>
      </c>
      <c r="O4054" s="11">
        <f t="shared" si="732"/>
        <v>48900</v>
      </c>
      <c r="P4054" s="11">
        <v>0</v>
      </c>
      <c r="Q4054" s="11">
        <f t="shared" si="733"/>
        <v>3232</v>
      </c>
      <c r="S4054" s="11">
        <f t="shared" ref="S4054:S4079" si="738">O4054-P4054</f>
        <v>48900</v>
      </c>
      <c r="T4054" s="11">
        <f t="shared" si="730"/>
        <v>48900</v>
      </c>
      <c r="U4054" s="11">
        <f t="shared" si="734"/>
        <v>-9543</v>
      </c>
      <c r="V4054" s="11">
        <f t="shared" si="731"/>
        <v>28117</v>
      </c>
      <c r="W4054" s="12">
        <f t="shared" si="735"/>
        <v>0.5749897750511247</v>
      </c>
      <c r="X4054" s="11">
        <f t="shared" si="736"/>
        <v>20783</v>
      </c>
      <c r="Y4054" s="12">
        <f t="shared" si="737"/>
        <v>0.42501022494887525</v>
      </c>
      <c r="AH4054" s="11"/>
    </row>
    <row r="4055" spans="1:34">
      <c r="A4055" s="1">
        <v>38752</v>
      </c>
      <c r="B4055" s="7" t="s">
        <v>58</v>
      </c>
      <c r="C4055" s="8" t="str">
        <f t="shared" si="726"/>
        <v>Sat</v>
      </c>
      <c r="E4055" s="10">
        <v>12</v>
      </c>
      <c r="F4055" s="9">
        <v>14631</v>
      </c>
      <c r="G4055" s="9">
        <v>11432</v>
      </c>
      <c r="H4055" s="61">
        <v>9945</v>
      </c>
      <c r="I4055" s="9">
        <v>886</v>
      </c>
      <c r="J4055" s="9">
        <v>0</v>
      </c>
      <c r="K4055" s="9">
        <v>3607</v>
      </c>
      <c r="L4055" s="9">
        <v>23510</v>
      </c>
      <c r="M4055" s="9">
        <v>18</v>
      </c>
      <c r="O4055" s="11">
        <f t="shared" si="732"/>
        <v>64029</v>
      </c>
      <c r="P4055" s="11">
        <v>0</v>
      </c>
      <c r="Q4055" s="11">
        <f t="shared" si="733"/>
        <v>3607</v>
      </c>
      <c r="S4055" s="11">
        <f t="shared" si="738"/>
        <v>64029</v>
      </c>
      <c r="T4055" s="11">
        <f t="shared" si="730"/>
        <v>64029</v>
      </c>
      <c r="U4055" s="11">
        <f t="shared" si="734"/>
        <v>15129</v>
      </c>
      <c r="V4055" s="11">
        <f t="shared" si="731"/>
        <v>40501</v>
      </c>
      <c r="W4055" s="12">
        <f t="shared" si="735"/>
        <v>0.63254150463071424</v>
      </c>
      <c r="X4055" s="11">
        <f t="shared" si="736"/>
        <v>23528</v>
      </c>
      <c r="Y4055" s="12">
        <f t="shared" si="737"/>
        <v>0.36745849536928576</v>
      </c>
      <c r="AH4055" s="11"/>
    </row>
    <row r="4056" spans="1:34">
      <c r="A4056" s="1">
        <v>38753</v>
      </c>
      <c r="B4056" s="7" t="s">
        <v>58</v>
      </c>
      <c r="C4056" s="8" t="str">
        <f t="shared" si="726"/>
        <v>Sun</v>
      </c>
      <c r="E4056" s="10">
        <v>26</v>
      </c>
      <c r="F4056" s="9">
        <v>32657</v>
      </c>
      <c r="G4056" s="9">
        <v>16108</v>
      </c>
      <c r="H4056" s="61">
        <v>14082</v>
      </c>
      <c r="I4056" s="9">
        <v>3552</v>
      </c>
      <c r="J4056" s="9">
        <v>108</v>
      </c>
      <c r="K4056" s="9">
        <v>31910</v>
      </c>
      <c r="L4056" s="9">
        <v>29232</v>
      </c>
      <c r="M4056" s="9">
        <v>760</v>
      </c>
      <c r="O4056" s="11">
        <f t="shared" si="732"/>
        <v>128409</v>
      </c>
      <c r="P4056" s="11">
        <v>28673</v>
      </c>
      <c r="Q4056" s="11">
        <f t="shared" si="733"/>
        <v>3237</v>
      </c>
      <c r="S4056" s="11">
        <f t="shared" si="738"/>
        <v>99736</v>
      </c>
      <c r="T4056" s="11">
        <f t="shared" si="730"/>
        <v>99736</v>
      </c>
      <c r="U4056" s="11">
        <f t="shared" si="734"/>
        <v>35707</v>
      </c>
      <c r="V4056" s="11">
        <f t="shared" si="731"/>
        <v>69744</v>
      </c>
      <c r="W4056" s="12">
        <f t="shared" si="735"/>
        <v>0.69928611534450946</v>
      </c>
      <c r="X4056" s="11">
        <f t="shared" si="736"/>
        <v>29992</v>
      </c>
      <c r="Y4056" s="12">
        <f t="shared" si="737"/>
        <v>0.30071388465549048</v>
      </c>
      <c r="AH4056" s="11"/>
    </row>
    <row r="4057" spans="1:34">
      <c r="A4057" s="1">
        <v>38754</v>
      </c>
      <c r="B4057" s="7" t="s">
        <v>58</v>
      </c>
      <c r="C4057" s="8" t="str">
        <f t="shared" si="726"/>
        <v>Mon</v>
      </c>
      <c r="E4057" s="10">
        <v>26</v>
      </c>
      <c r="F4057" s="9">
        <v>32951</v>
      </c>
      <c r="G4057" s="9">
        <v>16740</v>
      </c>
      <c r="H4057" s="61">
        <v>14327</v>
      </c>
      <c r="I4057" s="9">
        <v>3368</v>
      </c>
      <c r="J4057" s="9">
        <v>139</v>
      </c>
      <c r="K4057" s="9">
        <v>37907</v>
      </c>
      <c r="L4057" s="9">
        <v>29053</v>
      </c>
      <c r="M4057" s="9">
        <v>1026</v>
      </c>
      <c r="O4057" s="11">
        <f t="shared" si="732"/>
        <v>135511</v>
      </c>
      <c r="P4057" s="11">
        <v>34735</v>
      </c>
      <c r="Q4057" s="11">
        <f t="shared" si="733"/>
        <v>3172</v>
      </c>
      <c r="S4057" s="11">
        <f t="shared" si="738"/>
        <v>100776</v>
      </c>
      <c r="T4057" s="11">
        <f t="shared" si="730"/>
        <v>100776</v>
      </c>
      <c r="U4057" s="11">
        <f t="shared" si="734"/>
        <v>1040</v>
      </c>
      <c r="V4057" s="11">
        <f t="shared" si="731"/>
        <v>70697</v>
      </c>
      <c r="W4057" s="12">
        <f t="shared" si="735"/>
        <v>0.70152615702151311</v>
      </c>
      <c r="X4057" s="11">
        <f t="shared" si="736"/>
        <v>30079</v>
      </c>
      <c r="Y4057" s="12">
        <f t="shared" si="737"/>
        <v>0.29847384297848695</v>
      </c>
      <c r="AH4057" s="11"/>
    </row>
    <row r="4058" spans="1:34">
      <c r="A4058" s="1">
        <v>38755</v>
      </c>
      <c r="B4058" s="7" t="s">
        <v>58</v>
      </c>
      <c r="C4058" s="8" t="str">
        <f t="shared" si="726"/>
        <v>Tue</v>
      </c>
      <c r="E4058" s="10">
        <v>29</v>
      </c>
      <c r="F4058" s="9">
        <v>34773</v>
      </c>
      <c r="G4058" s="9">
        <v>17172</v>
      </c>
      <c r="H4058" s="61">
        <v>14531</v>
      </c>
      <c r="I4058" s="9">
        <v>3761</v>
      </c>
      <c r="J4058" s="9">
        <v>196</v>
      </c>
      <c r="K4058" s="9">
        <v>38146</v>
      </c>
      <c r="L4058" s="9">
        <v>30071</v>
      </c>
      <c r="M4058" s="9">
        <v>1590</v>
      </c>
      <c r="O4058" s="11">
        <f t="shared" si="732"/>
        <v>140240</v>
      </c>
      <c r="P4058" s="11">
        <v>34551</v>
      </c>
      <c r="Q4058" s="11">
        <f t="shared" si="733"/>
        <v>3595</v>
      </c>
      <c r="S4058" s="11">
        <f t="shared" si="738"/>
        <v>105689</v>
      </c>
      <c r="T4058" s="11">
        <f t="shared" si="730"/>
        <v>105689</v>
      </c>
      <c r="U4058" s="11">
        <f t="shared" si="734"/>
        <v>4913</v>
      </c>
      <c r="V4058" s="11">
        <f t="shared" si="731"/>
        <v>74028</v>
      </c>
      <c r="W4058" s="12">
        <f t="shared" si="735"/>
        <v>0.7004324007228756</v>
      </c>
      <c r="X4058" s="11">
        <f t="shared" si="736"/>
        <v>31661</v>
      </c>
      <c r="Y4058" s="12">
        <f t="shared" si="737"/>
        <v>0.2995675992771244</v>
      </c>
      <c r="AH4058" s="11"/>
    </row>
    <row r="4059" spans="1:34">
      <c r="A4059" s="1">
        <v>38756</v>
      </c>
      <c r="B4059" s="7" t="s">
        <v>58</v>
      </c>
      <c r="C4059" s="8" t="str">
        <f t="shared" si="726"/>
        <v>Wed</v>
      </c>
      <c r="E4059" s="10">
        <v>30</v>
      </c>
      <c r="F4059" s="9">
        <v>36149</v>
      </c>
      <c r="G4059" s="9">
        <v>17592</v>
      </c>
      <c r="H4059" s="61">
        <v>14732</v>
      </c>
      <c r="I4059" s="9">
        <v>3965</v>
      </c>
      <c r="J4059" s="9">
        <v>118</v>
      </c>
      <c r="K4059" s="9">
        <v>29042</v>
      </c>
      <c r="L4059" s="9">
        <v>30210</v>
      </c>
      <c r="M4059" s="9">
        <v>1881</v>
      </c>
      <c r="O4059" s="11">
        <f t="shared" si="732"/>
        <v>133689</v>
      </c>
      <c r="P4059" s="11">
        <v>25592</v>
      </c>
      <c r="Q4059" s="11">
        <f t="shared" si="733"/>
        <v>3450</v>
      </c>
      <c r="S4059" s="11">
        <f t="shared" si="738"/>
        <v>108097</v>
      </c>
      <c r="T4059" s="11">
        <f t="shared" si="730"/>
        <v>108097</v>
      </c>
      <c r="U4059" s="11">
        <f t="shared" si="734"/>
        <v>2408</v>
      </c>
      <c r="V4059" s="11">
        <f t="shared" si="731"/>
        <v>76006</v>
      </c>
      <c r="W4059" s="12">
        <f t="shared" si="735"/>
        <v>0.70312774637594011</v>
      </c>
      <c r="X4059" s="11">
        <f t="shared" si="736"/>
        <v>32091</v>
      </c>
      <c r="Y4059" s="12">
        <f t="shared" si="737"/>
        <v>0.29687225362405989</v>
      </c>
      <c r="AH4059" s="11"/>
    </row>
    <row r="4060" spans="1:34">
      <c r="A4060" s="1">
        <v>38757</v>
      </c>
      <c r="B4060" s="7" t="s">
        <v>58</v>
      </c>
      <c r="C4060" s="8" t="str">
        <f t="shared" si="726"/>
        <v>Thur</v>
      </c>
      <c r="E4060" s="10">
        <v>34</v>
      </c>
      <c r="F4060" s="9">
        <v>42025</v>
      </c>
      <c r="G4060" s="9">
        <v>19216</v>
      </c>
      <c r="H4060" s="61">
        <v>15029</v>
      </c>
      <c r="I4060" s="9">
        <v>4712</v>
      </c>
      <c r="J4060" s="9">
        <v>265</v>
      </c>
      <c r="K4060" s="9">
        <v>17457</v>
      </c>
      <c r="L4060" s="9">
        <v>32577</v>
      </c>
      <c r="M4060" s="9">
        <v>3108</v>
      </c>
      <c r="O4060" s="11">
        <f t="shared" si="732"/>
        <v>134389</v>
      </c>
      <c r="P4060" s="11">
        <v>12358</v>
      </c>
      <c r="Q4060" s="11">
        <f t="shared" si="733"/>
        <v>5099</v>
      </c>
      <c r="S4060" s="11">
        <f t="shared" si="738"/>
        <v>122031</v>
      </c>
      <c r="T4060" s="11">
        <f t="shared" si="730"/>
        <v>122031</v>
      </c>
      <c r="U4060" s="11">
        <f t="shared" si="734"/>
        <v>13934</v>
      </c>
      <c r="V4060" s="11">
        <f t="shared" si="731"/>
        <v>86346</v>
      </c>
      <c r="W4060" s="12">
        <f t="shared" si="735"/>
        <v>0.70757430488974116</v>
      </c>
      <c r="X4060" s="11">
        <f t="shared" si="736"/>
        <v>35685</v>
      </c>
      <c r="Y4060" s="12">
        <f t="shared" si="737"/>
        <v>0.29242569511025884</v>
      </c>
      <c r="AH4060" s="11"/>
    </row>
    <row r="4061" spans="1:34">
      <c r="A4061" s="1">
        <v>38758</v>
      </c>
      <c r="B4061" s="7" t="s">
        <v>58</v>
      </c>
      <c r="C4061" s="8" t="str">
        <f t="shared" si="726"/>
        <v>Fri</v>
      </c>
      <c r="E4061" s="10">
        <v>27</v>
      </c>
      <c r="F4061" s="9">
        <v>32359</v>
      </c>
      <c r="G4061" s="9">
        <v>16513</v>
      </c>
      <c r="H4061" s="61">
        <v>14190</v>
      </c>
      <c r="I4061" s="9">
        <v>3627</v>
      </c>
      <c r="J4061" s="9">
        <v>0</v>
      </c>
      <c r="K4061" s="9">
        <v>36557</v>
      </c>
      <c r="L4061" s="9">
        <v>28487</v>
      </c>
      <c r="M4061" s="9">
        <v>1167</v>
      </c>
      <c r="O4061" s="11">
        <f t="shared" si="732"/>
        <v>132900</v>
      </c>
      <c r="P4061" s="11">
        <v>33368</v>
      </c>
      <c r="Q4061" s="11">
        <f t="shared" si="733"/>
        <v>3189</v>
      </c>
      <c r="S4061" s="11">
        <f t="shared" si="738"/>
        <v>99532</v>
      </c>
      <c r="T4061" s="11">
        <f t="shared" si="730"/>
        <v>99532</v>
      </c>
      <c r="U4061" s="11">
        <f t="shared" si="734"/>
        <v>-22499</v>
      </c>
      <c r="V4061" s="11">
        <f t="shared" si="731"/>
        <v>69878</v>
      </c>
      <c r="W4061" s="12">
        <f t="shared" si="735"/>
        <v>0.70206566732307196</v>
      </c>
      <c r="X4061" s="11">
        <f t="shared" si="736"/>
        <v>29654</v>
      </c>
      <c r="Y4061" s="12">
        <f t="shared" si="737"/>
        <v>0.29793433267692804</v>
      </c>
      <c r="AH4061" s="11"/>
    </row>
    <row r="4062" spans="1:34">
      <c r="A4062" s="1">
        <v>38759</v>
      </c>
      <c r="B4062" s="7" t="s">
        <v>58</v>
      </c>
      <c r="C4062" s="8" t="str">
        <f t="shared" si="726"/>
        <v>Sat</v>
      </c>
      <c r="E4062" s="10">
        <v>29</v>
      </c>
      <c r="F4062" s="9">
        <v>38362</v>
      </c>
      <c r="G4062" s="9">
        <v>17350</v>
      </c>
      <c r="H4062" s="61">
        <v>14404</v>
      </c>
      <c r="I4062" s="9">
        <v>4356</v>
      </c>
      <c r="J4062" s="9">
        <v>30</v>
      </c>
      <c r="K4062" s="9">
        <v>42160</v>
      </c>
      <c r="L4062" s="9">
        <v>30656</v>
      </c>
      <c r="M4062" s="9">
        <v>1822</v>
      </c>
      <c r="O4062" s="11">
        <f t="shared" si="732"/>
        <v>149140</v>
      </c>
      <c r="P4062" s="11">
        <v>39214</v>
      </c>
      <c r="Q4062" s="11">
        <f t="shared" si="733"/>
        <v>2946</v>
      </c>
      <c r="S4062" s="11">
        <f t="shared" si="738"/>
        <v>109926</v>
      </c>
      <c r="T4062" s="11">
        <f t="shared" si="730"/>
        <v>109926</v>
      </c>
      <c r="U4062" s="11">
        <f t="shared" si="734"/>
        <v>10394</v>
      </c>
      <c r="V4062" s="11">
        <f t="shared" si="731"/>
        <v>77448</v>
      </c>
      <c r="W4062" s="12">
        <f t="shared" si="735"/>
        <v>0.70454669504939682</v>
      </c>
      <c r="X4062" s="11">
        <f t="shared" si="736"/>
        <v>32478</v>
      </c>
      <c r="Y4062" s="12">
        <f t="shared" si="737"/>
        <v>0.29545330495060312</v>
      </c>
      <c r="AH4062" s="11"/>
    </row>
    <row r="4063" spans="1:34">
      <c r="A4063" s="1">
        <v>38760</v>
      </c>
      <c r="B4063" s="7" t="s">
        <v>58</v>
      </c>
      <c r="C4063" s="8" t="str">
        <f t="shared" si="726"/>
        <v>Sun</v>
      </c>
      <c r="E4063" s="10">
        <v>32</v>
      </c>
      <c r="F4063" s="9">
        <v>42583</v>
      </c>
      <c r="G4063" s="9">
        <v>18888</v>
      </c>
      <c r="H4063" s="61">
        <v>14870</v>
      </c>
      <c r="I4063" s="9">
        <v>4977</v>
      </c>
      <c r="J4063" s="9">
        <v>224</v>
      </c>
      <c r="K4063" s="9">
        <v>41576</v>
      </c>
      <c r="L4063" s="9">
        <v>33000</v>
      </c>
      <c r="M4063" s="9">
        <v>2922</v>
      </c>
      <c r="O4063" s="11">
        <f t="shared" si="732"/>
        <v>159040</v>
      </c>
      <c r="P4063" s="11">
        <v>37517</v>
      </c>
      <c r="Q4063" s="11">
        <f t="shared" si="733"/>
        <v>4059</v>
      </c>
      <c r="S4063" s="11">
        <f t="shared" si="738"/>
        <v>121523</v>
      </c>
      <c r="T4063" s="11">
        <f t="shared" si="730"/>
        <v>121523</v>
      </c>
      <c r="U4063" s="11">
        <f t="shared" si="734"/>
        <v>11597</v>
      </c>
      <c r="V4063" s="11">
        <f t="shared" si="731"/>
        <v>85601</v>
      </c>
      <c r="W4063" s="12">
        <f t="shared" si="735"/>
        <v>0.70440163590431437</v>
      </c>
      <c r="X4063" s="11">
        <f t="shared" si="736"/>
        <v>35922</v>
      </c>
      <c r="Y4063" s="12">
        <f t="shared" si="737"/>
        <v>0.29559836409568557</v>
      </c>
      <c r="AH4063" s="11"/>
    </row>
    <row r="4064" spans="1:34">
      <c r="A4064" s="1">
        <v>38761</v>
      </c>
      <c r="B4064" s="7" t="s">
        <v>58</v>
      </c>
      <c r="C4064" s="8" t="str">
        <f t="shared" si="726"/>
        <v>Mon</v>
      </c>
      <c r="E4064" s="10">
        <v>31</v>
      </c>
      <c r="F4064" s="9">
        <v>39504</v>
      </c>
      <c r="G4064" s="9">
        <v>18254</v>
      </c>
      <c r="H4064" s="61">
        <v>14674</v>
      </c>
      <c r="I4064" s="9">
        <v>4806</v>
      </c>
      <c r="J4064" s="9">
        <v>112</v>
      </c>
      <c r="K4064" s="9">
        <v>42955</v>
      </c>
      <c r="L4064" s="9">
        <v>31512</v>
      </c>
      <c r="M4064" s="9">
        <v>2980</v>
      </c>
      <c r="O4064" s="11">
        <f t="shared" si="732"/>
        <v>154797</v>
      </c>
      <c r="P4064" s="11">
        <v>40556</v>
      </c>
      <c r="Q4064" s="11">
        <f t="shared" si="733"/>
        <v>2399</v>
      </c>
      <c r="S4064" s="11">
        <f t="shared" si="738"/>
        <v>114241</v>
      </c>
      <c r="T4064" s="11">
        <f t="shared" si="730"/>
        <v>114241</v>
      </c>
      <c r="U4064" s="11">
        <f t="shared" si="734"/>
        <v>-7282</v>
      </c>
      <c r="V4064" s="11">
        <f t="shared" si="731"/>
        <v>79749</v>
      </c>
      <c r="W4064" s="12">
        <f t="shared" si="735"/>
        <v>0.6980768725763955</v>
      </c>
      <c r="X4064" s="11">
        <f t="shared" si="736"/>
        <v>34492</v>
      </c>
      <c r="Y4064" s="12">
        <f t="shared" si="737"/>
        <v>0.3019231274236045</v>
      </c>
      <c r="AH4064" s="11"/>
    </row>
    <row r="4065" spans="1:34">
      <c r="A4065" s="1">
        <v>38762</v>
      </c>
      <c r="B4065" s="7" t="s">
        <v>58</v>
      </c>
      <c r="C4065" s="8" t="str">
        <f t="shared" si="726"/>
        <v>Tue</v>
      </c>
      <c r="E4065" s="10">
        <v>23</v>
      </c>
      <c r="F4065" s="9">
        <v>26632</v>
      </c>
      <c r="G4065" s="9">
        <v>15852</v>
      </c>
      <c r="H4065" s="61">
        <v>13762</v>
      </c>
      <c r="I4065" s="9">
        <v>3004</v>
      </c>
      <c r="J4065" s="9">
        <v>0</v>
      </c>
      <c r="K4065" s="9">
        <v>40449</v>
      </c>
      <c r="L4065" s="9">
        <v>27151</v>
      </c>
      <c r="M4065" s="9">
        <v>905</v>
      </c>
      <c r="O4065" s="11">
        <f t="shared" si="732"/>
        <v>127755</v>
      </c>
      <c r="P4065" s="11">
        <v>37872</v>
      </c>
      <c r="Q4065" s="11">
        <f t="shared" si="733"/>
        <v>2577</v>
      </c>
      <c r="S4065" s="11">
        <f t="shared" si="738"/>
        <v>89883</v>
      </c>
      <c r="T4065" s="11">
        <f t="shared" si="730"/>
        <v>89883</v>
      </c>
      <c r="U4065" s="11">
        <f t="shared" si="734"/>
        <v>-24358</v>
      </c>
      <c r="V4065" s="11">
        <f t="shared" si="731"/>
        <v>61827</v>
      </c>
      <c r="W4065" s="12">
        <f t="shared" si="735"/>
        <v>0.68786088581823035</v>
      </c>
      <c r="X4065" s="11">
        <f t="shared" si="736"/>
        <v>28056</v>
      </c>
      <c r="Y4065" s="12">
        <f t="shared" si="737"/>
        <v>0.31213911418176965</v>
      </c>
      <c r="AH4065" s="11"/>
    </row>
    <row r="4066" spans="1:34">
      <c r="A4066" s="1">
        <v>38763</v>
      </c>
      <c r="B4066" s="7" t="s">
        <v>58</v>
      </c>
      <c r="C4066" s="8" t="str">
        <f t="shared" ref="C4066:C4129" si="739">IF(WEEKDAY(A4066)=1,"Sun",IF(WEEKDAY(A4066)=2,"Mon",IF(WEEKDAY(A4066)=3,"Tue",IF(WEEKDAY(A4066)=4,"Wed",IF(WEEKDAY(A4066)=5,"Thur",IF(WEEKDAY(A4066)=6,"Fri",IF(WEEKDAY(A4066)=7,"Sat")))))))</f>
        <v>Wed</v>
      </c>
      <c r="E4066" s="10">
        <v>15</v>
      </c>
      <c r="F4066" s="9">
        <v>13450</v>
      </c>
      <c r="G4066" s="9">
        <v>12621</v>
      </c>
      <c r="H4066" s="61">
        <v>11157</v>
      </c>
      <c r="I4066" s="9">
        <v>1173</v>
      </c>
      <c r="J4066" s="9">
        <v>0</v>
      </c>
      <c r="K4066" s="9">
        <v>10773</v>
      </c>
      <c r="L4066" s="9">
        <v>23653</v>
      </c>
      <c r="M4066" s="9">
        <v>110</v>
      </c>
      <c r="O4066" s="11">
        <f t="shared" si="732"/>
        <v>72937</v>
      </c>
      <c r="P4066" s="11">
        <v>8232</v>
      </c>
      <c r="Q4066" s="11">
        <f t="shared" si="733"/>
        <v>2541</v>
      </c>
      <c r="S4066" s="11">
        <f t="shared" si="738"/>
        <v>64705</v>
      </c>
      <c r="T4066" s="11">
        <f t="shared" si="730"/>
        <v>64705</v>
      </c>
      <c r="U4066" s="11">
        <f t="shared" si="734"/>
        <v>-25178</v>
      </c>
      <c r="V4066" s="11">
        <f t="shared" si="731"/>
        <v>40942</v>
      </c>
      <c r="W4066" s="12">
        <f t="shared" si="735"/>
        <v>0.63274862839038715</v>
      </c>
      <c r="X4066" s="11">
        <f t="shared" si="736"/>
        <v>23763</v>
      </c>
      <c r="Y4066" s="12">
        <f t="shared" si="737"/>
        <v>0.36725137160961285</v>
      </c>
      <c r="AH4066" s="11"/>
    </row>
    <row r="4067" spans="1:34">
      <c r="A4067" s="1">
        <v>38764</v>
      </c>
      <c r="B4067" s="7" t="s">
        <v>58</v>
      </c>
      <c r="C4067" s="8" t="str">
        <f t="shared" si="739"/>
        <v>Thur</v>
      </c>
      <c r="E4067" s="10">
        <v>6</v>
      </c>
      <c r="F4067" s="9">
        <v>5754</v>
      </c>
      <c r="G4067" s="9">
        <v>10135</v>
      </c>
      <c r="H4067" s="61">
        <v>8589</v>
      </c>
      <c r="I4067" s="9">
        <v>226</v>
      </c>
      <c r="J4067" s="9">
        <v>0</v>
      </c>
      <c r="K4067" s="9">
        <v>2758</v>
      </c>
      <c r="L4067" s="9">
        <v>20965</v>
      </c>
      <c r="M4067" s="9">
        <v>0</v>
      </c>
      <c r="O4067" s="11">
        <f t="shared" si="732"/>
        <v>48427</v>
      </c>
      <c r="P4067" s="11">
        <v>0</v>
      </c>
      <c r="Q4067" s="11">
        <f t="shared" si="733"/>
        <v>2758</v>
      </c>
      <c r="S4067" s="11">
        <f t="shared" si="738"/>
        <v>48427</v>
      </c>
      <c r="T4067" s="11">
        <f t="shared" si="730"/>
        <v>48427</v>
      </c>
      <c r="U4067" s="11">
        <f t="shared" si="734"/>
        <v>-16278</v>
      </c>
      <c r="V4067" s="11">
        <f t="shared" si="731"/>
        <v>27462</v>
      </c>
      <c r="W4067" s="12">
        <f t="shared" si="735"/>
        <v>0.56708034773989713</v>
      </c>
      <c r="X4067" s="11">
        <f t="shared" si="736"/>
        <v>20965</v>
      </c>
      <c r="Y4067" s="12">
        <f t="shared" si="737"/>
        <v>0.43291965226010282</v>
      </c>
      <c r="AH4067" s="11"/>
    </row>
    <row r="4068" spans="1:34">
      <c r="A4068" s="1">
        <v>38765</v>
      </c>
      <c r="B4068" s="7" t="s">
        <v>58</v>
      </c>
      <c r="C4068" s="8" t="str">
        <f t="shared" si="739"/>
        <v>Fri</v>
      </c>
      <c r="E4068" s="10">
        <v>13</v>
      </c>
      <c r="F4068" s="9">
        <v>13668</v>
      </c>
      <c r="G4068" s="9">
        <v>12062</v>
      </c>
      <c r="H4068" s="61">
        <v>10964</v>
      </c>
      <c r="I4068" s="9">
        <v>807</v>
      </c>
      <c r="J4068" s="9">
        <v>0</v>
      </c>
      <c r="K4068" s="9">
        <v>15736</v>
      </c>
      <c r="L4068" s="9">
        <v>23876</v>
      </c>
      <c r="M4068" s="9">
        <v>30</v>
      </c>
      <c r="O4068" s="11">
        <f t="shared" si="732"/>
        <v>77143</v>
      </c>
      <c r="P4068" s="11">
        <v>12063</v>
      </c>
      <c r="Q4068" s="11">
        <f t="shared" si="733"/>
        <v>3673</v>
      </c>
      <c r="S4068" s="11">
        <f t="shared" si="738"/>
        <v>65080</v>
      </c>
      <c r="T4068" s="11">
        <f t="shared" si="730"/>
        <v>65080</v>
      </c>
      <c r="U4068" s="11">
        <f t="shared" si="734"/>
        <v>16653</v>
      </c>
      <c r="V4068" s="11">
        <f t="shared" si="731"/>
        <v>41174</v>
      </c>
      <c r="W4068" s="12">
        <f t="shared" si="735"/>
        <v>0.63266748617086666</v>
      </c>
      <c r="X4068" s="11">
        <f t="shared" si="736"/>
        <v>23906</v>
      </c>
      <c r="Y4068" s="12">
        <f t="shared" si="737"/>
        <v>0.3673325138291334</v>
      </c>
      <c r="AH4068" s="11"/>
    </row>
    <row r="4069" spans="1:34">
      <c r="A4069" s="1">
        <v>38766</v>
      </c>
      <c r="B4069" s="7" t="s">
        <v>58</v>
      </c>
      <c r="C4069" s="8" t="str">
        <f t="shared" si="739"/>
        <v>Sat</v>
      </c>
      <c r="E4069" s="10">
        <v>35</v>
      </c>
      <c r="F4069" s="9">
        <v>44253</v>
      </c>
      <c r="G4069" s="9">
        <v>18517</v>
      </c>
      <c r="H4069" s="61">
        <v>15091</v>
      </c>
      <c r="I4069" s="9">
        <v>4742</v>
      </c>
      <c r="J4069" s="9">
        <v>617</v>
      </c>
      <c r="K4069" s="9">
        <v>41497</v>
      </c>
      <c r="L4069" s="9">
        <v>33688</v>
      </c>
      <c r="M4069" s="9">
        <v>2468</v>
      </c>
      <c r="O4069" s="11">
        <f t="shared" si="732"/>
        <v>160873</v>
      </c>
      <c r="P4069" s="11">
        <v>36490</v>
      </c>
      <c r="Q4069" s="11">
        <f t="shared" si="733"/>
        <v>5007</v>
      </c>
      <c r="S4069" s="11">
        <f t="shared" si="738"/>
        <v>124383</v>
      </c>
      <c r="T4069" s="11">
        <f t="shared" si="730"/>
        <v>124383</v>
      </c>
      <c r="U4069" s="11">
        <f t="shared" si="734"/>
        <v>59303</v>
      </c>
      <c r="V4069" s="11">
        <f t="shared" si="731"/>
        <v>88227</v>
      </c>
      <c r="W4069" s="12">
        <f t="shared" si="735"/>
        <v>0.70931718964810309</v>
      </c>
      <c r="X4069" s="11">
        <f t="shared" si="736"/>
        <v>36156</v>
      </c>
      <c r="Y4069" s="12">
        <f t="shared" si="737"/>
        <v>0.29068281035189697</v>
      </c>
      <c r="AH4069" s="11"/>
    </row>
    <row r="4070" spans="1:34">
      <c r="A4070" s="1">
        <v>38767</v>
      </c>
      <c r="B4070" s="7" t="s">
        <v>58</v>
      </c>
      <c r="C4070" s="8" t="str">
        <f t="shared" si="739"/>
        <v>Sun</v>
      </c>
      <c r="E4070" s="10">
        <v>40</v>
      </c>
      <c r="F4070" s="9">
        <v>45945</v>
      </c>
      <c r="G4070" s="9">
        <v>19371</v>
      </c>
      <c r="H4070" s="61">
        <v>15037</v>
      </c>
      <c r="I4070" s="9">
        <v>5222</v>
      </c>
      <c r="J4070" s="9">
        <v>342</v>
      </c>
      <c r="K4070" s="9">
        <v>41052</v>
      </c>
      <c r="L4070" s="9">
        <v>34689</v>
      </c>
      <c r="M4070" s="9">
        <v>3018</v>
      </c>
      <c r="O4070" s="11">
        <f t="shared" si="732"/>
        <v>164676</v>
      </c>
      <c r="P4070" s="11">
        <v>36078</v>
      </c>
      <c r="Q4070" s="11">
        <f t="shared" si="733"/>
        <v>4974</v>
      </c>
      <c r="S4070" s="11">
        <f t="shared" si="738"/>
        <v>128598</v>
      </c>
      <c r="T4070" s="11">
        <f t="shared" si="730"/>
        <v>128598</v>
      </c>
      <c r="U4070" s="11">
        <f t="shared" si="734"/>
        <v>4215</v>
      </c>
      <c r="V4070" s="11">
        <f t="shared" si="731"/>
        <v>90891</v>
      </c>
      <c r="W4070" s="12">
        <f t="shared" si="735"/>
        <v>0.70678393132086037</v>
      </c>
      <c r="X4070" s="11">
        <f t="shared" si="736"/>
        <v>37707</v>
      </c>
      <c r="Y4070" s="12">
        <f t="shared" si="737"/>
        <v>0.29321606867913963</v>
      </c>
      <c r="AH4070" s="11"/>
    </row>
    <row r="4071" spans="1:34">
      <c r="A4071" s="1">
        <v>38768</v>
      </c>
      <c r="B4071" s="7" t="s">
        <v>58</v>
      </c>
      <c r="C4071" s="8" t="str">
        <f t="shared" si="739"/>
        <v>Mon</v>
      </c>
      <c r="E4071" s="10">
        <v>29</v>
      </c>
      <c r="F4071" s="9">
        <v>34197</v>
      </c>
      <c r="G4071" s="9">
        <v>17089</v>
      </c>
      <c r="H4071" s="61">
        <v>14285</v>
      </c>
      <c r="I4071" s="9">
        <v>3754</v>
      </c>
      <c r="J4071" s="9">
        <v>24</v>
      </c>
      <c r="K4071" s="9">
        <v>4759</v>
      </c>
      <c r="L4071" s="9">
        <v>29781</v>
      </c>
      <c r="M4071" s="9">
        <v>1605</v>
      </c>
      <c r="O4071" s="11">
        <f t="shared" si="732"/>
        <v>105494</v>
      </c>
      <c r="P4071" s="11">
        <v>647</v>
      </c>
      <c r="Q4071" s="11">
        <f t="shared" si="733"/>
        <v>4112</v>
      </c>
      <c r="S4071" s="11">
        <f t="shared" si="738"/>
        <v>104847</v>
      </c>
      <c r="T4071" s="11">
        <f t="shared" si="730"/>
        <v>104847</v>
      </c>
      <c r="U4071" s="11">
        <f t="shared" si="734"/>
        <v>-23751</v>
      </c>
      <c r="V4071" s="11">
        <f t="shared" si="731"/>
        <v>73461</v>
      </c>
      <c r="W4071" s="12">
        <f t="shared" si="735"/>
        <v>0.70064951786889462</v>
      </c>
      <c r="X4071" s="11">
        <f t="shared" si="736"/>
        <v>31386</v>
      </c>
      <c r="Y4071" s="12">
        <f t="shared" si="737"/>
        <v>0.29935048213110532</v>
      </c>
      <c r="AH4071" s="11"/>
    </row>
    <row r="4072" spans="1:34">
      <c r="A4072" s="1">
        <v>38769</v>
      </c>
      <c r="B4072" s="7" t="s">
        <v>58</v>
      </c>
      <c r="C4072" s="8" t="str">
        <f t="shared" si="739"/>
        <v>Tue</v>
      </c>
      <c r="E4072" s="10">
        <v>24</v>
      </c>
      <c r="F4072" s="9">
        <v>26839</v>
      </c>
      <c r="G4072" s="9">
        <v>15629</v>
      </c>
      <c r="H4072" s="61">
        <v>13755</v>
      </c>
      <c r="I4072" s="9">
        <v>2741</v>
      </c>
      <c r="J4072" s="9">
        <v>9</v>
      </c>
      <c r="K4072" s="9">
        <v>3682</v>
      </c>
      <c r="L4072" s="9">
        <v>27546</v>
      </c>
      <c r="M4072" s="9">
        <v>968</v>
      </c>
      <c r="O4072" s="11">
        <f t="shared" si="732"/>
        <v>91169</v>
      </c>
      <c r="P4072" s="11">
        <v>0</v>
      </c>
      <c r="Q4072" s="11">
        <f t="shared" si="733"/>
        <v>3682</v>
      </c>
      <c r="S4072" s="11">
        <f t="shared" si="738"/>
        <v>91169</v>
      </c>
      <c r="T4072" s="11">
        <f t="shared" si="730"/>
        <v>91169</v>
      </c>
      <c r="U4072" s="11">
        <f t="shared" si="734"/>
        <v>-13678</v>
      </c>
      <c r="V4072" s="11">
        <f t="shared" si="731"/>
        <v>62655</v>
      </c>
      <c r="W4072" s="12">
        <f t="shared" si="735"/>
        <v>0.68724018032445244</v>
      </c>
      <c r="X4072" s="11">
        <f t="shared" si="736"/>
        <v>28514</v>
      </c>
      <c r="Y4072" s="12">
        <f t="shared" si="737"/>
        <v>0.31275981967554761</v>
      </c>
      <c r="AH4072" s="11"/>
    </row>
    <row r="4073" spans="1:34">
      <c r="A4073" s="1">
        <v>38770</v>
      </c>
      <c r="B4073" s="7" t="s">
        <v>58</v>
      </c>
      <c r="C4073" s="8" t="str">
        <f t="shared" si="739"/>
        <v>Wed</v>
      </c>
      <c r="E4073" s="10">
        <v>25</v>
      </c>
      <c r="F4073" s="9">
        <v>32198</v>
      </c>
      <c r="G4073" s="9">
        <v>16482</v>
      </c>
      <c r="H4073" s="61">
        <v>14286</v>
      </c>
      <c r="I4073" s="9">
        <v>3515</v>
      </c>
      <c r="J4073" s="9">
        <v>0</v>
      </c>
      <c r="K4073" s="9">
        <v>3848</v>
      </c>
      <c r="L4073" s="9">
        <v>28465</v>
      </c>
      <c r="M4073" s="9">
        <v>1284</v>
      </c>
      <c r="O4073" s="11">
        <f t="shared" si="732"/>
        <v>100078</v>
      </c>
      <c r="P4073" s="11">
        <v>0</v>
      </c>
      <c r="Q4073" s="11">
        <f t="shared" si="733"/>
        <v>3848</v>
      </c>
      <c r="S4073" s="11">
        <f t="shared" si="738"/>
        <v>100078</v>
      </c>
      <c r="T4073" s="11">
        <f t="shared" si="730"/>
        <v>100078</v>
      </c>
      <c r="U4073" s="11">
        <f t="shared" si="734"/>
        <v>8909</v>
      </c>
      <c r="V4073" s="11">
        <f t="shared" si="731"/>
        <v>70329</v>
      </c>
      <c r="W4073" s="12">
        <f t="shared" si="735"/>
        <v>0.70274186134814842</v>
      </c>
      <c r="X4073" s="11">
        <f t="shared" si="736"/>
        <v>29749</v>
      </c>
      <c r="Y4073" s="12">
        <f t="shared" si="737"/>
        <v>0.29725813865185158</v>
      </c>
      <c r="AH4073" s="11"/>
    </row>
    <row r="4074" spans="1:34">
      <c r="A4074" s="1">
        <v>38771</v>
      </c>
      <c r="B4074" s="7" t="s">
        <v>58</v>
      </c>
      <c r="C4074" s="8" t="str">
        <f t="shared" si="739"/>
        <v>Thur</v>
      </c>
      <c r="E4074" s="10">
        <v>19</v>
      </c>
      <c r="F4074" s="9">
        <v>25256</v>
      </c>
      <c r="G4074" s="9">
        <v>14948</v>
      </c>
      <c r="H4074" s="61">
        <v>13467</v>
      </c>
      <c r="I4074" s="9">
        <v>2469</v>
      </c>
      <c r="J4074" s="9">
        <v>33</v>
      </c>
      <c r="K4074" s="9">
        <v>18979</v>
      </c>
      <c r="L4074" s="9">
        <v>26555</v>
      </c>
      <c r="M4074" s="9">
        <v>661</v>
      </c>
      <c r="O4074" s="11">
        <f t="shared" si="732"/>
        <v>102368</v>
      </c>
      <c r="P4074" s="11">
        <v>15569</v>
      </c>
      <c r="Q4074" s="11">
        <f t="shared" si="733"/>
        <v>3410</v>
      </c>
      <c r="S4074" s="11">
        <f t="shared" si="738"/>
        <v>86799</v>
      </c>
      <c r="T4074" s="11">
        <f t="shared" si="730"/>
        <v>86799</v>
      </c>
      <c r="U4074" s="11">
        <f t="shared" si="734"/>
        <v>-13279</v>
      </c>
      <c r="V4074" s="11">
        <f t="shared" si="731"/>
        <v>59583</v>
      </c>
      <c r="W4074" s="12">
        <f t="shared" si="735"/>
        <v>0.68644800055300181</v>
      </c>
      <c r="X4074" s="11">
        <f t="shared" si="736"/>
        <v>27216</v>
      </c>
      <c r="Y4074" s="12">
        <f t="shared" si="737"/>
        <v>0.31355199944699824</v>
      </c>
      <c r="AH4074" s="11"/>
    </row>
    <row r="4075" spans="1:34">
      <c r="A4075" s="1">
        <v>38772</v>
      </c>
      <c r="B4075" s="7" t="s">
        <v>58</v>
      </c>
      <c r="C4075" s="8" t="str">
        <f t="shared" si="739"/>
        <v>Fri</v>
      </c>
      <c r="E4075" s="10">
        <v>25</v>
      </c>
      <c r="F4075" s="9">
        <v>28919</v>
      </c>
      <c r="G4075" s="9">
        <v>15191</v>
      </c>
      <c r="H4075" s="61">
        <v>13746</v>
      </c>
      <c r="I4075" s="9">
        <v>2867</v>
      </c>
      <c r="J4075" s="9">
        <v>64</v>
      </c>
      <c r="K4075" s="9">
        <v>10656</v>
      </c>
      <c r="L4075" s="9">
        <v>28089</v>
      </c>
      <c r="M4075" s="9">
        <v>887</v>
      </c>
      <c r="O4075" s="11">
        <f t="shared" si="732"/>
        <v>100419</v>
      </c>
      <c r="P4075" s="11">
        <v>7217</v>
      </c>
      <c r="Q4075" s="11">
        <f t="shared" si="733"/>
        <v>3439</v>
      </c>
      <c r="S4075" s="11">
        <f t="shared" si="738"/>
        <v>93202</v>
      </c>
      <c r="T4075" s="11">
        <f t="shared" si="730"/>
        <v>93202</v>
      </c>
      <c r="U4075" s="11">
        <f t="shared" si="734"/>
        <v>6403</v>
      </c>
      <c r="V4075" s="11">
        <f t="shared" si="731"/>
        <v>64226</v>
      </c>
      <c r="W4075" s="12">
        <f t="shared" si="735"/>
        <v>0.68910538400463506</v>
      </c>
      <c r="X4075" s="11">
        <f t="shared" si="736"/>
        <v>28976</v>
      </c>
      <c r="Y4075" s="12">
        <f t="shared" si="737"/>
        <v>0.31089461599536489</v>
      </c>
      <c r="AH4075" s="11"/>
    </row>
    <row r="4076" spans="1:34">
      <c r="A4076" s="1">
        <v>38773</v>
      </c>
      <c r="B4076" s="7" t="s">
        <v>58</v>
      </c>
      <c r="C4076" s="8" t="str">
        <f t="shared" si="739"/>
        <v>Sat</v>
      </c>
      <c r="E4076" s="10">
        <v>18</v>
      </c>
      <c r="F4076" s="9">
        <v>23445</v>
      </c>
      <c r="G4076" s="9">
        <v>13874</v>
      </c>
      <c r="H4076" s="61">
        <v>12266</v>
      </c>
      <c r="I4076" s="9">
        <v>2094</v>
      </c>
      <c r="J4076" s="9">
        <v>49</v>
      </c>
      <c r="K4076" s="9">
        <v>3821</v>
      </c>
      <c r="L4076" s="9">
        <v>27167</v>
      </c>
      <c r="M4076" s="9">
        <v>792</v>
      </c>
      <c r="O4076" s="11">
        <f t="shared" si="732"/>
        <v>83508</v>
      </c>
      <c r="P4076" s="11">
        <v>0</v>
      </c>
      <c r="Q4076" s="11">
        <f t="shared" si="733"/>
        <v>3821</v>
      </c>
      <c r="S4076" s="11">
        <f t="shared" si="738"/>
        <v>83508</v>
      </c>
      <c r="T4076" s="11">
        <f t="shared" si="730"/>
        <v>83508</v>
      </c>
      <c r="U4076" s="11">
        <f t="shared" si="734"/>
        <v>-9694</v>
      </c>
      <c r="V4076" s="11">
        <f t="shared" si="731"/>
        <v>55549</v>
      </c>
      <c r="W4076" s="12">
        <f t="shared" si="735"/>
        <v>0.66519375389184265</v>
      </c>
      <c r="X4076" s="11">
        <f t="shared" si="736"/>
        <v>27959</v>
      </c>
      <c r="Y4076" s="12">
        <f t="shared" si="737"/>
        <v>0.33480624610815729</v>
      </c>
      <c r="AH4076" s="11"/>
    </row>
    <row r="4077" spans="1:34">
      <c r="A4077" s="1">
        <v>38774</v>
      </c>
      <c r="B4077" s="7" t="s">
        <v>58</v>
      </c>
      <c r="C4077" s="8" t="str">
        <f t="shared" si="739"/>
        <v>Sun</v>
      </c>
      <c r="E4077" s="10">
        <v>35</v>
      </c>
      <c r="F4077" s="9">
        <v>42799</v>
      </c>
      <c r="G4077" s="9">
        <v>18613</v>
      </c>
      <c r="H4077" s="61">
        <v>15070</v>
      </c>
      <c r="I4077" s="9">
        <v>4848</v>
      </c>
      <c r="J4077" s="9">
        <v>401</v>
      </c>
      <c r="K4077" s="9">
        <v>14804</v>
      </c>
      <c r="L4077" s="9">
        <v>33608</v>
      </c>
      <c r="M4077" s="9">
        <v>3066</v>
      </c>
      <c r="O4077" s="11">
        <f t="shared" si="732"/>
        <v>133209</v>
      </c>
      <c r="P4077" s="11">
        <v>9489</v>
      </c>
      <c r="Q4077" s="11">
        <f t="shared" si="733"/>
        <v>5315</v>
      </c>
      <c r="S4077" s="11">
        <f t="shared" si="738"/>
        <v>123720</v>
      </c>
      <c r="T4077" s="11">
        <f t="shared" si="730"/>
        <v>123720</v>
      </c>
      <c r="U4077" s="11">
        <f t="shared" si="734"/>
        <v>40212</v>
      </c>
      <c r="V4077" s="11">
        <f t="shared" si="731"/>
        <v>87046</v>
      </c>
      <c r="W4077" s="12">
        <f t="shared" si="735"/>
        <v>0.70357258325250571</v>
      </c>
      <c r="X4077" s="11">
        <f t="shared" si="736"/>
        <v>36674</v>
      </c>
      <c r="Y4077" s="12">
        <f t="shared" si="737"/>
        <v>0.29642741674749434</v>
      </c>
      <c r="AH4077" s="11"/>
    </row>
    <row r="4078" spans="1:34">
      <c r="A4078" s="1">
        <v>38775</v>
      </c>
      <c r="B4078" s="7" t="s">
        <v>58</v>
      </c>
      <c r="C4078" s="8" t="str">
        <f t="shared" si="739"/>
        <v>Mon</v>
      </c>
      <c r="E4078" s="10">
        <v>27</v>
      </c>
      <c r="F4078" s="9">
        <v>33562</v>
      </c>
      <c r="G4078" s="9">
        <v>17054</v>
      </c>
      <c r="H4078" s="61">
        <v>14408</v>
      </c>
      <c r="I4078" s="9">
        <v>3901</v>
      </c>
      <c r="J4078" s="9">
        <v>3</v>
      </c>
      <c r="K4078" s="9">
        <v>8207</v>
      </c>
      <c r="L4078" s="9">
        <v>29629</v>
      </c>
      <c r="M4078" s="9">
        <v>1722</v>
      </c>
      <c r="O4078" s="11">
        <f t="shared" si="732"/>
        <v>108486</v>
      </c>
      <c r="P4078" s="11">
        <v>4637</v>
      </c>
      <c r="Q4078" s="11">
        <f t="shared" si="733"/>
        <v>3570</v>
      </c>
      <c r="S4078" s="11">
        <f t="shared" si="738"/>
        <v>103849</v>
      </c>
      <c r="T4078" s="11">
        <f t="shared" si="730"/>
        <v>103849</v>
      </c>
      <c r="U4078" s="11">
        <f t="shared" si="734"/>
        <v>-19871</v>
      </c>
      <c r="V4078" s="11">
        <f t="shared" si="731"/>
        <v>72498</v>
      </c>
      <c r="W4078" s="12">
        <f t="shared" si="735"/>
        <v>0.69810975551040455</v>
      </c>
      <c r="X4078" s="11">
        <f t="shared" si="736"/>
        <v>31351</v>
      </c>
      <c r="Y4078" s="12">
        <f t="shared" si="737"/>
        <v>0.30189024448959545</v>
      </c>
      <c r="AH4078" s="11"/>
    </row>
    <row r="4079" spans="1:34">
      <c r="A4079" s="1">
        <v>38776</v>
      </c>
      <c r="B4079" s="7" t="s">
        <v>58</v>
      </c>
      <c r="C4079" s="8" t="str">
        <f t="shared" si="739"/>
        <v>Tue</v>
      </c>
      <c r="E4079" s="10">
        <v>23</v>
      </c>
      <c r="F4079" s="9">
        <v>24310</v>
      </c>
      <c r="G4079" s="9">
        <v>14868</v>
      </c>
      <c r="H4079" s="61">
        <v>13447</v>
      </c>
      <c r="I4079" s="9">
        <v>2946</v>
      </c>
      <c r="J4079" s="9">
        <v>0</v>
      </c>
      <c r="K4079" s="9">
        <v>2975</v>
      </c>
      <c r="L4079" s="9">
        <v>26626</v>
      </c>
      <c r="M4079" s="9">
        <v>681</v>
      </c>
      <c r="O4079" s="11">
        <f t="shared" si="732"/>
        <v>85853</v>
      </c>
      <c r="P4079" s="11">
        <v>0</v>
      </c>
      <c r="Q4079" s="11">
        <f t="shared" si="733"/>
        <v>2975</v>
      </c>
      <c r="S4079" s="11">
        <f t="shared" si="738"/>
        <v>85853</v>
      </c>
      <c r="T4079" s="11">
        <f t="shared" si="730"/>
        <v>85853</v>
      </c>
      <c r="U4079" s="11">
        <f t="shared" si="734"/>
        <v>-17996</v>
      </c>
      <c r="V4079" s="11">
        <f t="shared" si="731"/>
        <v>58546</v>
      </c>
      <c r="W4079" s="12">
        <f t="shared" si="735"/>
        <v>0.68193307164572003</v>
      </c>
      <c r="X4079" s="11">
        <f t="shared" si="736"/>
        <v>27307</v>
      </c>
      <c r="Y4079" s="12">
        <f t="shared" si="737"/>
        <v>0.31806692835427997</v>
      </c>
      <c r="AH4079" s="11"/>
    </row>
    <row r="4080" spans="1:34">
      <c r="A4080" s="1">
        <v>38777</v>
      </c>
      <c r="B4080" s="7" t="s">
        <v>59</v>
      </c>
      <c r="C4080" s="8" t="str">
        <f t="shared" si="739"/>
        <v>Wed</v>
      </c>
      <c r="E4080" s="10">
        <v>22</v>
      </c>
      <c r="F4080" s="9">
        <v>21659</v>
      </c>
      <c r="G4080" s="9">
        <v>14357</v>
      </c>
      <c r="H4080" s="61">
        <v>13231</v>
      </c>
      <c r="I4080" s="9">
        <v>2545</v>
      </c>
      <c r="J4080" s="9">
        <v>0</v>
      </c>
      <c r="K4080" s="9">
        <v>3632</v>
      </c>
      <c r="L4080" s="84">
        <v>25588</v>
      </c>
      <c r="M4080" s="84">
        <v>337</v>
      </c>
      <c r="O4080" s="11">
        <f t="shared" si="732"/>
        <v>81349</v>
      </c>
      <c r="P4080" s="11">
        <v>0</v>
      </c>
      <c r="Q4080" s="11">
        <f t="shared" si="733"/>
        <v>3632</v>
      </c>
      <c r="S4080" s="11">
        <f t="shared" ref="S4080:S4143" si="740">O4080-P4080</f>
        <v>81349</v>
      </c>
      <c r="T4080" s="11">
        <f t="shared" si="730"/>
        <v>81349</v>
      </c>
      <c r="U4080" s="11">
        <f t="shared" ref="U4080:U4110" si="741">S4080-S4079</f>
        <v>-4504</v>
      </c>
      <c r="V4080" s="11">
        <f t="shared" si="731"/>
        <v>55424</v>
      </c>
      <c r="W4080" s="12">
        <f t="shared" ref="W4080:W4110" si="742">V4080/S4080</f>
        <v>0.68131138674107861</v>
      </c>
      <c r="X4080" s="11">
        <f t="shared" ref="X4080:X4110" si="743">SUM(L4080:M4080)</f>
        <v>25925</v>
      </c>
      <c r="Y4080" s="12">
        <f t="shared" ref="Y4080:Y4110" si="744">X4080/S4080</f>
        <v>0.31868861325892145</v>
      </c>
      <c r="AA4080" s="9">
        <f>INTERCEPT(T4080:T4110,E4080:E4110)</f>
        <v>30454.537928912141</v>
      </c>
      <c r="AB4080" s="9">
        <f>SLOPE(T4080:T4110,E4080:E4110)</f>
        <v>2372.2652587577577</v>
      </c>
      <c r="AC4080" s="12">
        <f>RSQ(T4080:T4110,E4080:E4110)</f>
        <v>0.96059838025677324</v>
      </c>
      <c r="AD4080" s="9">
        <f>AA4080+(AB4080*55)</f>
        <v>160929.1271605888</v>
      </c>
      <c r="AE4080" s="10">
        <f>SUM(E4080:E4110)</f>
        <v>480</v>
      </c>
      <c r="AH4080" s="11"/>
    </row>
    <row r="4081" spans="1:34">
      <c r="A4081" s="1">
        <v>38778</v>
      </c>
      <c r="B4081" s="7" t="s">
        <v>59</v>
      </c>
      <c r="C4081" s="8" t="str">
        <f t="shared" si="739"/>
        <v>Thur</v>
      </c>
      <c r="E4081" s="10">
        <v>9</v>
      </c>
      <c r="F4081" s="9">
        <v>14216</v>
      </c>
      <c r="G4081" s="9">
        <v>11498</v>
      </c>
      <c r="H4081" s="61">
        <v>10010</v>
      </c>
      <c r="I4081" s="9">
        <v>987</v>
      </c>
      <c r="J4081" s="9">
        <v>0</v>
      </c>
      <c r="K4081" s="9">
        <v>3418</v>
      </c>
      <c r="L4081" s="84">
        <v>20891</v>
      </c>
      <c r="M4081" s="84">
        <v>298</v>
      </c>
      <c r="O4081" s="11">
        <f t="shared" si="732"/>
        <v>61318</v>
      </c>
      <c r="P4081" s="11">
        <v>0</v>
      </c>
      <c r="Q4081" s="11">
        <f t="shared" si="733"/>
        <v>3418</v>
      </c>
      <c r="S4081" s="11">
        <f t="shared" si="740"/>
        <v>61318</v>
      </c>
      <c r="T4081" s="11">
        <f t="shared" si="730"/>
        <v>61318</v>
      </c>
      <c r="U4081" s="11">
        <f t="shared" si="741"/>
        <v>-20031</v>
      </c>
      <c r="V4081" s="11">
        <f t="shared" si="731"/>
        <v>40129</v>
      </c>
      <c r="W4081" s="12">
        <f t="shared" si="742"/>
        <v>0.65444078410907069</v>
      </c>
      <c r="X4081" s="11">
        <f t="shared" si="743"/>
        <v>21189</v>
      </c>
      <c r="Y4081" s="12">
        <f t="shared" si="744"/>
        <v>0.34555921589092925</v>
      </c>
      <c r="AH4081" s="11"/>
    </row>
    <row r="4082" spans="1:34">
      <c r="A4082" s="1">
        <v>38779</v>
      </c>
      <c r="B4082" s="7" t="s">
        <v>59</v>
      </c>
      <c r="C4082" s="8" t="str">
        <f t="shared" si="739"/>
        <v>Fri</v>
      </c>
      <c r="E4082" s="10">
        <v>25</v>
      </c>
      <c r="F4082" s="9">
        <v>30738</v>
      </c>
      <c r="G4082" s="9">
        <v>15539</v>
      </c>
      <c r="H4082" s="61">
        <v>13745</v>
      </c>
      <c r="I4082" s="9">
        <v>2916</v>
      </c>
      <c r="J4082" s="9">
        <v>27</v>
      </c>
      <c r="K4082" s="9">
        <v>3126</v>
      </c>
      <c r="L4082" s="84">
        <v>26611</v>
      </c>
      <c r="M4082" s="84">
        <v>1091</v>
      </c>
      <c r="O4082" s="11">
        <f t="shared" si="732"/>
        <v>93793</v>
      </c>
      <c r="P4082" s="11">
        <v>0</v>
      </c>
      <c r="Q4082" s="11">
        <f t="shared" si="733"/>
        <v>3126</v>
      </c>
      <c r="S4082" s="11">
        <f t="shared" si="740"/>
        <v>93793</v>
      </c>
      <c r="T4082" s="11">
        <f t="shared" si="730"/>
        <v>93793</v>
      </c>
      <c r="U4082" s="11">
        <f t="shared" si="741"/>
        <v>32475</v>
      </c>
      <c r="V4082" s="11">
        <f t="shared" si="731"/>
        <v>66091</v>
      </c>
      <c r="W4082" s="12">
        <f t="shared" si="742"/>
        <v>0.70464746836117831</v>
      </c>
      <c r="X4082" s="11">
        <f t="shared" si="743"/>
        <v>27702</v>
      </c>
      <c r="Y4082" s="12">
        <f t="shared" si="744"/>
        <v>0.29535253163882164</v>
      </c>
      <c r="AH4082" s="11"/>
    </row>
    <row r="4083" spans="1:34">
      <c r="A4083" s="1">
        <v>38780</v>
      </c>
      <c r="B4083" s="7" t="s">
        <v>59</v>
      </c>
      <c r="C4083" s="8" t="str">
        <f t="shared" si="739"/>
        <v>Sat</v>
      </c>
      <c r="E4083" s="10">
        <v>24</v>
      </c>
      <c r="F4083" s="9">
        <v>28873</v>
      </c>
      <c r="G4083" s="9">
        <v>14754</v>
      </c>
      <c r="H4083" s="61">
        <v>13154</v>
      </c>
      <c r="I4083" s="9">
        <v>2776</v>
      </c>
      <c r="J4083" s="9">
        <v>8</v>
      </c>
      <c r="K4083" s="9">
        <v>3822</v>
      </c>
      <c r="L4083" s="84">
        <v>25804</v>
      </c>
      <c r="M4083" s="84">
        <v>492</v>
      </c>
      <c r="O4083" s="11">
        <f t="shared" si="732"/>
        <v>89683</v>
      </c>
      <c r="P4083" s="11">
        <v>0</v>
      </c>
      <c r="Q4083" s="11">
        <f t="shared" si="733"/>
        <v>3822</v>
      </c>
      <c r="S4083" s="11">
        <f t="shared" si="740"/>
        <v>89683</v>
      </c>
      <c r="T4083" s="11">
        <f t="shared" si="730"/>
        <v>89683</v>
      </c>
      <c r="U4083" s="11">
        <f t="shared" si="741"/>
        <v>-4110</v>
      </c>
      <c r="V4083" s="11">
        <f t="shared" si="731"/>
        <v>63387</v>
      </c>
      <c r="W4083" s="12">
        <f t="shared" si="742"/>
        <v>0.70678946957617383</v>
      </c>
      <c r="X4083" s="11">
        <f t="shared" si="743"/>
        <v>26296</v>
      </c>
      <c r="Y4083" s="12">
        <f t="shared" si="744"/>
        <v>0.29321053042382617</v>
      </c>
      <c r="AH4083" s="11"/>
    </row>
    <row r="4084" spans="1:34">
      <c r="A4084" s="1">
        <v>38781</v>
      </c>
      <c r="B4084" s="7" t="s">
        <v>59</v>
      </c>
      <c r="C4084" s="8" t="str">
        <f t="shared" si="739"/>
        <v>Sun</v>
      </c>
      <c r="E4084" s="10">
        <v>20</v>
      </c>
      <c r="F4084" s="9">
        <v>22672</v>
      </c>
      <c r="G4084" s="9">
        <v>13686</v>
      </c>
      <c r="H4084" s="61">
        <v>12301</v>
      </c>
      <c r="I4084" s="9">
        <v>2168</v>
      </c>
      <c r="J4084" s="9">
        <v>0</v>
      </c>
      <c r="K4084" s="9">
        <v>15054</v>
      </c>
      <c r="L4084" s="84">
        <v>23491</v>
      </c>
      <c r="M4084" s="84">
        <v>244</v>
      </c>
      <c r="O4084" s="11">
        <f t="shared" si="732"/>
        <v>89616</v>
      </c>
      <c r="P4084" s="11">
        <v>11390</v>
      </c>
      <c r="Q4084" s="11">
        <f t="shared" si="733"/>
        <v>3664</v>
      </c>
      <c r="S4084" s="11">
        <f t="shared" si="740"/>
        <v>78226</v>
      </c>
      <c r="T4084" s="11">
        <f t="shared" si="730"/>
        <v>78226</v>
      </c>
      <c r="U4084" s="11">
        <f t="shared" si="741"/>
        <v>-11457</v>
      </c>
      <c r="V4084" s="11">
        <f t="shared" si="731"/>
        <v>54491</v>
      </c>
      <c r="W4084" s="12">
        <f t="shared" si="742"/>
        <v>0.69658425587400608</v>
      </c>
      <c r="X4084" s="11">
        <f t="shared" si="743"/>
        <v>23735</v>
      </c>
      <c r="Y4084" s="12">
        <f t="shared" si="744"/>
        <v>0.30341574412599392</v>
      </c>
      <c r="AH4084" s="11"/>
    </row>
    <row r="4085" spans="1:34">
      <c r="A4085" s="1">
        <v>38782</v>
      </c>
      <c r="B4085" s="7" t="s">
        <v>59</v>
      </c>
      <c r="C4085" s="8" t="str">
        <f t="shared" si="739"/>
        <v>Mon</v>
      </c>
      <c r="E4085" s="10">
        <v>25</v>
      </c>
      <c r="F4085" s="9">
        <v>30328</v>
      </c>
      <c r="G4085" s="9">
        <v>16054</v>
      </c>
      <c r="H4085" s="61">
        <v>14046</v>
      </c>
      <c r="I4085" s="9">
        <v>3423</v>
      </c>
      <c r="J4085" s="9">
        <v>11</v>
      </c>
      <c r="K4085" s="9">
        <v>40861</v>
      </c>
      <c r="L4085" s="84">
        <v>26421</v>
      </c>
      <c r="M4085" s="84">
        <v>1114</v>
      </c>
      <c r="O4085" s="11">
        <f t="shared" si="732"/>
        <v>132258</v>
      </c>
      <c r="P4085" s="11">
        <v>37024</v>
      </c>
      <c r="Q4085" s="11">
        <f t="shared" si="733"/>
        <v>3837</v>
      </c>
      <c r="S4085" s="11">
        <f t="shared" si="740"/>
        <v>95234</v>
      </c>
      <c r="T4085" s="11">
        <f t="shared" si="730"/>
        <v>95234</v>
      </c>
      <c r="U4085" s="11">
        <f t="shared" si="741"/>
        <v>17008</v>
      </c>
      <c r="V4085" s="11">
        <f t="shared" si="731"/>
        <v>67699</v>
      </c>
      <c r="W4085" s="12">
        <f t="shared" si="742"/>
        <v>0.71087006741289871</v>
      </c>
      <c r="X4085" s="11">
        <f t="shared" si="743"/>
        <v>27535</v>
      </c>
      <c r="Y4085" s="12">
        <f t="shared" si="744"/>
        <v>0.28912993258710123</v>
      </c>
      <c r="AH4085" s="11"/>
    </row>
    <row r="4086" spans="1:34">
      <c r="A4086" s="1">
        <v>38783</v>
      </c>
      <c r="B4086" s="7" t="s">
        <v>59</v>
      </c>
      <c r="C4086" s="8" t="str">
        <f t="shared" si="739"/>
        <v>Tue</v>
      </c>
      <c r="E4086" s="10">
        <v>26</v>
      </c>
      <c r="F4086" s="9">
        <v>30810</v>
      </c>
      <c r="G4086" s="9">
        <v>16265</v>
      </c>
      <c r="H4086" s="61">
        <v>13930</v>
      </c>
      <c r="I4086" s="9">
        <v>3557</v>
      </c>
      <c r="J4086" s="9">
        <v>83</v>
      </c>
      <c r="K4086" s="9">
        <v>31027</v>
      </c>
      <c r="L4086" s="84">
        <v>26570</v>
      </c>
      <c r="M4086" s="84">
        <v>1474</v>
      </c>
      <c r="O4086" s="11">
        <f t="shared" si="732"/>
        <v>123716</v>
      </c>
      <c r="P4086" s="11">
        <v>27327</v>
      </c>
      <c r="Q4086" s="11">
        <f t="shared" si="733"/>
        <v>3700</v>
      </c>
      <c r="S4086" s="11">
        <f t="shared" si="740"/>
        <v>96389</v>
      </c>
      <c r="T4086" s="11">
        <f t="shared" si="730"/>
        <v>96389</v>
      </c>
      <c r="U4086" s="11">
        <f t="shared" si="741"/>
        <v>1155</v>
      </c>
      <c r="V4086" s="11">
        <f t="shared" si="731"/>
        <v>68345</v>
      </c>
      <c r="W4086" s="12">
        <f t="shared" si="742"/>
        <v>0.70905393768998537</v>
      </c>
      <c r="X4086" s="11">
        <f t="shared" si="743"/>
        <v>28044</v>
      </c>
      <c r="Y4086" s="12">
        <f t="shared" si="744"/>
        <v>0.29094606231001463</v>
      </c>
      <c r="AH4086" s="11"/>
    </row>
    <row r="4087" spans="1:34">
      <c r="A4087" s="1">
        <v>38784</v>
      </c>
      <c r="B4087" s="7" t="s">
        <v>59</v>
      </c>
      <c r="C4087" s="8" t="str">
        <f t="shared" si="739"/>
        <v>Wed</v>
      </c>
      <c r="E4087" s="10">
        <v>15</v>
      </c>
      <c r="F4087" s="9">
        <v>17150</v>
      </c>
      <c r="G4087" s="9">
        <v>12970</v>
      </c>
      <c r="H4087" s="61">
        <v>11196</v>
      </c>
      <c r="I4087" s="9">
        <v>668</v>
      </c>
      <c r="J4087" s="9">
        <v>0</v>
      </c>
      <c r="K4087" s="9">
        <v>2993</v>
      </c>
      <c r="L4087" s="84">
        <v>21266</v>
      </c>
      <c r="M4087" s="84">
        <v>286</v>
      </c>
      <c r="O4087" s="11">
        <f t="shared" si="732"/>
        <v>66529</v>
      </c>
      <c r="P4087" s="11">
        <v>0</v>
      </c>
      <c r="Q4087" s="11">
        <f t="shared" si="733"/>
        <v>2993</v>
      </c>
      <c r="S4087" s="11">
        <f t="shared" si="740"/>
        <v>66529</v>
      </c>
      <c r="T4087" s="11">
        <f t="shared" si="730"/>
        <v>66529</v>
      </c>
      <c r="U4087" s="11">
        <f t="shared" si="741"/>
        <v>-29860</v>
      </c>
      <c r="V4087" s="11">
        <f t="shared" si="731"/>
        <v>44977</v>
      </c>
      <c r="W4087" s="12">
        <f t="shared" si="742"/>
        <v>0.67605104540876915</v>
      </c>
      <c r="X4087" s="11">
        <f t="shared" si="743"/>
        <v>21552</v>
      </c>
      <c r="Y4087" s="12">
        <f t="shared" si="744"/>
        <v>0.32394895459123091</v>
      </c>
      <c r="AH4087" s="11"/>
    </row>
    <row r="4088" spans="1:34">
      <c r="A4088" s="1">
        <v>38785</v>
      </c>
      <c r="B4088" s="7" t="s">
        <v>59</v>
      </c>
      <c r="C4088" s="8" t="str">
        <f t="shared" si="739"/>
        <v>Thur</v>
      </c>
      <c r="E4088" s="10">
        <v>1</v>
      </c>
      <c r="F4088" s="9">
        <v>5756</v>
      </c>
      <c r="G4088" s="9">
        <v>9178</v>
      </c>
      <c r="H4088" s="61">
        <v>6508</v>
      </c>
      <c r="I4088" s="9">
        <v>0</v>
      </c>
      <c r="J4088" s="9">
        <v>0</v>
      </c>
      <c r="K4088" s="9">
        <v>2651</v>
      </c>
      <c r="L4088" s="84">
        <v>16910</v>
      </c>
      <c r="M4088" s="84">
        <v>8</v>
      </c>
      <c r="O4088" s="11">
        <f t="shared" si="732"/>
        <v>41011</v>
      </c>
      <c r="P4088" s="11">
        <v>0</v>
      </c>
      <c r="Q4088" s="11">
        <f t="shared" si="733"/>
        <v>2651</v>
      </c>
      <c r="S4088" s="11">
        <f t="shared" si="740"/>
        <v>41011</v>
      </c>
      <c r="T4088" s="11">
        <f t="shared" si="730"/>
        <v>41011</v>
      </c>
      <c r="U4088" s="11">
        <f t="shared" si="741"/>
        <v>-25518</v>
      </c>
      <c r="V4088" s="11">
        <f t="shared" si="731"/>
        <v>24093</v>
      </c>
      <c r="W4088" s="12">
        <f t="shared" si="742"/>
        <v>0.58747653068688888</v>
      </c>
      <c r="X4088" s="11">
        <f t="shared" si="743"/>
        <v>16918</v>
      </c>
      <c r="Y4088" s="12">
        <f t="shared" si="744"/>
        <v>0.41252346931311112</v>
      </c>
      <c r="AH4088" s="11"/>
    </row>
    <row r="4089" spans="1:34">
      <c r="A4089" s="1">
        <v>38786</v>
      </c>
      <c r="B4089" s="7" t="s">
        <v>59</v>
      </c>
      <c r="C4089" s="8" t="str">
        <f t="shared" si="739"/>
        <v>Fri</v>
      </c>
      <c r="E4089" s="10">
        <v>0</v>
      </c>
      <c r="F4089" s="9">
        <v>7028</v>
      </c>
      <c r="G4089" s="9">
        <v>7083</v>
      </c>
      <c r="H4089" s="61">
        <v>4452</v>
      </c>
      <c r="I4089" s="9">
        <v>0</v>
      </c>
      <c r="J4089" s="9">
        <v>0</v>
      </c>
      <c r="K4089" s="9">
        <v>2449</v>
      </c>
      <c r="L4089" s="84">
        <v>11763</v>
      </c>
      <c r="M4089" s="84">
        <v>0</v>
      </c>
      <c r="O4089" s="11">
        <f t="shared" si="732"/>
        <v>32775</v>
      </c>
      <c r="P4089" s="11">
        <v>0</v>
      </c>
      <c r="Q4089" s="11">
        <f t="shared" si="733"/>
        <v>2449</v>
      </c>
      <c r="S4089" s="11">
        <f t="shared" si="740"/>
        <v>32775</v>
      </c>
      <c r="T4089" s="11">
        <f t="shared" si="730"/>
        <v>32775</v>
      </c>
      <c r="U4089" s="11">
        <f t="shared" si="741"/>
        <v>-8236</v>
      </c>
      <c r="V4089" s="11">
        <f t="shared" si="731"/>
        <v>21012</v>
      </c>
      <c r="W4089" s="12">
        <f t="shared" si="742"/>
        <v>0.64109839816933634</v>
      </c>
      <c r="X4089" s="11">
        <f t="shared" si="743"/>
        <v>11763</v>
      </c>
      <c r="Y4089" s="12">
        <f t="shared" si="744"/>
        <v>0.35890160183066361</v>
      </c>
      <c r="AH4089" s="11"/>
    </row>
    <row r="4090" spans="1:34">
      <c r="A4090" s="1">
        <v>38787</v>
      </c>
      <c r="B4090" s="7" t="s">
        <v>59</v>
      </c>
      <c r="C4090" s="8" t="str">
        <f t="shared" si="739"/>
        <v>Sat</v>
      </c>
      <c r="E4090" s="10">
        <v>3</v>
      </c>
      <c r="F4090" s="9">
        <v>6817</v>
      </c>
      <c r="G4090" s="9">
        <v>6544</v>
      </c>
      <c r="H4090" s="61">
        <v>3927</v>
      </c>
      <c r="I4090" s="9">
        <v>0</v>
      </c>
      <c r="J4090" s="9">
        <v>0</v>
      </c>
      <c r="K4090" s="9">
        <v>2951</v>
      </c>
      <c r="L4090" s="84">
        <v>11656</v>
      </c>
      <c r="M4090" s="84">
        <v>0</v>
      </c>
      <c r="O4090" s="11">
        <f t="shared" si="732"/>
        <v>31895</v>
      </c>
      <c r="P4090" s="11">
        <v>0</v>
      </c>
      <c r="Q4090" s="11">
        <f t="shared" si="733"/>
        <v>2951</v>
      </c>
      <c r="S4090" s="11">
        <f t="shared" si="740"/>
        <v>31895</v>
      </c>
      <c r="T4090" s="11">
        <f t="shared" si="730"/>
        <v>31895</v>
      </c>
      <c r="U4090" s="11">
        <f t="shared" si="741"/>
        <v>-880</v>
      </c>
      <c r="V4090" s="11">
        <f t="shared" si="731"/>
        <v>20239</v>
      </c>
      <c r="W4090" s="12">
        <f t="shared" si="742"/>
        <v>0.63455087004232635</v>
      </c>
      <c r="X4090" s="11">
        <f t="shared" si="743"/>
        <v>11656</v>
      </c>
      <c r="Y4090" s="12">
        <f t="shared" si="744"/>
        <v>0.36544912995767359</v>
      </c>
      <c r="AH4090" s="11"/>
    </row>
    <row r="4091" spans="1:34">
      <c r="A4091" s="1">
        <v>38788</v>
      </c>
      <c r="B4091" s="7" t="s">
        <v>59</v>
      </c>
      <c r="C4091" s="8" t="str">
        <f t="shared" si="739"/>
        <v>Sun</v>
      </c>
      <c r="E4091" s="10">
        <v>0</v>
      </c>
      <c r="F4091" s="9">
        <v>6149</v>
      </c>
      <c r="G4091" s="9">
        <v>6051</v>
      </c>
      <c r="H4091" s="61">
        <v>3573</v>
      </c>
      <c r="I4091" s="9">
        <v>0</v>
      </c>
      <c r="J4091" s="9">
        <v>0</v>
      </c>
      <c r="K4091" s="9">
        <v>2787</v>
      </c>
      <c r="L4091" s="84">
        <v>11163</v>
      </c>
      <c r="M4091" s="84">
        <v>0</v>
      </c>
      <c r="O4091" s="11">
        <f t="shared" si="732"/>
        <v>29723</v>
      </c>
      <c r="P4091" s="11">
        <v>0</v>
      </c>
      <c r="Q4091" s="11">
        <f t="shared" si="733"/>
        <v>2787</v>
      </c>
      <c r="S4091" s="11">
        <f t="shared" si="740"/>
        <v>29723</v>
      </c>
      <c r="T4091" s="11">
        <f t="shared" si="730"/>
        <v>29723</v>
      </c>
      <c r="U4091" s="11">
        <f t="shared" si="741"/>
        <v>-2172</v>
      </c>
      <c r="V4091" s="11">
        <f t="shared" si="731"/>
        <v>18560</v>
      </c>
      <c r="W4091" s="12">
        <f t="shared" si="742"/>
        <v>0.62443225784745815</v>
      </c>
      <c r="X4091" s="11">
        <f t="shared" si="743"/>
        <v>11163</v>
      </c>
      <c r="Y4091" s="12">
        <f t="shared" si="744"/>
        <v>0.37556774215254179</v>
      </c>
      <c r="AH4091" s="11"/>
    </row>
    <row r="4092" spans="1:34">
      <c r="A4092" s="1">
        <v>38789</v>
      </c>
      <c r="B4092" s="7" t="s">
        <v>59</v>
      </c>
      <c r="C4092" s="8" t="str">
        <f t="shared" si="739"/>
        <v>Mon</v>
      </c>
      <c r="E4092" s="10">
        <v>0</v>
      </c>
      <c r="F4092" s="9">
        <v>8583</v>
      </c>
      <c r="G4092" s="9">
        <v>6509</v>
      </c>
      <c r="H4092" s="61">
        <v>4109</v>
      </c>
      <c r="I4092" s="9">
        <v>0</v>
      </c>
      <c r="J4092" s="9">
        <v>0</v>
      </c>
      <c r="K4092" s="9">
        <v>2567</v>
      </c>
      <c r="L4092" s="84">
        <v>8774</v>
      </c>
      <c r="M4092" s="84">
        <v>0</v>
      </c>
      <c r="O4092" s="11">
        <f t="shared" si="732"/>
        <v>30542</v>
      </c>
      <c r="P4092" s="11">
        <v>0</v>
      </c>
      <c r="Q4092" s="11">
        <f t="shared" si="733"/>
        <v>2567</v>
      </c>
      <c r="S4092" s="11">
        <f t="shared" si="740"/>
        <v>30542</v>
      </c>
      <c r="T4092" s="11">
        <f t="shared" si="730"/>
        <v>30542</v>
      </c>
      <c r="U4092" s="11">
        <f t="shared" si="741"/>
        <v>819</v>
      </c>
      <c r="V4092" s="11">
        <f t="shared" si="731"/>
        <v>21768</v>
      </c>
      <c r="W4092" s="12">
        <f t="shared" si="742"/>
        <v>0.71272346277257548</v>
      </c>
      <c r="X4092" s="11">
        <f t="shared" si="743"/>
        <v>8774</v>
      </c>
      <c r="Y4092" s="12">
        <f t="shared" si="744"/>
        <v>0.28727653722742452</v>
      </c>
      <c r="AH4092" s="11"/>
    </row>
    <row r="4093" spans="1:34">
      <c r="A4093" s="1">
        <v>38790</v>
      </c>
      <c r="B4093" s="7" t="s">
        <v>59</v>
      </c>
      <c r="C4093" s="8" t="str">
        <f t="shared" si="739"/>
        <v>Tue</v>
      </c>
      <c r="E4093" s="10">
        <v>8</v>
      </c>
      <c r="F4093" s="9">
        <v>15348</v>
      </c>
      <c r="G4093" s="9">
        <v>9839</v>
      </c>
      <c r="H4093" s="61">
        <v>8408</v>
      </c>
      <c r="I4093" s="9">
        <v>392</v>
      </c>
      <c r="J4093" s="9">
        <v>0</v>
      </c>
      <c r="K4093" s="9">
        <v>3193</v>
      </c>
      <c r="L4093" s="84">
        <v>12724</v>
      </c>
      <c r="M4093" s="84">
        <v>0</v>
      </c>
      <c r="O4093" s="11">
        <f t="shared" si="732"/>
        <v>49904</v>
      </c>
      <c r="P4093" s="11">
        <v>0</v>
      </c>
      <c r="Q4093" s="11">
        <f t="shared" si="733"/>
        <v>3193</v>
      </c>
      <c r="S4093" s="11">
        <f t="shared" si="740"/>
        <v>49904</v>
      </c>
      <c r="T4093" s="11">
        <f t="shared" si="730"/>
        <v>49904</v>
      </c>
      <c r="U4093" s="11">
        <f t="shared" si="741"/>
        <v>19362</v>
      </c>
      <c r="V4093" s="11">
        <f t="shared" si="731"/>
        <v>37180</v>
      </c>
      <c r="W4093" s="12">
        <f t="shared" si="742"/>
        <v>0.74503045848028215</v>
      </c>
      <c r="X4093" s="11">
        <f t="shared" si="743"/>
        <v>12724</v>
      </c>
      <c r="Y4093" s="12">
        <f t="shared" si="744"/>
        <v>0.25496954151971785</v>
      </c>
      <c r="AH4093" s="11"/>
    </row>
    <row r="4094" spans="1:34">
      <c r="A4094" s="1">
        <v>38791</v>
      </c>
      <c r="B4094" s="7" t="s">
        <v>59</v>
      </c>
      <c r="C4094" s="8" t="str">
        <f t="shared" si="739"/>
        <v>Wed</v>
      </c>
      <c r="E4094" s="10">
        <v>18</v>
      </c>
      <c r="F4094" s="9">
        <v>24262</v>
      </c>
      <c r="G4094" s="9">
        <v>12530</v>
      </c>
      <c r="H4094" s="61">
        <v>11588</v>
      </c>
      <c r="I4094" s="9">
        <v>1121</v>
      </c>
      <c r="J4094" s="9">
        <v>0</v>
      </c>
      <c r="K4094" s="9">
        <v>3314</v>
      </c>
      <c r="L4094" s="84">
        <v>16527</v>
      </c>
      <c r="M4094" s="84">
        <v>0</v>
      </c>
      <c r="O4094" s="11">
        <f t="shared" si="732"/>
        <v>69342</v>
      </c>
      <c r="P4094" s="11">
        <v>0</v>
      </c>
      <c r="Q4094" s="11">
        <f t="shared" si="733"/>
        <v>3314</v>
      </c>
      <c r="S4094" s="11">
        <f t="shared" si="740"/>
        <v>69342</v>
      </c>
      <c r="T4094" s="11">
        <f t="shared" si="730"/>
        <v>69342</v>
      </c>
      <c r="U4094" s="11">
        <f t="shared" si="741"/>
        <v>19438</v>
      </c>
      <c r="V4094" s="11">
        <f t="shared" si="731"/>
        <v>52815</v>
      </c>
      <c r="W4094" s="12">
        <f t="shared" si="742"/>
        <v>0.76165960024227741</v>
      </c>
      <c r="X4094" s="11">
        <f t="shared" si="743"/>
        <v>16527</v>
      </c>
      <c r="Y4094" s="12">
        <f t="shared" si="744"/>
        <v>0.23834039975772259</v>
      </c>
      <c r="AH4094" s="11"/>
    </row>
    <row r="4095" spans="1:34">
      <c r="A4095" s="1">
        <v>38792</v>
      </c>
      <c r="B4095" s="7" t="s">
        <v>59</v>
      </c>
      <c r="C4095" s="8" t="str">
        <f t="shared" si="739"/>
        <v>Thur</v>
      </c>
      <c r="E4095" s="10">
        <v>15</v>
      </c>
      <c r="F4095" s="9">
        <v>20160</v>
      </c>
      <c r="G4095" s="9">
        <v>11371</v>
      </c>
      <c r="H4095" s="61">
        <v>10119</v>
      </c>
      <c r="I4095" s="9">
        <v>537</v>
      </c>
      <c r="J4095" s="9">
        <v>0</v>
      </c>
      <c r="K4095" s="9">
        <v>3116</v>
      </c>
      <c r="L4095" s="84">
        <v>14502</v>
      </c>
      <c r="M4095" s="84">
        <v>0</v>
      </c>
      <c r="O4095" s="11">
        <f t="shared" si="732"/>
        <v>59805</v>
      </c>
      <c r="P4095" s="11">
        <v>0</v>
      </c>
      <c r="Q4095" s="11">
        <f t="shared" si="733"/>
        <v>3116</v>
      </c>
      <c r="S4095" s="11">
        <f t="shared" si="740"/>
        <v>59805</v>
      </c>
      <c r="T4095" s="11">
        <f t="shared" si="730"/>
        <v>59805</v>
      </c>
      <c r="U4095" s="11">
        <f t="shared" si="741"/>
        <v>-9537</v>
      </c>
      <c r="V4095" s="11">
        <f t="shared" si="731"/>
        <v>45303</v>
      </c>
      <c r="W4095" s="12">
        <f t="shared" si="742"/>
        <v>0.7575119137195887</v>
      </c>
      <c r="X4095" s="11">
        <f t="shared" si="743"/>
        <v>14502</v>
      </c>
      <c r="Y4095" s="12">
        <f t="shared" si="744"/>
        <v>0.24248808628041132</v>
      </c>
      <c r="AH4095" s="11"/>
    </row>
    <row r="4096" spans="1:34">
      <c r="A4096" s="1">
        <v>38793</v>
      </c>
      <c r="B4096" s="7" t="s">
        <v>59</v>
      </c>
      <c r="C4096" s="8" t="str">
        <f t="shared" si="739"/>
        <v>Fri</v>
      </c>
      <c r="E4096" s="10">
        <v>18</v>
      </c>
      <c r="F4096" s="9">
        <v>24383</v>
      </c>
      <c r="G4096" s="9">
        <v>12204</v>
      </c>
      <c r="H4096" s="61">
        <v>11041</v>
      </c>
      <c r="I4096" s="9">
        <v>854</v>
      </c>
      <c r="J4096" s="9">
        <v>0</v>
      </c>
      <c r="K4096" s="9">
        <v>3329</v>
      </c>
      <c r="L4096" s="84">
        <v>16857</v>
      </c>
      <c r="M4096" s="84">
        <v>0</v>
      </c>
      <c r="O4096" s="11">
        <f t="shared" si="732"/>
        <v>68668</v>
      </c>
      <c r="P4096" s="11">
        <v>0</v>
      </c>
      <c r="Q4096" s="11">
        <f t="shared" si="733"/>
        <v>3329</v>
      </c>
      <c r="S4096" s="11">
        <f t="shared" si="740"/>
        <v>68668</v>
      </c>
      <c r="T4096" s="11">
        <f t="shared" si="730"/>
        <v>68668</v>
      </c>
      <c r="U4096" s="11">
        <f t="shared" si="741"/>
        <v>8863</v>
      </c>
      <c r="V4096" s="11">
        <f t="shared" si="731"/>
        <v>51811</v>
      </c>
      <c r="W4096" s="12">
        <f t="shared" si="742"/>
        <v>0.75451447544707873</v>
      </c>
      <c r="X4096" s="11">
        <f t="shared" si="743"/>
        <v>16857</v>
      </c>
      <c r="Y4096" s="12">
        <f t="shared" si="744"/>
        <v>0.2454855245529213</v>
      </c>
      <c r="AH4096" s="11"/>
    </row>
    <row r="4097" spans="1:34">
      <c r="A4097" s="1">
        <v>38794</v>
      </c>
      <c r="B4097" s="7" t="s">
        <v>59</v>
      </c>
      <c r="C4097" s="8" t="str">
        <f t="shared" si="739"/>
        <v>Sat</v>
      </c>
      <c r="E4097" s="10">
        <v>24</v>
      </c>
      <c r="F4097" s="9">
        <v>29492</v>
      </c>
      <c r="G4097" s="9">
        <v>13402</v>
      </c>
      <c r="H4097" s="61">
        <v>11828</v>
      </c>
      <c r="I4097" s="9">
        <v>1649</v>
      </c>
      <c r="J4097" s="9">
        <v>0</v>
      </c>
      <c r="K4097" s="9">
        <v>3326</v>
      </c>
      <c r="L4097" s="84">
        <v>19113</v>
      </c>
      <c r="M4097" s="84">
        <v>0</v>
      </c>
      <c r="O4097" s="11">
        <f t="shared" si="732"/>
        <v>78810</v>
      </c>
      <c r="P4097" s="11">
        <v>0</v>
      </c>
      <c r="Q4097" s="11">
        <f t="shared" si="733"/>
        <v>3326</v>
      </c>
      <c r="S4097" s="11">
        <f t="shared" si="740"/>
        <v>78810</v>
      </c>
      <c r="T4097" s="11">
        <f t="shared" si="730"/>
        <v>78810</v>
      </c>
      <c r="U4097" s="11">
        <f t="shared" si="741"/>
        <v>10142</v>
      </c>
      <c r="V4097" s="11">
        <f t="shared" si="731"/>
        <v>59697</v>
      </c>
      <c r="W4097" s="12">
        <f t="shared" si="742"/>
        <v>0.75748001522649411</v>
      </c>
      <c r="X4097" s="11">
        <f t="shared" si="743"/>
        <v>19113</v>
      </c>
      <c r="Y4097" s="12">
        <f t="shared" si="744"/>
        <v>0.24251998477350589</v>
      </c>
      <c r="AH4097" s="11"/>
    </row>
    <row r="4098" spans="1:34">
      <c r="A4098" s="1">
        <v>38795</v>
      </c>
      <c r="B4098" s="7" t="s">
        <v>59</v>
      </c>
      <c r="C4098" s="8" t="str">
        <f t="shared" si="739"/>
        <v>Sun</v>
      </c>
      <c r="E4098" s="10">
        <v>22</v>
      </c>
      <c r="F4098" s="9">
        <v>28220</v>
      </c>
      <c r="G4098" s="9">
        <v>13309</v>
      </c>
      <c r="H4098" s="61">
        <v>11622</v>
      </c>
      <c r="I4098" s="9">
        <v>1500</v>
      </c>
      <c r="J4098" s="9">
        <v>14</v>
      </c>
      <c r="K4098" s="9">
        <v>17167</v>
      </c>
      <c r="L4098" s="84">
        <v>18360</v>
      </c>
      <c r="M4098" s="84">
        <v>0</v>
      </c>
      <c r="O4098" s="11">
        <f t="shared" si="732"/>
        <v>90192</v>
      </c>
      <c r="P4098" s="11">
        <v>13553</v>
      </c>
      <c r="Q4098" s="11">
        <f t="shared" si="733"/>
        <v>3614</v>
      </c>
      <c r="S4098" s="11">
        <f t="shared" si="740"/>
        <v>76639</v>
      </c>
      <c r="T4098" s="11">
        <f t="shared" si="730"/>
        <v>76639</v>
      </c>
      <c r="U4098" s="11">
        <f t="shared" si="741"/>
        <v>-2171</v>
      </c>
      <c r="V4098" s="11">
        <f t="shared" si="731"/>
        <v>58279</v>
      </c>
      <c r="W4098" s="12">
        <f t="shared" si="742"/>
        <v>0.76043528751679956</v>
      </c>
      <c r="X4098" s="11">
        <f t="shared" si="743"/>
        <v>18360</v>
      </c>
      <c r="Y4098" s="12">
        <f t="shared" si="744"/>
        <v>0.23956471248320046</v>
      </c>
      <c r="AH4098" s="11"/>
    </row>
    <row r="4099" spans="1:34">
      <c r="A4099" s="1">
        <v>38796</v>
      </c>
      <c r="B4099" s="7" t="s">
        <v>59</v>
      </c>
      <c r="C4099" s="8" t="str">
        <f t="shared" si="739"/>
        <v>Mon</v>
      </c>
      <c r="E4099" s="10">
        <v>17</v>
      </c>
      <c r="F4099" s="9">
        <v>26760</v>
      </c>
      <c r="G4099" s="9">
        <v>13482</v>
      </c>
      <c r="H4099" s="61">
        <v>11749</v>
      </c>
      <c r="I4099" s="9">
        <v>1894</v>
      </c>
      <c r="J4099" s="9">
        <v>0</v>
      </c>
      <c r="K4099" s="9">
        <v>21333</v>
      </c>
      <c r="L4099" s="84">
        <v>17718</v>
      </c>
      <c r="M4099" s="84">
        <v>0</v>
      </c>
      <c r="O4099" s="11">
        <f t="shared" si="732"/>
        <v>92936</v>
      </c>
      <c r="P4099" s="11">
        <v>18242</v>
      </c>
      <c r="Q4099" s="11">
        <f t="shared" si="733"/>
        <v>3091</v>
      </c>
      <c r="S4099" s="11">
        <f t="shared" si="740"/>
        <v>74694</v>
      </c>
      <c r="T4099" s="11">
        <f t="shared" ref="T4099:T4162" si="745">SUM(S4099,D4099)</f>
        <v>74694</v>
      </c>
      <c r="U4099" s="11">
        <f t="shared" si="741"/>
        <v>-1945</v>
      </c>
      <c r="V4099" s="11">
        <f t="shared" ref="V4099:V4162" si="746">SUM(F4099:K4099)-P4099</f>
        <v>56976</v>
      </c>
      <c r="W4099" s="12">
        <f t="shared" si="742"/>
        <v>0.76279219214394733</v>
      </c>
      <c r="X4099" s="11">
        <f t="shared" si="743"/>
        <v>17718</v>
      </c>
      <c r="Y4099" s="12">
        <f t="shared" si="744"/>
        <v>0.23720780785605269</v>
      </c>
      <c r="AH4099" s="11"/>
    </row>
    <row r="4100" spans="1:34">
      <c r="A4100" s="1">
        <v>38797</v>
      </c>
      <c r="B4100" s="7" t="s">
        <v>59</v>
      </c>
      <c r="C4100" s="8" t="str">
        <f t="shared" si="739"/>
        <v>Tue</v>
      </c>
      <c r="E4100" s="10">
        <v>32</v>
      </c>
      <c r="F4100" s="9">
        <v>43368</v>
      </c>
      <c r="G4100" s="9">
        <v>18130</v>
      </c>
      <c r="H4100" s="61">
        <v>16460</v>
      </c>
      <c r="I4100" s="9">
        <v>4450</v>
      </c>
      <c r="J4100" s="9">
        <v>58</v>
      </c>
      <c r="K4100" s="9">
        <v>38037</v>
      </c>
      <c r="L4100" s="84">
        <v>26183</v>
      </c>
      <c r="M4100" s="84">
        <v>59</v>
      </c>
      <c r="O4100" s="11">
        <f t="shared" ref="O4100:O4163" si="747">SUM(F4100:M4100)</f>
        <v>146745</v>
      </c>
      <c r="P4100" s="11">
        <v>34271</v>
      </c>
      <c r="Q4100" s="11">
        <f t="shared" ref="Q4100:Q4163" si="748">K4100-P4100</f>
        <v>3766</v>
      </c>
      <c r="S4100" s="11">
        <f t="shared" si="740"/>
        <v>112474</v>
      </c>
      <c r="T4100" s="11">
        <f t="shared" si="745"/>
        <v>112474</v>
      </c>
      <c r="U4100" s="11">
        <f t="shared" si="741"/>
        <v>37780</v>
      </c>
      <c r="V4100" s="11">
        <f t="shared" si="746"/>
        <v>86232</v>
      </c>
      <c r="W4100" s="12">
        <f t="shared" si="742"/>
        <v>0.76668385582445719</v>
      </c>
      <c r="X4100" s="11">
        <f t="shared" si="743"/>
        <v>26242</v>
      </c>
      <c r="Y4100" s="12">
        <f t="shared" si="744"/>
        <v>0.23331614417554281</v>
      </c>
      <c r="AH4100" s="11"/>
    </row>
    <row r="4101" spans="1:34">
      <c r="A4101" s="1">
        <v>38798</v>
      </c>
      <c r="B4101" s="7" t="s">
        <v>59</v>
      </c>
      <c r="C4101" s="8" t="str">
        <f t="shared" si="739"/>
        <v>Wed</v>
      </c>
      <c r="E4101" s="10">
        <v>25</v>
      </c>
      <c r="F4101" s="9">
        <v>35036</v>
      </c>
      <c r="G4101" s="9">
        <v>16060</v>
      </c>
      <c r="H4101" s="61">
        <v>14201</v>
      </c>
      <c r="I4101" s="9">
        <v>2948</v>
      </c>
      <c r="J4101" s="9">
        <v>54</v>
      </c>
      <c r="K4101" s="9">
        <v>26993</v>
      </c>
      <c r="L4101" s="84">
        <v>22378</v>
      </c>
      <c r="M4101" s="84">
        <v>56</v>
      </c>
      <c r="O4101" s="11">
        <f t="shared" si="747"/>
        <v>117726</v>
      </c>
      <c r="P4101" s="11">
        <v>23601</v>
      </c>
      <c r="Q4101" s="11">
        <f t="shared" si="748"/>
        <v>3392</v>
      </c>
      <c r="S4101" s="11">
        <f t="shared" si="740"/>
        <v>94125</v>
      </c>
      <c r="T4101" s="11">
        <f t="shared" si="745"/>
        <v>94125</v>
      </c>
      <c r="U4101" s="11">
        <f t="shared" si="741"/>
        <v>-18349</v>
      </c>
      <c r="V4101" s="11">
        <f t="shared" si="746"/>
        <v>71691</v>
      </c>
      <c r="W4101" s="12">
        <f t="shared" si="742"/>
        <v>0.76165737051792826</v>
      </c>
      <c r="X4101" s="11">
        <f t="shared" si="743"/>
        <v>22434</v>
      </c>
      <c r="Y4101" s="12">
        <f t="shared" si="744"/>
        <v>0.23834262948207172</v>
      </c>
      <c r="AH4101" s="11"/>
    </row>
    <row r="4102" spans="1:34">
      <c r="A4102" s="1">
        <v>38799</v>
      </c>
      <c r="B4102" s="7" t="s">
        <v>59</v>
      </c>
      <c r="C4102" s="8" t="str">
        <f t="shared" si="739"/>
        <v>Thur</v>
      </c>
      <c r="E4102" s="10">
        <v>20</v>
      </c>
      <c r="F4102" s="9">
        <v>27536</v>
      </c>
      <c r="G4102" s="9">
        <v>13690</v>
      </c>
      <c r="H4102" s="61">
        <v>11907</v>
      </c>
      <c r="I4102" s="9">
        <v>1694</v>
      </c>
      <c r="J4102" s="9">
        <v>0</v>
      </c>
      <c r="K4102" s="9">
        <v>3591</v>
      </c>
      <c r="L4102" s="84">
        <v>18161</v>
      </c>
      <c r="M4102" s="84">
        <v>0</v>
      </c>
      <c r="O4102" s="11">
        <f t="shared" si="747"/>
        <v>76579</v>
      </c>
      <c r="P4102" s="11">
        <v>0</v>
      </c>
      <c r="Q4102" s="11">
        <f t="shared" si="748"/>
        <v>3591</v>
      </c>
      <c r="S4102" s="11">
        <f t="shared" si="740"/>
        <v>76579</v>
      </c>
      <c r="T4102" s="11">
        <f t="shared" si="745"/>
        <v>76579</v>
      </c>
      <c r="U4102" s="11">
        <f t="shared" si="741"/>
        <v>-17546</v>
      </c>
      <c r="V4102" s="11">
        <f t="shared" si="746"/>
        <v>58418</v>
      </c>
      <c r="W4102" s="12">
        <f t="shared" si="742"/>
        <v>0.76284621110226036</v>
      </c>
      <c r="X4102" s="11">
        <f t="shared" si="743"/>
        <v>18161</v>
      </c>
      <c r="Y4102" s="12">
        <f t="shared" si="744"/>
        <v>0.23715378889773958</v>
      </c>
      <c r="AH4102" s="11"/>
    </row>
    <row r="4103" spans="1:34">
      <c r="A4103" s="1">
        <v>38800</v>
      </c>
      <c r="B4103" s="7" t="s">
        <v>59</v>
      </c>
      <c r="C4103" s="8" t="str">
        <f t="shared" si="739"/>
        <v>Fri</v>
      </c>
      <c r="E4103" s="10">
        <v>19</v>
      </c>
      <c r="F4103" s="9">
        <v>26923</v>
      </c>
      <c r="G4103" s="9">
        <v>12934</v>
      </c>
      <c r="H4103" s="61">
        <v>11201</v>
      </c>
      <c r="I4103" s="9">
        <v>1438</v>
      </c>
      <c r="J4103" s="9">
        <v>0</v>
      </c>
      <c r="K4103" s="9">
        <v>3528</v>
      </c>
      <c r="L4103" s="84">
        <v>17531</v>
      </c>
      <c r="M4103" s="84">
        <v>0</v>
      </c>
      <c r="O4103" s="11">
        <f t="shared" si="747"/>
        <v>73555</v>
      </c>
      <c r="P4103" s="11">
        <v>0</v>
      </c>
      <c r="Q4103" s="11">
        <f t="shared" si="748"/>
        <v>3528</v>
      </c>
      <c r="S4103" s="11">
        <f t="shared" si="740"/>
        <v>73555</v>
      </c>
      <c r="T4103" s="11">
        <f t="shared" si="745"/>
        <v>73555</v>
      </c>
      <c r="U4103" s="11">
        <f t="shared" si="741"/>
        <v>-3024</v>
      </c>
      <c r="V4103" s="11">
        <f t="shared" si="746"/>
        <v>56024</v>
      </c>
      <c r="W4103" s="12">
        <f t="shared" si="742"/>
        <v>0.76166134185303513</v>
      </c>
      <c r="X4103" s="11">
        <f t="shared" si="743"/>
        <v>17531</v>
      </c>
      <c r="Y4103" s="12">
        <f t="shared" si="744"/>
        <v>0.23833865814696487</v>
      </c>
      <c r="AH4103" s="11"/>
    </row>
    <row r="4104" spans="1:34">
      <c r="A4104" s="1">
        <v>38801</v>
      </c>
      <c r="B4104" s="7" t="s">
        <v>59</v>
      </c>
      <c r="C4104" s="8" t="str">
        <f t="shared" si="739"/>
        <v>Sat</v>
      </c>
      <c r="E4104" s="10">
        <v>22</v>
      </c>
      <c r="F4104" s="9">
        <v>30706</v>
      </c>
      <c r="G4104" s="9">
        <v>13510</v>
      </c>
      <c r="H4104" s="61">
        <v>11536</v>
      </c>
      <c r="I4104" s="9">
        <v>2178</v>
      </c>
      <c r="J4104" s="9">
        <v>0</v>
      </c>
      <c r="K4104" s="9">
        <v>3710</v>
      </c>
      <c r="L4104" s="84">
        <v>19347</v>
      </c>
      <c r="M4104" s="84">
        <v>0</v>
      </c>
      <c r="O4104" s="11">
        <f t="shared" si="747"/>
        <v>80987</v>
      </c>
      <c r="P4104" s="11">
        <v>0</v>
      </c>
      <c r="Q4104" s="11">
        <f t="shared" si="748"/>
        <v>3710</v>
      </c>
      <c r="S4104" s="11">
        <f t="shared" si="740"/>
        <v>80987</v>
      </c>
      <c r="T4104" s="11">
        <f t="shared" si="745"/>
        <v>80987</v>
      </c>
      <c r="U4104" s="11">
        <f t="shared" si="741"/>
        <v>7432</v>
      </c>
      <c r="V4104" s="11">
        <f t="shared" si="746"/>
        <v>61640</v>
      </c>
      <c r="W4104" s="12">
        <f t="shared" si="742"/>
        <v>0.76110980774692238</v>
      </c>
      <c r="X4104" s="11">
        <f t="shared" si="743"/>
        <v>19347</v>
      </c>
      <c r="Y4104" s="12">
        <f t="shared" si="744"/>
        <v>0.23889019225307764</v>
      </c>
      <c r="AH4104" s="11"/>
    </row>
    <row r="4105" spans="1:34">
      <c r="A4105" s="1">
        <v>38802</v>
      </c>
      <c r="B4105" s="7" t="s">
        <v>59</v>
      </c>
      <c r="C4105" s="8" t="str">
        <f t="shared" si="739"/>
        <v>Sun</v>
      </c>
      <c r="E4105" s="10">
        <v>20</v>
      </c>
      <c r="F4105" s="9">
        <v>29034</v>
      </c>
      <c r="G4105" s="9">
        <v>13747</v>
      </c>
      <c r="H4105" s="61">
        <v>11586</v>
      </c>
      <c r="I4105" s="9">
        <v>1646</v>
      </c>
      <c r="J4105" s="9">
        <v>0</v>
      </c>
      <c r="K4105" s="9">
        <v>5204</v>
      </c>
      <c r="L4105" s="84">
        <v>18675</v>
      </c>
      <c r="M4105" s="84">
        <v>0</v>
      </c>
      <c r="O4105" s="11">
        <f t="shared" si="747"/>
        <v>79892</v>
      </c>
      <c r="P4105" s="11">
        <v>1726</v>
      </c>
      <c r="Q4105" s="11">
        <f t="shared" si="748"/>
        <v>3478</v>
      </c>
      <c r="S4105" s="11">
        <f t="shared" si="740"/>
        <v>78166</v>
      </c>
      <c r="T4105" s="11">
        <f t="shared" si="745"/>
        <v>78166</v>
      </c>
      <c r="U4105" s="11">
        <f t="shared" si="741"/>
        <v>-2821</v>
      </c>
      <c r="V4105" s="11">
        <f t="shared" si="746"/>
        <v>59491</v>
      </c>
      <c r="W4105" s="12">
        <f t="shared" si="742"/>
        <v>0.76108538239132106</v>
      </c>
      <c r="X4105" s="11">
        <f t="shared" si="743"/>
        <v>18675</v>
      </c>
      <c r="Y4105" s="12">
        <f t="shared" si="744"/>
        <v>0.23891461760867896</v>
      </c>
      <c r="AH4105" s="11"/>
    </row>
    <row r="4106" spans="1:34">
      <c r="A4106" s="1">
        <v>38803</v>
      </c>
      <c r="B4106" s="7" t="s">
        <v>59</v>
      </c>
      <c r="C4106" s="8" t="str">
        <f t="shared" si="739"/>
        <v>Mon</v>
      </c>
      <c r="E4106" s="10">
        <v>17</v>
      </c>
      <c r="F4106" s="9">
        <v>23545</v>
      </c>
      <c r="G4106" s="9">
        <v>12720</v>
      </c>
      <c r="H4106" s="61">
        <v>10790</v>
      </c>
      <c r="I4106" s="9">
        <v>634</v>
      </c>
      <c r="J4106" s="9">
        <v>0</v>
      </c>
      <c r="K4106" s="9">
        <v>4285</v>
      </c>
      <c r="L4106" s="84">
        <v>16119</v>
      </c>
      <c r="M4106" s="84">
        <v>0</v>
      </c>
      <c r="O4106" s="11">
        <f t="shared" si="747"/>
        <v>68093</v>
      </c>
      <c r="P4106" s="11">
        <v>1130</v>
      </c>
      <c r="Q4106" s="11">
        <f t="shared" si="748"/>
        <v>3155</v>
      </c>
      <c r="S4106" s="11">
        <f t="shared" si="740"/>
        <v>66963</v>
      </c>
      <c r="T4106" s="11">
        <f t="shared" si="745"/>
        <v>66963</v>
      </c>
      <c r="U4106" s="11">
        <f t="shared" si="741"/>
        <v>-11203</v>
      </c>
      <c r="V4106" s="11">
        <f t="shared" si="746"/>
        <v>50844</v>
      </c>
      <c r="W4106" s="12">
        <f t="shared" si="742"/>
        <v>0.75928497827158281</v>
      </c>
      <c r="X4106" s="11">
        <f t="shared" si="743"/>
        <v>16119</v>
      </c>
      <c r="Y4106" s="12">
        <f t="shared" si="744"/>
        <v>0.24071502172841719</v>
      </c>
      <c r="AH4106" s="11"/>
    </row>
    <row r="4107" spans="1:34">
      <c r="A4107" s="1">
        <v>38804</v>
      </c>
      <c r="B4107" s="7" t="s">
        <v>59</v>
      </c>
      <c r="C4107" s="8" t="str">
        <f t="shared" si="739"/>
        <v>Tue</v>
      </c>
      <c r="E4107" s="10">
        <v>12</v>
      </c>
      <c r="F4107" s="9">
        <v>19746</v>
      </c>
      <c r="G4107" s="9">
        <v>11408</v>
      </c>
      <c r="H4107" s="61">
        <v>9124</v>
      </c>
      <c r="I4107" s="9">
        <v>165</v>
      </c>
      <c r="J4107" s="9">
        <v>0</v>
      </c>
      <c r="K4107" s="9">
        <v>3228</v>
      </c>
      <c r="L4107" s="84">
        <v>13681</v>
      </c>
      <c r="M4107" s="84">
        <v>0</v>
      </c>
      <c r="O4107" s="11">
        <f t="shared" si="747"/>
        <v>57352</v>
      </c>
      <c r="P4107" s="11">
        <v>0</v>
      </c>
      <c r="Q4107" s="11">
        <f t="shared" si="748"/>
        <v>3228</v>
      </c>
      <c r="S4107" s="11">
        <f t="shared" si="740"/>
        <v>57352</v>
      </c>
      <c r="T4107" s="11">
        <f t="shared" si="745"/>
        <v>57352</v>
      </c>
      <c r="U4107" s="11">
        <f t="shared" si="741"/>
        <v>-9611</v>
      </c>
      <c r="V4107" s="11">
        <f t="shared" si="746"/>
        <v>43671</v>
      </c>
      <c r="W4107" s="12">
        <f t="shared" si="742"/>
        <v>0.76145557260426833</v>
      </c>
      <c r="X4107" s="11">
        <f t="shared" si="743"/>
        <v>13681</v>
      </c>
      <c r="Y4107" s="12">
        <f t="shared" si="744"/>
        <v>0.23854442739573162</v>
      </c>
      <c r="AH4107" s="11"/>
    </row>
    <row r="4108" spans="1:34">
      <c r="A4108" s="1">
        <v>38805</v>
      </c>
      <c r="B4108" s="7" t="s">
        <v>59</v>
      </c>
      <c r="C4108" s="8" t="str">
        <f t="shared" si="739"/>
        <v>Wed</v>
      </c>
      <c r="E4108" s="10">
        <v>13</v>
      </c>
      <c r="F4108" s="9">
        <v>19398</v>
      </c>
      <c r="G4108" s="9">
        <v>11726</v>
      </c>
      <c r="H4108" s="61">
        <v>9041</v>
      </c>
      <c r="I4108" s="9">
        <v>404</v>
      </c>
      <c r="J4108" s="9">
        <v>0</v>
      </c>
      <c r="K4108" s="9">
        <v>2957</v>
      </c>
      <c r="L4108" s="84">
        <v>13153</v>
      </c>
      <c r="M4108" s="84">
        <v>0</v>
      </c>
      <c r="O4108" s="11">
        <f t="shared" si="747"/>
        <v>56679</v>
      </c>
      <c r="P4108" s="11">
        <v>0</v>
      </c>
      <c r="Q4108" s="11">
        <f t="shared" si="748"/>
        <v>2957</v>
      </c>
      <c r="S4108" s="11">
        <f t="shared" si="740"/>
        <v>56679</v>
      </c>
      <c r="T4108" s="11">
        <f t="shared" si="745"/>
        <v>56679</v>
      </c>
      <c r="U4108" s="11">
        <f t="shared" si="741"/>
        <v>-673</v>
      </c>
      <c r="V4108" s="11">
        <f t="shared" si="746"/>
        <v>43526</v>
      </c>
      <c r="W4108" s="12">
        <f t="shared" si="742"/>
        <v>0.76793874274422624</v>
      </c>
      <c r="X4108" s="11">
        <f t="shared" si="743"/>
        <v>13153</v>
      </c>
      <c r="Y4108" s="12">
        <f t="shared" si="744"/>
        <v>0.23206125725577376</v>
      </c>
      <c r="AH4108" s="11"/>
    </row>
    <row r="4109" spans="1:34">
      <c r="A4109" s="1">
        <v>38806</v>
      </c>
      <c r="B4109" s="7" t="s">
        <v>59</v>
      </c>
      <c r="C4109" s="8" t="str">
        <f t="shared" si="739"/>
        <v>Thur</v>
      </c>
      <c r="E4109" s="10">
        <v>8</v>
      </c>
      <c r="F4109" s="9">
        <v>15864</v>
      </c>
      <c r="G4109" s="9">
        <v>12065</v>
      </c>
      <c r="H4109" s="61">
        <v>8475</v>
      </c>
      <c r="I4109" s="9">
        <v>49</v>
      </c>
      <c r="J4109" s="9">
        <v>0</v>
      </c>
      <c r="K4109" s="9">
        <v>3031</v>
      </c>
      <c r="L4109" s="84">
        <v>7384</v>
      </c>
      <c r="M4109" s="84">
        <v>0</v>
      </c>
      <c r="O4109" s="11">
        <f t="shared" si="747"/>
        <v>46868</v>
      </c>
      <c r="P4109" s="11">
        <v>0</v>
      </c>
      <c r="Q4109" s="11">
        <f t="shared" si="748"/>
        <v>3031</v>
      </c>
      <c r="S4109" s="11">
        <f t="shared" si="740"/>
        <v>46868</v>
      </c>
      <c r="T4109" s="11">
        <f t="shared" si="745"/>
        <v>46868</v>
      </c>
      <c r="U4109" s="11">
        <f t="shared" si="741"/>
        <v>-9811</v>
      </c>
      <c r="V4109" s="11">
        <f t="shared" si="746"/>
        <v>39484</v>
      </c>
      <c r="W4109" s="12">
        <f t="shared" si="742"/>
        <v>0.84245113937014593</v>
      </c>
      <c r="X4109" s="11">
        <f t="shared" si="743"/>
        <v>7384</v>
      </c>
      <c r="Y4109" s="12">
        <f t="shared" si="744"/>
        <v>0.15754886062985407</v>
      </c>
      <c r="AH4109" s="11"/>
    </row>
    <row r="4110" spans="1:34">
      <c r="A4110" s="1">
        <v>38807</v>
      </c>
      <c r="B4110" s="7" t="s">
        <v>59</v>
      </c>
      <c r="C4110" s="8" t="str">
        <f t="shared" si="739"/>
        <v>Fri</v>
      </c>
      <c r="E4110" s="10">
        <v>0</v>
      </c>
      <c r="F4110" s="9">
        <v>11031</v>
      </c>
      <c r="G4110" s="9">
        <v>8928</v>
      </c>
      <c r="H4110" s="61">
        <v>5570</v>
      </c>
      <c r="I4110" s="9">
        <v>0</v>
      </c>
      <c r="J4110" s="9">
        <v>0</v>
      </c>
      <c r="K4110" s="9">
        <v>2812</v>
      </c>
      <c r="L4110" s="84">
        <v>4360</v>
      </c>
      <c r="M4110" s="84">
        <v>0</v>
      </c>
      <c r="O4110" s="11">
        <f t="shared" si="747"/>
        <v>32701</v>
      </c>
      <c r="P4110" s="11">
        <v>0</v>
      </c>
      <c r="Q4110" s="11">
        <f t="shared" si="748"/>
        <v>2812</v>
      </c>
      <c r="S4110" s="11">
        <f t="shared" si="740"/>
        <v>32701</v>
      </c>
      <c r="T4110" s="11">
        <f t="shared" si="745"/>
        <v>32701</v>
      </c>
      <c r="U4110" s="11">
        <f t="shared" si="741"/>
        <v>-14167</v>
      </c>
      <c r="V4110" s="11">
        <f t="shared" si="746"/>
        <v>28341</v>
      </c>
      <c r="W4110" s="12">
        <f t="shared" si="742"/>
        <v>0.86667074401394451</v>
      </c>
      <c r="X4110" s="11">
        <f t="shared" si="743"/>
        <v>4360</v>
      </c>
      <c r="Y4110" s="12">
        <f t="shared" si="744"/>
        <v>0.13332925598605547</v>
      </c>
      <c r="AH4110" s="11"/>
    </row>
    <row r="4111" spans="1:34">
      <c r="A4111" s="1">
        <v>38808</v>
      </c>
      <c r="B4111" s="7" t="s">
        <v>60</v>
      </c>
      <c r="C4111" s="8" t="str">
        <f t="shared" si="739"/>
        <v>Sat</v>
      </c>
      <c r="E4111" s="10">
        <v>0</v>
      </c>
      <c r="F4111" s="9">
        <v>10342</v>
      </c>
      <c r="G4111" s="9">
        <v>8107</v>
      </c>
      <c r="H4111" s="61">
        <v>4965</v>
      </c>
      <c r="I4111" s="9">
        <v>0</v>
      </c>
      <c r="J4111" s="9">
        <v>0</v>
      </c>
      <c r="K4111" s="9">
        <v>2717</v>
      </c>
      <c r="L4111" s="16">
        <v>4807</v>
      </c>
      <c r="M4111" s="16">
        <v>0</v>
      </c>
      <c r="O4111" s="11">
        <f t="shared" si="747"/>
        <v>30938</v>
      </c>
      <c r="P4111" s="11">
        <v>0</v>
      </c>
      <c r="Q4111" s="11">
        <f t="shared" si="748"/>
        <v>2717</v>
      </c>
      <c r="S4111" s="11">
        <f t="shared" si="740"/>
        <v>30938</v>
      </c>
      <c r="T4111" s="11">
        <f t="shared" si="745"/>
        <v>30938</v>
      </c>
      <c r="U4111" s="11">
        <f t="shared" ref="U4111:U4140" si="749">S4111-S4110</f>
        <v>-1763</v>
      </c>
      <c r="V4111" s="11">
        <f t="shared" si="746"/>
        <v>26131</v>
      </c>
      <c r="W4111" s="12">
        <f t="shared" ref="W4111:W4140" si="750">V4111/S4111</f>
        <v>0.84462473333764299</v>
      </c>
      <c r="X4111" s="11">
        <f t="shared" ref="X4111:X4140" si="751">SUM(L4111:M4111)</f>
        <v>4807</v>
      </c>
      <c r="Y4111" s="12">
        <f t="shared" ref="Y4111:Y4140" si="752">X4111/S4111</f>
        <v>0.15537526666235696</v>
      </c>
      <c r="AA4111" s="9">
        <f>INTERCEPT(T4111:T4140,E4111:E4140)</f>
        <v>28819.280363785656</v>
      </c>
      <c r="AB4111" s="9">
        <f>SLOPE(T4111:T4140,E4111:E4140)</f>
        <v>1563.4640421446754</v>
      </c>
      <c r="AC4111" s="12">
        <f>RSQ(T4111:T4140,E4111:E4140)</f>
        <v>0.81781773149417492</v>
      </c>
      <c r="AD4111" s="9">
        <f>AA4111+(AB4111*55)</f>
        <v>114809.8026817428</v>
      </c>
      <c r="AE4111" s="10">
        <f>SUM(E4111:E4140)</f>
        <v>173.83999999999997</v>
      </c>
      <c r="AH4111" s="11"/>
    </row>
    <row r="4112" spans="1:34">
      <c r="A4112" s="1">
        <v>38809</v>
      </c>
      <c r="B4112" s="7" t="s">
        <v>60</v>
      </c>
      <c r="C4112" s="8" t="str">
        <f t="shared" si="739"/>
        <v>Sun</v>
      </c>
      <c r="E4112" s="10">
        <v>5</v>
      </c>
      <c r="F4112" s="9">
        <v>11110</v>
      </c>
      <c r="G4112" s="9">
        <v>9327</v>
      </c>
      <c r="H4112" s="61">
        <v>6046</v>
      </c>
      <c r="I4112" s="9">
        <v>0</v>
      </c>
      <c r="J4112" s="9">
        <v>0</v>
      </c>
      <c r="K4112" s="9">
        <v>2913</v>
      </c>
      <c r="L4112" s="16">
        <v>6544</v>
      </c>
      <c r="M4112" s="16">
        <v>0</v>
      </c>
      <c r="O4112" s="11">
        <f t="shared" si="747"/>
        <v>35940</v>
      </c>
      <c r="P4112" s="11">
        <v>0</v>
      </c>
      <c r="Q4112" s="11">
        <f t="shared" si="748"/>
        <v>2913</v>
      </c>
      <c r="S4112" s="11">
        <f t="shared" si="740"/>
        <v>35940</v>
      </c>
      <c r="T4112" s="11">
        <f t="shared" si="745"/>
        <v>35940</v>
      </c>
      <c r="U4112" s="11">
        <f t="shared" si="749"/>
        <v>5002</v>
      </c>
      <c r="V4112" s="11">
        <f t="shared" si="746"/>
        <v>29396</v>
      </c>
      <c r="W4112" s="12">
        <f t="shared" si="750"/>
        <v>0.8179187534780189</v>
      </c>
      <c r="X4112" s="11">
        <f t="shared" si="751"/>
        <v>6544</v>
      </c>
      <c r="Y4112" s="12">
        <f t="shared" si="752"/>
        <v>0.18208124652198107</v>
      </c>
      <c r="AH4112" s="11"/>
    </row>
    <row r="4113" spans="1:34">
      <c r="A4113" s="1">
        <v>38810</v>
      </c>
      <c r="B4113" s="7" t="s">
        <v>60</v>
      </c>
      <c r="C4113" s="8" t="str">
        <f t="shared" si="739"/>
        <v>Mon</v>
      </c>
      <c r="E4113" s="10">
        <v>4</v>
      </c>
      <c r="F4113" s="9">
        <v>19245</v>
      </c>
      <c r="G4113" s="9">
        <v>10643</v>
      </c>
      <c r="H4113" s="61">
        <v>7309</v>
      </c>
      <c r="I4113" s="9">
        <v>166</v>
      </c>
      <c r="J4113" s="9">
        <v>0</v>
      </c>
      <c r="K4113" s="9">
        <v>2885</v>
      </c>
      <c r="L4113" s="16">
        <v>207</v>
      </c>
      <c r="M4113" s="16">
        <v>0</v>
      </c>
      <c r="O4113" s="11">
        <f t="shared" si="747"/>
        <v>40455</v>
      </c>
      <c r="P4113" s="11">
        <v>0</v>
      </c>
      <c r="Q4113" s="11">
        <f t="shared" si="748"/>
        <v>2885</v>
      </c>
      <c r="S4113" s="11">
        <f t="shared" si="740"/>
        <v>40455</v>
      </c>
      <c r="T4113" s="11">
        <f t="shared" si="745"/>
        <v>40455</v>
      </c>
      <c r="U4113" s="11">
        <f t="shared" si="749"/>
        <v>4515</v>
      </c>
      <c r="V4113" s="11">
        <f t="shared" si="746"/>
        <v>40248</v>
      </c>
      <c r="W4113" s="12">
        <f t="shared" si="750"/>
        <v>0.99488320355951054</v>
      </c>
      <c r="X4113" s="11">
        <f t="shared" si="751"/>
        <v>207</v>
      </c>
      <c r="Y4113" s="12">
        <f t="shared" si="752"/>
        <v>5.116796440489433E-3</v>
      </c>
      <c r="AH4113" s="11"/>
    </row>
    <row r="4114" spans="1:34">
      <c r="A4114" s="1">
        <v>38811</v>
      </c>
      <c r="B4114" s="7" t="s">
        <v>60</v>
      </c>
      <c r="C4114" s="8" t="str">
        <f t="shared" si="739"/>
        <v>Tue</v>
      </c>
      <c r="E4114" s="10">
        <v>11</v>
      </c>
      <c r="F4114" s="9">
        <v>27668</v>
      </c>
      <c r="G4114" s="9">
        <v>12678</v>
      </c>
      <c r="H4114" s="61">
        <v>9485</v>
      </c>
      <c r="I4114" s="9">
        <v>288</v>
      </c>
      <c r="J4114" s="9">
        <v>0</v>
      </c>
      <c r="K4114" s="9">
        <v>2891</v>
      </c>
      <c r="L4114" s="16">
        <v>93</v>
      </c>
      <c r="M4114" s="16">
        <v>0</v>
      </c>
      <c r="O4114" s="11">
        <f t="shared" si="747"/>
        <v>53103</v>
      </c>
      <c r="P4114" s="11">
        <v>0</v>
      </c>
      <c r="Q4114" s="11">
        <f t="shared" si="748"/>
        <v>2891</v>
      </c>
      <c r="S4114" s="11">
        <f t="shared" si="740"/>
        <v>53103</v>
      </c>
      <c r="T4114" s="11">
        <f t="shared" si="745"/>
        <v>53103</v>
      </c>
      <c r="U4114" s="11">
        <f t="shared" si="749"/>
        <v>12648</v>
      </c>
      <c r="V4114" s="11">
        <f t="shared" si="746"/>
        <v>53010</v>
      </c>
      <c r="W4114" s="12">
        <f t="shared" si="750"/>
        <v>0.99824868651488619</v>
      </c>
      <c r="X4114" s="11">
        <f t="shared" si="751"/>
        <v>93</v>
      </c>
      <c r="Y4114" s="12">
        <f t="shared" si="752"/>
        <v>1.7513134851138354E-3</v>
      </c>
      <c r="AH4114" s="11"/>
    </row>
    <row r="4115" spans="1:34">
      <c r="A4115" s="1">
        <v>38812</v>
      </c>
      <c r="B4115" s="7" t="s">
        <v>60</v>
      </c>
      <c r="C4115" s="8" t="str">
        <f t="shared" si="739"/>
        <v>Wed</v>
      </c>
      <c r="E4115" s="10">
        <v>15</v>
      </c>
      <c r="F4115" s="9">
        <v>33462</v>
      </c>
      <c r="G4115" s="9">
        <v>13493</v>
      </c>
      <c r="H4115" s="61">
        <v>10569</v>
      </c>
      <c r="I4115" s="9">
        <v>738</v>
      </c>
      <c r="J4115" s="9">
        <v>0</v>
      </c>
      <c r="K4115" s="9">
        <v>2964</v>
      </c>
      <c r="L4115" s="16">
        <v>445</v>
      </c>
      <c r="M4115" s="16">
        <v>1</v>
      </c>
      <c r="O4115" s="11">
        <f t="shared" si="747"/>
        <v>61672</v>
      </c>
      <c r="P4115" s="11">
        <v>0</v>
      </c>
      <c r="Q4115" s="11">
        <f t="shared" si="748"/>
        <v>2964</v>
      </c>
      <c r="S4115" s="11">
        <f t="shared" si="740"/>
        <v>61672</v>
      </c>
      <c r="T4115" s="11">
        <f t="shared" si="745"/>
        <v>61672</v>
      </c>
      <c r="U4115" s="11">
        <f t="shared" si="749"/>
        <v>8569</v>
      </c>
      <c r="V4115" s="11">
        <f t="shared" si="746"/>
        <v>61226</v>
      </c>
      <c r="W4115" s="12">
        <f t="shared" si="750"/>
        <v>0.99276819302114416</v>
      </c>
      <c r="X4115" s="11">
        <f t="shared" si="751"/>
        <v>446</v>
      </c>
      <c r="Y4115" s="12">
        <f t="shared" si="752"/>
        <v>7.231806978855883E-3</v>
      </c>
      <c r="AH4115" s="11"/>
    </row>
    <row r="4116" spans="1:34">
      <c r="A4116" s="1">
        <v>38813</v>
      </c>
      <c r="B4116" s="7" t="s">
        <v>60</v>
      </c>
      <c r="C4116" s="8" t="str">
        <f t="shared" si="739"/>
        <v>Thur</v>
      </c>
      <c r="E4116" s="10">
        <v>6</v>
      </c>
      <c r="F4116" s="9">
        <v>21204</v>
      </c>
      <c r="G4116" s="9">
        <v>10851</v>
      </c>
      <c r="H4116" s="61">
        <v>7557</v>
      </c>
      <c r="I4116" s="9">
        <v>94</v>
      </c>
      <c r="J4116" s="9">
        <v>0</v>
      </c>
      <c r="K4116" s="9">
        <v>2440</v>
      </c>
      <c r="L4116" s="16">
        <v>0</v>
      </c>
      <c r="M4116" s="16">
        <v>0</v>
      </c>
      <c r="O4116" s="11">
        <f t="shared" si="747"/>
        <v>42146</v>
      </c>
      <c r="P4116" s="11">
        <v>0</v>
      </c>
      <c r="Q4116" s="11">
        <f t="shared" si="748"/>
        <v>2440</v>
      </c>
      <c r="S4116" s="11">
        <f t="shared" si="740"/>
        <v>42146</v>
      </c>
      <c r="T4116" s="11">
        <f t="shared" si="745"/>
        <v>42146</v>
      </c>
      <c r="U4116" s="11">
        <f t="shared" si="749"/>
        <v>-19526</v>
      </c>
      <c r="V4116" s="11">
        <f t="shared" si="746"/>
        <v>42146</v>
      </c>
      <c r="W4116" s="12">
        <f t="shared" si="750"/>
        <v>1</v>
      </c>
      <c r="X4116" s="11">
        <f t="shared" si="751"/>
        <v>0</v>
      </c>
      <c r="Y4116" s="12">
        <f t="shared" si="752"/>
        <v>0</v>
      </c>
      <c r="AH4116" s="11"/>
    </row>
    <row r="4117" spans="1:34">
      <c r="A4117" s="1">
        <v>38814</v>
      </c>
      <c r="B4117" s="7" t="s">
        <v>60</v>
      </c>
      <c r="C4117" s="8" t="str">
        <f t="shared" si="739"/>
        <v>Fri</v>
      </c>
      <c r="E4117" s="10">
        <v>0</v>
      </c>
      <c r="F4117" s="9">
        <v>15177</v>
      </c>
      <c r="G4117" s="9">
        <v>8252</v>
      </c>
      <c r="H4117" s="61">
        <v>5186</v>
      </c>
      <c r="I4117" s="9">
        <v>1</v>
      </c>
      <c r="J4117" s="9">
        <v>0</v>
      </c>
      <c r="K4117" s="9">
        <v>2502</v>
      </c>
      <c r="L4117" s="16">
        <v>0</v>
      </c>
      <c r="M4117" s="16">
        <v>0</v>
      </c>
      <c r="O4117" s="11">
        <f t="shared" si="747"/>
        <v>31118</v>
      </c>
      <c r="P4117" s="11">
        <v>0</v>
      </c>
      <c r="Q4117" s="11">
        <f t="shared" si="748"/>
        <v>2502</v>
      </c>
      <c r="S4117" s="11">
        <f t="shared" si="740"/>
        <v>31118</v>
      </c>
      <c r="T4117" s="11">
        <f t="shared" si="745"/>
        <v>31118</v>
      </c>
      <c r="U4117" s="11">
        <f t="shared" si="749"/>
        <v>-11028</v>
      </c>
      <c r="V4117" s="11">
        <f t="shared" si="746"/>
        <v>31118</v>
      </c>
      <c r="W4117" s="12">
        <f t="shared" si="750"/>
        <v>1</v>
      </c>
      <c r="X4117" s="11">
        <f t="shared" si="751"/>
        <v>0</v>
      </c>
      <c r="Y4117" s="12">
        <f t="shared" si="752"/>
        <v>0</v>
      </c>
      <c r="AH4117" s="11"/>
    </row>
    <row r="4118" spans="1:34">
      <c r="A4118" s="1">
        <v>38815</v>
      </c>
      <c r="B4118" s="7" t="s">
        <v>60</v>
      </c>
      <c r="C4118" s="8" t="str">
        <f t="shared" si="739"/>
        <v>Sat</v>
      </c>
      <c r="E4118" s="10">
        <v>14</v>
      </c>
      <c r="F4118" s="9">
        <v>29000</v>
      </c>
      <c r="G4118" s="9">
        <v>11943</v>
      </c>
      <c r="H4118" s="61">
        <v>8636</v>
      </c>
      <c r="I4118" s="9">
        <v>435</v>
      </c>
      <c r="J4118" s="9">
        <v>0</v>
      </c>
      <c r="K4118" s="9">
        <v>3217</v>
      </c>
      <c r="L4118" s="16">
        <v>458</v>
      </c>
      <c r="M4118" s="16">
        <v>0</v>
      </c>
      <c r="O4118" s="11">
        <f t="shared" si="747"/>
        <v>53689</v>
      </c>
      <c r="P4118" s="11">
        <v>0</v>
      </c>
      <c r="Q4118" s="11">
        <f t="shared" si="748"/>
        <v>3217</v>
      </c>
      <c r="S4118" s="11">
        <f t="shared" si="740"/>
        <v>53689</v>
      </c>
      <c r="T4118" s="11">
        <f t="shared" si="745"/>
        <v>53689</v>
      </c>
      <c r="U4118" s="11">
        <f t="shared" si="749"/>
        <v>22571</v>
      </c>
      <c r="V4118" s="11">
        <f t="shared" si="746"/>
        <v>53231</v>
      </c>
      <c r="W4118" s="12">
        <f t="shared" si="750"/>
        <v>0.99146938851533839</v>
      </c>
      <c r="X4118" s="11">
        <f t="shared" si="751"/>
        <v>458</v>
      </c>
      <c r="Y4118" s="12">
        <f t="shared" si="752"/>
        <v>8.5306114846616619E-3</v>
      </c>
      <c r="AH4118" s="11"/>
    </row>
    <row r="4119" spans="1:34">
      <c r="A4119" s="1">
        <v>38816</v>
      </c>
      <c r="B4119" s="7" t="s">
        <v>60</v>
      </c>
      <c r="C4119" s="8" t="str">
        <f t="shared" si="739"/>
        <v>Sun</v>
      </c>
      <c r="E4119" s="10">
        <v>20</v>
      </c>
      <c r="F4119" s="9">
        <v>35700</v>
      </c>
      <c r="G4119" s="9">
        <v>13743</v>
      </c>
      <c r="H4119" s="61">
        <v>10308</v>
      </c>
      <c r="I4119" s="9">
        <v>920</v>
      </c>
      <c r="J4119" s="9">
        <v>0</v>
      </c>
      <c r="K4119" s="9">
        <v>3271</v>
      </c>
      <c r="L4119" s="16">
        <v>951</v>
      </c>
      <c r="M4119" s="16">
        <v>10</v>
      </c>
      <c r="O4119" s="11">
        <f t="shared" si="747"/>
        <v>64903</v>
      </c>
      <c r="P4119" s="11">
        <v>0</v>
      </c>
      <c r="Q4119" s="11">
        <f t="shared" si="748"/>
        <v>3271</v>
      </c>
      <c r="S4119" s="11">
        <f t="shared" si="740"/>
        <v>64903</v>
      </c>
      <c r="T4119" s="11">
        <f t="shared" si="745"/>
        <v>64903</v>
      </c>
      <c r="U4119" s="11">
        <f t="shared" si="749"/>
        <v>11214</v>
      </c>
      <c r="V4119" s="11">
        <f t="shared" si="746"/>
        <v>63942</v>
      </c>
      <c r="W4119" s="12">
        <f t="shared" si="750"/>
        <v>0.98519328844583454</v>
      </c>
      <c r="X4119" s="11">
        <f t="shared" si="751"/>
        <v>961</v>
      </c>
      <c r="Y4119" s="12">
        <f t="shared" si="752"/>
        <v>1.4806711554165446E-2</v>
      </c>
      <c r="AH4119" s="11"/>
    </row>
    <row r="4120" spans="1:34">
      <c r="A4120" s="1">
        <v>38817</v>
      </c>
      <c r="B4120" s="7" t="s">
        <v>60</v>
      </c>
      <c r="C4120" s="8" t="str">
        <f t="shared" si="739"/>
        <v>Mon</v>
      </c>
      <c r="E4120" s="10">
        <v>10.74</v>
      </c>
      <c r="F4120" s="9">
        <v>25906</v>
      </c>
      <c r="G4120" s="9">
        <v>12379</v>
      </c>
      <c r="H4120" s="61">
        <v>8959</v>
      </c>
      <c r="I4120" s="9">
        <v>452</v>
      </c>
      <c r="J4120" s="9">
        <v>0</v>
      </c>
      <c r="K4120" s="9">
        <v>2957</v>
      </c>
      <c r="L4120" s="16">
        <v>0</v>
      </c>
      <c r="M4120" s="16">
        <v>0</v>
      </c>
      <c r="O4120" s="11">
        <f t="shared" si="747"/>
        <v>50653</v>
      </c>
      <c r="P4120" s="11">
        <v>0</v>
      </c>
      <c r="Q4120" s="11">
        <f t="shared" si="748"/>
        <v>2957</v>
      </c>
      <c r="S4120" s="11">
        <f t="shared" si="740"/>
        <v>50653</v>
      </c>
      <c r="T4120" s="11">
        <f t="shared" si="745"/>
        <v>50653</v>
      </c>
      <c r="U4120" s="11">
        <f t="shared" si="749"/>
        <v>-14250</v>
      </c>
      <c r="V4120" s="11">
        <f t="shared" si="746"/>
        <v>50653</v>
      </c>
      <c r="W4120" s="12">
        <f t="shared" si="750"/>
        <v>1</v>
      </c>
      <c r="X4120" s="11">
        <f t="shared" si="751"/>
        <v>0</v>
      </c>
      <c r="Y4120" s="12">
        <f t="shared" si="752"/>
        <v>0</v>
      </c>
      <c r="AH4120" s="11"/>
    </row>
    <row r="4121" spans="1:34">
      <c r="A4121" s="1">
        <v>38818</v>
      </c>
      <c r="B4121" s="7" t="s">
        <v>60</v>
      </c>
      <c r="C4121" s="8" t="str">
        <f t="shared" si="739"/>
        <v>Tue</v>
      </c>
      <c r="E4121" s="10">
        <v>5</v>
      </c>
      <c r="F4121" s="9">
        <v>16951</v>
      </c>
      <c r="G4121" s="9">
        <v>10029</v>
      </c>
      <c r="H4121" s="61">
        <v>7666</v>
      </c>
      <c r="I4121" s="9">
        <v>7</v>
      </c>
      <c r="J4121" s="9">
        <v>0</v>
      </c>
      <c r="K4121" s="9">
        <v>2824</v>
      </c>
      <c r="L4121" s="16">
        <v>0</v>
      </c>
      <c r="M4121" s="16">
        <v>0</v>
      </c>
      <c r="O4121" s="11">
        <f t="shared" si="747"/>
        <v>37477</v>
      </c>
      <c r="P4121" s="11">
        <v>0</v>
      </c>
      <c r="Q4121" s="11">
        <f t="shared" si="748"/>
        <v>2824</v>
      </c>
      <c r="S4121" s="11">
        <f t="shared" si="740"/>
        <v>37477</v>
      </c>
      <c r="T4121" s="11">
        <f t="shared" si="745"/>
        <v>37477</v>
      </c>
      <c r="U4121" s="11">
        <f t="shared" si="749"/>
        <v>-13176</v>
      </c>
      <c r="V4121" s="11">
        <f t="shared" si="746"/>
        <v>37477</v>
      </c>
      <c r="W4121" s="12">
        <f t="shared" si="750"/>
        <v>1</v>
      </c>
      <c r="X4121" s="11">
        <f t="shared" si="751"/>
        <v>0</v>
      </c>
      <c r="Y4121" s="12">
        <f t="shared" si="752"/>
        <v>0</v>
      </c>
      <c r="AH4121" s="11"/>
    </row>
    <row r="4122" spans="1:34">
      <c r="A4122" s="1">
        <v>38819</v>
      </c>
      <c r="B4122" s="7" t="s">
        <v>60</v>
      </c>
      <c r="C4122" s="8" t="str">
        <f t="shared" si="739"/>
        <v>Wed</v>
      </c>
      <c r="E4122" s="10">
        <v>0</v>
      </c>
      <c r="F4122" s="9">
        <v>14248</v>
      </c>
      <c r="G4122" s="9">
        <v>9194</v>
      </c>
      <c r="H4122" s="61">
        <v>6965</v>
      </c>
      <c r="I4122" s="9">
        <v>0</v>
      </c>
      <c r="J4122" s="9">
        <v>0</v>
      </c>
      <c r="K4122" s="9">
        <v>2729</v>
      </c>
      <c r="L4122" s="16">
        <v>0</v>
      </c>
      <c r="M4122" s="16">
        <v>0</v>
      </c>
      <c r="O4122" s="11">
        <f t="shared" si="747"/>
        <v>33136</v>
      </c>
      <c r="P4122" s="11">
        <v>0</v>
      </c>
      <c r="Q4122" s="11">
        <f t="shared" si="748"/>
        <v>2729</v>
      </c>
      <c r="S4122" s="11">
        <f t="shared" si="740"/>
        <v>33136</v>
      </c>
      <c r="T4122" s="11">
        <f t="shared" si="745"/>
        <v>33136</v>
      </c>
      <c r="U4122" s="11">
        <f t="shared" si="749"/>
        <v>-4341</v>
      </c>
      <c r="V4122" s="11">
        <f t="shared" si="746"/>
        <v>33136</v>
      </c>
      <c r="W4122" s="12">
        <f t="shared" si="750"/>
        <v>1</v>
      </c>
      <c r="X4122" s="11">
        <f t="shared" si="751"/>
        <v>0</v>
      </c>
      <c r="Y4122" s="12">
        <f t="shared" si="752"/>
        <v>0</v>
      </c>
      <c r="AH4122" s="11"/>
    </row>
    <row r="4123" spans="1:34">
      <c r="A4123" s="1">
        <v>38820</v>
      </c>
      <c r="B4123" s="7" t="s">
        <v>60</v>
      </c>
      <c r="C4123" s="8" t="str">
        <f t="shared" si="739"/>
        <v>Thur</v>
      </c>
      <c r="E4123" s="10">
        <v>0</v>
      </c>
      <c r="F4123" s="9">
        <v>12866</v>
      </c>
      <c r="G4123" s="9">
        <v>8110</v>
      </c>
      <c r="H4123" s="61">
        <v>6025</v>
      </c>
      <c r="I4123" s="9">
        <v>0</v>
      </c>
      <c r="J4123" s="9">
        <v>0</v>
      </c>
      <c r="K4123" s="9">
        <v>2517</v>
      </c>
      <c r="L4123" s="16">
        <v>0</v>
      </c>
      <c r="M4123" s="16">
        <v>0</v>
      </c>
      <c r="O4123" s="11">
        <f t="shared" si="747"/>
        <v>29518</v>
      </c>
      <c r="P4123" s="11">
        <v>0</v>
      </c>
      <c r="Q4123" s="11">
        <f t="shared" si="748"/>
        <v>2517</v>
      </c>
      <c r="S4123" s="11">
        <f t="shared" si="740"/>
        <v>29518</v>
      </c>
      <c r="T4123" s="11">
        <f t="shared" si="745"/>
        <v>29518</v>
      </c>
      <c r="U4123" s="11">
        <f t="shared" si="749"/>
        <v>-3618</v>
      </c>
      <c r="V4123" s="11">
        <f t="shared" si="746"/>
        <v>29518</v>
      </c>
      <c r="W4123" s="12">
        <f t="shared" si="750"/>
        <v>1</v>
      </c>
      <c r="X4123" s="11">
        <f t="shared" si="751"/>
        <v>0</v>
      </c>
      <c r="Y4123" s="12">
        <f t="shared" si="752"/>
        <v>0</v>
      </c>
      <c r="AH4123" s="11"/>
    </row>
    <row r="4124" spans="1:34">
      <c r="A4124" s="1">
        <v>38821</v>
      </c>
      <c r="B4124" s="7" t="s">
        <v>60</v>
      </c>
      <c r="C4124" s="8" t="str">
        <f t="shared" si="739"/>
        <v>Fri</v>
      </c>
      <c r="E4124" s="10">
        <v>0</v>
      </c>
      <c r="F4124" s="9">
        <v>12111</v>
      </c>
      <c r="G4124" s="9">
        <v>7516</v>
      </c>
      <c r="H4124" s="61">
        <v>5255</v>
      </c>
      <c r="I4124" s="9">
        <v>0</v>
      </c>
      <c r="J4124" s="9">
        <v>0</v>
      </c>
      <c r="K4124" s="9">
        <v>2384</v>
      </c>
      <c r="L4124" s="16">
        <v>0</v>
      </c>
      <c r="M4124" s="16">
        <v>0</v>
      </c>
      <c r="O4124" s="11">
        <f t="shared" si="747"/>
        <v>27266</v>
      </c>
      <c r="P4124" s="11">
        <v>0</v>
      </c>
      <c r="Q4124" s="11">
        <f t="shared" si="748"/>
        <v>2384</v>
      </c>
      <c r="S4124" s="11">
        <f t="shared" si="740"/>
        <v>27266</v>
      </c>
      <c r="T4124" s="11">
        <f t="shared" si="745"/>
        <v>27266</v>
      </c>
      <c r="U4124" s="11">
        <f t="shared" si="749"/>
        <v>-2252</v>
      </c>
      <c r="V4124" s="11">
        <f t="shared" si="746"/>
        <v>27266</v>
      </c>
      <c r="W4124" s="12">
        <f t="shared" si="750"/>
        <v>1</v>
      </c>
      <c r="X4124" s="11">
        <f t="shared" si="751"/>
        <v>0</v>
      </c>
      <c r="Y4124" s="12">
        <f t="shared" si="752"/>
        <v>0</v>
      </c>
      <c r="AH4124" s="11"/>
    </row>
    <row r="4125" spans="1:34">
      <c r="A4125" s="1">
        <v>38822</v>
      </c>
      <c r="B4125" s="7" t="s">
        <v>60</v>
      </c>
      <c r="C4125" s="8" t="str">
        <f t="shared" si="739"/>
        <v>Sat</v>
      </c>
      <c r="E4125" s="10">
        <v>0</v>
      </c>
      <c r="F4125" s="9">
        <v>10961</v>
      </c>
      <c r="G4125" s="9">
        <v>6921</v>
      </c>
      <c r="H4125" s="61">
        <v>4585</v>
      </c>
      <c r="I4125" s="9">
        <v>0</v>
      </c>
      <c r="J4125" s="9">
        <v>0</v>
      </c>
      <c r="K4125" s="9">
        <v>2545</v>
      </c>
      <c r="L4125" s="16">
        <v>0</v>
      </c>
      <c r="M4125" s="16">
        <v>0</v>
      </c>
      <c r="O4125" s="11">
        <f t="shared" si="747"/>
        <v>25012</v>
      </c>
      <c r="P4125" s="11">
        <v>0</v>
      </c>
      <c r="Q4125" s="11">
        <f t="shared" si="748"/>
        <v>2545</v>
      </c>
      <c r="S4125" s="11">
        <f t="shared" si="740"/>
        <v>25012</v>
      </c>
      <c r="T4125" s="11">
        <f t="shared" si="745"/>
        <v>25012</v>
      </c>
      <c r="U4125" s="11">
        <f t="shared" si="749"/>
        <v>-2254</v>
      </c>
      <c r="V4125" s="11">
        <f t="shared" si="746"/>
        <v>25012</v>
      </c>
      <c r="W4125" s="12">
        <f t="shared" si="750"/>
        <v>1</v>
      </c>
      <c r="X4125" s="11">
        <f t="shared" si="751"/>
        <v>0</v>
      </c>
      <c r="Y4125" s="12">
        <f t="shared" si="752"/>
        <v>0</v>
      </c>
      <c r="AH4125" s="11"/>
    </row>
    <row r="4126" spans="1:34">
      <c r="A4126" s="1">
        <v>38823</v>
      </c>
      <c r="B4126" s="7" t="s">
        <v>60</v>
      </c>
      <c r="C4126" s="8" t="str">
        <f t="shared" si="739"/>
        <v>Sun</v>
      </c>
      <c r="E4126" s="10">
        <v>0</v>
      </c>
      <c r="F4126" s="9">
        <v>12099</v>
      </c>
      <c r="G4126" s="9">
        <v>7476</v>
      </c>
      <c r="H4126" s="61">
        <v>4915</v>
      </c>
      <c r="I4126" s="9">
        <v>0</v>
      </c>
      <c r="J4126" s="9">
        <v>0</v>
      </c>
      <c r="K4126" s="9">
        <v>11573</v>
      </c>
      <c r="L4126" s="16">
        <v>0</v>
      </c>
      <c r="M4126" s="16">
        <v>0</v>
      </c>
      <c r="O4126" s="11">
        <f t="shared" si="747"/>
        <v>36063</v>
      </c>
      <c r="P4126" s="11">
        <v>8809</v>
      </c>
      <c r="Q4126" s="11">
        <f t="shared" si="748"/>
        <v>2764</v>
      </c>
      <c r="S4126" s="11">
        <f t="shared" si="740"/>
        <v>27254</v>
      </c>
      <c r="T4126" s="11">
        <f t="shared" si="745"/>
        <v>27254</v>
      </c>
      <c r="U4126" s="11">
        <f t="shared" si="749"/>
        <v>2242</v>
      </c>
      <c r="V4126" s="11">
        <f t="shared" si="746"/>
        <v>27254</v>
      </c>
      <c r="W4126" s="12">
        <f t="shared" si="750"/>
        <v>1</v>
      </c>
      <c r="X4126" s="11">
        <f t="shared" si="751"/>
        <v>0</v>
      </c>
      <c r="Y4126" s="12">
        <f t="shared" si="752"/>
        <v>0</v>
      </c>
      <c r="AH4126" s="11"/>
    </row>
    <row r="4127" spans="1:34">
      <c r="A4127" s="1">
        <v>38824</v>
      </c>
      <c r="B4127" s="7" t="s">
        <v>60</v>
      </c>
      <c r="C4127" s="8" t="str">
        <f t="shared" si="739"/>
        <v>Mon</v>
      </c>
      <c r="E4127" s="10">
        <v>17</v>
      </c>
      <c r="F4127" s="9">
        <v>27122</v>
      </c>
      <c r="G4127" s="9">
        <v>10974</v>
      </c>
      <c r="H4127" s="61">
        <v>8849</v>
      </c>
      <c r="I4127" s="9">
        <v>367</v>
      </c>
      <c r="J4127" s="9">
        <v>0</v>
      </c>
      <c r="K4127" s="9">
        <v>28333</v>
      </c>
      <c r="L4127" s="16">
        <v>0</v>
      </c>
      <c r="M4127" s="16">
        <v>0</v>
      </c>
      <c r="O4127" s="11">
        <f t="shared" si="747"/>
        <v>75645</v>
      </c>
      <c r="P4127" s="11">
        <v>25458</v>
      </c>
      <c r="Q4127" s="11">
        <f t="shared" si="748"/>
        <v>2875</v>
      </c>
      <c r="S4127" s="11">
        <f t="shared" si="740"/>
        <v>50187</v>
      </c>
      <c r="T4127" s="11">
        <f t="shared" si="745"/>
        <v>50187</v>
      </c>
      <c r="U4127" s="11">
        <f t="shared" si="749"/>
        <v>22933</v>
      </c>
      <c r="V4127" s="11">
        <f t="shared" si="746"/>
        <v>50187</v>
      </c>
      <c r="W4127" s="12">
        <f t="shared" si="750"/>
        <v>1</v>
      </c>
      <c r="X4127" s="11">
        <f t="shared" si="751"/>
        <v>0</v>
      </c>
      <c r="Y4127" s="12">
        <f t="shared" si="752"/>
        <v>0</v>
      </c>
      <c r="AH4127" s="11"/>
    </row>
    <row r="4128" spans="1:34">
      <c r="A4128" s="1">
        <v>38825</v>
      </c>
      <c r="B4128" s="7" t="s">
        <v>60</v>
      </c>
      <c r="C4128" s="8" t="str">
        <f t="shared" si="739"/>
        <v>Tue</v>
      </c>
      <c r="E4128" s="10">
        <v>8</v>
      </c>
      <c r="F4128" s="9">
        <v>18490</v>
      </c>
      <c r="G4128" s="9">
        <v>9364</v>
      </c>
      <c r="H4128" s="61">
        <v>7509</v>
      </c>
      <c r="I4128" s="9">
        <v>3</v>
      </c>
      <c r="J4128" s="9">
        <v>0</v>
      </c>
      <c r="K4128" s="9">
        <v>2785</v>
      </c>
      <c r="L4128" s="16">
        <v>0</v>
      </c>
      <c r="M4128" s="16">
        <v>0</v>
      </c>
      <c r="O4128" s="11">
        <f t="shared" si="747"/>
        <v>38151</v>
      </c>
      <c r="P4128" s="11">
        <v>0</v>
      </c>
      <c r="Q4128" s="11">
        <f t="shared" si="748"/>
        <v>2785</v>
      </c>
      <c r="S4128" s="11">
        <f t="shared" si="740"/>
        <v>38151</v>
      </c>
      <c r="T4128" s="11">
        <f t="shared" si="745"/>
        <v>38151</v>
      </c>
      <c r="U4128" s="11">
        <f t="shared" si="749"/>
        <v>-12036</v>
      </c>
      <c r="V4128" s="11">
        <f t="shared" si="746"/>
        <v>38151</v>
      </c>
      <c r="W4128" s="12">
        <f t="shared" si="750"/>
        <v>1</v>
      </c>
      <c r="X4128" s="11">
        <f t="shared" si="751"/>
        <v>0</v>
      </c>
      <c r="Y4128" s="12">
        <f t="shared" si="752"/>
        <v>0</v>
      </c>
      <c r="AH4128" s="11"/>
    </row>
    <row r="4129" spans="1:34">
      <c r="A4129" s="1">
        <v>38826</v>
      </c>
      <c r="B4129" s="7" t="s">
        <v>60</v>
      </c>
      <c r="C4129" s="8" t="str">
        <f t="shared" si="739"/>
        <v>Wed</v>
      </c>
      <c r="E4129" s="10">
        <v>2</v>
      </c>
      <c r="F4129" s="9">
        <v>15024</v>
      </c>
      <c r="G4129" s="9">
        <v>8590</v>
      </c>
      <c r="H4129" s="61">
        <v>6737</v>
      </c>
      <c r="I4129" s="9">
        <v>0</v>
      </c>
      <c r="J4129" s="9">
        <v>0</v>
      </c>
      <c r="K4129" s="9">
        <v>2686</v>
      </c>
      <c r="L4129" s="16">
        <v>0</v>
      </c>
      <c r="M4129" s="16">
        <v>0</v>
      </c>
      <c r="O4129" s="11">
        <f t="shared" si="747"/>
        <v>33037</v>
      </c>
      <c r="P4129" s="11">
        <v>0</v>
      </c>
      <c r="Q4129" s="11">
        <f t="shared" si="748"/>
        <v>2686</v>
      </c>
      <c r="S4129" s="11">
        <f t="shared" si="740"/>
        <v>33037</v>
      </c>
      <c r="T4129" s="11">
        <f t="shared" si="745"/>
        <v>33037</v>
      </c>
      <c r="U4129" s="11">
        <f t="shared" si="749"/>
        <v>-5114</v>
      </c>
      <c r="V4129" s="11">
        <f t="shared" si="746"/>
        <v>33037</v>
      </c>
      <c r="W4129" s="12">
        <f t="shared" si="750"/>
        <v>1</v>
      </c>
      <c r="X4129" s="11">
        <f t="shared" si="751"/>
        <v>0</v>
      </c>
      <c r="Y4129" s="12">
        <f t="shared" si="752"/>
        <v>0</v>
      </c>
      <c r="AH4129" s="11"/>
    </row>
    <row r="4130" spans="1:34">
      <c r="A4130" s="1">
        <v>38827</v>
      </c>
      <c r="B4130" s="7" t="s">
        <v>60</v>
      </c>
      <c r="C4130" s="8" t="str">
        <f t="shared" ref="C4130:C4193" si="753">IF(WEEKDAY(A4130)=1,"Sun",IF(WEEKDAY(A4130)=2,"Mon",IF(WEEKDAY(A4130)=3,"Tue",IF(WEEKDAY(A4130)=4,"Wed",IF(WEEKDAY(A4130)=5,"Thur",IF(WEEKDAY(A4130)=6,"Fri",IF(WEEKDAY(A4130)=7,"Sat")))))))</f>
        <v>Thur</v>
      </c>
      <c r="E4130" s="10">
        <v>0</v>
      </c>
      <c r="F4130" s="9">
        <v>12770</v>
      </c>
      <c r="G4130" s="9">
        <v>7912</v>
      </c>
      <c r="H4130" s="61">
        <v>6024</v>
      </c>
      <c r="I4130" s="9">
        <v>0</v>
      </c>
      <c r="J4130" s="9">
        <v>0</v>
      </c>
      <c r="K4130" s="9">
        <v>2502</v>
      </c>
      <c r="L4130" s="16">
        <v>0</v>
      </c>
      <c r="M4130" s="16">
        <v>0</v>
      </c>
      <c r="O4130" s="11">
        <f t="shared" si="747"/>
        <v>29208</v>
      </c>
      <c r="P4130" s="11">
        <v>0</v>
      </c>
      <c r="Q4130" s="11">
        <f t="shared" si="748"/>
        <v>2502</v>
      </c>
      <c r="S4130" s="11">
        <f t="shared" si="740"/>
        <v>29208</v>
      </c>
      <c r="T4130" s="11">
        <f t="shared" si="745"/>
        <v>29208</v>
      </c>
      <c r="U4130" s="11">
        <f t="shared" si="749"/>
        <v>-3829</v>
      </c>
      <c r="V4130" s="11">
        <f t="shared" si="746"/>
        <v>29208</v>
      </c>
      <c r="W4130" s="12">
        <f t="shared" si="750"/>
        <v>1</v>
      </c>
      <c r="X4130" s="11">
        <f t="shared" si="751"/>
        <v>0</v>
      </c>
      <c r="Y4130" s="12">
        <f t="shared" si="752"/>
        <v>0</v>
      </c>
      <c r="AH4130" s="11"/>
    </row>
    <row r="4131" spans="1:34">
      <c r="A4131" s="1">
        <v>38828</v>
      </c>
      <c r="B4131" s="7" t="s">
        <v>60</v>
      </c>
      <c r="C4131" s="8" t="str">
        <f t="shared" si="753"/>
        <v>Fri</v>
      </c>
      <c r="E4131" s="10">
        <v>2</v>
      </c>
      <c r="F4131" s="9">
        <v>12618</v>
      </c>
      <c r="G4131" s="9">
        <v>7927</v>
      </c>
      <c r="H4131" s="61">
        <v>6112</v>
      </c>
      <c r="I4131" s="9">
        <v>0</v>
      </c>
      <c r="J4131" s="9">
        <v>0</v>
      </c>
      <c r="K4131" s="9">
        <v>2616</v>
      </c>
      <c r="L4131" s="16">
        <v>0</v>
      </c>
      <c r="M4131" s="16">
        <v>0</v>
      </c>
      <c r="O4131" s="11">
        <f t="shared" si="747"/>
        <v>29273</v>
      </c>
      <c r="P4131" s="11">
        <v>0</v>
      </c>
      <c r="Q4131" s="11">
        <f t="shared" si="748"/>
        <v>2616</v>
      </c>
      <c r="S4131" s="11">
        <f t="shared" si="740"/>
        <v>29273</v>
      </c>
      <c r="T4131" s="11">
        <f t="shared" si="745"/>
        <v>29273</v>
      </c>
      <c r="U4131" s="11">
        <f t="shared" si="749"/>
        <v>65</v>
      </c>
      <c r="V4131" s="11">
        <f t="shared" si="746"/>
        <v>29273</v>
      </c>
      <c r="W4131" s="12">
        <f t="shared" si="750"/>
        <v>1</v>
      </c>
      <c r="X4131" s="11">
        <f t="shared" si="751"/>
        <v>0</v>
      </c>
      <c r="Y4131" s="12">
        <f t="shared" si="752"/>
        <v>0</v>
      </c>
      <c r="AH4131" s="11"/>
    </row>
    <row r="4132" spans="1:34">
      <c r="A4132" s="1">
        <v>38829</v>
      </c>
      <c r="B4132" s="7" t="s">
        <v>60</v>
      </c>
      <c r="C4132" s="8" t="str">
        <f t="shared" si="753"/>
        <v>Sat</v>
      </c>
      <c r="E4132" s="10">
        <v>3</v>
      </c>
      <c r="F4132" s="9">
        <v>13275</v>
      </c>
      <c r="G4132" s="9">
        <v>7870</v>
      </c>
      <c r="H4132" s="61">
        <v>5622</v>
      </c>
      <c r="I4132" s="9">
        <v>0</v>
      </c>
      <c r="J4132" s="9">
        <v>0</v>
      </c>
      <c r="K4132" s="9">
        <v>2746</v>
      </c>
      <c r="L4132" s="16">
        <v>0</v>
      </c>
      <c r="M4132" s="16">
        <v>0</v>
      </c>
      <c r="O4132" s="11">
        <f t="shared" si="747"/>
        <v>29513</v>
      </c>
      <c r="P4132" s="11">
        <v>0</v>
      </c>
      <c r="Q4132" s="11">
        <f t="shared" si="748"/>
        <v>2746</v>
      </c>
      <c r="S4132" s="11">
        <f t="shared" si="740"/>
        <v>29513</v>
      </c>
      <c r="T4132" s="11">
        <f t="shared" si="745"/>
        <v>29513</v>
      </c>
      <c r="U4132" s="11">
        <f t="shared" si="749"/>
        <v>240</v>
      </c>
      <c r="V4132" s="11">
        <f t="shared" si="746"/>
        <v>29513</v>
      </c>
      <c r="W4132" s="12">
        <f t="shared" si="750"/>
        <v>1</v>
      </c>
      <c r="X4132" s="11">
        <f t="shared" si="751"/>
        <v>0</v>
      </c>
      <c r="Y4132" s="12">
        <f t="shared" si="752"/>
        <v>0</v>
      </c>
      <c r="AH4132" s="11"/>
    </row>
    <row r="4133" spans="1:34">
      <c r="A4133" s="1">
        <v>38830</v>
      </c>
      <c r="B4133" s="7" t="s">
        <v>60</v>
      </c>
      <c r="C4133" s="8" t="str">
        <f t="shared" si="753"/>
        <v>Sun</v>
      </c>
      <c r="E4133" s="10">
        <v>0</v>
      </c>
      <c r="F4133" s="9">
        <v>12410</v>
      </c>
      <c r="G4133" s="9">
        <v>7535</v>
      </c>
      <c r="H4133" s="61">
        <v>5484</v>
      </c>
      <c r="I4133" s="9">
        <v>0</v>
      </c>
      <c r="J4133" s="9">
        <v>0</v>
      </c>
      <c r="K4133" s="9">
        <v>2666</v>
      </c>
      <c r="L4133" s="16">
        <v>0</v>
      </c>
      <c r="M4133" s="16">
        <v>0</v>
      </c>
      <c r="O4133" s="11">
        <f t="shared" si="747"/>
        <v>28095</v>
      </c>
      <c r="P4133" s="11">
        <v>0</v>
      </c>
      <c r="Q4133" s="11">
        <f t="shared" si="748"/>
        <v>2666</v>
      </c>
      <c r="S4133" s="11">
        <f t="shared" si="740"/>
        <v>28095</v>
      </c>
      <c r="T4133" s="11">
        <f t="shared" si="745"/>
        <v>28095</v>
      </c>
      <c r="U4133" s="11">
        <f t="shared" si="749"/>
        <v>-1418</v>
      </c>
      <c r="V4133" s="11">
        <f t="shared" si="746"/>
        <v>28095</v>
      </c>
      <c r="W4133" s="12">
        <f t="shared" si="750"/>
        <v>1</v>
      </c>
      <c r="X4133" s="11">
        <f t="shared" si="751"/>
        <v>0</v>
      </c>
      <c r="Y4133" s="12">
        <f t="shared" si="752"/>
        <v>0</v>
      </c>
      <c r="AH4133" s="11"/>
    </row>
    <row r="4134" spans="1:34">
      <c r="A4134" s="1">
        <v>38831</v>
      </c>
      <c r="B4134" s="7" t="s">
        <v>60</v>
      </c>
      <c r="C4134" s="8" t="str">
        <f t="shared" si="753"/>
        <v>Mon</v>
      </c>
      <c r="E4134" s="10">
        <v>0.1</v>
      </c>
      <c r="F4134" s="9">
        <v>13313</v>
      </c>
      <c r="G4134" s="9">
        <v>8320</v>
      </c>
      <c r="H4134" s="61">
        <v>6426</v>
      </c>
      <c r="I4134" s="9">
        <v>0</v>
      </c>
      <c r="J4134" s="9">
        <v>0</v>
      </c>
      <c r="K4134" s="9">
        <v>2556</v>
      </c>
      <c r="L4134" s="16">
        <v>0</v>
      </c>
      <c r="M4134" s="16">
        <v>0</v>
      </c>
      <c r="O4134" s="11">
        <f t="shared" si="747"/>
        <v>30615</v>
      </c>
      <c r="P4134" s="11">
        <v>0</v>
      </c>
      <c r="Q4134" s="11">
        <f t="shared" si="748"/>
        <v>2556</v>
      </c>
      <c r="S4134" s="11">
        <f t="shared" si="740"/>
        <v>30615</v>
      </c>
      <c r="T4134" s="11">
        <f t="shared" si="745"/>
        <v>30615</v>
      </c>
      <c r="U4134" s="11">
        <f t="shared" si="749"/>
        <v>2520</v>
      </c>
      <c r="V4134" s="11">
        <f t="shared" si="746"/>
        <v>30615</v>
      </c>
      <c r="W4134" s="12">
        <f t="shared" si="750"/>
        <v>1</v>
      </c>
      <c r="X4134" s="11">
        <f t="shared" si="751"/>
        <v>0</v>
      </c>
      <c r="Y4134" s="12">
        <f t="shared" si="752"/>
        <v>0</v>
      </c>
      <c r="AH4134" s="11"/>
    </row>
    <row r="4135" spans="1:34">
      <c r="A4135" s="1">
        <v>38832</v>
      </c>
      <c r="B4135" s="7" t="s">
        <v>60</v>
      </c>
      <c r="C4135" s="8" t="str">
        <f t="shared" si="753"/>
        <v>Tue</v>
      </c>
      <c r="E4135" s="10">
        <v>0</v>
      </c>
      <c r="F4135" s="9">
        <v>14136</v>
      </c>
      <c r="G4135" s="9">
        <v>8547</v>
      </c>
      <c r="H4135" s="61">
        <v>5873</v>
      </c>
      <c r="I4135" s="9">
        <v>0</v>
      </c>
      <c r="J4135" s="9">
        <v>0</v>
      </c>
      <c r="K4135" s="9">
        <v>2666</v>
      </c>
      <c r="L4135" s="16">
        <v>0</v>
      </c>
      <c r="M4135" s="16">
        <v>0</v>
      </c>
      <c r="O4135" s="11">
        <f t="shared" si="747"/>
        <v>31222</v>
      </c>
      <c r="P4135" s="11">
        <v>0</v>
      </c>
      <c r="Q4135" s="11">
        <f t="shared" si="748"/>
        <v>2666</v>
      </c>
      <c r="S4135" s="11">
        <f t="shared" si="740"/>
        <v>31222</v>
      </c>
      <c r="T4135" s="11">
        <f t="shared" si="745"/>
        <v>31222</v>
      </c>
      <c r="U4135" s="11">
        <f t="shared" si="749"/>
        <v>607</v>
      </c>
      <c r="V4135" s="11">
        <f t="shared" si="746"/>
        <v>31222</v>
      </c>
      <c r="W4135" s="12">
        <f t="shared" si="750"/>
        <v>1</v>
      </c>
      <c r="X4135" s="11">
        <f t="shared" si="751"/>
        <v>0</v>
      </c>
      <c r="Y4135" s="12">
        <f t="shared" si="752"/>
        <v>0</v>
      </c>
      <c r="AH4135" s="11"/>
    </row>
    <row r="4136" spans="1:34">
      <c r="A4136" s="1">
        <v>38833</v>
      </c>
      <c r="B4136" s="7" t="s">
        <v>60</v>
      </c>
      <c r="C4136" s="8" t="str">
        <f t="shared" si="753"/>
        <v>Wed</v>
      </c>
      <c r="E4136" s="10">
        <v>12</v>
      </c>
      <c r="F4136" s="9">
        <v>19566</v>
      </c>
      <c r="G4136" s="9">
        <v>9754</v>
      </c>
      <c r="H4136" s="61">
        <v>7156</v>
      </c>
      <c r="I4136" s="9">
        <v>0</v>
      </c>
      <c r="J4136" s="9">
        <v>0</v>
      </c>
      <c r="K4136" s="9">
        <v>2264</v>
      </c>
      <c r="L4136" s="16">
        <v>0</v>
      </c>
      <c r="M4136" s="16">
        <v>0</v>
      </c>
      <c r="O4136" s="11">
        <f t="shared" si="747"/>
        <v>38740</v>
      </c>
      <c r="P4136" s="11">
        <v>0</v>
      </c>
      <c r="Q4136" s="11">
        <f t="shared" si="748"/>
        <v>2264</v>
      </c>
      <c r="S4136" s="11">
        <f t="shared" si="740"/>
        <v>38740</v>
      </c>
      <c r="T4136" s="11">
        <f t="shared" si="745"/>
        <v>38740</v>
      </c>
      <c r="U4136" s="11">
        <f t="shared" si="749"/>
        <v>7518</v>
      </c>
      <c r="V4136" s="11">
        <f t="shared" si="746"/>
        <v>38740</v>
      </c>
      <c r="W4136" s="12">
        <f t="shared" si="750"/>
        <v>1</v>
      </c>
      <c r="X4136" s="11">
        <f t="shared" si="751"/>
        <v>0</v>
      </c>
      <c r="Y4136" s="12">
        <f t="shared" si="752"/>
        <v>0</v>
      </c>
      <c r="AH4136" s="11"/>
    </row>
    <row r="4137" spans="1:34">
      <c r="A4137" s="1">
        <v>38834</v>
      </c>
      <c r="B4137" s="7" t="s">
        <v>60</v>
      </c>
      <c r="C4137" s="8" t="str">
        <f t="shared" si="753"/>
        <v>Thur</v>
      </c>
      <c r="E4137" s="10">
        <v>8</v>
      </c>
      <c r="F4137" s="9">
        <v>18614</v>
      </c>
      <c r="G4137" s="9">
        <v>9435</v>
      </c>
      <c r="H4137" s="61">
        <v>6862</v>
      </c>
      <c r="I4137" s="9">
        <v>0</v>
      </c>
      <c r="J4137" s="9">
        <v>0</v>
      </c>
      <c r="K4137" s="9">
        <v>2121</v>
      </c>
      <c r="L4137" s="16">
        <v>0</v>
      </c>
      <c r="M4137" s="16">
        <v>0</v>
      </c>
      <c r="O4137" s="11">
        <f t="shared" si="747"/>
        <v>37032</v>
      </c>
      <c r="P4137" s="11">
        <v>0</v>
      </c>
      <c r="Q4137" s="11">
        <f t="shared" si="748"/>
        <v>2121</v>
      </c>
      <c r="S4137" s="11">
        <f t="shared" si="740"/>
        <v>37032</v>
      </c>
      <c r="T4137" s="11">
        <f t="shared" si="745"/>
        <v>37032</v>
      </c>
      <c r="U4137" s="11">
        <f t="shared" si="749"/>
        <v>-1708</v>
      </c>
      <c r="V4137" s="11">
        <f t="shared" si="746"/>
        <v>37032</v>
      </c>
      <c r="W4137" s="12">
        <f t="shared" si="750"/>
        <v>1</v>
      </c>
      <c r="X4137" s="11">
        <f t="shared" si="751"/>
        <v>0</v>
      </c>
      <c r="Y4137" s="12">
        <f t="shared" si="752"/>
        <v>0</v>
      </c>
      <c r="AH4137" s="11"/>
    </row>
    <row r="4138" spans="1:34">
      <c r="A4138" s="1">
        <v>38835</v>
      </c>
      <c r="B4138" s="7" t="s">
        <v>60</v>
      </c>
      <c r="C4138" s="8" t="str">
        <f t="shared" si="753"/>
        <v>Fri</v>
      </c>
      <c r="E4138" s="10">
        <v>9</v>
      </c>
      <c r="F4138" s="9">
        <v>19330</v>
      </c>
      <c r="G4138" s="9">
        <v>9291</v>
      </c>
      <c r="H4138" s="61">
        <v>6642</v>
      </c>
      <c r="I4138" s="9">
        <v>0</v>
      </c>
      <c r="J4138" s="9">
        <v>0</v>
      </c>
      <c r="K4138" s="9">
        <v>2945</v>
      </c>
      <c r="L4138" s="16">
        <v>0</v>
      </c>
      <c r="M4138" s="16">
        <v>0</v>
      </c>
      <c r="O4138" s="11">
        <f t="shared" si="747"/>
        <v>38208</v>
      </c>
      <c r="P4138" s="11">
        <v>0</v>
      </c>
      <c r="Q4138" s="11">
        <f t="shared" si="748"/>
        <v>2945</v>
      </c>
      <c r="S4138" s="11">
        <f t="shared" si="740"/>
        <v>38208</v>
      </c>
      <c r="T4138" s="11">
        <f t="shared" si="745"/>
        <v>38208</v>
      </c>
      <c r="U4138" s="11">
        <f t="shared" si="749"/>
        <v>1176</v>
      </c>
      <c r="V4138" s="11">
        <f t="shared" si="746"/>
        <v>38208</v>
      </c>
      <c r="W4138" s="12">
        <f t="shared" si="750"/>
        <v>1</v>
      </c>
      <c r="X4138" s="11">
        <f t="shared" si="751"/>
        <v>0</v>
      </c>
      <c r="Y4138" s="12">
        <f t="shared" si="752"/>
        <v>0</v>
      </c>
      <c r="AH4138" s="11"/>
    </row>
    <row r="4139" spans="1:34">
      <c r="A4139" s="1">
        <v>38836</v>
      </c>
      <c r="B4139" s="7" t="s">
        <v>60</v>
      </c>
      <c r="C4139" s="8" t="str">
        <f t="shared" si="753"/>
        <v>Sat</v>
      </c>
      <c r="E4139" s="10">
        <v>11</v>
      </c>
      <c r="F4139" s="9">
        <v>19231</v>
      </c>
      <c r="G4139" s="9">
        <v>9057</v>
      </c>
      <c r="H4139" s="61">
        <v>6393</v>
      </c>
      <c r="I4139" s="9">
        <v>0</v>
      </c>
      <c r="J4139" s="9">
        <v>0</v>
      </c>
      <c r="K4139" s="9">
        <v>2896</v>
      </c>
      <c r="L4139" s="16">
        <v>0</v>
      </c>
      <c r="M4139" s="16">
        <v>0</v>
      </c>
      <c r="O4139" s="11">
        <f t="shared" si="747"/>
        <v>37577</v>
      </c>
      <c r="P4139" s="11">
        <v>0</v>
      </c>
      <c r="Q4139" s="11">
        <f t="shared" si="748"/>
        <v>2896</v>
      </c>
      <c r="S4139" s="11">
        <f t="shared" si="740"/>
        <v>37577</v>
      </c>
      <c r="T4139" s="11">
        <f t="shared" si="745"/>
        <v>37577</v>
      </c>
      <c r="U4139" s="11">
        <f t="shared" si="749"/>
        <v>-631</v>
      </c>
      <c r="V4139" s="11">
        <f t="shared" si="746"/>
        <v>37577</v>
      </c>
      <c r="W4139" s="12">
        <f t="shared" si="750"/>
        <v>1</v>
      </c>
      <c r="X4139" s="11">
        <f t="shared" si="751"/>
        <v>0</v>
      </c>
      <c r="Y4139" s="12">
        <f t="shared" si="752"/>
        <v>0</v>
      </c>
      <c r="AH4139" s="11"/>
    </row>
    <row r="4140" spans="1:34">
      <c r="A4140" s="1">
        <v>38837</v>
      </c>
      <c r="B4140" s="7" t="s">
        <v>60</v>
      </c>
      <c r="C4140" s="8" t="str">
        <f t="shared" si="753"/>
        <v>Sun</v>
      </c>
      <c r="E4140" s="10">
        <v>11</v>
      </c>
      <c r="F4140" s="9">
        <v>21578</v>
      </c>
      <c r="G4140" s="9">
        <v>9615</v>
      </c>
      <c r="H4140" s="61">
        <v>7062</v>
      </c>
      <c r="I4140" s="9">
        <v>21</v>
      </c>
      <c r="J4140" s="9">
        <v>0</v>
      </c>
      <c r="K4140" s="9">
        <v>2957</v>
      </c>
      <c r="L4140" s="16">
        <v>0</v>
      </c>
      <c r="M4140" s="16">
        <v>0</v>
      </c>
      <c r="O4140" s="11">
        <f t="shared" si="747"/>
        <v>41233</v>
      </c>
      <c r="P4140" s="11">
        <v>0</v>
      </c>
      <c r="Q4140" s="11">
        <f t="shared" si="748"/>
        <v>2957</v>
      </c>
      <c r="S4140" s="11">
        <f t="shared" si="740"/>
        <v>41233</v>
      </c>
      <c r="T4140" s="11">
        <f t="shared" si="745"/>
        <v>41233</v>
      </c>
      <c r="U4140" s="11">
        <f t="shared" si="749"/>
        <v>3656</v>
      </c>
      <c r="V4140" s="11">
        <f t="shared" si="746"/>
        <v>41233</v>
      </c>
      <c r="W4140" s="12">
        <f t="shared" si="750"/>
        <v>1</v>
      </c>
      <c r="X4140" s="11">
        <f t="shared" si="751"/>
        <v>0</v>
      </c>
      <c r="Y4140" s="12">
        <f t="shared" si="752"/>
        <v>0</v>
      </c>
      <c r="AH4140" s="11"/>
    </row>
    <row r="4141" spans="1:34">
      <c r="A4141" s="1">
        <v>38838</v>
      </c>
      <c r="B4141" s="7" t="s">
        <v>61</v>
      </c>
      <c r="C4141" s="8" t="str">
        <f t="shared" si="753"/>
        <v>Mon</v>
      </c>
      <c r="E4141" s="10">
        <v>11</v>
      </c>
      <c r="F4141" s="9">
        <v>21065</v>
      </c>
      <c r="G4141" s="9">
        <v>9894</v>
      </c>
      <c r="H4141" s="61">
        <v>7521</v>
      </c>
      <c r="I4141" s="9">
        <v>0</v>
      </c>
      <c r="J4141" s="9">
        <v>0</v>
      </c>
      <c r="K4141" s="9">
        <v>2792</v>
      </c>
      <c r="L4141" s="16">
        <v>0</v>
      </c>
      <c r="M4141" s="16">
        <v>0</v>
      </c>
      <c r="O4141" s="11">
        <f t="shared" si="747"/>
        <v>41272</v>
      </c>
      <c r="P4141" s="11">
        <v>0</v>
      </c>
      <c r="Q4141" s="11">
        <f t="shared" si="748"/>
        <v>2792</v>
      </c>
      <c r="S4141" s="11">
        <f t="shared" si="740"/>
        <v>41272</v>
      </c>
      <c r="T4141" s="11">
        <f t="shared" si="745"/>
        <v>41272</v>
      </c>
      <c r="U4141" s="11">
        <f t="shared" ref="U4141:U4171" si="754">S4141-S4140</f>
        <v>39</v>
      </c>
      <c r="V4141" s="11">
        <f t="shared" si="746"/>
        <v>41272</v>
      </c>
      <c r="W4141" s="12">
        <f t="shared" ref="W4141:W4171" si="755">V4141/S4141</f>
        <v>1</v>
      </c>
      <c r="X4141" s="11">
        <f t="shared" ref="X4141:X4171" si="756">SUM(L4141:M4141)</f>
        <v>0</v>
      </c>
      <c r="Y4141" s="12">
        <f t="shared" ref="Y4141:Y4171" si="757">X4141/S4141</f>
        <v>0</v>
      </c>
      <c r="AA4141" s="9">
        <f>INTERCEPT(T4141:T4171,E4141:E4171)</f>
        <v>26716.602437802641</v>
      </c>
      <c r="AB4141" s="9">
        <f>SLOPE(T4141:T4171,E4141:E4171)</f>
        <v>1406.1586241442637</v>
      </c>
      <c r="AC4141" s="12">
        <f>RSQ(T4141:T4171,E4141:E4171)</f>
        <v>0.73111224830218702</v>
      </c>
      <c r="AD4141" s="9">
        <f>AA4141+(AB4141*55)</f>
        <v>104055.32676573715</v>
      </c>
      <c r="AE4141" s="10">
        <f>SUM(E4141:E4171)</f>
        <v>84</v>
      </c>
      <c r="AH4141" s="11"/>
    </row>
    <row r="4142" spans="1:34">
      <c r="A4142" s="1">
        <v>38839</v>
      </c>
      <c r="B4142" s="7" t="s">
        <v>61</v>
      </c>
      <c r="C4142" s="8" t="str">
        <f t="shared" si="753"/>
        <v>Tue</v>
      </c>
      <c r="E4142" s="10">
        <v>6</v>
      </c>
      <c r="F4142" s="9">
        <v>14634</v>
      </c>
      <c r="G4142" s="9">
        <v>8420</v>
      </c>
      <c r="H4142" s="61">
        <v>6049</v>
      </c>
      <c r="I4142" s="9">
        <v>0</v>
      </c>
      <c r="J4142" s="9">
        <v>0</v>
      </c>
      <c r="K4142" s="9">
        <v>2383</v>
      </c>
      <c r="L4142" s="16">
        <v>0</v>
      </c>
      <c r="M4142" s="16">
        <v>0</v>
      </c>
      <c r="O4142" s="11">
        <f t="shared" si="747"/>
        <v>31486</v>
      </c>
      <c r="P4142" s="11">
        <v>0</v>
      </c>
      <c r="Q4142" s="11">
        <f t="shared" si="748"/>
        <v>2383</v>
      </c>
      <c r="S4142" s="11">
        <f t="shared" si="740"/>
        <v>31486</v>
      </c>
      <c r="T4142" s="11">
        <f t="shared" si="745"/>
        <v>31486</v>
      </c>
      <c r="U4142" s="11">
        <f t="shared" si="754"/>
        <v>-9786</v>
      </c>
      <c r="V4142" s="11">
        <f t="shared" si="746"/>
        <v>31486</v>
      </c>
      <c r="W4142" s="12">
        <f t="shared" si="755"/>
        <v>1</v>
      </c>
      <c r="X4142" s="11">
        <f t="shared" si="756"/>
        <v>0</v>
      </c>
      <c r="Y4142" s="12">
        <f t="shared" si="757"/>
        <v>0</v>
      </c>
      <c r="AH4142" s="11"/>
    </row>
    <row r="4143" spans="1:34">
      <c r="A4143" s="1">
        <v>38840</v>
      </c>
      <c r="B4143" s="7" t="s">
        <v>61</v>
      </c>
      <c r="C4143" s="8" t="str">
        <f t="shared" si="753"/>
        <v>Wed</v>
      </c>
      <c r="E4143" s="10">
        <v>0</v>
      </c>
      <c r="F4143" s="9">
        <v>14603</v>
      </c>
      <c r="G4143" s="9">
        <v>8506</v>
      </c>
      <c r="H4143" s="61">
        <v>6265</v>
      </c>
      <c r="I4143" s="9">
        <v>0</v>
      </c>
      <c r="J4143" s="9">
        <v>0</v>
      </c>
      <c r="K4143" s="9">
        <v>1919</v>
      </c>
      <c r="L4143" s="16">
        <v>0</v>
      </c>
      <c r="M4143" s="16">
        <v>0</v>
      </c>
      <c r="O4143" s="11">
        <f t="shared" si="747"/>
        <v>31293</v>
      </c>
      <c r="P4143" s="11">
        <v>0</v>
      </c>
      <c r="Q4143" s="11">
        <f t="shared" si="748"/>
        <v>1919</v>
      </c>
      <c r="S4143" s="11">
        <f t="shared" si="740"/>
        <v>31293</v>
      </c>
      <c r="T4143" s="11">
        <f t="shared" si="745"/>
        <v>31293</v>
      </c>
      <c r="U4143" s="11">
        <f t="shared" si="754"/>
        <v>-193</v>
      </c>
      <c r="V4143" s="11">
        <f t="shared" si="746"/>
        <v>31293</v>
      </c>
      <c r="W4143" s="12">
        <f t="shared" si="755"/>
        <v>1</v>
      </c>
      <c r="X4143" s="11">
        <f t="shared" si="756"/>
        <v>0</v>
      </c>
      <c r="Y4143" s="12">
        <f t="shared" si="757"/>
        <v>0</v>
      </c>
      <c r="AH4143" s="11"/>
    </row>
    <row r="4144" spans="1:34">
      <c r="A4144" s="1">
        <v>38841</v>
      </c>
      <c r="B4144" s="7" t="s">
        <v>61</v>
      </c>
      <c r="C4144" s="8" t="str">
        <f t="shared" si="753"/>
        <v>Thur</v>
      </c>
      <c r="E4144" s="10">
        <v>0</v>
      </c>
      <c r="F4144" s="9">
        <v>13222</v>
      </c>
      <c r="G4144" s="9">
        <v>7987</v>
      </c>
      <c r="H4144" s="61">
        <v>5593</v>
      </c>
      <c r="I4144" s="9">
        <v>0</v>
      </c>
      <c r="J4144" s="9">
        <v>0</v>
      </c>
      <c r="K4144" s="9">
        <v>2217</v>
      </c>
      <c r="L4144" s="16">
        <v>0</v>
      </c>
      <c r="M4144" s="16">
        <v>0</v>
      </c>
      <c r="O4144" s="11">
        <f t="shared" si="747"/>
        <v>29019</v>
      </c>
      <c r="P4144" s="11">
        <v>0</v>
      </c>
      <c r="Q4144" s="11">
        <f t="shared" si="748"/>
        <v>2217</v>
      </c>
      <c r="S4144" s="11">
        <f t="shared" ref="S4144:S4171" si="758">O4144-P4144</f>
        <v>29019</v>
      </c>
      <c r="T4144" s="11">
        <f t="shared" si="745"/>
        <v>29019</v>
      </c>
      <c r="U4144" s="11">
        <f t="shared" si="754"/>
        <v>-2274</v>
      </c>
      <c r="V4144" s="11">
        <f t="shared" si="746"/>
        <v>29019</v>
      </c>
      <c r="W4144" s="12">
        <f t="shared" si="755"/>
        <v>1</v>
      </c>
      <c r="X4144" s="11">
        <f t="shared" si="756"/>
        <v>0</v>
      </c>
      <c r="Y4144" s="12">
        <f t="shared" si="757"/>
        <v>0</v>
      </c>
      <c r="AH4144" s="11"/>
    </row>
    <row r="4145" spans="1:34">
      <c r="A4145" s="1">
        <v>38842</v>
      </c>
      <c r="B4145" s="7" t="s">
        <v>61</v>
      </c>
      <c r="C4145" s="8" t="str">
        <f t="shared" si="753"/>
        <v>Fri</v>
      </c>
      <c r="E4145" s="10">
        <v>0</v>
      </c>
      <c r="F4145" s="9">
        <v>12154</v>
      </c>
      <c r="G4145" s="9">
        <v>7684</v>
      </c>
      <c r="H4145" s="61">
        <v>5346</v>
      </c>
      <c r="I4145" s="9">
        <v>0</v>
      </c>
      <c r="J4145" s="9">
        <v>0</v>
      </c>
      <c r="K4145" s="9">
        <v>2774</v>
      </c>
      <c r="L4145" s="16">
        <v>0</v>
      </c>
      <c r="M4145" s="16">
        <v>0</v>
      </c>
      <c r="O4145" s="11">
        <f t="shared" si="747"/>
        <v>27958</v>
      </c>
      <c r="P4145" s="11">
        <v>0</v>
      </c>
      <c r="Q4145" s="11">
        <f t="shared" si="748"/>
        <v>2774</v>
      </c>
      <c r="S4145" s="11">
        <f t="shared" si="758"/>
        <v>27958</v>
      </c>
      <c r="T4145" s="11">
        <f t="shared" si="745"/>
        <v>27958</v>
      </c>
      <c r="U4145" s="11">
        <f t="shared" si="754"/>
        <v>-1061</v>
      </c>
      <c r="V4145" s="11">
        <f t="shared" si="746"/>
        <v>27958</v>
      </c>
      <c r="W4145" s="12">
        <f t="shared" si="755"/>
        <v>1</v>
      </c>
      <c r="X4145" s="11">
        <f t="shared" si="756"/>
        <v>0</v>
      </c>
      <c r="Y4145" s="12">
        <f t="shared" si="757"/>
        <v>0</v>
      </c>
      <c r="AH4145" s="11"/>
    </row>
    <row r="4146" spans="1:34">
      <c r="A4146" s="1">
        <v>38843</v>
      </c>
      <c r="B4146" s="7" t="s">
        <v>61</v>
      </c>
      <c r="C4146" s="8" t="str">
        <f t="shared" si="753"/>
        <v>Sat</v>
      </c>
      <c r="E4146" s="10">
        <v>0</v>
      </c>
      <c r="F4146" s="9">
        <v>11957</v>
      </c>
      <c r="G4146" s="9">
        <v>7330</v>
      </c>
      <c r="H4146" s="61">
        <v>4840</v>
      </c>
      <c r="I4146" s="9">
        <v>0</v>
      </c>
      <c r="J4146" s="9">
        <v>0</v>
      </c>
      <c r="K4146" s="9">
        <v>2623</v>
      </c>
      <c r="L4146" s="16">
        <v>0</v>
      </c>
      <c r="M4146" s="16">
        <v>0</v>
      </c>
      <c r="O4146" s="11">
        <f t="shared" si="747"/>
        <v>26750</v>
      </c>
      <c r="P4146" s="11">
        <v>0</v>
      </c>
      <c r="Q4146" s="11">
        <f t="shared" si="748"/>
        <v>2623</v>
      </c>
      <c r="S4146" s="11">
        <f t="shared" si="758"/>
        <v>26750</v>
      </c>
      <c r="T4146" s="11">
        <f t="shared" si="745"/>
        <v>26750</v>
      </c>
      <c r="U4146" s="11">
        <f t="shared" si="754"/>
        <v>-1208</v>
      </c>
      <c r="V4146" s="11">
        <f t="shared" si="746"/>
        <v>26750</v>
      </c>
      <c r="W4146" s="12">
        <f t="shared" si="755"/>
        <v>1</v>
      </c>
      <c r="X4146" s="11">
        <f t="shared" si="756"/>
        <v>0</v>
      </c>
      <c r="Y4146" s="12">
        <f t="shared" si="757"/>
        <v>0</v>
      </c>
      <c r="AH4146" s="11"/>
    </row>
    <row r="4147" spans="1:34">
      <c r="A4147" s="1">
        <v>38844</v>
      </c>
      <c r="B4147" s="7" t="s">
        <v>61</v>
      </c>
      <c r="C4147" s="8" t="str">
        <f t="shared" si="753"/>
        <v>Sun</v>
      </c>
      <c r="E4147" s="10">
        <v>9</v>
      </c>
      <c r="F4147" s="9">
        <v>19811</v>
      </c>
      <c r="G4147" s="9">
        <v>9427</v>
      </c>
      <c r="H4147" s="61">
        <v>6678</v>
      </c>
      <c r="I4147" s="9">
        <v>0</v>
      </c>
      <c r="J4147" s="9">
        <v>0</v>
      </c>
      <c r="K4147" s="9">
        <v>2889</v>
      </c>
      <c r="L4147" s="16">
        <v>0</v>
      </c>
      <c r="M4147" s="16">
        <v>0</v>
      </c>
      <c r="O4147" s="11">
        <f t="shared" si="747"/>
        <v>38805</v>
      </c>
      <c r="P4147" s="11">
        <v>0</v>
      </c>
      <c r="Q4147" s="11">
        <f t="shared" si="748"/>
        <v>2889</v>
      </c>
      <c r="S4147" s="11">
        <f t="shared" si="758"/>
        <v>38805</v>
      </c>
      <c r="T4147" s="11">
        <f t="shared" si="745"/>
        <v>38805</v>
      </c>
      <c r="U4147" s="11">
        <f t="shared" si="754"/>
        <v>12055</v>
      </c>
      <c r="V4147" s="11">
        <f t="shared" si="746"/>
        <v>38805</v>
      </c>
      <c r="W4147" s="12">
        <f t="shared" si="755"/>
        <v>1</v>
      </c>
      <c r="X4147" s="11">
        <f t="shared" si="756"/>
        <v>0</v>
      </c>
      <c r="Y4147" s="12">
        <f t="shared" si="757"/>
        <v>0</v>
      </c>
      <c r="AH4147" s="11"/>
    </row>
    <row r="4148" spans="1:34">
      <c r="A4148" s="1">
        <v>38845</v>
      </c>
      <c r="B4148" s="7" t="s">
        <v>61</v>
      </c>
      <c r="C4148" s="8" t="str">
        <f t="shared" si="753"/>
        <v>Mon</v>
      </c>
      <c r="E4148" s="10">
        <v>14</v>
      </c>
      <c r="F4148" s="9">
        <v>28141</v>
      </c>
      <c r="G4148" s="9">
        <v>11090</v>
      </c>
      <c r="H4148" s="61">
        <v>8488</v>
      </c>
      <c r="I4148" s="9">
        <v>2</v>
      </c>
      <c r="J4148" s="9">
        <v>0</v>
      </c>
      <c r="K4148" s="9">
        <v>2711</v>
      </c>
      <c r="L4148" s="16">
        <v>0</v>
      </c>
      <c r="M4148" s="16">
        <v>0</v>
      </c>
      <c r="O4148" s="11">
        <f t="shared" si="747"/>
        <v>50432</v>
      </c>
      <c r="P4148" s="11">
        <v>0</v>
      </c>
      <c r="Q4148" s="11">
        <f t="shared" si="748"/>
        <v>2711</v>
      </c>
      <c r="S4148" s="11">
        <f t="shared" si="758"/>
        <v>50432</v>
      </c>
      <c r="T4148" s="11">
        <f t="shared" si="745"/>
        <v>50432</v>
      </c>
      <c r="U4148" s="11">
        <f t="shared" si="754"/>
        <v>11627</v>
      </c>
      <c r="V4148" s="11">
        <f t="shared" si="746"/>
        <v>50432</v>
      </c>
      <c r="W4148" s="12">
        <f t="shared" si="755"/>
        <v>1</v>
      </c>
      <c r="X4148" s="11">
        <f t="shared" si="756"/>
        <v>0</v>
      </c>
      <c r="Y4148" s="12">
        <f t="shared" si="757"/>
        <v>0</v>
      </c>
      <c r="AH4148" s="11"/>
    </row>
    <row r="4149" spans="1:34">
      <c r="A4149" s="1">
        <v>38846</v>
      </c>
      <c r="B4149" s="7" t="s">
        <v>61</v>
      </c>
      <c r="C4149" s="8" t="str">
        <f t="shared" si="753"/>
        <v>Tue</v>
      </c>
      <c r="E4149" s="10">
        <v>5</v>
      </c>
      <c r="F4149" s="9">
        <v>19408</v>
      </c>
      <c r="G4149" s="9">
        <v>9430</v>
      </c>
      <c r="H4149" s="61">
        <v>6886</v>
      </c>
      <c r="I4149" s="9">
        <v>0</v>
      </c>
      <c r="J4149" s="9">
        <v>0</v>
      </c>
      <c r="K4149" s="9">
        <v>2894</v>
      </c>
      <c r="L4149" s="16">
        <v>0</v>
      </c>
      <c r="M4149" s="16">
        <v>0</v>
      </c>
      <c r="O4149" s="11">
        <f t="shared" si="747"/>
        <v>38618</v>
      </c>
      <c r="P4149" s="11">
        <v>0</v>
      </c>
      <c r="Q4149" s="11">
        <f t="shared" si="748"/>
        <v>2894</v>
      </c>
      <c r="S4149" s="11">
        <f t="shared" si="758"/>
        <v>38618</v>
      </c>
      <c r="T4149" s="11">
        <f t="shared" si="745"/>
        <v>38618</v>
      </c>
      <c r="U4149" s="11">
        <f t="shared" si="754"/>
        <v>-11814</v>
      </c>
      <c r="V4149" s="11">
        <f t="shared" si="746"/>
        <v>38618</v>
      </c>
      <c r="W4149" s="12">
        <f t="shared" si="755"/>
        <v>1</v>
      </c>
      <c r="X4149" s="11">
        <f t="shared" si="756"/>
        <v>0</v>
      </c>
      <c r="Y4149" s="12">
        <f t="shared" si="757"/>
        <v>0</v>
      </c>
      <c r="AH4149" s="11"/>
    </row>
    <row r="4150" spans="1:34">
      <c r="A4150" s="1">
        <v>38847</v>
      </c>
      <c r="B4150" s="7" t="s">
        <v>61</v>
      </c>
      <c r="C4150" s="8" t="str">
        <f t="shared" si="753"/>
        <v>Wed</v>
      </c>
      <c r="E4150" s="10">
        <v>2</v>
      </c>
      <c r="F4150" s="9">
        <v>13540</v>
      </c>
      <c r="G4150" s="9">
        <v>8222</v>
      </c>
      <c r="H4150" s="61">
        <v>5932</v>
      </c>
      <c r="I4150" s="9">
        <v>0</v>
      </c>
      <c r="J4150" s="9">
        <v>0</v>
      </c>
      <c r="K4150" s="9">
        <v>2696</v>
      </c>
      <c r="L4150" s="16">
        <v>504</v>
      </c>
      <c r="M4150" s="16">
        <v>0</v>
      </c>
      <c r="O4150" s="11">
        <f t="shared" si="747"/>
        <v>30894</v>
      </c>
      <c r="P4150" s="11">
        <v>0</v>
      </c>
      <c r="Q4150" s="11">
        <f t="shared" si="748"/>
        <v>2696</v>
      </c>
      <c r="S4150" s="11">
        <f t="shared" si="758"/>
        <v>30894</v>
      </c>
      <c r="T4150" s="11">
        <f t="shared" si="745"/>
        <v>30894</v>
      </c>
      <c r="U4150" s="11">
        <f t="shared" si="754"/>
        <v>-7724</v>
      </c>
      <c r="V4150" s="11">
        <f t="shared" si="746"/>
        <v>30390</v>
      </c>
      <c r="W4150" s="12">
        <f t="shared" si="755"/>
        <v>0.98368615265100023</v>
      </c>
      <c r="X4150" s="11">
        <f t="shared" si="756"/>
        <v>504</v>
      </c>
      <c r="Y4150" s="12">
        <f t="shared" si="757"/>
        <v>1.6313847348999804E-2</v>
      </c>
      <c r="AH4150" s="11"/>
    </row>
    <row r="4151" spans="1:34">
      <c r="A4151" s="1">
        <v>38848</v>
      </c>
      <c r="B4151" s="7" t="s">
        <v>61</v>
      </c>
      <c r="C4151" s="8" t="str">
        <f t="shared" si="753"/>
        <v>Thur</v>
      </c>
      <c r="E4151" s="10">
        <v>0</v>
      </c>
      <c r="F4151" s="9">
        <v>3965</v>
      </c>
      <c r="G4151" s="9">
        <v>8731</v>
      </c>
      <c r="H4151" s="61">
        <v>6304</v>
      </c>
      <c r="I4151" s="9">
        <v>0</v>
      </c>
      <c r="J4151" s="9">
        <v>0</v>
      </c>
      <c r="K4151" s="9">
        <v>2379</v>
      </c>
      <c r="L4151" s="16">
        <v>12445</v>
      </c>
      <c r="M4151" s="16">
        <v>0</v>
      </c>
      <c r="O4151" s="11">
        <f t="shared" si="747"/>
        <v>33824</v>
      </c>
      <c r="P4151" s="11">
        <v>0</v>
      </c>
      <c r="Q4151" s="11">
        <f t="shared" si="748"/>
        <v>2379</v>
      </c>
      <c r="S4151" s="11">
        <f t="shared" si="758"/>
        <v>33824</v>
      </c>
      <c r="T4151" s="11">
        <f t="shared" si="745"/>
        <v>33824</v>
      </c>
      <c r="U4151" s="11">
        <f t="shared" si="754"/>
        <v>2930</v>
      </c>
      <c r="V4151" s="11">
        <f t="shared" si="746"/>
        <v>21379</v>
      </c>
      <c r="W4151" s="12">
        <f t="shared" si="755"/>
        <v>0.6320659886471145</v>
      </c>
      <c r="X4151" s="11">
        <f t="shared" si="756"/>
        <v>12445</v>
      </c>
      <c r="Y4151" s="12">
        <f t="shared" si="757"/>
        <v>0.3679340113528855</v>
      </c>
      <c r="AH4151" s="11"/>
    </row>
    <row r="4152" spans="1:34">
      <c r="A4152" s="1">
        <v>38849</v>
      </c>
      <c r="B4152" s="7" t="s">
        <v>61</v>
      </c>
      <c r="C4152" s="8" t="str">
        <f t="shared" si="753"/>
        <v>Fri</v>
      </c>
      <c r="E4152" s="10">
        <v>5</v>
      </c>
      <c r="F4152" s="9">
        <v>2849</v>
      </c>
      <c r="G4152" s="9">
        <v>8036</v>
      </c>
      <c r="H4152" s="61">
        <v>5825</v>
      </c>
      <c r="I4152" s="9">
        <v>0</v>
      </c>
      <c r="J4152" s="9">
        <v>0</v>
      </c>
      <c r="K4152" s="9">
        <v>2678</v>
      </c>
      <c r="L4152" s="16">
        <v>11750</v>
      </c>
      <c r="M4152" s="16">
        <v>0</v>
      </c>
      <c r="O4152" s="11">
        <f t="shared" si="747"/>
        <v>31138</v>
      </c>
      <c r="P4152" s="11">
        <v>0</v>
      </c>
      <c r="Q4152" s="11">
        <f t="shared" si="748"/>
        <v>2678</v>
      </c>
      <c r="S4152" s="11">
        <f t="shared" si="758"/>
        <v>31138</v>
      </c>
      <c r="T4152" s="11">
        <f t="shared" si="745"/>
        <v>31138</v>
      </c>
      <c r="U4152" s="11">
        <f t="shared" si="754"/>
        <v>-2686</v>
      </c>
      <c r="V4152" s="11">
        <f t="shared" si="746"/>
        <v>19388</v>
      </c>
      <c r="W4152" s="12">
        <f t="shared" si="755"/>
        <v>0.62264756888689066</v>
      </c>
      <c r="X4152" s="11">
        <f t="shared" si="756"/>
        <v>11750</v>
      </c>
      <c r="Y4152" s="12">
        <f t="shared" si="757"/>
        <v>0.3773524311131094</v>
      </c>
      <c r="AH4152" s="11"/>
    </row>
    <row r="4153" spans="1:34">
      <c r="A4153" s="1">
        <v>38850</v>
      </c>
      <c r="B4153" s="7" t="s">
        <v>61</v>
      </c>
      <c r="C4153" s="8" t="str">
        <f t="shared" si="753"/>
        <v>Sat</v>
      </c>
      <c r="E4153" s="10">
        <v>3</v>
      </c>
      <c r="F4153" s="9">
        <v>0</v>
      </c>
      <c r="G4153" s="9">
        <v>7091</v>
      </c>
      <c r="H4153" s="61">
        <v>4763</v>
      </c>
      <c r="I4153" s="9">
        <v>0</v>
      </c>
      <c r="J4153" s="9">
        <v>0</v>
      </c>
      <c r="K4153" s="9">
        <v>2605</v>
      </c>
      <c r="L4153" s="16">
        <v>12416</v>
      </c>
      <c r="M4153" s="16">
        <v>0</v>
      </c>
      <c r="O4153" s="11">
        <f t="shared" si="747"/>
        <v>26875</v>
      </c>
      <c r="P4153" s="11">
        <v>0</v>
      </c>
      <c r="Q4153" s="11">
        <f t="shared" si="748"/>
        <v>2605</v>
      </c>
      <c r="S4153" s="11">
        <f t="shared" si="758"/>
        <v>26875</v>
      </c>
      <c r="T4153" s="11">
        <f t="shared" si="745"/>
        <v>26875</v>
      </c>
      <c r="U4153" s="11">
        <f t="shared" si="754"/>
        <v>-4263</v>
      </c>
      <c r="V4153" s="11">
        <f t="shared" si="746"/>
        <v>14459</v>
      </c>
      <c r="W4153" s="12">
        <f t="shared" si="755"/>
        <v>0.53800930232558142</v>
      </c>
      <c r="X4153" s="11">
        <f t="shared" si="756"/>
        <v>12416</v>
      </c>
      <c r="Y4153" s="12">
        <f t="shared" si="757"/>
        <v>0.46199069767441858</v>
      </c>
      <c r="AH4153" s="11"/>
    </row>
    <row r="4154" spans="1:34">
      <c r="A4154" s="1">
        <v>38851</v>
      </c>
      <c r="B4154" s="7" t="s">
        <v>61</v>
      </c>
      <c r="C4154" s="8" t="str">
        <f t="shared" si="753"/>
        <v>Sun</v>
      </c>
      <c r="E4154" s="10">
        <v>3</v>
      </c>
      <c r="F4154" s="9">
        <v>0</v>
      </c>
      <c r="G4154" s="9">
        <v>8010</v>
      </c>
      <c r="H4154" s="61">
        <v>5655</v>
      </c>
      <c r="I4154" s="9">
        <v>0</v>
      </c>
      <c r="J4154" s="9">
        <v>0</v>
      </c>
      <c r="K4154" s="9">
        <v>2894</v>
      </c>
      <c r="L4154" s="16">
        <v>15367</v>
      </c>
      <c r="M4154" s="16">
        <v>0</v>
      </c>
      <c r="O4154" s="11">
        <f t="shared" si="747"/>
        <v>31926</v>
      </c>
      <c r="P4154" s="11">
        <v>0</v>
      </c>
      <c r="Q4154" s="11">
        <f t="shared" si="748"/>
        <v>2894</v>
      </c>
      <c r="S4154" s="11">
        <f t="shared" si="758"/>
        <v>31926</v>
      </c>
      <c r="T4154" s="11">
        <f t="shared" si="745"/>
        <v>31926</v>
      </c>
      <c r="U4154" s="11">
        <f t="shared" si="754"/>
        <v>5051</v>
      </c>
      <c r="V4154" s="11">
        <f t="shared" si="746"/>
        <v>16559</v>
      </c>
      <c r="W4154" s="12">
        <f t="shared" si="755"/>
        <v>0.51866817014345679</v>
      </c>
      <c r="X4154" s="11">
        <f t="shared" si="756"/>
        <v>15367</v>
      </c>
      <c r="Y4154" s="12">
        <f t="shared" si="757"/>
        <v>0.48133182985654327</v>
      </c>
      <c r="AH4154" s="11"/>
    </row>
    <row r="4155" spans="1:34">
      <c r="A4155" s="1">
        <v>38852</v>
      </c>
      <c r="B4155" s="7" t="s">
        <v>61</v>
      </c>
      <c r="C4155" s="8" t="str">
        <f t="shared" si="753"/>
        <v>Mon</v>
      </c>
      <c r="E4155" s="10">
        <v>3</v>
      </c>
      <c r="F4155" s="9">
        <v>13258</v>
      </c>
      <c r="G4155" s="9">
        <v>8576</v>
      </c>
      <c r="H4155" s="61">
        <v>6448</v>
      </c>
      <c r="I4155" s="9">
        <v>0</v>
      </c>
      <c r="J4155" s="9">
        <v>0</v>
      </c>
      <c r="K4155" s="9">
        <v>2778</v>
      </c>
      <c r="L4155" s="16">
        <v>2173</v>
      </c>
      <c r="M4155" s="16">
        <v>0</v>
      </c>
      <c r="O4155" s="11">
        <f t="shared" si="747"/>
        <v>33233</v>
      </c>
      <c r="P4155" s="11">
        <v>0</v>
      </c>
      <c r="Q4155" s="11">
        <f t="shared" si="748"/>
        <v>2778</v>
      </c>
      <c r="S4155" s="11">
        <f t="shared" si="758"/>
        <v>33233</v>
      </c>
      <c r="T4155" s="11">
        <f t="shared" si="745"/>
        <v>33233</v>
      </c>
      <c r="U4155" s="11">
        <f t="shared" si="754"/>
        <v>1307</v>
      </c>
      <c r="V4155" s="11">
        <f t="shared" si="746"/>
        <v>31060</v>
      </c>
      <c r="W4155" s="12">
        <f t="shared" si="755"/>
        <v>0.93461318568892371</v>
      </c>
      <c r="X4155" s="11">
        <f t="shared" si="756"/>
        <v>2173</v>
      </c>
      <c r="Y4155" s="12">
        <f t="shared" si="757"/>
        <v>6.5386814311076347E-2</v>
      </c>
      <c r="AH4155" s="11"/>
    </row>
    <row r="4156" spans="1:34">
      <c r="A4156" s="1">
        <v>38853</v>
      </c>
      <c r="B4156" s="7" t="s">
        <v>61</v>
      </c>
      <c r="C4156" s="8" t="str">
        <f t="shared" si="753"/>
        <v>Tue</v>
      </c>
      <c r="E4156" s="10">
        <v>4</v>
      </c>
      <c r="F4156" s="9">
        <v>15924</v>
      </c>
      <c r="G4156" s="9">
        <v>8763</v>
      </c>
      <c r="H4156" s="61">
        <v>6587</v>
      </c>
      <c r="I4156" s="9">
        <v>0</v>
      </c>
      <c r="J4156" s="9">
        <v>0</v>
      </c>
      <c r="K4156" s="9">
        <v>2663</v>
      </c>
      <c r="L4156" s="16"/>
      <c r="M4156" s="16">
        <v>0</v>
      </c>
      <c r="O4156" s="11">
        <f t="shared" si="747"/>
        <v>33937</v>
      </c>
      <c r="P4156" s="11">
        <v>0</v>
      </c>
      <c r="Q4156" s="11">
        <f t="shared" si="748"/>
        <v>2663</v>
      </c>
      <c r="S4156" s="11">
        <f t="shared" si="758"/>
        <v>33937</v>
      </c>
      <c r="T4156" s="11">
        <f t="shared" si="745"/>
        <v>33937</v>
      </c>
      <c r="U4156" s="11">
        <f t="shared" si="754"/>
        <v>704</v>
      </c>
      <c r="V4156" s="11">
        <f t="shared" si="746"/>
        <v>33937</v>
      </c>
      <c r="W4156" s="12">
        <f t="shared" si="755"/>
        <v>1</v>
      </c>
      <c r="X4156" s="11">
        <f t="shared" si="756"/>
        <v>0</v>
      </c>
      <c r="Y4156" s="12">
        <f t="shared" si="757"/>
        <v>0</v>
      </c>
      <c r="AH4156" s="11"/>
    </row>
    <row r="4157" spans="1:34">
      <c r="A4157" s="1">
        <v>38854</v>
      </c>
      <c r="B4157" s="7" t="s">
        <v>61</v>
      </c>
      <c r="C4157" s="8" t="str">
        <f t="shared" si="753"/>
        <v>Wed</v>
      </c>
      <c r="E4157" s="10">
        <v>3</v>
      </c>
      <c r="F4157" s="9">
        <v>14539</v>
      </c>
      <c r="G4157" s="9">
        <v>8296</v>
      </c>
      <c r="H4157" s="61">
        <v>6127</v>
      </c>
      <c r="I4157" s="9">
        <v>0</v>
      </c>
      <c r="J4157" s="9">
        <v>0</v>
      </c>
      <c r="K4157" s="9">
        <v>2538</v>
      </c>
      <c r="L4157" s="16">
        <v>27</v>
      </c>
      <c r="M4157" s="16">
        <v>0</v>
      </c>
      <c r="O4157" s="11">
        <f t="shared" si="747"/>
        <v>31527</v>
      </c>
      <c r="P4157" s="11">
        <v>0</v>
      </c>
      <c r="Q4157" s="11">
        <f t="shared" si="748"/>
        <v>2538</v>
      </c>
      <c r="S4157" s="11">
        <f t="shared" si="758"/>
        <v>31527</v>
      </c>
      <c r="T4157" s="11">
        <f t="shared" si="745"/>
        <v>31527</v>
      </c>
      <c r="U4157" s="11">
        <f t="shared" si="754"/>
        <v>-2410</v>
      </c>
      <c r="V4157" s="11">
        <f t="shared" si="746"/>
        <v>31500</v>
      </c>
      <c r="W4157" s="12">
        <f t="shared" si="755"/>
        <v>0.99914359120753637</v>
      </c>
      <c r="X4157" s="11">
        <f t="shared" si="756"/>
        <v>27</v>
      </c>
      <c r="Y4157" s="12">
        <f t="shared" si="757"/>
        <v>8.5640879246360268E-4</v>
      </c>
      <c r="AH4157" s="11"/>
    </row>
    <row r="4158" spans="1:34">
      <c r="A4158" s="1">
        <v>38855</v>
      </c>
      <c r="B4158" s="7" t="s">
        <v>61</v>
      </c>
      <c r="C4158" s="8" t="str">
        <f t="shared" si="753"/>
        <v>Thur</v>
      </c>
      <c r="E4158" s="10">
        <v>0</v>
      </c>
      <c r="F4158" s="9">
        <v>14011</v>
      </c>
      <c r="G4158" s="9">
        <v>8586</v>
      </c>
      <c r="H4158" s="61">
        <v>6497</v>
      </c>
      <c r="I4158" s="9">
        <v>0</v>
      </c>
      <c r="J4158" s="9">
        <v>0</v>
      </c>
      <c r="K4158" s="9">
        <v>2536</v>
      </c>
      <c r="L4158" s="16"/>
      <c r="M4158" s="16">
        <v>0</v>
      </c>
      <c r="O4158" s="11">
        <f t="shared" si="747"/>
        <v>31630</v>
      </c>
      <c r="P4158" s="11">
        <v>0</v>
      </c>
      <c r="Q4158" s="11">
        <f t="shared" si="748"/>
        <v>2536</v>
      </c>
      <c r="S4158" s="11">
        <f t="shared" si="758"/>
        <v>31630</v>
      </c>
      <c r="T4158" s="11">
        <f t="shared" si="745"/>
        <v>31630</v>
      </c>
      <c r="U4158" s="11">
        <f t="shared" si="754"/>
        <v>103</v>
      </c>
      <c r="V4158" s="11">
        <f t="shared" si="746"/>
        <v>31630</v>
      </c>
      <c r="W4158" s="12">
        <f t="shared" si="755"/>
        <v>1</v>
      </c>
      <c r="X4158" s="11">
        <f t="shared" si="756"/>
        <v>0</v>
      </c>
      <c r="Y4158" s="12">
        <f t="shared" si="757"/>
        <v>0</v>
      </c>
      <c r="AH4158" s="11"/>
    </row>
    <row r="4159" spans="1:34">
      <c r="A4159" s="1">
        <v>38856</v>
      </c>
      <c r="B4159" s="7" t="s">
        <v>61</v>
      </c>
      <c r="C4159" s="8" t="str">
        <f t="shared" si="753"/>
        <v>Fri</v>
      </c>
      <c r="E4159" s="10">
        <v>2</v>
      </c>
      <c r="F4159" s="9">
        <v>13508</v>
      </c>
      <c r="G4159" s="9">
        <v>8214</v>
      </c>
      <c r="H4159" s="61">
        <v>6103</v>
      </c>
      <c r="I4159" s="9">
        <v>0</v>
      </c>
      <c r="J4159" s="9">
        <v>0</v>
      </c>
      <c r="K4159" s="9">
        <v>2646</v>
      </c>
      <c r="L4159" s="16"/>
      <c r="M4159" s="16">
        <v>0</v>
      </c>
      <c r="O4159" s="11">
        <f t="shared" si="747"/>
        <v>30471</v>
      </c>
      <c r="P4159" s="11">
        <v>0</v>
      </c>
      <c r="Q4159" s="11">
        <f t="shared" si="748"/>
        <v>2646</v>
      </c>
      <c r="S4159" s="11">
        <f t="shared" si="758"/>
        <v>30471</v>
      </c>
      <c r="T4159" s="11">
        <f t="shared" si="745"/>
        <v>30471</v>
      </c>
      <c r="U4159" s="11">
        <f t="shared" si="754"/>
        <v>-1159</v>
      </c>
      <c r="V4159" s="11">
        <f t="shared" si="746"/>
        <v>30471</v>
      </c>
      <c r="W4159" s="12">
        <f t="shared" si="755"/>
        <v>1</v>
      </c>
      <c r="X4159" s="11">
        <f t="shared" si="756"/>
        <v>0</v>
      </c>
      <c r="Y4159" s="12">
        <f t="shared" si="757"/>
        <v>0</v>
      </c>
      <c r="AH4159" s="11"/>
    </row>
    <row r="4160" spans="1:34">
      <c r="A4160" s="1">
        <v>38857</v>
      </c>
      <c r="B4160" s="7" t="s">
        <v>61</v>
      </c>
      <c r="C4160" s="8" t="str">
        <f t="shared" si="753"/>
        <v>Sat</v>
      </c>
      <c r="E4160" s="10">
        <v>0</v>
      </c>
      <c r="F4160" s="9">
        <v>11253</v>
      </c>
      <c r="G4160" s="9">
        <v>7473</v>
      </c>
      <c r="H4160" s="61">
        <v>5171</v>
      </c>
      <c r="I4160" s="9">
        <v>0</v>
      </c>
      <c r="J4160" s="9">
        <v>0</v>
      </c>
      <c r="K4160" s="9">
        <v>2476</v>
      </c>
      <c r="L4160" s="16"/>
      <c r="M4160" s="16">
        <v>0</v>
      </c>
      <c r="O4160" s="11">
        <f t="shared" si="747"/>
        <v>26373</v>
      </c>
      <c r="P4160" s="11">
        <v>0</v>
      </c>
      <c r="Q4160" s="11">
        <f t="shared" si="748"/>
        <v>2476</v>
      </c>
      <c r="S4160" s="11">
        <f t="shared" si="758"/>
        <v>26373</v>
      </c>
      <c r="T4160" s="11">
        <f t="shared" si="745"/>
        <v>26373</v>
      </c>
      <c r="U4160" s="11">
        <f t="shared" si="754"/>
        <v>-4098</v>
      </c>
      <c r="V4160" s="11">
        <f t="shared" si="746"/>
        <v>26373</v>
      </c>
      <c r="W4160" s="12">
        <f t="shared" si="755"/>
        <v>1</v>
      </c>
      <c r="X4160" s="11">
        <f t="shared" si="756"/>
        <v>0</v>
      </c>
      <c r="Y4160" s="12">
        <f t="shared" si="757"/>
        <v>0</v>
      </c>
      <c r="AH4160" s="11"/>
    </row>
    <row r="4161" spans="1:34">
      <c r="A4161" s="1">
        <v>38858</v>
      </c>
      <c r="B4161" s="7" t="s">
        <v>61</v>
      </c>
      <c r="C4161" s="8" t="str">
        <f t="shared" si="753"/>
        <v>Sun</v>
      </c>
      <c r="E4161" s="10">
        <v>0</v>
      </c>
      <c r="F4161" s="9">
        <v>11799</v>
      </c>
      <c r="G4161" s="9">
        <v>7719</v>
      </c>
      <c r="H4161" s="61">
        <v>5516</v>
      </c>
      <c r="I4161" s="9">
        <v>0</v>
      </c>
      <c r="J4161" s="9">
        <v>0</v>
      </c>
      <c r="K4161" s="9">
        <v>2545</v>
      </c>
      <c r="L4161" s="16"/>
      <c r="M4161" s="16">
        <v>0</v>
      </c>
      <c r="O4161" s="11">
        <f t="shared" si="747"/>
        <v>27579</v>
      </c>
      <c r="P4161" s="11">
        <v>32</v>
      </c>
      <c r="Q4161" s="11">
        <f t="shared" si="748"/>
        <v>2513</v>
      </c>
      <c r="S4161" s="11">
        <f t="shared" si="758"/>
        <v>27547</v>
      </c>
      <c r="T4161" s="11">
        <f t="shared" si="745"/>
        <v>27547</v>
      </c>
      <c r="U4161" s="11">
        <f t="shared" si="754"/>
        <v>1174</v>
      </c>
      <c r="V4161" s="11">
        <f t="shared" si="746"/>
        <v>27547</v>
      </c>
      <c r="W4161" s="12">
        <f t="shared" si="755"/>
        <v>1</v>
      </c>
      <c r="X4161" s="11">
        <f t="shared" si="756"/>
        <v>0</v>
      </c>
      <c r="Y4161" s="12">
        <f t="shared" si="757"/>
        <v>0</v>
      </c>
      <c r="AH4161" s="11"/>
    </row>
    <row r="4162" spans="1:34">
      <c r="A4162" s="1">
        <v>38859</v>
      </c>
      <c r="B4162" s="7" t="s">
        <v>61</v>
      </c>
      <c r="C4162" s="8" t="str">
        <f t="shared" si="753"/>
        <v>Mon</v>
      </c>
      <c r="E4162" s="10">
        <v>5</v>
      </c>
      <c r="F4162" s="9">
        <v>13732</v>
      </c>
      <c r="G4162" s="9">
        <v>8319</v>
      </c>
      <c r="H4162" s="61">
        <v>6428</v>
      </c>
      <c r="I4162" s="9">
        <v>0</v>
      </c>
      <c r="J4162" s="9">
        <v>0</v>
      </c>
      <c r="K4162" s="9">
        <v>2354</v>
      </c>
      <c r="L4162" s="16"/>
      <c r="M4162" s="16">
        <v>0</v>
      </c>
      <c r="O4162" s="11">
        <f t="shared" si="747"/>
        <v>30833</v>
      </c>
      <c r="P4162" s="11">
        <v>0</v>
      </c>
      <c r="Q4162" s="11">
        <f t="shared" si="748"/>
        <v>2354</v>
      </c>
      <c r="S4162" s="11">
        <f t="shared" si="758"/>
        <v>30833</v>
      </c>
      <c r="T4162" s="11">
        <f t="shared" si="745"/>
        <v>30833</v>
      </c>
      <c r="U4162" s="11">
        <f t="shared" si="754"/>
        <v>3286</v>
      </c>
      <c r="V4162" s="11">
        <f t="shared" si="746"/>
        <v>30833</v>
      </c>
      <c r="W4162" s="12">
        <f t="shared" si="755"/>
        <v>1</v>
      </c>
      <c r="X4162" s="11">
        <f t="shared" si="756"/>
        <v>0</v>
      </c>
      <c r="Y4162" s="12">
        <f t="shared" si="757"/>
        <v>0</v>
      </c>
      <c r="AH4162" s="11"/>
    </row>
    <row r="4163" spans="1:34">
      <c r="A4163" s="1">
        <v>38860</v>
      </c>
      <c r="B4163" s="7" t="s">
        <v>61</v>
      </c>
      <c r="C4163" s="8" t="str">
        <f t="shared" si="753"/>
        <v>Tue</v>
      </c>
      <c r="E4163" s="10">
        <v>6</v>
      </c>
      <c r="F4163" s="9">
        <v>14504</v>
      </c>
      <c r="G4163" s="9">
        <v>8506</v>
      </c>
      <c r="H4163" s="61">
        <v>6629</v>
      </c>
      <c r="I4163" s="9">
        <v>0</v>
      </c>
      <c r="J4163" s="9">
        <v>0</v>
      </c>
      <c r="K4163" s="9">
        <v>2237</v>
      </c>
      <c r="L4163" s="16"/>
      <c r="M4163" s="16">
        <v>0</v>
      </c>
      <c r="O4163" s="11">
        <f t="shared" si="747"/>
        <v>31876</v>
      </c>
      <c r="P4163" s="11">
        <v>0</v>
      </c>
      <c r="Q4163" s="11">
        <f t="shared" si="748"/>
        <v>2237</v>
      </c>
      <c r="S4163" s="11">
        <f t="shared" si="758"/>
        <v>31876</v>
      </c>
      <c r="T4163" s="11">
        <f t="shared" ref="T4163:T4226" si="759">SUM(S4163,D4163)</f>
        <v>31876</v>
      </c>
      <c r="U4163" s="11">
        <f t="shared" si="754"/>
        <v>1043</v>
      </c>
      <c r="V4163" s="11">
        <f t="shared" ref="V4163:V4226" si="760">SUM(F4163:K4163)-P4163</f>
        <v>31876</v>
      </c>
      <c r="W4163" s="12">
        <f t="shared" si="755"/>
        <v>1</v>
      </c>
      <c r="X4163" s="11">
        <f t="shared" si="756"/>
        <v>0</v>
      </c>
      <c r="Y4163" s="12">
        <f t="shared" si="757"/>
        <v>0</v>
      </c>
      <c r="AH4163" s="11"/>
    </row>
    <row r="4164" spans="1:34">
      <c r="A4164" s="1">
        <v>38861</v>
      </c>
      <c r="B4164" s="7" t="s">
        <v>61</v>
      </c>
      <c r="C4164" s="8" t="str">
        <f t="shared" si="753"/>
        <v>Wed</v>
      </c>
      <c r="E4164" s="10">
        <v>3</v>
      </c>
      <c r="F4164" s="9">
        <v>12137</v>
      </c>
      <c r="G4164" s="9">
        <v>7984</v>
      </c>
      <c r="H4164" s="61">
        <v>6103</v>
      </c>
      <c r="I4164" s="9">
        <v>0</v>
      </c>
      <c r="J4164" s="9">
        <v>25</v>
      </c>
      <c r="K4164" s="9">
        <v>2420</v>
      </c>
      <c r="L4164" s="16">
        <v>2</v>
      </c>
      <c r="M4164" s="16">
        <v>0</v>
      </c>
      <c r="O4164" s="11">
        <f t="shared" ref="O4164:O4227" si="761">SUM(F4164:M4164)</f>
        <v>28671</v>
      </c>
      <c r="P4164" s="11">
        <v>0</v>
      </c>
      <c r="Q4164" s="11">
        <f t="shared" ref="Q4164:Q4227" si="762">K4164-P4164</f>
        <v>2420</v>
      </c>
      <c r="S4164" s="11">
        <f t="shared" si="758"/>
        <v>28671</v>
      </c>
      <c r="T4164" s="11">
        <f t="shared" si="759"/>
        <v>28671</v>
      </c>
      <c r="U4164" s="11">
        <f t="shared" si="754"/>
        <v>-3205</v>
      </c>
      <c r="V4164" s="11">
        <f t="shared" si="760"/>
        <v>28669</v>
      </c>
      <c r="W4164" s="12">
        <f t="shared" si="755"/>
        <v>0.99993024310278678</v>
      </c>
      <c r="X4164" s="11">
        <f t="shared" si="756"/>
        <v>2</v>
      </c>
      <c r="Y4164" s="12">
        <f t="shared" si="757"/>
        <v>6.9756897213211957E-5</v>
      </c>
      <c r="AH4164" s="11"/>
    </row>
    <row r="4165" spans="1:34">
      <c r="A4165" s="1">
        <v>38862</v>
      </c>
      <c r="B4165" s="7" t="s">
        <v>61</v>
      </c>
      <c r="C4165" s="8" t="str">
        <f t="shared" si="753"/>
        <v>Thur</v>
      </c>
      <c r="E4165" s="10">
        <v>0</v>
      </c>
      <c r="F4165" s="9">
        <v>10853</v>
      </c>
      <c r="G4165" s="9">
        <v>7462</v>
      </c>
      <c r="H4165" s="61">
        <v>5709</v>
      </c>
      <c r="I4165" s="9">
        <v>0</v>
      </c>
      <c r="J4165" s="9">
        <v>0</v>
      </c>
      <c r="K4165" s="9">
        <v>2439</v>
      </c>
      <c r="L4165" s="16"/>
      <c r="M4165" s="16">
        <v>0</v>
      </c>
      <c r="O4165" s="11">
        <f t="shared" si="761"/>
        <v>26463</v>
      </c>
      <c r="P4165" s="11">
        <v>0</v>
      </c>
      <c r="Q4165" s="11">
        <f t="shared" si="762"/>
        <v>2439</v>
      </c>
      <c r="S4165" s="11">
        <f t="shared" si="758"/>
        <v>26463</v>
      </c>
      <c r="T4165" s="11">
        <f t="shared" si="759"/>
        <v>26463</v>
      </c>
      <c r="U4165" s="11">
        <f t="shared" si="754"/>
        <v>-2208</v>
      </c>
      <c r="V4165" s="11">
        <f t="shared" si="760"/>
        <v>26463</v>
      </c>
      <c r="W4165" s="12">
        <f t="shared" si="755"/>
        <v>1</v>
      </c>
      <c r="X4165" s="11">
        <f t="shared" si="756"/>
        <v>0</v>
      </c>
      <c r="Y4165" s="12">
        <f t="shared" si="757"/>
        <v>0</v>
      </c>
      <c r="AH4165" s="11"/>
    </row>
    <row r="4166" spans="1:34">
      <c r="A4166" s="1">
        <v>38863</v>
      </c>
      <c r="B4166" s="7" t="s">
        <v>61</v>
      </c>
      <c r="C4166" s="8" t="str">
        <f t="shared" si="753"/>
        <v>Fri</v>
      </c>
      <c r="E4166" s="10">
        <v>0</v>
      </c>
      <c r="F4166" s="9">
        <v>9810</v>
      </c>
      <c r="G4166" s="9">
        <v>7036</v>
      </c>
      <c r="H4166" s="61">
        <v>5167</v>
      </c>
      <c r="I4166" s="9">
        <v>0</v>
      </c>
      <c r="J4166" s="9">
        <v>0</v>
      </c>
      <c r="K4166" s="9">
        <v>2523</v>
      </c>
      <c r="L4166" s="16"/>
      <c r="M4166" s="16">
        <v>0</v>
      </c>
      <c r="O4166" s="11">
        <f t="shared" si="761"/>
        <v>24536</v>
      </c>
      <c r="P4166" s="11">
        <v>0</v>
      </c>
      <c r="Q4166" s="11">
        <f t="shared" si="762"/>
        <v>2523</v>
      </c>
      <c r="S4166" s="11">
        <f t="shared" si="758"/>
        <v>24536</v>
      </c>
      <c r="T4166" s="25">
        <f t="shared" si="759"/>
        <v>24536</v>
      </c>
      <c r="U4166" s="11">
        <f t="shared" si="754"/>
        <v>-1927</v>
      </c>
      <c r="V4166" s="11">
        <f t="shared" si="760"/>
        <v>24536</v>
      </c>
      <c r="W4166" s="12">
        <f t="shared" si="755"/>
        <v>1</v>
      </c>
      <c r="X4166" s="11">
        <f t="shared" si="756"/>
        <v>0</v>
      </c>
      <c r="Y4166" s="12">
        <f t="shared" si="757"/>
        <v>0</v>
      </c>
      <c r="AH4166" s="11"/>
    </row>
    <row r="4167" spans="1:34">
      <c r="A4167" s="1">
        <v>38864</v>
      </c>
      <c r="B4167" s="7" t="s">
        <v>61</v>
      </c>
      <c r="C4167" s="8" t="str">
        <f t="shared" si="753"/>
        <v>Sat</v>
      </c>
      <c r="E4167" s="10">
        <v>0</v>
      </c>
      <c r="F4167" s="9">
        <v>9071</v>
      </c>
      <c r="G4167" s="9">
        <v>6737</v>
      </c>
      <c r="H4167" s="61">
        <v>4355</v>
      </c>
      <c r="I4167" s="9">
        <v>0</v>
      </c>
      <c r="J4167" s="9">
        <v>0</v>
      </c>
      <c r="K4167" s="9">
        <v>2522</v>
      </c>
      <c r="L4167" s="16"/>
      <c r="M4167" s="16">
        <v>0</v>
      </c>
      <c r="O4167" s="11">
        <f t="shared" si="761"/>
        <v>22685</v>
      </c>
      <c r="P4167" s="11">
        <v>0</v>
      </c>
      <c r="Q4167" s="11">
        <f t="shared" si="762"/>
        <v>2522</v>
      </c>
      <c r="S4167" s="11">
        <f t="shared" si="758"/>
        <v>22685</v>
      </c>
      <c r="T4167" s="25">
        <f t="shared" si="759"/>
        <v>22685</v>
      </c>
      <c r="U4167" s="11">
        <f t="shared" si="754"/>
        <v>-1851</v>
      </c>
      <c r="V4167" s="11">
        <f t="shared" si="760"/>
        <v>22685</v>
      </c>
      <c r="W4167" s="12">
        <f t="shared" si="755"/>
        <v>1</v>
      </c>
      <c r="X4167" s="11">
        <f t="shared" si="756"/>
        <v>0</v>
      </c>
      <c r="Y4167" s="12">
        <f t="shared" si="757"/>
        <v>0</v>
      </c>
      <c r="AH4167" s="11"/>
    </row>
    <row r="4168" spans="1:34">
      <c r="A4168" s="1">
        <v>38865</v>
      </c>
      <c r="B4168" s="7" t="s">
        <v>61</v>
      </c>
      <c r="C4168" s="8" t="str">
        <f t="shared" si="753"/>
        <v>Sun</v>
      </c>
      <c r="E4168" s="10">
        <v>0</v>
      </c>
      <c r="F4168" s="9">
        <v>8279</v>
      </c>
      <c r="G4168" s="9">
        <v>6582</v>
      </c>
      <c r="H4168" s="61">
        <v>4025</v>
      </c>
      <c r="I4168" s="9">
        <v>0</v>
      </c>
      <c r="J4168" s="9">
        <v>0</v>
      </c>
      <c r="K4168" s="9">
        <v>2413</v>
      </c>
      <c r="L4168" s="16">
        <v>1</v>
      </c>
      <c r="M4168" s="16">
        <v>0</v>
      </c>
      <c r="O4168" s="11">
        <f t="shared" si="761"/>
        <v>21300</v>
      </c>
      <c r="P4168" s="11">
        <v>0</v>
      </c>
      <c r="Q4168" s="11">
        <f t="shared" si="762"/>
        <v>2413</v>
      </c>
      <c r="S4168" s="11">
        <f t="shared" si="758"/>
        <v>21300</v>
      </c>
      <c r="T4168" s="25">
        <f t="shared" si="759"/>
        <v>21300</v>
      </c>
      <c r="U4168" s="11">
        <f t="shared" si="754"/>
        <v>-1385</v>
      </c>
      <c r="V4168" s="11">
        <f t="shared" si="760"/>
        <v>21299</v>
      </c>
      <c r="W4168" s="12">
        <f t="shared" si="755"/>
        <v>0.99995305164319248</v>
      </c>
      <c r="X4168" s="11">
        <f t="shared" si="756"/>
        <v>1</v>
      </c>
      <c r="Y4168" s="12">
        <f t="shared" si="757"/>
        <v>4.6948356807511737E-5</v>
      </c>
      <c r="AH4168" s="11"/>
    </row>
    <row r="4169" spans="1:34">
      <c r="A4169" s="1">
        <v>38866</v>
      </c>
      <c r="B4169" s="7" t="s">
        <v>61</v>
      </c>
      <c r="C4169" s="8" t="str">
        <f t="shared" si="753"/>
        <v>Mon</v>
      </c>
      <c r="E4169" s="10">
        <v>0</v>
      </c>
      <c r="F4169" s="9">
        <v>9175</v>
      </c>
      <c r="G4169" s="9">
        <v>7049</v>
      </c>
      <c r="H4169" s="61">
        <v>4592</v>
      </c>
      <c r="I4169" s="9">
        <v>0</v>
      </c>
      <c r="J4169" s="9">
        <v>0</v>
      </c>
      <c r="K4169" s="9">
        <v>4819</v>
      </c>
      <c r="L4169" s="16"/>
      <c r="M4169" s="16">
        <v>0</v>
      </c>
      <c r="O4169" s="11">
        <f t="shared" si="761"/>
        <v>25635</v>
      </c>
      <c r="P4169" s="11">
        <v>2302</v>
      </c>
      <c r="Q4169" s="11">
        <f t="shared" si="762"/>
        <v>2517</v>
      </c>
      <c r="S4169" s="11">
        <f t="shared" si="758"/>
        <v>23333</v>
      </c>
      <c r="T4169" s="25">
        <f t="shared" si="759"/>
        <v>23333</v>
      </c>
      <c r="U4169" s="11">
        <f t="shared" si="754"/>
        <v>2033</v>
      </c>
      <c r="V4169" s="11">
        <f t="shared" si="760"/>
        <v>23333</v>
      </c>
      <c r="W4169" s="12">
        <f t="shared" si="755"/>
        <v>1</v>
      </c>
      <c r="X4169" s="11">
        <f t="shared" si="756"/>
        <v>0</v>
      </c>
      <c r="Y4169" s="12">
        <f t="shared" si="757"/>
        <v>0</v>
      </c>
      <c r="AH4169" s="11"/>
    </row>
    <row r="4170" spans="1:34">
      <c r="A4170" s="1">
        <v>38867</v>
      </c>
      <c r="B4170" s="7" t="s">
        <v>61</v>
      </c>
      <c r="C4170" s="8" t="str">
        <f t="shared" si="753"/>
        <v>Tue</v>
      </c>
      <c r="E4170" s="10">
        <v>0</v>
      </c>
      <c r="F4170" s="9">
        <v>10418</v>
      </c>
      <c r="G4170" s="9">
        <v>7734</v>
      </c>
      <c r="H4170" s="61">
        <v>5641</v>
      </c>
      <c r="I4170" s="9">
        <v>0</v>
      </c>
      <c r="J4170" s="9">
        <v>0</v>
      </c>
      <c r="K4170" s="9">
        <v>38235</v>
      </c>
      <c r="L4170" s="16"/>
      <c r="M4170" s="16">
        <v>0</v>
      </c>
      <c r="O4170" s="11">
        <f t="shared" si="761"/>
        <v>62028</v>
      </c>
      <c r="P4170" s="11">
        <v>35979</v>
      </c>
      <c r="Q4170" s="11">
        <f t="shared" si="762"/>
        <v>2256</v>
      </c>
      <c r="S4170" s="11">
        <f t="shared" si="758"/>
        <v>26049</v>
      </c>
      <c r="T4170" s="11">
        <f t="shared" si="759"/>
        <v>26049</v>
      </c>
      <c r="U4170" s="11">
        <f t="shared" si="754"/>
        <v>2716</v>
      </c>
      <c r="V4170" s="11">
        <f t="shared" si="760"/>
        <v>26049</v>
      </c>
      <c r="W4170" s="12">
        <f t="shared" si="755"/>
        <v>1</v>
      </c>
      <c r="X4170" s="11">
        <f t="shared" si="756"/>
        <v>0</v>
      </c>
      <c r="Y4170" s="12">
        <f t="shared" si="757"/>
        <v>0</v>
      </c>
      <c r="AH4170" s="11"/>
    </row>
    <row r="4171" spans="1:34">
      <c r="A4171" s="1">
        <v>38868</v>
      </c>
      <c r="B4171" s="7" t="s">
        <v>61</v>
      </c>
      <c r="C4171" s="8" t="str">
        <f t="shared" si="753"/>
        <v>Wed</v>
      </c>
      <c r="E4171" s="10">
        <v>0</v>
      </c>
      <c r="F4171" s="9">
        <v>10294</v>
      </c>
      <c r="G4171" s="9">
        <v>7702</v>
      </c>
      <c r="H4171" s="61">
        <v>5589</v>
      </c>
      <c r="I4171" s="9">
        <v>0</v>
      </c>
      <c r="J4171" s="9">
        <v>0</v>
      </c>
      <c r="K4171" s="9">
        <v>38045</v>
      </c>
      <c r="L4171" s="16"/>
      <c r="M4171" s="16">
        <v>0</v>
      </c>
      <c r="O4171" s="11">
        <f t="shared" si="761"/>
        <v>61630</v>
      </c>
      <c r="P4171" s="11">
        <v>36052</v>
      </c>
      <c r="Q4171" s="11">
        <f t="shared" si="762"/>
        <v>1993</v>
      </c>
      <c r="S4171" s="11">
        <f t="shared" si="758"/>
        <v>25578</v>
      </c>
      <c r="T4171" s="11">
        <f t="shared" si="759"/>
        <v>25578</v>
      </c>
      <c r="U4171" s="11">
        <f t="shared" si="754"/>
        <v>-471</v>
      </c>
      <c r="V4171" s="11">
        <f t="shared" si="760"/>
        <v>25578</v>
      </c>
      <c r="W4171" s="12">
        <f t="shared" si="755"/>
        <v>1</v>
      </c>
      <c r="X4171" s="11">
        <f t="shared" si="756"/>
        <v>0</v>
      </c>
      <c r="Y4171" s="12">
        <f t="shared" si="757"/>
        <v>0</v>
      </c>
      <c r="AH4171" s="11"/>
    </row>
    <row r="4172" spans="1:34">
      <c r="A4172" s="1">
        <v>38869</v>
      </c>
      <c r="B4172" s="7" t="s">
        <v>62</v>
      </c>
      <c r="C4172" s="8" t="str">
        <f t="shared" si="753"/>
        <v>Thur</v>
      </c>
      <c r="E4172" s="10">
        <v>0</v>
      </c>
      <c r="F4172" s="9">
        <v>10137</v>
      </c>
      <c r="G4172" s="9">
        <v>7653</v>
      </c>
      <c r="H4172" s="61">
        <v>5497</v>
      </c>
      <c r="I4172" s="9">
        <v>0</v>
      </c>
      <c r="J4172" s="9">
        <v>0</v>
      </c>
      <c r="K4172" s="9">
        <v>33113</v>
      </c>
      <c r="L4172" s="16">
        <v>0</v>
      </c>
      <c r="M4172" s="16">
        <v>0</v>
      </c>
      <c r="O4172" s="11">
        <f t="shared" si="761"/>
        <v>56400</v>
      </c>
      <c r="P4172" s="11">
        <v>31278</v>
      </c>
      <c r="Q4172" s="11">
        <f t="shared" si="762"/>
        <v>1835</v>
      </c>
      <c r="S4172" s="11">
        <f t="shared" ref="S4172:S4235" si="763">O4172-P4172</f>
        <v>25122</v>
      </c>
      <c r="T4172" s="11">
        <f t="shared" si="759"/>
        <v>25122</v>
      </c>
      <c r="U4172" s="11">
        <f t="shared" ref="U4172:U4232" si="764">S4172-S4171</f>
        <v>-456</v>
      </c>
      <c r="V4172" s="11">
        <f t="shared" si="760"/>
        <v>25122</v>
      </c>
      <c r="W4172" s="12">
        <f t="shared" ref="W4172:W4201" si="765">V4172/S4172</f>
        <v>1</v>
      </c>
      <c r="X4172" s="11">
        <f t="shared" ref="X4172:X4201" si="766">SUM(L4172:M4172)</f>
        <v>0</v>
      </c>
      <c r="Y4172" s="12">
        <f t="shared" ref="Y4172:Y4201" si="767">X4172/S4172</f>
        <v>0</v>
      </c>
      <c r="AH4172" s="11"/>
    </row>
    <row r="4173" spans="1:34">
      <c r="A4173" s="1">
        <v>38870</v>
      </c>
      <c r="B4173" s="7" t="s">
        <v>62</v>
      </c>
      <c r="C4173" s="8" t="str">
        <f t="shared" si="753"/>
        <v>Fri</v>
      </c>
      <c r="E4173" s="10">
        <v>0</v>
      </c>
      <c r="F4173" s="9">
        <v>9074</v>
      </c>
      <c r="G4173" s="9">
        <v>7078</v>
      </c>
      <c r="H4173" s="61">
        <v>5079</v>
      </c>
      <c r="I4173" s="9">
        <v>0</v>
      </c>
      <c r="J4173" s="9">
        <v>0</v>
      </c>
      <c r="K4173" s="9">
        <v>28814</v>
      </c>
      <c r="L4173" s="16">
        <v>0</v>
      </c>
      <c r="M4173" s="16">
        <v>0</v>
      </c>
      <c r="O4173" s="11">
        <f t="shared" si="761"/>
        <v>50045</v>
      </c>
      <c r="P4173" s="11">
        <v>26693</v>
      </c>
      <c r="Q4173" s="11">
        <f t="shared" si="762"/>
        <v>2121</v>
      </c>
      <c r="S4173" s="11">
        <f t="shared" si="763"/>
        <v>23352</v>
      </c>
      <c r="T4173" s="11">
        <f t="shared" si="759"/>
        <v>23352</v>
      </c>
      <c r="U4173" s="11">
        <f t="shared" si="764"/>
        <v>-1770</v>
      </c>
      <c r="V4173" s="11">
        <f t="shared" si="760"/>
        <v>23352</v>
      </c>
      <c r="W4173" s="12">
        <f t="shared" si="765"/>
        <v>1</v>
      </c>
      <c r="X4173" s="11">
        <f t="shared" si="766"/>
        <v>0</v>
      </c>
      <c r="Y4173" s="12">
        <f t="shared" si="767"/>
        <v>0</v>
      </c>
      <c r="AH4173" s="11"/>
    </row>
    <row r="4174" spans="1:34">
      <c r="A4174" s="1">
        <v>38871</v>
      </c>
      <c r="B4174" s="7" t="s">
        <v>62</v>
      </c>
      <c r="C4174" s="8" t="str">
        <f t="shared" si="753"/>
        <v>Sat</v>
      </c>
      <c r="E4174" s="10">
        <v>0</v>
      </c>
      <c r="F4174" s="9">
        <v>8790</v>
      </c>
      <c r="G4174" s="9">
        <v>6820</v>
      </c>
      <c r="H4174" s="61">
        <v>4601</v>
      </c>
      <c r="I4174" s="9">
        <v>0</v>
      </c>
      <c r="J4174" s="9">
        <v>0</v>
      </c>
      <c r="K4174" s="9">
        <v>11224</v>
      </c>
      <c r="L4174" s="16">
        <v>0</v>
      </c>
      <c r="M4174" s="16">
        <v>0</v>
      </c>
      <c r="O4174" s="11">
        <f t="shared" si="761"/>
        <v>31435</v>
      </c>
      <c r="P4174" s="11">
        <v>9084</v>
      </c>
      <c r="Q4174" s="11">
        <f t="shared" si="762"/>
        <v>2140</v>
      </c>
      <c r="S4174" s="11">
        <f t="shared" si="763"/>
        <v>22351</v>
      </c>
      <c r="T4174" s="11">
        <f t="shared" si="759"/>
        <v>22351</v>
      </c>
      <c r="U4174" s="11">
        <f t="shared" si="764"/>
        <v>-1001</v>
      </c>
      <c r="V4174" s="11">
        <f t="shared" si="760"/>
        <v>22351</v>
      </c>
      <c r="W4174" s="12">
        <f t="shared" si="765"/>
        <v>1</v>
      </c>
      <c r="X4174" s="11">
        <f t="shared" si="766"/>
        <v>0</v>
      </c>
      <c r="Y4174" s="12">
        <f t="shared" si="767"/>
        <v>0</v>
      </c>
      <c r="AH4174" s="11"/>
    </row>
    <row r="4175" spans="1:34">
      <c r="A4175" s="1">
        <v>38872</v>
      </c>
      <c r="B4175" s="7" t="s">
        <v>62</v>
      </c>
      <c r="C4175" s="8" t="str">
        <f t="shared" si="753"/>
        <v>Sun</v>
      </c>
      <c r="E4175" s="10">
        <v>0</v>
      </c>
      <c r="F4175" s="9">
        <v>9302</v>
      </c>
      <c r="G4175" s="9">
        <v>7082</v>
      </c>
      <c r="H4175" s="61">
        <v>4976</v>
      </c>
      <c r="I4175" s="9">
        <v>0</v>
      </c>
      <c r="J4175" s="9">
        <v>0</v>
      </c>
      <c r="K4175" s="9">
        <v>2397</v>
      </c>
      <c r="L4175" s="16">
        <v>0</v>
      </c>
      <c r="M4175" s="16">
        <v>0</v>
      </c>
      <c r="O4175" s="11">
        <f t="shared" si="761"/>
        <v>23757</v>
      </c>
      <c r="P4175" s="11">
        <v>0</v>
      </c>
      <c r="Q4175" s="11">
        <f t="shared" si="762"/>
        <v>2397</v>
      </c>
      <c r="S4175" s="11">
        <f t="shared" si="763"/>
        <v>23757</v>
      </c>
      <c r="T4175" s="11">
        <f t="shared" si="759"/>
        <v>23757</v>
      </c>
      <c r="U4175" s="11">
        <f t="shared" si="764"/>
        <v>1406</v>
      </c>
      <c r="V4175" s="11">
        <f t="shared" si="760"/>
        <v>23757</v>
      </c>
      <c r="W4175" s="12">
        <f t="shared" si="765"/>
        <v>1</v>
      </c>
      <c r="X4175" s="11">
        <f t="shared" si="766"/>
        <v>0</v>
      </c>
      <c r="Y4175" s="12">
        <f t="shared" si="767"/>
        <v>0</v>
      </c>
      <c r="AH4175" s="11"/>
    </row>
    <row r="4176" spans="1:34">
      <c r="A4176" s="1">
        <v>38873</v>
      </c>
      <c r="B4176" s="7" t="s">
        <v>62</v>
      </c>
      <c r="C4176" s="8" t="str">
        <f t="shared" si="753"/>
        <v>Mon</v>
      </c>
      <c r="E4176" s="10">
        <v>0</v>
      </c>
      <c r="F4176" s="9">
        <v>10519</v>
      </c>
      <c r="G4176" s="9">
        <v>7704</v>
      </c>
      <c r="H4176" s="61">
        <v>5657</v>
      </c>
      <c r="I4176" s="9">
        <v>0</v>
      </c>
      <c r="J4176" s="9">
        <v>0</v>
      </c>
      <c r="K4176" s="9">
        <v>2430</v>
      </c>
      <c r="L4176" s="16">
        <v>0</v>
      </c>
      <c r="M4176" s="16">
        <v>0</v>
      </c>
      <c r="O4176" s="11">
        <f t="shared" si="761"/>
        <v>26310</v>
      </c>
      <c r="P4176" s="11">
        <v>0</v>
      </c>
      <c r="Q4176" s="11">
        <f t="shared" si="762"/>
        <v>2430</v>
      </c>
      <c r="S4176" s="11">
        <f t="shared" si="763"/>
        <v>26310</v>
      </c>
      <c r="T4176" s="11">
        <f t="shared" si="759"/>
        <v>26310</v>
      </c>
      <c r="U4176" s="11">
        <f t="shared" si="764"/>
        <v>2553</v>
      </c>
      <c r="V4176" s="11">
        <f t="shared" si="760"/>
        <v>26310</v>
      </c>
      <c r="W4176" s="12">
        <f t="shared" si="765"/>
        <v>1</v>
      </c>
      <c r="X4176" s="11">
        <f t="shared" si="766"/>
        <v>0</v>
      </c>
      <c r="Y4176" s="12">
        <f t="shared" si="767"/>
        <v>0</v>
      </c>
      <c r="AH4176" s="11"/>
    </row>
    <row r="4177" spans="1:34">
      <c r="A4177" s="1">
        <v>38874</v>
      </c>
      <c r="B4177" s="7" t="s">
        <v>62</v>
      </c>
      <c r="C4177" s="8" t="str">
        <f t="shared" si="753"/>
        <v>Tue</v>
      </c>
      <c r="E4177" s="10">
        <v>0</v>
      </c>
      <c r="F4177" s="9">
        <v>10853</v>
      </c>
      <c r="G4177" s="9">
        <v>7773</v>
      </c>
      <c r="H4177" s="61">
        <v>5722</v>
      </c>
      <c r="I4177" s="9">
        <v>0</v>
      </c>
      <c r="J4177" s="9">
        <v>0</v>
      </c>
      <c r="K4177" s="9">
        <v>2449</v>
      </c>
      <c r="L4177" s="16">
        <v>0</v>
      </c>
      <c r="M4177" s="16">
        <v>0</v>
      </c>
      <c r="O4177" s="11">
        <f t="shared" si="761"/>
        <v>26797</v>
      </c>
      <c r="P4177" s="11">
        <v>0</v>
      </c>
      <c r="Q4177" s="11">
        <f t="shared" si="762"/>
        <v>2449</v>
      </c>
      <c r="S4177" s="11">
        <f t="shared" si="763"/>
        <v>26797</v>
      </c>
      <c r="T4177" s="11">
        <f t="shared" si="759"/>
        <v>26797</v>
      </c>
      <c r="U4177" s="11">
        <f t="shared" si="764"/>
        <v>487</v>
      </c>
      <c r="V4177" s="11">
        <f t="shared" si="760"/>
        <v>26797</v>
      </c>
      <c r="W4177" s="12">
        <f t="shared" si="765"/>
        <v>1</v>
      </c>
      <c r="X4177" s="11">
        <f t="shared" si="766"/>
        <v>0</v>
      </c>
      <c r="Y4177" s="12">
        <f t="shared" si="767"/>
        <v>0</v>
      </c>
      <c r="AH4177" s="11"/>
    </row>
    <row r="4178" spans="1:34">
      <c r="A4178" s="1">
        <v>38875</v>
      </c>
      <c r="B4178" s="7" t="s">
        <v>62</v>
      </c>
      <c r="C4178" s="8" t="str">
        <f t="shared" si="753"/>
        <v>Wed</v>
      </c>
      <c r="E4178" s="10">
        <v>0</v>
      </c>
      <c r="F4178" s="9">
        <v>10336</v>
      </c>
      <c r="G4178" s="9">
        <v>7327</v>
      </c>
      <c r="H4178" s="61">
        <v>5576</v>
      </c>
      <c r="I4178" s="9">
        <v>0</v>
      </c>
      <c r="J4178" s="9">
        <v>0</v>
      </c>
      <c r="K4178" s="9">
        <v>2581</v>
      </c>
      <c r="L4178" s="16">
        <v>0</v>
      </c>
      <c r="M4178" s="16">
        <v>0</v>
      </c>
      <c r="O4178" s="11">
        <f t="shared" si="761"/>
        <v>25820</v>
      </c>
      <c r="P4178" s="11">
        <v>0</v>
      </c>
      <c r="Q4178" s="11">
        <f t="shared" si="762"/>
        <v>2581</v>
      </c>
      <c r="S4178" s="11">
        <f t="shared" si="763"/>
        <v>25820</v>
      </c>
      <c r="T4178" s="11">
        <f t="shared" si="759"/>
        <v>25820</v>
      </c>
      <c r="U4178" s="11">
        <f t="shared" si="764"/>
        <v>-977</v>
      </c>
      <c r="V4178" s="11">
        <f t="shared" si="760"/>
        <v>25820</v>
      </c>
      <c r="W4178" s="12">
        <f t="shared" si="765"/>
        <v>1</v>
      </c>
      <c r="X4178" s="11">
        <f t="shared" si="766"/>
        <v>0</v>
      </c>
      <c r="Y4178" s="12">
        <f t="shared" si="767"/>
        <v>0</v>
      </c>
      <c r="AH4178" s="11"/>
    </row>
    <row r="4179" spans="1:34">
      <c r="A4179" s="1">
        <v>38876</v>
      </c>
      <c r="B4179" s="7" t="s">
        <v>62</v>
      </c>
      <c r="C4179" s="8" t="str">
        <f t="shared" si="753"/>
        <v>Thur</v>
      </c>
      <c r="E4179" s="10">
        <v>0</v>
      </c>
      <c r="F4179" s="9">
        <v>10367</v>
      </c>
      <c r="G4179" s="9">
        <v>7276</v>
      </c>
      <c r="H4179" s="61">
        <v>5607</v>
      </c>
      <c r="I4179" s="9">
        <v>0</v>
      </c>
      <c r="J4179" s="9">
        <v>0</v>
      </c>
      <c r="K4179" s="9">
        <v>2570</v>
      </c>
      <c r="L4179" s="16">
        <v>0</v>
      </c>
      <c r="M4179" s="16">
        <v>0</v>
      </c>
      <c r="O4179" s="11">
        <f t="shared" si="761"/>
        <v>25820</v>
      </c>
      <c r="P4179" s="11">
        <v>0</v>
      </c>
      <c r="Q4179" s="11">
        <f t="shared" si="762"/>
        <v>2570</v>
      </c>
      <c r="S4179" s="11">
        <f t="shared" si="763"/>
        <v>25820</v>
      </c>
      <c r="T4179" s="11">
        <f t="shared" si="759"/>
        <v>25820</v>
      </c>
      <c r="U4179" s="11">
        <f t="shared" si="764"/>
        <v>0</v>
      </c>
      <c r="V4179" s="11">
        <f t="shared" si="760"/>
        <v>25820</v>
      </c>
      <c r="W4179" s="12">
        <f t="shared" si="765"/>
        <v>1</v>
      </c>
      <c r="X4179" s="11">
        <f t="shared" si="766"/>
        <v>0</v>
      </c>
      <c r="Y4179" s="12">
        <f t="shared" si="767"/>
        <v>0</v>
      </c>
      <c r="AH4179" s="11"/>
    </row>
    <row r="4180" spans="1:34">
      <c r="A4180" s="1">
        <v>38877</v>
      </c>
      <c r="B4180" s="7" t="s">
        <v>62</v>
      </c>
      <c r="C4180" s="8" t="str">
        <f t="shared" si="753"/>
        <v>Fri</v>
      </c>
      <c r="E4180" s="10">
        <v>0</v>
      </c>
      <c r="F4180" s="9">
        <v>9436</v>
      </c>
      <c r="G4180" s="9">
        <v>6780</v>
      </c>
      <c r="H4180" s="61">
        <v>5169</v>
      </c>
      <c r="I4180" s="9">
        <v>0</v>
      </c>
      <c r="J4180" s="9">
        <v>0</v>
      </c>
      <c r="K4180" s="9">
        <v>2373</v>
      </c>
      <c r="L4180" s="16">
        <v>0</v>
      </c>
      <c r="M4180" s="16">
        <v>0</v>
      </c>
      <c r="O4180" s="11">
        <f t="shared" si="761"/>
        <v>23758</v>
      </c>
      <c r="P4180" s="11">
        <v>0</v>
      </c>
      <c r="Q4180" s="11">
        <f t="shared" si="762"/>
        <v>2373</v>
      </c>
      <c r="S4180" s="11">
        <f t="shared" si="763"/>
        <v>23758</v>
      </c>
      <c r="T4180" s="11">
        <f t="shared" si="759"/>
        <v>23758</v>
      </c>
      <c r="U4180" s="11">
        <f t="shared" si="764"/>
        <v>-2062</v>
      </c>
      <c r="V4180" s="11">
        <f t="shared" si="760"/>
        <v>23758</v>
      </c>
      <c r="W4180" s="12">
        <f t="shared" si="765"/>
        <v>1</v>
      </c>
      <c r="X4180" s="11">
        <f t="shared" si="766"/>
        <v>0</v>
      </c>
      <c r="Y4180" s="12">
        <f t="shared" si="767"/>
        <v>0</v>
      </c>
      <c r="AH4180" s="11"/>
    </row>
    <row r="4181" spans="1:34">
      <c r="A4181" s="1">
        <v>38878</v>
      </c>
      <c r="B4181" s="7" t="s">
        <v>62</v>
      </c>
      <c r="C4181" s="8" t="str">
        <f t="shared" si="753"/>
        <v>Sat</v>
      </c>
      <c r="E4181" s="10">
        <v>0</v>
      </c>
      <c r="F4181" s="9">
        <v>8795</v>
      </c>
      <c r="G4181" s="9">
        <v>6440</v>
      </c>
      <c r="H4181" s="61">
        <v>4774</v>
      </c>
      <c r="I4181" s="9">
        <v>0</v>
      </c>
      <c r="J4181" s="9">
        <v>0</v>
      </c>
      <c r="K4181" s="9">
        <v>2353</v>
      </c>
      <c r="L4181" s="16">
        <v>0</v>
      </c>
      <c r="M4181" s="16">
        <v>0</v>
      </c>
      <c r="O4181" s="11">
        <f t="shared" si="761"/>
        <v>22362</v>
      </c>
      <c r="P4181" s="11">
        <v>0</v>
      </c>
      <c r="Q4181" s="11">
        <f t="shared" si="762"/>
        <v>2353</v>
      </c>
      <c r="S4181" s="11">
        <f t="shared" si="763"/>
        <v>22362</v>
      </c>
      <c r="T4181" s="11">
        <f t="shared" si="759"/>
        <v>22362</v>
      </c>
      <c r="U4181" s="11">
        <f t="shared" si="764"/>
        <v>-1396</v>
      </c>
      <c r="V4181" s="11">
        <f t="shared" si="760"/>
        <v>22362</v>
      </c>
      <c r="W4181" s="12">
        <f t="shared" si="765"/>
        <v>1</v>
      </c>
      <c r="X4181" s="11">
        <f t="shared" si="766"/>
        <v>0</v>
      </c>
      <c r="Y4181" s="12">
        <f t="shared" si="767"/>
        <v>0</v>
      </c>
      <c r="AH4181" s="11"/>
    </row>
    <row r="4182" spans="1:34">
      <c r="A4182" s="1">
        <v>38879</v>
      </c>
      <c r="B4182" s="7" t="s">
        <v>62</v>
      </c>
      <c r="C4182" s="8" t="str">
        <f t="shared" si="753"/>
        <v>Sun</v>
      </c>
      <c r="E4182" s="10">
        <v>0</v>
      </c>
      <c r="F4182" s="9">
        <v>9340</v>
      </c>
      <c r="G4182" s="9">
        <v>6567</v>
      </c>
      <c r="H4182" s="61">
        <v>5123</v>
      </c>
      <c r="I4182" s="9">
        <v>0</v>
      </c>
      <c r="J4182" s="9">
        <v>0</v>
      </c>
      <c r="K4182" s="9">
        <v>2632</v>
      </c>
      <c r="L4182" s="16">
        <v>0</v>
      </c>
      <c r="M4182" s="16">
        <v>0</v>
      </c>
      <c r="O4182" s="11">
        <f t="shared" si="761"/>
        <v>23662</v>
      </c>
      <c r="P4182" s="11">
        <v>0</v>
      </c>
      <c r="Q4182" s="11">
        <f t="shared" si="762"/>
        <v>2632</v>
      </c>
      <c r="S4182" s="11">
        <f t="shared" si="763"/>
        <v>23662</v>
      </c>
      <c r="T4182" s="11">
        <f t="shared" si="759"/>
        <v>23662</v>
      </c>
      <c r="U4182" s="11">
        <f t="shared" si="764"/>
        <v>1300</v>
      </c>
      <c r="V4182" s="11">
        <f t="shared" si="760"/>
        <v>23662</v>
      </c>
      <c r="W4182" s="12">
        <f t="shared" si="765"/>
        <v>1</v>
      </c>
      <c r="X4182" s="11">
        <f t="shared" si="766"/>
        <v>0</v>
      </c>
      <c r="Y4182" s="12">
        <f t="shared" si="767"/>
        <v>0</v>
      </c>
      <c r="AH4182" s="11"/>
    </row>
    <row r="4183" spans="1:34">
      <c r="A4183" s="1">
        <v>38880</v>
      </c>
      <c r="B4183" s="7" t="s">
        <v>62</v>
      </c>
      <c r="C4183" s="8" t="str">
        <f t="shared" si="753"/>
        <v>Mon</v>
      </c>
      <c r="E4183" s="10">
        <v>5</v>
      </c>
      <c r="F4183" s="9">
        <v>11348</v>
      </c>
      <c r="G4183" s="9">
        <v>7527</v>
      </c>
      <c r="H4183" s="61">
        <v>5878</v>
      </c>
      <c r="I4183" s="9">
        <v>0</v>
      </c>
      <c r="J4183" s="9">
        <v>0</v>
      </c>
      <c r="K4183" s="9">
        <v>4213</v>
      </c>
      <c r="L4183" s="16">
        <v>0</v>
      </c>
      <c r="M4183" s="16">
        <v>0</v>
      </c>
      <c r="O4183" s="11">
        <f t="shared" si="761"/>
        <v>28966</v>
      </c>
      <c r="P4183" s="11">
        <v>981</v>
      </c>
      <c r="Q4183" s="11">
        <f t="shared" si="762"/>
        <v>3232</v>
      </c>
      <c r="S4183" s="11">
        <f t="shared" si="763"/>
        <v>27985</v>
      </c>
      <c r="T4183" s="11">
        <f t="shared" si="759"/>
        <v>27985</v>
      </c>
      <c r="U4183" s="11">
        <f t="shared" si="764"/>
        <v>4323</v>
      </c>
      <c r="V4183" s="11">
        <f t="shared" si="760"/>
        <v>27985</v>
      </c>
      <c r="W4183" s="12">
        <f t="shared" si="765"/>
        <v>1</v>
      </c>
      <c r="X4183" s="11">
        <f t="shared" si="766"/>
        <v>0</v>
      </c>
      <c r="Y4183" s="12">
        <f t="shared" si="767"/>
        <v>0</v>
      </c>
      <c r="AH4183" s="11"/>
    </row>
    <row r="4184" spans="1:34">
      <c r="A4184" s="1">
        <v>38881</v>
      </c>
      <c r="B4184" s="7" t="s">
        <v>62</v>
      </c>
      <c r="C4184" s="8" t="str">
        <f t="shared" si="753"/>
        <v>Tue</v>
      </c>
      <c r="E4184" s="10">
        <v>0</v>
      </c>
      <c r="F4184" s="9">
        <v>10618</v>
      </c>
      <c r="G4184" s="9">
        <v>7137</v>
      </c>
      <c r="H4184" s="61">
        <v>5824</v>
      </c>
      <c r="I4184" s="9">
        <v>0</v>
      </c>
      <c r="J4184" s="9">
        <v>0</v>
      </c>
      <c r="K4184" s="9">
        <v>8155</v>
      </c>
      <c r="L4184" s="16">
        <v>0</v>
      </c>
      <c r="M4184" s="16">
        <v>0</v>
      </c>
      <c r="O4184" s="11">
        <f t="shared" si="761"/>
        <v>31734</v>
      </c>
      <c r="P4184" s="11">
        <v>5719</v>
      </c>
      <c r="Q4184" s="11">
        <f t="shared" si="762"/>
        <v>2436</v>
      </c>
      <c r="S4184" s="11">
        <f t="shared" si="763"/>
        <v>26015</v>
      </c>
      <c r="T4184" s="11">
        <f t="shared" si="759"/>
        <v>26015</v>
      </c>
      <c r="U4184" s="11">
        <f t="shared" si="764"/>
        <v>-1970</v>
      </c>
      <c r="V4184" s="11">
        <f t="shared" si="760"/>
        <v>26015</v>
      </c>
      <c r="W4184" s="12">
        <f t="shared" si="765"/>
        <v>1</v>
      </c>
      <c r="X4184" s="11">
        <f t="shared" si="766"/>
        <v>0</v>
      </c>
      <c r="Y4184" s="12">
        <f t="shared" si="767"/>
        <v>0</v>
      </c>
      <c r="AH4184" s="11"/>
    </row>
    <row r="4185" spans="1:34">
      <c r="A4185" s="1">
        <v>38882</v>
      </c>
      <c r="B4185" s="7" t="s">
        <v>62</v>
      </c>
      <c r="C4185" s="8" t="str">
        <f t="shared" si="753"/>
        <v>Wed</v>
      </c>
      <c r="E4185" s="10">
        <v>0</v>
      </c>
      <c r="F4185" s="9">
        <v>11573</v>
      </c>
      <c r="G4185" s="9">
        <v>7490</v>
      </c>
      <c r="H4185" s="61">
        <v>6051</v>
      </c>
      <c r="I4185" s="9">
        <v>0</v>
      </c>
      <c r="J4185" s="9">
        <v>0</v>
      </c>
      <c r="K4185" s="9">
        <v>4722</v>
      </c>
      <c r="L4185" s="16">
        <v>0</v>
      </c>
      <c r="M4185" s="16">
        <v>0</v>
      </c>
      <c r="O4185" s="11">
        <f t="shared" si="761"/>
        <v>29836</v>
      </c>
      <c r="P4185" s="11">
        <v>2136</v>
      </c>
      <c r="Q4185" s="11">
        <f t="shared" si="762"/>
        <v>2586</v>
      </c>
      <c r="S4185" s="11">
        <f t="shared" si="763"/>
        <v>27700</v>
      </c>
      <c r="T4185" s="11">
        <f t="shared" si="759"/>
        <v>27700</v>
      </c>
      <c r="U4185" s="11">
        <f t="shared" si="764"/>
        <v>1685</v>
      </c>
      <c r="V4185" s="11">
        <f t="shared" si="760"/>
        <v>27700</v>
      </c>
      <c r="W4185" s="12">
        <f t="shared" si="765"/>
        <v>1</v>
      </c>
      <c r="X4185" s="11">
        <f t="shared" si="766"/>
        <v>0</v>
      </c>
      <c r="Y4185" s="12">
        <f t="shared" si="767"/>
        <v>0</v>
      </c>
      <c r="AH4185" s="11"/>
    </row>
    <row r="4186" spans="1:34">
      <c r="A4186" s="1">
        <v>38883</v>
      </c>
      <c r="B4186" s="7" t="s">
        <v>62</v>
      </c>
      <c r="C4186" s="8" t="str">
        <f t="shared" si="753"/>
        <v>Thur</v>
      </c>
      <c r="E4186" s="10">
        <v>0</v>
      </c>
      <c r="F4186" s="9">
        <v>10953</v>
      </c>
      <c r="G4186" s="9">
        <v>7298</v>
      </c>
      <c r="H4186" s="61">
        <v>5782</v>
      </c>
      <c r="I4186" s="9">
        <v>0</v>
      </c>
      <c r="J4186" s="9">
        <v>0</v>
      </c>
      <c r="K4186" s="9">
        <v>31829</v>
      </c>
      <c r="L4186" s="16">
        <v>0</v>
      </c>
      <c r="M4186" s="16">
        <v>0</v>
      </c>
      <c r="O4186" s="11">
        <f t="shared" si="761"/>
        <v>55862</v>
      </c>
      <c r="P4186" s="11">
        <v>29508</v>
      </c>
      <c r="Q4186" s="11">
        <f t="shared" si="762"/>
        <v>2321</v>
      </c>
      <c r="S4186" s="11">
        <f t="shared" si="763"/>
        <v>26354</v>
      </c>
      <c r="T4186" s="11">
        <f t="shared" si="759"/>
        <v>26354</v>
      </c>
      <c r="U4186" s="11">
        <f t="shared" si="764"/>
        <v>-1346</v>
      </c>
      <c r="V4186" s="11">
        <f t="shared" si="760"/>
        <v>26354</v>
      </c>
      <c r="W4186" s="12">
        <f t="shared" si="765"/>
        <v>1</v>
      </c>
      <c r="X4186" s="11">
        <f t="shared" si="766"/>
        <v>0</v>
      </c>
      <c r="Y4186" s="12">
        <f t="shared" si="767"/>
        <v>0</v>
      </c>
      <c r="AH4186" s="11"/>
    </row>
    <row r="4187" spans="1:34">
      <c r="A4187" s="1">
        <v>38884</v>
      </c>
      <c r="B4187" s="7" t="s">
        <v>62</v>
      </c>
      <c r="C4187" s="8" t="str">
        <f t="shared" si="753"/>
        <v>Fri</v>
      </c>
      <c r="E4187" s="10">
        <v>0</v>
      </c>
      <c r="F4187" s="9">
        <v>9776</v>
      </c>
      <c r="G4187" s="9">
        <v>6706</v>
      </c>
      <c r="H4187" s="61">
        <v>5343</v>
      </c>
      <c r="I4187" s="9">
        <v>0</v>
      </c>
      <c r="J4187" s="9">
        <v>0</v>
      </c>
      <c r="K4187" s="9">
        <v>25379</v>
      </c>
      <c r="L4187" s="16">
        <v>0</v>
      </c>
      <c r="M4187" s="16">
        <v>0</v>
      </c>
      <c r="O4187" s="11">
        <f t="shared" si="761"/>
        <v>47204</v>
      </c>
      <c r="P4187" s="11">
        <v>23058</v>
      </c>
      <c r="Q4187" s="11">
        <f t="shared" si="762"/>
        <v>2321</v>
      </c>
      <c r="S4187" s="11">
        <f t="shared" si="763"/>
        <v>24146</v>
      </c>
      <c r="T4187" s="11">
        <f t="shared" si="759"/>
        <v>24146</v>
      </c>
      <c r="U4187" s="11">
        <f t="shared" si="764"/>
        <v>-2208</v>
      </c>
      <c r="V4187" s="11">
        <f t="shared" si="760"/>
        <v>24146</v>
      </c>
      <c r="W4187" s="12">
        <f t="shared" si="765"/>
        <v>1</v>
      </c>
      <c r="X4187" s="11">
        <f t="shared" si="766"/>
        <v>0</v>
      </c>
      <c r="Y4187" s="12">
        <f t="shared" si="767"/>
        <v>0</v>
      </c>
      <c r="AH4187" s="11"/>
    </row>
    <row r="4188" spans="1:34">
      <c r="A4188" s="1">
        <v>38885</v>
      </c>
      <c r="B4188" s="7" t="s">
        <v>62</v>
      </c>
      <c r="C4188" s="8" t="str">
        <f t="shared" si="753"/>
        <v>Sat</v>
      </c>
      <c r="E4188" s="10">
        <v>0</v>
      </c>
      <c r="F4188" s="9">
        <v>8490</v>
      </c>
      <c r="G4188" s="9">
        <v>6164</v>
      </c>
      <c r="H4188" s="61">
        <v>4561</v>
      </c>
      <c r="I4188" s="9">
        <v>0</v>
      </c>
      <c r="J4188" s="9">
        <v>0</v>
      </c>
      <c r="K4188" s="9">
        <v>27359</v>
      </c>
      <c r="L4188" s="16">
        <v>0</v>
      </c>
      <c r="M4188" s="16">
        <v>0</v>
      </c>
      <c r="O4188" s="11">
        <f t="shared" si="761"/>
        <v>46574</v>
      </c>
      <c r="P4188" s="11">
        <v>25110</v>
      </c>
      <c r="Q4188" s="11">
        <f t="shared" si="762"/>
        <v>2249</v>
      </c>
      <c r="S4188" s="11">
        <f t="shared" si="763"/>
        <v>21464</v>
      </c>
      <c r="T4188" s="11">
        <f t="shared" si="759"/>
        <v>21464</v>
      </c>
      <c r="U4188" s="11">
        <f t="shared" si="764"/>
        <v>-2682</v>
      </c>
      <c r="V4188" s="11">
        <f t="shared" si="760"/>
        <v>21464</v>
      </c>
      <c r="W4188" s="12">
        <f t="shared" si="765"/>
        <v>1</v>
      </c>
      <c r="X4188" s="11">
        <f t="shared" si="766"/>
        <v>0</v>
      </c>
      <c r="Y4188" s="12">
        <f t="shared" si="767"/>
        <v>0</v>
      </c>
      <c r="AH4188" s="11"/>
    </row>
    <row r="4189" spans="1:34">
      <c r="A4189" s="1">
        <v>38886</v>
      </c>
      <c r="B4189" s="7" t="s">
        <v>62</v>
      </c>
      <c r="C4189" s="8" t="str">
        <f t="shared" si="753"/>
        <v>Sun</v>
      </c>
      <c r="E4189" s="10">
        <v>0</v>
      </c>
      <c r="F4189" s="9">
        <v>8827</v>
      </c>
      <c r="G4189" s="9">
        <v>6513</v>
      </c>
      <c r="H4189" s="61">
        <v>4920</v>
      </c>
      <c r="I4189" s="9">
        <v>0</v>
      </c>
      <c r="J4189" s="9">
        <v>0</v>
      </c>
      <c r="K4189" s="9">
        <v>29882</v>
      </c>
      <c r="L4189" s="16">
        <v>0</v>
      </c>
      <c r="M4189" s="16">
        <v>0</v>
      </c>
      <c r="O4189" s="11">
        <f t="shared" si="761"/>
        <v>50142</v>
      </c>
      <c r="P4189" s="11">
        <v>27499</v>
      </c>
      <c r="Q4189" s="11">
        <f t="shared" si="762"/>
        <v>2383</v>
      </c>
      <c r="S4189" s="11">
        <f t="shared" si="763"/>
        <v>22643</v>
      </c>
      <c r="T4189" s="11">
        <f t="shared" si="759"/>
        <v>22643</v>
      </c>
      <c r="U4189" s="11">
        <f t="shared" si="764"/>
        <v>1179</v>
      </c>
      <c r="V4189" s="11">
        <f t="shared" si="760"/>
        <v>22643</v>
      </c>
      <c r="W4189" s="12">
        <f t="shared" si="765"/>
        <v>1</v>
      </c>
      <c r="X4189" s="11">
        <f t="shared" si="766"/>
        <v>0</v>
      </c>
      <c r="Y4189" s="12">
        <f t="shared" si="767"/>
        <v>0</v>
      </c>
      <c r="AH4189" s="11"/>
    </row>
    <row r="4190" spans="1:34">
      <c r="A4190" s="1">
        <v>38887</v>
      </c>
      <c r="B4190" s="7" t="s">
        <v>62</v>
      </c>
      <c r="C4190" s="8" t="str">
        <f t="shared" si="753"/>
        <v>Mon</v>
      </c>
      <c r="E4190" s="10">
        <v>0</v>
      </c>
      <c r="F4190" s="9">
        <v>9917</v>
      </c>
      <c r="G4190" s="9">
        <v>7041</v>
      </c>
      <c r="H4190" s="61">
        <v>5624</v>
      </c>
      <c r="I4190" s="9">
        <v>0</v>
      </c>
      <c r="J4190" s="9">
        <v>0</v>
      </c>
      <c r="K4190" s="9">
        <v>30872</v>
      </c>
      <c r="L4190" s="16">
        <v>0</v>
      </c>
      <c r="M4190" s="16">
        <v>0</v>
      </c>
      <c r="O4190" s="11">
        <f t="shared" si="761"/>
        <v>53454</v>
      </c>
      <c r="P4190" s="11">
        <v>28080</v>
      </c>
      <c r="Q4190" s="11">
        <f t="shared" si="762"/>
        <v>2792</v>
      </c>
      <c r="S4190" s="11">
        <f t="shared" si="763"/>
        <v>25374</v>
      </c>
      <c r="T4190" s="11">
        <f t="shared" si="759"/>
        <v>25374</v>
      </c>
      <c r="U4190" s="11">
        <f t="shared" si="764"/>
        <v>2731</v>
      </c>
      <c r="V4190" s="11">
        <f t="shared" si="760"/>
        <v>25374</v>
      </c>
      <c r="W4190" s="12">
        <f t="shared" si="765"/>
        <v>1</v>
      </c>
      <c r="X4190" s="11">
        <f t="shared" si="766"/>
        <v>0</v>
      </c>
      <c r="Y4190" s="12">
        <f t="shared" si="767"/>
        <v>0</v>
      </c>
      <c r="AH4190" s="11"/>
    </row>
    <row r="4191" spans="1:34">
      <c r="A4191" s="1">
        <v>38888</v>
      </c>
      <c r="B4191" s="7" t="s">
        <v>62</v>
      </c>
      <c r="C4191" s="8" t="str">
        <f t="shared" si="753"/>
        <v>Tue</v>
      </c>
      <c r="E4191" s="10">
        <v>0</v>
      </c>
      <c r="F4191" s="9">
        <v>9733</v>
      </c>
      <c r="G4191" s="9">
        <v>6870</v>
      </c>
      <c r="H4191" s="61">
        <v>5525</v>
      </c>
      <c r="I4191" s="9">
        <v>0</v>
      </c>
      <c r="J4191" s="9">
        <v>0</v>
      </c>
      <c r="K4191" s="9">
        <v>30205</v>
      </c>
      <c r="L4191" s="16">
        <v>0</v>
      </c>
      <c r="M4191" s="16">
        <v>0</v>
      </c>
      <c r="O4191" s="11">
        <f t="shared" si="761"/>
        <v>52333</v>
      </c>
      <c r="P4191" s="11">
        <v>27958</v>
      </c>
      <c r="Q4191" s="11">
        <f t="shared" si="762"/>
        <v>2247</v>
      </c>
      <c r="S4191" s="11">
        <f t="shared" si="763"/>
        <v>24375</v>
      </c>
      <c r="T4191" s="11">
        <f t="shared" si="759"/>
        <v>24375</v>
      </c>
      <c r="U4191" s="11">
        <f t="shared" si="764"/>
        <v>-999</v>
      </c>
      <c r="V4191" s="11">
        <f t="shared" si="760"/>
        <v>24375</v>
      </c>
      <c r="W4191" s="12">
        <f t="shared" si="765"/>
        <v>1</v>
      </c>
      <c r="X4191" s="11">
        <f t="shared" si="766"/>
        <v>0</v>
      </c>
      <c r="Y4191" s="12">
        <f t="shared" si="767"/>
        <v>0</v>
      </c>
      <c r="AH4191" s="11"/>
    </row>
    <row r="4192" spans="1:34">
      <c r="A4192" s="1">
        <v>38889</v>
      </c>
      <c r="B4192" s="7" t="s">
        <v>62</v>
      </c>
      <c r="C4192" s="8" t="str">
        <f t="shared" si="753"/>
        <v>Wed</v>
      </c>
      <c r="E4192" s="10">
        <v>0</v>
      </c>
      <c r="F4192" s="9">
        <v>9644</v>
      </c>
      <c r="G4192" s="9">
        <v>6969</v>
      </c>
      <c r="H4192" s="61">
        <v>5562</v>
      </c>
      <c r="I4192" s="9">
        <v>0</v>
      </c>
      <c r="J4192" s="9">
        <v>0</v>
      </c>
      <c r="K4192" s="9">
        <v>32820</v>
      </c>
      <c r="L4192" s="16">
        <v>0</v>
      </c>
      <c r="M4192" s="16">
        <v>0</v>
      </c>
      <c r="O4192" s="11">
        <f t="shared" si="761"/>
        <v>54995</v>
      </c>
      <c r="P4192" s="11">
        <v>30727</v>
      </c>
      <c r="Q4192" s="11">
        <f t="shared" si="762"/>
        <v>2093</v>
      </c>
      <c r="S4192" s="11">
        <f t="shared" si="763"/>
        <v>24268</v>
      </c>
      <c r="T4192" s="11">
        <f t="shared" si="759"/>
        <v>24268</v>
      </c>
      <c r="U4192" s="11">
        <f t="shared" si="764"/>
        <v>-107</v>
      </c>
      <c r="V4192" s="11">
        <f t="shared" si="760"/>
        <v>24268</v>
      </c>
      <c r="W4192" s="12">
        <f t="shared" si="765"/>
        <v>1</v>
      </c>
      <c r="X4192" s="11">
        <f t="shared" si="766"/>
        <v>0</v>
      </c>
      <c r="Y4192" s="12">
        <f t="shared" si="767"/>
        <v>0</v>
      </c>
      <c r="AH4192" s="11"/>
    </row>
    <row r="4193" spans="1:34">
      <c r="A4193" s="1">
        <v>38890</v>
      </c>
      <c r="B4193" s="7" t="s">
        <v>62</v>
      </c>
      <c r="C4193" s="8" t="str">
        <f t="shared" si="753"/>
        <v>Thur</v>
      </c>
      <c r="E4193" s="10">
        <v>0</v>
      </c>
      <c r="F4193" s="9">
        <v>9301</v>
      </c>
      <c r="G4193" s="9">
        <v>6794</v>
      </c>
      <c r="H4193" s="61">
        <v>5379</v>
      </c>
      <c r="I4193" s="9">
        <v>0</v>
      </c>
      <c r="J4193" s="9">
        <v>0</v>
      </c>
      <c r="K4193" s="9">
        <v>36839</v>
      </c>
      <c r="L4193" s="16">
        <v>0</v>
      </c>
      <c r="M4193" s="16">
        <v>0</v>
      </c>
      <c r="O4193" s="11">
        <f t="shared" si="761"/>
        <v>58313</v>
      </c>
      <c r="P4193" s="11">
        <v>34883</v>
      </c>
      <c r="Q4193" s="11">
        <f t="shared" si="762"/>
        <v>1956</v>
      </c>
      <c r="S4193" s="11">
        <f t="shared" si="763"/>
        <v>23430</v>
      </c>
      <c r="T4193" s="11">
        <f t="shared" si="759"/>
        <v>23430</v>
      </c>
      <c r="U4193" s="11">
        <f t="shared" si="764"/>
        <v>-838</v>
      </c>
      <c r="V4193" s="11">
        <f t="shared" si="760"/>
        <v>23430</v>
      </c>
      <c r="W4193" s="12">
        <f t="shared" si="765"/>
        <v>1</v>
      </c>
      <c r="X4193" s="11">
        <f t="shared" si="766"/>
        <v>0</v>
      </c>
      <c r="Y4193" s="12">
        <f t="shared" si="767"/>
        <v>0</v>
      </c>
      <c r="AH4193" s="11"/>
    </row>
    <row r="4194" spans="1:34">
      <c r="A4194" s="1">
        <v>38891</v>
      </c>
      <c r="B4194" s="7" t="s">
        <v>62</v>
      </c>
      <c r="C4194" s="8" t="str">
        <f t="shared" ref="C4194:C4257" si="768">IF(WEEKDAY(A4194)=1,"Sun",IF(WEEKDAY(A4194)=2,"Mon",IF(WEEKDAY(A4194)=3,"Tue",IF(WEEKDAY(A4194)=4,"Wed",IF(WEEKDAY(A4194)=5,"Thur",IF(WEEKDAY(A4194)=6,"Fri",IF(WEEKDAY(A4194)=7,"Sat")))))))</f>
        <v>Fri</v>
      </c>
      <c r="E4194" s="10">
        <v>0</v>
      </c>
      <c r="F4194" s="9">
        <v>8904</v>
      </c>
      <c r="G4194" s="9">
        <v>6518</v>
      </c>
      <c r="H4194" s="61">
        <v>5117</v>
      </c>
      <c r="I4194" s="9">
        <v>0</v>
      </c>
      <c r="J4194" s="9">
        <v>0</v>
      </c>
      <c r="K4194" s="9">
        <v>32048</v>
      </c>
      <c r="L4194" s="16">
        <v>0</v>
      </c>
      <c r="M4194" s="16">
        <v>0</v>
      </c>
      <c r="O4194" s="11">
        <f t="shared" si="761"/>
        <v>52587</v>
      </c>
      <c r="P4194" s="11">
        <v>30017</v>
      </c>
      <c r="Q4194" s="11">
        <f t="shared" si="762"/>
        <v>2031</v>
      </c>
      <c r="S4194" s="11">
        <f t="shared" si="763"/>
        <v>22570</v>
      </c>
      <c r="T4194" s="11">
        <f t="shared" si="759"/>
        <v>22570</v>
      </c>
      <c r="U4194" s="11">
        <f t="shared" si="764"/>
        <v>-860</v>
      </c>
      <c r="V4194" s="11">
        <f t="shared" si="760"/>
        <v>22570</v>
      </c>
      <c r="W4194" s="12">
        <f t="shared" si="765"/>
        <v>1</v>
      </c>
      <c r="X4194" s="11">
        <f t="shared" si="766"/>
        <v>0</v>
      </c>
      <c r="Y4194" s="12">
        <f t="shared" si="767"/>
        <v>0</v>
      </c>
      <c r="AH4194" s="11"/>
    </row>
    <row r="4195" spans="1:34">
      <c r="A4195" s="1">
        <v>38892</v>
      </c>
      <c r="B4195" s="7" t="s">
        <v>62</v>
      </c>
      <c r="C4195" s="8" t="str">
        <f t="shared" si="768"/>
        <v>Sat</v>
      </c>
      <c r="E4195" s="10">
        <v>0</v>
      </c>
      <c r="F4195" s="9">
        <v>8153</v>
      </c>
      <c r="G4195" s="9">
        <v>6021</v>
      </c>
      <c r="H4195" s="61">
        <v>4628</v>
      </c>
      <c r="I4195" s="9">
        <v>0</v>
      </c>
      <c r="J4195" s="9">
        <v>0</v>
      </c>
      <c r="K4195" s="9">
        <v>36942</v>
      </c>
      <c r="L4195" s="16">
        <v>0</v>
      </c>
      <c r="M4195" s="16">
        <v>0</v>
      </c>
      <c r="O4195" s="11">
        <f t="shared" si="761"/>
        <v>55744</v>
      </c>
      <c r="P4195" s="11">
        <v>35112</v>
      </c>
      <c r="Q4195" s="11">
        <f t="shared" si="762"/>
        <v>1830</v>
      </c>
      <c r="S4195" s="11">
        <f t="shared" si="763"/>
        <v>20632</v>
      </c>
      <c r="T4195" s="11">
        <f t="shared" si="759"/>
        <v>20632</v>
      </c>
      <c r="U4195" s="11">
        <f t="shared" si="764"/>
        <v>-1938</v>
      </c>
      <c r="V4195" s="11">
        <f t="shared" si="760"/>
        <v>20632</v>
      </c>
      <c r="W4195" s="12">
        <f t="shared" si="765"/>
        <v>1</v>
      </c>
      <c r="X4195" s="11">
        <f t="shared" si="766"/>
        <v>0</v>
      </c>
      <c r="Y4195" s="12">
        <f t="shared" si="767"/>
        <v>0</v>
      </c>
      <c r="AH4195" s="11"/>
    </row>
    <row r="4196" spans="1:34">
      <c r="A4196" s="1">
        <v>38893</v>
      </c>
      <c r="B4196" s="7" t="s">
        <v>62</v>
      </c>
      <c r="C4196" s="8" t="str">
        <f t="shared" si="768"/>
        <v>Sun</v>
      </c>
      <c r="E4196" s="10">
        <v>0</v>
      </c>
      <c r="F4196" s="9">
        <v>8370</v>
      </c>
      <c r="G4196" s="9">
        <v>6338</v>
      </c>
      <c r="H4196" s="61">
        <v>4913</v>
      </c>
      <c r="I4196" s="9">
        <v>0</v>
      </c>
      <c r="J4196" s="9">
        <v>0</v>
      </c>
      <c r="K4196" s="9">
        <v>7957</v>
      </c>
      <c r="L4196" s="16">
        <v>0</v>
      </c>
      <c r="M4196" s="16">
        <v>0</v>
      </c>
      <c r="O4196" s="11">
        <f t="shared" si="761"/>
        <v>27578</v>
      </c>
      <c r="P4196" s="11">
        <v>5329</v>
      </c>
      <c r="Q4196" s="11">
        <f t="shared" si="762"/>
        <v>2628</v>
      </c>
      <c r="S4196" s="11">
        <f t="shared" si="763"/>
        <v>22249</v>
      </c>
      <c r="T4196" s="11">
        <f t="shared" si="759"/>
        <v>22249</v>
      </c>
      <c r="U4196" s="11">
        <f t="shared" si="764"/>
        <v>1617</v>
      </c>
      <c r="V4196" s="11">
        <f t="shared" si="760"/>
        <v>22249</v>
      </c>
      <c r="W4196" s="12">
        <f t="shared" si="765"/>
        <v>1</v>
      </c>
      <c r="X4196" s="11">
        <f t="shared" si="766"/>
        <v>0</v>
      </c>
      <c r="Y4196" s="12">
        <f t="shared" si="767"/>
        <v>0</v>
      </c>
      <c r="AH4196" s="11"/>
    </row>
    <row r="4197" spans="1:34">
      <c r="A4197" s="1">
        <v>38894</v>
      </c>
      <c r="B4197" s="7" t="s">
        <v>62</v>
      </c>
      <c r="C4197" s="8" t="str">
        <f t="shared" si="768"/>
        <v>Mon</v>
      </c>
      <c r="E4197" s="10">
        <v>0</v>
      </c>
      <c r="F4197" s="9">
        <v>9944</v>
      </c>
      <c r="G4197" s="9">
        <v>7088</v>
      </c>
      <c r="H4197" s="61">
        <v>5511</v>
      </c>
      <c r="I4197" s="9">
        <v>0</v>
      </c>
      <c r="J4197" s="9">
        <v>0</v>
      </c>
      <c r="K4197" s="9">
        <v>26099</v>
      </c>
      <c r="L4197" s="16">
        <v>0</v>
      </c>
      <c r="M4197" s="16">
        <v>0</v>
      </c>
      <c r="O4197" s="11">
        <f t="shared" si="761"/>
        <v>48642</v>
      </c>
      <c r="P4197" s="11">
        <v>23819</v>
      </c>
      <c r="Q4197" s="11">
        <f t="shared" si="762"/>
        <v>2280</v>
      </c>
      <c r="S4197" s="11">
        <f t="shared" si="763"/>
        <v>24823</v>
      </c>
      <c r="T4197" s="11">
        <f t="shared" si="759"/>
        <v>24823</v>
      </c>
      <c r="U4197" s="11">
        <f t="shared" si="764"/>
        <v>2574</v>
      </c>
      <c r="V4197" s="11">
        <f t="shared" si="760"/>
        <v>24823</v>
      </c>
      <c r="W4197" s="12">
        <f t="shared" si="765"/>
        <v>1</v>
      </c>
      <c r="X4197" s="11">
        <f t="shared" si="766"/>
        <v>0</v>
      </c>
      <c r="Y4197" s="12">
        <f t="shared" si="767"/>
        <v>0</v>
      </c>
      <c r="AH4197" s="11"/>
    </row>
    <row r="4198" spans="1:34">
      <c r="A4198" s="1">
        <v>38895</v>
      </c>
      <c r="B4198" s="7" t="s">
        <v>62</v>
      </c>
      <c r="C4198" s="8" t="str">
        <f t="shared" si="768"/>
        <v>Tue</v>
      </c>
      <c r="E4198" s="10">
        <v>0</v>
      </c>
      <c r="F4198" s="9">
        <v>9904</v>
      </c>
      <c r="G4198" s="9">
        <v>6914</v>
      </c>
      <c r="H4198" s="61">
        <v>5832</v>
      </c>
      <c r="I4198" s="9">
        <v>0</v>
      </c>
      <c r="J4198" s="9">
        <v>0</v>
      </c>
      <c r="K4198" s="9">
        <v>35428</v>
      </c>
      <c r="L4198" s="16">
        <v>0</v>
      </c>
      <c r="M4198" s="16">
        <v>0</v>
      </c>
      <c r="O4198" s="11">
        <f t="shared" si="761"/>
        <v>58078</v>
      </c>
      <c r="P4198" s="11">
        <v>33205</v>
      </c>
      <c r="Q4198" s="11">
        <f t="shared" si="762"/>
        <v>2223</v>
      </c>
      <c r="S4198" s="11">
        <f t="shared" si="763"/>
        <v>24873</v>
      </c>
      <c r="T4198" s="11">
        <f t="shared" si="759"/>
        <v>24873</v>
      </c>
      <c r="U4198" s="11">
        <f t="shared" si="764"/>
        <v>50</v>
      </c>
      <c r="V4198" s="11">
        <f t="shared" si="760"/>
        <v>24873</v>
      </c>
      <c r="W4198" s="12">
        <f t="shared" si="765"/>
        <v>1</v>
      </c>
      <c r="X4198" s="11">
        <f t="shared" si="766"/>
        <v>0</v>
      </c>
      <c r="Y4198" s="12">
        <f t="shared" si="767"/>
        <v>0</v>
      </c>
      <c r="AH4198" s="11"/>
    </row>
    <row r="4199" spans="1:34">
      <c r="A4199" s="1">
        <v>38896</v>
      </c>
      <c r="B4199" s="7" t="s">
        <v>62</v>
      </c>
      <c r="C4199" s="8" t="str">
        <f t="shared" si="768"/>
        <v>Wed</v>
      </c>
      <c r="E4199" s="10">
        <v>0</v>
      </c>
      <c r="F4199" s="9">
        <v>9828</v>
      </c>
      <c r="G4199" s="9">
        <v>6803</v>
      </c>
      <c r="H4199" s="61">
        <v>5644</v>
      </c>
      <c r="I4199" s="9">
        <v>0</v>
      </c>
      <c r="J4199" s="9">
        <v>0</v>
      </c>
      <c r="K4199" s="9">
        <v>36599</v>
      </c>
      <c r="L4199" s="16">
        <v>0</v>
      </c>
      <c r="M4199" s="16">
        <v>0</v>
      </c>
      <c r="O4199" s="11">
        <f t="shared" si="761"/>
        <v>58874</v>
      </c>
      <c r="P4199" s="11">
        <v>34689</v>
      </c>
      <c r="Q4199" s="11">
        <f t="shared" si="762"/>
        <v>1910</v>
      </c>
      <c r="S4199" s="11">
        <f t="shared" si="763"/>
        <v>24185</v>
      </c>
      <c r="T4199" s="11">
        <f t="shared" si="759"/>
        <v>24185</v>
      </c>
      <c r="U4199" s="11">
        <f t="shared" si="764"/>
        <v>-688</v>
      </c>
      <c r="V4199" s="11">
        <f t="shared" si="760"/>
        <v>24185</v>
      </c>
      <c r="W4199" s="12">
        <f t="shared" si="765"/>
        <v>1</v>
      </c>
      <c r="X4199" s="11">
        <f t="shared" si="766"/>
        <v>0</v>
      </c>
      <c r="Y4199" s="12">
        <f t="shared" si="767"/>
        <v>0</v>
      </c>
      <c r="AH4199" s="11"/>
    </row>
    <row r="4200" spans="1:34">
      <c r="A4200" s="1">
        <v>38897</v>
      </c>
      <c r="B4200" s="7" t="s">
        <v>62</v>
      </c>
      <c r="C4200" s="8" t="str">
        <f t="shared" si="768"/>
        <v>Thur</v>
      </c>
      <c r="E4200" s="10">
        <v>0</v>
      </c>
      <c r="F4200" s="9">
        <v>9658</v>
      </c>
      <c r="G4200" s="9">
        <v>6627</v>
      </c>
      <c r="H4200" s="61">
        <v>5357</v>
      </c>
      <c r="I4200" s="9">
        <v>0</v>
      </c>
      <c r="J4200" s="9">
        <v>0</v>
      </c>
      <c r="K4200" s="9">
        <v>33184</v>
      </c>
      <c r="L4200" s="16">
        <v>0</v>
      </c>
      <c r="M4200" s="16">
        <v>0</v>
      </c>
      <c r="O4200" s="11">
        <f t="shared" si="761"/>
        <v>54826</v>
      </c>
      <c r="P4200" s="11">
        <v>30977</v>
      </c>
      <c r="Q4200" s="11">
        <f t="shared" si="762"/>
        <v>2207</v>
      </c>
      <c r="S4200" s="11">
        <f t="shared" si="763"/>
        <v>23849</v>
      </c>
      <c r="T4200" s="11">
        <f t="shared" si="759"/>
        <v>23849</v>
      </c>
      <c r="U4200" s="11">
        <f t="shared" si="764"/>
        <v>-336</v>
      </c>
      <c r="V4200" s="11">
        <f t="shared" si="760"/>
        <v>23849</v>
      </c>
      <c r="W4200" s="12">
        <f t="shared" si="765"/>
        <v>1</v>
      </c>
      <c r="X4200" s="11">
        <f t="shared" si="766"/>
        <v>0</v>
      </c>
      <c r="Y4200" s="12">
        <f t="shared" si="767"/>
        <v>0</v>
      </c>
      <c r="AH4200" s="11"/>
    </row>
    <row r="4201" spans="1:34">
      <c r="A4201" s="1">
        <v>38898</v>
      </c>
      <c r="B4201" s="7" t="s">
        <v>62</v>
      </c>
      <c r="C4201" s="8" t="str">
        <f t="shared" si="768"/>
        <v>Fri</v>
      </c>
      <c r="E4201" s="10">
        <v>0</v>
      </c>
      <c r="F4201" s="9">
        <v>9186</v>
      </c>
      <c r="G4201" s="9">
        <v>6353</v>
      </c>
      <c r="H4201" s="61">
        <v>5017</v>
      </c>
      <c r="I4201" s="9">
        <v>0</v>
      </c>
      <c r="J4201" s="9">
        <v>0</v>
      </c>
      <c r="K4201" s="9">
        <v>27817</v>
      </c>
      <c r="L4201" s="16">
        <v>0</v>
      </c>
      <c r="M4201" s="16">
        <v>0</v>
      </c>
      <c r="O4201" s="11">
        <f t="shared" si="761"/>
        <v>48373</v>
      </c>
      <c r="P4201" s="11">
        <v>25659</v>
      </c>
      <c r="Q4201" s="11">
        <f t="shared" si="762"/>
        <v>2158</v>
      </c>
      <c r="S4201" s="11">
        <f t="shared" si="763"/>
        <v>22714</v>
      </c>
      <c r="T4201" s="11">
        <f t="shared" si="759"/>
        <v>22714</v>
      </c>
      <c r="U4201" s="11">
        <f t="shared" si="764"/>
        <v>-1135</v>
      </c>
      <c r="V4201" s="11">
        <f t="shared" si="760"/>
        <v>22714</v>
      </c>
      <c r="W4201" s="12">
        <f t="shared" si="765"/>
        <v>1</v>
      </c>
      <c r="X4201" s="11">
        <f t="shared" si="766"/>
        <v>0</v>
      </c>
      <c r="Y4201" s="12">
        <f t="shared" si="767"/>
        <v>0</v>
      </c>
      <c r="AH4201" s="11"/>
    </row>
    <row r="4202" spans="1:34">
      <c r="A4202" s="1">
        <v>38899</v>
      </c>
      <c r="B4202" s="7" t="s">
        <v>63</v>
      </c>
      <c r="C4202" s="8" t="str">
        <f t="shared" si="768"/>
        <v>Sat</v>
      </c>
      <c r="E4202" s="10">
        <v>0</v>
      </c>
      <c r="F4202" s="9">
        <v>7569</v>
      </c>
      <c r="G4202" s="9">
        <v>5776</v>
      </c>
      <c r="H4202" s="61">
        <v>4030</v>
      </c>
      <c r="I4202" s="9">
        <v>0</v>
      </c>
      <c r="J4202" s="9">
        <v>0</v>
      </c>
      <c r="K4202" s="9">
        <v>28165</v>
      </c>
      <c r="L4202" s="16">
        <v>0</v>
      </c>
      <c r="M4202" s="16">
        <v>0</v>
      </c>
      <c r="O4202" s="11">
        <f t="shared" si="761"/>
        <v>45540</v>
      </c>
      <c r="P4202" s="11">
        <v>25896</v>
      </c>
      <c r="Q4202" s="11">
        <f t="shared" si="762"/>
        <v>2269</v>
      </c>
      <c r="S4202" s="11">
        <f t="shared" si="763"/>
        <v>19644</v>
      </c>
      <c r="T4202" s="11">
        <f t="shared" si="759"/>
        <v>19644</v>
      </c>
      <c r="U4202" s="11">
        <f t="shared" si="764"/>
        <v>-3070</v>
      </c>
      <c r="V4202" s="11">
        <f t="shared" si="760"/>
        <v>19644</v>
      </c>
      <c r="W4202" s="12">
        <f t="shared" ref="W4202:W4232" si="769">V4202/S4202</f>
        <v>1</v>
      </c>
      <c r="X4202" s="11">
        <f t="shared" ref="X4202:X4232" si="770">SUM(L4202:M4202)</f>
        <v>0</v>
      </c>
      <c r="Y4202" s="12">
        <f t="shared" ref="Y4202:Y4232" si="771">X4202/S4202</f>
        <v>0</v>
      </c>
      <c r="AH4202" s="11"/>
    </row>
    <row r="4203" spans="1:34">
      <c r="A4203" s="1">
        <v>38900</v>
      </c>
      <c r="B4203" s="7" t="s">
        <v>63</v>
      </c>
      <c r="C4203" s="8" t="str">
        <f t="shared" si="768"/>
        <v>Sun</v>
      </c>
      <c r="E4203" s="10">
        <v>0</v>
      </c>
      <c r="F4203" s="9">
        <v>7105</v>
      </c>
      <c r="G4203" s="9">
        <v>5527</v>
      </c>
      <c r="H4203" s="61">
        <v>3694</v>
      </c>
      <c r="I4203" s="9">
        <v>0</v>
      </c>
      <c r="J4203" s="9">
        <v>0</v>
      </c>
      <c r="K4203" s="9">
        <v>33169</v>
      </c>
      <c r="L4203" s="16">
        <v>0</v>
      </c>
      <c r="M4203" s="16">
        <v>0</v>
      </c>
      <c r="O4203" s="11">
        <f t="shared" si="761"/>
        <v>49495</v>
      </c>
      <c r="P4203" s="11">
        <v>30658</v>
      </c>
      <c r="Q4203" s="11">
        <f t="shared" si="762"/>
        <v>2511</v>
      </c>
      <c r="S4203" s="11">
        <f t="shared" si="763"/>
        <v>18837</v>
      </c>
      <c r="T4203" s="11">
        <f t="shared" si="759"/>
        <v>18837</v>
      </c>
      <c r="U4203" s="11">
        <f t="shared" si="764"/>
        <v>-807</v>
      </c>
      <c r="V4203" s="11">
        <f t="shared" si="760"/>
        <v>18837</v>
      </c>
      <c r="W4203" s="12">
        <f t="shared" si="769"/>
        <v>1</v>
      </c>
      <c r="X4203" s="11">
        <f t="shared" si="770"/>
        <v>0</v>
      </c>
      <c r="Y4203" s="12">
        <f t="shared" si="771"/>
        <v>0</v>
      </c>
      <c r="AH4203" s="11"/>
    </row>
    <row r="4204" spans="1:34">
      <c r="A4204" s="1">
        <v>38901</v>
      </c>
      <c r="B4204" s="7" t="s">
        <v>63</v>
      </c>
      <c r="C4204" s="8" t="str">
        <f t="shared" si="768"/>
        <v>Mon</v>
      </c>
      <c r="E4204" s="10">
        <v>0</v>
      </c>
      <c r="F4204" s="9">
        <v>6989</v>
      </c>
      <c r="G4204" s="9">
        <v>5442</v>
      </c>
      <c r="H4204" s="61">
        <v>3647</v>
      </c>
      <c r="I4204" s="9">
        <v>0</v>
      </c>
      <c r="J4204" s="9">
        <v>0</v>
      </c>
      <c r="K4204" s="9">
        <v>34074</v>
      </c>
      <c r="L4204" s="16">
        <v>0</v>
      </c>
      <c r="M4204" s="16">
        <v>0</v>
      </c>
      <c r="O4204" s="11">
        <f t="shared" si="761"/>
        <v>50152</v>
      </c>
      <c r="P4204" s="11">
        <v>31546</v>
      </c>
      <c r="Q4204" s="11">
        <f t="shared" si="762"/>
        <v>2528</v>
      </c>
      <c r="S4204" s="11">
        <f t="shared" si="763"/>
        <v>18606</v>
      </c>
      <c r="T4204" s="11">
        <f t="shared" si="759"/>
        <v>18606</v>
      </c>
      <c r="U4204" s="11">
        <f t="shared" si="764"/>
        <v>-231</v>
      </c>
      <c r="V4204" s="11">
        <f t="shared" si="760"/>
        <v>18606</v>
      </c>
      <c r="W4204" s="12">
        <f t="shared" si="769"/>
        <v>1</v>
      </c>
      <c r="X4204" s="11">
        <f t="shared" si="770"/>
        <v>0</v>
      </c>
      <c r="Y4204" s="12">
        <f t="shared" si="771"/>
        <v>0</v>
      </c>
      <c r="AH4204" s="11"/>
    </row>
    <row r="4205" spans="1:34">
      <c r="A4205" s="1">
        <v>38902</v>
      </c>
      <c r="B4205" s="7" t="s">
        <v>63</v>
      </c>
      <c r="C4205" s="8" t="str">
        <f t="shared" si="768"/>
        <v>Tue</v>
      </c>
      <c r="E4205" s="10">
        <v>0</v>
      </c>
      <c r="F4205" s="9">
        <v>6911</v>
      </c>
      <c r="G4205" s="9">
        <v>5546</v>
      </c>
      <c r="H4205" s="61">
        <v>3742</v>
      </c>
      <c r="I4205" s="9">
        <v>0</v>
      </c>
      <c r="J4205" s="9">
        <v>0</v>
      </c>
      <c r="K4205" s="9">
        <v>36496</v>
      </c>
      <c r="L4205" s="16">
        <v>0</v>
      </c>
      <c r="M4205" s="16">
        <v>0</v>
      </c>
      <c r="O4205" s="11">
        <f t="shared" si="761"/>
        <v>52695</v>
      </c>
      <c r="P4205" s="11">
        <v>34665</v>
      </c>
      <c r="Q4205" s="11">
        <f t="shared" si="762"/>
        <v>1831</v>
      </c>
      <c r="S4205" s="11">
        <f t="shared" si="763"/>
        <v>18030</v>
      </c>
      <c r="T4205" s="11">
        <f t="shared" si="759"/>
        <v>18030</v>
      </c>
      <c r="U4205" s="11">
        <f t="shared" si="764"/>
        <v>-576</v>
      </c>
      <c r="V4205" s="11">
        <f t="shared" si="760"/>
        <v>18030</v>
      </c>
      <c r="W4205" s="12">
        <f t="shared" si="769"/>
        <v>1</v>
      </c>
      <c r="X4205" s="11">
        <f t="shared" si="770"/>
        <v>0</v>
      </c>
      <c r="Y4205" s="12">
        <f t="shared" si="771"/>
        <v>0</v>
      </c>
      <c r="AH4205" s="11"/>
    </row>
    <row r="4206" spans="1:34">
      <c r="A4206" s="1">
        <v>38903</v>
      </c>
      <c r="B4206" s="7" t="s">
        <v>63</v>
      </c>
      <c r="C4206" s="8" t="str">
        <f t="shared" si="768"/>
        <v>Wed</v>
      </c>
      <c r="E4206" s="10">
        <v>0</v>
      </c>
      <c r="F4206" s="9">
        <v>8468</v>
      </c>
      <c r="G4206" s="9">
        <v>6475</v>
      </c>
      <c r="H4206" s="61">
        <v>4687</v>
      </c>
      <c r="I4206" s="9">
        <v>0</v>
      </c>
      <c r="J4206" s="9">
        <v>0</v>
      </c>
      <c r="K4206" s="9">
        <v>28357</v>
      </c>
      <c r="L4206" s="16">
        <v>0</v>
      </c>
      <c r="M4206" s="16">
        <v>0</v>
      </c>
      <c r="O4206" s="11">
        <f t="shared" si="761"/>
        <v>47987</v>
      </c>
      <c r="P4206" s="11">
        <v>26948</v>
      </c>
      <c r="Q4206" s="11">
        <f t="shared" si="762"/>
        <v>1409</v>
      </c>
      <c r="S4206" s="11">
        <f t="shared" si="763"/>
        <v>21039</v>
      </c>
      <c r="T4206" s="11">
        <f t="shared" si="759"/>
        <v>21039</v>
      </c>
      <c r="U4206" s="11">
        <f t="shared" si="764"/>
        <v>3009</v>
      </c>
      <c r="V4206" s="11">
        <f t="shared" si="760"/>
        <v>21039</v>
      </c>
      <c r="W4206" s="12">
        <f t="shared" si="769"/>
        <v>1</v>
      </c>
      <c r="X4206" s="11">
        <f t="shared" si="770"/>
        <v>0</v>
      </c>
      <c r="Y4206" s="12">
        <f t="shared" si="771"/>
        <v>0</v>
      </c>
      <c r="AH4206" s="11"/>
    </row>
    <row r="4207" spans="1:34">
      <c r="A4207" s="1">
        <v>38904</v>
      </c>
      <c r="B4207" s="7" t="s">
        <v>63</v>
      </c>
      <c r="C4207" s="8" t="str">
        <f t="shared" si="768"/>
        <v>Thur</v>
      </c>
      <c r="E4207" s="10">
        <v>0</v>
      </c>
      <c r="F4207" s="9">
        <v>9171</v>
      </c>
      <c r="G4207" s="9">
        <v>6743</v>
      </c>
      <c r="H4207" s="61">
        <v>4921</v>
      </c>
      <c r="I4207" s="9">
        <v>0</v>
      </c>
      <c r="J4207" s="9">
        <v>0</v>
      </c>
      <c r="K4207" s="9">
        <v>2851</v>
      </c>
      <c r="L4207" s="16">
        <v>0</v>
      </c>
      <c r="M4207" s="16">
        <v>0</v>
      </c>
      <c r="O4207" s="11">
        <f t="shared" si="761"/>
        <v>23686</v>
      </c>
      <c r="P4207" s="11">
        <v>497</v>
      </c>
      <c r="Q4207" s="11">
        <f t="shared" si="762"/>
        <v>2354</v>
      </c>
      <c r="S4207" s="11">
        <f t="shared" si="763"/>
        <v>23189</v>
      </c>
      <c r="T4207" s="11">
        <f t="shared" si="759"/>
        <v>23189</v>
      </c>
      <c r="U4207" s="11">
        <f t="shared" si="764"/>
        <v>2150</v>
      </c>
      <c r="V4207" s="11">
        <f t="shared" si="760"/>
        <v>23189</v>
      </c>
      <c r="W4207" s="12">
        <f t="shared" si="769"/>
        <v>1</v>
      </c>
      <c r="X4207" s="11">
        <f t="shared" si="770"/>
        <v>0</v>
      </c>
      <c r="Y4207" s="12">
        <f t="shared" si="771"/>
        <v>0</v>
      </c>
      <c r="AH4207" s="11"/>
    </row>
    <row r="4208" spans="1:34">
      <c r="A4208" s="1">
        <v>38905</v>
      </c>
      <c r="B4208" s="7" t="s">
        <v>63</v>
      </c>
      <c r="C4208" s="8" t="str">
        <f t="shared" si="768"/>
        <v>Fri</v>
      </c>
      <c r="E4208" s="10">
        <v>0</v>
      </c>
      <c r="F4208" s="9">
        <v>9045</v>
      </c>
      <c r="G4208" s="9">
        <v>6653</v>
      </c>
      <c r="H4208" s="61">
        <v>4340</v>
      </c>
      <c r="I4208" s="9">
        <v>0</v>
      </c>
      <c r="J4208" s="9">
        <v>0</v>
      </c>
      <c r="K4208" s="9">
        <v>23956</v>
      </c>
      <c r="L4208" s="16">
        <v>0</v>
      </c>
      <c r="M4208" s="16">
        <v>0</v>
      </c>
      <c r="O4208" s="11">
        <f t="shared" si="761"/>
        <v>43994</v>
      </c>
      <c r="P4208" s="11">
        <v>21482</v>
      </c>
      <c r="Q4208" s="11">
        <f t="shared" si="762"/>
        <v>2474</v>
      </c>
      <c r="S4208" s="11">
        <f t="shared" si="763"/>
        <v>22512</v>
      </c>
      <c r="T4208" s="11">
        <f t="shared" si="759"/>
        <v>22512</v>
      </c>
      <c r="U4208" s="11">
        <f t="shared" si="764"/>
        <v>-677</v>
      </c>
      <c r="V4208" s="11">
        <f t="shared" si="760"/>
        <v>22512</v>
      </c>
      <c r="W4208" s="12">
        <f t="shared" si="769"/>
        <v>1</v>
      </c>
      <c r="X4208" s="11">
        <f t="shared" si="770"/>
        <v>0</v>
      </c>
      <c r="Y4208" s="12">
        <f t="shared" si="771"/>
        <v>0</v>
      </c>
      <c r="AH4208" s="11"/>
    </row>
    <row r="4209" spans="1:34">
      <c r="A4209" s="1">
        <v>38906</v>
      </c>
      <c r="B4209" s="7" t="s">
        <v>63</v>
      </c>
      <c r="C4209" s="8" t="str">
        <f t="shared" si="768"/>
        <v>Sat</v>
      </c>
      <c r="E4209" s="10">
        <v>0</v>
      </c>
      <c r="F4209" s="9">
        <v>8321</v>
      </c>
      <c r="G4209" s="9">
        <v>6315</v>
      </c>
      <c r="H4209" s="61">
        <v>4325</v>
      </c>
      <c r="I4209" s="9">
        <v>0</v>
      </c>
      <c r="J4209" s="9">
        <v>0</v>
      </c>
      <c r="K4209" s="9">
        <v>25677</v>
      </c>
      <c r="L4209" s="16">
        <v>0</v>
      </c>
      <c r="M4209" s="16">
        <v>0</v>
      </c>
      <c r="O4209" s="11">
        <f t="shared" si="761"/>
        <v>44638</v>
      </c>
      <c r="P4209" s="11">
        <v>23349</v>
      </c>
      <c r="Q4209" s="11">
        <f t="shared" si="762"/>
        <v>2328</v>
      </c>
      <c r="S4209" s="11">
        <f t="shared" si="763"/>
        <v>21289</v>
      </c>
      <c r="T4209" s="11">
        <f t="shared" si="759"/>
        <v>21289</v>
      </c>
      <c r="U4209" s="11">
        <f t="shared" si="764"/>
        <v>-1223</v>
      </c>
      <c r="V4209" s="11">
        <f t="shared" si="760"/>
        <v>21289</v>
      </c>
      <c r="W4209" s="12">
        <f t="shared" si="769"/>
        <v>1</v>
      </c>
      <c r="X4209" s="11">
        <f t="shared" si="770"/>
        <v>0</v>
      </c>
      <c r="Y4209" s="12">
        <f t="shared" si="771"/>
        <v>0</v>
      </c>
      <c r="AH4209" s="11"/>
    </row>
    <row r="4210" spans="1:34">
      <c r="A4210" s="1">
        <v>38907</v>
      </c>
      <c r="B4210" s="7" t="s">
        <v>63</v>
      </c>
      <c r="C4210" s="8" t="str">
        <f t="shared" si="768"/>
        <v>Sun</v>
      </c>
      <c r="E4210" s="10">
        <v>0</v>
      </c>
      <c r="F4210" s="9">
        <v>8506</v>
      </c>
      <c r="G4210" s="9">
        <v>6570</v>
      </c>
      <c r="H4210" s="61">
        <v>4666</v>
      </c>
      <c r="I4210" s="9">
        <v>0</v>
      </c>
      <c r="J4210" s="9">
        <v>0</v>
      </c>
      <c r="K4210" s="9">
        <v>31249</v>
      </c>
      <c r="L4210" s="16">
        <v>0</v>
      </c>
      <c r="M4210" s="16">
        <v>0</v>
      </c>
      <c r="O4210" s="11">
        <f t="shared" si="761"/>
        <v>50991</v>
      </c>
      <c r="P4210" s="11">
        <v>29052</v>
      </c>
      <c r="Q4210" s="11">
        <f t="shared" si="762"/>
        <v>2197</v>
      </c>
      <c r="S4210" s="11">
        <f t="shared" si="763"/>
        <v>21939</v>
      </c>
      <c r="T4210" s="11">
        <f t="shared" si="759"/>
        <v>21939</v>
      </c>
      <c r="U4210" s="11">
        <f t="shared" si="764"/>
        <v>650</v>
      </c>
      <c r="V4210" s="11">
        <f t="shared" si="760"/>
        <v>21939</v>
      </c>
      <c r="W4210" s="12">
        <f t="shared" si="769"/>
        <v>1</v>
      </c>
      <c r="X4210" s="11">
        <f t="shared" si="770"/>
        <v>0</v>
      </c>
      <c r="Y4210" s="12">
        <f t="shared" si="771"/>
        <v>0</v>
      </c>
      <c r="AH4210" s="11"/>
    </row>
    <row r="4211" spans="1:34">
      <c r="A4211" s="1">
        <v>38908</v>
      </c>
      <c r="B4211" s="7" t="s">
        <v>63</v>
      </c>
      <c r="C4211" s="8" t="str">
        <f t="shared" si="768"/>
        <v>Mon</v>
      </c>
      <c r="E4211" s="10">
        <v>0</v>
      </c>
      <c r="F4211" s="9">
        <v>9109</v>
      </c>
      <c r="G4211" s="9">
        <v>7056</v>
      </c>
      <c r="H4211" s="61">
        <v>5281</v>
      </c>
      <c r="I4211" s="9">
        <v>0</v>
      </c>
      <c r="J4211" s="9">
        <v>0</v>
      </c>
      <c r="K4211" s="9">
        <v>47254</v>
      </c>
      <c r="L4211" s="16">
        <v>0</v>
      </c>
      <c r="M4211" s="16">
        <v>0</v>
      </c>
      <c r="O4211" s="11">
        <f t="shared" si="761"/>
        <v>68700</v>
      </c>
      <c r="P4211" s="11">
        <v>45159</v>
      </c>
      <c r="Q4211" s="11">
        <f t="shared" si="762"/>
        <v>2095</v>
      </c>
      <c r="S4211" s="11">
        <f t="shared" si="763"/>
        <v>23541</v>
      </c>
      <c r="T4211" s="11">
        <f t="shared" si="759"/>
        <v>23541</v>
      </c>
      <c r="U4211" s="11">
        <f t="shared" si="764"/>
        <v>1602</v>
      </c>
      <c r="V4211" s="11">
        <f t="shared" si="760"/>
        <v>23541</v>
      </c>
      <c r="W4211" s="12">
        <f t="shared" si="769"/>
        <v>1</v>
      </c>
      <c r="X4211" s="11">
        <f t="shared" si="770"/>
        <v>0</v>
      </c>
      <c r="Y4211" s="12">
        <f t="shared" si="771"/>
        <v>0</v>
      </c>
      <c r="AH4211" s="11"/>
    </row>
    <row r="4212" spans="1:34">
      <c r="A4212" s="1">
        <v>38909</v>
      </c>
      <c r="B4212" s="7" t="s">
        <v>63</v>
      </c>
      <c r="C4212" s="8" t="str">
        <f t="shared" si="768"/>
        <v>Tue</v>
      </c>
      <c r="E4212" s="10">
        <v>0</v>
      </c>
      <c r="F4212" s="9">
        <v>8885</v>
      </c>
      <c r="G4212" s="9">
        <v>6948</v>
      </c>
      <c r="H4212" s="61">
        <v>5186</v>
      </c>
      <c r="I4212" s="9">
        <v>11</v>
      </c>
      <c r="J4212" s="9">
        <v>0</v>
      </c>
      <c r="K4212" s="9">
        <v>45787</v>
      </c>
      <c r="L4212" s="16">
        <v>0</v>
      </c>
      <c r="M4212" s="16">
        <v>0</v>
      </c>
      <c r="O4212" s="11">
        <f t="shared" si="761"/>
        <v>66817</v>
      </c>
      <c r="P4212" s="11">
        <v>42973</v>
      </c>
      <c r="Q4212" s="11">
        <f t="shared" si="762"/>
        <v>2814</v>
      </c>
      <c r="S4212" s="11">
        <f t="shared" si="763"/>
        <v>23844</v>
      </c>
      <c r="T4212" s="11">
        <f t="shared" si="759"/>
        <v>23844</v>
      </c>
      <c r="U4212" s="11">
        <f t="shared" si="764"/>
        <v>303</v>
      </c>
      <c r="V4212" s="11">
        <f t="shared" si="760"/>
        <v>23844</v>
      </c>
      <c r="W4212" s="12">
        <f t="shared" si="769"/>
        <v>1</v>
      </c>
      <c r="X4212" s="11">
        <f t="shared" si="770"/>
        <v>0</v>
      </c>
      <c r="Y4212" s="12">
        <f t="shared" si="771"/>
        <v>0</v>
      </c>
      <c r="AH4212" s="11"/>
    </row>
    <row r="4213" spans="1:34">
      <c r="A4213" s="1">
        <v>38910</v>
      </c>
      <c r="B4213" s="7" t="s">
        <v>63</v>
      </c>
      <c r="C4213" s="8" t="str">
        <f t="shared" si="768"/>
        <v>Wed</v>
      </c>
      <c r="E4213" s="10">
        <v>0</v>
      </c>
      <c r="F4213" s="9">
        <v>8808</v>
      </c>
      <c r="G4213" s="9">
        <v>6979</v>
      </c>
      <c r="H4213" s="61">
        <v>5181</v>
      </c>
      <c r="I4213" s="9">
        <v>13</v>
      </c>
      <c r="J4213" s="9">
        <v>0</v>
      </c>
      <c r="K4213" s="9">
        <v>45189</v>
      </c>
      <c r="L4213" s="16">
        <v>0</v>
      </c>
      <c r="M4213" s="16">
        <v>0</v>
      </c>
      <c r="O4213" s="11">
        <f t="shared" si="761"/>
        <v>66170</v>
      </c>
      <c r="P4213" s="11">
        <v>42745</v>
      </c>
      <c r="Q4213" s="11">
        <f t="shared" si="762"/>
        <v>2444</v>
      </c>
      <c r="S4213" s="11">
        <f t="shared" si="763"/>
        <v>23425</v>
      </c>
      <c r="T4213" s="11">
        <f t="shared" si="759"/>
        <v>23425</v>
      </c>
      <c r="U4213" s="11">
        <f t="shared" si="764"/>
        <v>-419</v>
      </c>
      <c r="V4213" s="11">
        <f t="shared" si="760"/>
        <v>23425</v>
      </c>
      <c r="W4213" s="12">
        <f t="shared" si="769"/>
        <v>1</v>
      </c>
      <c r="X4213" s="11">
        <f t="shared" si="770"/>
        <v>0</v>
      </c>
      <c r="Y4213" s="12">
        <f t="shared" si="771"/>
        <v>0</v>
      </c>
      <c r="AH4213" s="11"/>
    </row>
    <row r="4214" spans="1:34">
      <c r="A4214" s="1">
        <v>38911</v>
      </c>
      <c r="B4214" s="7" t="s">
        <v>63</v>
      </c>
      <c r="C4214" s="8" t="str">
        <f t="shared" si="768"/>
        <v>Thur</v>
      </c>
      <c r="E4214" s="10">
        <v>0</v>
      </c>
      <c r="F4214" s="9">
        <v>8847</v>
      </c>
      <c r="G4214" s="9">
        <v>7091</v>
      </c>
      <c r="H4214" s="61">
        <v>5203</v>
      </c>
      <c r="I4214" s="9">
        <v>0</v>
      </c>
      <c r="J4214" s="9">
        <v>0</v>
      </c>
      <c r="K4214" s="9">
        <v>35173</v>
      </c>
      <c r="L4214" s="16">
        <v>0</v>
      </c>
      <c r="M4214" s="16">
        <v>0</v>
      </c>
      <c r="O4214" s="11">
        <f t="shared" si="761"/>
        <v>56314</v>
      </c>
      <c r="P4214" s="11">
        <v>33294</v>
      </c>
      <c r="Q4214" s="11">
        <f t="shared" si="762"/>
        <v>1879</v>
      </c>
      <c r="S4214" s="11">
        <f t="shared" si="763"/>
        <v>23020</v>
      </c>
      <c r="T4214" s="11">
        <f t="shared" si="759"/>
        <v>23020</v>
      </c>
      <c r="U4214" s="11">
        <f t="shared" si="764"/>
        <v>-405</v>
      </c>
      <c r="V4214" s="11">
        <f t="shared" si="760"/>
        <v>23020</v>
      </c>
      <c r="W4214" s="12">
        <f t="shared" si="769"/>
        <v>1</v>
      </c>
      <c r="X4214" s="11">
        <f t="shared" si="770"/>
        <v>0</v>
      </c>
      <c r="Y4214" s="12">
        <f t="shared" si="771"/>
        <v>0</v>
      </c>
      <c r="AH4214" s="11"/>
    </row>
    <row r="4215" spans="1:34">
      <c r="A4215" s="1">
        <v>38912</v>
      </c>
      <c r="B4215" s="7" t="s">
        <v>63</v>
      </c>
      <c r="C4215" s="8" t="str">
        <f t="shared" si="768"/>
        <v>Fri</v>
      </c>
      <c r="E4215" s="10">
        <v>0</v>
      </c>
      <c r="F4215" s="9">
        <v>8089</v>
      </c>
      <c r="G4215" s="9">
        <v>6726</v>
      </c>
      <c r="H4215" s="61">
        <v>4888</v>
      </c>
      <c r="I4215" s="9">
        <v>0</v>
      </c>
      <c r="J4215" s="9">
        <v>0</v>
      </c>
      <c r="K4215" s="9">
        <v>38089</v>
      </c>
      <c r="L4215" s="16">
        <v>0</v>
      </c>
      <c r="M4215" s="16">
        <v>0</v>
      </c>
      <c r="O4215" s="11">
        <f t="shared" si="761"/>
        <v>57792</v>
      </c>
      <c r="P4215" s="11">
        <v>36066</v>
      </c>
      <c r="Q4215" s="11">
        <f t="shared" si="762"/>
        <v>2023</v>
      </c>
      <c r="S4215" s="11">
        <f t="shared" si="763"/>
        <v>21726</v>
      </c>
      <c r="T4215" s="11">
        <f t="shared" si="759"/>
        <v>21726</v>
      </c>
      <c r="U4215" s="11">
        <f t="shared" si="764"/>
        <v>-1294</v>
      </c>
      <c r="V4215" s="11">
        <f t="shared" si="760"/>
        <v>21726</v>
      </c>
      <c r="W4215" s="12">
        <f t="shared" si="769"/>
        <v>1</v>
      </c>
      <c r="X4215" s="11">
        <f t="shared" si="770"/>
        <v>0</v>
      </c>
      <c r="Y4215" s="12">
        <f t="shared" si="771"/>
        <v>0</v>
      </c>
      <c r="AH4215" s="11"/>
    </row>
    <row r="4216" spans="1:34">
      <c r="A4216" s="1">
        <v>38913</v>
      </c>
      <c r="B4216" s="7" t="s">
        <v>63</v>
      </c>
      <c r="C4216" s="8" t="str">
        <f t="shared" si="768"/>
        <v>Sat</v>
      </c>
      <c r="E4216" s="10">
        <v>0</v>
      </c>
      <c r="F4216" s="9">
        <v>7059</v>
      </c>
      <c r="G4216" s="9">
        <v>6227</v>
      </c>
      <c r="H4216" s="61">
        <v>4255</v>
      </c>
      <c r="I4216" s="9">
        <v>0</v>
      </c>
      <c r="J4216" s="9">
        <v>0</v>
      </c>
      <c r="K4216" s="9">
        <v>32288</v>
      </c>
      <c r="L4216" s="16">
        <v>0</v>
      </c>
      <c r="M4216" s="16">
        <v>0</v>
      </c>
      <c r="O4216" s="11">
        <f t="shared" si="761"/>
        <v>49829</v>
      </c>
      <c r="P4216" s="11">
        <v>30164</v>
      </c>
      <c r="Q4216" s="11">
        <f t="shared" si="762"/>
        <v>2124</v>
      </c>
      <c r="S4216" s="11">
        <f t="shared" si="763"/>
        <v>19665</v>
      </c>
      <c r="T4216" s="11">
        <f t="shared" si="759"/>
        <v>19665</v>
      </c>
      <c r="U4216" s="11">
        <f t="shared" si="764"/>
        <v>-2061</v>
      </c>
      <c r="V4216" s="11">
        <f t="shared" si="760"/>
        <v>19665</v>
      </c>
      <c r="W4216" s="12">
        <f t="shared" si="769"/>
        <v>1</v>
      </c>
      <c r="X4216" s="11">
        <f t="shared" si="770"/>
        <v>0</v>
      </c>
      <c r="Y4216" s="12">
        <f t="shared" si="771"/>
        <v>0</v>
      </c>
      <c r="AH4216" s="11"/>
    </row>
    <row r="4217" spans="1:34">
      <c r="A4217" s="1">
        <v>38914</v>
      </c>
      <c r="B4217" s="7" t="s">
        <v>63</v>
      </c>
      <c r="C4217" s="8" t="str">
        <f t="shared" si="768"/>
        <v>Sun</v>
      </c>
      <c r="E4217" s="10">
        <v>0</v>
      </c>
      <c r="F4217" s="9">
        <v>7192</v>
      </c>
      <c r="G4217" s="9">
        <v>6479</v>
      </c>
      <c r="H4217" s="61">
        <v>4503</v>
      </c>
      <c r="I4217" s="9">
        <v>0</v>
      </c>
      <c r="J4217" s="9">
        <v>0</v>
      </c>
      <c r="K4217" s="9">
        <v>45422</v>
      </c>
      <c r="L4217" s="16">
        <v>0</v>
      </c>
      <c r="M4217" s="16">
        <v>0</v>
      </c>
      <c r="O4217" s="11">
        <f t="shared" si="761"/>
        <v>63596</v>
      </c>
      <c r="P4217" s="11">
        <v>43629</v>
      </c>
      <c r="Q4217" s="11">
        <f t="shared" si="762"/>
        <v>1793</v>
      </c>
      <c r="S4217" s="11">
        <f t="shared" si="763"/>
        <v>19967</v>
      </c>
      <c r="T4217" s="11">
        <f t="shared" si="759"/>
        <v>19967</v>
      </c>
      <c r="U4217" s="11">
        <f t="shared" si="764"/>
        <v>302</v>
      </c>
      <c r="V4217" s="11">
        <f t="shared" si="760"/>
        <v>19967</v>
      </c>
      <c r="W4217" s="12">
        <f t="shared" si="769"/>
        <v>1</v>
      </c>
      <c r="X4217" s="11">
        <f t="shared" si="770"/>
        <v>0</v>
      </c>
      <c r="Y4217" s="12">
        <f t="shared" si="771"/>
        <v>0</v>
      </c>
      <c r="AH4217" s="11"/>
    </row>
    <row r="4218" spans="1:34">
      <c r="A4218" s="1">
        <v>38915</v>
      </c>
      <c r="B4218" s="7" t="s">
        <v>63</v>
      </c>
      <c r="C4218" s="8" t="str">
        <f t="shared" si="768"/>
        <v>Mon</v>
      </c>
      <c r="E4218" s="10">
        <v>0</v>
      </c>
      <c r="F4218" s="9">
        <v>7792</v>
      </c>
      <c r="G4218" s="9">
        <v>6852</v>
      </c>
      <c r="H4218" s="61">
        <v>5014</v>
      </c>
      <c r="I4218" s="9">
        <v>0</v>
      </c>
      <c r="J4218" s="9">
        <v>0</v>
      </c>
      <c r="K4218" s="9">
        <v>44630</v>
      </c>
      <c r="L4218" s="16">
        <v>0</v>
      </c>
      <c r="M4218" s="16">
        <v>0</v>
      </c>
      <c r="O4218" s="11">
        <f t="shared" si="761"/>
        <v>64288</v>
      </c>
      <c r="P4218" s="11">
        <v>42801</v>
      </c>
      <c r="Q4218" s="11">
        <f t="shared" si="762"/>
        <v>1829</v>
      </c>
      <c r="S4218" s="11">
        <f t="shared" si="763"/>
        <v>21487</v>
      </c>
      <c r="T4218" s="11">
        <f t="shared" si="759"/>
        <v>21487</v>
      </c>
      <c r="U4218" s="11">
        <f t="shared" si="764"/>
        <v>1520</v>
      </c>
      <c r="V4218" s="11">
        <f t="shared" si="760"/>
        <v>21487</v>
      </c>
      <c r="W4218" s="12">
        <f t="shared" si="769"/>
        <v>1</v>
      </c>
      <c r="X4218" s="11">
        <f t="shared" si="770"/>
        <v>0</v>
      </c>
      <c r="Y4218" s="12">
        <f t="shared" si="771"/>
        <v>0</v>
      </c>
      <c r="AH4218" s="11"/>
    </row>
    <row r="4219" spans="1:34">
      <c r="A4219" s="1">
        <v>38916</v>
      </c>
      <c r="B4219" s="7" t="s">
        <v>63</v>
      </c>
      <c r="C4219" s="8" t="str">
        <f t="shared" si="768"/>
        <v>Tue</v>
      </c>
      <c r="E4219" s="10">
        <v>0</v>
      </c>
      <c r="F4219" s="9">
        <v>8394</v>
      </c>
      <c r="G4219" s="9">
        <v>7039</v>
      </c>
      <c r="H4219" s="61">
        <v>5181</v>
      </c>
      <c r="I4219" s="9">
        <v>0</v>
      </c>
      <c r="J4219" s="9">
        <v>0</v>
      </c>
      <c r="K4219" s="9">
        <v>44618</v>
      </c>
      <c r="L4219" s="16">
        <v>0</v>
      </c>
      <c r="M4219" s="16">
        <v>0</v>
      </c>
      <c r="O4219" s="11">
        <f t="shared" si="761"/>
        <v>65232</v>
      </c>
      <c r="P4219" s="11">
        <v>43215</v>
      </c>
      <c r="Q4219" s="11">
        <f t="shared" si="762"/>
        <v>1403</v>
      </c>
      <c r="S4219" s="11">
        <f t="shared" si="763"/>
        <v>22017</v>
      </c>
      <c r="T4219" s="11">
        <f t="shared" si="759"/>
        <v>22017</v>
      </c>
      <c r="U4219" s="11">
        <f t="shared" si="764"/>
        <v>530</v>
      </c>
      <c r="V4219" s="11">
        <f t="shared" si="760"/>
        <v>22017</v>
      </c>
      <c r="W4219" s="12">
        <f t="shared" si="769"/>
        <v>1</v>
      </c>
      <c r="X4219" s="11">
        <f t="shared" si="770"/>
        <v>0</v>
      </c>
      <c r="Y4219" s="12">
        <f t="shared" si="771"/>
        <v>0</v>
      </c>
      <c r="AH4219" s="11"/>
    </row>
    <row r="4220" spans="1:34">
      <c r="A4220" s="1">
        <v>38917</v>
      </c>
      <c r="B4220" s="7" t="s">
        <v>63</v>
      </c>
      <c r="C4220" s="8" t="str">
        <f t="shared" si="768"/>
        <v>Wed</v>
      </c>
      <c r="E4220" s="10">
        <v>0</v>
      </c>
      <c r="F4220" s="9">
        <v>8381</v>
      </c>
      <c r="G4220" s="9">
        <v>7022</v>
      </c>
      <c r="H4220" s="61">
        <v>5233</v>
      </c>
      <c r="I4220" s="9">
        <v>0</v>
      </c>
      <c r="J4220" s="9">
        <v>0</v>
      </c>
      <c r="K4220" s="9">
        <v>36091</v>
      </c>
      <c r="L4220" s="16">
        <v>0</v>
      </c>
      <c r="M4220" s="16">
        <v>0</v>
      </c>
      <c r="O4220" s="11">
        <f t="shared" si="761"/>
        <v>56727</v>
      </c>
      <c r="P4220" s="11">
        <v>34020</v>
      </c>
      <c r="Q4220" s="11">
        <f t="shared" si="762"/>
        <v>2071</v>
      </c>
      <c r="S4220" s="11">
        <f t="shared" si="763"/>
        <v>22707</v>
      </c>
      <c r="T4220" s="11">
        <f t="shared" si="759"/>
        <v>22707</v>
      </c>
      <c r="U4220" s="11">
        <f t="shared" si="764"/>
        <v>690</v>
      </c>
      <c r="V4220" s="11">
        <f t="shared" si="760"/>
        <v>22707</v>
      </c>
      <c r="W4220" s="12">
        <f t="shared" si="769"/>
        <v>1</v>
      </c>
      <c r="X4220" s="11">
        <f t="shared" si="770"/>
        <v>0</v>
      </c>
      <c r="Y4220" s="12">
        <f t="shared" si="771"/>
        <v>0</v>
      </c>
      <c r="AH4220" s="11"/>
    </row>
    <row r="4221" spans="1:34">
      <c r="A4221" s="1">
        <v>38918</v>
      </c>
      <c r="B4221" s="7" t="s">
        <v>63</v>
      </c>
      <c r="C4221" s="8" t="str">
        <f t="shared" si="768"/>
        <v>Thur</v>
      </c>
      <c r="E4221" s="10">
        <v>0</v>
      </c>
      <c r="F4221" s="9">
        <v>8217</v>
      </c>
      <c r="G4221" s="9">
        <v>7028</v>
      </c>
      <c r="H4221" s="61">
        <v>5241</v>
      </c>
      <c r="I4221" s="9">
        <v>0</v>
      </c>
      <c r="J4221" s="9">
        <v>0</v>
      </c>
      <c r="K4221" s="9">
        <v>36574</v>
      </c>
      <c r="L4221" s="16">
        <v>0</v>
      </c>
      <c r="M4221" s="16">
        <v>0</v>
      </c>
      <c r="O4221" s="11">
        <f t="shared" si="761"/>
        <v>57060</v>
      </c>
      <c r="P4221" s="11">
        <v>34614</v>
      </c>
      <c r="Q4221" s="11">
        <f t="shared" si="762"/>
        <v>1960</v>
      </c>
      <c r="S4221" s="11">
        <f t="shared" si="763"/>
        <v>22446</v>
      </c>
      <c r="T4221" s="11">
        <f t="shared" si="759"/>
        <v>22446</v>
      </c>
      <c r="U4221" s="11">
        <f t="shared" si="764"/>
        <v>-261</v>
      </c>
      <c r="V4221" s="11">
        <f t="shared" si="760"/>
        <v>22446</v>
      </c>
      <c r="W4221" s="12">
        <f t="shared" si="769"/>
        <v>1</v>
      </c>
      <c r="X4221" s="11">
        <f t="shared" si="770"/>
        <v>0</v>
      </c>
      <c r="Y4221" s="12">
        <f t="shared" si="771"/>
        <v>0</v>
      </c>
      <c r="AH4221" s="11"/>
    </row>
    <row r="4222" spans="1:34">
      <c r="A4222" s="1">
        <v>38919</v>
      </c>
      <c r="B4222" s="7" t="s">
        <v>63</v>
      </c>
      <c r="C4222" s="8" t="str">
        <f t="shared" si="768"/>
        <v>Fri</v>
      </c>
      <c r="E4222" s="10">
        <v>0</v>
      </c>
      <c r="F4222" s="9">
        <v>7573</v>
      </c>
      <c r="G4222" s="9">
        <v>6640</v>
      </c>
      <c r="H4222" s="61">
        <v>4777</v>
      </c>
      <c r="I4222" s="9">
        <v>0</v>
      </c>
      <c r="J4222" s="9">
        <v>0</v>
      </c>
      <c r="K4222" s="9">
        <v>32815</v>
      </c>
      <c r="L4222" s="16">
        <v>0</v>
      </c>
      <c r="M4222" s="16">
        <v>0</v>
      </c>
      <c r="O4222" s="11">
        <f t="shared" si="761"/>
        <v>51805</v>
      </c>
      <c r="P4222" s="11">
        <v>30933</v>
      </c>
      <c r="Q4222" s="11">
        <f t="shared" si="762"/>
        <v>1882</v>
      </c>
      <c r="S4222" s="11">
        <f t="shared" si="763"/>
        <v>20872</v>
      </c>
      <c r="T4222" s="11">
        <f t="shared" si="759"/>
        <v>20872</v>
      </c>
      <c r="U4222" s="11">
        <f t="shared" si="764"/>
        <v>-1574</v>
      </c>
      <c r="V4222" s="11">
        <f t="shared" si="760"/>
        <v>20872</v>
      </c>
      <c r="W4222" s="12">
        <f t="shared" si="769"/>
        <v>1</v>
      </c>
      <c r="X4222" s="11">
        <f t="shared" si="770"/>
        <v>0</v>
      </c>
      <c r="Y4222" s="12">
        <f t="shared" si="771"/>
        <v>0</v>
      </c>
      <c r="AH4222" s="11"/>
    </row>
    <row r="4223" spans="1:34">
      <c r="A4223" s="1">
        <v>38920</v>
      </c>
      <c r="B4223" s="7" t="s">
        <v>63</v>
      </c>
      <c r="C4223" s="8" t="str">
        <f t="shared" si="768"/>
        <v>Sat</v>
      </c>
      <c r="E4223" s="10">
        <v>0</v>
      </c>
      <c r="F4223" s="9">
        <v>6942</v>
      </c>
      <c r="G4223" s="9">
        <v>6210</v>
      </c>
      <c r="H4223" s="61">
        <v>4369</v>
      </c>
      <c r="I4223" s="9">
        <v>0</v>
      </c>
      <c r="J4223" s="9">
        <v>0</v>
      </c>
      <c r="K4223" s="9">
        <v>16446</v>
      </c>
      <c r="L4223" s="16">
        <v>0</v>
      </c>
      <c r="M4223" s="16">
        <v>0</v>
      </c>
      <c r="O4223" s="11">
        <f t="shared" si="761"/>
        <v>33967</v>
      </c>
      <c r="P4223" s="11">
        <v>14756</v>
      </c>
      <c r="Q4223" s="11">
        <f t="shared" si="762"/>
        <v>1690</v>
      </c>
      <c r="S4223" s="11">
        <f t="shared" si="763"/>
        <v>19211</v>
      </c>
      <c r="T4223" s="11">
        <f t="shared" si="759"/>
        <v>19211</v>
      </c>
      <c r="U4223" s="11">
        <f t="shared" si="764"/>
        <v>-1661</v>
      </c>
      <c r="V4223" s="11">
        <f t="shared" si="760"/>
        <v>19211</v>
      </c>
      <c r="W4223" s="12">
        <f t="shared" si="769"/>
        <v>1</v>
      </c>
      <c r="X4223" s="11">
        <f t="shared" si="770"/>
        <v>0</v>
      </c>
      <c r="Y4223" s="12">
        <f t="shared" si="771"/>
        <v>0</v>
      </c>
      <c r="AH4223" s="11"/>
    </row>
    <row r="4224" spans="1:34">
      <c r="A4224" s="1">
        <v>38921</v>
      </c>
      <c r="B4224" s="7" t="s">
        <v>63</v>
      </c>
      <c r="C4224" s="8" t="str">
        <f t="shared" si="768"/>
        <v>Sun</v>
      </c>
      <c r="E4224" s="10">
        <v>0</v>
      </c>
      <c r="F4224" s="9">
        <v>7455</v>
      </c>
      <c r="G4224" s="9">
        <v>6511</v>
      </c>
      <c r="H4224" s="61">
        <v>4232</v>
      </c>
      <c r="I4224" s="9">
        <v>0</v>
      </c>
      <c r="J4224" s="9">
        <v>0</v>
      </c>
      <c r="K4224" s="9">
        <v>4427</v>
      </c>
      <c r="L4224" s="16">
        <v>0</v>
      </c>
      <c r="M4224" s="16">
        <v>0</v>
      </c>
      <c r="O4224" s="11">
        <f t="shared" si="761"/>
        <v>22625</v>
      </c>
      <c r="P4224" s="11">
        <v>2028</v>
      </c>
      <c r="Q4224" s="11">
        <f t="shared" si="762"/>
        <v>2399</v>
      </c>
      <c r="S4224" s="11">
        <f t="shared" si="763"/>
        <v>20597</v>
      </c>
      <c r="T4224" s="11">
        <f t="shared" si="759"/>
        <v>20597</v>
      </c>
      <c r="U4224" s="11">
        <f t="shared" si="764"/>
        <v>1386</v>
      </c>
      <c r="V4224" s="11">
        <f t="shared" si="760"/>
        <v>20597</v>
      </c>
      <c r="W4224" s="12">
        <f t="shared" si="769"/>
        <v>1</v>
      </c>
      <c r="X4224" s="11">
        <f t="shared" si="770"/>
        <v>0</v>
      </c>
      <c r="Y4224" s="12">
        <f t="shared" si="771"/>
        <v>0</v>
      </c>
      <c r="AH4224" s="11"/>
    </row>
    <row r="4225" spans="1:34">
      <c r="A4225" s="1">
        <v>38922</v>
      </c>
      <c r="B4225" s="7" t="s">
        <v>63</v>
      </c>
      <c r="C4225" s="8" t="str">
        <f t="shared" si="768"/>
        <v>Mon</v>
      </c>
      <c r="E4225" s="10">
        <v>0</v>
      </c>
      <c r="F4225" s="9">
        <v>8153</v>
      </c>
      <c r="G4225" s="9">
        <v>7035</v>
      </c>
      <c r="H4225" s="61">
        <v>4571</v>
      </c>
      <c r="I4225" s="9">
        <v>0</v>
      </c>
      <c r="J4225" s="9">
        <v>0</v>
      </c>
      <c r="K4225" s="9">
        <v>17147</v>
      </c>
      <c r="L4225" s="16">
        <v>0</v>
      </c>
      <c r="M4225" s="16">
        <v>0</v>
      </c>
      <c r="O4225" s="11">
        <f t="shared" si="761"/>
        <v>36906</v>
      </c>
      <c r="P4225" s="11">
        <v>14977</v>
      </c>
      <c r="Q4225" s="11">
        <f t="shared" si="762"/>
        <v>2170</v>
      </c>
      <c r="S4225" s="11">
        <f t="shared" si="763"/>
        <v>21929</v>
      </c>
      <c r="T4225" s="11">
        <f t="shared" si="759"/>
        <v>21929</v>
      </c>
      <c r="U4225" s="11">
        <f t="shared" si="764"/>
        <v>1332</v>
      </c>
      <c r="V4225" s="11">
        <f t="shared" si="760"/>
        <v>21929</v>
      </c>
      <c r="W4225" s="12">
        <f t="shared" si="769"/>
        <v>1</v>
      </c>
      <c r="X4225" s="11">
        <f t="shared" si="770"/>
        <v>0</v>
      </c>
      <c r="Y4225" s="12">
        <f t="shared" si="771"/>
        <v>0</v>
      </c>
      <c r="AH4225" s="11"/>
    </row>
    <row r="4226" spans="1:34">
      <c r="A4226" s="1">
        <v>38923</v>
      </c>
      <c r="B4226" s="7" t="s">
        <v>63</v>
      </c>
      <c r="C4226" s="8" t="str">
        <f t="shared" si="768"/>
        <v>Tue</v>
      </c>
      <c r="E4226" s="10">
        <v>0</v>
      </c>
      <c r="F4226" s="9">
        <v>9022</v>
      </c>
      <c r="G4226" s="9">
        <v>7446</v>
      </c>
      <c r="H4226" s="61">
        <v>4855</v>
      </c>
      <c r="I4226" s="9">
        <v>0</v>
      </c>
      <c r="J4226" s="9">
        <v>0</v>
      </c>
      <c r="K4226" s="9">
        <v>21482</v>
      </c>
      <c r="L4226" s="16">
        <v>0</v>
      </c>
      <c r="M4226" s="16">
        <v>0</v>
      </c>
      <c r="O4226" s="11">
        <f t="shared" si="761"/>
        <v>42805</v>
      </c>
      <c r="P4226" s="11">
        <v>19466</v>
      </c>
      <c r="Q4226" s="11">
        <f t="shared" si="762"/>
        <v>2016</v>
      </c>
      <c r="S4226" s="11">
        <f t="shared" si="763"/>
        <v>23339</v>
      </c>
      <c r="T4226" s="11">
        <f t="shared" si="759"/>
        <v>23339</v>
      </c>
      <c r="U4226" s="11">
        <f t="shared" si="764"/>
        <v>1410</v>
      </c>
      <c r="V4226" s="11">
        <f t="shared" si="760"/>
        <v>23339</v>
      </c>
      <c r="W4226" s="12">
        <f t="shared" si="769"/>
        <v>1</v>
      </c>
      <c r="X4226" s="11">
        <f t="shared" si="770"/>
        <v>0</v>
      </c>
      <c r="Y4226" s="12">
        <f t="shared" si="771"/>
        <v>0</v>
      </c>
      <c r="AH4226" s="11"/>
    </row>
    <row r="4227" spans="1:34">
      <c r="A4227" s="1">
        <v>38924</v>
      </c>
      <c r="B4227" s="7" t="s">
        <v>63</v>
      </c>
      <c r="C4227" s="8" t="str">
        <f t="shared" si="768"/>
        <v>Wed</v>
      </c>
      <c r="E4227" s="10">
        <v>0</v>
      </c>
      <c r="F4227" s="9">
        <v>8905</v>
      </c>
      <c r="G4227" s="9">
        <v>7319</v>
      </c>
      <c r="H4227" s="61">
        <v>4740</v>
      </c>
      <c r="I4227" s="9">
        <v>0</v>
      </c>
      <c r="J4227" s="9">
        <v>0</v>
      </c>
      <c r="K4227" s="9">
        <v>34099</v>
      </c>
      <c r="L4227" s="16">
        <v>0</v>
      </c>
      <c r="M4227" s="16">
        <v>0</v>
      </c>
      <c r="O4227" s="11">
        <f t="shared" si="761"/>
        <v>55063</v>
      </c>
      <c r="P4227" s="11">
        <v>32539</v>
      </c>
      <c r="Q4227" s="11">
        <f t="shared" si="762"/>
        <v>1560</v>
      </c>
      <c r="S4227" s="11">
        <f t="shared" si="763"/>
        <v>22524</v>
      </c>
      <c r="T4227" s="11">
        <f t="shared" ref="T4227:T4290" si="772">SUM(S4227,D4227)</f>
        <v>22524</v>
      </c>
      <c r="U4227" s="11">
        <f t="shared" si="764"/>
        <v>-815</v>
      </c>
      <c r="V4227" s="11">
        <f t="shared" ref="V4227:V4290" si="773">SUM(F4227:K4227)-P4227</f>
        <v>22524</v>
      </c>
      <c r="W4227" s="12">
        <f t="shared" si="769"/>
        <v>1</v>
      </c>
      <c r="X4227" s="11">
        <f t="shared" si="770"/>
        <v>0</v>
      </c>
      <c r="Y4227" s="12">
        <f t="shared" si="771"/>
        <v>0</v>
      </c>
      <c r="AH4227" s="11"/>
    </row>
    <row r="4228" spans="1:34">
      <c r="A4228" s="1">
        <v>38925</v>
      </c>
      <c r="B4228" s="7" t="s">
        <v>63</v>
      </c>
      <c r="C4228" s="8" t="str">
        <f t="shared" si="768"/>
        <v>Thur</v>
      </c>
      <c r="E4228" s="10">
        <v>0</v>
      </c>
      <c r="F4228" s="9">
        <v>8550</v>
      </c>
      <c r="G4228" s="9">
        <v>7267</v>
      </c>
      <c r="H4228" s="61">
        <v>4669</v>
      </c>
      <c r="I4228" s="9">
        <v>0</v>
      </c>
      <c r="J4228" s="9">
        <v>0</v>
      </c>
      <c r="K4228" s="9">
        <v>41378</v>
      </c>
      <c r="L4228" s="16">
        <v>0</v>
      </c>
      <c r="M4228" s="16">
        <v>0</v>
      </c>
      <c r="O4228" s="11">
        <f t="shared" ref="O4228:O4291" si="774">SUM(F4228:M4228)</f>
        <v>61864</v>
      </c>
      <c r="P4228" s="11">
        <v>39407</v>
      </c>
      <c r="Q4228" s="11">
        <f t="shared" ref="Q4228:Q4291" si="775">K4228-P4228</f>
        <v>1971</v>
      </c>
      <c r="S4228" s="11">
        <f t="shared" si="763"/>
        <v>22457</v>
      </c>
      <c r="T4228" s="11">
        <f t="shared" si="772"/>
        <v>22457</v>
      </c>
      <c r="U4228" s="11">
        <f t="shared" si="764"/>
        <v>-67</v>
      </c>
      <c r="V4228" s="11">
        <f t="shared" si="773"/>
        <v>22457</v>
      </c>
      <c r="W4228" s="12">
        <f t="shared" si="769"/>
        <v>1</v>
      </c>
      <c r="X4228" s="11">
        <f t="shared" si="770"/>
        <v>0</v>
      </c>
      <c r="Y4228" s="12">
        <f t="shared" si="771"/>
        <v>0</v>
      </c>
      <c r="AH4228" s="11"/>
    </row>
    <row r="4229" spans="1:34">
      <c r="A4229" s="1">
        <v>38926</v>
      </c>
      <c r="B4229" s="7" t="s">
        <v>63</v>
      </c>
      <c r="C4229" s="8" t="str">
        <f t="shared" si="768"/>
        <v>Fri</v>
      </c>
      <c r="E4229" s="10">
        <v>0</v>
      </c>
      <c r="F4229" s="9">
        <v>7973</v>
      </c>
      <c r="G4229" s="9">
        <v>7209</v>
      </c>
      <c r="H4229" s="61">
        <v>4336</v>
      </c>
      <c r="I4229" s="9">
        <v>0</v>
      </c>
      <c r="J4229" s="9">
        <v>0</v>
      </c>
      <c r="K4229" s="9">
        <v>24049</v>
      </c>
      <c r="L4229" s="16">
        <v>0</v>
      </c>
      <c r="M4229" s="16">
        <v>0</v>
      </c>
      <c r="O4229" s="11">
        <f t="shared" si="774"/>
        <v>43567</v>
      </c>
      <c r="P4229" s="11">
        <v>22456</v>
      </c>
      <c r="Q4229" s="11">
        <f t="shared" si="775"/>
        <v>1593</v>
      </c>
      <c r="S4229" s="11">
        <f t="shared" si="763"/>
        <v>21111</v>
      </c>
      <c r="T4229" s="11">
        <f t="shared" si="772"/>
        <v>21111</v>
      </c>
      <c r="U4229" s="11">
        <f t="shared" si="764"/>
        <v>-1346</v>
      </c>
      <c r="V4229" s="11">
        <f t="shared" si="773"/>
        <v>21111</v>
      </c>
      <c r="W4229" s="12">
        <f t="shared" si="769"/>
        <v>1</v>
      </c>
      <c r="X4229" s="11">
        <f t="shared" si="770"/>
        <v>0</v>
      </c>
      <c r="Y4229" s="12">
        <f t="shared" si="771"/>
        <v>0</v>
      </c>
      <c r="AH4229" s="11"/>
    </row>
    <row r="4230" spans="1:34">
      <c r="A4230" s="1">
        <v>38927</v>
      </c>
      <c r="B4230" s="7" t="s">
        <v>63</v>
      </c>
      <c r="C4230" s="8" t="str">
        <f t="shared" si="768"/>
        <v>Sat</v>
      </c>
      <c r="E4230" s="10">
        <v>0</v>
      </c>
      <c r="F4230" s="9">
        <v>7049</v>
      </c>
      <c r="G4230" s="9">
        <v>6496</v>
      </c>
      <c r="H4230" s="61">
        <v>3894</v>
      </c>
      <c r="I4230" s="9">
        <v>0</v>
      </c>
      <c r="J4230" s="9">
        <v>0</v>
      </c>
      <c r="K4230" s="9">
        <v>16379</v>
      </c>
      <c r="L4230" s="16">
        <v>0</v>
      </c>
      <c r="M4230" s="16">
        <v>0</v>
      </c>
      <c r="O4230" s="11">
        <f t="shared" si="774"/>
        <v>33818</v>
      </c>
      <c r="P4230" s="11">
        <v>14586</v>
      </c>
      <c r="Q4230" s="11">
        <f t="shared" si="775"/>
        <v>1793</v>
      </c>
      <c r="S4230" s="11">
        <f t="shared" si="763"/>
        <v>19232</v>
      </c>
      <c r="T4230" s="11">
        <f t="shared" si="772"/>
        <v>19232</v>
      </c>
      <c r="U4230" s="11">
        <f t="shared" si="764"/>
        <v>-1879</v>
      </c>
      <c r="V4230" s="11">
        <f t="shared" si="773"/>
        <v>19232</v>
      </c>
      <c r="W4230" s="12">
        <f t="shared" si="769"/>
        <v>1</v>
      </c>
      <c r="X4230" s="11">
        <f t="shared" si="770"/>
        <v>0</v>
      </c>
      <c r="Y4230" s="12">
        <f t="shared" si="771"/>
        <v>0</v>
      </c>
      <c r="AH4230" s="11"/>
    </row>
    <row r="4231" spans="1:34">
      <c r="A4231" s="1">
        <v>38928</v>
      </c>
      <c r="B4231" s="7" t="s">
        <v>63</v>
      </c>
      <c r="C4231" s="8" t="str">
        <f t="shared" si="768"/>
        <v>Sun</v>
      </c>
      <c r="E4231" s="10">
        <v>0</v>
      </c>
      <c r="F4231" s="9">
        <v>6783</v>
      </c>
      <c r="G4231" s="9">
        <v>6334</v>
      </c>
      <c r="H4231" s="61">
        <v>4024</v>
      </c>
      <c r="I4231" s="9">
        <v>0</v>
      </c>
      <c r="J4231" s="9">
        <v>0</v>
      </c>
      <c r="K4231" s="9">
        <v>19420</v>
      </c>
      <c r="L4231" s="16">
        <v>0</v>
      </c>
      <c r="M4231" s="16">
        <v>0</v>
      </c>
      <c r="O4231" s="11">
        <f t="shared" si="774"/>
        <v>36561</v>
      </c>
      <c r="P4231" s="11">
        <v>17123</v>
      </c>
      <c r="Q4231" s="11">
        <f t="shared" si="775"/>
        <v>2297</v>
      </c>
      <c r="S4231" s="11">
        <f t="shared" si="763"/>
        <v>19438</v>
      </c>
      <c r="T4231" s="11">
        <f t="shared" si="772"/>
        <v>19438</v>
      </c>
      <c r="U4231" s="11">
        <f t="shared" si="764"/>
        <v>206</v>
      </c>
      <c r="V4231" s="11">
        <f t="shared" si="773"/>
        <v>19438</v>
      </c>
      <c r="W4231" s="12">
        <f t="shared" si="769"/>
        <v>1</v>
      </c>
      <c r="X4231" s="11">
        <f t="shared" si="770"/>
        <v>0</v>
      </c>
      <c r="Y4231" s="12">
        <f t="shared" si="771"/>
        <v>0</v>
      </c>
      <c r="AH4231" s="11"/>
    </row>
    <row r="4232" spans="1:34">
      <c r="A4232" s="1">
        <v>38929</v>
      </c>
      <c r="B4232" s="7" t="s">
        <v>63</v>
      </c>
      <c r="C4232" s="8" t="str">
        <f t="shared" si="768"/>
        <v>Mon</v>
      </c>
      <c r="E4232" s="10">
        <v>0</v>
      </c>
      <c r="F4232" s="9">
        <v>7766</v>
      </c>
      <c r="G4232" s="9">
        <v>6916</v>
      </c>
      <c r="H4232" s="61">
        <v>4390</v>
      </c>
      <c r="I4232" s="9">
        <v>0</v>
      </c>
      <c r="J4232" s="9">
        <v>0</v>
      </c>
      <c r="K4232" s="9">
        <v>47258</v>
      </c>
      <c r="L4232" s="16">
        <v>0</v>
      </c>
      <c r="M4232" s="16">
        <v>0</v>
      </c>
      <c r="O4232" s="11">
        <f t="shared" si="774"/>
        <v>66330</v>
      </c>
      <c r="P4232" s="11">
        <v>44801</v>
      </c>
      <c r="Q4232" s="11">
        <f t="shared" si="775"/>
        <v>2457</v>
      </c>
      <c r="S4232" s="11">
        <f t="shared" si="763"/>
        <v>21529</v>
      </c>
      <c r="T4232" s="11">
        <f t="shared" si="772"/>
        <v>21529</v>
      </c>
      <c r="U4232" s="11">
        <f t="shared" si="764"/>
        <v>2091</v>
      </c>
      <c r="V4232" s="11">
        <f t="shared" si="773"/>
        <v>21529</v>
      </c>
      <c r="W4232" s="12">
        <f t="shared" si="769"/>
        <v>1</v>
      </c>
      <c r="X4232" s="11">
        <f t="shared" si="770"/>
        <v>0</v>
      </c>
      <c r="Y4232" s="12">
        <f t="shared" si="771"/>
        <v>0</v>
      </c>
      <c r="AH4232" s="11"/>
    </row>
    <row r="4233" spans="1:34">
      <c r="A4233" s="1">
        <v>38930</v>
      </c>
      <c r="B4233" s="7" t="s">
        <v>64</v>
      </c>
      <c r="C4233" s="8" t="str">
        <f t="shared" si="768"/>
        <v>Tue</v>
      </c>
      <c r="E4233" s="10">
        <v>0</v>
      </c>
      <c r="F4233" s="9">
        <v>8359</v>
      </c>
      <c r="G4233" s="9">
        <v>7185</v>
      </c>
      <c r="H4233" s="61">
        <v>4852</v>
      </c>
      <c r="I4233" s="9">
        <v>0</v>
      </c>
      <c r="J4233" s="9">
        <v>0</v>
      </c>
      <c r="K4233" s="9">
        <v>45993</v>
      </c>
      <c r="L4233" s="16">
        <v>0</v>
      </c>
      <c r="M4233" s="16">
        <v>0</v>
      </c>
      <c r="O4233" s="11">
        <f t="shared" si="774"/>
        <v>66389</v>
      </c>
      <c r="P4233" s="11">
        <v>44101</v>
      </c>
      <c r="Q4233" s="11">
        <f t="shared" si="775"/>
        <v>1892</v>
      </c>
      <c r="S4233" s="11">
        <f t="shared" si="763"/>
        <v>22288</v>
      </c>
      <c r="T4233" s="11">
        <f t="shared" si="772"/>
        <v>22288</v>
      </c>
      <c r="U4233" s="11">
        <f t="shared" ref="U4233:U4263" si="776">S4233-S4232</f>
        <v>759</v>
      </c>
      <c r="V4233" s="11">
        <f t="shared" si="773"/>
        <v>22288</v>
      </c>
      <c r="W4233" s="12">
        <f t="shared" ref="W4233:W4263" si="777">V4233/S4233</f>
        <v>1</v>
      </c>
      <c r="X4233" s="11">
        <f t="shared" ref="X4233:X4263" si="778">SUM(L4233:M4233)</f>
        <v>0</v>
      </c>
      <c r="Y4233" s="12">
        <f t="shared" ref="Y4233:Y4263" si="779">X4233/S4233</f>
        <v>0</v>
      </c>
      <c r="AH4233" s="11"/>
    </row>
    <row r="4234" spans="1:34">
      <c r="A4234" s="1">
        <v>38931</v>
      </c>
      <c r="B4234" s="7" t="s">
        <v>64</v>
      </c>
      <c r="C4234" s="8" t="str">
        <f t="shared" si="768"/>
        <v>Wed</v>
      </c>
      <c r="E4234" s="10">
        <v>0</v>
      </c>
      <c r="F4234" s="9">
        <v>8341</v>
      </c>
      <c r="G4234" s="9">
        <v>7231</v>
      </c>
      <c r="H4234" s="61">
        <v>5047</v>
      </c>
      <c r="I4234" s="9">
        <v>0</v>
      </c>
      <c r="J4234" s="9">
        <v>0</v>
      </c>
      <c r="K4234" s="9">
        <v>48056</v>
      </c>
      <c r="L4234" s="16">
        <v>0</v>
      </c>
      <c r="M4234" s="16">
        <v>0</v>
      </c>
      <c r="O4234" s="11">
        <f t="shared" si="774"/>
        <v>68675</v>
      </c>
      <c r="P4234" s="11">
        <v>46272</v>
      </c>
      <c r="Q4234" s="11">
        <f t="shared" si="775"/>
        <v>1784</v>
      </c>
      <c r="S4234" s="11">
        <f t="shared" si="763"/>
        <v>22403</v>
      </c>
      <c r="T4234" s="11">
        <f t="shared" si="772"/>
        <v>22403</v>
      </c>
      <c r="U4234" s="11">
        <f t="shared" si="776"/>
        <v>115</v>
      </c>
      <c r="V4234" s="11">
        <f t="shared" si="773"/>
        <v>22403</v>
      </c>
      <c r="W4234" s="12">
        <f t="shared" si="777"/>
        <v>1</v>
      </c>
      <c r="X4234" s="11">
        <f t="shared" si="778"/>
        <v>0</v>
      </c>
      <c r="Y4234" s="12">
        <f t="shared" si="779"/>
        <v>0</v>
      </c>
      <c r="AH4234" s="11"/>
    </row>
    <row r="4235" spans="1:34">
      <c r="A4235" s="1">
        <v>38932</v>
      </c>
      <c r="B4235" s="7" t="s">
        <v>64</v>
      </c>
      <c r="C4235" s="8" t="str">
        <f t="shared" si="768"/>
        <v>Thur</v>
      </c>
      <c r="E4235" s="10">
        <v>0</v>
      </c>
      <c r="F4235" s="9">
        <v>8323</v>
      </c>
      <c r="G4235" s="9">
        <v>7190</v>
      </c>
      <c r="H4235" s="61">
        <v>5061</v>
      </c>
      <c r="I4235" s="9">
        <v>0</v>
      </c>
      <c r="J4235" s="9">
        <v>0</v>
      </c>
      <c r="K4235" s="9">
        <v>47562</v>
      </c>
      <c r="L4235" s="16">
        <v>0</v>
      </c>
      <c r="M4235" s="16">
        <v>0</v>
      </c>
      <c r="O4235" s="11">
        <f t="shared" si="774"/>
        <v>68136</v>
      </c>
      <c r="P4235" s="11">
        <v>45700</v>
      </c>
      <c r="Q4235" s="11">
        <f t="shared" si="775"/>
        <v>1862</v>
      </c>
      <c r="S4235" s="11">
        <f t="shared" si="763"/>
        <v>22436</v>
      </c>
      <c r="T4235" s="11">
        <f t="shared" si="772"/>
        <v>22436</v>
      </c>
      <c r="U4235" s="11">
        <f t="shared" si="776"/>
        <v>33</v>
      </c>
      <c r="V4235" s="11">
        <f t="shared" si="773"/>
        <v>22436</v>
      </c>
      <c r="W4235" s="12">
        <f t="shared" si="777"/>
        <v>1</v>
      </c>
      <c r="X4235" s="11">
        <f t="shared" si="778"/>
        <v>0</v>
      </c>
      <c r="Y4235" s="12">
        <f t="shared" si="779"/>
        <v>0</v>
      </c>
      <c r="AH4235" s="11"/>
    </row>
    <row r="4236" spans="1:34">
      <c r="A4236" s="1">
        <v>38933</v>
      </c>
      <c r="B4236" s="7" t="s">
        <v>64</v>
      </c>
      <c r="C4236" s="8" t="str">
        <f t="shared" si="768"/>
        <v>Fri</v>
      </c>
      <c r="E4236" s="10">
        <v>0</v>
      </c>
      <c r="F4236" s="9">
        <v>7990</v>
      </c>
      <c r="G4236" s="9">
        <v>6896</v>
      </c>
      <c r="H4236" s="61">
        <v>4730</v>
      </c>
      <c r="I4236" s="9">
        <v>0</v>
      </c>
      <c r="J4236" s="9">
        <v>0</v>
      </c>
      <c r="K4236" s="9">
        <v>38464</v>
      </c>
      <c r="L4236" s="16">
        <v>0</v>
      </c>
      <c r="M4236" s="16">
        <v>0</v>
      </c>
      <c r="O4236" s="11">
        <f t="shared" si="774"/>
        <v>58080</v>
      </c>
      <c r="P4236" s="11">
        <v>36803</v>
      </c>
      <c r="Q4236" s="11">
        <f t="shared" si="775"/>
        <v>1661</v>
      </c>
      <c r="S4236" s="11">
        <f t="shared" ref="S4236:S4263" si="780">O4236-P4236</f>
        <v>21277</v>
      </c>
      <c r="T4236" s="11">
        <f t="shared" si="772"/>
        <v>21277</v>
      </c>
      <c r="U4236" s="11">
        <f t="shared" si="776"/>
        <v>-1159</v>
      </c>
      <c r="V4236" s="11">
        <f t="shared" si="773"/>
        <v>21277</v>
      </c>
      <c r="W4236" s="12">
        <f t="shared" si="777"/>
        <v>1</v>
      </c>
      <c r="X4236" s="11">
        <f t="shared" si="778"/>
        <v>0</v>
      </c>
      <c r="Y4236" s="12">
        <f t="shared" si="779"/>
        <v>0</v>
      </c>
      <c r="AH4236" s="11"/>
    </row>
    <row r="4237" spans="1:34">
      <c r="A4237" s="1">
        <v>38934</v>
      </c>
      <c r="B4237" s="7" t="s">
        <v>64</v>
      </c>
      <c r="C4237" s="8" t="str">
        <f t="shared" si="768"/>
        <v>Sat</v>
      </c>
      <c r="E4237" s="10">
        <v>0</v>
      </c>
      <c r="F4237" s="9">
        <v>7389</v>
      </c>
      <c r="G4237" s="9">
        <v>6675</v>
      </c>
      <c r="H4237" s="61">
        <v>4393</v>
      </c>
      <c r="I4237" s="9">
        <v>0</v>
      </c>
      <c r="J4237" s="9">
        <v>0</v>
      </c>
      <c r="K4237" s="9">
        <v>35821</v>
      </c>
      <c r="L4237" s="16">
        <v>0</v>
      </c>
      <c r="M4237" s="16">
        <v>0</v>
      </c>
      <c r="O4237" s="11">
        <f t="shared" si="774"/>
        <v>54278</v>
      </c>
      <c r="P4237" s="11">
        <v>33843</v>
      </c>
      <c r="Q4237" s="11">
        <f t="shared" si="775"/>
        <v>1978</v>
      </c>
      <c r="S4237" s="11">
        <f t="shared" si="780"/>
        <v>20435</v>
      </c>
      <c r="T4237" s="11">
        <f t="shared" si="772"/>
        <v>20435</v>
      </c>
      <c r="U4237" s="11">
        <f t="shared" si="776"/>
        <v>-842</v>
      </c>
      <c r="V4237" s="11">
        <f t="shared" si="773"/>
        <v>20435</v>
      </c>
      <c r="W4237" s="12">
        <f t="shared" si="777"/>
        <v>1</v>
      </c>
      <c r="X4237" s="11">
        <f t="shared" si="778"/>
        <v>0</v>
      </c>
      <c r="Y4237" s="12">
        <f t="shared" si="779"/>
        <v>0</v>
      </c>
      <c r="AH4237" s="11"/>
    </row>
    <row r="4238" spans="1:34">
      <c r="A4238" s="1">
        <v>38935</v>
      </c>
      <c r="B4238" s="7" t="s">
        <v>64</v>
      </c>
      <c r="C4238" s="8" t="str">
        <f t="shared" si="768"/>
        <v>Sun</v>
      </c>
      <c r="E4238" s="10">
        <v>0</v>
      </c>
      <c r="F4238" s="9">
        <v>7365</v>
      </c>
      <c r="G4238" s="9">
        <v>6482</v>
      </c>
      <c r="H4238" s="61">
        <v>4569</v>
      </c>
      <c r="I4238" s="9">
        <v>0</v>
      </c>
      <c r="J4238" s="9">
        <v>0</v>
      </c>
      <c r="K4238" s="9">
        <v>35938</v>
      </c>
      <c r="L4238" s="16">
        <v>0</v>
      </c>
      <c r="M4238" s="16">
        <v>0</v>
      </c>
      <c r="O4238" s="11">
        <f t="shared" si="774"/>
        <v>54354</v>
      </c>
      <c r="P4238" s="11">
        <v>33937</v>
      </c>
      <c r="Q4238" s="11">
        <f t="shared" si="775"/>
        <v>2001</v>
      </c>
      <c r="S4238" s="11">
        <f t="shared" si="780"/>
        <v>20417</v>
      </c>
      <c r="T4238" s="11">
        <f t="shared" si="772"/>
        <v>20417</v>
      </c>
      <c r="U4238" s="11">
        <f t="shared" si="776"/>
        <v>-18</v>
      </c>
      <c r="V4238" s="11">
        <f t="shared" si="773"/>
        <v>20417</v>
      </c>
      <c r="W4238" s="12">
        <f t="shared" si="777"/>
        <v>1</v>
      </c>
      <c r="X4238" s="11">
        <f t="shared" si="778"/>
        <v>0</v>
      </c>
      <c r="Y4238" s="12">
        <f t="shared" si="779"/>
        <v>0</v>
      </c>
      <c r="AH4238" s="11"/>
    </row>
    <row r="4239" spans="1:34">
      <c r="A4239" s="1">
        <v>38936</v>
      </c>
      <c r="B4239" s="7" t="s">
        <v>64</v>
      </c>
      <c r="C4239" s="8" t="str">
        <f t="shared" si="768"/>
        <v>Mon</v>
      </c>
      <c r="E4239" s="10">
        <v>0</v>
      </c>
      <c r="F4239" s="9">
        <v>9206</v>
      </c>
      <c r="G4239" s="9">
        <v>6493</v>
      </c>
      <c r="H4239" s="61">
        <v>5360</v>
      </c>
      <c r="I4239" s="9">
        <v>0</v>
      </c>
      <c r="J4239" s="9">
        <v>0</v>
      </c>
      <c r="K4239" s="9">
        <v>47476</v>
      </c>
      <c r="L4239" s="16">
        <v>0</v>
      </c>
      <c r="M4239" s="16">
        <v>0</v>
      </c>
      <c r="O4239" s="11">
        <f t="shared" si="774"/>
        <v>68535</v>
      </c>
      <c r="P4239" s="11">
        <v>45378</v>
      </c>
      <c r="Q4239" s="11">
        <f t="shared" si="775"/>
        <v>2098</v>
      </c>
      <c r="S4239" s="11">
        <f t="shared" si="780"/>
        <v>23157</v>
      </c>
      <c r="T4239" s="11">
        <f t="shared" si="772"/>
        <v>23157</v>
      </c>
      <c r="U4239" s="11">
        <f t="shared" si="776"/>
        <v>2740</v>
      </c>
      <c r="V4239" s="11">
        <f t="shared" si="773"/>
        <v>23157</v>
      </c>
      <c r="W4239" s="12">
        <f t="shared" si="777"/>
        <v>1</v>
      </c>
      <c r="X4239" s="11">
        <f t="shared" si="778"/>
        <v>0</v>
      </c>
      <c r="Y4239" s="12">
        <f t="shared" si="779"/>
        <v>0</v>
      </c>
      <c r="AH4239" s="11"/>
    </row>
    <row r="4240" spans="1:34">
      <c r="A4240" s="1">
        <v>38937</v>
      </c>
      <c r="B4240" s="7" t="s">
        <v>64</v>
      </c>
      <c r="C4240" s="8" t="str">
        <f t="shared" si="768"/>
        <v>Tue</v>
      </c>
      <c r="E4240" s="10">
        <v>0</v>
      </c>
      <c r="F4240" s="9">
        <v>9801</v>
      </c>
      <c r="G4240" s="9">
        <v>6556</v>
      </c>
      <c r="H4240" s="61">
        <v>5497</v>
      </c>
      <c r="I4240" s="9">
        <v>0</v>
      </c>
      <c r="J4240" s="9">
        <v>0</v>
      </c>
      <c r="K4240" s="9">
        <v>28460</v>
      </c>
      <c r="L4240" s="16">
        <v>0</v>
      </c>
      <c r="M4240" s="16">
        <v>0</v>
      </c>
      <c r="O4240" s="11">
        <f t="shared" si="774"/>
        <v>50314</v>
      </c>
      <c r="P4240" s="11">
        <v>26523</v>
      </c>
      <c r="Q4240" s="11">
        <f t="shared" si="775"/>
        <v>1937</v>
      </c>
      <c r="S4240" s="11">
        <f t="shared" si="780"/>
        <v>23791</v>
      </c>
      <c r="T4240" s="11">
        <f t="shared" si="772"/>
        <v>23791</v>
      </c>
      <c r="U4240" s="11">
        <f t="shared" si="776"/>
        <v>634</v>
      </c>
      <c r="V4240" s="11">
        <f t="shared" si="773"/>
        <v>23791</v>
      </c>
      <c r="W4240" s="12">
        <f t="shared" si="777"/>
        <v>1</v>
      </c>
      <c r="X4240" s="11">
        <f t="shared" si="778"/>
        <v>0</v>
      </c>
      <c r="Y4240" s="12">
        <f t="shared" si="779"/>
        <v>0</v>
      </c>
      <c r="AH4240" s="11"/>
    </row>
    <row r="4241" spans="1:34">
      <c r="A4241" s="1">
        <v>38938</v>
      </c>
      <c r="B4241" s="7" t="s">
        <v>64</v>
      </c>
      <c r="C4241" s="8" t="str">
        <f t="shared" si="768"/>
        <v>Wed</v>
      </c>
      <c r="E4241" s="10">
        <v>0</v>
      </c>
      <c r="F4241" s="9">
        <v>9742</v>
      </c>
      <c r="G4241" s="9">
        <v>6526</v>
      </c>
      <c r="H4241" s="61">
        <v>5539</v>
      </c>
      <c r="I4241" s="9">
        <v>0</v>
      </c>
      <c r="J4241" s="9">
        <v>0</v>
      </c>
      <c r="K4241" s="9">
        <v>34035</v>
      </c>
      <c r="L4241" s="16">
        <v>0</v>
      </c>
      <c r="M4241" s="16">
        <v>0</v>
      </c>
      <c r="O4241" s="11">
        <f t="shared" si="774"/>
        <v>55842</v>
      </c>
      <c r="P4241" s="11">
        <v>32191</v>
      </c>
      <c r="Q4241" s="11">
        <f t="shared" si="775"/>
        <v>1844</v>
      </c>
      <c r="S4241" s="11">
        <f t="shared" si="780"/>
        <v>23651</v>
      </c>
      <c r="T4241" s="11">
        <f t="shared" si="772"/>
        <v>23651</v>
      </c>
      <c r="U4241" s="11">
        <f t="shared" si="776"/>
        <v>-140</v>
      </c>
      <c r="V4241" s="11">
        <f t="shared" si="773"/>
        <v>23651</v>
      </c>
      <c r="W4241" s="12">
        <f t="shared" si="777"/>
        <v>1</v>
      </c>
      <c r="X4241" s="11">
        <f t="shared" si="778"/>
        <v>0</v>
      </c>
      <c r="Y4241" s="12">
        <f t="shared" si="779"/>
        <v>0</v>
      </c>
      <c r="AH4241" s="11"/>
    </row>
    <row r="4242" spans="1:34">
      <c r="A4242" s="1">
        <v>38939</v>
      </c>
      <c r="B4242" s="7" t="s">
        <v>64</v>
      </c>
      <c r="C4242" s="8" t="str">
        <f t="shared" si="768"/>
        <v>Thur</v>
      </c>
      <c r="E4242" s="10">
        <v>0</v>
      </c>
      <c r="F4242" s="9">
        <v>9466</v>
      </c>
      <c r="G4242" s="9">
        <v>6385</v>
      </c>
      <c r="H4242" s="61">
        <v>5472</v>
      </c>
      <c r="I4242" s="9">
        <v>0</v>
      </c>
      <c r="J4242" s="9">
        <v>0</v>
      </c>
      <c r="K4242" s="9">
        <v>18404</v>
      </c>
      <c r="L4242" s="16">
        <v>0</v>
      </c>
      <c r="M4242" s="16">
        <v>0</v>
      </c>
      <c r="O4242" s="11">
        <f t="shared" si="774"/>
        <v>39727</v>
      </c>
      <c r="P4242" s="11">
        <v>16330</v>
      </c>
      <c r="Q4242" s="11">
        <f t="shared" si="775"/>
        <v>2074</v>
      </c>
      <c r="S4242" s="11">
        <f t="shared" si="780"/>
        <v>23397</v>
      </c>
      <c r="T4242" s="11">
        <f t="shared" si="772"/>
        <v>23397</v>
      </c>
      <c r="U4242" s="11">
        <f t="shared" si="776"/>
        <v>-254</v>
      </c>
      <c r="V4242" s="11">
        <f t="shared" si="773"/>
        <v>23397</v>
      </c>
      <c r="W4242" s="12">
        <f t="shared" si="777"/>
        <v>1</v>
      </c>
      <c r="X4242" s="11">
        <f t="shared" si="778"/>
        <v>0</v>
      </c>
      <c r="Y4242" s="12">
        <f t="shared" si="779"/>
        <v>0</v>
      </c>
      <c r="AH4242" s="11"/>
    </row>
    <row r="4243" spans="1:34">
      <c r="A4243" s="1">
        <v>38940</v>
      </c>
      <c r="B4243" s="7" t="s">
        <v>64</v>
      </c>
      <c r="C4243" s="8" t="str">
        <f t="shared" si="768"/>
        <v>Fri</v>
      </c>
      <c r="E4243" s="10">
        <v>0</v>
      </c>
      <c r="F4243" s="9">
        <v>9132</v>
      </c>
      <c r="G4243" s="9">
        <v>6030</v>
      </c>
      <c r="H4243" s="61">
        <v>5026</v>
      </c>
      <c r="I4243" s="9">
        <v>0</v>
      </c>
      <c r="J4243" s="9">
        <v>0</v>
      </c>
      <c r="K4243" s="9">
        <v>23108</v>
      </c>
      <c r="L4243" s="16">
        <v>0</v>
      </c>
      <c r="M4243" s="16">
        <v>0</v>
      </c>
      <c r="O4243" s="11">
        <f t="shared" si="774"/>
        <v>43296</v>
      </c>
      <c r="P4243" s="11">
        <v>21000</v>
      </c>
      <c r="Q4243" s="11">
        <f t="shared" si="775"/>
        <v>2108</v>
      </c>
      <c r="S4243" s="11">
        <f t="shared" si="780"/>
        <v>22296</v>
      </c>
      <c r="T4243" s="11">
        <f t="shared" si="772"/>
        <v>22296</v>
      </c>
      <c r="U4243" s="11">
        <f t="shared" si="776"/>
        <v>-1101</v>
      </c>
      <c r="V4243" s="11">
        <f t="shared" si="773"/>
        <v>22296</v>
      </c>
      <c r="W4243" s="12">
        <f t="shared" si="777"/>
        <v>1</v>
      </c>
      <c r="X4243" s="11">
        <f t="shared" si="778"/>
        <v>0</v>
      </c>
      <c r="Y4243" s="12">
        <f t="shared" si="779"/>
        <v>0</v>
      </c>
      <c r="AH4243" s="11"/>
    </row>
    <row r="4244" spans="1:34">
      <c r="A4244" s="1">
        <v>38941</v>
      </c>
      <c r="B4244" s="7" t="s">
        <v>64</v>
      </c>
      <c r="C4244" s="8" t="str">
        <f t="shared" si="768"/>
        <v>Sat</v>
      </c>
      <c r="E4244" s="10">
        <v>0</v>
      </c>
      <c r="F4244" s="9">
        <v>8455</v>
      </c>
      <c r="G4244" s="9">
        <v>5737</v>
      </c>
      <c r="H4244" s="61">
        <v>4544</v>
      </c>
      <c r="I4244" s="9">
        <v>0</v>
      </c>
      <c r="J4244" s="9">
        <v>0</v>
      </c>
      <c r="K4244" s="9">
        <v>2297</v>
      </c>
      <c r="L4244" s="16">
        <v>0</v>
      </c>
      <c r="M4244" s="16">
        <v>0</v>
      </c>
      <c r="O4244" s="11">
        <f t="shared" si="774"/>
        <v>21033</v>
      </c>
      <c r="P4244" s="11">
        <v>0</v>
      </c>
      <c r="Q4244" s="11">
        <f t="shared" si="775"/>
        <v>2297</v>
      </c>
      <c r="S4244" s="11">
        <f t="shared" si="780"/>
        <v>21033</v>
      </c>
      <c r="T4244" s="11">
        <f t="shared" si="772"/>
        <v>21033</v>
      </c>
      <c r="U4244" s="11">
        <f t="shared" si="776"/>
        <v>-1263</v>
      </c>
      <c r="V4244" s="11">
        <f t="shared" si="773"/>
        <v>21033</v>
      </c>
      <c r="W4244" s="12">
        <f t="shared" si="777"/>
        <v>1</v>
      </c>
      <c r="X4244" s="11">
        <f t="shared" si="778"/>
        <v>0</v>
      </c>
      <c r="Y4244" s="12">
        <f t="shared" si="779"/>
        <v>0</v>
      </c>
      <c r="AH4244" s="11"/>
    </row>
    <row r="4245" spans="1:34">
      <c r="A4245" s="1">
        <v>38942</v>
      </c>
      <c r="B4245" s="7" t="s">
        <v>64</v>
      </c>
      <c r="C4245" s="8" t="str">
        <f t="shared" si="768"/>
        <v>Sun</v>
      </c>
      <c r="E4245" s="10">
        <v>0</v>
      </c>
      <c r="F4245" s="9">
        <v>8878</v>
      </c>
      <c r="G4245" s="9">
        <v>6001</v>
      </c>
      <c r="H4245" s="61">
        <v>4789</v>
      </c>
      <c r="I4245" s="9">
        <v>0</v>
      </c>
      <c r="J4245" s="9">
        <v>0</v>
      </c>
      <c r="K4245" s="9">
        <v>5057</v>
      </c>
      <c r="L4245" s="16">
        <v>0</v>
      </c>
      <c r="M4245" s="16">
        <v>0</v>
      </c>
      <c r="O4245" s="11">
        <f t="shared" si="774"/>
        <v>24725</v>
      </c>
      <c r="P4245" s="11">
        <v>2497</v>
      </c>
      <c r="Q4245" s="11">
        <f t="shared" si="775"/>
        <v>2560</v>
      </c>
      <c r="S4245" s="11">
        <f t="shared" si="780"/>
        <v>22228</v>
      </c>
      <c r="T4245" s="11">
        <f t="shared" si="772"/>
        <v>22228</v>
      </c>
      <c r="U4245" s="11">
        <f t="shared" si="776"/>
        <v>1195</v>
      </c>
      <c r="V4245" s="11">
        <f t="shared" si="773"/>
        <v>22228</v>
      </c>
      <c r="W4245" s="12">
        <f t="shared" si="777"/>
        <v>1</v>
      </c>
      <c r="X4245" s="11">
        <f t="shared" si="778"/>
        <v>0</v>
      </c>
      <c r="Y4245" s="12">
        <f t="shared" si="779"/>
        <v>0</v>
      </c>
      <c r="AH4245" s="11"/>
    </row>
    <row r="4246" spans="1:34">
      <c r="A4246" s="1">
        <v>38943</v>
      </c>
      <c r="B4246" s="7" t="s">
        <v>64</v>
      </c>
      <c r="C4246" s="8" t="str">
        <f t="shared" si="768"/>
        <v>Mon</v>
      </c>
      <c r="E4246" s="10">
        <v>0</v>
      </c>
      <c r="F4246" s="9">
        <v>10119</v>
      </c>
      <c r="G4246" s="9">
        <v>6662</v>
      </c>
      <c r="H4246" s="61">
        <v>5449</v>
      </c>
      <c r="I4246" s="9">
        <v>0</v>
      </c>
      <c r="J4246" s="9">
        <v>0</v>
      </c>
      <c r="K4246" s="9">
        <v>32207</v>
      </c>
      <c r="L4246" s="16">
        <v>0</v>
      </c>
      <c r="M4246" s="16">
        <v>0</v>
      </c>
      <c r="O4246" s="11">
        <f t="shared" si="774"/>
        <v>54437</v>
      </c>
      <c r="P4246" s="11">
        <v>30610</v>
      </c>
      <c r="Q4246" s="11">
        <f t="shared" si="775"/>
        <v>1597</v>
      </c>
      <c r="S4246" s="11">
        <f t="shared" si="780"/>
        <v>23827</v>
      </c>
      <c r="T4246" s="11">
        <f t="shared" si="772"/>
        <v>23827</v>
      </c>
      <c r="U4246" s="11">
        <f t="shared" si="776"/>
        <v>1599</v>
      </c>
      <c r="V4246" s="11">
        <f t="shared" si="773"/>
        <v>23827</v>
      </c>
      <c r="W4246" s="12">
        <f t="shared" si="777"/>
        <v>1</v>
      </c>
      <c r="X4246" s="11">
        <f t="shared" si="778"/>
        <v>0</v>
      </c>
      <c r="Y4246" s="12">
        <f t="shared" si="779"/>
        <v>0</v>
      </c>
      <c r="AH4246" s="11"/>
    </row>
    <row r="4247" spans="1:34">
      <c r="A4247" s="1">
        <v>38944</v>
      </c>
      <c r="B4247" s="7" t="s">
        <v>64</v>
      </c>
      <c r="C4247" s="8" t="str">
        <f t="shared" si="768"/>
        <v>Tue</v>
      </c>
      <c r="E4247" s="10">
        <v>0</v>
      </c>
      <c r="F4247" s="9">
        <v>10214</v>
      </c>
      <c r="G4247" s="9">
        <v>6714</v>
      </c>
      <c r="H4247" s="61">
        <v>5555</v>
      </c>
      <c r="I4247" s="9">
        <v>0</v>
      </c>
      <c r="J4247" s="9">
        <v>0</v>
      </c>
      <c r="K4247" s="9">
        <v>30036</v>
      </c>
      <c r="L4247" s="16">
        <v>0</v>
      </c>
      <c r="M4247" s="16">
        <v>0</v>
      </c>
      <c r="O4247" s="11">
        <f t="shared" si="774"/>
        <v>52519</v>
      </c>
      <c r="P4247" s="11">
        <v>28907</v>
      </c>
      <c r="Q4247" s="11">
        <f t="shared" si="775"/>
        <v>1129</v>
      </c>
      <c r="S4247" s="11">
        <f t="shared" si="780"/>
        <v>23612</v>
      </c>
      <c r="T4247" s="11">
        <f t="shared" si="772"/>
        <v>23612</v>
      </c>
      <c r="U4247" s="11">
        <f t="shared" si="776"/>
        <v>-215</v>
      </c>
      <c r="V4247" s="11">
        <f t="shared" si="773"/>
        <v>23612</v>
      </c>
      <c r="W4247" s="12">
        <f t="shared" si="777"/>
        <v>1</v>
      </c>
      <c r="X4247" s="11">
        <f t="shared" si="778"/>
        <v>0</v>
      </c>
      <c r="Y4247" s="12">
        <f t="shared" si="779"/>
        <v>0</v>
      </c>
      <c r="AH4247" s="11"/>
    </row>
    <row r="4248" spans="1:34">
      <c r="A4248" s="1">
        <v>38945</v>
      </c>
      <c r="B4248" s="7" t="s">
        <v>64</v>
      </c>
      <c r="C4248" s="8" t="str">
        <f t="shared" si="768"/>
        <v>Wed</v>
      </c>
      <c r="E4248" s="10">
        <v>0</v>
      </c>
      <c r="F4248" s="9">
        <v>10359</v>
      </c>
      <c r="G4248" s="9">
        <v>6780</v>
      </c>
      <c r="H4248" s="61">
        <v>5513</v>
      </c>
      <c r="I4248" s="9">
        <v>0</v>
      </c>
      <c r="J4248" s="9">
        <v>0</v>
      </c>
      <c r="K4248" s="9">
        <v>29881</v>
      </c>
      <c r="L4248" s="16">
        <v>0</v>
      </c>
      <c r="M4248" s="16">
        <v>0</v>
      </c>
      <c r="O4248" s="11">
        <f t="shared" si="774"/>
        <v>52533</v>
      </c>
      <c r="P4248" s="11">
        <v>28085</v>
      </c>
      <c r="Q4248" s="11">
        <f t="shared" si="775"/>
        <v>1796</v>
      </c>
      <c r="S4248" s="11">
        <f t="shared" si="780"/>
        <v>24448</v>
      </c>
      <c r="T4248" s="11">
        <f t="shared" si="772"/>
        <v>24448</v>
      </c>
      <c r="U4248" s="11">
        <f t="shared" si="776"/>
        <v>836</v>
      </c>
      <c r="V4248" s="11">
        <f t="shared" si="773"/>
        <v>24448</v>
      </c>
      <c r="W4248" s="12">
        <f t="shared" si="777"/>
        <v>1</v>
      </c>
      <c r="X4248" s="11">
        <f t="shared" si="778"/>
        <v>0</v>
      </c>
      <c r="Y4248" s="12">
        <f t="shared" si="779"/>
        <v>0</v>
      </c>
      <c r="AH4248" s="11"/>
    </row>
    <row r="4249" spans="1:34">
      <c r="A4249" s="1">
        <v>38946</v>
      </c>
      <c r="B4249" s="7" t="s">
        <v>64</v>
      </c>
      <c r="C4249" s="8" t="str">
        <f t="shared" si="768"/>
        <v>Thur</v>
      </c>
      <c r="E4249" s="10">
        <v>0</v>
      </c>
      <c r="F4249" s="9">
        <v>10478</v>
      </c>
      <c r="G4249" s="9">
        <v>6797</v>
      </c>
      <c r="H4249" s="61">
        <v>5486</v>
      </c>
      <c r="I4249" s="9">
        <v>0</v>
      </c>
      <c r="J4249" s="9">
        <v>0</v>
      </c>
      <c r="K4249" s="9">
        <v>27721</v>
      </c>
      <c r="L4249" s="16">
        <v>0</v>
      </c>
      <c r="M4249" s="16">
        <v>0</v>
      </c>
      <c r="O4249" s="11">
        <f t="shared" si="774"/>
        <v>50482</v>
      </c>
      <c r="P4249" s="11">
        <v>25346</v>
      </c>
      <c r="Q4249" s="11">
        <f t="shared" si="775"/>
        <v>2375</v>
      </c>
      <c r="S4249" s="11">
        <f t="shared" si="780"/>
        <v>25136</v>
      </c>
      <c r="T4249" s="11">
        <f t="shared" si="772"/>
        <v>25136</v>
      </c>
      <c r="U4249" s="11">
        <f t="shared" si="776"/>
        <v>688</v>
      </c>
      <c r="V4249" s="11">
        <f t="shared" si="773"/>
        <v>25136</v>
      </c>
      <c r="W4249" s="12">
        <f t="shared" si="777"/>
        <v>1</v>
      </c>
      <c r="X4249" s="11">
        <f t="shared" si="778"/>
        <v>0</v>
      </c>
      <c r="Y4249" s="12">
        <f t="shared" si="779"/>
        <v>0</v>
      </c>
      <c r="AH4249" s="11"/>
    </row>
    <row r="4250" spans="1:34">
      <c r="A4250" s="1">
        <v>38947</v>
      </c>
      <c r="B4250" s="7" t="s">
        <v>64</v>
      </c>
      <c r="C4250" s="8" t="str">
        <f t="shared" si="768"/>
        <v>Fri</v>
      </c>
      <c r="E4250" s="10">
        <v>0</v>
      </c>
      <c r="F4250" s="9">
        <v>9345</v>
      </c>
      <c r="G4250" s="9">
        <v>6253</v>
      </c>
      <c r="H4250" s="61">
        <v>5030</v>
      </c>
      <c r="I4250" s="9">
        <v>0</v>
      </c>
      <c r="J4250" s="9">
        <v>0</v>
      </c>
      <c r="K4250" s="9">
        <v>28532</v>
      </c>
      <c r="L4250" s="16">
        <v>0</v>
      </c>
      <c r="M4250" s="16">
        <v>0</v>
      </c>
      <c r="O4250" s="11">
        <f t="shared" si="774"/>
        <v>49160</v>
      </c>
      <c r="P4250" s="11">
        <v>26459</v>
      </c>
      <c r="Q4250" s="11">
        <f t="shared" si="775"/>
        <v>2073</v>
      </c>
      <c r="S4250" s="11">
        <f t="shared" si="780"/>
        <v>22701</v>
      </c>
      <c r="T4250" s="11">
        <f t="shared" si="772"/>
        <v>22701</v>
      </c>
      <c r="U4250" s="11">
        <f t="shared" si="776"/>
        <v>-2435</v>
      </c>
      <c r="V4250" s="11">
        <f t="shared" si="773"/>
        <v>22701</v>
      </c>
      <c r="W4250" s="12">
        <f t="shared" si="777"/>
        <v>1</v>
      </c>
      <c r="X4250" s="11">
        <f t="shared" si="778"/>
        <v>0</v>
      </c>
      <c r="Y4250" s="12">
        <f t="shared" si="779"/>
        <v>0</v>
      </c>
      <c r="AH4250" s="11"/>
    </row>
    <row r="4251" spans="1:34">
      <c r="A4251" s="1">
        <v>38948</v>
      </c>
      <c r="B4251" s="7" t="s">
        <v>64</v>
      </c>
      <c r="C4251" s="8" t="str">
        <f t="shared" si="768"/>
        <v>Sat</v>
      </c>
      <c r="E4251" s="10">
        <v>0</v>
      </c>
      <c r="F4251" s="9">
        <v>8229</v>
      </c>
      <c r="G4251" s="9">
        <v>5734</v>
      </c>
      <c r="H4251" s="61">
        <v>4606</v>
      </c>
      <c r="I4251" s="9">
        <v>0</v>
      </c>
      <c r="J4251" s="9">
        <v>0</v>
      </c>
      <c r="K4251" s="9">
        <v>30897</v>
      </c>
      <c r="L4251" s="16">
        <v>0</v>
      </c>
      <c r="M4251" s="16">
        <v>0</v>
      </c>
      <c r="O4251" s="11">
        <f t="shared" si="774"/>
        <v>49466</v>
      </c>
      <c r="P4251" s="11">
        <v>28336</v>
      </c>
      <c r="Q4251" s="11">
        <f t="shared" si="775"/>
        <v>2561</v>
      </c>
      <c r="S4251" s="11">
        <f t="shared" si="780"/>
        <v>21130</v>
      </c>
      <c r="T4251" s="11">
        <f t="shared" si="772"/>
        <v>21130</v>
      </c>
      <c r="U4251" s="11">
        <f t="shared" si="776"/>
        <v>-1571</v>
      </c>
      <c r="V4251" s="11">
        <f t="shared" si="773"/>
        <v>21130</v>
      </c>
      <c r="W4251" s="12">
        <f t="shared" si="777"/>
        <v>1</v>
      </c>
      <c r="X4251" s="11">
        <f t="shared" si="778"/>
        <v>0</v>
      </c>
      <c r="Y4251" s="12">
        <f t="shared" si="779"/>
        <v>0</v>
      </c>
      <c r="AH4251" s="11"/>
    </row>
    <row r="4252" spans="1:34">
      <c r="A4252" s="1">
        <v>38949</v>
      </c>
      <c r="B4252" s="7" t="s">
        <v>64</v>
      </c>
      <c r="C4252" s="8" t="str">
        <f t="shared" si="768"/>
        <v>Sun</v>
      </c>
      <c r="E4252" s="10">
        <v>0</v>
      </c>
      <c r="F4252" s="9">
        <v>8665</v>
      </c>
      <c r="G4252" s="9">
        <v>6116</v>
      </c>
      <c r="H4252" s="61">
        <v>4808</v>
      </c>
      <c r="I4252" s="9">
        <v>0</v>
      </c>
      <c r="J4252" s="9">
        <v>0</v>
      </c>
      <c r="K4252" s="9">
        <v>35017</v>
      </c>
      <c r="L4252" s="16">
        <v>0</v>
      </c>
      <c r="M4252" s="16">
        <v>0</v>
      </c>
      <c r="O4252" s="11">
        <f t="shared" si="774"/>
        <v>54606</v>
      </c>
      <c r="P4252" s="11">
        <v>33042</v>
      </c>
      <c r="Q4252" s="11">
        <f t="shared" si="775"/>
        <v>1975</v>
      </c>
      <c r="S4252" s="11">
        <f t="shared" si="780"/>
        <v>21564</v>
      </c>
      <c r="T4252" s="11">
        <f t="shared" si="772"/>
        <v>21564</v>
      </c>
      <c r="U4252" s="11">
        <f t="shared" si="776"/>
        <v>434</v>
      </c>
      <c r="V4252" s="11">
        <f t="shared" si="773"/>
        <v>21564</v>
      </c>
      <c r="W4252" s="12">
        <f t="shared" si="777"/>
        <v>1</v>
      </c>
      <c r="X4252" s="11">
        <f t="shared" si="778"/>
        <v>0</v>
      </c>
      <c r="Y4252" s="12">
        <f t="shared" si="779"/>
        <v>0</v>
      </c>
      <c r="AH4252" s="11"/>
    </row>
    <row r="4253" spans="1:34">
      <c r="A4253" s="1">
        <v>38950</v>
      </c>
      <c r="B4253" s="7" t="s">
        <v>64</v>
      </c>
      <c r="C4253" s="8" t="str">
        <f t="shared" si="768"/>
        <v>Mon</v>
      </c>
      <c r="E4253" s="10">
        <v>0</v>
      </c>
      <c r="F4253" s="9">
        <v>9378</v>
      </c>
      <c r="G4253" s="9">
        <v>6526</v>
      </c>
      <c r="H4253" s="61">
        <v>5317</v>
      </c>
      <c r="I4253" s="9">
        <v>0</v>
      </c>
      <c r="J4253" s="9">
        <v>0</v>
      </c>
      <c r="K4253" s="9">
        <v>31832</v>
      </c>
      <c r="L4253" s="16">
        <v>0</v>
      </c>
      <c r="M4253" s="16">
        <v>0</v>
      </c>
      <c r="O4253" s="11">
        <f t="shared" si="774"/>
        <v>53053</v>
      </c>
      <c r="P4253" s="11">
        <v>29948</v>
      </c>
      <c r="Q4253" s="11">
        <f t="shared" si="775"/>
        <v>1884</v>
      </c>
      <c r="S4253" s="11">
        <f t="shared" si="780"/>
        <v>23105</v>
      </c>
      <c r="T4253" s="11">
        <f t="shared" si="772"/>
        <v>23105</v>
      </c>
      <c r="U4253" s="11">
        <f t="shared" si="776"/>
        <v>1541</v>
      </c>
      <c r="V4253" s="11">
        <f t="shared" si="773"/>
        <v>23105</v>
      </c>
      <c r="W4253" s="12">
        <f t="shared" si="777"/>
        <v>1</v>
      </c>
      <c r="X4253" s="11">
        <f t="shared" si="778"/>
        <v>0</v>
      </c>
      <c r="Y4253" s="12">
        <f t="shared" si="779"/>
        <v>0</v>
      </c>
      <c r="AH4253" s="11"/>
    </row>
    <row r="4254" spans="1:34">
      <c r="A4254" s="1">
        <v>38951</v>
      </c>
      <c r="B4254" s="7" t="s">
        <v>64</v>
      </c>
      <c r="C4254" s="8" t="str">
        <f t="shared" si="768"/>
        <v>Tue</v>
      </c>
      <c r="E4254" s="10">
        <v>0</v>
      </c>
      <c r="F4254" s="9">
        <v>9722</v>
      </c>
      <c r="G4254" s="9">
        <v>6641</v>
      </c>
      <c r="H4254" s="61">
        <v>5406</v>
      </c>
      <c r="I4254" s="9">
        <v>0</v>
      </c>
      <c r="J4254" s="9">
        <v>0</v>
      </c>
      <c r="K4254" s="9">
        <v>33982</v>
      </c>
      <c r="L4254" s="16">
        <v>0</v>
      </c>
      <c r="M4254" s="16">
        <v>0</v>
      </c>
      <c r="O4254" s="11">
        <f t="shared" si="774"/>
        <v>55751</v>
      </c>
      <c r="P4254" s="11">
        <v>31928</v>
      </c>
      <c r="Q4254" s="11">
        <f t="shared" si="775"/>
        <v>2054</v>
      </c>
      <c r="S4254" s="11">
        <f t="shared" si="780"/>
        <v>23823</v>
      </c>
      <c r="T4254" s="11">
        <f t="shared" si="772"/>
        <v>23823</v>
      </c>
      <c r="U4254" s="11">
        <f t="shared" si="776"/>
        <v>718</v>
      </c>
      <c r="V4254" s="11">
        <f t="shared" si="773"/>
        <v>23823</v>
      </c>
      <c r="W4254" s="12">
        <f t="shared" si="777"/>
        <v>1</v>
      </c>
      <c r="X4254" s="11">
        <f t="shared" si="778"/>
        <v>0</v>
      </c>
      <c r="Y4254" s="12">
        <f t="shared" si="779"/>
        <v>0</v>
      </c>
      <c r="AH4254" s="11"/>
    </row>
    <row r="4255" spans="1:34">
      <c r="A4255" s="1">
        <v>38952</v>
      </c>
      <c r="B4255" s="7" t="s">
        <v>64</v>
      </c>
      <c r="C4255" s="8" t="str">
        <f t="shared" si="768"/>
        <v>Wed</v>
      </c>
      <c r="E4255" s="10">
        <v>0</v>
      </c>
      <c r="F4255" s="9">
        <v>9977</v>
      </c>
      <c r="G4255" s="9">
        <v>6670</v>
      </c>
      <c r="H4255" s="61">
        <v>5383</v>
      </c>
      <c r="I4255" s="9">
        <v>0</v>
      </c>
      <c r="J4255" s="9">
        <v>0</v>
      </c>
      <c r="K4255" s="9">
        <v>28851</v>
      </c>
      <c r="L4255" s="16">
        <v>0</v>
      </c>
      <c r="M4255" s="16">
        <v>0</v>
      </c>
      <c r="O4255" s="11">
        <f t="shared" si="774"/>
        <v>50881</v>
      </c>
      <c r="P4255" s="11">
        <v>26696</v>
      </c>
      <c r="Q4255" s="11">
        <f t="shared" si="775"/>
        <v>2155</v>
      </c>
      <c r="S4255" s="11">
        <f t="shared" si="780"/>
        <v>24185</v>
      </c>
      <c r="T4255" s="11">
        <f t="shared" si="772"/>
        <v>24185</v>
      </c>
      <c r="U4255" s="11">
        <f t="shared" si="776"/>
        <v>362</v>
      </c>
      <c r="V4255" s="11">
        <f t="shared" si="773"/>
        <v>24185</v>
      </c>
      <c r="W4255" s="12">
        <f t="shared" si="777"/>
        <v>1</v>
      </c>
      <c r="X4255" s="11">
        <f t="shared" si="778"/>
        <v>0</v>
      </c>
      <c r="Y4255" s="12">
        <f t="shared" si="779"/>
        <v>0</v>
      </c>
      <c r="AH4255" s="11"/>
    </row>
    <row r="4256" spans="1:34">
      <c r="A4256" s="1">
        <v>38953</v>
      </c>
      <c r="B4256" s="7" t="s">
        <v>64</v>
      </c>
      <c r="C4256" s="8" t="str">
        <f t="shared" si="768"/>
        <v>Thur</v>
      </c>
      <c r="E4256" s="10">
        <v>0</v>
      </c>
      <c r="F4256" s="9">
        <v>9336</v>
      </c>
      <c r="G4256" s="9">
        <v>6525</v>
      </c>
      <c r="H4256" s="61">
        <v>5311</v>
      </c>
      <c r="I4256" s="9">
        <v>0</v>
      </c>
      <c r="J4256" s="9">
        <v>0</v>
      </c>
      <c r="K4256" s="9">
        <v>32056</v>
      </c>
      <c r="L4256" s="16">
        <v>0</v>
      </c>
      <c r="M4256" s="16">
        <v>0</v>
      </c>
      <c r="O4256" s="11">
        <f t="shared" si="774"/>
        <v>53228</v>
      </c>
      <c r="P4256" s="11">
        <v>30042</v>
      </c>
      <c r="Q4256" s="11">
        <f t="shared" si="775"/>
        <v>2014</v>
      </c>
      <c r="S4256" s="11">
        <f t="shared" si="780"/>
        <v>23186</v>
      </c>
      <c r="T4256" s="11">
        <f t="shared" si="772"/>
        <v>23186</v>
      </c>
      <c r="U4256" s="11">
        <f t="shared" si="776"/>
        <v>-999</v>
      </c>
      <c r="V4256" s="11">
        <f t="shared" si="773"/>
        <v>23186</v>
      </c>
      <c r="W4256" s="12">
        <f t="shared" si="777"/>
        <v>1</v>
      </c>
      <c r="X4256" s="11">
        <f t="shared" si="778"/>
        <v>0</v>
      </c>
      <c r="Y4256" s="12">
        <f t="shared" si="779"/>
        <v>0</v>
      </c>
      <c r="AH4256" s="11"/>
    </row>
    <row r="4257" spans="1:34">
      <c r="A4257" s="1">
        <v>38954</v>
      </c>
      <c r="B4257" s="7" t="s">
        <v>64</v>
      </c>
      <c r="C4257" s="8" t="str">
        <f t="shared" si="768"/>
        <v>Fri</v>
      </c>
      <c r="E4257" s="10">
        <v>0</v>
      </c>
      <c r="F4257" s="9">
        <v>8720</v>
      </c>
      <c r="G4257" s="9">
        <v>6214</v>
      </c>
      <c r="H4257" s="61">
        <v>5045</v>
      </c>
      <c r="I4257" s="9">
        <v>0</v>
      </c>
      <c r="J4257" s="9">
        <v>0</v>
      </c>
      <c r="K4257" s="9">
        <v>35567</v>
      </c>
      <c r="L4257" s="16">
        <v>0</v>
      </c>
      <c r="M4257" s="16">
        <v>0</v>
      </c>
      <c r="O4257" s="11">
        <f t="shared" si="774"/>
        <v>55546</v>
      </c>
      <c r="P4257" s="11">
        <v>33551</v>
      </c>
      <c r="Q4257" s="11">
        <f t="shared" si="775"/>
        <v>2016</v>
      </c>
      <c r="S4257" s="11">
        <f t="shared" si="780"/>
        <v>21995</v>
      </c>
      <c r="T4257" s="11">
        <f t="shared" si="772"/>
        <v>21995</v>
      </c>
      <c r="U4257" s="11">
        <f t="shared" si="776"/>
        <v>-1191</v>
      </c>
      <c r="V4257" s="11">
        <f t="shared" si="773"/>
        <v>21995</v>
      </c>
      <c r="W4257" s="12">
        <f t="shared" si="777"/>
        <v>1</v>
      </c>
      <c r="X4257" s="11">
        <f t="shared" si="778"/>
        <v>0</v>
      </c>
      <c r="Y4257" s="12">
        <f t="shared" si="779"/>
        <v>0</v>
      </c>
      <c r="AH4257" s="11"/>
    </row>
    <row r="4258" spans="1:34">
      <c r="A4258" s="1">
        <v>38955</v>
      </c>
      <c r="B4258" s="7" t="s">
        <v>64</v>
      </c>
      <c r="C4258" s="8" t="str">
        <f t="shared" ref="C4258:C4321" si="781">IF(WEEKDAY(A4258)=1,"Sun",IF(WEEKDAY(A4258)=2,"Mon",IF(WEEKDAY(A4258)=3,"Tue",IF(WEEKDAY(A4258)=4,"Wed",IF(WEEKDAY(A4258)=5,"Thur",IF(WEEKDAY(A4258)=6,"Fri",IF(WEEKDAY(A4258)=7,"Sat")))))))</f>
        <v>Sat</v>
      </c>
      <c r="E4258" s="10">
        <v>0</v>
      </c>
      <c r="F4258" s="9">
        <v>7742</v>
      </c>
      <c r="G4258" s="9">
        <v>5710</v>
      </c>
      <c r="H4258" s="61">
        <v>4400</v>
      </c>
      <c r="I4258" s="9">
        <v>0</v>
      </c>
      <c r="J4258" s="9">
        <v>0</v>
      </c>
      <c r="K4258" s="9">
        <v>28387</v>
      </c>
      <c r="L4258" s="16">
        <v>0</v>
      </c>
      <c r="M4258" s="16">
        <v>0</v>
      </c>
      <c r="O4258" s="11">
        <f t="shared" si="774"/>
        <v>46239</v>
      </c>
      <c r="P4258" s="11">
        <v>26349</v>
      </c>
      <c r="Q4258" s="11">
        <f t="shared" si="775"/>
        <v>2038</v>
      </c>
      <c r="S4258" s="11">
        <f t="shared" si="780"/>
        <v>19890</v>
      </c>
      <c r="T4258" s="11">
        <f t="shared" si="772"/>
        <v>19890</v>
      </c>
      <c r="U4258" s="11">
        <f t="shared" si="776"/>
        <v>-2105</v>
      </c>
      <c r="V4258" s="11">
        <f t="shared" si="773"/>
        <v>19890</v>
      </c>
      <c r="W4258" s="12">
        <f t="shared" si="777"/>
        <v>1</v>
      </c>
      <c r="X4258" s="11">
        <f t="shared" si="778"/>
        <v>0</v>
      </c>
      <c r="Y4258" s="12">
        <f t="shared" si="779"/>
        <v>0</v>
      </c>
      <c r="AH4258" s="11"/>
    </row>
    <row r="4259" spans="1:34">
      <c r="A4259" s="1">
        <v>38956</v>
      </c>
      <c r="B4259" s="7" t="s">
        <v>64</v>
      </c>
      <c r="C4259" s="8" t="str">
        <f t="shared" si="781"/>
        <v>Sun</v>
      </c>
      <c r="E4259" s="10">
        <v>0</v>
      </c>
      <c r="F4259" s="9">
        <v>8001</v>
      </c>
      <c r="G4259" s="9">
        <v>5957</v>
      </c>
      <c r="H4259" s="61">
        <v>4637</v>
      </c>
      <c r="I4259" s="9">
        <v>0</v>
      </c>
      <c r="J4259" s="9">
        <v>0</v>
      </c>
      <c r="K4259" s="9">
        <v>28457</v>
      </c>
      <c r="L4259" s="16">
        <v>0</v>
      </c>
      <c r="M4259" s="16">
        <v>0</v>
      </c>
      <c r="O4259" s="11">
        <f t="shared" si="774"/>
        <v>47052</v>
      </c>
      <c r="P4259" s="11">
        <v>26159</v>
      </c>
      <c r="Q4259" s="11">
        <f t="shared" si="775"/>
        <v>2298</v>
      </c>
      <c r="S4259" s="11">
        <f t="shared" si="780"/>
        <v>20893</v>
      </c>
      <c r="T4259" s="11">
        <f t="shared" si="772"/>
        <v>20893</v>
      </c>
      <c r="U4259" s="11">
        <f t="shared" si="776"/>
        <v>1003</v>
      </c>
      <c r="V4259" s="11">
        <f t="shared" si="773"/>
        <v>20893</v>
      </c>
      <c r="W4259" s="12">
        <f t="shared" si="777"/>
        <v>1</v>
      </c>
      <c r="X4259" s="11">
        <f t="shared" si="778"/>
        <v>0</v>
      </c>
      <c r="Y4259" s="12">
        <f t="shared" si="779"/>
        <v>0</v>
      </c>
      <c r="AH4259" s="11"/>
    </row>
    <row r="4260" spans="1:34">
      <c r="A4260" s="1">
        <v>38957</v>
      </c>
      <c r="B4260" s="7" t="s">
        <v>64</v>
      </c>
      <c r="C4260" s="8" t="str">
        <f t="shared" si="781"/>
        <v>Mon</v>
      </c>
      <c r="E4260" s="10">
        <v>0</v>
      </c>
      <c r="F4260" s="9">
        <v>8572</v>
      </c>
      <c r="G4260" s="9">
        <v>6252</v>
      </c>
      <c r="H4260" s="61">
        <v>5155</v>
      </c>
      <c r="I4260" s="9">
        <v>0</v>
      </c>
      <c r="J4260" s="9">
        <v>0</v>
      </c>
      <c r="K4260" s="9">
        <v>33430</v>
      </c>
      <c r="L4260" s="16">
        <v>0</v>
      </c>
      <c r="M4260" s="16">
        <v>0</v>
      </c>
      <c r="O4260" s="11">
        <f t="shared" si="774"/>
        <v>53409</v>
      </c>
      <c r="P4260" s="11">
        <v>31295</v>
      </c>
      <c r="Q4260" s="11">
        <f t="shared" si="775"/>
        <v>2135</v>
      </c>
      <c r="S4260" s="11">
        <f t="shared" si="780"/>
        <v>22114</v>
      </c>
      <c r="T4260" s="11">
        <f t="shared" si="772"/>
        <v>22114</v>
      </c>
      <c r="U4260" s="11">
        <f t="shared" si="776"/>
        <v>1221</v>
      </c>
      <c r="V4260" s="11">
        <f t="shared" si="773"/>
        <v>22114</v>
      </c>
      <c r="W4260" s="12">
        <f t="shared" si="777"/>
        <v>1</v>
      </c>
      <c r="X4260" s="11">
        <f t="shared" si="778"/>
        <v>0</v>
      </c>
      <c r="Y4260" s="12">
        <f t="shared" si="779"/>
        <v>0</v>
      </c>
      <c r="AH4260" s="11"/>
    </row>
    <row r="4261" spans="1:34">
      <c r="A4261" s="1">
        <v>38958</v>
      </c>
      <c r="B4261" s="7" t="s">
        <v>64</v>
      </c>
      <c r="C4261" s="8" t="str">
        <f t="shared" si="781"/>
        <v>Tue</v>
      </c>
      <c r="E4261" s="10">
        <v>0</v>
      </c>
      <c r="F4261" s="9">
        <v>8375</v>
      </c>
      <c r="G4261" s="9">
        <v>6289</v>
      </c>
      <c r="H4261" s="61">
        <v>5026</v>
      </c>
      <c r="I4261" s="9">
        <v>0</v>
      </c>
      <c r="J4261" s="9">
        <v>0</v>
      </c>
      <c r="K4261" s="9">
        <v>34303</v>
      </c>
      <c r="L4261" s="16">
        <v>0</v>
      </c>
      <c r="M4261" s="16">
        <v>0</v>
      </c>
      <c r="O4261" s="11">
        <f t="shared" si="774"/>
        <v>53993</v>
      </c>
      <c r="P4261" s="11">
        <v>32307</v>
      </c>
      <c r="Q4261" s="11">
        <f t="shared" si="775"/>
        <v>1996</v>
      </c>
      <c r="S4261" s="11">
        <f t="shared" si="780"/>
        <v>21686</v>
      </c>
      <c r="T4261" s="11">
        <f t="shared" si="772"/>
        <v>21686</v>
      </c>
      <c r="U4261" s="11">
        <f t="shared" si="776"/>
        <v>-428</v>
      </c>
      <c r="V4261" s="11">
        <f t="shared" si="773"/>
        <v>21686</v>
      </c>
      <c r="W4261" s="12">
        <f t="shared" si="777"/>
        <v>1</v>
      </c>
      <c r="X4261" s="11">
        <f t="shared" si="778"/>
        <v>0</v>
      </c>
      <c r="Y4261" s="12">
        <f t="shared" si="779"/>
        <v>0</v>
      </c>
      <c r="AH4261" s="11"/>
    </row>
    <row r="4262" spans="1:34">
      <c r="A4262" s="1">
        <v>38959</v>
      </c>
      <c r="B4262" s="7" t="s">
        <v>64</v>
      </c>
      <c r="C4262" s="8" t="str">
        <f t="shared" si="781"/>
        <v>Wed</v>
      </c>
      <c r="E4262" s="10">
        <v>0</v>
      </c>
      <c r="F4262" s="9">
        <v>8859</v>
      </c>
      <c r="G4262" s="9">
        <v>6532</v>
      </c>
      <c r="H4262" s="61">
        <v>5383</v>
      </c>
      <c r="I4262" s="9">
        <v>0</v>
      </c>
      <c r="J4262" s="9">
        <v>0</v>
      </c>
      <c r="K4262" s="9">
        <v>22897</v>
      </c>
      <c r="L4262" s="16">
        <v>0</v>
      </c>
      <c r="M4262" s="16">
        <v>0</v>
      </c>
      <c r="O4262" s="11">
        <f t="shared" si="774"/>
        <v>43671</v>
      </c>
      <c r="P4262" s="11">
        <v>20969</v>
      </c>
      <c r="Q4262" s="11">
        <f t="shared" si="775"/>
        <v>1928</v>
      </c>
      <c r="S4262" s="11">
        <f t="shared" si="780"/>
        <v>22702</v>
      </c>
      <c r="T4262" s="11">
        <f t="shared" si="772"/>
        <v>22702</v>
      </c>
      <c r="U4262" s="11">
        <f t="shared" si="776"/>
        <v>1016</v>
      </c>
      <c r="V4262" s="11">
        <f t="shared" si="773"/>
        <v>22702</v>
      </c>
      <c r="W4262" s="12">
        <f t="shared" si="777"/>
        <v>1</v>
      </c>
      <c r="X4262" s="11">
        <f t="shared" si="778"/>
        <v>0</v>
      </c>
      <c r="Y4262" s="12">
        <f t="shared" si="779"/>
        <v>0</v>
      </c>
      <c r="AH4262" s="11"/>
    </row>
    <row r="4263" spans="1:34">
      <c r="A4263" s="1">
        <v>38960</v>
      </c>
      <c r="B4263" s="7" t="s">
        <v>64</v>
      </c>
      <c r="C4263" s="8" t="str">
        <f t="shared" si="781"/>
        <v>Thur</v>
      </c>
      <c r="E4263" s="10">
        <v>0</v>
      </c>
      <c r="F4263" s="9">
        <v>9148</v>
      </c>
      <c r="G4263" s="9">
        <v>6572</v>
      </c>
      <c r="H4263" s="61">
        <v>5538</v>
      </c>
      <c r="I4263" s="9">
        <v>0</v>
      </c>
      <c r="J4263" s="9">
        <v>0</v>
      </c>
      <c r="K4263" s="9">
        <v>2060</v>
      </c>
      <c r="L4263" s="16">
        <v>0</v>
      </c>
      <c r="M4263" s="16">
        <v>0</v>
      </c>
      <c r="O4263" s="11">
        <f t="shared" si="774"/>
        <v>23318</v>
      </c>
      <c r="P4263" s="11">
        <v>0</v>
      </c>
      <c r="Q4263" s="11">
        <f t="shared" si="775"/>
        <v>2060</v>
      </c>
      <c r="S4263" s="11">
        <f t="shared" si="780"/>
        <v>23318</v>
      </c>
      <c r="T4263" s="11">
        <f t="shared" si="772"/>
        <v>23318</v>
      </c>
      <c r="U4263" s="11">
        <f t="shared" si="776"/>
        <v>616</v>
      </c>
      <c r="V4263" s="11">
        <f t="shared" si="773"/>
        <v>23318</v>
      </c>
      <c r="W4263" s="12">
        <f t="shared" si="777"/>
        <v>1</v>
      </c>
      <c r="X4263" s="11">
        <f t="shared" si="778"/>
        <v>0</v>
      </c>
      <c r="Y4263" s="12">
        <f t="shared" si="779"/>
        <v>0</v>
      </c>
      <c r="AH4263" s="11"/>
    </row>
    <row r="4264" spans="1:34">
      <c r="A4264" s="1">
        <v>38961</v>
      </c>
      <c r="B4264" s="7" t="s">
        <v>65</v>
      </c>
      <c r="C4264" s="8" t="str">
        <f t="shared" si="781"/>
        <v>Fri</v>
      </c>
      <c r="E4264" s="10">
        <v>0</v>
      </c>
      <c r="F4264" s="9">
        <v>9379</v>
      </c>
      <c r="G4264" s="9">
        <v>6432</v>
      </c>
      <c r="H4264" s="61">
        <v>5100</v>
      </c>
      <c r="I4264" s="9">
        <v>0</v>
      </c>
      <c r="J4264" s="9">
        <v>0</v>
      </c>
      <c r="K4264" s="9">
        <v>2498</v>
      </c>
      <c r="L4264" s="16">
        <v>0</v>
      </c>
      <c r="M4264" s="16">
        <v>0</v>
      </c>
      <c r="O4264" s="11">
        <f t="shared" si="774"/>
        <v>23409</v>
      </c>
      <c r="P4264" s="11">
        <v>0</v>
      </c>
      <c r="Q4264" s="11">
        <f t="shared" si="775"/>
        <v>2498</v>
      </c>
      <c r="S4264" s="11">
        <f t="shared" ref="S4264:S4292" si="782">O4264-P4264</f>
        <v>23409</v>
      </c>
      <c r="T4264" s="11">
        <f t="shared" si="772"/>
        <v>23409</v>
      </c>
      <c r="U4264" s="11">
        <f t="shared" ref="U4264:U4292" si="783">S4264-S4263</f>
        <v>91</v>
      </c>
      <c r="V4264" s="11">
        <f t="shared" si="773"/>
        <v>23409</v>
      </c>
      <c r="W4264" s="12">
        <f t="shared" ref="W4264:W4292" si="784">V4264/S4264</f>
        <v>1</v>
      </c>
      <c r="X4264" s="11">
        <f t="shared" ref="X4264:X4292" si="785">SUM(L4264:M4264)</f>
        <v>0</v>
      </c>
      <c r="Y4264" s="12">
        <f t="shared" ref="Y4264:Y4292" si="786">X4264/S4264</f>
        <v>0</v>
      </c>
      <c r="AH4264" s="11"/>
    </row>
    <row r="4265" spans="1:34">
      <c r="A4265" s="1">
        <v>38962</v>
      </c>
      <c r="B4265" s="7" t="s">
        <v>65</v>
      </c>
      <c r="C4265" s="8" t="str">
        <f t="shared" si="781"/>
        <v>Sat</v>
      </c>
      <c r="E4265" s="10">
        <v>0</v>
      </c>
      <c r="F4265" s="9">
        <v>8636</v>
      </c>
      <c r="G4265" s="9">
        <v>5865</v>
      </c>
      <c r="H4265" s="61">
        <v>4251</v>
      </c>
      <c r="I4265" s="9">
        <v>0</v>
      </c>
      <c r="J4265" s="9">
        <v>0</v>
      </c>
      <c r="K4265" s="9">
        <v>2576</v>
      </c>
      <c r="L4265" s="16">
        <v>0</v>
      </c>
      <c r="M4265" s="16">
        <v>0</v>
      </c>
      <c r="O4265" s="11">
        <f t="shared" si="774"/>
        <v>21328</v>
      </c>
      <c r="P4265" s="11">
        <v>0</v>
      </c>
      <c r="Q4265" s="11">
        <f t="shared" si="775"/>
        <v>2576</v>
      </c>
      <c r="S4265" s="11">
        <f t="shared" si="782"/>
        <v>21328</v>
      </c>
      <c r="T4265" s="11">
        <f t="shared" si="772"/>
        <v>21328</v>
      </c>
      <c r="U4265" s="11">
        <f t="shared" si="783"/>
        <v>-2081</v>
      </c>
      <c r="V4265" s="11">
        <f t="shared" si="773"/>
        <v>21328</v>
      </c>
      <c r="W4265" s="12">
        <f t="shared" si="784"/>
        <v>1</v>
      </c>
      <c r="X4265" s="11">
        <f t="shared" si="785"/>
        <v>0</v>
      </c>
      <c r="Y4265" s="12">
        <f t="shared" si="786"/>
        <v>0</v>
      </c>
      <c r="AH4265" s="11"/>
    </row>
    <row r="4266" spans="1:34">
      <c r="A4266" s="1">
        <v>38963</v>
      </c>
      <c r="B4266" s="7" t="s">
        <v>65</v>
      </c>
      <c r="C4266" s="8" t="str">
        <f t="shared" si="781"/>
        <v>Sun</v>
      </c>
      <c r="E4266" s="10">
        <v>0</v>
      </c>
      <c r="F4266" s="9">
        <v>7702</v>
      </c>
      <c r="G4266" s="9">
        <v>5637</v>
      </c>
      <c r="H4266" s="61">
        <v>3941</v>
      </c>
      <c r="I4266" s="9">
        <v>0</v>
      </c>
      <c r="J4266" s="9">
        <v>0</v>
      </c>
      <c r="K4266" s="9">
        <v>2431</v>
      </c>
      <c r="L4266" s="16">
        <v>0</v>
      </c>
      <c r="M4266" s="16">
        <v>0</v>
      </c>
      <c r="O4266" s="11">
        <f t="shared" si="774"/>
        <v>19711</v>
      </c>
      <c r="P4266" s="11">
        <v>0</v>
      </c>
      <c r="Q4266" s="11">
        <f t="shared" si="775"/>
        <v>2431</v>
      </c>
      <c r="S4266" s="11">
        <f t="shared" si="782"/>
        <v>19711</v>
      </c>
      <c r="T4266" s="11">
        <f t="shared" si="772"/>
        <v>19711</v>
      </c>
      <c r="U4266" s="11">
        <f t="shared" si="783"/>
        <v>-1617</v>
      </c>
      <c r="V4266" s="11">
        <f t="shared" si="773"/>
        <v>19711</v>
      </c>
      <c r="W4266" s="12">
        <f t="shared" si="784"/>
        <v>1</v>
      </c>
      <c r="X4266" s="11">
        <f t="shared" si="785"/>
        <v>0</v>
      </c>
      <c r="Y4266" s="12">
        <f t="shared" si="786"/>
        <v>0</v>
      </c>
      <c r="AH4266" s="11"/>
    </row>
    <row r="4267" spans="1:34">
      <c r="A4267" s="1">
        <v>38964</v>
      </c>
      <c r="B4267" s="7" t="s">
        <v>65</v>
      </c>
      <c r="C4267" s="8" t="str">
        <f t="shared" si="781"/>
        <v>Mon</v>
      </c>
      <c r="E4267" s="10">
        <v>0</v>
      </c>
      <c r="F4267" s="9">
        <v>8717</v>
      </c>
      <c r="G4267" s="9">
        <v>5645</v>
      </c>
      <c r="H4267" s="61">
        <v>4468</v>
      </c>
      <c r="I4267" s="9">
        <v>0</v>
      </c>
      <c r="J4267" s="9">
        <v>0</v>
      </c>
      <c r="K4267" s="9">
        <v>2461</v>
      </c>
      <c r="L4267" s="16">
        <v>0</v>
      </c>
      <c r="M4267" s="16">
        <v>0</v>
      </c>
      <c r="O4267" s="11">
        <f t="shared" si="774"/>
        <v>21291</v>
      </c>
      <c r="P4267" s="11">
        <v>0</v>
      </c>
      <c r="Q4267" s="11">
        <f t="shared" si="775"/>
        <v>2461</v>
      </c>
      <c r="S4267" s="11">
        <f t="shared" si="782"/>
        <v>21291</v>
      </c>
      <c r="T4267" s="11">
        <f t="shared" si="772"/>
        <v>21291</v>
      </c>
      <c r="U4267" s="11">
        <f t="shared" si="783"/>
        <v>1580</v>
      </c>
      <c r="V4267" s="11">
        <f t="shared" si="773"/>
        <v>21291</v>
      </c>
      <c r="W4267" s="12">
        <f t="shared" si="784"/>
        <v>1</v>
      </c>
      <c r="X4267" s="11">
        <f t="shared" si="785"/>
        <v>0</v>
      </c>
      <c r="Y4267" s="12">
        <f t="shared" si="786"/>
        <v>0</v>
      </c>
      <c r="AH4267" s="11"/>
    </row>
    <row r="4268" spans="1:34">
      <c r="A4268" s="1">
        <v>38965</v>
      </c>
      <c r="B4268" s="7" t="s">
        <v>65</v>
      </c>
      <c r="C4268" s="8" t="str">
        <f t="shared" si="781"/>
        <v>Tue</v>
      </c>
      <c r="E4268" s="10">
        <v>0</v>
      </c>
      <c r="F4268" s="9">
        <v>10547</v>
      </c>
      <c r="G4268" s="9">
        <v>6384</v>
      </c>
      <c r="H4268" s="61">
        <v>5712</v>
      </c>
      <c r="I4268" s="9">
        <v>0</v>
      </c>
      <c r="J4268" s="9">
        <v>0</v>
      </c>
      <c r="K4268" s="9">
        <v>2353</v>
      </c>
      <c r="L4268" s="16">
        <v>0</v>
      </c>
      <c r="M4268" s="16">
        <v>0</v>
      </c>
      <c r="O4268" s="11">
        <f t="shared" si="774"/>
        <v>24996</v>
      </c>
      <c r="P4268" s="11">
        <v>0</v>
      </c>
      <c r="Q4268" s="11">
        <f t="shared" si="775"/>
        <v>2353</v>
      </c>
      <c r="S4268" s="11">
        <f t="shared" si="782"/>
        <v>24996</v>
      </c>
      <c r="T4268" s="11">
        <f t="shared" si="772"/>
        <v>24996</v>
      </c>
      <c r="U4268" s="11">
        <f t="shared" si="783"/>
        <v>3705</v>
      </c>
      <c r="V4268" s="11">
        <f t="shared" si="773"/>
        <v>24996</v>
      </c>
      <c r="W4268" s="12">
        <f t="shared" si="784"/>
        <v>1</v>
      </c>
      <c r="X4268" s="11">
        <f t="shared" si="785"/>
        <v>0</v>
      </c>
      <c r="Y4268" s="12">
        <f t="shared" si="786"/>
        <v>0</v>
      </c>
      <c r="AH4268" s="11"/>
    </row>
    <row r="4269" spans="1:34">
      <c r="A4269" s="1">
        <v>38966</v>
      </c>
      <c r="B4269" s="7" t="s">
        <v>65</v>
      </c>
      <c r="C4269" s="8" t="str">
        <f t="shared" si="781"/>
        <v>Wed</v>
      </c>
      <c r="E4269" s="10">
        <v>0</v>
      </c>
      <c r="F4269" s="9">
        <v>10270</v>
      </c>
      <c r="G4269" s="9">
        <v>6255</v>
      </c>
      <c r="H4269" s="61">
        <v>5712</v>
      </c>
      <c r="I4269" s="9">
        <v>0</v>
      </c>
      <c r="J4269" s="9">
        <v>0</v>
      </c>
      <c r="K4269" s="9">
        <v>2434</v>
      </c>
      <c r="L4269" s="16">
        <v>0</v>
      </c>
      <c r="M4269" s="16">
        <v>0</v>
      </c>
      <c r="O4269" s="11">
        <f t="shared" si="774"/>
        <v>24671</v>
      </c>
      <c r="P4269" s="11">
        <v>0</v>
      </c>
      <c r="Q4269" s="11">
        <f t="shared" si="775"/>
        <v>2434</v>
      </c>
      <c r="S4269" s="11">
        <f t="shared" si="782"/>
        <v>24671</v>
      </c>
      <c r="T4269" s="11">
        <f t="shared" si="772"/>
        <v>24671</v>
      </c>
      <c r="U4269" s="11">
        <f t="shared" si="783"/>
        <v>-325</v>
      </c>
      <c r="V4269" s="11">
        <f t="shared" si="773"/>
        <v>24671</v>
      </c>
      <c r="W4269" s="12">
        <f t="shared" si="784"/>
        <v>1</v>
      </c>
      <c r="X4269" s="11">
        <f t="shared" si="785"/>
        <v>0</v>
      </c>
      <c r="Y4269" s="12">
        <f t="shared" si="786"/>
        <v>0</v>
      </c>
      <c r="AH4269" s="11"/>
    </row>
    <row r="4270" spans="1:34">
      <c r="A4270" s="1">
        <v>38967</v>
      </c>
      <c r="B4270" s="7" t="s">
        <v>65</v>
      </c>
      <c r="C4270" s="8" t="str">
        <f t="shared" si="781"/>
        <v>Thur</v>
      </c>
      <c r="E4270" s="10">
        <v>0</v>
      </c>
      <c r="F4270" s="9">
        <v>10198</v>
      </c>
      <c r="G4270" s="9">
        <v>6287</v>
      </c>
      <c r="H4270" s="61">
        <v>5724</v>
      </c>
      <c r="I4270" s="9">
        <v>0</v>
      </c>
      <c r="J4270" s="9">
        <v>0</v>
      </c>
      <c r="K4270" s="9">
        <v>2455</v>
      </c>
      <c r="L4270" s="16">
        <v>0</v>
      </c>
      <c r="M4270" s="16">
        <v>0</v>
      </c>
      <c r="O4270" s="11">
        <f t="shared" si="774"/>
        <v>24664</v>
      </c>
      <c r="P4270" s="11">
        <v>0</v>
      </c>
      <c r="Q4270" s="11">
        <f t="shared" si="775"/>
        <v>2455</v>
      </c>
      <c r="S4270" s="11">
        <f t="shared" si="782"/>
        <v>24664</v>
      </c>
      <c r="T4270" s="11">
        <f t="shared" si="772"/>
        <v>24664</v>
      </c>
      <c r="U4270" s="11">
        <f t="shared" si="783"/>
        <v>-7</v>
      </c>
      <c r="V4270" s="11">
        <f t="shared" si="773"/>
        <v>24664</v>
      </c>
      <c r="W4270" s="12">
        <f t="shared" si="784"/>
        <v>1</v>
      </c>
      <c r="X4270" s="11">
        <f t="shared" si="785"/>
        <v>0</v>
      </c>
      <c r="Y4270" s="12">
        <f t="shared" si="786"/>
        <v>0</v>
      </c>
      <c r="AH4270" s="11"/>
    </row>
    <row r="4271" spans="1:34">
      <c r="A4271" s="1">
        <v>38968</v>
      </c>
      <c r="B4271" s="7" t="s">
        <v>65</v>
      </c>
      <c r="C4271" s="8" t="str">
        <f t="shared" si="781"/>
        <v>Fri</v>
      </c>
      <c r="E4271" s="10">
        <v>0</v>
      </c>
      <c r="F4271" s="9">
        <v>9450</v>
      </c>
      <c r="G4271" s="9">
        <v>5951</v>
      </c>
      <c r="H4271" s="61">
        <v>5509</v>
      </c>
      <c r="I4271" s="9">
        <v>0</v>
      </c>
      <c r="J4271" s="9">
        <v>0</v>
      </c>
      <c r="K4271" s="9">
        <v>2238</v>
      </c>
      <c r="L4271" s="16">
        <v>0</v>
      </c>
      <c r="M4271" s="16">
        <v>0</v>
      </c>
      <c r="O4271" s="11">
        <f t="shared" si="774"/>
        <v>23148</v>
      </c>
      <c r="P4271" s="11">
        <v>0</v>
      </c>
      <c r="Q4271" s="11">
        <f t="shared" si="775"/>
        <v>2238</v>
      </c>
      <c r="S4271" s="11">
        <f t="shared" si="782"/>
        <v>23148</v>
      </c>
      <c r="T4271" s="11">
        <f t="shared" si="772"/>
        <v>23148</v>
      </c>
      <c r="U4271" s="11">
        <f t="shared" si="783"/>
        <v>-1516</v>
      </c>
      <c r="V4271" s="11">
        <f t="shared" si="773"/>
        <v>23148</v>
      </c>
      <c r="W4271" s="12">
        <f t="shared" si="784"/>
        <v>1</v>
      </c>
      <c r="X4271" s="11">
        <f t="shared" si="785"/>
        <v>0</v>
      </c>
      <c r="Y4271" s="12">
        <f t="shared" si="786"/>
        <v>0</v>
      </c>
      <c r="AH4271" s="11"/>
    </row>
    <row r="4272" spans="1:34">
      <c r="A4272" s="1">
        <v>38969</v>
      </c>
      <c r="B4272" s="7" t="s">
        <v>65</v>
      </c>
      <c r="C4272" s="8" t="str">
        <f t="shared" si="781"/>
        <v>Sat</v>
      </c>
      <c r="E4272" s="10">
        <v>0</v>
      </c>
      <c r="F4272" s="9">
        <v>8753</v>
      </c>
      <c r="G4272" s="9">
        <v>5566</v>
      </c>
      <c r="H4272" s="61">
        <v>4983</v>
      </c>
      <c r="I4272" s="9">
        <v>0</v>
      </c>
      <c r="J4272" s="9">
        <v>0</v>
      </c>
      <c r="K4272" s="9">
        <v>2368</v>
      </c>
      <c r="L4272" s="16">
        <v>0</v>
      </c>
      <c r="M4272" s="16">
        <v>0</v>
      </c>
      <c r="O4272" s="11">
        <f t="shared" si="774"/>
        <v>21670</v>
      </c>
      <c r="P4272" s="11">
        <v>0</v>
      </c>
      <c r="Q4272" s="11">
        <f t="shared" si="775"/>
        <v>2368</v>
      </c>
      <c r="S4272" s="11">
        <f t="shared" si="782"/>
        <v>21670</v>
      </c>
      <c r="T4272" s="11">
        <f t="shared" si="772"/>
        <v>21670</v>
      </c>
      <c r="U4272" s="11">
        <f t="shared" si="783"/>
        <v>-1478</v>
      </c>
      <c r="V4272" s="11">
        <f t="shared" si="773"/>
        <v>21670</v>
      </c>
      <c r="W4272" s="12">
        <f t="shared" si="784"/>
        <v>1</v>
      </c>
      <c r="X4272" s="11">
        <f t="shared" si="785"/>
        <v>0</v>
      </c>
      <c r="Y4272" s="12">
        <f t="shared" si="786"/>
        <v>0</v>
      </c>
      <c r="AH4272" s="11"/>
    </row>
    <row r="4273" spans="1:34">
      <c r="A4273" s="1">
        <v>38970</v>
      </c>
      <c r="B4273" s="7" t="s">
        <v>65</v>
      </c>
      <c r="C4273" s="8" t="str">
        <f t="shared" si="781"/>
        <v>Sun</v>
      </c>
      <c r="E4273" s="10">
        <v>0</v>
      </c>
      <c r="F4273" s="9">
        <v>9336</v>
      </c>
      <c r="G4273" s="9">
        <v>5911</v>
      </c>
      <c r="H4273" s="61">
        <v>5192</v>
      </c>
      <c r="I4273" s="9">
        <v>0</v>
      </c>
      <c r="J4273" s="9">
        <v>0</v>
      </c>
      <c r="K4273" s="9">
        <v>2345</v>
      </c>
      <c r="L4273" s="16">
        <v>0</v>
      </c>
      <c r="M4273" s="16">
        <v>0</v>
      </c>
      <c r="O4273" s="11">
        <f t="shared" si="774"/>
        <v>22784</v>
      </c>
      <c r="P4273" s="11">
        <v>0</v>
      </c>
      <c r="Q4273" s="11">
        <f t="shared" si="775"/>
        <v>2345</v>
      </c>
      <c r="S4273" s="11">
        <f t="shared" si="782"/>
        <v>22784</v>
      </c>
      <c r="T4273" s="11">
        <f t="shared" si="772"/>
        <v>22784</v>
      </c>
      <c r="U4273" s="11">
        <f t="shared" si="783"/>
        <v>1114</v>
      </c>
      <c r="V4273" s="11">
        <f t="shared" si="773"/>
        <v>22784</v>
      </c>
      <c r="W4273" s="12">
        <f t="shared" si="784"/>
        <v>1</v>
      </c>
      <c r="X4273" s="11">
        <f t="shared" si="785"/>
        <v>0</v>
      </c>
      <c r="Y4273" s="12">
        <f t="shared" si="786"/>
        <v>0</v>
      </c>
      <c r="AH4273" s="11"/>
    </row>
    <row r="4274" spans="1:34">
      <c r="A4274" s="1">
        <v>38971</v>
      </c>
      <c r="B4274" s="7" t="s">
        <v>65</v>
      </c>
      <c r="C4274" s="8" t="str">
        <f t="shared" si="781"/>
        <v>Mon</v>
      </c>
      <c r="E4274" s="10">
        <v>0</v>
      </c>
      <c r="F4274" s="9">
        <v>10893</v>
      </c>
      <c r="G4274" s="9">
        <v>6508</v>
      </c>
      <c r="H4274" s="61">
        <v>5918</v>
      </c>
      <c r="I4274" s="9">
        <v>0</v>
      </c>
      <c r="J4274" s="9">
        <v>0</v>
      </c>
      <c r="K4274" s="9">
        <v>2447</v>
      </c>
      <c r="L4274" s="16">
        <v>0</v>
      </c>
      <c r="M4274" s="16">
        <v>0</v>
      </c>
      <c r="O4274" s="11">
        <f t="shared" si="774"/>
        <v>25766</v>
      </c>
      <c r="P4274" s="11">
        <v>0</v>
      </c>
      <c r="Q4274" s="11">
        <f t="shared" si="775"/>
        <v>2447</v>
      </c>
      <c r="S4274" s="11">
        <f t="shared" si="782"/>
        <v>25766</v>
      </c>
      <c r="T4274" s="11">
        <f t="shared" si="772"/>
        <v>25766</v>
      </c>
      <c r="U4274" s="11">
        <f t="shared" si="783"/>
        <v>2982</v>
      </c>
      <c r="V4274" s="11">
        <f t="shared" si="773"/>
        <v>25766</v>
      </c>
      <c r="W4274" s="12">
        <f t="shared" si="784"/>
        <v>1</v>
      </c>
      <c r="X4274" s="11">
        <f t="shared" si="785"/>
        <v>0</v>
      </c>
      <c r="Y4274" s="12">
        <f t="shared" si="786"/>
        <v>0</v>
      </c>
      <c r="AH4274" s="11"/>
    </row>
    <row r="4275" spans="1:34">
      <c r="A4275" s="1">
        <v>38972</v>
      </c>
      <c r="B4275" s="7" t="s">
        <v>65</v>
      </c>
      <c r="C4275" s="8" t="str">
        <f t="shared" si="781"/>
        <v>Tue</v>
      </c>
      <c r="E4275" s="10">
        <v>0</v>
      </c>
      <c r="F4275" s="9">
        <v>11030</v>
      </c>
      <c r="G4275" s="9">
        <v>6529</v>
      </c>
      <c r="H4275" s="61">
        <v>6008</v>
      </c>
      <c r="I4275" s="9">
        <v>0</v>
      </c>
      <c r="J4275" s="9">
        <v>0</v>
      </c>
      <c r="K4275" s="9">
        <v>2566</v>
      </c>
      <c r="L4275" s="16">
        <v>0</v>
      </c>
      <c r="M4275" s="16">
        <v>0</v>
      </c>
      <c r="O4275" s="11">
        <f t="shared" si="774"/>
        <v>26133</v>
      </c>
      <c r="P4275" s="11">
        <v>0</v>
      </c>
      <c r="Q4275" s="11">
        <f t="shared" si="775"/>
        <v>2566</v>
      </c>
      <c r="S4275" s="11">
        <f t="shared" si="782"/>
        <v>26133</v>
      </c>
      <c r="T4275" s="11">
        <f t="shared" si="772"/>
        <v>26133</v>
      </c>
      <c r="U4275" s="11">
        <f t="shared" si="783"/>
        <v>367</v>
      </c>
      <c r="V4275" s="11">
        <f t="shared" si="773"/>
        <v>26133</v>
      </c>
      <c r="W4275" s="12">
        <f t="shared" si="784"/>
        <v>1</v>
      </c>
      <c r="X4275" s="11">
        <f t="shared" si="785"/>
        <v>0</v>
      </c>
      <c r="Y4275" s="12">
        <f t="shared" si="786"/>
        <v>0</v>
      </c>
      <c r="AH4275" s="11"/>
    </row>
    <row r="4276" spans="1:34">
      <c r="A4276" s="1">
        <v>38973</v>
      </c>
      <c r="B4276" s="7" t="s">
        <v>65</v>
      </c>
      <c r="C4276" s="8" t="str">
        <f t="shared" si="781"/>
        <v>Wed</v>
      </c>
      <c r="E4276" s="10">
        <v>0</v>
      </c>
      <c r="F4276" s="9">
        <v>11166</v>
      </c>
      <c r="G4276" s="9">
        <v>6589</v>
      </c>
      <c r="H4276" s="61">
        <v>6055</v>
      </c>
      <c r="I4276" s="9">
        <v>0</v>
      </c>
      <c r="J4276" s="9">
        <v>0</v>
      </c>
      <c r="K4276" s="9">
        <v>2295</v>
      </c>
      <c r="L4276" s="16">
        <v>0</v>
      </c>
      <c r="M4276" s="16">
        <v>0</v>
      </c>
      <c r="O4276" s="11">
        <f t="shared" si="774"/>
        <v>26105</v>
      </c>
      <c r="P4276" s="11">
        <v>0</v>
      </c>
      <c r="Q4276" s="11">
        <f t="shared" si="775"/>
        <v>2295</v>
      </c>
      <c r="S4276" s="11">
        <f t="shared" si="782"/>
        <v>26105</v>
      </c>
      <c r="T4276" s="11">
        <f t="shared" si="772"/>
        <v>26105</v>
      </c>
      <c r="U4276" s="11">
        <f t="shared" si="783"/>
        <v>-28</v>
      </c>
      <c r="V4276" s="11">
        <f t="shared" si="773"/>
        <v>26105</v>
      </c>
      <c r="W4276" s="12">
        <f t="shared" si="784"/>
        <v>1</v>
      </c>
      <c r="X4276" s="11">
        <f t="shared" si="785"/>
        <v>0</v>
      </c>
      <c r="Y4276" s="12">
        <f t="shared" si="786"/>
        <v>0</v>
      </c>
      <c r="AH4276" s="11"/>
    </row>
    <row r="4277" spans="1:34">
      <c r="A4277" s="1">
        <v>38974</v>
      </c>
      <c r="B4277" s="7" t="s">
        <v>65</v>
      </c>
      <c r="C4277" s="8" t="str">
        <f t="shared" si="781"/>
        <v>Thur</v>
      </c>
      <c r="E4277" s="10">
        <v>0</v>
      </c>
      <c r="F4277" s="9">
        <v>11316</v>
      </c>
      <c r="G4277" s="9">
        <v>6646</v>
      </c>
      <c r="H4277" s="61">
        <v>6165</v>
      </c>
      <c r="I4277" s="9">
        <v>0</v>
      </c>
      <c r="J4277" s="9">
        <v>0</v>
      </c>
      <c r="K4277" s="9">
        <v>2452</v>
      </c>
      <c r="L4277" s="16">
        <v>0</v>
      </c>
      <c r="M4277" s="16">
        <v>0</v>
      </c>
      <c r="O4277" s="11">
        <f t="shared" si="774"/>
        <v>26579</v>
      </c>
      <c r="P4277" s="11">
        <v>0</v>
      </c>
      <c r="Q4277" s="11">
        <f t="shared" si="775"/>
        <v>2452</v>
      </c>
      <c r="S4277" s="11">
        <f t="shared" si="782"/>
        <v>26579</v>
      </c>
      <c r="T4277" s="11">
        <f t="shared" si="772"/>
        <v>26579</v>
      </c>
      <c r="U4277" s="11">
        <f t="shared" si="783"/>
        <v>474</v>
      </c>
      <c r="V4277" s="11">
        <f t="shared" si="773"/>
        <v>26579</v>
      </c>
      <c r="W4277" s="12">
        <f t="shared" si="784"/>
        <v>1</v>
      </c>
      <c r="X4277" s="11">
        <f t="shared" si="785"/>
        <v>0</v>
      </c>
      <c r="Y4277" s="12">
        <f t="shared" si="786"/>
        <v>0</v>
      </c>
      <c r="AH4277" s="11"/>
    </row>
    <row r="4278" spans="1:34">
      <c r="A4278" s="1">
        <v>38975</v>
      </c>
      <c r="B4278" s="7" t="s">
        <v>65</v>
      </c>
      <c r="C4278" s="8" t="str">
        <f t="shared" si="781"/>
        <v>Fri</v>
      </c>
      <c r="E4278" s="10">
        <v>0</v>
      </c>
      <c r="F4278" s="9">
        <v>9782</v>
      </c>
      <c r="G4278" s="9">
        <v>6093</v>
      </c>
      <c r="H4278" s="61">
        <v>5552</v>
      </c>
      <c r="I4278" s="9">
        <v>0</v>
      </c>
      <c r="J4278" s="9">
        <v>0</v>
      </c>
      <c r="K4278" s="9">
        <v>2529</v>
      </c>
      <c r="L4278" s="16">
        <v>0</v>
      </c>
      <c r="M4278" s="16">
        <v>0</v>
      </c>
      <c r="O4278" s="11">
        <f t="shared" si="774"/>
        <v>23956</v>
      </c>
      <c r="P4278" s="11">
        <v>0</v>
      </c>
      <c r="Q4278" s="11">
        <f t="shared" si="775"/>
        <v>2529</v>
      </c>
      <c r="S4278" s="11">
        <f t="shared" si="782"/>
        <v>23956</v>
      </c>
      <c r="T4278" s="11">
        <f t="shared" si="772"/>
        <v>23956</v>
      </c>
      <c r="U4278" s="11">
        <f t="shared" si="783"/>
        <v>-2623</v>
      </c>
      <c r="V4278" s="11">
        <f t="shared" si="773"/>
        <v>23956</v>
      </c>
      <c r="W4278" s="12">
        <f t="shared" si="784"/>
        <v>1</v>
      </c>
      <c r="X4278" s="11">
        <f t="shared" si="785"/>
        <v>0</v>
      </c>
      <c r="Y4278" s="12">
        <f t="shared" si="786"/>
        <v>0</v>
      </c>
      <c r="AH4278" s="11"/>
    </row>
    <row r="4279" spans="1:34">
      <c r="A4279" s="1">
        <v>38976</v>
      </c>
      <c r="B4279" s="7" t="s">
        <v>65</v>
      </c>
      <c r="C4279" s="8" t="str">
        <f t="shared" si="781"/>
        <v>Sat</v>
      </c>
      <c r="E4279" s="10">
        <v>0</v>
      </c>
      <c r="F4279" s="9">
        <v>9131</v>
      </c>
      <c r="G4279" s="9">
        <v>5775</v>
      </c>
      <c r="H4279" s="61">
        <v>4979</v>
      </c>
      <c r="I4279" s="9">
        <v>0</v>
      </c>
      <c r="J4279" s="9">
        <v>0</v>
      </c>
      <c r="K4279" s="9">
        <v>2101</v>
      </c>
      <c r="L4279" s="16">
        <v>0</v>
      </c>
      <c r="M4279" s="16">
        <v>0</v>
      </c>
      <c r="O4279" s="11">
        <f t="shared" si="774"/>
        <v>21986</v>
      </c>
      <c r="P4279" s="11">
        <v>0</v>
      </c>
      <c r="Q4279" s="11">
        <f t="shared" si="775"/>
        <v>2101</v>
      </c>
      <c r="S4279" s="11">
        <f t="shared" si="782"/>
        <v>21986</v>
      </c>
      <c r="T4279" s="11">
        <f t="shared" si="772"/>
        <v>21986</v>
      </c>
      <c r="U4279" s="11">
        <f t="shared" si="783"/>
        <v>-1970</v>
      </c>
      <c r="V4279" s="11">
        <f t="shared" si="773"/>
        <v>21986</v>
      </c>
      <c r="W4279" s="12">
        <f t="shared" si="784"/>
        <v>1</v>
      </c>
      <c r="X4279" s="11">
        <f t="shared" si="785"/>
        <v>0</v>
      </c>
      <c r="Y4279" s="12">
        <f t="shared" si="786"/>
        <v>0</v>
      </c>
      <c r="AH4279" s="11"/>
    </row>
    <row r="4280" spans="1:34">
      <c r="A4280" s="1">
        <v>38977</v>
      </c>
      <c r="B4280" s="7" t="s">
        <v>65</v>
      </c>
      <c r="C4280" s="8" t="str">
        <f t="shared" si="781"/>
        <v>Sun</v>
      </c>
      <c r="E4280" s="10">
        <v>0</v>
      </c>
      <c r="F4280" s="9">
        <v>9536</v>
      </c>
      <c r="G4280" s="9">
        <v>5972</v>
      </c>
      <c r="H4280" s="61">
        <v>5185</v>
      </c>
      <c r="I4280" s="9">
        <v>0</v>
      </c>
      <c r="J4280" s="9">
        <v>0</v>
      </c>
      <c r="K4280" s="9">
        <v>2211</v>
      </c>
      <c r="L4280" s="16">
        <v>0</v>
      </c>
      <c r="M4280" s="16">
        <v>0</v>
      </c>
      <c r="O4280" s="11">
        <f t="shared" si="774"/>
        <v>22904</v>
      </c>
      <c r="P4280" s="11">
        <v>0</v>
      </c>
      <c r="Q4280" s="11">
        <f t="shared" si="775"/>
        <v>2211</v>
      </c>
      <c r="S4280" s="11">
        <f t="shared" si="782"/>
        <v>22904</v>
      </c>
      <c r="T4280" s="11">
        <f t="shared" si="772"/>
        <v>22904</v>
      </c>
      <c r="U4280" s="11">
        <f t="shared" si="783"/>
        <v>918</v>
      </c>
      <c r="V4280" s="11">
        <f t="shared" si="773"/>
        <v>22904</v>
      </c>
      <c r="W4280" s="12">
        <f t="shared" si="784"/>
        <v>1</v>
      </c>
      <c r="X4280" s="11">
        <f t="shared" si="785"/>
        <v>0</v>
      </c>
      <c r="Y4280" s="12">
        <f t="shared" si="786"/>
        <v>0</v>
      </c>
      <c r="AH4280" s="11"/>
    </row>
    <row r="4281" spans="1:34">
      <c r="A4281" s="1">
        <v>38978</v>
      </c>
      <c r="B4281" s="7" t="s">
        <v>65</v>
      </c>
      <c r="C4281" s="8" t="str">
        <f t="shared" si="781"/>
        <v>Mon</v>
      </c>
      <c r="E4281" s="10">
        <v>0</v>
      </c>
      <c r="F4281" s="9">
        <v>10281</v>
      </c>
      <c r="G4281" s="9">
        <v>6372</v>
      </c>
      <c r="H4281" s="61">
        <v>5837</v>
      </c>
      <c r="I4281" s="9">
        <v>0</v>
      </c>
      <c r="J4281" s="9">
        <v>0</v>
      </c>
      <c r="K4281" s="9">
        <v>2260</v>
      </c>
      <c r="L4281" s="16">
        <v>0</v>
      </c>
      <c r="M4281" s="16">
        <v>0</v>
      </c>
      <c r="O4281" s="11">
        <f t="shared" si="774"/>
        <v>24750</v>
      </c>
      <c r="P4281" s="11">
        <v>0</v>
      </c>
      <c r="Q4281" s="11">
        <f t="shared" si="775"/>
        <v>2260</v>
      </c>
      <c r="S4281" s="11">
        <f t="shared" si="782"/>
        <v>24750</v>
      </c>
      <c r="T4281" s="11">
        <f t="shared" si="772"/>
        <v>24750</v>
      </c>
      <c r="U4281" s="11">
        <f t="shared" si="783"/>
        <v>1846</v>
      </c>
      <c r="V4281" s="11">
        <f t="shared" si="773"/>
        <v>24750</v>
      </c>
      <c r="W4281" s="12">
        <f t="shared" si="784"/>
        <v>1</v>
      </c>
      <c r="X4281" s="11">
        <f t="shared" si="785"/>
        <v>0</v>
      </c>
      <c r="Y4281" s="12">
        <f t="shared" si="786"/>
        <v>0</v>
      </c>
      <c r="AH4281" s="11"/>
    </row>
    <row r="4282" spans="1:34">
      <c r="A4282" s="1">
        <v>38979</v>
      </c>
      <c r="B4282" s="7" t="s">
        <v>65</v>
      </c>
      <c r="C4282" s="8" t="str">
        <f t="shared" si="781"/>
        <v>Tue</v>
      </c>
      <c r="E4282" s="10">
        <v>0</v>
      </c>
      <c r="F4282" s="9">
        <v>11022</v>
      </c>
      <c r="G4282" s="9">
        <v>6560</v>
      </c>
      <c r="H4282" s="61">
        <v>5996</v>
      </c>
      <c r="I4282" s="9">
        <v>0</v>
      </c>
      <c r="J4282" s="9">
        <v>0</v>
      </c>
      <c r="K4282" s="9">
        <v>2280</v>
      </c>
      <c r="L4282" s="16">
        <v>0</v>
      </c>
      <c r="M4282" s="16">
        <v>0</v>
      </c>
      <c r="O4282" s="11">
        <f t="shared" si="774"/>
        <v>25858</v>
      </c>
      <c r="P4282" s="11">
        <v>0</v>
      </c>
      <c r="Q4282" s="11">
        <f t="shared" si="775"/>
        <v>2280</v>
      </c>
      <c r="S4282" s="11">
        <f t="shared" si="782"/>
        <v>25858</v>
      </c>
      <c r="T4282" s="11">
        <f t="shared" si="772"/>
        <v>25858</v>
      </c>
      <c r="U4282" s="11">
        <f t="shared" si="783"/>
        <v>1108</v>
      </c>
      <c r="V4282" s="11">
        <f t="shared" si="773"/>
        <v>25858</v>
      </c>
      <c r="W4282" s="12">
        <f t="shared" si="784"/>
        <v>1</v>
      </c>
      <c r="X4282" s="11">
        <f t="shared" si="785"/>
        <v>0</v>
      </c>
      <c r="Y4282" s="12">
        <f t="shared" si="786"/>
        <v>0</v>
      </c>
      <c r="AH4282" s="11"/>
    </row>
    <row r="4283" spans="1:34">
      <c r="A4283" s="1">
        <v>38980</v>
      </c>
      <c r="B4283" s="7" t="s">
        <v>65</v>
      </c>
      <c r="C4283" s="8" t="str">
        <f t="shared" si="781"/>
        <v>Wed</v>
      </c>
      <c r="E4283" s="10">
        <v>3</v>
      </c>
      <c r="F4283" s="9">
        <v>12530</v>
      </c>
      <c r="G4283" s="9">
        <v>6891</v>
      </c>
      <c r="H4283" s="61">
        <v>6361</v>
      </c>
      <c r="I4283" s="9">
        <v>0</v>
      </c>
      <c r="J4283" s="9">
        <v>0</v>
      </c>
      <c r="K4283" s="9">
        <v>2228</v>
      </c>
      <c r="L4283" s="16">
        <v>0</v>
      </c>
      <c r="M4283" s="16">
        <v>0</v>
      </c>
      <c r="O4283" s="11">
        <f t="shared" si="774"/>
        <v>28010</v>
      </c>
      <c r="P4283" s="11">
        <v>0</v>
      </c>
      <c r="Q4283" s="11">
        <f t="shared" si="775"/>
        <v>2228</v>
      </c>
      <c r="S4283" s="11">
        <f t="shared" si="782"/>
        <v>28010</v>
      </c>
      <c r="T4283" s="11">
        <f t="shared" si="772"/>
        <v>28010</v>
      </c>
      <c r="U4283" s="11">
        <f t="shared" si="783"/>
        <v>2152</v>
      </c>
      <c r="V4283" s="11">
        <f t="shared" si="773"/>
        <v>28010</v>
      </c>
      <c r="W4283" s="12">
        <f t="shared" si="784"/>
        <v>1</v>
      </c>
      <c r="X4283" s="11">
        <f t="shared" si="785"/>
        <v>0</v>
      </c>
      <c r="Y4283" s="12">
        <f t="shared" si="786"/>
        <v>0</v>
      </c>
      <c r="AH4283" s="11"/>
    </row>
    <row r="4284" spans="1:34">
      <c r="A4284" s="1">
        <v>38981</v>
      </c>
      <c r="B4284" s="7" t="s">
        <v>65</v>
      </c>
      <c r="C4284" s="8" t="str">
        <f t="shared" si="781"/>
        <v>Thur</v>
      </c>
      <c r="E4284" s="10">
        <v>5</v>
      </c>
      <c r="F4284" s="9">
        <v>13291</v>
      </c>
      <c r="G4284" s="9">
        <v>6930</v>
      </c>
      <c r="H4284" s="61">
        <v>6404</v>
      </c>
      <c r="I4284" s="9">
        <v>0</v>
      </c>
      <c r="J4284" s="9">
        <v>0</v>
      </c>
      <c r="K4284" s="9">
        <v>1827</v>
      </c>
      <c r="L4284" s="16">
        <v>0</v>
      </c>
      <c r="M4284" s="16">
        <v>0</v>
      </c>
      <c r="O4284" s="11">
        <f t="shared" si="774"/>
        <v>28452</v>
      </c>
      <c r="P4284" s="11">
        <v>0</v>
      </c>
      <c r="Q4284" s="11">
        <f t="shared" si="775"/>
        <v>1827</v>
      </c>
      <c r="S4284" s="11">
        <f t="shared" si="782"/>
        <v>28452</v>
      </c>
      <c r="T4284" s="11">
        <f t="shared" si="772"/>
        <v>28452</v>
      </c>
      <c r="U4284" s="11">
        <f t="shared" si="783"/>
        <v>442</v>
      </c>
      <c r="V4284" s="11">
        <f t="shared" si="773"/>
        <v>28452</v>
      </c>
      <c r="W4284" s="12">
        <f t="shared" si="784"/>
        <v>1</v>
      </c>
      <c r="X4284" s="11">
        <f t="shared" si="785"/>
        <v>0</v>
      </c>
      <c r="Y4284" s="12">
        <f t="shared" si="786"/>
        <v>0</v>
      </c>
      <c r="AH4284" s="11"/>
    </row>
    <row r="4285" spans="1:34">
      <c r="A4285" s="1">
        <v>38982</v>
      </c>
      <c r="B4285" s="7" t="s">
        <v>65</v>
      </c>
      <c r="C4285" s="8" t="str">
        <f t="shared" si="781"/>
        <v>Fri</v>
      </c>
      <c r="E4285" s="10">
        <v>0</v>
      </c>
      <c r="F4285" s="9">
        <v>10918</v>
      </c>
      <c r="G4285" s="9">
        <v>6380</v>
      </c>
      <c r="H4285" s="61">
        <v>5813</v>
      </c>
      <c r="I4285" s="9">
        <v>0</v>
      </c>
      <c r="J4285" s="9">
        <v>0</v>
      </c>
      <c r="K4285" s="9">
        <v>2289</v>
      </c>
      <c r="L4285" s="16">
        <v>0</v>
      </c>
      <c r="M4285" s="16">
        <v>0</v>
      </c>
      <c r="O4285" s="11">
        <f t="shared" si="774"/>
        <v>25400</v>
      </c>
      <c r="P4285" s="11">
        <v>0</v>
      </c>
      <c r="Q4285" s="11">
        <f t="shared" si="775"/>
        <v>2289</v>
      </c>
      <c r="S4285" s="11">
        <f t="shared" si="782"/>
        <v>25400</v>
      </c>
      <c r="T4285" s="11">
        <f t="shared" si="772"/>
        <v>25400</v>
      </c>
      <c r="U4285" s="11">
        <f t="shared" si="783"/>
        <v>-3052</v>
      </c>
      <c r="V4285" s="11">
        <f t="shared" si="773"/>
        <v>25400</v>
      </c>
      <c r="W4285" s="12">
        <f t="shared" si="784"/>
        <v>1</v>
      </c>
      <c r="X4285" s="11">
        <f t="shared" si="785"/>
        <v>0</v>
      </c>
      <c r="Y4285" s="12">
        <f t="shared" si="786"/>
        <v>0</v>
      </c>
      <c r="AH4285" s="11"/>
    </row>
    <row r="4286" spans="1:34">
      <c r="A4286" s="1">
        <v>38983</v>
      </c>
      <c r="B4286" s="7" t="s">
        <v>65</v>
      </c>
      <c r="C4286" s="8" t="str">
        <f t="shared" si="781"/>
        <v>Sat</v>
      </c>
      <c r="E4286" s="10">
        <v>0</v>
      </c>
      <c r="F4286" s="9">
        <v>9247</v>
      </c>
      <c r="G4286" s="9">
        <v>5810</v>
      </c>
      <c r="H4286" s="61">
        <v>4997</v>
      </c>
      <c r="I4286" s="9">
        <v>0</v>
      </c>
      <c r="J4286" s="9">
        <v>0</v>
      </c>
      <c r="K4286" s="9">
        <v>2241</v>
      </c>
      <c r="L4286" s="16">
        <v>0</v>
      </c>
      <c r="M4286" s="16">
        <v>0</v>
      </c>
      <c r="O4286" s="11">
        <f t="shared" si="774"/>
        <v>22295</v>
      </c>
      <c r="P4286" s="11">
        <v>0</v>
      </c>
      <c r="Q4286" s="11">
        <f t="shared" si="775"/>
        <v>2241</v>
      </c>
      <c r="S4286" s="11">
        <f t="shared" si="782"/>
        <v>22295</v>
      </c>
      <c r="T4286" s="11">
        <f t="shared" si="772"/>
        <v>22295</v>
      </c>
      <c r="U4286" s="11">
        <f t="shared" si="783"/>
        <v>-3105</v>
      </c>
      <c r="V4286" s="11">
        <f t="shared" si="773"/>
        <v>22295</v>
      </c>
      <c r="W4286" s="12">
        <f t="shared" si="784"/>
        <v>1</v>
      </c>
      <c r="X4286" s="11">
        <f t="shared" si="785"/>
        <v>0</v>
      </c>
      <c r="Y4286" s="12">
        <f t="shared" si="786"/>
        <v>0</v>
      </c>
      <c r="AH4286" s="11"/>
    </row>
    <row r="4287" spans="1:34">
      <c r="A4287" s="1">
        <v>38984</v>
      </c>
      <c r="B4287" s="7" t="s">
        <v>65</v>
      </c>
      <c r="C4287" s="8" t="str">
        <f t="shared" si="781"/>
        <v>Sun</v>
      </c>
      <c r="E4287" s="10">
        <v>0</v>
      </c>
      <c r="F4287" s="9">
        <v>9560</v>
      </c>
      <c r="G4287" s="9">
        <v>5824</v>
      </c>
      <c r="H4287" s="61">
        <v>5239</v>
      </c>
      <c r="I4287" s="9">
        <v>0</v>
      </c>
      <c r="J4287" s="9">
        <v>0</v>
      </c>
      <c r="K4287" s="9">
        <v>2670</v>
      </c>
      <c r="L4287" s="16">
        <v>0</v>
      </c>
      <c r="M4287" s="16">
        <v>0</v>
      </c>
      <c r="O4287" s="11">
        <f t="shared" si="774"/>
        <v>23293</v>
      </c>
      <c r="P4287" s="11">
        <v>0</v>
      </c>
      <c r="Q4287" s="11">
        <f t="shared" si="775"/>
        <v>2670</v>
      </c>
      <c r="S4287" s="11">
        <f t="shared" si="782"/>
        <v>23293</v>
      </c>
      <c r="T4287" s="11">
        <f t="shared" si="772"/>
        <v>23293</v>
      </c>
      <c r="U4287" s="11">
        <f t="shared" si="783"/>
        <v>998</v>
      </c>
      <c r="V4287" s="11">
        <f t="shared" si="773"/>
        <v>23293</v>
      </c>
      <c r="W4287" s="12">
        <f t="shared" si="784"/>
        <v>1</v>
      </c>
      <c r="X4287" s="11">
        <f t="shared" si="785"/>
        <v>0</v>
      </c>
      <c r="Y4287" s="12">
        <f t="shared" si="786"/>
        <v>0</v>
      </c>
      <c r="AH4287" s="11"/>
    </row>
    <row r="4288" spans="1:34">
      <c r="A4288" s="1">
        <v>38985</v>
      </c>
      <c r="B4288" s="7" t="s">
        <v>65</v>
      </c>
      <c r="C4288" s="8" t="str">
        <f t="shared" si="781"/>
        <v>Mon</v>
      </c>
      <c r="E4288" s="10">
        <v>0</v>
      </c>
      <c r="F4288" s="9">
        <v>11941</v>
      </c>
      <c r="G4288" s="9">
        <v>6665</v>
      </c>
      <c r="H4288" s="61">
        <v>6223</v>
      </c>
      <c r="I4288" s="9">
        <v>0</v>
      </c>
      <c r="J4288" s="9">
        <v>0</v>
      </c>
      <c r="K4288" s="9">
        <v>2632</v>
      </c>
      <c r="L4288" s="16">
        <v>0</v>
      </c>
      <c r="M4288" s="16">
        <v>0</v>
      </c>
      <c r="O4288" s="11">
        <f t="shared" si="774"/>
        <v>27461</v>
      </c>
      <c r="P4288" s="11">
        <v>0</v>
      </c>
      <c r="Q4288" s="11">
        <f t="shared" si="775"/>
        <v>2632</v>
      </c>
      <c r="S4288" s="11">
        <f t="shared" si="782"/>
        <v>27461</v>
      </c>
      <c r="T4288" s="11">
        <f t="shared" si="772"/>
        <v>27461</v>
      </c>
      <c r="U4288" s="11">
        <f t="shared" si="783"/>
        <v>4168</v>
      </c>
      <c r="V4288" s="11">
        <f t="shared" si="773"/>
        <v>27461</v>
      </c>
      <c r="W4288" s="12">
        <f t="shared" si="784"/>
        <v>1</v>
      </c>
      <c r="X4288" s="11">
        <f t="shared" si="785"/>
        <v>0</v>
      </c>
      <c r="Y4288" s="12">
        <f t="shared" si="786"/>
        <v>0</v>
      </c>
      <c r="AH4288" s="11"/>
    </row>
    <row r="4289" spans="1:34">
      <c r="A4289" s="1">
        <v>38986</v>
      </c>
      <c r="B4289" s="7" t="s">
        <v>65</v>
      </c>
      <c r="C4289" s="8" t="str">
        <f t="shared" si="781"/>
        <v>Tue</v>
      </c>
      <c r="E4289" s="10">
        <v>0</v>
      </c>
      <c r="F4289" s="9">
        <v>12434</v>
      </c>
      <c r="G4289" s="9">
        <v>6775</v>
      </c>
      <c r="H4289" s="61">
        <v>6342</v>
      </c>
      <c r="I4289" s="9">
        <v>0</v>
      </c>
      <c r="J4289" s="9">
        <v>0</v>
      </c>
      <c r="K4289" s="9">
        <v>2336</v>
      </c>
      <c r="L4289" s="16">
        <v>0</v>
      </c>
      <c r="M4289" s="16">
        <v>0</v>
      </c>
      <c r="O4289" s="11">
        <f t="shared" si="774"/>
        <v>27887</v>
      </c>
      <c r="P4289" s="11">
        <v>0</v>
      </c>
      <c r="Q4289" s="11">
        <f t="shared" si="775"/>
        <v>2336</v>
      </c>
      <c r="S4289" s="11">
        <f t="shared" si="782"/>
        <v>27887</v>
      </c>
      <c r="T4289" s="11">
        <f t="shared" si="772"/>
        <v>27887</v>
      </c>
      <c r="U4289" s="11">
        <f t="shared" si="783"/>
        <v>426</v>
      </c>
      <c r="V4289" s="11">
        <f t="shared" si="773"/>
        <v>27887</v>
      </c>
      <c r="W4289" s="12">
        <f t="shared" si="784"/>
        <v>1</v>
      </c>
      <c r="X4289" s="11">
        <f t="shared" si="785"/>
        <v>0</v>
      </c>
      <c r="Y4289" s="12">
        <f t="shared" si="786"/>
        <v>0</v>
      </c>
      <c r="AH4289" s="11"/>
    </row>
    <row r="4290" spans="1:34">
      <c r="A4290" s="1">
        <v>38987</v>
      </c>
      <c r="B4290" s="7" t="s">
        <v>65</v>
      </c>
      <c r="C4290" s="8" t="str">
        <f t="shared" si="781"/>
        <v>Wed</v>
      </c>
      <c r="E4290" s="10">
        <v>0</v>
      </c>
      <c r="F4290" s="9">
        <v>12587</v>
      </c>
      <c r="G4290" s="9">
        <v>6098</v>
      </c>
      <c r="H4290" s="61">
        <v>6340</v>
      </c>
      <c r="I4290" s="9">
        <v>0</v>
      </c>
      <c r="J4290" s="9">
        <v>0</v>
      </c>
      <c r="K4290" s="9">
        <v>2207</v>
      </c>
      <c r="L4290" s="16">
        <v>0</v>
      </c>
      <c r="M4290" s="16">
        <v>0</v>
      </c>
      <c r="O4290" s="11">
        <f t="shared" si="774"/>
        <v>27232</v>
      </c>
      <c r="P4290" s="11">
        <v>0</v>
      </c>
      <c r="Q4290" s="11">
        <f t="shared" si="775"/>
        <v>2207</v>
      </c>
      <c r="S4290" s="11">
        <f t="shared" si="782"/>
        <v>27232</v>
      </c>
      <c r="T4290" s="11">
        <f t="shared" si="772"/>
        <v>27232</v>
      </c>
      <c r="U4290" s="11">
        <f t="shared" si="783"/>
        <v>-655</v>
      </c>
      <c r="V4290" s="11">
        <f t="shared" si="773"/>
        <v>27232</v>
      </c>
      <c r="W4290" s="12">
        <f t="shared" si="784"/>
        <v>1</v>
      </c>
      <c r="X4290" s="11">
        <f t="shared" si="785"/>
        <v>0</v>
      </c>
      <c r="Y4290" s="12">
        <f t="shared" si="786"/>
        <v>0</v>
      </c>
      <c r="AH4290" s="11"/>
    </row>
    <row r="4291" spans="1:34">
      <c r="A4291" s="1">
        <v>38988</v>
      </c>
      <c r="B4291" s="7" t="s">
        <v>65</v>
      </c>
      <c r="C4291" s="8" t="str">
        <f t="shared" si="781"/>
        <v>Thur</v>
      </c>
      <c r="E4291" s="10">
        <v>0</v>
      </c>
      <c r="F4291" s="9">
        <v>12773</v>
      </c>
      <c r="G4291" s="9">
        <v>6169</v>
      </c>
      <c r="H4291" s="61">
        <v>6391</v>
      </c>
      <c r="I4291" s="9">
        <v>0</v>
      </c>
      <c r="J4291" s="9">
        <v>0</v>
      </c>
      <c r="K4291" s="9">
        <v>2300</v>
      </c>
      <c r="L4291" s="16">
        <v>0</v>
      </c>
      <c r="M4291" s="16">
        <v>0</v>
      </c>
      <c r="O4291" s="11">
        <f t="shared" si="774"/>
        <v>27633</v>
      </c>
      <c r="P4291" s="11">
        <v>0</v>
      </c>
      <c r="Q4291" s="11">
        <f t="shared" si="775"/>
        <v>2300</v>
      </c>
      <c r="S4291" s="11">
        <f t="shared" si="782"/>
        <v>27633</v>
      </c>
      <c r="T4291" s="11">
        <f t="shared" ref="T4291:T4354" si="787">SUM(S4291,D4291)</f>
        <v>27633</v>
      </c>
      <c r="U4291" s="11">
        <f t="shared" si="783"/>
        <v>401</v>
      </c>
      <c r="V4291" s="11">
        <f t="shared" ref="V4291:V4354" si="788">SUM(F4291:K4291)-P4291</f>
        <v>27633</v>
      </c>
      <c r="W4291" s="12">
        <f t="shared" si="784"/>
        <v>1</v>
      </c>
      <c r="X4291" s="11">
        <f t="shared" si="785"/>
        <v>0</v>
      </c>
      <c r="Y4291" s="12">
        <f t="shared" si="786"/>
        <v>0</v>
      </c>
      <c r="AH4291" s="11"/>
    </row>
    <row r="4292" spans="1:34">
      <c r="A4292" s="1">
        <v>38989</v>
      </c>
      <c r="B4292" s="7" t="s">
        <v>65</v>
      </c>
      <c r="C4292" s="8" t="str">
        <f t="shared" si="781"/>
        <v>Fri</v>
      </c>
      <c r="E4292" s="10">
        <v>5</v>
      </c>
      <c r="F4292" s="9">
        <v>13084</v>
      </c>
      <c r="G4292" s="9">
        <v>5828</v>
      </c>
      <c r="H4292" s="61">
        <v>6241</v>
      </c>
      <c r="I4292" s="9">
        <v>0</v>
      </c>
      <c r="J4292" s="9">
        <v>0</v>
      </c>
      <c r="K4292" s="9">
        <v>2494</v>
      </c>
      <c r="L4292" s="16">
        <v>0</v>
      </c>
      <c r="M4292" s="16">
        <v>0</v>
      </c>
      <c r="O4292" s="11">
        <f t="shared" ref="O4292:O4355" si="789">SUM(F4292:M4292)</f>
        <v>27647</v>
      </c>
      <c r="P4292" s="11">
        <v>0</v>
      </c>
      <c r="Q4292" s="11">
        <f t="shared" ref="Q4292:Q4355" si="790">K4292-P4292</f>
        <v>2494</v>
      </c>
      <c r="S4292" s="11">
        <f t="shared" si="782"/>
        <v>27647</v>
      </c>
      <c r="T4292" s="11">
        <f t="shared" si="787"/>
        <v>27647</v>
      </c>
      <c r="U4292" s="11">
        <f t="shared" si="783"/>
        <v>14</v>
      </c>
      <c r="V4292" s="11">
        <f t="shared" si="788"/>
        <v>27647</v>
      </c>
      <c r="W4292" s="12">
        <f t="shared" si="784"/>
        <v>1</v>
      </c>
      <c r="X4292" s="11">
        <f t="shared" si="785"/>
        <v>0</v>
      </c>
      <c r="Y4292" s="12">
        <f t="shared" si="786"/>
        <v>0</v>
      </c>
      <c r="AH4292" s="11"/>
    </row>
    <row r="4293" spans="1:34">
      <c r="A4293" s="1">
        <v>38990</v>
      </c>
      <c r="B4293" s="7" t="s">
        <v>65</v>
      </c>
      <c r="C4293" s="8" t="str">
        <f t="shared" si="781"/>
        <v>Sat</v>
      </c>
      <c r="E4293" s="10">
        <v>1</v>
      </c>
      <c r="F4293" s="9">
        <v>11641</v>
      </c>
      <c r="G4293" s="9">
        <v>5264</v>
      </c>
      <c r="H4293" s="61">
        <v>5276</v>
      </c>
      <c r="I4293" s="9">
        <v>0</v>
      </c>
      <c r="J4293" s="9">
        <v>0</v>
      </c>
      <c r="K4293" s="9">
        <v>2576</v>
      </c>
      <c r="L4293" s="16">
        <v>0</v>
      </c>
      <c r="M4293" s="16">
        <v>0</v>
      </c>
      <c r="O4293" s="11">
        <f t="shared" si="789"/>
        <v>24757</v>
      </c>
      <c r="P4293" s="11">
        <v>0</v>
      </c>
      <c r="Q4293" s="11">
        <f t="shared" si="790"/>
        <v>2576</v>
      </c>
      <c r="S4293" s="11">
        <f>O4293-P4293</f>
        <v>24757</v>
      </c>
      <c r="T4293" s="11">
        <f t="shared" si="787"/>
        <v>24757</v>
      </c>
      <c r="U4293" s="11">
        <f>S4293-S4292</f>
        <v>-2890</v>
      </c>
      <c r="V4293" s="11">
        <f t="shared" si="788"/>
        <v>24757</v>
      </c>
      <c r="W4293" s="12">
        <f>V4293/S4293</f>
        <v>1</v>
      </c>
      <c r="X4293" s="11">
        <f>SUM(L4293:M4293)</f>
        <v>0</v>
      </c>
      <c r="Y4293" s="12">
        <f>X4293/S4293</f>
        <v>0</v>
      </c>
      <c r="AH4293" s="11"/>
    </row>
    <row r="4294" spans="1:34">
      <c r="A4294" s="1">
        <v>38991</v>
      </c>
      <c r="B4294" s="7" t="s">
        <v>66</v>
      </c>
      <c r="C4294" s="8" t="str">
        <f t="shared" si="781"/>
        <v>Sun</v>
      </c>
      <c r="E4294" s="10">
        <v>0</v>
      </c>
      <c r="F4294" s="9">
        <v>12283</v>
      </c>
      <c r="G4294" s="9">
        <v>5663</v>
      </c>
      <c r="H4294" s="61">
        <v>5601</v>
      </c>
      <c r="I4294" s="9">
        <v>0</v>
      </c>
      <c r="J4294" s="9">
        <v>0</v>
      </c>
      <c r="K4294" s="9">
        <v>2573</v>
      </c>
      <c r="L4294" s="16">
        <v>0</v>
      </c>
      <c r="M4294" s="16">
        <v>0</v>
      </c>
      <c r="O4294" s="11">
        <f t="shared" si="789"/>
        <v>26120</v>
      </c>
      <c r="P4294" s="11">
        <v>0</v>
      </c>
      <c r="Q4294" s="11">
        <f t="shared" si="790"/>
        <v>2573</v>
      </c>
      <c r="S4294" s="11">
        <f t="shared" ref="S4294:S4357" si="791">O4294-P4294</f>
        <v>26120</v>
      </c>
      <c r="T4294" s="11">
        <f t="shared" si="787"/>
        <v>26120</v>
      </c>
      <c r="U4294" s="11">
        <f t="shared" ref="U4294:U4324" si="792">S4294-S4293</f>
        <v>1363</v>
      </c>
      <c r="V4294" s="11">
        <f t="shared" si="788"/>
        <v>26120</v>
      </c>
      <c r="W4294" s="12">
        <f t="shared" ref="W4294:W4324" si="793">V4294/S4294</f>
        <v>1</v>
      </c>
      <c r="X4294" s="11">
        <f t="shared" ref="X4294:X4324" si="794">SUM(L4294:M4294)</f>
        <v>0</v>
      </c>
      <c r="Y4294" s="12">
        <f t="shared" ref="Y4294:Y4324" si="795">X4294/S4294</f>
        <v>0</v>
      </c>
      <c r="AA4294" s="9">
        <f>INTERCEPT(T4294:T4324,E4294:E4324)</f>
        <v>29033.324429037519</v>
      </c>
      <c r="AB4294" s="9">
        <f>SLOPE(T4294:T4324,E4294:E4324)</f>
        <v>2071.0781504893962</v>
      </c>
      <c r="AC4294" s="12">
        <f>RSQ(T4294:T4324,E4294:E4324)</f>
        <v>0.82961184332161042</v>
      </c>
      <c r="AD4294" s="9">
        <f>AA4294+(AB4294*55)</f>
        <v>142942.6227059543</v>
      </c>
      <c r="AE4294" s="10">
        <f>SUM(E4294:E4324)</f>
        <v>204</v>
      </c>
      <c r="AH4294" s="11"/>
    </row>
    <row r="4295" spans="1:34">
      <c r="A4295" s="1">
        <v>38992</v>
      </c>
      <c r="B4295" s="7" t="s">
        <v>66</v>
      </c>
      <c r="C4295" s="8" t="str">
        <f t="shared" si="781"/>
        <v>Mon</v>
      </c>
      <c r="E4295" s="10">
        <v>0</v>
      </c>
      <c r="F4295" s="9">
        <v>13012</v>
      </c>
      <c r="G4295" s="9">
        <v>6226</v>
      </c>
      <c r="H4295" s="61">
        <v>6443</v>
      </c>
      <c r="I4295" s="9">
        <v>0</v>
      </c>
      <c r="J4295" s="9">
        <v>0</v>
      </c>
      <c r="K4295" s="9">
        <v>2603</v>
      </c>
      <c r="L4295" s="16">
        <v>0</v>
      </c>
      <c r="M4295" s="16">
        <v>0</v>
      </c>
      <c r="O4295" s="11">
        <f t="shared" si="789"/>
        <v>28284</v>
      </c>
      <c r="P4295" s="11">
        <v>0</v>
      </c>
      <c r="Q4295" s="11">
        <f t="shared" si="790"/>
        <v>2603</v>
      </c>
      <c r="S4295" s="11">
        <f t="shared" si="791"/>
        <v>28284</v>
      </c>
      <c r="T4295" s="11">
        <f t="shared" si="787"/>
        <v>28284</v>
      </c>
      <c r="U4295" s="11">
        <f t="shared" si="792"/>
        <v>2164</v>
      </c>
      <c r="V4295" s="11">
        <f t="shared" si="788"/>
        <v>28284</v>
      </c>
      <c r="W4295" s="12">
        <f t="shared" si="793"/>
        <v>1</v>
      </c>
      <c r="X4295" s="11">
        <f t="shared" si="794"/>
        <v>0</v>
      </c>
      <c r="Y4295" s="12">
        <f t="shared" si="795"/>
        <v>0</v>
      </c>
      <c r="AH4295" s="11"/>
    </row>
    <row r="4296" spans="1:34">
      <c r="A4296" s="1">
        <v>38993</v>
      </c>
      <c r="B4296" s="7" t="s">
        <v>66</v>
      </c>
      <c r="C4296" s="8" t="str">
        <f t="shared" si="781"/>
        <v>Tue</v>
      </c>
      <c r="E4296" s="10">
        <v>0</v>
      </c>
      <c r="F4296" s="9">
        <v>12485</v>
      </c>
      <c r="G4296" s="9">
        <v>6468</v>
      </c>
      <c r="H4296" s="61">
        <v>6274</v>
      </c>
      <c r="I4296" s="9">
        <v>0</v>
      </c>
      <c r="J4296" s="9">
        <v>0</v>
      </c>
      <c r="K4296" s="9">
        <v>2487</v>
      </c>
      <c r="L4296" s="16">
        <v>0</v>
      </c>
      <c r="M4296" s="16">
        <v>0</v>
      </c>
      <c r="O4296" s="11">
        <f t="shared" si="789"/>
        <v>27714</v>
      </c>
      <c r="P4296" s="11">
        <v>0</v>
      </c>
      <c r="Q4296" s="11">
        <f t="shared" si="790"/>
        <v>2487</v>
      </c>
      <c r="S4296" s="11">
        <f t="shared" si="791"/>
        <v>27714</v>
      </c>
      <c r="T4296" s="11">
        <f t="shared" si="787"/>
        <v>27714</v>
      </c>
      <c r="U4296" s="11">
        <f t="shared" si="792"/>
        <v>-570</v>
      </c>
      <c r="V4296" s="11">
        <f t="shared" si="788"/>
        <v>27714</v>
      </c>
      <c r="W4296" s="12">
        <f t="shared" si="793"/>
        <v>1</v>
      </c>
      <c r="X4296" s="11">
        <f t="shared" si="794"/>
        <v>0</v>
      </c>
      <c r="Y4296" s="12">
        <f t="shared" si="795"/>
        <v>0</v>
      </c>
      <c r="AH4296" s="11"/>
    </row>
    <row r="4297" spans="1:34">
      <c r="A4297" s="1">
        <v>38994</v>
      </c>
      <c r="B4297" s="7" t="s">
        <v>66</v>
      </c>
      <c r="C4297" s="8" t="str">
        <f t="shared" si="781"/>
        <v>Wed</v>
      </c>
      <c r="E4297" s="10">
        <v>0</v>
      </c>
      <c r="F4297" s="9">
        <v>12409</v>
      </c>
      <c r="G4297" s="9">
        <v>6979</v>
      </c>
      <c r="H4297" s="61">
        <v>6347</v>
      </c>
      <c r="I4297" s="9">
        <v>0</v>
      </c>
      <c r="J4297" s="9">
        <v>0</v>
      </c>
      <c r="K4297" s="9">
        <v>2366</v>
      </c>
      <c r="L4297" s="16">
        <v>0</v>
      </c>
      <c r="M4297" s="16">
        <v>0</v>
      </c>
      <c r="O4297" s="11">
        <f t="shared" si="789"/>
        <v>28101</v>
      </c>
      <c r="P4297" s="11">
        <v>34</v>
      </c>
      <c r="Q4297" s="11">
        <f t="shared" si="790"/>
        <v>2332</v>
      </c>
      <c r="S4297" s="11">
        <f t="shared" si="791"/>
        <v>28067</v>
      </c>
      <c r="T4297" s="11">
        <f t="shared" si="787"/>
        <v>28067</v>
      </c>
      <c r="U4297" s="11">
        <f t="shared" si="792"/>
        <v>353</v>
      </c>
      <c r="V4297" s="11">
        <f t="shared" si="788"/>
        <v>28067</v>
      </c>
      <c r="W4297" s="12">
        <f t="shared" si="793"/>
        <v>1</v>
      </c>
      <c r="X4297" s="11">
        <f t="shared" si="794"/>
        <v>0</v>
      </c>
      <c r="Y4297" s="12">
        <f t="shared" si="795"/>
        <v>0</v>
      </c>
      <c r="AH4297" s="11"/>
    </row>
    <row r="4298" spans="1:34">
      <c r="A4298" s="1">
        <v>38995</v>
      </c>
      <c r="B4298" s="7" t="s">
        <v>66</v>
      </c>
      <c r="C4298" s="8" t="str">
        <f t="shared" si="781"/>
        <v>Thur</v>
      </c>
      <c r="E4298" s="10">
        <v>0</v>
      </c>
      <c r="F4298" s="9">
        <v>13134</v>
      </c>
      <c r="G4298" s="9">
        <v>7425</v>
      </c>
      <c r="H4298" s="61">
        <v>6544</v>
      </c>
      <c r="I4298" s="9">
        <v>0</v>
      </c>
      <c r="J4298" s="9">
        <v>0</v>
      </c>
      <c r="K4298" s="9">
        <v>6265</v>
      </c>
      <c r="L4298" s="16">
        <v>0</v>
      </c>
      <c r="M4298" s="16">
        <v>0</v>
      </c>
      <c r="O4298" s="11">
        <f t="shared" si="789"/>
        <v>33368</v>
      </c>
      <c r="P4298" s="11">
        <v>3745</v>
      </c>
      <c r="Q4298" s="11">
        <f t="shared" si="790"/>
        <v>2520</v>
      </c>
      <c r="S4298" s="11">
        <f t="shared" si="791"/>
        <v>29623</v>
      </c>
      <c r="T4298" s="11">
        <f t="shared" si="787"/>
        <v>29623</v>
      </c>
      <c r="U4298" s="11">
        <f t="shared" si="792"/>
        <v>1556</v>
      </c>
      <c r="V4298" s="11">
        <f t="shared" si="788"/>
        <v>29623</v>
      </c>
      <c r="W4298" s="12">
        <f t="shared" si="793"/>
        <v>1</v>
      </c>
      <c r="X4298" s="11">
        <f t="shared" si="794"/>
        <v>0</v>
      </c>
      <c r="Y4298" s="12">
        <f t="shared" si="795"/>
        <v>0</v>
      </c>
      <c r="AH4298" s="11"/>
    </row>
    <row r="4299" spans="1:34">
      <c r="A4299" s="1">
        <v>38996</v>
      </c>
      <c r="B4299" s="7" t="s">
        <v>66</v>
      </c>
      <c r="C4299" s="8" t="str">
        <f t="shared" si="781"/>
        <v>Fri</v>
      </c>
      <c r="E4299" s="10">
        <v>8</v>
      </c>
      <c r="F4299" s="9">
        <v>18093</v>
      </c>
      <c r="G4299" s="9">
        <v>8149</v>
      </c>
      <c r="H4299" s="61">
        <v>7281</v>
      </c>
      <c r="I4299" s="9">
        <v>0</v>
      </c>
      <c r="J4299" s="9">
        <v>0</v>
      </c>
      <c r="K4299" s="9">
        <v>2886</v>
      </c>
      <c r="L4299" s="16">
        <v>0</v>
      </c>
      <c r="M4299" s="16">
        <v>0</v>
      </c>
      <c r="O4299" s="11">
        <f t="shared" si="789"/>
        <v>36409</v>
      </c>
      <c r="P4299" s="11">
        <v>189</v>
      </c>
      <c r="Q4299" s="11">
        <f t="shared" si="790"/>
        <v>2697</v>
      </c>
      <c r="S4299" s="11">
        <f t="shared" si="791"/>
        <v>36220</v>
      </c>
      <c r="T4299" s="11">
        <f t="shared" si="787"/>
        <v>36220</v>
      </c>
      <c r="U4299" s="11">
        <f t="shared" si="792"/>
        <v>6597</v>
      </c>
      <c r="V4299" s="11">
        <f t="shared" si="788"/>
        <v>36220</v>
      </c>
      <c r="W4299" s="12">
        <f t="shared" si="793"/>
        <v>1</v>
      </c>
      <c r="X4299" s="11">
        <f t="shared" si="794"/>
        <v>0</v>
      </c>
      <c r="Y4299" s="12">
        <f t="shared" si="795"/>
        <v>0</v>
      </c>
      <c r="AH4299" s="11"/>
    </row>
    <row r="4300" spans="1:34">
      <c r="A4300" s="1">
        <v>38997</v>
      </c>
      <c r="B4300" s="7" t="s">
        <v>66</v>
      </c>
      <c r="C4300" s="8" t="str">
        <f t="shared" si="781"/>
        <v>Sat</v>
      </c>
      <c r="E4300" s="10">
        <v>6</v>
      </c>
      <c r="F4300" s="9">
        <v>20272</v>
      </c>
      <c r="G4300" s="9">
        <v>7784</v>
      </c>
      <c r="H4300" s="61">
        <v>6869</v>
      </c>
      <c r="I4300" s="9">
        <v>0</v>
      </c>
      <c r="J4300" s="9">
        <v>0</v>
      </c>
      <c r="K4300" s="9">
        <v>2501</v>
      </c>
      <c r="L4300" s="16">
        <v>0</v>
      </c>
      <c r="M4300" s="16">
        <v>0</v>
      </c>
      <c r="O4300" s="11">
        <f t="shared" si="789"/>
        <v>37426</v>
      </c>
      <c r="P4300" s="11">
        <v>0</v>
      </c>
      <c r="Q4300" s="11">
        <f t="shared" si="790"/>
        <v>2501</v>
      </c>
      <c r="S4300" s="11">
        <f t="shared" si="791"/>
        <v>37426</v>
      </c>
      <c r="T4300" s="11">
        <f t="shared" si="787"/>
        <v>37426</v>
      </c>
      <c r="U4300" s="11">
        <f t="shared" si="792"/>
        <v>1206</v>
      </c>
      <c r="V4300" s="11">
        <f t="shared" si="788"/>
        <v>37426</v>
      </c>
      <c r="W4300" s="12">
        <f t="shared" si="793"/>
        <v>1</v>
      </c>
      <c r="X4300" s="11">
        <f t="shared" si="794"/>
        <v>0</v>
      </c>
      <c r="Y4300" s="12">
        <f t="shared" si="795"/>
        <v>0</v>
      </c>
      <c r="AH4300" s="11"/>
    </row>
    <row r="4301" spans="1:34">
      <c r="A4301" s="1">
        <v>38998</v>
      </c>
      <c r="B4301" s="7" t="s">
        <v>66</v>
      </c>
      <c r="C4301" s="8" t="str">
        <f t="shared" si="781"/>
        <v>Sun</v>
      </c>
      <c r="E4301" s="10">
        <v>5</v>
      </c>
      <c r="F4301" s="9">
        <v>17507</v>
      </c>
      <c r="G4301" s="9">
        <v>7513</v>
      </c>
      <c r="H4301" s="61">
        <v>6705</v>
      </c>
      <c r="I4301" s="9">
        <v>0</v>
      </c>
      <c r="J4301" s="9">
        <v>0</v>
      </c>
      <c r="K4301" s="9">
        <v>2759</v>
      </c>
      <c r="L4301" s="16">
        <v>0</v>
      </c>
      <c r="M4301" s="16">
        <v>0</v>
      </c>
      <c r="O4301" s="11">
        <f t="shared" si="789"/>
        <v>34484</v>
      </c>
      <c r="P4301" s="11">
        <v>0</v>
      </c>
      <c r="Q4301" s="11">
        <f t="shared" si="790"/>
        <v>2759</v>
      </c>
      <c r="S4301" s="11">
        <f t="shared" si="791"/>
        <v>34484</v>
      </c>
      <c r="T4301" s="11">
        <f t="shared" si="787"/>
        <v>34484</v>
      </c>
      <c r="U4301" s="11">
        <f t="shared" si="792"/>
        <v>-2942</v>
      </c>
      <c r="V4301" s="11">
        <f t="shared" si="788"/>
        <v>34484</v>
      </c>
      <c r="W4301" s="12">
        <f t="shared" si="793"/>
        <v>1</v>
      </c>
      <c r="X4301" s="11">
        <f t="shared" si="794"/>
        <v>0</v>
      </c>
      <c r="Y4301" s="12">
        <f t="shared" si="795"/>
        <v>0</v>
      </c>
      <c r="AH4301" s="11"/>
    </row>
    <row r="4302" spans="1:34">
      <c r="A4302" s="1">
        <v>38999</v>
      </c>
      <c r="B4302" s="7" t="s">
        <v>66</v>
      </c>
      <c r="C4302" s="8" t="str">
        <f t="shared" si="781"/>
        <v>Mon</v>
      </c>
      <c r="E4302" s="10">
        <v>2</v>
      </c>
      <c r="F4302" s="9">
        <v>15924</v>
      </c>
      <c r="G4302" s="9">
        <v>7738</v>
      </c>
      <c r="H4302" s="61">
        <v>6785</v>
      </c>
      <c r="I4302" s="9">
        <v>0</v>
      </c>
      <c r="J4302" s="9">
        <v>0</v>
      </c>
      <c r="K4302" s="9">
        <v>2621</v>
      </c>
      <c r="L4302" s="16">
        <v>0</v>
      </c>
      <c r="M4302" s="16">
        <v>0</v>
      </c>
      <c r="O4302" s="11">
        <f t="shared" si="789"/>
        <v>33068</v>
      </c>
      <c r="P4302" s="11">
        <v>0</v>
      </c>
      <c r="Q4302" s="11">
        <f t="shared" si="790"/>
        <v>2621</v>
      </c>
      <c r="S4302" s="11">
        <f t="shared" si="791"/>
        <v>33068</v>
      </c>
      <c r="T4302" s="11">
        <f t="shared" si="787"/>
        <v>33068</v>
      </c>
      <c r="U4302" s="11">
        <f t="shared" si="792"/>
        <v>-1416</v>
      </c>
      <c r="V4302" s="11">
        <f t="shared" si="788"/>
        <v>33068</v>
      </c>
      <c r="W4302" s="12">
        <f t="shared" si="793"/>
        <v>1</v>
      </c>
      <c r="X4302" s="11">
        <f t="shared" si="794"/>
        <v>0</v>
      </c>
      <c r="Y4302" s="12">
        <f t="shared" si="795"/>
        <v>0</v>
      </c>
      <c r="AH4302" s="11"/>
    </row>
    <row r="4303" spans="1:34">
      <c r="A4303" s="1">
        <v>39000</v>
      </c>
      <c r="B4303" s="7" t="s">
        <v>66</v>
      </c>
      <c r="C4303" s="8" t="str">
        <f t="shared" si="781"/>
        <v>Tue</v>
      </c>
      <c r="E4303" s="10">
        <v>0</v>
      </c>
      <c r="F4303" s="9">
        <v>13640</v>
      </c>
      <c r="G4303" s="9">
        <v>7188</v>
      </c>
      <c r="H4303" s="61">
        <v>6280</v>
      </c>
      <c r="I4303" s="9">
        <v>0</v>
      </c>
      <c r="J4303" s="9">
        <v>0</v>
      </c>
      <c r="K4303" s="9">
        <v>2378</v>
      </c>
      <c r="L4303" s="16">
        <v>0</v>
      </c>
      <c r="M4303" s="16">
        <v>0</v>
      </c>
      <c r="O4303" s="11">
        <f t="shared" si="789"/>
        <v>29486</v>
      </c>
      <c r="P4303" s="11">
        <v>0</v>
      </c>
      <c r="Q4303" s="11">
        <f t="shared" si="790"/>
        <v>2378</v>
      </c>
      <c r="S4303" s="11">
        <f t="shared" si="791"/>
        <v>29486</v>
      </c>
      <c r="T4303" s="11">
        <f t="shared" si="787"/>
        <v>29486</v>
      </c>
      <c r="U4303" s="11">
        <f t="shared" si="792"/>
        <v>-3582</v>
      </c>
      <c r="V4303" s="11">
        <f t="shared" si="788"/>
        <v>29486</v>
      </c>
      <c r="W4303" s="12">
        <f t="shared" si="793"/>
        <v>1</v>
      </c>
      <c r="X4303" s="11">
        <f t="shared" si="794"/>
        <v>0</v>
      </c>
      <c r="Y4303" s="12">
        <f t="shared" si="795"/>
        <v>0</v>
      </c>
      <c r="AH4303" s="11"/>
    </row>
    <row r="4304" spans="1:34">
      <c r="A4304" s="1">
        <v>39001</v>
      </c>
      <c r="B4304" s="7" t="s">
        <v>66</v>
      </c>
      <c r="C4304" s="8" t="str">
        <f t="shared" si="781"/>
        <v>Wed</v>
      </c>
      <c r="E4304" s="10">
        <v>0</v>
      </c>
      <c r="F4304" s="9">
        <v>13346</v>
      </c>
      <c r="G4304" s="9">
        <v>7174</v>
      </c>
      <c r="H4304" s="61">
        <v>6264</v>
      </c>
      <c r="I4304" s="9">
        <v>0</v>
      </c>
      <c r="J4304" s="9">
        <v>0</v>
      </c>
      <c r="K4304" s="9">
        <v>2275</v>
      </c>
      <c r="L4304" s="16">
        <v>0</v>
      </c>
      <c r="M4304" s="16">
        <v>0</v>
      </c>
      <c r="O4304" s="11">
        <f t="shared" si="789"/>
        <v>29059</v>
      </c>
      <c r="P4304" s="11">
        <v>0</v>
      </c>
      <c r="Q4304" s="11">
        <f t="shared" si="790"/>
        <v>2275</v>
      </c>
      <c r="S4304" s="11">
        <f t="shared" si="791"/>
        <v>29059</v>
      </c>
      <c r="T4304" s="11">
        <f t="shared" si="787"/>
        <v>29059</v>
      </c>
      <c r="U4304" s="11">
        <f t="shared" si="792"/>
        <v>-427</v>
      </c>
      <c r="V4304" s="11">
        <f t="shared" si="788"/>
        <v>29059</v>
      </c>
      <c r="W4304" s="12">
        <f t="shared" si="793"/>
        <v>1</v>
      </c>
      <c r="X4304" s="11">
        <f t="shared" si="794"/>
        <v>0</v>
      </c>
      <c r="Y4304" s="12">
        <f t="shared" si="795"/>
        <v>0</v>
      </c>
      <c r="AH4304" s="11"/>
    </row>
    <row r="4305" spans="1:34">
      <c r="A4305" s="1">
        <v>39002</v>
      </c>
      <c r="B4305" s="7" t="s">
        <v>66</v>
      </c>
      <c r="C4305" s="8" t="str">
        <f t="shared" si="781"/>
        <v>Thur</v>
      </c>
      <c r="E4305" s="10">
        <v>1</v>
      </c>
      <c r="F4305" s="9">
        <v>17094</v>
      </c>
      <c r="G4305" s="9">
        <v>8332</v>
      </c>
      <c r="H4305" s="61">
        <v>7076</v>
      </c>
      <c r="I4305" s="9">
        <v>0</v>
      </c>
      <c r="J4305" s="9">
        <v>0</v>
      </c>
      <c r="K4305" s="9">
        <v>2347</v>
      </c>
      <c r="L4305" s="16">
        <v>0</v>
      </c>
      <c r="M4305" s="16">
        <v>0</v>
      </c>
      <c r="O4305" s="11">
        <f t="shared" si="789"/>
        <v>34849</v>
      </c>
      <c r="P4305" s="11">
        <v>21</v>
      </c>
      <c r="Q4305" s="11">
        <f t="shared" si="790"/>
        <v>2326</v>
      </c>
      <c r="S4305" s="11">
        <f t="shared" si="791"/>
        <v>34828</v>
      </c>
      <c r="T4305" s="11">
        <f t="shared" si="787"/>
        <v>34828</v>
      </c>
      <c r="U4305" s="11">
        <f t="shared" si="792"/>
        <v>5769</v>
      </c>
      <c r="V4305" s="11">
        <f t="shared" si="788"/>
        <v>34828</v>
      </c>
      <c r="W4305" s="12">
        <f t="shared" si="793"/>
        <v>1</v>
      </c>
      <c r="X4305" s="11">
        <f t="shared" si="794"/>
        <v>0</v>
      </c>
      <c r="Y4305" s="12">
        <f t="shared" si="795"/>
        <v>0</v>
      </c>
      <c r="AH4305" s="11"/>
    </row>
    <row r="4306" spans="1:34">
      <c r="A4306" s="1">
        <v>39003</v>
      </c>
      <c r="B4306" s="7" t="s">
        <v>66</v>
      </c>
      <c r="C4306" s="8" t="str">
        <f t="shared" si="781"/>
        <v>Fri</v>
      </c>
      <c r="E4306" s="10">
        <v>16</v>
      </c>
      <c r="F4306" s="9">
        <v>29058</v>
      </c>
      <c r="G4306" s="9">
        <v>10245</v>
      </c>
      <c r="H4306" s="61">
        <v>8720</v>
      </c>
      <c r="I4306" s="9">
        <v>26</v>
      </c>
      <c r="J4306" s="9">
        <v>0</v>
      </c>
      <c r="K4306" s="9">
        <v>3046</v>
      </c>
      <c r="L4306" s="16">
        <v>0</v>
      </c>
      <c r="M4306" s="16">
        <v>0</v>
      </c>
      <c r="O4306" s="11">
        <f t="shared" si="789"/>
        <v>51095</v>
      </c>
      <c r="P4306" s="11">
        <v>0</v>
      </c>
      <c r="Q4306" s="11">
        <f t="shared" si="790"/>
        <v>3046</v>
      </c>
      <c r="S4306" s="11">
        <f t="shared" si="791"/>
        <v>51095</v>
      </c>
      <c r="T4306" s="11">
        <f t="shared" si="787"/>
        <v>51095</v>
      </c>
      <c r="U4306" s="11">
        <f t="shared" si="792"/>
        <v>16267</v>
      </c>
      <c r="V4306" s="11">
        <f t="shared" si="788"/>
        <v>51095</v>
      </c>
      <c r="W4306" s="12">
        <f t="shared" si="793"/>
        <v>1</v>
      </c>
      <c r="X4306" s="11">
        <f t="shared" si="794"/>
        <v>0</v>
      </c>
      <c r="Y4306" s="12">
        <f t="shared" si="795"/>
        <v>0</v>
      </c>
      <c r="AH4306" s="11"/>
    </row>
    <row r="4307" spans="1:34">
      <c r="A4307" s="1">
        <v>39004</v>
      </c>
      <c r="B4307" s="7" t="s">
        <v>66</v>
      </c>
      <c r="C4307" s="8" t="str">
        <f t="shared" si="781"/>
        <v>Sat</v>
      </c>
      <c r="E4307" s="10">
        <v>14</v>
      </c>
      <c r="F4307" s="9">
        <v>30034</v>
      </c>
      <c r="G4307" s="9">
        <v>9888</v>
      </c>
      <c r="H4307" s="61">
        <v>8139</v>
      </c>
      <c r="I4307" s="9">
        <v>212</v>
      </c>
      <c r="J4307" s="9">
        <v>0</v>
      </c>
      <c r="K4307" s="9">
        <v>3012</v>
      </c>
      <c r="L4307" s="16">
        <v>0</v>
      </c>
      <c r="M4307" s="16">
        <v>0</v>
      </c>
      <c r="O4307" s="11">
        <f t="shared" si="789"/>
        <v>51285</v>
      </c>
      <c r="P4307" s="11">
        <v>0</v>
      </c>
      <c r="Q4307" s="11">
        <f t="shared" si="790"/>
        <v>3012</v>
      </c>
      <c r="S4307" s="11">
        <f t="shared" si="791"/>
        <v>51285</v>
      </c>
      <c r="T4307" s="11">
        <f t="shared" si="787"/>
        <v>51285</v>
      </c>
      <c r="U4307" s="11">
        <f t="shared" si="792"/>
        <v>190</v>
      </c>
      <c r="V4307" s="11">
        <f t="shared" si="788"/>
        <v>51285</v>
      </c>
      <c r="W4307" s="12">
        <f t="shared" si="793"/>
        <v>1</v>
      </c>
      <c r="X4307" s="11">
        <f t="shared" si="794"/>
        <v>0</v>
      </c>
      <c r="Y4307" s="12">
        <f t="shared" si="795"/>
        <v>0</v>
      </c>
      <c r="AH4307" s="11"/>
    </row>
    <row r="4308" spans="1:34">
      <c r="A4308" s="1">
        <v>39005</v>
      </c>
      <c r="B4308" s="7" t="s">
        <v>66</v>
      </c>
      <c r="C4308" s="8" t="str">
        <f t="shared" si="781"/>
        <v>Sun</v>
      </c>
      <c r="E4308" s="10">
        <v>14</v>
      </c>
      <c r="F4308" s="9">
        <v>29613</v>
      </c>
      <c r="G4308" s="9">
        <v>10074</v>
      </c>
      <c r="H4308" s="61">
        <v>8146</v>
      </c>
      <c r="I4308" s="9">
        <v>458</v>
      </c>
      <c r="J4308" s="9">
        <v>0</v>
      </c>
      <c r="K4308" s="9">
        <v>3034</v>
      </c>
      <c r="L4308" s="16">
        <v>0</v>
      </c>
      <c r="M4308" s="16">
        <v>0</v>
      </c>
      <c r="O4308" s="11">
        <f t="shared" si="789"/>
        <v>51325</v>
      </c>
      <c r="P4308" s="11">
        <v>0</v>
      </c>
      <c r="Q4308" s="11">
        <f t="shared" si="790"/>
        <v>3034</v>
      </c>
      <c r="S4308" s="11">
        <f t="shared" si="791"/>
        <v>51325</v>
      </c>
      <c r="T4308" s="11">
        <f t="shared" si="787"/>
        <v>51325</v>
      </c>
      <c r="U4308" s="11">
        <f t="shared" si="792"/>
        <v>40</v>
      </c>
      <c r="V4308" s="11">
        <f t="shared" si="788"/>
        <v>51325</v>
      </c>
      <c r="W4308" s="12">
        <f t="shared" si="793"/>
        <v>1</v>
      </c>
      <c r="X4308" s="11">
        <f t="shared" si="794"/>
        <v>0</v>
      </c>
      <c r="Y4308" s="12">
        <f t="shared" si="795"/>
        <v>0</v>
      </c>
      <c r="AH4308" s="11"/>
    </row>
    <row r="4309" spans="1:34">
      <c r="A4309" s="1">
        <v>39006</v>
      </c>
      <c r="B4309" s="7" t="s">
        <v>66</v>
      </c>
      <c r="C4309" s="8" t="str">
        <f t="shared" si="781"/>
        <v>Mon</v>
      </c>
      <c r="E4309" s="10">
        <v>6</v>
      </c>
      <c r="F4309" s="9">
        <v>21736</v>
      </c>
      <c r="G4309" s="9">
        <v>9337</v>
      </c>
      <c r="H4309" s="61">
        <v>7546</v>
      </c>
      <c r="I4309" s="9">
        <v>115</v>
      </c>
      <c r="J4309" s="9">
        <v>0</v>
      </c>
      <c r="K4309" s="9">
        <v>2764</v>
      </c>
      <c r="L4309" s="16">
        <v>0</v>
      </c>
      <c r="M4309" s="16">
        <v>0</v>
      </c>
      <c r="O4309" s="11">
        <f t="shared" si="789"/>
        <v>41498</v>
      </c>
      <c r="P4309" s="11">
        <v>0</v>
      </c>
      <c r="Q4309" s="11">
        <f t="shared" si="790"/>
        <v>2764</v>
      </c>
      <c r="S4309" s="11">
        <f t="shared" si="791"/>
        <v>41498</v>
      </c>
      <c r="T4309" s="11">
        <f t="shared" si="787"/>
        <v>41498</v>
      </c>
      <c r="U4309" s="11">
        <f t="shared" si="792"/>
        <v>-9827</v>
      </c>
      <c r="V4309" s="11">
        <f t="shared" si="788"/>
        <v>41498</v>
      </c>
      <c r="W4309" s="12">
        <f t="shared" si="793"/>
        <v>1</v>
      </c>
      <c r="X4309" s="11">
        <f t="shared" si="794"/>
        <v>0</v>
      </c>
      <c r="Y4309" s="12">
        <f t="shared" si="795"/>
        <v>0</v>
      </c>
      <c r="AH4309" s="11"/>
    </row>
    <row r="4310" spans="1:34">
      <c r="A4310" s="1">
        <v>39007</v>
      </c>
      <c r="B4310" s="7" t="s">
        <v>66</v>
      </c>
      <c r="C4310" s="8" t="str">
        <f t="shared" si="781"/>
        <v>Tue</v>
      </c>
      <c r="E4310" s="10">
        <v>1</v>
      </c>
      <c r="F4310" s="9">
        <v>18570</v>
      </c>
      <c r="G4310" s="9">
        <v>8675</v>
      </c>
      <c r="H4310" s="61">
        <v>7278</v>
      </c>
      <c r="I4310" s="9">
        <v>0</v>
      </c>
      <c r="J4310" s="9">
        <v>0</v>
      </c>
      <c r="K4310" s="9">
        <v>2608</v>
      </c>
      <c r="L4310" s="16">
        <v>0</v>
      </c>
      <c r="M4310" s="16">
        <v>0</v>
      </c>
      <c r="O4310" s="11">
        <f t="shared" si="789"/>
        <v>37131</v>
      </c>
      <c r="P4310" s="11">
        <v>0</v>
      </c>
      <c r="Q4310" s="11">
        <f t="shared" si="790"/>
        <v>2608</v>
      </c>
      <c r="S4310" s="11">
        <f t="shared" si="791"/>
        <v>37131</v>
      </c>
      <c r="T4310" s="11">
        <f t="shared" si="787"/>
        <v>37131</v>
      </c>
      <c r="U4310" s="11">
        <f t="shared" si="792"/>
        <v>-4367</v>
      </c>
      <c r="V4310" s="11">
        <f t="shared" si="788"/>
        <v>37131</v>
      </c>
      <c r="W4310" s="12">
        <f t="shared" si="793"/>
        <v>1</v>
      </c>
      <c r="X4310" s="11">
        <f t="shared" si="794"/>
        <v>0</v>
      </c>
      <c r="Y4310" s="12">
        <f t="shared" si="795"/>
        <v>0</v>
      </c>
      <c r="AH4310" s="11"/>
    </row>
    <row r="4311" spans="1:34">
      <c r="A4311" s="1">
        <v>39008</v>
      </c>
      <c r="B4311" s="7" t="s">
        <v>66</v>
      </c>
      <c r="C4311" s="8" t="str">
        <f t="shared" si="781"/>
        <v>Wed</v>
      </c>
      <c r="E4311" s="10">
        <v>0</v>
      </c>
      <c r="F4311" s="9">
        <v>14192</v>
      </c>
      <c r="G4311" s="9">
        <v>7022</v>
      </c>
      <c r="H4311" s="61">
        <v>6429</v>
      </c>
      <c r="I4311" s="9">
        <v>0</v>
      </c>
      <c r="J4311" s="9">
        <v>0</v>
      </c>
      <c r="K4311" s="9">
        <v>2371</v>
      </c>
      <c r="L4311" s="16">
        <v>0</v>
      </c>
      <c r="M4311" s="16">
        <v>0</v>
      </c>
      <c r="O4311" s="11">
        <f t="shared" si="789"/>
        <v>30014</v>
      </c>
      <c r="P4311" s="11">
        <v>0</v>
      </c>
      <c r="Q4311" s="11">
        <f t="shared" si="790"/>
        <v>2371</v>
      </c>
      <c r="S4311" s="11">
        <f t="shared" si="791"/>
        <v>30014</v>
      </c>
      <c r="T4311" s="11">
        <f t="shared" si="787"/>
        <v>30014</v>
      </c>
      <c r="U4311" s="11">
        <f t="shared" si="792"/>
        <v>-7117</v>
      </c>
      <c r="V4311" s="11">
        <f t="shared" si="788"/>
        <v>30014</v>
      </c>
      <c r="W4311" s="12">
        <f t="shared" si="793"/>
        <v>1</v>
      </c>
      <c r="X4311" s="11">
        <f t="shared" si="794"/>
        <v>0</v>
      </c>
      <c r="Y4311" s="12">
        <f t="shared" si="795"/>
        <v>0</v>
      </c>
      <c r="AH4311" s="11"/>
    </row>
    <row r="4312" spans="1:34">
      <c r="A4312" s="1">
        <v>39009</v>
      </c>
      <c r="B4312" s="7" t="s">
        <v>66</v>
      </c>
      <c r="C4312" s="8" t="str">
        <f t="shared" si="781"/>
        <v>Thur</v>
      </c>
      <c r="E4312" s="10">
        <v>0</v>
      </c>
      <c r="F4312" s="9">
        <v>13315</v>
      </c>
      <c r="G4312" s="9">
        <v>6552</v>
      </c>
      <c r="H4312" s="61">
        <v>6302</v>
      </c>
      <c r="I4312" s="9">
        <v>0</v>
      </c>
      <c r="J4312" s="9">
        <v>0</v>
      </c>
      <c r="K4312" s="9">
        <v>2571</v>
      </c>
      <c r="L4312" s="16">
        <v>0</v>
      </c>
      <c r="M4312" s="16">
        <v>0</v>
      </c>
      <c r="O4312" s="11">
        <f t="shared" si="789"/>
        <v>28740</v>
      </c>
      <c r="P4312" s="11">
        <v>0</v>
      </c>
      <c r="Q4312" s="11">
        <f t="shared" si="790"/>
        <v>2571</v>
      </c>
      <c r="S4312" s="11">
        <f t="shared" si="791"/>
        <v>28740</v>
      </c>
      <c r="T4312" s="11">
        <f t="shared" si="787"/>
        <v>28740</v>
      </c>
      <c r="U4312" s="11">
        <f t="shared" si="792"/>
        <v>-1274</v>
      </c>
      <c r="V4312" s="11">
        <f t="shared" si="788"/>
        <v>28740</v>
      </c>
      <c r="W4312" s="12">
        <f t="shared" si="793"/>
        <v>1</v>
      </c>
      <c r="X4312" s="11">
        <f t="shared" si="794"/>
        <v>0</v>
      </c>
      <c r="Y4312" s="12">
        <f t="shared" si="795"/>
        <v>0</v>
      </c>
      <c r="AH4312" s="11"/>
    </row>
    <row r="4313" spans="1:34">
      <c r="A4313" s="1">
        <v>39010</v>
      </c>
      <c r="B4313" s="7" t="s">
        <v>66</v>
      </c>
      <c r="C4313" s="8" t="str">
        <f t="shared" si="781"/>
        <v>Fri</v>
      </c>
      <c r="E4313" s="10">
        <v>3</v>
      </c>
      <c r="F4313" s="9">
        <v>18018</v>
      </c>
      <c r="G4313" s="9">
        <v>7318</v>
      </c>
      <c r="H4313" s="61">
        <v>6872</v>
      </c>
      <c r="I4313" s="9">
        <v>0</v>
      </c>
      <c r="J4313" s="9">
        <v>0</v>
      </c>
      <c r="K4313" s="9">
        <v>2999</v>
      </c>
      <c r="L4313" s="16">
        <v>0</v>
      </c>
      <c r="M4313" s="16">
        <v>0</v>
      </c>
      <c r="O4313" s="11">
        <f t="shared" si="789"/>
        <v>35207</v>
      </c>
      <c r="P4313" s="11">
        <v>0</v>
      </c>
      <c r="Q4313" s="11">
        <f t="shared" si="790"/>
        <v>2999</v>
      </c>
      <c r="S4313" s="11">
        <f t="shared" si="791"/>
        <v>35207</v>
      </c>
      <c r="T4313" s="11">
        <f t="shared" si="787"/>
        <v>35207</v>
      </c>
      <c r="U4313" s="11">
        <f t="shared" si="792"/>
        <v>6467</v>
      </c>
      <c r="V4313" s="11">
        <f t="shared" si="788"/>
        <v>35207</v>
      </c>
      <c r="W4313" s="12">
        <f t="shared" si="793"/>
        <v>1</v>
      </c>
      <c r="X4313" s="11">
        <f t="shared" si="794"/>
        <v>0</v>
      </c>
      <c r="Y4313" s="12">
        <f t="shared" si="795"/>
        <v>0</v>
      </c>
      <c r="AH4313" s="11"/>
    </row>
    <row r="4314" spans="1:34">
      <c r="A4314" s="1">
        <v>39011</v>
      </c>
      <c r="B4314" s="7" t="s">
        <v>66</v>
      </c>
      <c r="C4314" s="8" t="str">
        <f t="shared" si="781"/>
        <v>Sat</v>
      </c>
      <c r="E4314" s="10">
        <v>14</v>
      </c>
      <c r="F4314" s="9">
        <v>25674</v>
      </c>
      <c r="G4314" s="9">
        <v>8180</v>
      </c>
      <c r="H4314" s="61">
        <v>7118</v>
      </c>
      <c r="I4314" s="9">
        <v>51</v>
      </c>
      <c r="J4314" s="9">
        <v>0</v>
      </c>
      <c r="K4314" s="9">
        <v>2977</v>
      </c>
      <c r="L4314" s="16">
        <v>0</v>
      </c>
      <c r="M4314" s="16">
        <v>0</v>
      </c>
      <c r="O4314" s="11">
        <f t="shared" si="789"/>
        <v>44000</v>
      </c>
      <c r="P4314" s="11">
        <v>0</v>
      </c>
      <c r="Q4314" s="11">
        <f t="shared" si="790"/>
        <v>2977</v>
      </c>
      <c r="S4314" s="11">
        <f t="shared" si="791"/>
        <v>44000</v>
      </c>
      <c r="T4314" s="11">
        <f t="shared" si="787"/>
        <v>44000</v>
      </c>
      <c r="U4314" s="11">
        <f t="shared" si="792"/>
        <v>8793</v>
      </c>
      <c r="V4314" s="11">
        <f t="shared" si="788"/>
        <v>44000</v>
      </c>
      <c r="W4314" s="12">
        <f t="shared" si="793"/>
        <v>1</v>
      </c>
      <c r="X4314" s="11">
        <f t="shared" si="794"/>
        <v>0</v>
      </c>
      <c r="Y4314" s="12">
        <f t="shared" si="795"/>
        <v>0</v>
      </c>
      <c r="AH4314" s="11"/>
    </row>
    <row r="4315" spans="1:34">
      <c r="A4315" s="1">
        <v>39012</v>
      </c>
      <c r="B4315" s="7" t="s">
        <v>66</v>
      </c>
      <c r="C4315" s="8" t="str">
        <f t="shared" si="781"/>
        <v>Sun</v>
      </c>
      <c r="E4315" s="10">
        <v>11</v>
      </c>
      <c r="F4315" s="9">
        <v>28763</v>
      </c>
      <c r="G4315" s="9">
        <v>8991</v>
      </c>
      <c r="H4315" s="61">
        <v>7735</v>
      </c>
      <c r="I4315" s="9">
        <v>230</v>
      </c>
      <c r="J4315" s="9">
        <v>0</v>
      </c>
      <c r="K4315" s="9">
        <v>3019</v>
      </c>
      <c r="L4315" s="16">
        <v>0</v>
      </c>
      <c r="M4315" s="16">
        <v>0</v>
      </c>
      <c r="O4315" s="11">
        <f t="shared" si="789"/>
        <v>48738</v>
      </c>
      <c r="P4315" s="11">
        <v>0</v>
      </c>
      <c r="Q4315" s="11">
        <f t="shared" si="790"/>
        <v>3019</v>
      </c>
      <c r="S4315" s="11">
        <f t="shared" si="791"/>
        <v>48738</v>
      </c>
      <c r="T4315" s="11">
        <f t="shared" si="787"/>
        <v>48738</v>
      </c>
      <c r="U4315" s="11">
        <f t="shared" si="792"/>
        <v>4738</v>
      </c>
      <c r="V4315" s="11">
        <f t="shared" si="788"/>
        <v>48738</v>
      </c>
      <c r="W4315" s="12">
        <f t="shared" si="793"/>
        <v>1</v>
      </c>
      <c r="X4315" s="11">
        <f t="shared" si="794"/>
        <v>0</v>
      </c>
      <c r="Y4315" s="12">
        <f t="shared" si="795"/>
        <v>0</v>
      </c>
      <c r="AH4315" s="11"/>
    </row>
    <row r="4316" spans="1:34">
      <c r="A4316" s="1">
        <v>39013</v>
      </c>
      <c r="B4316" s="7" t="s">
        <v>66</v>
      </c>
      <c r="C4316" s="8" t="str">
        <f t="shared" si="781"/>
        <v>Mon</v>
      </c>
      <c r="E4316" s="10">
        <v>17</v>
      </c>
      <c r="F4316" s="9">
        <v>41106</v>
      </c>
      <c r="G4316" s="9">
        <v>11976</v>
      </c>
      <c r="H4316" s="61">
        <v>10993</v>
      </c>
      <c r="I4316" s="9">
        <v>1156</v>
      </c>
      <c r="J4316" s="9">
        <v>0</v>
      </c>
      <c r="K4316" s="9">
        <v>3504</v>
      </c>
      <c r="L4316" s="16">
        <v>1228</v>
      </c>
      <c r="M4316" s="16">
        <v>0</v>
      </c>
      <c r="O4316" s="11">
        <f t="shared" si="789"/>
        <v>69963</v>
      </c>
      <c r="P4316" s="11">
        <v>0</v>
      </c>
      <c r="Q4316" s="11">
        <f t="shared" si="790"/>
        <v>3504</v>
      </c>
      <c r="S4316" s="11">
        <f t="shared" si="791"/>
        <v>69963</v>
      </c>
      <c r="T4316" s="11">
        <f t="shared" si="787"/>
        <v>69963</v>
      </c>
      <c r="U4316" s="11">
        <f t="shared" si="792"/>
        <v>21225</v>
      </c>
      <c r="V4316" s="11">
        <f t="shared" si="788"/>
        <v>68735</v>
      </c>
      <c r="W4316" s="12">
        <f t="shared" si="793"/>
        <v>0.98244786530023009</v>
      </c>
      <c r="X4316" s="11">
        <f t="shared" si="794"/>
        <v>1228</v>
      </c>
      <c r="Y4316" s="12">
        <f t="shared" si="795"/>
        <v>1.7552134699769878E-2</v>
      </c>
      <c r="AH4316" s="11"/>
    </row>
    <row r="4317" spans="1:34">
      <c r="A4317" s="1">
        <v>39014</v>
      </c>
      <c r="B4317" s="7" t="s">
        <v>66</v>
      </c>
      <c r="C4317" s="8" t="str">
        <f t="shared" si="781"/>
        <v>Tue</v>
      </c>
      <c r="E4317" s="10">
        <v>19</v>
      </c>
      <c r="F4317" s="9">
        <v>47409</v>
      </c>
      <c r="G4317" s="9">
        <v>13433</v>
      </c>
      <c r="H4317" s="61">
        <v>12356</v>
      </c>
      <c r="I4317" s="9">
        <v>2163</v>
      </c>
      <c r="J4317" s="9">
        <v>0</v>
      </c>
      <c r="K4317" s="9">
        <v>3753</v>
      </c>
      <c r="L4317" s="16">
        <v>1421</v>
      </c>
      <c r="M4317" s="16">
        <v>0</v>
      </c>
      <c r="O4317" s="11">
        <f t="shared" si="789"/>
        <v>80535</v>
      </c>
      <c r="P4317" s="11">
        <v>0</v>
      </c>
      <c r="Q4317" s="11">
        <f t="shared" si="790"/>
        <v>3753</v>
      </c>
      <c r="S4317" s="11">
        <f t="shared" si="791"/>
        <v>80535</v>
      </c>
      <c r="T4317" s="11">
        <f t="shared" si="787"/>
        <v>80535</v>
      </c>
      <c r="U4317" s="11">
        <f t="shared" si="792"/>
        <v>10572</v>
      </c>
      <c r="V4317" s="11">
        <f t="shared" si="788"/>
        <v>79114</v>
      </c>
      <c r="W4317" s="12">
        <f t="shared" si="793"/>
        <v>0.98235549760973495</v>
      </c>
      <c r="X4317" s="11">
        <f t="shared" si="794"/>
        <v>1421</v>
      </c>
      <c r="Y4317" s="12">
        <f t="shared" si="795"/>
        <v>1.7644502390265101E-2</v>
      </c>
      <c r="AH4317" s="11"/>
    </row>
    <row r="4318" spans="1:34">
      <c r="A4318" s="1">
        <v>39015</v>
      </c>
      <c r="B4318" s="7" t="s">
        <v>66</v>
      </c>
      <c r="C4318" s="8" t="str">
        <f t="shared" si="781"/>
        <v>Wed</v>
      </c>
      <c r="E4318" s="10">
        <v>18</v>
      </c>
      <c r="F4318" s="9">
        <v>45191</v>
      </c>
      <c r="G4318" s="9">
        <v>13461</v>
      </c>
      <c r="H4318" s="61">
        <v>12147</v>
      </c>
      <c r="I4318" s="9">
        <v>1292</v>
      </c>
      <c r="J4318" s="9">
        <v>9</v>
      </c>
      <c r="K4318" s="9">
        <v>3792</v>
      </c>
      <c r="L4318" s="16">
        <v>2019</v>
      </c>
      <c r="M4318" s="16">
        <v>0</v>
      </c>
      <c r="O4318" s="11">
        <f t="shared" si="789"/>
        <v>77911</v>
      </c>
      <c r="P4318" s="11">
        <v>0</v>
      </c>
      <c r="Q4318" s="11">
        <f t="shared" si="790"/>
        <v>3792</v>
      </c>
      <c r="S4318" s="11">
        <f t="shared" si="791"/>
        <v>77911</v>
      </c>
      <c r="T4318" s="11">
        <f t="shared" si="787"/>
        <v>77911</v>
      </c>
      <c r="U4318" s="11">
        <f t="shared" si="792"/>
        <v>-2624</v>
      </c>
      <c r="V4318" s="11">
        <f t="shared" si="788"/>
        <v>75892</v>
      </c>
      <c r="W4318" s="12">
        <f t="shared" si="793"/>
        <v>0.97408581586682241</v>
      </c>
      <c r="X4318" s="11">
        <f t="shared" si="794"/>
        <v>2019</v>
      </c>
      <c r="Y4318" s="12">
        <f t="shared" si="795"/>
        <v>2.5914184133177601E-2</v>
      </c>
      <c r="AH4318" s="11"/>
    </row>
    <row r="4319" spans="1:34">
      <c r="A4319" s="1">
        <v>39016</v>
      </c>
      <c r="B4319" s="7" t="s">
        <v>66</v>
      </c>
      <c r="C4319" s="8" t="str">
        <f t="shared" si="781"/>
        <v>Thur</v>
      </c>
      <c r="E4319" s="10">
        <v>13</v>
      </c>
      <c r="F4319" s="9">
        <v>35990</v>
      </c>
      <c r="G4319" s="9">
        <v>11747</v>
      </c>
      <c r="H4319" s="61">
        <v>10079</v>
      </c>
      <c r="I4319" s="9">
        <v>495</v>
      </c>
      <c r="J4319" s="9">
        <v>0</v>
      </c>
      <c r="K4319" s="9">
        <v>3188</v>
      </c>
      <c r="L4319" s="16">
        <v>293</v>
      </c>
      <c r="M4319" s="16">
        <v>0</v>
      </c>
      <c r="O4319" s="11">
        <f t="shared" si="789"/>
        <v>61792</v>
      </c>
      <c r="P4319" s="11">
        <v>0</v>
      </c>
      <c r="Q4319" s="11">
        <f t="shared" si="790"/>
        <v>3188</v>
      </c>
      <c r="S4319" s="11">
        <f t="shared" si="791"/>
        <v>61792</v>
      </c>
      <c r="T4319" s="11">
        <f t="shared" si="787"/>
        <v>61792</v>
      </c>
      <c r="U4319" s="11">
        <f t="shared" si="792"/>
        <v>-16119</v>
      </c>
      <c r="V4319" s="11">
        <f t="shared" si="788"/>
        <v>61499</v>
      </c>
      <c r="W4319" s="12">
        <f t="shared" si="793"/>
        <v>0.99525828586224752</v>
      </c>
      <c r="X4319" s="11">
        <f t="shared" si="794"/>
        <v>293</v>
      </c>
      <c r="Y4319" s="12">
        <f t="shared" si="795"/>
        <v>4.7417141377524598E-3</v>
      </c>
      <c r="AH4319" s="11"/>
    </row>
    <row r="4320" spans="1:34">
      <c r="A4320" s="1">
        <v>39017</v>
      </c>
      <c r="B4320" s="7" t="s">
        <v>66</v>
      </c>
      <c r="C4320" s="8" t="str">
        <f t="shared" si="781"/>
        <v>Fri</v>
      </c>
      <c r="E4320" s="10">
        <v>9</v>
      </c>
      <c r="F4320" s="9">
        <v>30033</v>
      </c>
      <c r="G4320" s="9">
        <v>10291</v>
      </c>
      <c r="H4320" s="61">
        <v>8707</v>
      </c>
      <c r="I4320" s="9">
        <v>196</v>
      </c>
      <c r="J4320" s="9">
        <v>0</v>
      </c>
      <c r="K4320" s="9">
        <v>2966</v>
      </c>
      <c r="L4320" s="16">
        <v>610</v>
      </c>
      <c r="M4320" s="16">
        <v>0</v>
      </c>
      <c r="O4320" s="11">
        <f t="shared" si="789"/>
        <v>52803</v>
      </c>
      <c r="P4320" s="11">
        <v>0</v>
      </c>
      <c r="Q4320" s="11">
        <f t="shared" si="790"/>
        <v>2966</v>
      </c>
      <c r="S4320" s="11">
        <f t="shared" si="791"/>
        <v>52803</v>
      </c>
      <c r="T4320" s="11">
        <f t="shared" si="787"/>
        <v>52803</v>
      </c>
      <c r="U4320" s="11">
        <f t="shared" si="792"/>
        <v>-8989</v>
      </c>
      <c r="V4320" s="11">
        <f t="shared" si="788"/>
        <v>52193</v>
      </c>
      <c r="W4320" s="12">
        <f t="shared" si="793"/>
        <v>0.98844762608185144</v>
      </c>
      <c r="X4320" s="11">
        <f t="shared" si="794"/>
        <v>610</v>
      </c>
      <c r="Y4320" s="12">
        <f t="shared" si="795"/>
        <v>1.155237391814859E-2</v>
      </c>
      <c r="AH4320" s="11"/>
    </row>
    <row r="4321" spans="1:34">
      <c r="A4321" s="1">
        <v>39018</v>
      </c>
      <c r="B4321" s="7" t="s">
        <v>66</v>
      </c>
      <c r="C4321" s="8" t="str">
        <f t="shared" si="781"/>
        <v>Sat</v>
      </c>
      <c r="E4321" s="10">
        <v>7</v>
      </c>
      <c r="F4321" s="9">
        <v>28934</v>
      </c>
      <c r="G4321" s="9">
        <v>10149</v>
      </c>
      <c r="H4321" s="61">
        <v>8833</v>
      </c>
      <c r="I4321" s="9">
        <v>130</v>
      </c>
      <c r="J4321" s="9">
        <v>0</v>
      </c>
      <c r="K4321" s="9">
        <v>3128</v>
      </c>
      <c r="L4321" s="16">
        <v>1507</v>
      </c>
      <c r="M4321" s="16">
        <v>0</v>
      </c>
      <c r="O4321" s="11">
        <f t="shared" si="789"/>
        <v>52681</v>
      </c>
      <c r="P4321" s="11">
        <v>0</v>
      </c>
      <c r="Q4321" s="11">
        <f t="shared" si="790"/>
        <v>3128</v>
      </c>
      <c r="S4321" s="11">
        <f t="shared" si="791"/>
        <v>52681</v>
      </c>
      <c r="T4321" s="11">
        <f t="shared" si="787"/>
        <v>52681</v>
      </c>
      <c r="U4321" s="11">
        <f t="shared" si="792"/>
        <v>-122</v>
      </c>
      <c r="V4321" s="11">
        <f t="shared" si="788"/>
        <v>51174</v>
      </c>
      <c r="W4321" s="12">
        <f t="shared" si="793"/>
        <v>0.97139386116436666</v>
      </c>
      <c r="X4321" s="11">
        <f t="shared" si="794"/>
        <v>1507</v>
      </c>
      <c r="Y4321" s="12">
        <f t="shared" si="795"/>
        <v>2.860613883563334E-2</v>
      </c>
      <c r="AH4321" s="11"/>
    </row>
    <row r="4322" spans="1:34">
      <c r="A4322" s="1">
        <v>39019</v>
      </c>
      <c r="B4322" s="7" t="s">
        <v>66</v>
      </c>
      <c r="C4322" s="8" t="str">
        <f>IF(WEEKDAY(A4322)=1,"Sun",IF(WEEKDAY(A4322)=2,"Mon",IF(WEEKDAY(A4322)=3,"Tue",IF(WEEKDAY(A4322)=4,"Wed",IF(WEEKDAY(A4322)=5,"Thur",IF(WEEKDAY(A4322)=6,"Fri",IF(WEEKDAY(A4322)=7,"Sat")))))))</f>
        <v>Sun</v>
      </c>
      <c r="E4322" s="10">
        <v>12</v>
      </c>
      <c r="F4322" s="9">
        <v>28853</v>
      </c>
      <c r="G4322" s="9">
        <v>10284</v>
      </c>
      <c r="H4322" s="61">
        <v>8757</v>
      </c>
      <c r="I4322" s="9">
        <v>257</v>
      </c>
      <c r="J4322" s="9">
        <v>0</v>
      </c>
      <c r="K4322" s="9">
        <v>2929</v>
      </c>
      <c r="L4322" s="16">
        <v>1028</v>
      </c>
      <c r="M4322" s="16">
        <v>0</v>
      </c>
      <c r="O4322" s="11">
        <f t="shared" si="789"/>
        <v>52108</v>
      </c>
      <c r="P4322" s="11">
        <v>0</v>
      </c>
      <c r="Q4322" s="11">
        <f t="shared" si="790"/>
        <v>2929</v>
      </c>
      <c r="S4322" s="11">
        <f t="shared" si="791"/>
        <v>52108</v>
      </c>
      <c r="T4322" s="11">
        <f t="shared" si="787"/>
        <v>52108</v>
      </c>
      <c r="U4322" s="11">
        <f t="shared" si="792"/>
        <v>-573</v>
      </c>
      <c r="V4322" s="11">
        <f t="shared" si="788"/>
        <v>51080</v>
      </c>
      <c r="W4322" s="12">
        <f t="shared" si="793"/>
        <v>0.98027174330237199</v>
      </c>
      <c r="X4322" s="11">
        <f t="shared" si="794"/>
        <v>1028</v>
      </c>
      <c r="Y4322" s="12">
        <f t="shared" si="795"/>
        <v>1.9728256697628004E-2</v>
      </c>
      <c r="AH4322" s="11"/>
    </row>
    <row r="4323" spans="1:34">
      <c r="A4323" s="1">
        <v>39020</v>
      </c>
      <c r="B4323" s="7" t="s">
        <v>66</v>
      </c>
      <c r="C4323" s="8" t="str">
        <f>IF(WEEKDAY(A4323)=1,"Sun",IF(WEEKDAY(A4323)=2,"Mon",IF(WEEKDAY(A4323)=3,"Tue",IF(WEEKDAY(A4323)=4,"Wed",IF(WEEKDAY(A4323)=5,"Thur",IF(WEEKDAY(A4323)=6,"Fri",IF(WEEKDAY(A4323)=7,"Sat")))))))</f>
        <v>Mon</v>
      </c>
      <c r="E4323" s="10">
        <v>7</v>
      </c>
      <c r="F4323" s="9">
        <v>20323</v>
      </c>
      <c r="G4323" s="9">
        <v>9372</v>
      </c>
      <c r="H4323" s="61">
        <v>8035</v>
      </c>
      <c r="I4323" s="9">
        <v>0</v>
      </c>
      <c r="J4323" s="9">
        <v>0</v>
      </c>
      <c r="K4323" s="9">
        <v>2590</v>
      </c>
      <c r="L4323" s="16">
        <v>3464</v>
      </c>
      <c r="M4323" s="16">
        <v>0</v>
      </c>
      <c r="O4323" s="11">
        <f t="shared" si="789"/>
        <v>43784</v>
      </c>
      <c r="P4323" s="11">
        <v>0</v>
      </c>
      <c r="Q4323" s="11">
        <f t="shared" si="790"/>
        <v>2590</v>
      </c>
      <c r="S4323" s="11">
        <f t="shared" si="791"/>
        <v>43784</v>
      </c>
      <c r="T4323" s="11">
        <f t="shared" si="787"/>
        <v>43784</v>
      </c>
      <c r="U4323" s="11">
        <f t="shared" si="792"/>
        <v>-8324</v>
      </c>
      <c r="V4323" s="11">
        <f t="shared" si="788"/>
        <v>40320</v>
      </c>
      <c r="W4323" s="12">
        <f t="shared" si="793"/>
        <v>0.92088434131189478</v>
      </c>
      <c r="X4323" s="11">
        <f t="shared" si="794"/>
        <v>3464</v>
      </c>
      <c r="Y4323" s="12">
        <f t="shared" si="795"/>
        <v>7.9115658688105245E-2</v>
      </c>
      <c r="AH4323" s="11"/>
    </row>
    <row r="4324" spans="1:34">
      <c r="A4324" s="1">
        <v>39021</v>
      </c>
      <c r="B4324" s="7" t="s">
        <v>66</v>
      </c>
      <c r="C4324" s="8" t="str">
        <f>IF(WEEKDAY(A4324)=1,"Sun",IF(WEEKDAY(A4324)=2,"Mon",IF(WEEKDAY(A4324)=3,"Tue",IF(WEEKDAY(A4324)=4,"Wed",IF(WEEKDAY(A4324)=5,"Thur",IF(WEEKDAY(A4324)=6,"Fri",IF(WEEKDAY(A4324)=7,"Sat")))))))</f>
        <v>Tue</v>
      </c>
      <c r="E4324" s="10">
        <v>1</v>
      </c>
      <c r="F4324" s="9">
        <v>16710</v>
      </c>
      <c r="G4324" s="9">
        <v>8403</v>
      </c>
      <c r="H4324" s="61">
        <v>7404</v>
      </c>
      <c r="I4324" s="9">
        <v>0</v>
      </c>
      <c r="J4324" s="9">
        <v>0</v>
      </c>
      <c r="K4324" s="9">
        <v>2641</v>
      </c>
      <c r="L4324" s="16">
        <v>2386</v>
      </c>
      <c r="M4324" s="16">
        <v>0</v>
      </c>
      <c r="O4324" s="11">
        <f t="shared" si="789"/>
        <v>37544</v>
      </c>
      <c r="P4324" s="11">
        <v>0</v>
      </c>
      <c r="Q4324" s="11">
        <f t="shared" si="790"/>
        <v>2641</v>
      </c>
      <c r="S4324" s="11">
        <f t="shared" si="791"/>
        <v>37544</v>
      </c>
      <c r="T4324" s="11">
        <f t="shared" si="787"/>
        <v>37544</v>
      </c>
      <c r="U4324" s="11">
        <f t="shared" si="792"/>
        <v>-6240</v>
      </c>
      <c r="V4324" s="11">
        <f t="shared" si="788"/>
        <v>35158</v>
      </c>
      <c r="W4324" s="12">
        <f t="shared" si="793"/>
        <v>0.93644790112934162</v>
      </c>
      <c r="X4324" s="11">
        <f t="shared" si="794"/>
        <v>2386</v>
      </c>
      <c r="Y4324" s="12">
        <f t="shared" si="795"/>
        <v>6.3552098870658422E-2</v>
      </c>
      <c r="AH4324" s="11"/>
    </row>
    <row r="4325" spans="1:34">
      <c r="A4325" s="1">
        <v>39022</v>
      </c>
      <c r="B4325" s="7" t="s">
        <v>67</v>
      </c>
      <c r="C4325" s="8" t="str">
        <f t="shared" ref="C4325:C4388" si="796">IF(WEEKDAY(A4325)=1,"Sun",IF(WEEKDAY(A4325)=2,"Mon",IF(WEEKDAY(A4325)=3,"Tue",IF(WEEKDAY(A4325)=4,"Wed",IF(WEEKDAY(A4325)=5,"Thur",IF(WEEKDAY(A4325)=6,"Fri",IF(WEEKDAY(A4325)=7,"Sat")))))))</f>
        <v>Wed</v>
      </c>
      <c r="E4325" s="10">
        <v>0</v>
      </c>
      <c r="F4325" s="9">
        <v>16150</v>
      </c>
      <c r="G4325" s="9">
        <v>8357</v>
      </c>
      <c r="H4325" s="61">
        <v>7240</v>
      </c>
      <c r="I4325" s="9">
        <v>0</v>
      </c>
      <c r="J4325" s="9">
        <v>0</v>
      </c>
      <c r="K4325" s="9">
        <v>2340</v>
      </c>
      <c r="L4325" s="16">
        <v>2561</v>
      </c>
      <c r="M4325" s="16">
        <v>0</v>
      </c>
      <c r="O4325" s="11">
        <f t="shared" si="789"/>
        <v>36648</v>
      </c>
      <c r="P4325" s="11">
        <v>0</v>
      </c>
      <c r="Q4325" s="11">
        <f t="shared" si="790"/>
        <v>2340</v>
      </c>
      <c r="S4325" s="11">
        <f t="shared" si="791"/>
        <v>36648</v>
      </c>
      <c r="T4325" s="11">
        <f t="shared" si="787"/>
        <v>36648</v>
      </c>
      <c r="U4325" s="11">
        <f t="shared" ref="U4325:U4354" si="797">S4325-S4324</f>
        <v>-896</v>
      </c>
      <c r="V4325" s="11">
        <f t="shared" si="788"/>
        <v>34087</v>
      </c>
      <c r="W4325" s="12">
        <f t="shared" ref="W4325:W4354" si="798">V4325/S4325</f>
        <v>0.93011896965728003</v>
      </c>
      <c r="X4325" s="11">
        <f t="shared" ref="X4325:X4354" si="799">SUM(L4325:M4325)</f>
        <v>2561</v>
      </c>
      <c r="Y4325" s="12">
        <f t="shared" ref="Y4325:Y4354" si="800">X4325/S4325</f>
        <v>6.9881030342719933E-2</v>
      </c>
      <c r="AA4325" s="9">
        <f>INTERCEPT(T4325:T4354,E4325:E4354)</f>
        <v>34003.020655538989</v>
      </c>
      <c r="AB4325" s="9">
        <f>SLOPE(T4325:T4354,E4325:E4354)</f>
        <v>2262.8680895673974</v>
      </c>
      <c r="AC4325" s="12">
        <f>RSQ(T4325:T4354,E4325:E4354)</f>
        <v>0.93739288520570352</v>
      </c>
      <c r="AD4325" s="9">
        <f>AA4325+(AB4325*55)</f>
        <v>158460.76558174583</v>
      </c>
      <c r="AE4325" s="10">
        <f>SUM(E4325:E4354)</f>
        <v>361</v>
      </c>
      <c r="AH4325" s="11"/>
    </row>
    <row r="4326" spans="1:34">
      <c r="A4326" s="1">
        <v>39023</v>
      </c>
      <c r="B4326" s="7" t="s">
        <v>67</v>
      </c>
      <c r="C4326" s="8" t="str">
        <f t="shared" si="796"/>
        <v>Thur</v>
      </c>
      <c r="E4326" s="10">
        <v>17</v>
      </c>
      <c r="F4326" s="9">
        <v>27954</v>
      </c>
      <c r="G4326" s="9">
        <v>12417</v>
      </c>
      <c r="H4326" s="61">
        <v>10933</v>
      </c>
      <c r="I4326" s="9">
        <v>707</v>
      </c>
      <c r="J4326" s="9">
        <v>4</v>
      </c>
      <c r="K4326" s="9">
        <v>3426</v>
      </c>
      <c r="L4326" s="16">
        <v>12759</v>
      </c>
      <c r="M4326" s="16">
        <v>0</v>
      </c>
      <c r="O4326" s="11">
        <f t="shared" si="789"/>
        <v>68200</v>
      </c>
      <c r="P4326" s="11">
        <v>0</v>
      </c>
      <c r="Q4326" s="11">
        <f t="shared" si="790"/>
        <v>3426</v>
      </c>
      <c r="S4326" s="11">
        <f t="shared" si="791"/>
        <v>68200</v>
      </c>
      <c r="T4326" s="11">
        <f t="shared" si="787"/>
        <v>68200</v>
      </c>
      <c r="U4326" s="11">
        <f t="shared" si="797"/>
        <v>31552</v>
      </c>
      <c r="V4326" s="11">
        <f t="shared" si="788"/>
        <v>55441</v>
      </c>
      <c r="W4326" s="12">
        <f t="shared" si="798"/>
        <v>0.81291788856304981</v>
      </c>
      <c r="X4326" s="11">
        <f t="shared" si="799"/>
        <v>12759</v>
      </c>
      <c r="Y4326" s="12">
        <f t="shared" si="800"/>
        <v>0.18708211143695014</v>
      </c>
      <c r="AH4326" s="11"/>
    </row>
    <row r="4327" spans="1:34">
      <c r="A4327" s="1">
        <v>39024</v>
      </c>
      <c r="B4327" s="7" t="s">
        <v>67</v>
      </c>
      <c r="C4327" s="8" t="str">
        <f t="shared" si="796"/>
        <v>Fri</v>
      </c>
      <c r="E4327" s="10">
        <v>25</v>
      </c>
      <c r="F4327" s="9">
        <v>37270</v>
      </c>
      <c r="G4327" s="9">
        <v>14811</v>
      </c>
      <c r="H4327" s="61">
        <v>13569</v>
      </c>
      <c r="I4327" s="9">
        <v>2242</v>
      </c>
      <c r="J4327" s="9">
        <v>0</v>
      </c>
      <c r="K4327" s="9">
        <v>4146</v>
      </c>
      <c r="L4327" s="16">
        <v>19387</v>
      </c>
      <c r="M4327" s="16">
        <v>0</v>
      </c>
      <c r="O4327" s="11">
        <f t="shared" si="789"/>
        <v>91425</v>
      </c>
      <c r="P4327" s="11">
        <v>0</v>
      </c>
      <c r="Q4327" s="11">
        <f t="shared" si="790"/>
        <v>4146</v>
      </c>
      <c r="S4327" s="11">
        <f t="shared" si="791"/>
        <v>91425</v>
      </c>
      <c r="T4327" s="11">
        <f t="shared" si="787"/>
        <v>91425</v>
      </c>
      <c r="U4327" s="11">
        <f t="shared" si="797"/>
        <v>23225</v>
      </c>
      <c r="V4327" s="11">
        <f t="shared" si="788"/>
        <v>72038</v>
      </c>
      <c r="W4327" s="12">
        <f t="shared" si="798"/>
        <v>0.78794640415641237</v>
      </c>
      <c r="X4327" s="11">
        <f t="shared" si="799"/>
        <v>19387</v>
      </c>
      <c r="Y4327" s="12">
        <f t="shared" si="800"/>
        <v>0.21205359584358763</v>
      </c>
      <c r="AH4327" s="11"/>
    </row>
    <row r="4328" spans="1:34">
      <c r="A4328" s="1">
        <v>39025</v>
      </c>
      <c r="B4328" s="7" t="s">
        <v>67</v>
      </c>
      <c r="C4328" s="8" t="str">
        <f t="shared" si="796"/>
        <v>Sat</v>
      </c>
      <c r="E4328" s="10">
        <v>26</v>
      </c>
      <c r="F4328" s="9">
        <v>37636</v>
      </c>
      <c r="G4328" s="9">
        <v>14445</v>
      </c>
      <c r="H4328" s="61">
        <v>12775</v>
      </c>
      <c r="I4328" s="9">
        <v>1970</v>
      </c>
      <c r="J4328" s="9">
        <v>0</v>
      </c>
      <c r="K4328" s="9">
        <v>3949</v>
      </c>
      <c r="L4328" s="16">
        <v>19684</v>
      </c>
      <c r="M4328" s="16">
        <v>0</v>
      </c>
      <c r="O4328" s="11">
        <f t="shared" si="789"/>
        <v>90459</v>
      </c>
      <c r="P4328" s="11">
        <v>0</v>
      </c>
      <c r="Q4328" s="11">
        <f t="shared" si="790"/>
        <v>3949</v>
      </c>
      <c r="S4328" s="11">
        <f t="shared" si="791"/>
        <v>90459</v>
      </c>
      <c r="T4328" s="11">
        <f t="shared" si="787"/>
        <v>90459</v>
      </c>
      <c r="U4328" s="11">
        <f t="shared" si="797"/>
        <v>-966</v>
      </c>
      <c r="V4328" s="11">
        <f t="shared" si="788"/>
        <v>70775</v>
      </c>
      <c r="W4328" s="12">
        <f t="shared" si="798"/>
        <v>0.78239865574459144</v>
      </c>
      <c r="X4328" s="11">
        <f t="shared" si="799"/>
        <v>19684</v>
      </c>
      <c r="Y4328" s="12">
        <f t="shared" si="800"/>
        <v>0.21760134425540853</v>
      </c>
      <c r="AH4328" s="11"/>
    </row>
    <row r="4329" spans="1:34">
      <c r="A4329" s="1">
        <v>39026</v>
      </c>
      <c r="B4329" s="7" t="s">
        <v>67</v>
      </c>
      <c r="C4329" s="8" t="str">
        <f t="shared" si="796"/>
        <v>Sun</v>
      </c>
      <c r="E4329" s="10">
        <v>21</v>
      </c>
      <c r="F4329" s="9">
        <v>32554</v>
      </c>
      <c r="G4329" s="9">
        <v>13596</v>
      </c>
      <c r="H4329" s="61">
        <v>11661</v>
      </c>
      <c r="I4329" s="9">
        <v>1265</v>
      </c>
      <c r="J4329" s="9">
        <v>0</v>
      </c>
      <c r="K4329" s="9">
        <v>3774</v>
      </c>
      <c r="L4329" s="16">
        <v>17426</v>
      </c>
      <c r="M4329" s="16">
        <v>0</v>
      </c>
      <c r="O4329" s="11">
        <f t="shared" si="789"/>
        <v>80276</v>
      </c>
      <c r="P4329" s="11">
        <v>0</v>
      </c>
      <c r="Q4329" s="11">
        <f t="shared" si="790"/>
        <v>3774</v>
      </c>
      <c r="S4329" s="11">
        <f t="shared" si="791"/>
        <v>80276</v>
      </c>
      <c r="T4329" s="11">
        <f t="shared" si="787"/>
        <v>80276</v>
      </c>
      <c r="U4329" s="11">
        <f t="shared" si="797"/>
        <v>-10183</v>
      </c>
      <c r="V4329" s="11">
        <f t="shared" si="788"/>
        <v>62850</v>
      </c>
      <c r="W4329" s="12">
        <f t="shared" si="798"/>
        <v>0.78292391250186855</v>
      </c>
      <c r="X4329" s="11">
        <f t="shared" si="799"/>
        <v>17426</v>
      </c>
      <c r="Y4329" s="12">
        <f t="shared" si="800"/>
        <v>0.21707608749813145</v>
      </c>
      <c r="AH4329" s="11"/>
    </row>
    <row r="4330" spans="1:34">
      <c r="A4330" s="1">
        <v>39027</v>
      </c>
      <c r="B4330" s="7" t="s">
        <v>67</v>
      </c>
      <c r="C4330" s="8" t="str">
        <f t="shared" si="796"/>
        <v>Mon</v>
      </c>
      <c r="E4330" s="10">
        <v>16</v>
      </c>
      <c r="F4330" s="9">
        <v>26197</v>
      </c>
      <c r="G4330" s="9">
        <v>12678</v>
      </c>
      <c r="H4330" s="61">
        <v>10880</v>
      </c>
      <c r="I4330" s="9">
        <v>874</v>
      </c>
      <c r="J4330" s="9">
        <v>0</v>
      </c>
      <c r="K4330" s="9">
        <v>11830</v>
      </c>
      <c r="L4330" s="16">
        <v>15948</v>
      </c>
      <c r="M4330" s="16">
        <v>0</v>
      </c>
      <c r="O4330" s="11">
        <f t="shared" si="789"/>
        <v>78407</v>
      </c>
      <c r="P4330" s="11">
        <v>8701</v>
      </c>
      <c r="Q4330" s="11">
        <f t="shared" si="790"/>
        <v>3129</v>
      </c>
      <c r="S4330" s="11">
        <f t="shared" si="791"/>
        <v>69706</v>
      </c>
      <c r="T4330" s="11">
        <f t="shared" si="787"/>
        <v>69706</v>
      </c>
      <c r="U4330" s="11">
        <f t="shared" si="797"/>
        <v>-10570</v>
      </c>
      <c r="V4330" s="11">
        <f t="shared" si="788"/>
        <v>53758</v>
      </c>
      <c r="W4330" s="12">
        <f t="shared" si="798"/>
        <v>0.77121051272487307</v>
      </c>
      <c r="X4330" s="11">
        <f t="shared" si="799"/>
        <v>15948</v>
      </c>
      <c r="Y4330" s="12">
        <f t="shared" si="800"/>
        <v>0.22878948727512696</v>
      </c>
      <c r="AH4330" s="11"/>
    </row>
    <row r="4331" spans="1:34">
      <c r="A4331" s="1">
        <v>39028</v>
      </c>
      <c r="B4331" s="7" t="s">
        <v>67</v>
      </c>
      <c r="C4331" s="8" t="str">
        <f t="shared" si="796"/>
        <v>Tue</v>
      </c>
      <c r="E4331" s="10">
        <v>7</v>
      </c>
      <c r="F4331" s="9">
        <v>17326</v>
      </c>
      <c r="G4331" s="9">
        <v>10604</v>
      </c>
      <c r="H4331" s="61">
        <v>8859</v>
      </c>
      <c r="I4331" s="9">
        <v>376</v>
      </c>
      <c r="J4331" s="9">
        <v>0</v>
      </c>
      <c r="K4331" s="9">
        <v>3066</v>
      </c>
      <c r="L4331" s="16">
        <v>14985</v>
      </c>
      <c r="M4331" s="16">
        <v>0</v>
      </c>
      <c r="O4331" s="11">
        <f t="shared" si="789"/>
        <v>55216</v>
      </c>
      <c r="P4331" s="11">
        <v>0</v>
      </c>
      <c r="Q4331" s="11">
        <f t="shared" si="790"/>
        <v>3066</v>
      </c>
      <c r="S4331" s="11">
        <f t="shared" si="791"/>
        <v>55216</v>
      </c>
      <c r="T4331" s="11">
        <f t="shared" si="787"/>
        <v>55216</v>
      </c>
      <c r="U4331" s="11">
        <f t="shared" si="797"/>
        <v>-14490</v>
      </c>
      <c r="V4331" s="11">
        <f t="shared" si="788"/>
        <v>40231</v>
      </c>
      <c r="W4331" s="12">
        <f t="shared" si="798"/>
        <v>0.72861127209504495</v>
      </c>
      <c r="X4331" s="11">
        <f t="shared" si="799"/>
        <v>14985</v>
      </c>
      <c r="Y4331" s="12">
        <f t="shared" si="800"/>
        <v>0.27138872790495511</v>
      </c>
      <c r="AH4331" s="11"/>
    </row>
    <row r="4332" spans="1:34">
      <c r="A4332" s="1">
        <v>39029</v>
      </c>
      <c r="B4332" s="7" t="s">
        <v>67</v>
      </c>
      <c r="C4332" s="8" t="str">
        <f t="shared" si="796"/>
        <v>Wed</v>
      </c>
      <c r="E4332" s="10">
        <v>2</v>
      </c>
      <c r="F4332" s="9">
        <v>8200</v>
      </c>
      <c r="G4332" s="9">
        <v>8371</v>
      </c>
      <c r="H4332" s="61">
        <v>7341</v>
      </c>
      <c r="I4332" s="9">
        <v>0</v>
      </c>
      <c r="J4332" s="9">
        <v>0</v>
      </c>
      <c r="K4332" s="9">
        <v>12272</v>
      </c>
      <c r="L4332" s="16">
        <v>13767</v>
      </c>
      <c r="M4332" s="16">
        <v>0</v>
      </c>
      <c r="O4332" s="11">
        <f t="shared" si="789"/>
        <v>49951</v>
      </c>
      <c r="P4332" s="11">
        <v>9248</v>
      </c>
      <c r="Q4332" s="11">
        <f t="shared" si="790"/>
        <v>3024</v>
      </c>
      <c r="S4332" s="11">
        <f t="shared" si="791"/>
        <v>40703</v>
      </c>
      <c r="T4332" s="11">
        <f t="shared" si="787"/>
        <v>40703</v>
      </c>
      <c r="U4332" s="11">
        <f t="shared" si="797"/>
        <v>-14513</v>
      </c>
      <c r="V4332" s="11">
        <f t="shared" si="788"/>
        <v>26936</v>
      </c>
      <c r="W4332" s="12">
        <f t="shared" si="798"/>
        <v>0.66176940274672624</v>
      </c>
      <c r="X4332" s="11">
        <f t="shared" si="799"/>
        <v>13767</v>
      </c>
      <c r="Y4332" s="12">
        <f t="shared" si="800"/>
        <v>0.3382305972532737</v>
      </c>
      <c r="AH4332" s="11"/>
    </row>
    <row r="4333" spans="1:34">
      <c r="A4333" s="1">
        <v>39030</v>
      </c>
      <c r="B4333" s="7" t="s">
        <v>67</v>
      </c>
      <c r="C4333" s="8" t="str">
        <f t="shared" si="796"/>
        <v>Thur</v>
      </c>
      <c r="E4333" s="10">
        <v>1</v>
      </c>
      <c r="F4333" s="9">
        <v>7768</v>
      </c>
      <c r="G4333" s="9">
        <v>8349</v>
      </c>
      <c r="H4333" s="61">
        <v>7241</v>
      </c>
      <c r="I4333" s="9">
        <v>0</v>
      </c>
      <c r="J4333" s="9">
        <v>0</v>
      </c>
      <c r="K4333" s="9">
        <v>2779</v>
      </c>
      <c r="L4333" s="16">
        <v>14067</v>
      </c>
      <c r="M4333" s="16">
        <v>0</v>
      </c>
      <c r="O4333" s="11">
        <f t="shared" si="789"/>
        <v>40204</v>
      </c>
      <c r="P4333" s="11">
        <v>0</v>
      </c>
      <c r="Q4333" s="11">
        <f t="shared" si="790"/>
        <v>2779</v>
      </c>
      <c r="S4333" s="11">
        <f t="shared" si="791"/>
        <v>40204</v>
      </c>
      <c r="T4333" s="11">
        <f t="shared" si="787"/>
        <v>40204</v>
      </c>
      <c r="U4333" s="11">
        <f t="shared" si="797"/>
        <v>-499</v>
      </c>
      <c r="V4333" s="11">
        <f t="shared" si="788"/>
        <v>26137</v>
      </c>
      <c r="W4333" s="12">
        <f t="shared" si="798"/>
        <v>0.65010944184658248</v>
      </c>
      <c r="X4333" s="11">
        <f t="shared" si="799"/>
        <v>14067</v>
      </c>
      <c r="Y4333" s="12">
        <f t="shared" si="800"/>
        <v>0.34989055815341757</v>
      </c>
      <c r="AH4333" s="11"/>
    </row>
    <row r="4334" spans="1:34">
      <c r="A4334" s="1">
        <v>39031</v>
      </c>
      <c r="B4334" s="7" t="s">
        <v>67</v>
      </c>
      <c r="C4334" s="8" t="str">
        <f t="shared" si="796"/>
        <v>Fri</v>
      </c>
      <c r="E4334" s="10">
        <v>0</v>
      </c>
      <c r="F4334" s="9">
        <v>5581</v>
      </c>
      <c r="G4334" s="9">
        <v>7259</v>
      </c>
      <c r="H4334" s="61">
        <v>6362</v>
      </c>
      <c r="I4334" s="9">
        <v>0</v>
      </c>
      <c r="J4334" s="9">
        <v>0</v>
      </c>
      <c r="K4334" s="9">
        <v>2571</v>
      </c>
      <c r="L4334" s="16">
        <v>13223</v>
      </c>
      <c r="M4334" s="16">
        <v>0</v>
      </c>
      <c r="O4334" s="11">
        <f t="shared" si="789"/>
        <v>34996</v>
      </c>
      <c r="P4334" s="11">
        <v>0</v>
      </c>
      <c r="Q4334" s="11">
        <f t="shared" si="790"/>
        <v>2571</v>
      </c>
      <c r="S4334" s="11">
        <f t="shared" si="791"/>
        <v>34996</v>
      </c>
      <c r="T4334" s="11">
        <f t="shared" si="787"/>
        <v>34996</v>
      </c>
      <c r="U4334" s="11">
        <f t="shared" si="797"/>
        <v>-5208</v>
      </c>
      <c r="V4334" s="11">
        <f t="shared" si="788"/>
        <v>21773</v>
      </c>
      <c r="W4334" s="12">
        <f t="shared" si="798"/>
        <v>0.62215681792204824</v>
      </c>
      <c r="X4334" s="11">
        <f t="shared" si="799"/>
        <v>13223</v>
      </c>
      <c r="Y4334" s="12">
        <f t="shared" si="800"/>
        <v>0.37784318207795176</v>
      </c>
      <c r="AH4334" s="11"/>
    </row>
    <row r="4335" spans="1:34">
      <c r="A4335" s="1">
        <v>39032</v>
      </c>
      <c r="B4335" s="7" t="s">
        <v>67</v>
      </c>
      <c r="C4335" s="8" t="str">
        <f t="shared" si="796"/>
        <v>Sat</v>
      </c>
      <c r="E4335" s="10">
        <v>0</v>
      </c>
      <c r="F4335" s="9">
        <v>4297</v>
      </c>
      <c r="G4335" s="9">
        <v>6454</v>
      </c>
      <c r="H4335" s="61">
        <v>5752</v>
      </c>
      <c r="I4335" s="9">
        <v>0</v>
      </c>
      <c r="J4335" s="9">
        <v>0</v>
      </c>
      <c r="K4335" s="9">
        <v>2516</v>
      </c>
      <c r="L4335" s="16">
        <v>12475</v>
      </c>
      <c r="M4335" s="16">
        <v>0</v>
      </c>
      <c r="O4335" s="11">
        <f t="shared" si="789"/>
        <v>31494</v>
      </c>
      <c r="P4335" s="11">
        <v>0</v>
      </c>
      <c r="Q4335" s="11">
        <f t="shared" si="790"/>
        <v>2516</v>
      </c>
      <c r="S4335" s="11">
        <f t="shared" si="791"/>
        <v>31494</v>
      </c>
      <c r="T4335" s="11">
        <f t="shared" si="787"/>
        <v>31494</v>
      </c>
      <c r="U4335" s="11">
        <f t="shared" si="797"/>
        <v>-3502</v>
      </c>
      <c r="V4335" s="11">
        <f t="shared" si="788"/>
        <v>19019</v>
      </c>
      <c r="W4335" s="12">
        <f t="shared" si="798"/>
        <v>0.60389280497872611</v>
      </c>
      <c r="X4335" s="11">
        <f t="shared" si="799"/>
        <v>12475</v>
      </c>
      <c r="Y4335" s="12">
        <f t="shared" si="800"/>
        <v>0.39610719502127389</v>
      </c>
      <c r="AH4335" s="11"/>
    </row>
    <row r="4336" spans="1:34">
      <c r="A4336" s="1">
        <v>39033</v>
      </c>
      <c r="B4336" s="7" t="s">
        <v>67</v>
      </c>
      <c r="C4336" s="8" t="str">
        <f t="shared" si="796"/>
        <v>Sun</v>
      </c>
      <c r="E4336" s="10">
        <v>14</v>
      </c>
      <c r="F4336" s="9">
        <v>20348</v>
      </c>
      <c r="G4336" s="9">
        <v>11849</v>
      </c>
      <c r="H4336" s="61">
        <v>9693</v>
      </c>
      <c r="I4336" s="9">
        <v>189</v>
      </c>
      <c r="J4336" s="9">
        <v>0</v>
      </c>
      <c r="K4336" s="9">
        <v>3182</v>
      </c>
      <c r="L4336" s="16">
        <v>18825</v>
      </c>
      <c r="M4336" s="16">
        <v>0</v>
      </c>
      <c r="O4336" s="11">
        <f t="shared" si="789"/>
        <v>64086</v>
      </c>
      <c r="P4336" s="11">
        <v>0</v>
      </c>
      <c r="Q4336" s="11">
        <f t="shared" si="790"/>
        <v>3182</v>
      </c>
      <c r="S4336" s="11">
        <f t="shared" si="791"/>
        <v>64086</v>
      </c>
      <c r="T4336" s="11">
        <f t="shared" si="787"/>
        <v>64086</v>
      </c>
      <c r="U4336" s="11">
        <f t="shared" si="797"/>
        <v>32592</v>
      </c>
      <c r="V4336" s="11">
        <f t="shared" si="788"/>
        <v>45261</v>
      </c>
      <c r="W4336" s="12">
        <f t="shared" si="798"/>
        <v>0.70625409605842149</v>
      </c>
      <c r="X4336" s="11">
        <f t="shared" si="799"/>
        <v>18825</v>
      </c>
      <c r="Y4336" s="12">
        <f t="shared" si="800"/>
        <v>0.29374590394157851</v>
      </c>
      <c r="AH4336" s="11"/>
    </row>
    <row r="4337" spans="1:34">
      <c r="A4337" s="1">
        <v>39034</v>
      </c>
      <c r="B4337" s="7" t="s">
        <v>67</v>
      </c>
      <c r="C4337" s="8" t="str">
        <f t="shared" si="796"/>
        <v>Mon</v>
      </c>
      <c r="E4337" s="10">
        <v>9</v>
      </c>
      <c r="F4337" s="9">
        <v>15808</v>
      </c>
      <c r="G4337" s="9">
        <v>10976</v>
      </c>
      <c r="H4337" s="61">
        <v>9310</v>
      </c>
      <c r="I4337" s="9">
        <v>63</v>
      </c>
      <c r="J4337" s="9">
        <v>0</v>
      </c>
      <c r="K4337" s="9">
        <v>3077</v>
      </c>
      <c r="L4337" s="16">
        <v>16764</v>
      </c>
      <c r="M4337" s="16">
        <v>0</v>
      </c>
      <c r="O4337" s="11">
        <f t="shared" si="789"/>
        <v>55998</v>
      </c>
      <c r="P4337" s="11">
        <v>0</v>
      </c>
      <c r="Q4337" s="11">
        <f t="shared" si="790"/>
        <v>3077</v>
      </c>
      <c r="S4337" s="11">
        <f t="shared" si="791"/>
        <v>55998</v>
      </c>
      <c r="T4337" s="11">
        <f t="shared" si="787"/>
        <v>55998</v>
      </c>
      <c r="U4337" s="11">
        <f t="shared" si="797"/>
        <v>-8088</v>
      </c>
      <c r="V4337" s="11">
        <f t="shared" si="788"/>
        <v>39234</v>
      </c>
      <c r="W4337" s="12">
        <f t="shared" si="798"/>
        <v>0.70063216543447981</v>
      </c>
      <c r="X4337" s="11">
        <f t="shared" si="799"/>
        <v>16764</v>
      </c>
      <c r="Y4337" s="12">
        <f t="shared" si="800"/>
        <v>0.29936783456552019</v>
      </c>
      <c r="AH4337" s="11"/>
    </row>
    <row r="4338" spans="1:34">
      <c r="A4338" s="1">
        <v>39035</v>
      </c>
      <c r="B4338" s="7" t="s">
        <v>67</v>
      </c>
      <c r="C4338" s="8" t="str">
        <f t="shared" si="796"/>
        <v>Tue</v>
      </c>
      <c r="E4338" s="10">
        <v>7</v>
      </c>
      <c r="F4338" s="9">
        <v>10049</v>
      </c>
      <c r="G4338" s="9">
        <v>9159</v>
      </c>
      <c r="H4338" s="61">
        <v>8064</v>
      </c>
      <c r="I4338" s="9">
        <v>0</v>
      </c>
      <c r="J4338" s="9">
        <v>0</v>
      </c>
      <c r="K4338" s="9">
        <v>2246</v>
      </c>
      <c r="L4338" s="16">
        <v>15443</v>
      </c>
      <c r="M4338" s="16">
        <v>0</v>
      </c>
      <c r="O4338" s="11">
        <f t="shared" si="789"/>
        <v>44961</v>
      </c>
      <c r="P4338" s="11">
        <v>0</v>
      </c>
      <c r="Q4338" s="11">
        <f t="shared" si="790"/>
        <v>2246</v>
      </c>
      <c r="S4338" s="11">
        <f t="shared" si="791"/>
        <v>44961</v>
      </c>
      <c r="T4338" s="11">
        <f t="shared" si="787"/>
        <v>44961</v>
      </c>
      <c r="U4338" s="11">
        <f t="shared" si="797"/>
        <v>-11037</v>
      </c>
      <c r="V4338" s="11">
        <f t="shared" si="788"/>
        <v>29518</v>
      </c>
      <c r="W4338" s="12">
        <f t="shared" si="798"/>
        <v>0.65652454349324973</v>
      </c>
      <c r="X4338" s="11">
        <f t="shared" si="799"/>
        <v>15443</v>
      </c>
      <c r="Y4338" s="12">
        <f t="shared" si="800"/>
        <v>0.34347545650675032</v>
      </c>
      <c r="AH4338" s="11"/>
    </row>
    <row r="4339" spans="1:34">
      <c r="A4339" s="1">
        <v>39036</v>
      </c>
      <c r="B4339" s="7" t="s">
        <v>67</v>
      </c>
      <c r="C4339" s="8" t="str">
        <f t="shared" si="796"/>
        <v>Wed</v>
      </c>
      <c r="E4339" s="10">
        <v>3</v>
      </c>
      <c r="F4339" s="9">
        <v>8540</v>
      </c>
      <c r="G4339" s="9">
        <v>8513</v>
      </c>
      <c r="H4339" s="61">
        <v>7452</v>
      </c>
      <c r="I4339" s="9">
        <v>0</v>
      </c>
      <c r="J4339" s="9">
        <v>0</v>
      </c>
      <c r="K4339" s="9">
        <v>8679</v>
      </c>
      <c r="L4339" s="16">
        <v>14887</v>
      </c>
      <c r="M4339" s="16">
        <v>0</v>
      </c>
      <c r="O4339" s="11">
        <f t="shared" si="789"/>
        <v>48071</v>
      </c>
      <c r="P4339" s="11">
        <v>5693</v>
      </c>
      <c r="Q4339" s="11">
        <f t="shared" si="790"/>
        <v>2986</v>
      </c>
      <c r="S4339" s="11">
        <f t="shared" si="791"/>
        <v>42378</v>
      </c>
      <c r="T4339" s="11">
        <f t="shared" si="787"/>
        <v>42378</v>
      </c>
      <c r="U4339" s="11">
        <f t="shared" si="797"/>
        <v>-2583</v>
      </c>
      <c r="V4339" s="11">
        <f t="shared" si="788"/>
        <v>27491</v>
      </c>
      <c r="W4339" s="12">
        <f t="shared" si="798"/>
        <v>0.6487092359243003</v>
      </c>
      <c r="X4339" s="11">
        <f t="shared" si="799"/>
        <v>14887</v>
      </c>
      <c r="Y4339" s="12">
        <f t="shared" si="800"/>
        <v>0.35129076407569965</v>
      </c>
      <c r="AH4339" s="11"/>
    </row>
    <row r="4340" spans="1:34">
      <c r="A4340" s="1">
        <v>39037</v>
      </c>
      <c r="B4340" s="7" t="s">
        <v>67</v>
      </c>
      <c r="C4340" s="8" t="str">
        <f t="shared" si="796"/>
        <v>Thur</v>
      </c>
      <c r="E4340" s="10">
        <v>3</v>
      </c>
      <c r="F4340" s="9">
        <v>10145</v>
      </c>
      <c r="G4340" s="9">
        <v>9321</v>
      </c>
      <c r="H4340" s="61">
        <v>8160</v>
      </c>
      <c r="I4340" s="9">
        <v>78</v>
      </c>
      <c r="J4340" s="9">
        <v>0</v>
      </c>
      <c r="K4340" s="9">
        <v>26681</v>
      </c>
      <c r="L4340" s="16">
        <v>15233</v>
      </c>
      <c r="M4340" s="16">
        <v>0</v>
      </c>
      <c r="O4340" s="11">
        <f t="shared" si="789"/>
        <v>69618</v>
      </c>
      <c r="P4340" s="11">
        <v>24454</v>
      </c>
      <c r="Q4340" s="11">
        <f t="shared" si="790"/>
        <v>2227</v>
      </c>
      <c r="S4340" s="11">
        <f t="shared" si="791"/>
        <v>45164</v>
      </c>
      <c r="T4340" s="11">
        <f t="shared" si="787"/>
        <v>45164</v>
      </c>
      <c r="U4340" s="11">
        <f t="shared" si="797"/>
        <v>2786</v>
      </c>
      <c r="V4340" s="11">
        <f t="shared" si="788"/>
        <v>29931</v>
      </c>
      <c r="W4340" s="12">
        <f t="shared" si="798"/>
        <v>0.66271809405721371</v>
      </c>
      <c r="X4340" s="11">
        <f t="shared" si="799"/>
        <v>15233</v>
      </c>
      <c r="Y4340" s="12">
        <f t="shared" si="800"/>
        <v>0.33728190594278629</v>
      </c>
      <c r="AH4340" s="11"/>
    </row>
    <row r="4341" spans="1:34">
      <c r="A4341" s="1">
        <v>39038</v>
      </c>
      <c r="B4341" s="7" t="s">
        <v>67</v>
      </c>
      <c r="C4341" s="8" t="str">
        <f t="shared" si="796"/>
        <v>Fri</v>
      </c>
      <c r="E4341" s="10">
        <v>12</v>
      </c>
      <c r="F4341" s="9">
        <v>16554</v>
      </c>
      <c r="G4341" s="9">
        <v>10824</v>
      </c>
      <c r="H4341" s="61">
        <v>9658</v>
      </c>
      <c r="I4341" s="9">
        <v>201</v>
      </c>
      <c r="J4341" s="9">
        <v>0</v>
      </c>
      <c r="K4341" s="9">
        <v>3182</v>
      </c>
      <c r="L4341" s="16">
        <v>18210</v>
      </c>
      <c r="M4341" s="16">
        <v>0</v>
      </c>
      <c r="O4341" s="11">
        <f t="shared" si="789"/>
        <v>58629</v>
      </c>
      <c r="P4341" s="11">
        <v>0</v>
      </c>
      <c r="Q4341" s="11">
        <f t="shared" si="790"/>
        <v>3182</v>
      </c>
      <c r="S4341" s="11">
        <f t="shared" si="791"/>
        <v>58629</v>
      </c>
      <c r="T4341" s="11">
        <f t="shared" si="787"/>
        <v>58629</v>
      </c>
      <c r="U4341" s="11">
        <f t="shared" si="797"/>
        <v>13465</v>
      </c>
      <c r="V4341" s="11">
        <f t="shared" si="788"/>
        <v>40419</v>
      </c>
      <c r="W4341" s="12">
        <f t="shared" si="798"/>
        <v>0.68940285524228628</v>
      </c>
      <c r="X4341" s="11">
        <f t="shared" si="799"/>
        <v>18210</v>
      </c>
      <c r="Y4341" s="12">
        <f t="shared" si="800"/>
        <v>0.31059714475771377</v>
      </c>
      <c r="AH4341" s="11"/>
    </row>
    <row r="4342" spans="1:34">
      <c r="A4342" s="1">
        <v>39039</v>
      </c>
      <c r="B4342" s="7" t="s">
        <v>67</v>
      </c>
      <c r="C4342" s="8" t="str">
        <f t="shared" si="796"/>
        <v>Sat</v>
      </c>
      <c r="E4342" s="10">
        <v>19</v>
      </c>
      <c r="F4342" s="9">
        <v>23669</v>
      </c>
      <c r="G4342" s="9">
        <v>12058</v>
      </c>
      <c r="H4342" s="61">
        <v>10561</v>
      </c>
      <c r="I4342" s="9">
        <v>490</v>
      </c>
      <c r="J4342" s="9">
        <v>0</v>
      </c>
      <c r="K4342" s="9">
        <v>3147</v>
      </c>
      <c r="L4342" s="16">
        <v>19378</v>
      </c>
      <c r="M4342" s="16">
        <v>0</v>
      </c>
      <c r="O4342" s="11">
        <f t="shared" si="789"/>
        <v>69303</v>
      </c>
      <c r="P4342" s="11">
        <v>0</v>
      </c>
      <c r="Q4342" s="11">
        <f t="shared" si="790"/>
        <v>3147</v>
      </c>
      <c r="S4342" s="11">
        <f t="shared" si="791"/>
        <v>69303</v>
      </c>
      <c r="T4342" s="11">
        <f t="shared" si="787"/>
        <v>69303</v>
      </c>
      <c r="U4342" s="11">
        <f t="shared" si="797"/>
        <v>10674</v>
      </c>
      <c r="V4342" s="11">
        <f t="shared" si="788"/>
        <v>49925</v>
      </c>
      <c r="W4342" s="12">
        <f t="shared" si="798"/>
        <v>0.72038728482172487</v>
      </c>
      <c r="X4342" s="11">
        <f t="shared" si="799"/>
        <v>19378</v>
      </c>
      <c r="Y4342" s="12">
        <f t="shared" si="800"/>
        <v>0.27961271517827513</v>
      </c>
      <c r="AH4342" s="11"/>
    </row>
    <row r="4343" spans="1:34">
      <c r="A4343" s="1">
        <v>39040</v>
      </c>
      <c r="B4343" s="7" t="s">
        <v>67</v>
      </c>
      <c r="C4343" s="8" t="str">
        <f t="shared" si="796"/>
        <v>Sun</v>
      </c>
      <c r="E4343" s="10">
        <v>20</v>
      </c>
      <c r="F4343" s="9">
        <v>26660</v>
      </c>
      <c r="G4343" s="9">
        <v>12864</v>
      </c>
      <c r="H4343" s="61">
        <v>11347</v>
      </c>
      <c r="I4343" s="9">
        <v>836</v>
      </c>
      <c r="J4343" s="9">
        <v>0</v>
      </c>
      <c r="K4343" s="9">
        <v>3283</v>
      </c>
      <c r="L4343" s="16">
        <v>20850</v>
      </c>
      <c r="M4343" s="16">
        <v>0</v>
      </c>
      <c r="O4343" s="11">
        <f t="shared" si="789"/>
        <v>75840</v>
      </c>
      <c r="P4343" s="11">
        <v>0</v>
      </c>
      <c r="Q4343" s="11">
        <f t="shared" si="790"/>
        <v>3283</v>
      </c>
      <c r="S4343" s="11">
        <f t="shared" si="791"/>
        <v>75840</v>
      </c>
      <c r="T4343" s="11">
        <f t="shared" si="787"/>
        <v>75840</v>
      </c>
      <c r="U4343" s="11">
        <f t="shared" si="797"/>
        <v>6537</v>
      </c>
      <c r="V4343" s="11">
        <f t="shared" si="788"/>
        <v>54990</v>
      </c>
      <c r="W4343" s="12">
        <f t="shared" si="798"/>
        <v>0.72507911392405067</v>
      </c>
      <c r="X4343" s="11">
        <f t="shared" si="799"/>
        <v>20850</v>
      </c>
      <c r="Y4343" s="12">
        <f t="shared" si="800"/>
        <v>0.27492088607594939</v>
      </c>
      <c r="AH4343" s="11"/>
    </row>
    <row r="4344" spans="1:34">
      <c r="A4344" s="1">
        <v>39041</v>
      </c>
      <c r="B4344" s="7" t="s">
        <v>67</v>
      </c>
      <c r="C4344" s="8" t="str">
        <f t="shared" si="796"/>
        <v>Mon</v>
      </c>
      <c r="E4344" s="10">
        <v>21</v>
      </c>
      <c r="F4344" s="9">
        <v>29760</v>
      </c>
      <c r="G4344" s="9">
        <v>14328</v>
      </c>
      <c r="H4344" s="61">
        <v>13070</v>
      </c>
      <c r="I4344" s="9">
        <v>1465</v>
      </c>
      <c r="J4344" s="9">
        <v>0</v>
      </c>
      <c r="K4344" s="9">
        <v>3651</v>
      </c>
      <c r="L4344" s="16">
        <v>23748</v>
      </c>
      <c r="M4344" s="16">
        <v>0</v>
      </c>
      <c r="O4344" s="11">
        <f t="shared" si="789"/>
        <v>86022</v>
      </c>
      <c r="P4344" s="11">
        <v>0</v>
      </c>
      <c r="Q4344" s="11">
        <f t="shared" si="790"/>
        <v>3651</v>
      </c>
      <c r="S4344" s="11">
        <f t="shared" si="791"/>
        <v>86022</v>
      </c>
      <c r="T4344" s="11">
        <f t="shared" si="787"/>
        <v>86022</v>
      </c>
      <c r="U4344" s="11">
        <f t="shared" si="797"/>
        <v>10182</v>
      </c>
      <c r="V4344" s="11">
        <f t="shared" si="788"/>
        <v>62274</v>
      </c>
      <c r="W4344" s="12">
        <f t="shared" si="798"/>
        <v>0.72393108739624745</v>
      </c>
      <c r="X4344" s="11">
        <f t="shared" si="799"/>
        <v>23748</v>
      </c>
      <c r="Y4344" s="12">
        <f t="shared" si="800"/>
        <v>0.27606891260375255</v>
      </c>
      <c r="AH4344" s="11"/>
    </row>
    <row r="4345" spans="1:34">
      <c r="A4345" s="1">
        <v>39042</v>
      </c>
      <c r="B4345" s="7" t="s">
        <v>67</v>
      </c>
      <c r="C4345" s="8" t="str">
        <f t="shared" si="796"/>
        <v>Tue</v>
      </c>
      <c r="E4345" s="10">
        <v>21</v>
      </c>
      <c r="F4345" s="9">
        <v>32020</v>
      </c>
      <c r="G4345" s="9">
        <v>15552</v>
      </c>
      <c r="H4345" s="61">
        <v>13991</v>
      </c>
      <c r="I4345" s="9">
        <v>2030</v>
      </c>
      <c r="J4345" s="9">
        <v>0</v>
      </c>
      <c r="K4345" s="9">
        <v>4229</v>
      </c>
      <c r="L4345" s="16">
        <v>26077</v>
      </c>
      <c r="M4345" s="16">
        <v>0</v>
      </c>
      <c r="O4345" s="11">
        <f t="shared" si="789"/>
        <v>93899</v>
      </c>
      <c r="P4345" s="11">
        <v>0</v>
      </c>
      <c r="Q4345" s="11">
        <f t="shared" si="790"/>
        <v>4229</v>
      </c>
      <c r="S4345" s="11">
        <f t="shared" si="791"/>
        <v>93899</v>
      </c>
      <c r="T4345" s="11">
        <f t="shared" si="787"/>
        <v>93899</v>
      </c>
      <c r="U4345" s="11">
        <f t="shared" si="797"/>
        <v>7877</v>
      </c>
      <c r="V4345" s="11">
        <f t="shared" si="788"/>
        <v>67822</v>
      </c>
      <c r="W4345" s="12">
        <f t="shared" si="798"/>
        <v>0.72228671231855501</v>
      </c>
      <c r="X4345" s="11">
        <f t="shared" si="799"/>
        <v>26077</v>
      </c>
      <c r="Y4345" s="12">
        <f t="shared" si="800"/>
        <v>0.27771328768144493</v>
      </c>
      <c r="AH4345" s="11"/>
    </row>
    <row r="4346" spans="1:34">
      <c r="A4346" s="1">
        <v>39043</v>
      </c>
      <c r="B4346" s="7" t="s">
        <v>67</v>
      </c>
      <c r="C4346" s="8" t="str">
        <f t="shared" si="796"/>
        <v>Wed</v>
      </c>
      <c r="E4346" s="10">
        <v>21</v>
      </c>
      <c r="F4346" s="9">
        <v>33111</v>
      </c>
      <c r="G4346" s="9">
        <v>15333</v>
      </c>
      <c r="H4346" s="61">
        <v>13274</v>
      </c>
      <c r="I4346" s="9">
        <v>2394</v>
      </c>
      <c r="J4346" s="9">
        <v>0</v>
      </c>
      <c r="K4346" s="9">
        <v>4480</v>
      </c>
      <c r="L4346" s="16">
        <v>26517</v>
      </c>
      <c r="M4346" s="16">
        <v>0</v>
      </c>
      <c r="O4346" s="11">
        <f t="shared" si="789"/>
        <v>95109</v>
      </c>
      <c r="P4346" s="11">
        <v>2</v>
      </c>
      <c r="Q4346" s="11">
        <f t="shared" si="790"/>
        <v>4478</v>
      </c>
      <c r="S4346" s="11">
        <f t="shared" si="791"/>
        <v>95107</v>
      </c>
      <c r="T4346" s="11">
        <f t="shared" si="787"/>
        <v>95107</v>
      </c>
      <c r="U4346" s="11">
        <f t="shared" si="797"/>
        <v>1208</v>
      </c>
      <c r="V4346" s="11">
        <f t="shared" si="788"/>
        <v>68590</v>
      </c>
      <c r="W4346" s="12">
        <f t="shared" si="798"/>
        <v>0.72118771488954547</v>
      </c>
      <c r="X4346" s="11">
        <f t="shared" si="799"/>
        <v>26517</v>
      </c>
      <c r="Y4346" s="12">
        <f t="shared" si="800"/>
        <v>0.27881228511045453</v>
      </c>
      <c r="AH4346" s="11"/>
    </row>
    <row r="4347" spans="1:34">
      <c r="A4347" s="1">
        <v>39044</v>
      </c>
      <c r="B4347" s="7" t="s">
        <v>67</v>
      </c>
      <c r="C4347" s="8" t="str">
        <f t="shared" si="796"/>
        <v>Thur</v>
      </c>
      <c r="E4347" s="10">
        <v>19</v>
      </c>
      <c r="F4347" s="9">
        <v>25354</v>
      </c>
      <c r="G4347" s="9">
        <v>13286</v>
      </c>
      <c r="H4347" s="61">
        <v>10652</v>
      </c>
      <c r="I4347" s="9">
        <v>1150</v>
      </c>
      <c r="J4347" s="9">
        <v>0</v>
      </c>
      <c r="K4347" s="9">
        <v>3672</v>
      </c>
      <c r="L4347" s="16">
        <v>23624</v>
      </c>
      <c r="M4347" s="16">
        <v>0</v>
      </c>
      <c r="O4347" s="11">
        <f t="shared" si="789"/>
        <v>77738</v>
      </c>
      <c r="P4347" s="11">
        <v>0</v>
      </c>
      <c r="Q4347" s="11">
        <f t="shared" si="790"/>
        <v>3672</v>
      </c>
      <c r="S4347" s="11">
        <f t="shared" si="791"/>
        <v>77738</v>
      </c>
      <c r="T4347" s="11">
        <f t="shared" si="787"/>
        <v>77738</v>
      </c>
      <c r="U4347" s="11">
        <f t="shared" si="797"/>
        <v>-17369</v>
      </c>
      <c r="V4347" s="11">
        <f t="shared" si="788"/>
        <v>54114</v>
      </c>
      <c r="W4347" s="12">
        <f t="shared" si="798"/>
        <v>0.69610743780390538</v>
      </c>
      <c r="X4347" s="11">
        <f t="shared" si="799"/>
        <v>23624</v>
      </c>
      <c r="Y4347" s="12">
        <f t="shared" si="800"/>
        <v>0.30389256219609456</v>
      </c>
      <c r="AH4347" s="11"/>
    </row>
    <row r="4348" spans="1:34">
      <c r="A4348" s="1">
        <v>39045</v>
      </c>
      <c r="B4348" s="7" t="s">
        <v>67</v>
      </c>
      <c r="C4348" s="8" t="str">
        <f t="shared" si="796"/>
        <v>Fri</v>
      </c>
      <c r="E4348" s="10">
        <v>15</v>
      </c>
      <c r="F4348" s="9">
        <v>19505</v>
      </c>
      <c r="G4348" s="9">
        <v>11693</v>
      </c>
      <c r="H4348" s="61">
        <v>9592</v>
      </c>
      <c r="I4348" s="9">
        <v>520</v>
      </c>
      <c r="J4348" s="9">
        <v>0</v>
      </c>
      <c r="K4348" s="9">
        <v>3003</v>
      </c>
      <c r="L4348" s="16">
        <v>22502</v>
      </c>
      <c r="M4348" s="16">
        <v>0</v>
      </c>
      <c r="O4348" s="11">
        <f t="shared" si="789"/>
        <v>66815</v>
      </c>
      <c r="P4348" s="11">
        <v>0</v>
      </c>
      <c r="Q4348" s="11">
        <f t="shared" si="790"/>
        <v>3003</v>
      </c>
      <c r="S4348" s="11">
        <f t="shared" si="791"/>
        <v>66815</v>
      </c>
      <c r="T4348" s="11">
        <f t="shared" si="787"/>
        <v>66815</v>
      </c>
      <c r="U4348" s="11">
        <f t="shared" si="797"/>
        <v>-10923</v>
      </c>
      <c r="V4348" s="11">
        <f t="shared" si="788"/>
        <v>44313</v>
      </c>
      <c r="W4348" s="12">
        <f t="shared" si="798"/>
        <v>0.66321933697523017</v>
      </c>
      <c r="X4348" s="11">
        <f t="shared" si="799"/>
        <v>22502</v>
      </c>
      <c r="Y4348" s="12">
        <f t="shared" si="800"/>
        <v>0.33678066302476989</v>
      </c>
      <c r="AH4348" s="11"/>
    </row>
    <row r="4349" spans="1:34">
      <c r="A4349" s="1">
        <v>39046</v>
      </c>
      <c r="B4349" s="7" t="s">
        <v>67</v>
      </c>
      <c r="C4349" s="8" t="str">
        <f t="shared" si="796"/>
        <v>Sat</v>
      </c>
      <c r="E4349" s="10">
        <v>17</v>
      </c>
      <c r="F4349" s="9">
        <v>18827</v>
      </c>
      <c r="G4349" s="9">
        <v>11504</v>
      </c>
      <c r="H4349" s="61">
        <v>9296</v>
      </c>
      <c r="I4349" s="9">
        <v>777</v>
      </c>
      <c r="J4349" s="9">
        <v>0</v>
      </c>
      <c r="K4349" s="9">
        <v>3001</v>
      </c>
      <c r="L4349" s="16">
        <v>22609</v>
      </c>
      <c r="M4349" s="16">
        <v>0</v>
      </c>
      <c r="O4349" s="11">
        <f t="shared" si="789"/>
        <v>66014</v>
      </c>
      <c r="P4349" s="11">
        <v>0</v>
      </c>
      <c r="Q4349" s="11">
        <f t="shared" si="790"/>
        <v>3001</v>
      </c>
      <c r="S4349" s="11">
        <f t="shared" si="791"/>
        <v>66014</v>
      </c>
      <c r="T4349" s="11">
        <f t="shared" si="787"/>
        <v>66014</v>
      </c>
      <c r="U4349" s="11">
        <f t="shared" si="797"/>
        <v>-801</v>
      </c>
      <c r="V4349" s="11">
        <f t="shared" si="788"/>
        <v>43405</v>
      </c>
      <c r="W4349" s="12">
        <f t="shared" si="798"/>
        <v>0.65751204289999088</v>
      </c>
      <c r="X4349" s="11">
        <f t="shared" si="799"/>
        <v>22609</v>
      </c>
      <c r="Y4349" s="12">
        <f t="shared" si="800"/>
        <v>0.34248795710000907</v>
      </c>
      <c r="AH4349" s="11"/>
    </row>
    <row r="4350" spans="1:34">
      <c r="A4350" s="1">
        <v>39047</v>
      </c>
      <c r="B4350" s="7" t="s">
        <v>67</v>
      </c>
      <c r="C4350" s="8" t="str">
        <f t="shared" si="796"/>
        <v>Sun</v>
      </c>
      <c r="E4350" s="10">
        <v>17</v>
      </c>
      <c r="F4350" s="9">
        <v>17575</v>
      </c>
      <c r="G4350" s="9">
        <v>11838</v>
      </c>
      <c r="H4350" s="61">
        <v>9725</v>
      </c>
      <c r="I4350" s="9">
        <v>781</v>
      </c>
      <c r="J4350" s="9">
        <v>0</v>
      </c>
      <c r="K4350" s="9">
        <v>3383</v>
      </c>
      <c r="L4350" s="16">
        <v>22495</v>
      </c>
      <c r="M4350" s="16">
        <v>0</v>
      </c>
      <c r="O4350" s="11">
        <f t="shared" si="789"/>
        <v>65797</v>
      </c>
      <c r="P4350" s="11">
        <v>0</v>
      </c>
      <c r="Q4350" s="11">
        <f t="shared" si="790"/>
        <v>3383</v>
      </c>
      <c r="S4350" s="11">
        <f t="shared" si="791"/>
        <v>65797</v>
      </c>
      <c r="T4350" s="11">
        <f t="shared" si="787"/>
        <v>65797</v>
      </c>
      <c r="U4350" s="11">
        <f t="shared" si="797"/>
        <v>-217</v>
      </c>
      <c r="V4350" s="11">
        <f t="shared" si="788"/>
        <v>43302</v>
      </c>
      <c r="W4350" s="12">
        <f t="shared" si="798"/>
        <v>0.65811511163122938</v>
      </c>
      <c r="X4350" s="11">
        <f t="shared" si="799"/>
        <v>22495</v>
      </c>
      <c r="Y4350" s="12">
        <f t="shared" si="800"/>
        <v>0.34188488836877062</v>
      </c>
      <c r="AH4350" s="11"/>
    </row>
    <row r="4351" spans="1:34">
      <c r="A4351" s="1">
        <v>39048</v>
      </c>
      <c r="B4351" s="7" t="s">
        <v>67</v>
      </c>
      <c r="C4351" s="8" t="str">
        <f t="shared" si="796"/>
        <v>Mon</v>
      </c>
      <c r="E4351" s="10">
        <v>14</v>
      </c>
      <c r="F4351" s="9">
        <v>15792</v>
      </c>
      <c r="G4351" s="9">
        <v>12053</v>
      </c>
      <c r="H4351" s="61">
        <v>10392</v>
      </c>
      <c r="I4351" s="9">
        <v>500</v>
      </c>
      <c r="J4351" s="9">
        <v>0</v>
      </c>
      <c r="K4351" s="9">
        <v>3112</v>
      </c>
      <c r="L4351" s="16">
        <v>21849</v>
      </c>
      <c r="M4351" s="16">
        <v>0</v>
      </c>
      <c r="O4351" s="11">
        <f t="shared" si="789"/>
        <v>63698</v>
      </c>
      <c r="P4351" s="11">
        <v>0</v>
      </c>
      <c r="Q4351" s="11">
        <f t="shared" si="790"/>
        <v>3112</v>
      </c>
      <c r="S4351" s="11">
        <f t="shared" si="791"/>
        <v>63698</v>
      </c>
      <c r="T4351" s="11">
        <f t="shared" si="787"/>
        <v>63698</v>
      </c>
      <c r="U4351" s="11">
        <f t="shared" si="797"/>
        <v>-2099</v>
      </c>
      <c r="V4351" s="11">
        <f t="shared" si="788"/>
        <v>41849</v>
      </c>
      <c r="W4351" s="12">
        <f t="shared" si="798"/>
        <v>0.65699080033910018</v>
      </c>
      <c r="X4351" s="11">
        <f t="shared" si="799"/>
        <v>21849</v>
      </c>
      <c r="Y4351" s="12">
        <f t="shared" si="800"/>
        <v>0.34300919966089988</v>
      </c>
      <c r="AH4351" s="11"/>
    </row>
    <row r="4352" spans="1:34">
      <c r="A4352" s="1">
        <v>39049</v>
      </c>
      <c r="B4352" s="7" t="s">
        <v>67</v>
      </c>
      <c r="C4352" s="8" t="str">
        <f t="shared" si="796"/>
        <v>Tue</v>
      </c>
      <c r="E4352" s="10">
        <v>9</v>
      </c>
      <c r="F4352" s="9">
        <v>10564</v>
      </c>
      <c r="G4352" s="9">
        <v>10615</v>
      </c>
      <c r="H4352" s="61">
        <v>9066</v>
      </c>
      <c r="I4352" s="9">
        <v>122</v>
      </c>
      <c r="J4352" s="9">
        <v>0</v>
      </c>
      <c r="K4352" s="9">
        <v>2826</v>
      </c>
      <c r="L4352" s="16">
        <v>20722</v>
      </c>
      <c r="M4352" s="16">
        <v>0</v>
      </c>
      <c r="O4352" s="11">
        <f t="shared" si="789"/>
        <v>53915</v>
      </c>
      <c r="P4352" s="11">
        <v>0</v>
      </c>
      <c r="Q4352" s="11">
        <f t="shared" si="790"/>
        <v>2826</v>
      </c>
      <c r="S4352" s="11">
        <f t="shared" si="791"/>
        <v>53915</v>
      </c>
      <c r="T4352" s="11">
        <f t="shared" si="787"/>
        <v>53915</v>
      </c>
      <c r="U4352" s="11">
        <f t="shared" si="797"/>
        <v>-9783</v>
      </c>
      <c r="V4352" s="11">
        <f t="shared" si="788"/>
        <v>33193</v>
      </c>
      <c r="W4352" s="12">
        <f t="shared" si="798"/>
        <v>0.61565427061114719</v>
      </c>
      <c r="X4352" s="11">
        <f t="shared" si="799"/>
        <v>20722</v>
      </c>
      <c r="Y4352" s="12">
        <f t="shared" si="800"/>
        <v>0.38434572938885281</v>
      </c>
      <c r="AH4352" s="11"/>
    </row>
    <row r="4353" spans="1:34">
      <c r="A4353" s="1">
        <v>39050</v>
      </c>
      <c r="B4353" s="7" t="s">
        <v>67</v>
      </c>
      <c r="C4353" s="8" t="str">
        <f t="shared" si="796"/>
        <v>Wed</v>
      </c>
      <c r="E4353" s="10">
        <v>5</v>
      </c>
      <c r="F4353" s="9">
        <v>5834</v>
      </c>
      <c r="G4353" s="9">
        <v>8986</v>
      </c>
      <c r="H4353" s="61">
        <v>7926</v>
      </c>
      <c r="I4353" s="9">
        <v>11</v>
      </c>
      <c r="J4353" s="9">
        <v>0</v>
      </c>
      <c r="K4353" s="9">
        <v>1348</v>
      </c>
      <c r="L4353" s="16">
        <v>18991</v>
      </c>
      <c r="M4353" s="16">
        <v>0</v>
      </c>
      <c r="O4353" s="11">
        <f t="shared" si="789"/>
        <v>43096</v>
      </c>
      <c r="P4353" s="11">
        <v>0</v>
      </c>
      <c r="Q4353" s="11">
        <f t="shared" si="790"/>
        <v>1348</v>
      </c>
      <c r="S4353" s="11">
        <f t="shared" si="791"/>
        <v>43096</v>
      </c>
      <c r="T4353" s="11">
        <f t="shared" si="787"/>
        <v>43096</v>
      </c>
      <c r="U4353" s="11">
        <f t="shared" si="797"/>
        <v>-10819</v>
      </c>
      <c r="V4353" s="11">
        <f t="shared" si="788"/>
        <v>24105</v>
      </c>
      <c r="W4353" s="12">
        <f t="shared" si="798"/>
        <v>0.55933265268238352</v>
      </c>
      <c r="X4353" s="11">
        <f t="shared" si="799"/>
        <v>18991</v>
      </c>
      <c r="Y4353" s="12">
        <f t="shared" si="800"/>
        <v>0.44066734731761648</v>
      </c>
      <c r="AH4353" s="11"/>
    </row>
    <row r="4354" spans="1:34">
      <c r="A4354" s="1">
        <v>39051</v>
      </c>
      <c r="B4354" s="7" t="s">
        <v>67</v>
      </c>
      <c r="C4354" s="8" t="str">
        <f t="shared" si="796"/>
        <v>Thur</v>
      </c>
      <c r="E4354" s="10">
        <v>0</v>
      </c>
      <c r="F4354" s="9">
        <v>904</v>
      </c>
      <c r="G4354" s="9">
        <v>6883</v>
      </c>
      <c r="H4354" s="61">
        <v>6308</v>
      </c>
      <c r="I4354" s="9">
        <v>8</v>
      </c>
      <c r="J4354" s="9">
        <v>0</v>
      </c>
      <c r="K4354" s="9">
        <v>1397</v>
      </c>
      <c r="L4354" s="16">
        <v>13699</v>
      </c>
      <c r="M4354" s="16">
        <v>0</v>
      </c>
      <c r="O4354" s="11">
        <f t="shared" si="789"/>
        <v>29199</v>
      </c>
      <c r="P4354" s="11">
        <v>0</v>
      </c>
      <c r="Q4354" s="11">
        <f t="shared" si="790"/>
        <v>1397</v>
      </c>
      <c r="S4354" s="11">
        <f t="shared" si="791"/>
        <v>29199</v>
      </c>
      <c r="T4354" s="11">
        <f t="shared" si="787"/>
        <v>29199</v>
      </c>
      <c r="U4354" s="11">
        <f t="shared" si="797"/>
        <v>-13897</v>
      </c>
      <c r="V4354" s="11">
        <f t="shared" si="788"/>
        <v>15500</v>
      </c>
      <c r="W4354" s="12">
        <f t="shared" si="798"/>
        <v>0.53084009726360493</v>
      </c>
      <c r="X4354" s="11">
        <f t="shared" si="799"/>
        <v>13699</v>
      </c>
      <c r="Y4354" s="12">
        <f t="shared" si="800"/>
        <v>0.46915990273639507</v>
      </c>
      <c r="AH4354" s="11"/>
    </row>
    <row r="4355" spans="1:34">
      <c r="A4355" s="1">
        <v>39052</v>
      </c>
      <c r="B4355" s="7" t="s">
        <v>68</v>
      </c>
      <c r="C4355" s="8" t="str">
        <f t="shared" si="796"/>
        <v>Fri</v>
      </c>
      <c r="E4355" s="10">
        <v>0</v>
      </c>
      <c r="F4355" s="9">
        <v>3396</v>
      </c>
      <c r="G4355" s="9">
        <v>7849</v>
      </c>
      <c r="H4355" s="61">
        <v>7253</v>
      </c>
      <c r="I4355" s="9">
        <v>174</v>
      </c>
      <c r="J4355" s="9">
        <v>0</v>
      </c>
      <c r="K4355" s="9">
        <v>1348</v>
      </c>
      <c r="L4355" s="16">
        <v>17467</v>
      </c>
      <c r="M4355" s="16">
        <v>0</v>
      </c>
      <c r="O4355" s="11">
        <f t="shared" si="789"/>
        <v>37487</v>
      </c>
      <c r="P4355" s="11">
        <v>0</v>
      </c>
      <c r="Q4355" s="11">
        <f t="shared" si="790"/>
        <v>1348</v>
      </c>
      <c r="S4355" s="11">
        <f t="shared" si="791"/>
        <v>37487</v>
      </c>
      <c r="T4355" s="11">
        <f t="shared" ref="T4355:T4416" si="801">SUM(S4355,D4355)</f>
        <v>37487</v>
      </c>
      <c r="U4355" s="11">
        <f t="shared" ref="U4355:U4385" si="802">S4355-S4354</f>
        <v>8288</v>
      </c>
      <c r="V4355" s="11">
        <f t="shared" ref="V4355:V4418" si="803">SUM(F4355:K4355)-P4355</f>
        <v>20020</v>
      </c>
      <c r="W4355" s="12">
        <f t="shared" ref="W4355:W4385" si="804">V4355/S4355</f>
        <v>0.53405180462560353</v>
      </c>
      <c r="X4355" s="11">
        <f t="shared" ref="X4355:X4385" si="805">SUM(L4355:M4355)</f>
        <v>17467</v>
      </c>
      <c r="Y4355" s="12">
        <f t="shared" ref="Y4355:Y4385" si="806">X4355/S4355</f>
        <v>0.46594819537439647</v>
      </c>
      <c r="AA4355" s="9">
        <f>INTERCEPT(T4355:T4385,E4355:E4385)</f>
        <v>26382.160466991547</v>
      </c>
      <c r="AB4355" s="9">
        <f>SLOPE(T4355:T4385,E4355:E4385)</f>
        <v>2616.6709322301299</v>
      </c>
      <c r="AC4355" s="12">
        <f>RSQ(T4355:T4385,E4355:E4385)</f>
        <v>0.91995498974660861</v>
      </c>
      <c r="AD4355" s="9">
        <f>AA4355+(AB4355*55)</f>
        <v>170299.06173964869</v>
      </c>
      <c r="AE4355" s="10">
        <f>SUM(E4355:E4385)</f>
        <v>553</v>
      </c>
      <c r="AH4355" s="11"/>
    </row>
    <row r="4356" spans="1:34">
      <c r="A4356" s="1">
        <v>39053</v>
      </c>
      <c r="B4356" s="7" t="s">
        <v>68</v>
      </c>
      <c r="C4356" s="8" t="str">
        <f t="shared" si="796"/>
        <v>Sat</v>
      </c>
      <c r="E4356" s="10">
        <v>17</v>
      </c>
      <c r="F4356" s="9">
        <v>16313</v>
      </c>
      <c r="G4356" s="9">
        <v>11056</v>
      </c>
      <c r="H4356" s="61">
        <v>10249</v>
      </c>
      <c r="I4356" s="9">
        <v>1034</v>
      </c>
      <c r="J4356" s="9">
        <v>0</v>
      </c>
      <c r="K4356" s="9">
        <v>1548</v>
      </c>
      <c r="L4356" s="16">
        <v>23803</v>
      </c>
      <c r="M4356" s="16">
        <v>0</v>
      </c>
      <c r="O4356" s="11">
        <f t="shared" ref="O4356:O4419" si="807">SUM(F4356:M4356)</f>
        <v>64003</v>
      </c>
      <c r="P4356" s="11">
        <v>0</v>
      </c>
      <c r="Q4356" s="11">
        <f t="shared" ref="Q4356:Q4419" si="808">K4356-P4356</f>
        <v>1548</v>
      </c>
      <c r="S4356" s="11">
        <f t="shared" si="791"/>
        <v>64003</v>
      </c>
      <c r="T4356" s="11">
        <f t="shared" si="801"/>
        <v>64003</v>
      </c>
      <c r="U4356" s="11">
        <f t="shared" si="802"/>
        <v>26516</v>
      </c>
      <c r="V4356" s="11">
        <f t="shared" si="803"/>
        <v>40200</v>
      </c>
      <c r="W4356" s="12">
        <f t="shared" si="804"/>
        <v>0.62809555802071781</v>
      </c>
      <c r="X4356" s="11">
        <f t="shared" si="805"/>
        <v>23803</v>
      </c>
      <c r="Y4356" s="12">
        <f t="shared" si="806"/>
        <v>0.37190444197928224</v>
      </c>
      <c r="AH4356" s="11"/>
    </row>
    <row r="4357" spans="1:34">
      <c r="A4357" s="1">
        <v>39054</v>
      </c>
      <c r="B4357" s="7" t="s">
        <v>68</v>
      </c>
      <c r="C4357" s="8" t="str">
        <f t="shared" si="796"/>
        <v>Sun</v>
      </c>
      <c r="E4357" s="10">
        <v>22</v>
      </c>
      <c r="F4357" s="9">
        <v>26126</v>
      </c>
      <c r="G4357" s="9">
        <v>13297</v>
      </c>
      <c r="H4357" s="61">
        <v>12047</v>
      </c>
      <c r="I4357" s="9">
        <v>2770</v>
      </c>
      <c r="J4357" s="9">
        <v>0</v>
      </c>
      <c r="K4357" s="9">
        <v>1670</v>
      </c>
      <c r="L4357" s="16">
        <v>25836</v>
      </c>
      <c r="M4357" s="16">
        <v>0</v>
      </c>
      <c r="O4357" s="11">
        <f t="shared" si="807"/>
        <v>81746</v>
      </c>
      <c r="P4357" s="11">
        <v>0</v>
      </c>
      <c r="Q4357" s="11">
        <f t="shared" si="808"/>
        <v>1670</v>
      </c>
      <c r="S4357" s="11">
        <f t="shared" si="791"/>
        <v>81746</v>
      </c>
      <c r="T4357" s="11">
        <f t="shared" si="801"/>
        <v>81746</v>
      </c>
      <c r="U4357" s="11">
        <f t="shared" si="802"/>
        <v>17743</v>
      </c>
      <c r="V4357" s="11">
        <f t="shared" si="803"/>
        <v>55910</v>
      </c>
      <c r="W4357" s="12">
        <f t="shared" si="804"/>
        <v>0.68394783842634499</v>
      </c>
      <c r="X4357" s="11">
        <f t="shared" si="805"/>
        <v>25836</v>
      </c>
      <c r="Y4357" s="12">
        <f t="shared" si="806"/>
        <v>0.31605216157365495</v>
      </c>
      <c r="AH4357" s="11"/>
    </row>
    <row r="4358" spans="1:34">
      <c r="A4358" s="1">
        <v>39055</v>
      </c>
      <c r="B4358" s="7" t="s">
        <v>68</v>
      </c>
      <c r="C4358" s="8" t="str">
        <f t="shared" si="796"/>
        <v>Mon</v>
      </c>
      <c r="E4358" s="10">
        <v>28</v>
      </c>
      <c r="F4358" s="9">
        <v>35544</v>
      </c>
      <c r="G4358" s="9">
        <v>14653</v>
      </c>
      <c r="H4358" s="61">
        <v>13913</v>
      </c>
      <c r="I4358" s="9">
        <v>3467</v>
      </c>
      <c r="J4358" s="9">
        <v>0</v>
      </c>
      <c r="K4358" s="9">
        <v>10942</v>
      </c>
      <c r="L4358" s="16">
        <v>27828</v>
      </c>
      <c r="M4358" s="16">
        <v>0</v>
      </c>
      <c r="O4358" s="11">
        <f t="shared" si="807"/>
        <v>106347</v>
      </c>
      <c r="P4358" s="11">
        <v>0</v>
      </c>
      <c r="Q4358" s="11">
        <f t="shared" si="808"/>
        <v>10942</v>
      </c>
      <c r="S4358" s="11">
        <f t="shared" ref="S4358:S4385" si="809">O4358-P4358</f>
        <v>106347</v>
      </c>
      <c r="T4358" s="11">
        <f t="shared" si="801"/>
        <v>106347</v>
      </c>
      <c r="U4358" s="11">
        <f t="shared" si="802"/>
        <v>24601</v>
      </c>
      <c r="V4358" s="11">
        <f t="shared" si="803"/>
        <v>78519</v>
      </c>
      <c r="W4358" s="12">
        <f t="shared" si="804"/>
        <v>0.73832830263195015</v>
      </c>
      <c r="X4358" s="11">
        <f t="shared" si="805"/>
        <v>27828</v>
      </c>
      <c r="Y4358" s="12">
        <f t="shared" si="806"/>
        <v>0.26167169736804985</v>
      </c>
      <c r="AH4358" s="11"/>
    </row>
    <row r="4359" spans="1:34">
      <c r="A4359" s="1">
        <v>39056</v>
      </c>
      <c r="B4359" s="7" t="s">
        <v>68</v>
      </c>
      <c r="C4359" s="8" t="str">
        <f t="shared" si="796"/>
        <v>Tue</v>
      </c>
      <c r="E4359" s="10">
        <v>29</v>
      </c>
      <c r="F4359" s="9">
        <v>35127</v>
      </c>
      <c r="G4359" s="9">
        <v>14935</v>
      </c>
      <c r="H4359" s="61">
        <v>14469</v>
      </c>
      <c r="I4359" s="9">
        <v>4468</v>
      </c>
      <c r="J4359" s="9">
        <v>0</v>
      </c>
      <c r="K4359" s="9">
        <v>6797</v>
      </c>
      <c r="L4359" s="16">
        <v>28287</v>
      </c>
      <c r="M4359" s="16">
        <v>0</v>
      </c>
      <c r="O4359" s="11">
        <f t="shared" si="807"/>
        <v>104083</v>
      </c>
      <c r="P4359" s="11">
        <v>0</v>
      </c>
      <c r="Q4359" s="11">
        <f t="shared" si="808"/>
        <v>6797</v>
      </c>
      <c r="S4359" s="11">
        <f t="shared" si="809"/>
        <v>104083</v>
      </c>
      <c r="T4359" s="11">
        <f t="shared" si="801"/>
        <v>104083</v>
      </c>
      <c r="U4359" s="11">
        <f t="shared" si="802"/>
        <v>-2264</v>
      </c>
      <c r="V4359" s="11">
        <f t="shared" si="803"/>
        <v>75796</v>
      </c>
      <c r="W4359" s="12">
        <f t="shared" si="804"/>
        <v>0.72822651153406415</v>
      </c>
      <c r="X4359" s="11">
        <f t="shared" si="805"/>
        <v>28287</v>
      </c>
      <c r="Y4359" s="12">
        <f t="shared" si="806"/>
        <v>0.27177348846593585</v>
      </c>
      <c r="AH4359" s="11"/>
    </row>
    <row r="4360" spans="1:34">
      <c r="A4360" s="1">
        <v>39057</v>
      </c>
      <c r="B4360" s="7" t="s">
        <v>68</v>
      </c>
      <c r="C4360" s="8" t="str">
        <f t="shared" si="796"/>
        <v>Wed</v>
      </c>
      <c r="E4360" s="10">
        <v>19</v>
      </c>
      <c r="F4360" s="9">
        <v>22154</v>
      </c>
      <c r="G4360" s="9">
        <v>12743</v>
      </c>
      <c r="H4360" s="61">
        <v>11697</v>
      </c>
      <c r="I4360" s="9">
        <v>3324</v>
      </c>
      <c r="J4360" s="9">
        <v>0</v>
      </c>
      <c r="K4360" s="9">
        <v>3393</v>
      </c>
      <c r="L4360" s="16">
        <v>24441</v>
      </c>
      <c r="M4360" s="16">
        <v>0</v>
      </c>
      <c r="O4360" s="11">
        <f t="shared" si="807"/>
        <v>77752</v>
      </c>
      <c r="P4360" s="11">
        <v>0</v>
      </c>
      <c r="Q4360" s="11">
        <f t="shared" si="808"/>
        <v>3393</v>
      </c>
      <c r="S4360" s="11">
        <f t="shared" si="809"/>
        <v>77752</v>
      </c>
      <c r="T4360" s="11">
        <f t="shared" si="801"/>
        <v>77752</v>
      </c>
      <c r="U4360" s="11">
        <f t="shared" si="802"/>
        <v>-26331</v>
      </c>
      <c r="V4360" s="11">
        <f t="shared" si="803"/>
        <v>53311</v>
      </c>
      <c r="W4360" s="12">
        <f t="shared" si="804"/>
        <v>0.68565438831155467</v>
      </c>
      <c r="X4360" s="11">
        <f t="shared" si="805"/>
        <v>24441</v>
      </c>
      <c r="Y4360" s="12">
        <f t="shared" si="806"/>
        <v>0.31434561168844533</v>
      </c>
      <c r="AH4360" s="11"/>
    </row>
    <row r="4361" spans="1:34">
      <c r="A4361" s="1">
        <v>39058</v>
      </c>
      <c r="B4361" s="7" t="s">
        <v>68</v>
      </c>
      <c r="C4361" s="8" t="str">
        <f t="shared" si="796"/>
        <v>Thur</v>
      </c>
      <c r="E4361" s="10">
        <v>22</v>
      </c>
      <c r="F4361" s="9">
        <v>33300</v>
      </c>
      <c r="G4361" s="9">
        <v>14843</v>
      </c>
      <c r="H4361" s="61">
        <v>14358</v>
      </c>
      <c r="I4361" s="9">
        <v>4137</v>
      </c>
      <c r="J4361" s="9">
        <v>0</v>
      </c>
      <c r="K4361" s="9">
        <v>6405</v>
      </c>
      <c r="L4361" s="16">
        <v>28317</v>
      </c>
      <c r="M4361" s="16">
        <v>0</v>
      </c>
      <c r="O4361" s="11">
        <f t="shared" si="807"/>
        <v>101360</v>
      </c>
      <c r="P4361" s="11">
        <v>0</v>
      </c>
      <c r="Q4361" s="11">
        <f t="shared" si="808"/>
        <v>6405</v>
      </c>
      <c r="S4361" s="11">
        <f t="shared" si="809"/>
        <v>101360</v>
      </c>
      <c r="T4361" s="11">
        <f t="shared" si="801"/>
        <v>101360</v>
      </c>
      <c r="U4361" s="11">
        <f t="shared" si="802"/>
        <v>23608</v>
      </c>
      <c r="V4361" s="11">
        <f t="shared" si="803"/>
        <v>73043</v>
      </c>
      <c r="W4361" s="12">
        <f t="shared" si="804"/>
        <v>0.72062943962115233</v>
      </c>
      <c r="X4361" s="11">
        <f t="shared" si="805"/>
        <v>28317</v>
      </c>
      <c r="Y4361" s="12">
        <f t="shared" si="806"/>
        <v>0.27937056037884767</v>
      </c>
      <c r="AH4361" s="11"/>
    </row>
    <row r="4362" spans="1:34">
      <c r="A4362" s="1">
        <v>39059</v>
      </c>
      <c r="B4362" s="7" t="s">
        <v>68</v>
      </c>
      <c r="C4362" s="8" t="str">
        <f t="shared" si="796"/>
        <v>Fri</v>
      </c>
      <c r="E4362" s="10">
        <v>37</v>
      </c>
      <c r="F4362" s="9">
        <v>47682</v>
      </c>
      <c r="G4362" s="9">
        <v>16807</v>
      </c>
      <c r="H4362" s="61">
        <v>16854</v>
      </c>
      <c r="I4362" s="9">
        <v>5486</v>
      </c>
      <c r="J4362" s="9">
        <v>0</v>
      </c>
      <c r="K4362" s="9">
        <v>11175</v>
      </c>
      <c r="L4362" s="16">
        <v>32564</v>
      </c>
      <c r="M4362" s="16">
        <v>0</v>
      </c>
      <c r="O4362" s="11">
        <f t="shared" si="807"/>
        <v>130568</v>
      </c>
      <c r="P4362" s="11">
        <v>0</v>
      </c>
      <c r="Q4362" s="11">
        <f t="shared" si="808"/>
        <v>11175</v>
      </c>
      <c r="S4362" s="11">
        <f t="shared" si="809"/>
        <v>130568</v>
      </c>
      <c r="T4362" s="11">
        <f t="shared" si="801"/>
        <v>130568</v>
      </c>
      <c r="U4362" s="11">
        <f t="shared" si="802"/>
        <v>29208</v>
      </c>
      <c r="V4362" s="11">
        <f t="shared" si="803"/>
        <v>98004</v>
      </c>
      <c r="W4362" s="12">
        <f t="shared" si="804"/>
        <v>0.75059738986581703</v>
      </c>
      <c r="X4362" s="11">
        <f t="shared" si="805"/>
        <v>32564</v>
      </c>
      <c r="Y4362" s="12">
        <f t="shared" si="806"/>
        <v>0.24940261013418297</v>
      </c>
      <c r="AH4362" s="11"/>
    </row>
    <row r="4363" spans="1:34">
      <c r="A4363" s="1">
        <v>39060</v>
      </c>
      <c r="B4363" s="7" t="s">
        <v>68</v>
      </c>
      <c r="C4363" s="8" t="str">
        <f t="shared" si="796"/>
        <v>Sat</v>
      </c>
      <c r="E4363" s="10">
        <v>32</v>
      </c>
      <c r="F4363" s="9">
        <v>39206</v>
      </c>
      <c r="G4363" s="9">
        <v>15236</v>
      </c>
      <c r="H4363" s="61">
        <v>14669</v>
      </c>
      <c r="I4363" s="9">
        <v>4813</v>
      </c>
      <c r="J4363" s="9">
        <v>0</v>
      </c>
      <c r="K4363" s="9">
        <v>8071</v>
      </c>
      <c r="L4363" s="16">
        <v>29664</v>
      </c>
      <c r="M4363" s="16">
        <v>0</v>
      </c>
      <c r="O4363" s="11">
        <f t="shared" si="807"/>
        <v>111659</v>
      </c>
      <c r="P4363" s="11">
        <v>0</v>
      </c>
      <c r="Q4363" s="11">
        <f t="shared" si="808"/>
        <v>8071</v>
      </c>
      <c r="S4363" s="11">
        <f t="shared" si="809"/>
        <v>111659</v>
      </c>
      <c r="T4363" s="11">
        <f t="shared" si="801"/>
        <v>111659</v>
      </c>
      <c r="U4363" s="11">
        <f t="shared" si="802"/>
        <v>-18909</v>
      </c>
      <c r="V4363" s="11">
        <f t="shared" si="803"/>
        <v>81995</v>
      </c>
      <c r="W4363" s="12">
        <f t="shared" si="804"/>
        <v>0.73433399905068109</v>
      </c>
      <c r="X4363" s="11">
        <f t="shared" si="805"/>
        <v>29664</v>
      </c>
      <c r="Y4363" s="12">
        <f t="shared" si="806"/>
        <v>0.26566600094931891</v>
      </c>
      <c r="AH4363" s="11"/>
    </row>
    <row r="4364" spans="1:34">
      <c r="A4364" s="1">
        <v>39061</v>
      </c>
      <c r="B4364" s="7" t="s">
        <v>68</v>
      </c>
      <c r="C4364" s="8" t="str">
        <f t="shared" si="796"/>
        <v>Sun</v>
      </c>
      <c r="E4364" s="10">
        <v>20</v>
      </c>
      <c r="F4364" s="9">
        <v>25054</v>
      </c>
      <c r="G4364" s="9">
        <v>12807</v>
      </c>
      <c r="H4364" s="61">
        <v>12076</v>
      </c>
      <c r="I4364" s="9">
        <v>3538</v>
      </c>
      <c r="J4364" s="9">
        <v>0</v>
      </c>
      <c r="K4364" s="9">
        <v>3544</v>
      </c>
      <c r="L4364" s="16">
        <v>25617</v>
      </c>
      <c r="M4364" s="16">
        <v>0</v>
      </c>
      <c r="O4364" s="11">
        <f t="shared" si="807"/>
        <v>82636</v>
      </c>
      <c r="P4364" s="11">
        <v>0</v>
      </c>
      <c r="Q4364" s="11">
        <f t="shared" si="808"/>
        <v>3544</v>
      </c>
      <c r="S4364" s="11">
        <f t="shared" si="809"/>
        <v>82636</v>
      </c>
      <c r="T4364" s="11">
        <f t="shared" si="801"/>
        <v>82636</v>
      </c>
      <c r="U4364" s="11">
        <f t="shared" si="802"/>
        <v>-29023</v>
      </c>
      <c r="V4364" s="11">
        <f t="shared" si="803"/>
        <v>57019</v>
      </c>
      <c r="W4364" s="12">
        <f t="shared" si="804"/>
        <v>0.69000193620213945</v>
      </c>
      <c r="X4364" s="11">
        <f t="shared" si="805"/>
        <v>25617</v>
      </c>
      <c r="Y4364" s="12">
        <f t="shared" si="806"/>
        <v>0.30999806379786049</v>
      </c>
      <c r="AH4364" s="11"/>
    </row>
    <row r="4365" spans="1:34">
      <c r="A4365" s="1">
        <v>39062</v>
      </c>
      <c r="B4365" s="7" t="s">
        <v>68</v>
      </c>
      <c r="C4365" s="8" t="str">
        <f t="shared" si="796"/>
        <v>Mon</v>
      </c>
      <c r="E4365" s="10">
        <v>20</v>
      </c>
      <c r="F4365" s="9">
        <v>24118</v>
      </c>
      <c r="G4365" s="9">
        <v>12531</v>
      </c>
      <c r="H4365" s="61">
        <v>12377</v>
      </c>
      <c r="I4365" s="9">
        <v>3395</v>
      </c>
      <c r="J4365" s="9">
        <v>0</v>
      </c>
      <c r="K4365" s="9">
        <v>2884</v>
      </c>
      <c r="L4365" s="16">
        <v>25153</v>
      </c>
      <c r="M4365" s="16">
        <v>0</v>
      </c>
      <c r="O4365" s="11">
        <f t="shared" si="807"/>
        <v>80458</v>
      </c>
      <c r="P4365" s="11">
        <v>0</v>
      </c>
      <c r="Q4365" s="11">
        <f t="shared" si="808"/>
        <v>2884</v>
      </c>
      <c r="S4365" s="11">
        <f t="shared" si="809"/>
        <v>80458</v>
      </c>
      <c r="T4365" s="11">
        <f t="shared" si="801"/>
        <v>80458</v>
      </c>
      <c r="U4365" s="11">
        <f t="shared" si="802"/>
        <v>-2178</v>
      </c>
      <c r="V4365" s="11">
        <f t="shared" si="803"/>
        <v>55305</v>
      </c>
      <c r="W4365" s="12">
        <f t="shared" si="804"/>
        <v>0.68737726515697628</v>
      </c>
      <c r="X4365" s="11">
        <f t="shared" si="805"/>
        <v>25153</v>
      </c>
      <c r="Y4365" s="12">
        <f t="shared" si="806"/>
        <v>0.31262273484302366</v>
      </c>
      <c r="AH4365" s="11"/>
    </row>
    <row r="4366" spans="1:34">
      <c r="A4366" s="1">
        <v>39063</v>
      </c>
      <c r="B4366" s="7" t="s">
        <v>68</v>
      </c>
      <c r="C4366" s="8" t="str">
        <f t="shared" si="796"/>
        <v>Tue</v>
      </c>
      <c r="E4366" s="10">
        <v>14</v>
      </c>
      <c r="F4366" s="9">
        <v>15557</v>
      </c>
      <c r="G4366" s="9">
        <v>10753</v>
      </c>
      <c r="H4366" s="61">
        <v>10375</v>
      </c>
      <c r="I4366" s="9">
        <v>2802</v>
      </c>
      <c r="J4366" s="9">
        <v>0</v>
      </c>
      <c r="K4366" s="9">
        <v>1071</v>
      </c>
      <c r="L4366" s="16">
        <v>23270</v>
      </c>
      <c r="M4366" s="16">
        <v>0</v>
      </c>
      <c r="O4366" s="11">
        <f t="shared" si="807"/>
        <v>63828</v>
      </c>
      <c r="P4366" s="11">
        <v>0</v>
      </c>
      <c r="Q4366" s="11">
        <f t="shared" si="808"/>
        <v>1071</v>
      </c>
      <c r="S4366" s="11">
        <f t="shared" si="809"/>
        <v>63828</v>
      </c>
      <c r="T4366" s="11">
        <f t="shared" si="801"/>
        <v>63828</v>
      </c>
      <c r="U4366" s="11">
        <f t="shared" si="802"/>
        <v>-16630</v>
      </c>
      <c r="V4366" s="11">
        <f t="shared" si="803"/>
        <v>40558</v>
      </c>
      <c r="W4366" s="12">
        <f t="shared" si="804"/>
        <v>0.63542645860750768</v>
      </c>
      <c r="X4366" s="11">
        <f t="shared" si="805"/>
        <v>23270</v>
      </c>
      <c r="Y4366" s="12">
        <f t="shared" si="806"/>
        <v>0.36457354139249232</v>
      </c>
      <c r="AH4366" s="11"/>
    </row>
    <row r="4367" spans="1:34">
      <c r="A4367" s="1">
        <v>39064</v>
      </c>
      <c r="B4367" s="7" t="s">
        <v>68</v>
      </c>
      <c r="C4367" s="8" t="str">
        <f t="shared" si="796"/>
        <v>Wed</v>
      </c>
      <c r="E4367" s="10">
        <v>15</v>
      </c>
      <c r="F4367" s="9">
        <v>16757</v>
      </c>
      <c r="G4367" s="9">
        <v>10827</v>
      </c>
      <c r="H4367" s="61">
        <v>10546</v>
      </c>
      <c r="I4367" s="9">
        <v>3325</v>
      </c>
      <c r="J4367" s="9">
        <v>0</v>
      </c>
      <c r="K4367" s="9">
        <v>1750</v>
      </c>
      <c r="L4367" s="16">
        <v>23334</v>
      </c>
      <c r="M4367" s="16">
        <v>0</v>
      </c>
      <c r="O4367" s="11">
        <f t="shared" si="807"/>
        <v>66539</v>
      </c>
      <c r="P4367" s="11">
        <v>0</v>
      </c>
      <c r="Q4367" s="11">
        <f t="shared" si="808"/>
        <v>1750</v>
      </c>
      <c r="S4367" s="11">
        <f t="shared" si="809"/>
        <v>66539</v>
      </c>
      <c r="T4367" s="11">
        <f t="shared" si="801"/>
        <v>66539</v>
      </c>
      <c r="U4367" s="11">
        <f t="shared" si="802"/>
        <v>2711</v>
      </c>
      <c r="V4367" s="11">
        <f t="shared" si="803"/>
        <v>43205</v>
      </c>
      <c r="W4367" s="12">
        <f t="shared" si="804"/>
        <v>0.64931844482183376</v>
      </c>
      <c r="X4367" s="11">
        <f t="shared" si="805"/>
        <v>23334</v>
      </c>
      <c r="Y4367" s="12">
        <f t="shared" si="806"/>
        <v>0.35068155517816618</v>
      </c>
      <c r="AH4367" s="11"/>
    </row>
    <row r="4368" spans="1:34">
      <c r="A4368" s="1">
        <v>39065</v>
      </c>
      <c r="B4368" s="7" t="s">
        <v>68</v>
      </c>
      <c r="C4368" s="8" t="str">
        <f t="shared" si="796"/>
        <v>Thur</v>
      </c>
      <c r="E4368" s="10">
        <v>14</v>
      </c>
      <c r="F4368" s="9">
        <v>12117</v>
      </c>
      <c r="G4368" s="9">
        <v>9864</v>
      </c>
      <c r="H4368" s="61">
        <v>9537</v>
      </c>
      <c r="I4368" s="9">
        <v>2603</v>
      </c>
      <c r="J4368" s="9">
        <v>0</v>
      </c>
      <c r="K4368" s="9">
        <v>1501</v>
      </c>
      <c r="L4368" s="16">
        <v>22163</v>
      </c>
      <c r="M4368" s="16">
        <v>0</v>
      </c>
      <c r="O4368" s="11">
        <f t="shared" si="807"/>
        <v>57785</v>
      </c>
      <c r="P4368" s="11">
        <v>0</v>
      </c>
      <c r="Q4368" s="11">
        <f t="shared" si="808"/>
        <v>1501</v>
      </c>
      <c r="S4368" s="11">
        <f t="shared" si="809"/>
        <v>57785</v>
      </c>
      <c r="T4368" s="11">
        <f t="shared" si="801"/>
        <v>57785</v>
      </c>
      <c r="U4368" s="11">
        <f t="shared" si="802"/>
        <v>-8754</v>
      </c>
      <c r="V4368" s="11">
        <f t="shared" si="803"/>
        <v>35622</v>
      </c>
      <c r="W4368" s="12">
        <f t="shared" si="804"/>
        <v>0.6164575581898416</v>
      </c>
      <c r="X4368" s="11">
        <f t="shared" si="805"/>
        <v>22163</v>
      </c>
      <c r="Y4368" s="12">
        <f t="shared" si="806"/>
        <v>0.38354244181015834</v>
      </c>
      <c r="AH4368" s="11"/>
    </row>
    <row r="4369" spans="1:34">
      <c r="A4369" s="1">
        <v>39066</v>
      </c>
      <c r="B4369" s="7" t="s">
        <v>68</v>
      </c>
      <c r="C4369" s="8" t="str">
        <f t="shared" si="796"/>
        <v>Fri</v>
      </c>
      <c r="E4369" s="10">
        <v>13</v>
      </c>
      <c r="F4369" s="9">
        <v>12491</v>
      </c>
      <c r="G4369" s="9">
        <v>9815</v>
      </c>
      <c r="H4369" s="61">
        <v>9577</v>
      </c>
      <c r="I4369" s="9">
        <v>2168</v>
      </c>
      <c r="J4369" s="9">
        <v>0</v>
      </c>
      <c r="K4369" s="9">
        <v>1047</v>
      </c>
      <c r="L4369" s="16">
        <v>22292</v>
      </c>
      <c r="M4369" s="16">
        <v>0</v>
      </c>
      <c r="O4369" s="11">
        <f t="shared" si="807"/>
        <v>57390</v>
      </c>
      <c r="P4369" s="11">
        <v>0</v>
      </c>
      <c r="Q4369" s="11">
        <f t="shared" si="808"/>
        <v>1047</v>
      </c>
      <c r="S4369" s="11">
        <f t="shared" si="809"/>
        <v>57390</v>
      </c>
      <c r="T4369" s="11">
        <f t="shared" si="801"/>
        <v>57390</v>
      </c>
      <c r="U4369" s="11">
        <f t="shared" si="802"/>
        <v>-395</v>
      </c>
      <c r="V4369" s="11">
        <f t="shared" si="803"/>
        <v>35098</v>
      </c>
      <c r="W4369" s="12">
        <f t="shared" si="804"/>
        <v>0.61156995992333163</v>
      </c>
      <c r="X4369" s="11">
        <f t="shared" si="805"/>
        <v>22292</v>
      </c>
      <c r="Y4369" s="12">
        <f t="shared" si="806"/>
        <v>0.38843004007666843</v>
      </c>
      <c r="AH4369" s="11"/>
    </row>
    <row r="4370" spans="1:34">
      <c r="A4370" s="1">
        <v>39067</v>
      </c>
      <c r="B4370" s="7" t="s">
        <v>68</v>
      </c>
      <c r="C4370" s="8" t="str">
        <f t="shared" si="796"/>
        <v>Sat</v>
      </c>
      <c r="E4370" s="10">
        <v>19</v>
      </c>
      <c r="F4370" s="9">
        <v>18215</v>
      </c>
      <c r="G4370" s="9">
        <v>10925</v>
      </c>
      <c r="H4370" s="61">
        <v>10561</v>
      </c>
      <c r="I4370" s="9">
        <v>2780</v>
      </c>
      <c r="J4370" s="9">
        <v>0</v>
      </c>
      <c r="K4370" s="9">
        <v>1505</v>
      </c>
      <c r="L4370" s="16">
        <v>23838</v>
      </c>
      <c r="M4370" s="16">
        <v>0</v>
      </c>
      <c r="O4370" s="11">
        <f t="shared" si="807"/>
        <v>67824</v>
      </c>
      <c r="P4370" s="11">
        <v>0</v>
      </c>
      <c r="Q4370" s="11">
        <f t="shared" si="808"/>
        <v>1505</v>
      </c>
      <c r="S4370" s="11">
        <f t="shared" si="809"/>
        <v>67824</v>
      </c>
      <c r="T4370" s="11">
        <f t="shared" si="801"/>
        <v>67824</v>
      </c>
      <c r="U4370" s="11">
        <f t="shared" si="802"/>
        <v>10434</v>
      </c>
      <c r="V4370" s="11">
        <f t="shared" si="803"/>
        <v>43986</v>
      </c>
      <c r="W4370" s="12">
        <f t="shared" si="804"/>
        <v>0.64853149327671622</v>
      </c>
      <c r="X4370" s="11">
        <f t="shared" si="805"/>
        <v>23838</v>
      </c>
      <c r="Y4370" s="12">
        <f t="shared" si="806"/>
        <v>0.35146850672328378</v>
      </c>
      <c r="AH4370" s="11"/>
    </row>
    <row r="4371" spans="1:34">
      <c r="A4371" s="1">
        <v>39068</v>
      </c>
      <c r="B4371" s="7" t="s">
        <v>68</v>
      </c>
      <c r="C4371" s="8" t="str">
        <f t="shared" si="796"/>
        <v>Sun</v>
      </c>
      <c r="E4371" s="10">
        <v>10</v>
      </c>
      <c r="F4371" s="9">
        <v>7935</v>
      </c>
      <c r="G4371" s="9">
        <v>8666</v>
      </c>
      <c r="H4371" s="61">
        <v>8217</v>
      </c>
      <c r="I4371" s="9">
        <v>1729</v>
      </c>
      <c r="J4371" s="9">
        <v>0</v>
      </c>
      <c r="K4371" s="9">
        <v>1463</v>
      </c>
      <c r="L4371" s="16">
        <v>20607</v>
      </c>
      <c r="M4371" s="16">
        <v>0</v>
      </c>
      <c r="O4371" s="11">
        <f t="shared" si="807"/>
        <v>48617</v>
      </c>
      <c r="P4371" s="11">
        <v>0</v>
      </c>
      <c r="Q4371" s="11">
        <f t="shared" si="808"/>
        <v>1463</v>
      </c>
      <c r="S4371" s="11">
        <f t="shared" si="809"/>
        <v>48617</v>
      </c>
      <c r="T4371" s="11">
        <f t="shared" si="801"/>
        <v>48617</v>
      </c>
      <c r="U4371" s="11">
        <f t="shared" si="802"/>
        <v>-19207</v>
      </c>
      <c r="V4371" s="11">
        <f t="shared" si="803"/>
        <v>28010</v>
      </c>
      <c r="W4371" s="12">
        <f t="shared" si="804"/>
        <v>0.57613591953431931</v>
      </c>
      <c r="X4371" s="11">
        <f t="shared" si="805"/>
        <v>20607</v>
      </c>
      <c r="Y4371" s="12">
        <f t="shared" si="806"/>
        <v>0.42386408046568075</v>
      </c>
      <c r="AH4371" s="11"/>
    </row>
    <row r="4372" spans="1:34">
      <c r="A4372" s="1">
        <v>39069</v>
      </c>
      <c r="B4372" s="7" t="s">
        <v>68</v>
      </c>
      <c r="C4372" s="8" t="str">
        <f t="shared" si="796"/>
        <v>Mon</v>
      </c>
      <c r="E4372" s="10">
        <v>5</v>
      </c>
      <c r="F4372" s="9">
        <v>5620</v>
      </c>
      <c r="G4372" s="9">
        <v>8489</v>
      </c>
      <c r="H4372" s="61">
        <v>8250</v>
      </c>
      <c r="I4372" s="9">
        <v>867</v>
      </c>
      <c r="J4372" s="9">
        <v>0</v>
      </c>
      <c r="K4372" s="9">
        <v>1576</v>
      </c>
      <c r="L4372" s="16">
        <v>19816</v>
      </c>
      <c r="M4372" s="16">
        <v>0</v>
      </c>
      <c r="O4372" s="11">
        <f t="shared" si="807"/>
        <v>44618</v>
      </c>
      <c r="P4372" s="11">
        <v>0</v>
      </c>
      <c r="Q4372" s="11">
        <f t="shared" si="808"/>
        <v>1576</v>
      </c>
      <c r="S4372" s="11">
        <f t="shared" si="809"/>
        <v>44618</v>
      </c>
      <c r="T4372" s="11">
        <f t="shared" si="801"/>
        <v>44618</v>
      </c>
      <c r="U4372" s="11">
        <f t="shared" si="802"/>
        <v>-3999</v>
      </c>
      <c r="V4372" s="11">
        <f t="shared" si="803"/>
        <v>24802</v>
      </c>
      <c r="W4372" s="12">
        <f t="shared" si="804"/>
        <v>0.55587431081626248</v>
      </c>
      <c r="X4372" s="11">
        <f t="shared" si="805"/>
        <v>19816</v>
      </c>
      <c r="Y4372" s="12">
        <f t="shared" si="806"/>
        <v>0.44412568918373752</v>
      </c>
      <c r="AH4372" s="11"/>
    </row>
    <row r="4373" spans="1:34">
      <c r="A4373" s="1">
        <v>39070</v>
      </c>
      <c r="B4373" s="7" t="s">
        <v>68</v>
      </c>
      <c r="C4373" s="8" t="str">
        <f t="shared" si="796"/>
        <v>Tue</v>
      </c>
      <c r="E4373" s="10">
        <v>22</v>
      </c>
      <c r="F4373" s="9">
        <v>25441</v>
      </c>
      <c r="G4373" s="9">
        <v>12773</v>
      </c>
      <c r="H4373" s="61">
        <v>12745</v>
      </c>
      <c r="I4373" s="9">
        <v>3458</v>
      </c>
      <c r="J4373" s="9">
        <v>0</v>
      </c>
      <c r="K4373" s="9">
        <v>2801</v>
      </c>
      <c r="L4373" s="16">
        <v>25736</v>
      </c>
      <c r="M4373" s="16">
        <v>0</v>
      </c>
      <c r="O4373" s="11">
        <f t="shared" si="807"/>
        <v>82954</v>
      </c>
      <c r="P4373" s="11">
        <v>0</v>
      </c>
      <c r="Q4373" s="11">
        <f t="shared" si="808"/>
        <v>2801</v>
      </c>
      <c r="S4373" s="11">
        <f t="shared" si="809"/>
        <v>82954</v>
      </c>
      <c r="T4373" s="11">
        <f t="shared" si="801"/>
        <v>82954</v>
      </c>
      <c r="U4373" s="11">
        <f t="shared" si="802"/>
        <v>38336</v>
      </c>
      <c r="V4373" s="11">
        <f t="shared" si="803"/>
        <v>57218</v>
      </c>
      <c r="W4373" s="12">
        <f t="shared" si="804"/>
        <v>0.68975576825710638</v>
      </c>
      <c r="X4373" s="11">
        <f t="shared" si="805"/>
        <v>25736</v>
      </c>
      <c r="Y4373" s="12">
        <f t="shared" si="806"/>
        <v>0.31024423174289367</v>
      </c>
      <c r="AH4373" s="11"/>
    </row>
    <row r="4374" spans="1:34">
      <c r="A4374" s="1">
        <v>39071</v>
      </c>
      <c r="B4374" s="7" t="s">
        <v>68</v>
      </c>
      <c r="C4374" s="8" t="str">
        <f t="shared" si="796"/>
        <v>Wed</v>
      </c>
      <c r="E4374" s="10">
        <v>24</v>
      </c>
      <c r="F4374" s="9">
        <v>25957</v>
      </c>
      <c r="G4374" s="9">
        <v>13046</v>
      </c>
      <c r="H4374" s="61">
        <v>12953</v>
      </c>
      <c r="I4374" s="9">
        <v>3495</v>
      </c>
      <c r="J4374" s="9">
        <v>0</v>
      </c>
      <c r="K4374" s="9">
        <v>2340</v>
      </c>
      <c r="L4374" s="16">
        <v>25958</v>
      </c>
      <c r="M4374" s="16">
        <v>0</v>
      </c>
      <c r="O4374" s="11">
        <f t="shared" si="807"/>
        <v>83749</v>
      </c>
      <c r="P4374" s="11">
        <v>0</v>
      </c>
      <c r="Q4374" s="11">
        <f t="shared" si="808"/>
        <v>2340</v>
      </c>
      <c r="S4374" s="11">
        <f t="shared" si="809"/>
        <v>83749</v>
      </c>
      <c r="T4374" s="11">
        <f t="shared" si="801"/>
        <v>83749</v>
      </c>
      <c r="U4374" s="11">
        <f t="shared" si="802"/>
        <v>795</v>
      </c>
      <c r="V4374" s="11">
        <f t="shared" si="803"/>
        <v>57791</v>
      </c>
      <c r="W4374" s="12">
        <f t="shared" si="804"/>
        <v>0.69005003044812474</v>
      </c>
      <c r="X4374" s="11">
        <f t="shared" si="805"/>
        <v>25958</v>
      </c>
      <c r="Y4374" s="12">
        <f t="shared" si="806"/>
        <v>0.30994996955187526</v>
      </c>
      <c r="AH4374" s="11"/>
    </row>
    <row r="4375" spans="1:34">
      <c r="A4375" s="1">
        <v>39072</v>
      </c>
      <c r="B4375" s="7" t="s">
        <v>68</v>
      </c>
      <c r="C4375" s="8" t="str">
        <f t="shared" si="796"/>
        <v>Thur</v>
      </c>
      <c r="E4375" s="10">
        <v>14</v>
      </c>
      <c r="F4375" s="9">
        <v>14583</v>
      </c>
      <c r="G4375" s="9">
        <v>10255</v>
      </c>
      <c r="H4375" s="61">
        <v>10138</v>
      </c>
      <c r="I4375" s="9">
        <v>2246</v>
      </c>
      <c r="J4375" s="9">
        <v>0</v>
      </c>
      <c r="K4375" s="9">
        <v>1049</v>
      </c>
      <c r="L4375" s="16">
        <v>22730</v>
      </c>
      <c r="M4375" s="16">
        <v>0</v>
      </c>
      <c r="O4375" s="11">
        <f t="shared" si="807"/>
        <v>61001</v>
      </c>
      <c r="P4375" s="11">
        <v>0</v>
      </c>
      <c r="Q4375" s="11">
        <f t="shared" si="808"/>
        <v>1049</v>
      </c>
      <c r="S4375" s="11">
        <f t="shared" si="809"/>
        <v>61001</v>
      </c>
      <c r="T4375" s="11">
        <f t="shared" si="801"/>
        <v>61001</v>
      </c>
      <c r="U4375" s="11">
        <f t="shared" si="802"/>
        <v>-22748</v>
      </c>
      <c r="V4375" s="11">
        <f t="shared" si="803"/>
        <v>38271</v>
      </c>
      <c r="W4375" s="12">
        <f t="shared" si="804"/>
        <v>0.62738315765315322</v>
      </c>
      <c r="X4375" s="11">
        <f t="shared" si="805"/>
        <v>22730</v>
      </c>
      <c r="Y4375" s="12">
        <f t="shared" si="806"/>
        <v>0.37261684234684678</v>
      </c>
      <c r="AH4375" s="11"/>
    </row>
    <row r="4376" spans="1:34">
      <c r="A4376" s="1">
        <v>39073</v>
      </c>
      <c r="B4376" s="7" t="s">
        <v>68</v>
      </c>
      <c r="C4376" s="8" t="str">
        <f t="shared" si="796"/>
        <v>Fri</v>
      </c>
      <c r="E4376" s="10">
        <v>7</v>
      </c>
      <c r="F4376" s="9">
        <v>7205</v>
      </c>
      <c r="G4376" s="9">
        <v>8260</v>
      </c>
      <c r="H4376" s="61">
        <v>7566</v>
      </c>
      <c r="I4376" s="9">
        <v>1393</v>
      </c>
      <c r="J4376" s="9">
        <v>0</v>
      </c>
      <c r="K4376" s="9">
        <v>2927</v>
      </c>
      <c r="L4376" s="16">
        <v>20445</v>
      </c>
      <c r="M4376" s="16">
        <v>0</v>
      </c>
      <c r="O4376" s="11">
        <f t="shared" si="807"/>
        <v>47796</v>
      </c>
      <c r="P4376" s="11">
        <v>0</v>
      </c>
      <c r="Q4376" s="11">
        <f t="shared" si="808"/>
        <v>2927</v>
      </c>
      <c r="S4376" s="11">
        <f t="shared" si="809"/>
        <v>47796</v>
      </c>
      <c r="T4376" s="11">
        <f t="shared" si="801"/>
        <v>47796</v>
      </c>
      <c r="U4376" s="11">
        <f t="shared" si="802"/>
        <v>-13205</v>
      </c>
      <c r="V4376" s="11">
        <f t="shared" si="803"/>
        <v>27351</v>
      </c>
      <c r="W4376" s="12">
        <f t="shared" si="804"/>
        <v>0.57224453929199093</v>
      </c>
      <c r="X4376" s="11">
        <f t="shared" si="805"/>
        <v>20445</v>
      </c>
      <c r="Y4376" s="12">
        <f t="shared" si="806"/>
        <v>0.42775546070800902</v>
      </c>
      <c r="AH4376" s="11"/>
    </row>
    <row r="4377" spans="1:34">
      <c r="A4377" s="1">
        <v>39074</v>
      </c>
      <c r="B4377" s="7" t="s">
        <v>68</v>
      </c>
      <c r="C4377" s="8" t="str">
        <f t="shared" si="796"/>
        <v>Sat</v>
      </c>
      <c r="E4377" s="10">
        <v>8</v>
      </c>
      <c r="F4377" s="9">
        <v>9010</v>
      </c>
      <c r="G4377" s="9">
        <v>8412</v>
      </c>
      <c r="H4377" s="61">
        <v>7730</v>
      </c>
      <c r="I4377" s="9">
        <v>1085</v>
      </c>
      <c r="J4377" s="9">
        <v>0</v>
      </c>
      <c r="K4377" s="9">
        <v>3389</v>
      </c>
      <c r="L4377" s="16">
        <v>21338</v>
      </c>
      <c r="M4377" s="16">
        <v>0</v>
      </c>
      <c r="O4377" s="11">
        <f t="shared" si="807"/>
        <v>50964</v>
      </c>
      <c r="P4377" s="11">
        <v>0</v>
      </c>
      <c r="Q4377" s="11">
        <f t="shared" si="808"/>
        <v>3389</v>
      </c>
      <c r="S4377" s="11">
        <f t="shared" si="809"/>
        <v>50964</v>
      </c>
      <c r="T4377" s="11">
        <f t="shared" si="801"/>
        <v>50964</v>
      </c>
      <c r="U4377" s="11">
        <f t="shared" si="802"/>
        <v>3168</v>
      </c>
      <c r="V4377" s="11">
        <f t="shared" si="803"/>
        <v>29626</v>
      </c>
      <c r="W4377" s="12">
        <f t="shared" si="804"/>
        <v>0.58131229887763913</v>
      </c>
      <c r="X4377" s="11">
        <f t="shared" si="805"/>
        <v>21338</v>
      </c>
      <c r="Y4377" s="12">
        <f t="shared" si="806"/>
        <v>0.41868770112236087</v>
      </c>
      <c r="AH4377" s="11"/>
    </row>
    <row r="4378" spans="1:34">
      <c r="A4378" s="1">
        <v>39075</v>
      </c>
      <c r="B4378" s="7" t="s">
        <v>68</v>
      </c>
      <c r="C4378" s="8" t="str">
        <f t="shared" si="796"/>
        <v>Sun</v>
      </c>
      <c r="E4378" s="10">
        <v>19</v>
      </c>
      <c r="F4378" s="9">
        <v>16665</v>
      </c>
      <c r="G4378" s="9">
        <v>10107</v>
      </c>
      <c r="H4378" s="61">
        <v>9236</v>
      </c>
      <c r="I4378" s="9">
        <v>2606</v>
      </c>
      <c r="J4378" s="9">
        <v>0</v>
      </c>
      <c r="K4378" s="9">
        <v>3648</v>
      </c>
      <c r="L4378" s="16">
        <v>23925</v>
      </c>
      <c r="M4378" s="16">
        <v>0</v>
      </c>
      <c r="O4378" s="11">
        <f t="shared" si="807"/>
        <v>66187</v>
      </c>
      <c r="P4378" s="11">
        <v>0</v>
      </c>
      <c r="Q4378" s="11">
        <f t="shared" si="808"/>
        <v>3648</v>
      </c>
      <c r="S4378" s="11">
        <f t="shared" si="809"/>
        <v>66187</v>
      </c>
      <c r="T4378" s="11">
        <f t="shared" si="801"/>
        <v>66187</v>
      </c>
      <c r="U4378" s="11">
        <f t="shared" si="802"/>
        <v>15223</v>
      </c>
      <c r="V4378" s="11">
        <f t="shared" si="803"/>
        <v>42262</v>
      </c>
      <c r="W4378" s="12">
        <f t="shared" si="804"/>
        <v>0.63852418148579027</v>
      </c>
      <c r="X4378" s="11">
        <f t="shared" si="805"/>
        <v>23925</v>
      </c>
      <c r="Y4378" s="12">
        <f t="shared" si="806"/>
        <v>0.36147581851420973</v>
      </c>
      <c r="AH4378" s="11"/>
    </row>
    <row r="4379" spans="1:34">
      <c r="A4379" s="1">
        <v>39076</v>
      </c>
      <c r="B4379" s="7" t="s">
        <v>68</v>
      </c>
      <c r="C4379" s="8" t="str">
        <f t="shared" si="796"/>
        <v>Mon</v>
      </c>
      <c r="E4379" s="10">
        <v>15</v>
      </c>
      <c r="F4379" s="9">
        <v>15018</v>
      </c>
      <c r="G4379" s="9">
        <v>9708</v>
      </c>
      <c r="H4379" s="61">
        <v>8557</v>
      </c>
      <c r="I4379" s="9">
        <v>1617</v>
      </c>
      <c r="J4379" s="9">
        <v>0</v>
      </c>
      <c r="K4379" s="9">
        <v>3286</v>
      </c>
      <c r="L4379" s="16">
        <v>23295</v>
      </c>
      <c r="M4379" s="16">
        <v>0</v>
      </c>
      <c r="O4379" s="11">
        <f t="shared" si="807"/>
        <v>61481</v>
      </c>
      <c r="P4379" s="11">
        <v>0</v>
      </c>
      <c r="Q4379" s="11">
        <f t="shared" si="808"/>
        <v>3286</v>
      </c>
      <c r="S4379" s="11">
        <f t="shared" si="809"/>
        <v>61481</v>
      </c>
      <c r="T4379" s="11">
        <f t="shared" si="801"/>
        <v>61481</v>
      </c>
      <c r="U4379" s="11">
        <f t="shared" si="802"/>
        <v>-4706</v>
      </c>
      <c r="V4379" s="11">
        <f t="shared" si="803"/>
        <v>38186</v>
      </c>
      <c r="W4379" s="12">
        <f t="shared" si="804"/>
        <v>0.62110245441681167</v>
      </c>
      <c r="X4379" s="11">
        <f t="shared" si="805"/>
        <v>23295</v>
      </c>
      <c r="Y4379" s="12">
        <f t="shared" si="806"/>
        <v>0.37889754558318828</v>
      </c>
      <c r="AH4379" s="11"/>
    </row>
    <row r="4380" spans="1:34">
      <c r="A4380" s="1">
        <v>39077</v>
      </c>
      <c r="B4380" s="7" t="s">
        <v>68</v>
      </c>
      <c r="C4380" s="8" t="str">
        <f t="shared" si="796"/>
        <v>Tue</v>
      </c>
      <c r="E4380" s="10">
        <v>13</v>
      </c>
      <c r="F4380" s="9">
        <v>15170</v>
      </c>
      <c r="G4380" s="9">
        <v>10275</v>
      </c>
      <c r="H4380" s="61">
        <v>9407</v>
      </c>
      <c r="I4380" s="9">
        <v>1383</v>
      </c>
      <c r="J4380" s="9">
        <v>0</v>
      </c>
      <c r="K4380" s="9">
        <v>3556</v>
      </c>
      <c r="L4380" s="16">
        <v>23944</v>
      </c>
      <c r="M4380" s="16">
        <v>0</v>
      </c>
      <c r="O4380" s="11">
        <f t="shared" si="807"/>
        <v>63735</v>
      </c>
      <c r="P4380" s="11">
        <v>0</v>
      </c>
      <c r="Q4380" s="11">
        <f t="shared" si="808"/>
        <v>3556</v>
      </c>
      <c r="S4380" s="11">
        <f t="shared" si="809"/>
        <v>63735</v>
      </c>
      <c r="T4380" s="11">
        <f t="shared" si="801"/>
        <v>63735</v>
      </c>
      <c r="U4380" s="11">
        <f t="shared" si="802"/>
        <v>2254</v>
      </c>
      <c r="V4380" s="11">
        <f t="shared" si="803"/>
        <v>39791</v>
      </c>
      <c r="W4380" s="12">
        <f t="shared" si="804"/>
        <v>0.62431944771318737</v>
      </c>
      <c r="X4380" s="11">
        <f t="shared" si="805"/>
        <v>23944</v>
      </c>
      <c r="Y4380" s="12">
        <f t="shared" si="806"/>
        <v>0.37568055228681257</v>
      </c>
      <c r="AH4380" s="11"/>
    </row>
    <row r="4381" spans="1:34">
      <c r="A4381" s="1">
        <v>39078</v>
      </c>
      <c r="B4381" s="7" t="s">
        <v>68</v>
      </c>
      <c r="C4381" s="8" t="str">
        <f t="shared" si="796"/>
        <v>Wed</v>
      </c>
      <c r="E4381" s="10">
        <v>23</v>
      </c>
      <c r="F4381" s="9">
        <v>26988</v>
      </c>
      <c r="G4381" s="9">
        <v>12916</v>
      </c>
      <c r="H4381" s="61">
        <v>12129</v>
      </c>
      <c r="I4381" s="9">
        <v>3664</v>
      </c>
      <c r="J4381" s="9">
        <v>0</v>
      </c>
      <c r="K4381" s="9">
        <v>5190</v>
      </c>
      <c r="L4381" s="16">
        <v>26513</v>
      </c>
      <c r="M4381" s="16">
        <v>0</v>
      </c>
      <c r="O4381" s="11">
        <f t="shared" si="807"/>
        <v>87400</v>
      </c>
      <c r="P4381" s="11">
        <v>0</v>
      </c>
      <c r="Q4381" s="11">
        <f t="shared" si="808"/>
        <v>5190</v>
      </c>
      <c r="S4381" s="11">
        <f t="shared" si="809"/>
        <v>87400</v>
      </c>
      <c r="T4381" s="11">
        <f t="shared" si="801"/>
        <v>87400</v>
      </c>
      <c r="U4381" s="11">
        <f t="shared" si="802"/>
        <v>23665</v>
      </c>
      <c r="V4381" s="11">
        <f t="shared" si="803"/>
        <v>60887</v>
      </c>
      <c r="W4381" s="12">
        <f t="shared" si="804"/>
        <v>0.6966475972540046</v>
      </c>
      <c r="X4381" s="11">
        <f t="shared" si="805"/>
        <v>26513</v>
      </c>
      <c r="Y4381" s="12">
        <f t="shared" si="806"/>
        <v>0.3033524027459954</v>
      </c>
      <c r="AH4381" s="11"/>
    </row>
    <row r="4382" spans="1:34">
      <c r="A4382" s="1">
        <v>39079</v>
      </c>
      <c r="B4382" s="7" t="s">
        <v>68</v>
      </c>
      <c r="C4382" s="8" t="str">
        <f t="shared" si="796"/>
        <v>Thur</v>
      </c>
      <c r="E4382" s="10">
        <v>20</v>
      </c>
      <c r="F4382" s="9">
        <v>22717</v>
      </c>
      <c r="G4382" s="9">
        <v>11855</v>
      </c>
      <c r="H4382" s="61">
        <v>10944</v>
      </c>
      <c r="I4382" s="9">
        <v>3460</v>
      </c>
      <c r="J4382" s="9">
        <v>0</v>
      </c>
      <c r="K4382" s="9">
        <v>4627</v>
      </c>
      <c r="L4382" s="16">
        <v>24866</v>
      </c>
      <c r="M4382" s="16">
        <v>0</v>
      </c>
      <c r="O4382" s="11">
        <f t="shared" si="807"/>
        <v>78469</v>
      </c>
      <c r="P4382" s="11">
        <v>0</v>
      </c>
      <c r="Q4382" s="11">
        <f t="shared" si="808"/>
        <v>4627</v>
      </c>
      <c r="S4382" s="11">
        <f t="shared" si="809"/>
        <v>78469</v>
      </c>
      <c r="T4382" s="11">
        <f t="shared" si="801"/>
        <v>78469</v>
      </c>
      <c r="U4382" s="11">
        <f t="shared" si="802"/>
        <v>-8931</v>
      </c>
      <c r="V4382" s="11">
        <f t="shared" si="803"/>
        <v>53603</v>
      </c>
      <c r="W4382" s="12">
        <f t="shared" si="804"/>
        <v>0.68311052772432423</v>
      </c>
      <c r="X4382" s="11">
        <f t="shared" si="805"/>
        <v>24866</v>
      </c>
      <c r="Y4382" s="12">
        <f t="shared" si="806"/>
        <v>0.31688947227567577</v>
      </c>
      <c r="AH4382" s="11"/>
    </row>
    <row r="4383" spans="1:34">
      <c r="A4383" s="1">
        <v>39080</v>
      </c>
      <c r="B4383" s="7" t="s">
        <v>68</v>
      </c>
      <c r="C4383" s="8" t="str">
        <f t="shared" si="796"/>
        <v>Fri</v>
      </c>
      <c r="E4383" s="10">
        <v>20</v>
      </c>
      <c r="F4383" s="9">
        <v>21215</v>
      </c>
      <c r="G4383" s="9">
        <v>11392</v>
      </c>
      <c r="H4383" s="61">
        <v>10318</v>
      </c>
      <c r="I4383" s="9">
        <v>3099</v>
      </c>
      <c r="J4383" s="9">
        <v>0</v>
      </c>
      <c r="K4383" s="9">
        <v>4248</v>
      </c>
      <c r="L4383" s="16">
        <v>25085</v>
      </c>
      <c r="M4383" s="16">
        <v>0</v>
      </c>
      <c r="O4383" s="11">
        <f t="shared" si="807"/>
        <v>75357</v>
      </c>
      <c r="P4383" s="11">
        <v>0</v>
      </c>
      <c r="Q4383" s="11">
        <f t="shared" si="808"/>
        <v>4248</v>
      </c>
      <c r="S4383" s="11">
        <f t="shared" si="809"/>
        <v>75357</v>
      </c>
      <c r="T4383" s="11">
        <f t="shared" si="801"/>
        <v>75357</v>
      </c>
      <c r="U4383" s="11">
        <f t="shared" si="802"/>
        <v>-3112</v>
      </c>
      <c r="V4383" s="11">
        <f t="shared" si="803"/>
        <v>50272</v>
      </c>
      <c r="W4383" s="12">
        <f t="shared" si="804"/>
        <v>0.6671178523561182</v>
      </c>
      <c r="X4383" s="11">
        <f t="shared" si="805"/>
        <v>25085</v>
      </c>
      <c r="Y4383" s="12">
        <f t="shared" si="806"/>
        <v>0.3328821476438818</v>
      </c>
      <c r="AH4383" s="11"/>
    </row>
    <row r="4384" spans="1:34">
      <c r="A4384" s="1">
        <v>39081</v>
      </c>
      <c r="B4384" s="7" t="s">
        <v>68</v>
      </c>
      <c r="C4384" s="8" t="str">
        <f t="shared" si="796"/>
        <v>Sat</v>
      </c>
      <c r="E4384" s="10">
        <v>20</v>
      </c>
      <c r="F4384" s="9">
        <v>17061</v>
      </c>
      <c r="G4384" s="9">
        <v>10479</v>
      </c>
      <c r="H4384" s="61">
        <v>9382</v>
      </c>
      <c r="I4384" s="9">
        <v>2782</v>
      </c>
      <c r="J4384" s="9">
        <v>0</v>
      </c>
      <c r="K4384" s="9">
        <v>3636</v>
      </c>
      <c r="L4384" s="16">
        <v>23892</v>
      </c>
      <c r="M4384" s="16">
        <v>0</v>
      </c>
      <c r="O4384" s="11">
        <f t="shared" si="807"/>
        <v>67232</v>
      </c>
      <c r="P4384" s="11">
        <v>0</v>
      </c>
      <c r="Q4384" s="11">
        <f t="shared" si="808"/>
        <v>3636</v>
      </c>
      <c r="S4384" s="11">
        <f t="shared" si="809"/>
        <v>67232</v>
      </c>
      <c r="T4384" s="11">
        <f t="shared" si="801"/>
        <v>67232</v>
      </c>
      <c r="U4384" s="11">
        <f t="shared" si="802"/>
        <v>-8125</v>
      </c>
      <c r="V4384" s="11">
        <f t="shared" si="803"/>
        <v>43340</v>
      </c>
      <c r="W4384" s="12">
        <f t="shared" si="804"/>
        <v>0.64463350785340312</v>
      </c>
      <c r="X4384" s="11">
        <f t="shared" si="805"/>
        <v>23892</v>
      </c>
      <c r="Y4384" s="12">
        <f t="shared" si="806"/>
        <v>0.35536649214659688</v>
      </c>
      <c r="AH4384" s="11"/>
    </row>
    <row r="4385" spans="1:34">
      <c r="A4385" s="1">
        <v>39082</v>
      </c>
      <c r="B4385" s="7" t="s">
        <v>68</v>
      </c>
      <c r="C4385" s="8" t="str">
        <f t="shared" si="796"/>
        <v>Sun</v>
      </c>
      <c r="E4385" s="10">
        <v>12</v>
      </c>
      <c r="F4385" s="9">
        <v>10791</v>
      </c>
      <c r="G4385" s="9">
        <v>8740</v>
      </c>
      <c r="H4385" s="61">
        <v>7663</v>
      </c>
      <c r="I4385" s="9">
        <v>1912</v>
      </c>
      <c r="J4385" s="9">
        <v>0</v>
      </c>
      <c r="K4385" s="9">
        <v>3237</v>
      </c>
      <c r="L4385" s="16">
        <v>21498</v>
      </c>
      <c r="M4385" s="16">
        <v>0</v>
      </c>
      <c r="O4385" s="11">
        <f t="shared" si="807"/>
        <v>53841</v>
      </c>
      <c r="P4385" s="11">
        <v>0</v>
      </c>
      <c r="Q4385" s="11">
        <f t="shared" si="808"/>
        <v>3237</v>
      </c>
      <c r="S4385" s="11">
        <f t="shared" si="809"/>
        <v>53841</v>
      </c>
      <c r="T4385" s="11">
        <f t="shared" si="801"/>
        <v>53841</v>
      </c>
      <c r="U4385" s="11">
        <f t="shared" si="802"/>
        <v>-13391</v>
      </c>
      <c r="V4385" s="11">
        <f t="shared" si="803"/>
        <v>32343</v>
      </c>
      <c r="W4385" s="12">
        <f t="shared" si="804"/>
        <v>0.60071321112163589</v>
      </c>
      <c r="X4385" s="11">
        <f t="shared" si="805"/>
        <v>21498</v>
      </c>
      <c r="Y4385" s="12">
        <f t="shared" si="806"/>
        <v>0.39928678887836405</v>
      </c>
      <c r="AH4385" s="11"/>
    </row>
    <row r="4386" spans="1:34">
      <c r="A4386" s="1">
        <v>39083</v>
      </c>
      <c r="B4386" s="7" t="s">
        <v>57</v>
      </c>
      <c r="C4386" s="8" t="str">
        <f t="shared" si="796"/>
        <v>Mon</v>
      </c>
      <c r="E4386" s="10">
        <v>9</v>
      </c>
      <c r="F4386" s="9">
        <v>12941</v>
      </c>
      <c r="G4386" s="9">
        <v>9425</v>
      </c>
      <c r="H4386" s="61">
        <v>8864</v>
      </c>
      <c r="I4386" s="9">
        <v>1570</v>
      </c>
      <c r="J4386" s="9">
        <v>0</v>
      </c>
      <c r="K4386" s="9">
        <v>3100</v>
      </c>
      <c r="L4386" s="16">
        <v>22384</v>
      </c>
      <c r="M4386" s="16">
        <v>0</v>
      </c>
      <c r="O4386" s="11">
        <f t="shared" si="807"/>
        <v>58284</v>
      </c>
      <c r="P4386" s="11">
        <v>0</v>
      </c>
      <c r="Q4386" s="11">
        <f t="shared" si="808"/>
        <v>3100</v>
      </c>
      <c r="S4386" s="11">
        <f t="shared" ref="S4386:S4444" si="810">O4386-P4386</f>
        <v>58284</v>
      </c>
      <c r="T4386" s="11">
        <f t="shared" si="801"/>
        <v>58284</v>
      </c>
      <c r="U4386" s="11">
        <f t="shared" ref="U4386:U4444" si="811">S4386-S4385</f>
        <v>4443</v>
      </c>
      <c r="V4386" s="11">
        <f t="shared" si="803"/>
        <v>35900</v>
      </c>
      <c r="W4386" s="12">
        <f t="shared" ref="W4386:W4416" si="812">V4386/S4386</f>
        <v>0.6159494887104523</v>
      </c>
      <c r="X4386" s="11">
        <f t="shared" ref="X4386:X4416" si="813">SUM(L4386:M4386)</f>
        <v>22384</v>
      </c>
      <c r="Y4386" s="12">
        <f t="shared" ref="Y4386:Y4416" si="814">X4386/S4386</f>
        <v>0.38405051128954776</v>
      </c>
      <c r="AA4386" s="9">
        <f>INTERCEPT(T4386:T4416,E4386:E4416)</f>
        <v>29777.911280320302</v>
      </c>
      <c r="AB4386" s="9">
        <f>SLOPE(T4386:T4416,E4386:E4416)</f>
        <v>2825.233409215793</v>
      </c>
      <c r="AC4386" s="12">
        <f>RSQ(T4386:T4416,E4386:E4416)</f>
        <v>0.97830766009260584</v>
      </c>
      <c r="AD4386" s="9">
        <f>AA4386+(AB4386*55)</f>
        <v>185165.7487871889</v>
      </c>
      <c r="AE4386" s="10">
        <f>SUM(E4386:E4416)</f>
        <v>663</v>
      </c>
      <c r="AH4386" s="11"/>
    </row>
    <row r="4387" spans="1:34">
      <c r="A4387" s="1">
        <v>39084</v>
      </c>
      <c r="B4387" s="7" t="s">
        <v>57</v>
      </c>
      <c r="C4387" s="8" t="str">
        <f t="shared" si="796"/>
        <v>Tue</v>
      </c>
      <c r="E4387" s="10">
        <v>23</v>
      </c>
      <c r="F4387" s="9">
        <v>25223</v>
      </c>
      <c r="G4387" s="9">
        <v>12668</v>
      </c>
      <c r="H4387" s="61">
        <v>12549</v>
      </c>
      <c r="I4387" s="9">
        <v>3627</v>
      </c>
      <c r="J4387" s="9">
        <v>0</v>
      </c>
      <c r="K4387" s="9">
        <v>4520</v>
      </c>
      <c r="L4387" s="16">
        <v>25971</v>
      </c>
      <c r="M4387" s="16">
        <v>0</v>
      </c>
      <c r="O4387" s="11">
        <f t="shared" si="807"/>
        <v>84558</v>
      </c>
      <c r="P4387" s="11">
        <v>0</v>
      </c>
      <c r="Q4387" s="11">
        <f t="shared" si="808"/>
        <v>4520</v>
      </c>
      <c r="S4387" s="11">
        <f t="shared" si="810"/>
        <v>84558</v>
      </c>
      <c r="T4387" s="11">
        <f t="shared" si="801"/>
        <v>84558</v>
      </c>
      <c r="U4387" s="11">
        <f t="shared" si="811"/>
        <v>26274</v>
      </c>
      <c r="V4387" s="11">
        <f t="shared" si="803"/>
        <v>58587</v>
      </c>
      <c r="W4387" s="12">
        <f t="shared" si="812"/>
        <v>0.69286170439225148</v>
      </c>
      <c r="X4387" s="11">
        <f t="shared" si="813"/>
        <v>25971</v>
      </c>
      <c r="Y4387" s="12">
        <f t="shared" si="814"/>
        <v>0.30713829560774852</v>
      </c>
      <c r="AH4387" s="11"/>
    </row>
    <row r="4388" spans="1:34">
      <c r="A4388" s="1">
        <v>39085</v>
      </c>
      <c r="B4388" s="7" t="s">
        <v>57</v>
      </c>
      <c r="C4388" s="8" t="str">
        <f t="shared" si="796"/>
        <v>Wed</v>
      </c>
      <c r="E4388" s="10">
        <v>18</v>
      </c>
      <c r="F4388" s="9">
        <v>19377</v>
      </c>
      <c r="G4388" s="9">
        <v>11898</v>
      </c>
      <c r="H4388" s="61">
        <v>11341</v>
      </c>
      <c r="I4388" s="9">
        <v>3009</v>
      </c>
      <c r="J4388" s="9">
        <v>0</v>
      </c>
      <c r="K4388" s="9">
        <v>3818</v>
      </c>
      <c r="L4388" s="16">
        <v>23013</v>
      </c>
      <c r="M4388" s="16">
        <v>0</v>
      </c>
      <c r="O4388" s="11">
        <f t="shared" si="807"/>
        <v>72456</v>
      </c>
      <c r="P4388" s="11">
        <v>0</v>
      </c>
      <c r="Q4388" s="11">
        <f t="shared" si="808"/>
        <v>3818</v>
      </c>
      <c r="S4388" s="11">
        <f t="shared" si="810"/>
        <v>72456</v>
      </c>
      <c r="T4388" s="11">
        <f t="shared" si="801"/>
        <v>72456</v>
      </c>
      <c r="U4388" s="11">
        <f t="shared" si="811"/>
        <v>-12102</v>
      </c>
      <c r="V4388" s="11">
        <f t="shared" si="803"/>
        <v>49443</v>
      </c>
      <c r="W4388" s="12">
        <f t="shared" si="812"/>
        <v>0.68238655183835706</v>
      </c>
      <c r="X4388" s="11">
        <f t="shared" si="813"/>
        <v>23013</v>
      </c>
      <c r="Y4388" s="12">
        <f t="shared" si="814"/>
        <v>0.31761344816164294</v>
      </c>
      <c r="AH4388" s="11"/>
    </row>
    <row r="4389" spans="1:34">
      <c r="A4389" s="1">
        <v>39086</v>
      </c>
      <c r="B4389" s="7" t="s">
        <v>57</v>
      </c>
      <c r="C4389" s="8" t="str">
        <f t="shared" ref="C4389:C4452" si="815">IF(WEEKDAY(A4389)=1,"Sun",IF(WEEKDAY(A4389)=2,"Mon",IF(WEEKDAY(A4389)=3,"Tue",IF(WEEKDAY(A4389)=4,"Wed",IF(WEEKDAY(A4389)=5,"Thur",IF(WEEKDAY(A4389)=6,"Fri",IF(WEEKDAY(A4389)=7,"Sat")))))))</f>
        <v>Thur</v>
      </c>
      <c r="E4389" s="10">
        <v>7</v>
      </c>
      <c r="F4389" s="9">
        <v>7458</v>
      </c>
      <c r="G4389" s="9">
        <v>8467</v>
      </c>
      <c r="H4389" s="61">
        <v>8259</v>
      </c>
      <c r="I4389" s="9">
        <v>1722</v>
      </c>
      <c r="J4389" s="9">
        <v>0</v>
      </c>
      <c r="K4389" s="9">
        <v>2866</v>
      </c>
      <c r="L4389" s="16">
        <v>17434</v>
      </c>
      <c r="M4389" s="16">
        <v>0</v>
      </c>
      <c r="O4389" s="11">
        <f t="shared" si="807"/>
        <v>46206</v>
      </c>
      <c r="P4389" s="11">
        <v>0</v>
      </c>
      <c r="Q4389" s="11">
        <f t="shared" si="808"/>
        <v>2866</v>
      </c>
      <c r="S4389" s="11">
        <f t="shared" si="810"/>
        <v>46206</v>
      </c>
      <c r="T4389" s="11">
        <f t="shared" si="801"/>
        <v>46206</v>
      </c>
      <c r="U4389" s="11">
        <f t="shared" si="811"/>
        <v>-26250</v>
      </c>
      <c r="V4389" s="11">
        <f t="shared" si="803"/>
        <v>28772</v>
      </c>
      <c r="W4389" s="12">
        <f t="shared" si="812"/>
        <v>0.62268969397913687</v>
      </c>
      <c r="X4389" s="11">
        <f t="shared" si="813"/>
        <v>17434</v>
      </c>
      <c r="Y4389" s="12">
        <f t="shared" si="814"/>
        <v>0.37731030602086307</v>
      </c>
      <c r="AH4389" s="11"/>
    </row>
    <row r="4390" spans="1:34">
      <c r="A4390" s="1">
        <v>39087</v>
      </c>
      <c r="B4390" s="7" t="s">
        <v>57</v>
      </c>
      <c r="C4390" s="8" t="str">
        <f t="shared" si="815"/>
        <v>Fri</v>
      </c>
      <c r="E4390" s="10">
        <v>1</v>
      </c>
      <c r="F4390" s="9">
        <v>3616</v>
      </c>
      <c r="G4390" s="9">
        <v>6730</v>
      </c>
      <c r="H4390" s="61">
        <v>6823</v>
      </c>
      <c r="I4390" s="9">
        <v>843</v>
      </c>
      <c r="J4390" s="9">
        <v>0</v>
      </c>
      <c r="K4390" s="9">
        <v>2425</v>
      </c>
      <c r="L4390" s="16">
        <v>15124</v>
      </c>
      <c r="M4390" s="16">
        <v>0</v>
      </c>
      <c r="O4390" s="11">
        <f t="shared" si="807"/>
        <v>35561</v>
      </c>
      <c r="P4390" s="11">
        <v>0</v>
      </c>
      <c r="Q4390" s="11">
        <f t="shared" si="808"/>
        <v>2425</v>
      </c>
      <c r="S4390" s="11">
        <f t="shared" si="810"/>
        <v>35561</v>
      </c>
      <c r="T4390" s="11">
        <f t="shared" si="801"/>
        <v>35561</v>
      </c>
      <c r="U4390" s="11">
        <f t="shared" si="811"/>
        <v>-10645</v>
      </c>
      <c r="V4390" s="11">
        <f t="shared" si="803"/>
        <v>20437</v>
      </c>
      <c r="W4390" s="12">
        <f t="shared" si="812"/>
        <v>0.57470262366075198</v>
      </c>
      <c r="X4390" s="11">
        <f t="shared" si="813"/>
        <v>15124</v>
      </c>
      <c r="Y4390" s="12">
        <f t="shared" si="814"/>
        <v>0.42529737633924808</v>
      </c>
      <c r="AH4390" s="11"/>
    </row>
    <row r="4391" spans="1:34">
      <c r="A4391" s="1">
        <v>39088</v>
      </c>
      <c r="B4391" s="7" t="s">
        <v>57</v>
      </c>
      <c r="C4391" s="8" t="str">
        <f t="shared" si="815"/>
        <v>Sat</v>
      </c>
      <c r="E4391" s="10">
        <v>5</v>
      </c>
      <c r="F4391" s="9">
        <v>5560</v>
      </c>
      <c r="G4391" s="9">
        <v>7157</v>
      </c>
      <c r="H4391" s="61">
        <v>7169</v>
      </c>
      <c r="I4391" s="9">
        <v>1012</v>
      </c>
      <c r="J4391" s="9">
        <v>0</v>
      </c>
      <c r="K4391" s="9">
        <v>2894</v>
      </c>
      <c r="L4391" s="16">
        <v>16151</v>
      </c>
      <c r="M4391" s="16">
        <v>0</v>
      </c>
      <c r="O4391" s="11">
        <f t="shared" si="807"/>
        <v>39943</v>
      </c>
      <c r="P4391" s="11">
        <v>0</v>
      </c>
      <c r="Q4391" s="11">
        <f t="shared" si="808"/>
        <v>2894</v>
      </c>
      <c r="S4391" s="11">
        <f t="shared" si="810"/>
        <v>39943</v>
      </c>
      <c r="T4391" s="11">
        <f t="shared" si="801"/>
        <v>39943</v>
      </c>
      <c r="U4391" s="11">
        <f t="shared" si="811"/>
        <v>4382</v>
      </c>
      <c r="V4391" s="11">
        <f t="shared" si="803"/>
        <v>23792</v>
      </c>
      <c r="W4391" s="12">
        <f t="shared" si="812"/>
        <v>0.59564879953934358</v>
      </c>
      <c r="X4391" s="11">
        <f t="shared" si="813"/>
        <v>16151</v>
      </c>
      <c r="Y4391" s="12">
        <f t="shared" si="814"/>
        <v>0.40435120046065642</v>
      </c>
      <c r="AH4391" s="11"/>
    </row>
    <row r="4392" spans="1:34">
      <c r="A4392" s="1">
        <v>39089</v>
      </c>
      <c r="B4392" s="7" t="s">
        <v>57</v>
      </c>
      <c r="C4392" s="8" t="str">
        <f t="shared" si="815"/>
        <v>Sun</v>
      </c>
      <c r="E4392" s="10">
        <v>11</v>
      </c>
      <c r="F4392" s="9">
        <v>13051</v>
      </c>
      <c r="G4392" s="9">
        <v>9239</v>
      </c>
      <c r="H4392" s="61">
        <v>8841</v>
      </c>
      <c r="I4392" s="9">
        <v>1983</v>
      </c>
      <c r="J4392" s="9">
        <v>0</v>
      </c>
      <c r="K4392" s="9">
        <v>3248</v>
      </c>
      <c r="L4392" s="16">
        <v>19062</v>
      </c>
      <c r="M4392" s="16">
        <v>0</v>
      </c>
      <c r="O4392" s="11">
        <f t="shared" si="807"/>
        <v>55424</v>
      </c>
      <c r="P4392" s="11">
        <v>0</v>
      </c>
      <c r="Q4392" s="11">
        <f t="shared" si="808"/>
        <v>3248</v>
      </c>
      <c r="S4392" s="11">
        <f t="shared" si="810"/>
        <v>55424</v>
      </c>
      <c r="T4392" s="11">
        <f t="shared" si="801"/>
        <v>55424</v>
      </c>
      <c r="U4392" s="11">
        <f t="shared" si="811"/>
        <v>15481</v>
      </c>
      <c r="V4392" s="11">
        <f t="shared" si="803"/>
        <v>36362</v>
      </c>
      <c r="W4392" s="12">
        <f t="shared" si="812"/>
        <v>0.65606957274826794</v>
      </c>
      <c r="X4392" s="11">
        <f t="shared" si="813"/>
        <v>19062</v>
      </c>
      <c r="Y4392" s="12">
        <f t="shared" si="814"/>
        <v>0.34393042725173212</v>
      </c>
      <c r="AH4392" s="11"/>
    </row>
    <row r="4393" spans="1:34">
      <c r="A4393" s="1">
        <v>39090</v>
      </c>
      <c r="B4393" s="7" t="s">
        <v>57</v>
      </c>
      <c r="C4393" s="8" t="str">
        <f t="shared" si="815"/>
        <v>Mon</v>
      </c>
      <c r="E4393" s="10">
        <v>17</v>
      </c>
      <c r="F4393" s="9">
        <v>26613</v>
      </c>
      <c r="G4393" s="9">
        <v>12703</v>
      </c>
      <c r="H4393" s="61">
        <v>12683</v>
      </c>
      <c r="I4393" s="9">
        <v>3392</v>
      </c>
      <c r="J4393" s="9">
        <v>0</v>
      </c>
      <c r="K4393" s="9">
        <v>5173</v>
      </c>
      <c r="L4393" s="16">
        <v>22875</v>
      </c>
      <c r="M4393" s="16">
        <v>0</v>
      </c>
      <c r="O4393" s="11">
        <f t="shared" si="807"/>
        <v>83439</v>
      </c>
      <c r="P4393" s="11">
        <v>0</v>
      </c>
      <c r="Q4393" s="11">
        <f t="shared" si="808"/>
        <v>5173</v>
      </c>
      <c r="S4393" s="11">
        <f t="shared" si="810"/>
        <v>83439</v>
      </c>
      <c r="T4393" s="11">
        <f t="shared" si="801"/>
        <v>83439</v>
      </c>
      <c r="U4393" s="11">
        <f t="shared" si="811"/>
        <v>28015</v>
      </c>
      <c r="V4393" s="11">
        <f t="shared" si="803"/>
        <v>60564</v>
      </c>
      <c r="W4393" s="12">
        <f t="shared" si="812"/>
        <v>0.72584762521123214</v>
      </c>
      <c r="X4393" s="11">
        <f t="shared" si="813"/>
        <v>22875</v>
      </c>
      <c r="Y4393" s="12">
        <f t="shared" si="814"/>
        <v>0.27415237478876786</v>
      </c>
      <c r="AH4393" s="11"/>
    </row>
    <row r="4394" spans="1:34">
      <c r="A4394" s="1">
        <v>39091</v>
      </c>
      <c r="B4394" s="7" t="s">
        <v>57</v>
      </c>
      <c r="C4394" s="8" t="str">
        <f t="shared" si="815"/>
        <v>Tue</v>
      </c>
      <c r="E4394" s="10">
        <v>25</v>
      </c>
      <c r="F4394" s="9">
        <v>36991</v>
      </c>
      <c r="G4394" s="9">
        <v>14562</v>
      </c>
      <c r="H4394" s="61">
        <v>14451</v>
      </c>
      <c r="I4394" s="9">
        <v>4242</v>
      </c>
      <c r="J4394" s="9">
        <v>0</v>
      </c>
      <c r="K4394" s="9">
        <v>7738</v>
      </c>
      <c r="L4394" s="16">
        <v>24704</v>
      </c>
      <c r="M4394" s="16">
        <v>0</v>
      </c>
      <c r="O4394" s="11">
        <f t="shared" si="807"/>
        <v>102688</v>
      </c>
      <c r="P4394" s="11">
        <v>0</v>
      </c>
      <c r="Q4394" s="11">
        <f t="shared" si="808"/>
        <v>7738</v>
      </c>
      <c r="S4394" s="11">
        <f t="shared" si="810"/>
        <v>102688</v>
      </c>
      <c r="T4394" s="11">
        <f t="shared" si="801"/>
        <v>102688</v>
      </c>
      <c r="U4394" s="11">
        <f t="shared" si="811"/>
        <v>19249</v>
      </c>
      <c r="V4394" s="11">
        <f t="shared" si="803"/>
        <v>77984</v>
      </c>
      <c r="W4394" s="12">
        <f t="shared" si="812"/>
        <v>0.75942661265191647</v>
      </c>
      <c r="X4394" s="11">
        <f t="shared" si="813"/>
        <v>24704</v>
      </c>
      <c r="Y4394" s="12">
        <f t="shared" si="814"/>
        <v>0.24057338734808351</v>
      </c>
      <c r="AH4394" s="11"/>
    </row>
    <row r="4395" spans="1:34">
      <c r="A4395" s="1">
        <v>39092</v>
      </c>
      <c r="B4395" s="7" t="s">
        <v>57</v>
      </c>
      <c r="C4395" s="8" t="str">
        <f t="shared" si="815"/>
        <v>Wed</v>
      </c>
      <c r="E4395" s="10">
        <v>31</v>
      </c>
      <c r="F4395" s="9">
        <v>42393</v>
      </c>
      <c r="G4395" s="9">
        <v>15561</v>
      </c>
      <c r="H4395" s="61">
        <v>15874</v>
      </c>
      <c r="I4395" s="9">
        <v>4994</v>
      </c>
      <c r="J4395" s="9">
        <v>0</v>
      </c>
      <c r="K4395" s="9">
        <v>10327</v>
      </c>
      <c r="L4395" s="16">
        <v>27070</v>
      </c>
      <c r="M4395" s="16">
        <v>0</v>
      </c>
      <c r="O4395" s="11">
        <f t="shared" si="807"/>
        <v>116219</v>
      </c>
      <c r="P4395" s="11">
        <v>0</v>
      </c>
      <c r="Q4395" s="11">
        <f t="shared" si="808"/>
        <v>10327</v>
      </c>
      <c r="S4395" s="11">
        <f t="shared" si="810"/>
        <v>116219</v>
      </c>
      <c r="T4395" s="11">
        <f t="shared" si="801"/>
        <v>116219</v>
      </c>
      <c r="U4395" s="11">
        <f t="shared" si="811"/>
        <v>13531</v>
      </c>
      <c r="V4395" s="11">
        <f t="shared" si="803"/>
        <v>89149</v>
      </c>
      <c r="W4395" s="12">
        <f t="shared" si="812"/>
        <v>0.76707767232552337</v>
      </c>
      <c r="X4395" s="11">
        <f t="shared" si="813"/>
        <v>27070</v>
      </c>
      <c r="Y4395" s="12">
        <f t="shared" si="814"/>
        <v>0.23292232767447663</v>
      </c>
      <c r="AH4395" s="11"/>
    </row>
    <row r="4396" spans="1:34">
      <c r="A4396" s="1">
        <v>39093</v>
      </c>
      <c r="B4396" s="7" t="s">
        <v>57</v>
      </c>
      <c r="C4396" s="8" t="str">
        <f t="shared" si="815"/>
        <v>Thur</v>
      </c>
      <c r="E4396" s="10">
        <v>26</v>
      </c>
      <c r="F4396" s="9">
        <v>35104</v>
      </c>
      <c r="G4396" s="9">
        <v>14148</v>
      </c>
      <c r="H4396" s="61">
        <v>14176</v>
      </c>
      <c r="I4396" s="9">
        <v>4408</v>
      </c>
      <c r="J4396" s="9">
        <v>0</v>
      </c>
      <c r="K4396" s="9">
        <v>7745</v>
      </c>
      <c r="L4396" s="16">
        <v>23876</v>
      </c>
      <c r="M4396" s="16">
        <v>0</v>
      </c>
      <c r="O4396" s="11">
        <f t="shared" si="807"/>
        <v>99457</v>
      </c>
      <c r="P4396" s="11">
        <v>0</v>
      </c>
      <c r="Q4396" s="11">
        <f t="shared" si="808"/>
        <v>7745</v>
      </c>
      <c r="S4396" s="11">
        <f t="shared" si="810"/>
        <v>99457</v>
      </c>
      <c r="T4396" s="11">
        <f t="shared" si="801"/>
        <v>99457</v>
      </c>
      <c r="U4396" s="11">
        <f t="shared" si="811"/>
        <v>-16762</v>
      </c>
      <c r="V4396" s="11">
        <f t="shared" si="803"/>
        <v>75581</v>
      </c>
      <c r="W4396" s="12">
        <f t="shared" si="812"/>
        <v>0.75993645495038054</v>
      </c>
      <c r="X4396" s="11">
        <f t="shared" si="813"/>
        <v>23876</v>
      </c>
      <c r="Y4396" s="12">
        <f t="shared" si="814"/>
        <v>0.24006354504961944</v>
      </c>
      <c r="AH4396" s="11"/>
    </row>
    <row r="4397" spans="1:34">
      <c r="A4397" s="1">
        <v>39094</v>
      </c>
      <c r="B4397" s="7" t="s">
        <v>57</v>
      </c>
      <c r="C4397" s="8" t="str">
        <f t="shared" si="815"/>
        <v>Fri</v>
      </c>
      <c r="E4397" s="10">
        <v>14</v>
      </c>
      <c r="F4397" s="9">
        <v>21316</v>
      </c>
      <c r="G4397" s="9">
        <v>10827</v>
      </c>
      <c r="H4397" s="61">
        <v>10533</v>
      </c>
      <c r="I4397" s="9">
        <v>2891</v>
      </c>
      <c r="J4397" s="9">
        <v>0</v>
      </c>
      <c r="K4397" s="9">
        <v>4282</v>
      </c>
      <c r="L4397" s="16">
        <v>19816</v>
      </c>
      <c r="M4397" s="16">
        <v>0</v>
      </c>
      <c r="O4397" s="11">
        <f t="shared" si="807"/>
        <v>69665</v>
      </c>
      <c r="P4397" s="11">
        <v>0</v>
      </c>
      <c r="Q4397" s="11">
        <f t="shared" si="808"/>
        <v>4282</v>
      </c>
      <c r="S4397" s="11">
        <f t="shared" si="810"/>
        <v>69665</v>
      </c>
      <c r="T4397" s="11">
        <f t="shared" si="801"/>
        <v>69665</v>
      </c>
      <c r="U4397" s="11">
        <f t="shared" si="811"/>
        <v>-29792</v>
      </c>
      <c r="V4397" s="11">
        <f t="shared" si="803"/>
        <v>49849</v>
      </c>
      <c r="W4397" s="12">
        <f t="shared" si="812"/>
        <v>0.71555300366037466</v>
      </c>
      <c r="X4397" s="11">
        <f t="shared" si="813"/>
        <v>19816</v>
      </c>
      <c r="Y4397" s="12">
        <f t="shared" si="814"/>
        <v>0.28444699633962534</v>
      </c>
      <c r="AH4397" s="11"/>
    </row>
    <row r="4398" spans="1:34">
      <c r="A4398" s="1">
        <v>39095</v>
      </c>
      <c r="B4398" s="7" t="s">
        <v>57</v>
      </c>
      <c r="C4398" s="8" t="str">
        <f t="shared" si="815"/>
        <v>Sat</v>
      </c>
      <c r="E4398" s="10">
        <v>4</v>
      </c>
      <c r="F4398" s="9">
        <v>6160</v>
      </c>
      <c r="G4398" s="9">
        <v>7075</v>
      </c>
      <c r="H4398" s="61">
        <v>6532</v>
      </c>
      <c r="I4398" s="9">
        <v>1069</v>
      </c>
      <c r="J4398" s="9">
        <v>0</v>
      </c>
      <c r="K4398" s="9">
        <v>2955</v>
      </c>
      <c r="L4398" s="16">
        <v>15689</v>
      </c>
      <c r="M4398" s="16">
        <v>0</v>
      </c>
      <c r="O4398" s="11">
        <f t="shared" si="807"/>
        <v>39480</v>
      </c>
      <c r="P4398" s="11">
        <v>0</v>
      </c>
      <c r="Q4398" s="11">
        <f t="shared" si="808"/>
        <v>2955</v>
      </c>
      <c r="S4398" s="11">
        <f t="shared" si="810"/>
        <v>39480</v>
      </c>
      <c r="T4398" s="11">
        <f t="shared" si="801"/>
        <v>39480</v>
      </c>
      <c r="U4398" s="11">
        <f t="shared" si="811"/>
        <v>-30185</v>
      </c>
      <c r="V4398" s="11">
        <f t="shared" si="803"/>
        <v>23791</v>
      </c>
      <c r="W4398" s="12">
        <f t="shared" si="812"/>
        <v>0.60260891590678822</v>
      </c>
      <c r="X4398" s="11">
        <f t="shared" si="813"/>
        <v>15689</v>
      </c>
      <c r="Y4398" s="12">
        <f t="shared" si="814"/>
        <v>0.39739108409321178</v>
      </c>
      <c r="AH4398" s="11"/>
    </row>
    <row r="4399" spans="1:34">
      <c r="A4399" s="1">
        <v>39096</v>
      </c>
      <c r="B4399" s="7" t="s">
        <v>57</v>
      </c>
      <c r="C4399" s="8" t="str">
        <f t="shared" si="815"/>
        <v>Sun</v>
      </c>
      <c r="E4399" s="10">
        <v>2</v>
      </c>
      <c r="F4399" s="9">
        <v>3045</v>
      </c>
      <c r="G4399" s="9">
        <v>6466</v>
      </c>
      <c r="H4399" s="61">
        <v>6035</v>
      </c>
      <c r="I4399" s="9">
        <v>1002</v>
      </c>
      <c r="J4399" s="9">
        <v>0</v>
      </c>
      <c r="K4399" s="9">
        <v>2912</v>
      </c>
      <c r="L4399" s="16">
        <v>14518</v>
      </c>
      <c r="M4399" s="16">
        <v>0</v>
      </c>
      <c r="O4399" s="11">
        <f t="shared" si="807"/>
        <v>33978</v>
      </c>
      <c r="P4399" s="11">
        <v>0</v>
      </c>
      <c r="Q4399" s="11">
        <f t="shared" si="808"/>
        <v>2912</v>
      </c>
      <c r="S4399" s="11">
        <f t="shared" si="810"/>
        <v>33978</v>
      </c>
      <c r="T4399" s="11">
        <f t="shared" si="801"/>
        <v>33978</v>
      </c>
      <c r="U4399" s="11">
        <f t="shared" si="811"/>
        <v>-5502</v>
      </c>
      <c r="V4399" s="11">
        <f t="shared" si="803"/>
        <v>19460</v>
      </c>
      <c r="W4399" s="12">
        <f t="shared" si="812"/>
        <v>0.57272352698805107</v>
      </c>
      <c r="X4399" s="11">
        <f t="shared" si="813"/>
        <v>14518</v>
      </c>
      <c r="Y4399" s="12">
        <f t="shared" si="814"/>
        <v>0.42727647301194893</v>
      </c>
      <c r="AH4399" s="11"/>
    </row>
    <row r="4400" spans="1:34">
      <c r="A4400" s="1">
        <v>39097</v>
      </c>
      <c r="B4400" s="7" t="s">
        <v>57</v>
      </c>
      <c r="C4400" s="8" t="str">
        <f t="shared" si="815"/>
        <v>Mon</v>
      </c>
      <c r="E4400" s="10">
        <v>0</v>
      </c>
      <c r="F4400" s="9">
        <v>3470</v>
      </c>
      <c r="G4400" s="9">
        <v>7028</v>
      </c>
      <c r="H4400" s="61">
        <v>6822</v>
      </c>
      <c r="I4400" s="9">
        <v>644</v>
      </c>
      <c r="J4400" s="9">
        <v>0</v>
      </c>
      <c r="K4400" s="9">
        <v>2677</v>
      </c>
      <c r="L4400" s="16">
        <v>14587</v>
      </c>
      <c r="M4400" s="16">
        <v>0</v>
      </c>
      <c r="O4400" s="11">
        <f t="shared" si="807"/>
        <v>35228</v>
      </c>
      <c r="P4400" s="11">
        <v>0</v>
      </c>
      <c r="Q4400" s="11">
        <f t="shared" si="808"/>
        <v>2677</v>
      </c>
      <c r="S4400" s="11">
        <f t="shared" si="810"/>
        <v>35228</v>
      </c>
      <c r="T4400" s="11">
        <f t="shared" si="801"/>
        <v>35228</v>
      </c>
      <c r="U4400" s="11">
        <f t="shared" si="811"/>
        <v>1250</v>
      </c>
      <c r="V4400" s="11">
        <f t="shared" si="803"/>
        <v>20641</v>
      </c>
      <c r="W4400" s="12">
        <f t="shared" si="812"/>
        <v>0.58592596798001595</v>
      </c>
      <c r="X4400" s="11">
        <f t="shared" si="813"/>
        <v>14587</v>
      </c>
      <c r="Y4400" s="12">
        <f t="shared" si="814"/>
        <v>0.41407403201998411</v>
      </c>
      <c r="AH4400" s="11"/>
    </row>
    <row r="4401" spans="1:34">
      <c r="A4401" s="1">
        <v>39098</v>
      </c>
      <c r="B4401" s="7" t="s">
        <v>57</v>
      </c>
      <c r="C4401" s="8" t="str">
        <f t="shared" si="815"/>
        <v>Tue</v>
      </c>
      <c r="E4401" s="10">
        <v>20</v>
      </c>
      <c r="F4401" s="9">
        <v>30364</v>
      </c>
      <c r="G4401" s="9">
        <v>13902</v>
      </c>
      <c r="H4401" s="61">
        <v>13737</v>
      </c>
      <c r="I4401" s="9">
        <v>3624</v>
      </c>
      <c r="J4401" s="9">
        <v>0</v>
      </c>
      <c r="K4401" s="9">
        <v>6021</v>
      </c>
      <c r="L4401" s="16">
        <v>24234</v>
      </c>
      <c r="M4401" s="16">
        <v>0</v>
      </c>
      <c r="O4401" s="11">
        <f t="shared" si="807"/>
        <v>91882</v>
      </c>
      <c r="P4401" s="11">
        <v>0</v>
      </c>
      <c r="Q4401" s="11">
        <f t="shared" si="808"/>
        <v>6021</v>
      </c>
      <c r="S4401" s="11">
        <f t="shared" si="810"/>
        <v>91882</v>
      </c>
      <c r="T4401" s="11">
        <f t="shared" si="801"/>
        <v>91882</v>
      </c>
      <c r="U4401" s="11">
        <f t="shared" si="811"/>
        <v>56654</v>
      </c>
      <c r="V4401" s="11">
        <f t="shared" si="803"/>
        <v>67648</v>
      </c>
      <c r="W4401" s="12">
        <f t="shared" si="812"/>
        <v>0.73624866676824618</v>
      </c>
      <c r="X4401" s="11">
        <f t="shared" si="813"/>
        <v>24234</v>
      </c>
      <c r="Y4401" s="12">
        <f t="shared" si="814"/>
        <v>0.26375133323175376</v>
      </c>
      <c r="AH4401" s="11"/>
    </row>
    <row r="4402" spans="1:34">
      <c r="A4402" s="1">
        <v>39099</v>
      </c>
      <c r="B4402" s="7" t="s">
        <v>57</v>
      </c>
      <c r="C4402" s="8" t="str">
        <f t="shared" si="815"/>
        <v>Wed</v>
      </c>
      <c r="E4402" s="10">
        <v>36</v>
      </c>
      <c r="F4402" s="9">
        <v>46383</v>
      </c>
      <c r="G4402" s="9">
        <v>16696</v>
      </c>
      <c r="H4402" s="61">
        <v>17038</v>
      </c>
      <c r="I4402" s="9">
        <v>5520</v>
      </c>
      <c r="J4402" s="9">
        <v>0</v>
      </c>
      <c r="K4402" s="9">
        <v>12164</v>
      </c>
      <c r="L4402" s="16">
        <v>29341</v>
      </c>
      <c r="M4402" s="16">
        <v>0</v>
      </c>
      <c r="O4402" s="11">
        <f t="shared" si="807"/>
        <v>127142</v>
      </c>
      <c r="P4402" s="11">
        <v>0</v>
      </c>
      <c r="Q4402" s="11">
        <f t="shared" si="808"/>
        <v>12164</v>
      </c>
      <c r="S4402" s="11">
        <f t="shared" si="810"/>
        <v>127142</v>
      </c>
      <c r="T4402" s="11">
        <f t="shared" si="801"/>
        <v>127142</v>
      </c>
      <c r="U4402" s="11">
        <f t="shared" si="811"/>
        <v>35260</v>
      </c>
      <c r="V4402" s="11">
        <f t="shared" si="803"/>
        <v>97801</v>
      </c>
      <c r="W4402" s="12">
        <f t="shared" si="812"/>
        <v>0.76922653411146591</v>
      </c>
      <c r="X4402" s="11">
        <f t="shared" si="813"/>
        <v>29341</v>
      </c>
      <c r="Y4402" s="12">
        <f t="shared" si="814"/>
        <v>0.23077346588853409</v>
      </c>
      <c r="AH4402" s="11"/>
    </row>
    <row r="4403" spans="1:34">
      <c r="A4403" s="1">
        <v>39100</v>
      </c>
      <c r="B4403" s="7" t="s">
        <v>57</v>
      </c>
      <c r="C4403" s="8" t="str">
        <f t="shared" si="815"/>
        <v>Thur</v>
      </c>
      <c r="E4403" s="10">
        <v>31</v>
      </c>
      <c r="F4403" s="9">
        <v>42741</v>
      </c>
      <c r="G4403" s="9">
        <v>15958</v>
      </c>
      <c r="H4403" s="61">
        <v>15974</v>
      </c>
      <c r="I4403" s="9">
        <v>5117</v>
      </c>
      <c r="J4403" s="9">
        <v>0</v>
      </c>
      <c r="K4403" s="9">
        <v>11286</v>
      </c>
      <c r="L4403" s="16">
        <v>28227</v>
      </c>
      <c r="M4403" s="16">
        <v>0</v>
      </c>
      <c r="O4403" s="11">
        <f t="shared" si="807"/>
        <v>119303</v>
      </c>
      <c r="P4403" s="11">
        <v>0</v>
      </c>
      <c r="Q4403" s="11">
        <f t="shared" si="808"/>
        <v>11286</v>
      </c>
      <c r="S4403" s="11">
        <f t="shared" si="810"/>
        <v>119303</v>
      </c>
      <c r="T4403" s="11">
        <f t="shared" si="801"/>
        <v>119303</v>
      </c>
      <c r="U4403" s="11">
        <f t="shared" si="811"/>
        <v>-7839</v>
      </c>
      <c r="V4403" s="11">
        <f t="shared" si="803"/>
        <v>91076</v>
      </c>
      <c r="W4403" s="12">
        <f t="shared" si="812"/>
        <v>0.76340075270529661</v>
      </c>
      <c r="X4403" s="11">
        <f t="shared" si="813"/>
        <v>28227</v>
      </c>
      <c r="Y4403" s="12">
        <f t="shared" si="814"/>
        <v>0.23659924729470341</v>
      </c>
      <c r="AH4403" s="11"/>
    </row>
    <row r="4404" spans="1:34">
      <c r="A4404" s="1">
        <v>39101</v>
      </c>
      <c r="B4404" s="7" t="s">
        <v>57</v>
      </c>
      <c r="C4404" s="8" t="str">
        <f t="shared" si="815"/>
        <v>Fri</v>
      </c>
      <c r="E4404" s="10">
        <v>23</v>
      </c>
      <c r="F4404" s="9">
        <v>34521</v>
      </c>
      <c r="G4404" s="9">
        <v>14241</v>
      </c>
      <c r="H4404" s="61">
        <v>14107</v>
      </c>
      <c r="I4404" s="9">
        <v>4042</v>
      </c>
      <c r="J4404" s="9">
        <v>0</v>
      </c>
      <c r="K4404" s="9">
        <v>7129</v>
      </c>
      <c r="L4404" s="16">
        <v>25476</v>
      </c>
      <c r="M4404" s="16">
        <v>0</v>
      </c>
      <c r="O4404" s="11">
        <f t="shared" si="807"/>
        <v>99516</v>
      </c>
      <c r="P4404" s="11">
        <v>0</v>
      </c>
      <c r="Q4404" s="11">
        <f t="shared" si="808"/>
        <v>7129</v>
      </c>
      <c r="S4404" s="11">
        <f t="shared" si="810"/>
        <v>99516</v>
      </c>
      <c r="T4404" s="11">
        <f t="shared" si="801"/>
        <v>99516</v>
      </c>
      <c r="U4404" s="11">
        <f t="shared" si="811"/>
        <v>-19787</v>
      </c>
      <c r="V4404" s="11">
        <f t="shared" si="803"/>
        <v>74040</v>
      </c>
      <c r="W4404" s="12">
        <f t="shared" si="812"/>
        <v>0.7440009646689979</v>
      </c>
      <c r="X4404" s="11">
        <f t="shared" si="813"/>
        <v>25476</v>
      </c>
      <c r="Y4404" s="12">
        <f t="shared" si="814"/>
        <v>0.25599903533100205</v>
      </c>
      <c r="AH4404" s="11"/>
    </row>
    <row r="4405" spans="1:34">
      <c r="A4405" s="1">
        <v>39102</v>
      </c>
      <c r="B4405" s="7" t="s">
        <v>57</v>
      </c>
      <c r="C4405" s="8" t="str">
        <f t="shared" si="815"/>
        <v>Sat</v>
      </c>
      <c r="E4405" s="10">
        <v>30</v>
      </c>
      <c r="F4405" s="9">
        <v>41311</v>
      </c>
      <c r="G4405" s="9">
        <v>15158</v>
      </c>
      <c r="H4405" s="61">
        <v>15214</v>
      </c>
      <c r="I4405" s="9">
        <v>4666</v>
      </c>
      <c r="J4405" s="9">
        <v>0</v>
      </c>
      <c r="K4405" s="9">
        <v>8493</v>
      </c>
      <c r="L4405" s="16">
        <v>27628</v>
      </c>
      <c r="M4405" s="16">
        <v>0</v>
      </c>
      <c r="O4405" s="11">
        <f t="shared" si="807"/>
        <v>112470</v>
      </c>
      <c r="P4405" s="11">
        <v>0</v>
      </c>
      <c r="Q4405" s="11">
        <f t="shared" si="808"/>
        <v>8493</v>
      </c>
      <c r="S4405" s="11">
        <f t="shared" si="810"/>
        <v>112470</v>
      </c>
      <c r="T4405" s="11">
        <f t="shared" si="801"/>
        <v>112470</v>
      </c>
      <c r="U4405" s="11">
        <f t="shared" si="811"/>
        <v>12954</v>
      </c>
      <c r="V4405" s="11">
        <f t="shared" si="803"/>
        <v>84842</v>
      </c>
      <c r="W4405" s="12">
        <f t="shared" si="812"/>
        <v>0.75435227171690233</v>
      </c>
      <c r="X4405" s="11">
        <f t="shared" si="813"/>
        <v>27628</v>
      </c>
      <c r="Y4405" s="12">
        <f t="shared" si="814"/>
        <v>0.24564772828309772</v>
      </c>
      <c r="AH4405" s="11"/>
    </row>
    <row r="4406" spans="1:34">
      <c r="A4406" s="1">
        <v>39103</v>
      </c>
      <c r="B4406" s="7" t="s">
        <v>57</v>
      </c>
      <c r="C4406" s="8" t="str">
        <f t="shared" si="815"/>
        <v>Sun</v>
      </c>
      <c r="E4406" s="10">
        <v>34</v>
      </c>
      <c r="F4406" s="9">
        <v>45591</v>
      </c>
      <c r="G4406" s="9">
        <v>16140</v>
      </c>
      <c r="H4406" s="61">
        <v>15973</v>
      </c>
      <c r="I4406" s="9">
        <v>5051</v>
      </c>
      <c r="J4406" s="9">
        <v>0</v>
      </c>
      <c r="K4406" s="9">
        <v>10979</v>
      </c>
      <c r="L4406" s="16">
        <v>29692</v>
      </c>
      <c r="M4406" s="16">
        <v>0</v>
      </c>
      <c r="O4406" s="11">
        <f t="shared" si="807"/>
        <v>123426</v>
      </c>
      <c r="P4406" s="11">
        <v>0</v>
      </c>
      <c r="Q4406" s="11">
        <f t="shared" si="808"/>
        <v>10979</v>
      </c>
      <c r="S4406" s="11">
        <f t="shared" si="810"/>
        <v>123426</v>
      </c>
      <c r="T4406" s="11">
        <f t="shared" si="801"/>
        <v>123426</v>
      </c>
      <c r="U4406" s="11">
        <f t="shared" si="811"/>
        <v>10956</v>
      </c>
      <c r="V4406" s="11">
        <f t="shared" si="803"/>
        <v>93734</v>
      </c>
      <c r="W4406" s="12">
        <f t="shared" si="812"/>
        <v>0.75943480303987809</v>
      </c>
      <c r="X4406" s="11">
        <f t="shared" si="813"/>
        <v>29692</v>
      </c>
      <c r="Y4406" s="12">
        <f t="shared" si="814"/>
        <v>0.24056519696012185</v>
      </c>
      <c r="AH4406" s="11"/>
    </row>
    <row r="4407" spans="1:34">
      <c r="A4407" s="1">
        <v>39104</v>
      </c>
      <c r="B4407" s="7" t="s">
        <v>57</v>
      </c>
      <c r="C4407" s="8" t="str">
        <f t="shared" si="815"/>
        <v>Mon</v>
      </c>
      <c r="E4407" s="10">
        <v>29</v>
      </c>
      <c r="F4407" s="9">
        <v>41137</v>
      </c>
      <c r="G4407" s="9">
        <v>15702</v>
      </c>
      <c r="H4407" s="61">
        <v>15466</v>
      </c>
      <c r="I4407" s="9">
        <v>4679</v>
      </c>
      <c r="J4407" s="9">
        <v>0</v>
      </c>
      <c r="K4407" s="9">
        <v>10045</v>
      </c>
      <c r="L4407" s="16">
        <v>27609</v>
      </c>
      <c r="M4407" s="16">
        <v>0</v>
      </c>
      <c r="O4407" s="11">
        <f t="shared" si="807"/>
        <v>114638</v>
      </c>
      <c r="P4407" s="11">
        <v>0</v>
      </c>
      <c r="Q4407" s="11">
        <f t="shared" si="808"/>
        <v>10045</v>
      </c>
      <c r="S4407" s="11">
        <f t="shared" si="810"/>
        <v>114638</v>
      </c>
      <c r="T4407" s="11">
        <f t="shared" si="801"/>
        <v>114638</v>
      </c>
      <c r="U4407" s="11">
        <f t="shared" si="811"/>
        <v>-8788</v>
      </c>
      <c r="V4407" s="11">
        <f t="shared" si="803"/>
        <v>87029</v>
      </c>
      <c r="W4407" s="12">
        <f t="shared" si="812"/>
        <v>0.75916362811633142</v>
      </c>
      <c r="X4407" s="11">
        <f t="shared" si="813"/>
        <v>27609</v>
      </c>
      <c r="Y4407" s="12">
        <f t="shared" si="814"/>
        <v>0.2408363718836686</v>
      </c>
      <c r="AH4407" s="11"/>
    </row>
    <row r="4408" spans="1:34">
      <c r="A4408" s="1">
        <v>39105</v>
      </c>
      <c r="B4408" s="7" t="s">
        <v>57</v>
      </c>
      <c r="C4408" s="8" t="str">
        <f t="shared" si="815"/>
        <v>Tue</v>
      </c>
      <c r="E4408" s="10">
        <v>30</v>
      </c>
      <c r="F4408" s="9">
        <v>38328</v>
      </c>
      <c r="G4408" s="9">
        <v>15660</v>
      </c>
      <c r="H4408" s="61">
        <v>15456</v>
      </c>
      <c r="I4408" s="9">
        <v>4674</v>
      </c>
      <c r="J4408" s="9">
        <v>0</v>
      </c>
      <c r="K4408" s="9">
        <v>8666</v>
      </c>
      <c r="L4408" s="16">
        <v>27191</v>
      </c>
      <c r="M4408" s="16">
        <v>0</v>
      </c>
      <c r="O4408" s="11">
        <f t="shared" si="807"/>
        <v>109975</v>
      </c>
      <c r="P4408" s="11">
        <v>0</v>
      </c>
      <c r="Q4408" s="11">
        <f t="shared" si="808"/>
        <v>8666</v>
      </c>
      <c r="S4408" s="11">
        <f t="shared" si="810"/>
        <v>109975</v>
      </c>
      <c r="T4408" s="11">
        <f t="shared" si="801"/>
        <v>109975</v>
      </c>
      <c r="U4408" s="11">
        <f t="shared" si="811"/>
        <v>-4663</v>
      </c>
      <c r="V4408" s="11">
        <f t="shared" si="803"/>
        <v>82784</v>
      </c>
      <c r="W4408" s="12">
        <f t="shared" si="812"/>
        <v>0.75275289838599679</v>
      </c>
      <c r="X4408" s="11">
        <f t="shared" si="813"/>
        <v>27191</v>
      </c>
      <c r="Y4408" s="12">
        <f t="shared" si="814"/>
        <v>0.24724710161400318</v>
      </c>
      <c r="AH4408" s="11"/>
    </row>
    <row r="4409" spans="1:34">
      <c r="A4409" s="1">
        <v>39106</v>
      </c>
      <c r="B4409" s="7" t="s">
        <v>57</v>
      </c>
      <c r="C4409" s="8" t="str">
        <f t="shared" si="815"/>
        <v>Wed</v>
      </c>
      <c r="E4409" s="10">
        <v>30</v>
      </c>
      <c r="F4409" s="9">
        <v>36877</v>
      </c>
      <c r="G4409" s="9">
        <v>15485</v>
      </c>
      <c r="H4409" s="61">
        <v>15375</v>
      </c>
      <c r="I4409" s="9">
        <v>4607</v>
      </c>
      <c r="J4409" s="9">
        <v>14</v>
      </c>
      <c r="K4409" s="9">
        <v>27043</v>
      </c>
      <c r="L4409" s="16">
        <v>25630</v>
      </c>
      <c r="M4409" s="16">
        <v>0</v>
      </c>
      <c r="O4409" s="11">
        <f t="shared" si="807"/>
        <v>125031</v>
      </c>
      <c r="P4409" s="11">
        <v>18178</v>
      </c>
      <c r="Q4409" s="11">
        <f t="shared" si="808"/>
        <v>8865</v>
      </c>
      <c r="S4409" s="11">
        <f t="shared" si="810"/>
        <v>106853</v>
      </c>
      <c r="T4409" s="11">
        <f t="shared" si="801"/>
        <v>106853</v>
      </c>
      <c r="U4409" s="11">
        <f t="shared" si="811"/>
        <v>-3122</v>
      </c>
      <c r="V4409" s="11">
        <f t="shared" si="803"/>
        <v>81223</v>
      </c>
      <c r="W4409" s="12">
        <f t="shared" si="812"/>
        <v>0.76013775935163264</v>
      </c>
      <c r="X4409" s="11">
        <f t="shared" si="813"/>
        <v>25630</v>
      </c>
      <c r="Y4409" s="12">
        <f t="shared" si="814"/>
        <v>0.23986224064836739</v>
      </c>
      <c r="AH4409" s="11"/>
    </row>
    <row r="4410" spans="1:34">
      <c r="A4410" s="1">
        <v>39107</v>
      </c>
      <c r="B4410" s="7" t="s">
        <v>57</v>
      </c>
      <c r="C4410" s="8" t="str">
        <f t="shared" si="815"/>
        <v>Thur</v>
      </c>
      <c r="E4410" s="10">
        <v>33</v>
      </c>
      <c r="F4410" s="9">
        <v>46582</v>
      </c>
      <c r="G4410" s="9">
        <v>17536</v>
      </c>
      <c r="H4410" s="61">
        <v>17601</v>
      </c>
      <c r="I4410" s="9">
        <v>5440</v>
      </c>
      <c r="J4410" s="9">
        <v>130</v>
      </c>
      <c r="K4410" s="9">
        <v>13321</v>
      </c>
      <c r="L4410" s="16">
        <v>32007</v>
      </c>
      <c r="M4410" s="16">
        <v>4</v>
      </c>
      <c r="O4410" s="11">
        <f t="shared" si="807"/>
        <v>132621</v>
      </c>
      <c r="P4410" s="11">
        <v>0</v>
      </c>
      <c r="Q4410" s="11">
        <f t="shared" si="808"/>
        <v>13321</v>
      </c>
      <c r="S4410" s="11">
        <f t="shared" si="810"/>
        <v>132621</v>
      </c>
      <c r="T4410" s="11">
        <f t="shared" si="801"/>
        <v>132621</v>
      </c>
      <c r="U4410" s="11">
        <f t="shared" si="811"/>
        <v>25768</v>
      </c>
      <c r="V4410" s="11">
        <f t="shared" si="803"/>
        <v>100610</v>
      </c>
      <c r="W4410" s="12">
        <f t="shared" si="812"/>
        <v>0.75862796992934756</v>
      </c>
      <c r="X4410" s="11">
        <f t="shared" si="813"/>
        <v>32011</v>
      </c>
      <c r="Y4410" s="12">
        <f t="shared" si="814"/>
        <v>0.24137203007065247</v>
      </c>
      <c r="AH4410" s="11"/>
    </row>
    <row r="4411" spans="1:34">
      <c r="A4411" s="1">
        <v>39108</v>
      </c>
      <c r="B4411" s="7" t="s">
        <v>57</v>
      </c>
      <c r="C4411" s="8" t="str">
        <f t="shared" si="815"/>
        <v>Fri</v>
      </c>
      <c r="E4411" s="10">
        <v>33</v>
      </c>
      <c r="F4411" s="9">
        <v>41292</v>
      </c>
      <c r="G4411" s="9">
        <v>16135</v>
      </c>
      <c r="H4411" s="61">
        <v>15977</v>
      </c>
      <c r="I4411" s="9">
        <v>5031</v>
      </c>
      <c r="J4411" s="9">
        <v>0</v>
      </c>
      <c r="K4411" s="9">
        <v>11681</v>
      </c>
      <c r="L4411" s="16">
        <v>30169</v>
      </c>
      <c r="M4411" s="16">
        <v>0</v>
      </c>
      <c r="O4411" s="11">
        <f t="shared" si="807"/>
        <v>120285</v>
      </c>
      <c r="P4411" s="11">
        <v>0</v>
      </c>
      <c r="Q4411" s="11">
        <f t="shared" si="808"/>
        <v>11681</v>
      </c>
      <c r="S4411" s="11">
        <f t="shared" si="810"/>
        <v>120285</v>
      </c>
      <c r="T4411" s="11">
        <f t="shared" si="801"/>
        <v>120285</v>
      </c>
      <c r="U4411" s="11">
        <f t="shared" si="811"/>
        <v>-12336</v>
      </c>
      <c r="V4411" s="11">
        <f t="shared" si="803"/>
        <v>90116</v>
      </c>
      <c r="W4411" s="12">
        <f t="shared" si="812"/>
        <v>0.74918734671821097</v>
      </c>
      <c r="X4411" s="11">
        <f t="shared" si="813"/>
        <v>30169</v>
      </c>
      <c r="Y4411" s="12">
        <f t="shared" si="814"/>
        <v>0.25081265328178909</v>
      </c>
      <c r="AH4411" s="11"/>
    </row>
    <row r="4412" spans="1:34">
      <c r="A4412" s="1">
        <v>39109</v>
      </c>
      <c r="B4412" s="7" t="s">
        <v>57</v>
      </c>
      <c r="C4412" s="8" t="str">
        <f t="shared" si="815"/>
        <v>Sat</v>
      </c>
      <c r="E4412" s="10">
        <v>13</v>
      </c>
      <c r="F4412" s="9">
        <v>16959</v>
      </c>
      <c r="G4412" s="9">
        <v>11531</v>
      </c>
      <c r="H4412" s="61">
        <v>10142</v>
      </c>
      <c r="I4412" s="9">
        <v>2708</v>
      </c>
      <c r="J4412" s="9">
        <v>0</v>
      </c>
      <c r="K4412" s="9">
        <v>3716</v>
      </c>
      <c r="L4412" s="16">
        <v>23254</v>
      </c>
      <c r="M4412" s="16">
        <v>0</v>
      </c>
      <c r="O4412" s="11">
        <f t="shared" si="807"/>
        <v>68310</v>
      </c>
      <c r="P4412" s="11">
        <v>0</v>
      </c>
      <c r="Q4412" s="11">
        <f t="shared" si="808"/>
        <v>3716</v>
      </c>
      <c r="S4412" s="11">
        <f t="shared" si="810"/>
        <v>68310</v>
      </c>
      <c r="T4412" s="11">
        <f t="shared" si="801"/>
        <v>68310</v>
      </c>
      <c r="U4412" s="11">
        <f t="shared" si="811"/>
        <v>-51975</v>
      </c>
      <c r="V4412" s="11">
        <f t="shared" si="803"/>
        <v>45056</v>
      </c>
      <c r="W4412" s="12">
        <f t="shared" si="812"/>
        <v>0.65958132045088569</v>
      </c>
      <c r="X4412" s="11">
        <f t="shared" si="813"/>
        <v>23254</v>
      </c>
      <c r="Y4412" s="12">
        <f t="shared" si="814"/>
        <v>0.34041867954911431</v>
      </c>
      <c r="AH4412" s="11"/>
    </row>
    <row r="4413" spans="1:34">
      <c r="A4413" s="1">
        <v>39110</v>
      </c>
      <c r="B4413" s="7" t="s">
        <v>57</v>
      </c>
      <c r="C4413" s="8" t="str">
        <f t="shared" si="815"/>
        <v>Sun</v>
      </c>
      <c r="E4413" s="10">
        <v>28</v>
      </c>
      <c r="F4413" s="9">
        <v>38527</v>
      </c>
      <c r="G4413" s="9">
        <v>15779</v>
      </c>
      <c r="H4413" s="61">
        <v>14957</v>
      </c>
      <c r="I4413" s="9">
        <v>4585</v>
      </c>
      <c r="J4413" s="9">
        <v>0</v>
      </c>
      <c r="K4413" s="9">
        <v>8690</v>
      </c>
      <c r="L4413" s="16">
        <v>29574</v>
      </c>
      <c r="M4413" s="16">
        <v>1</v>
      </c>
      <c r="O4413" s="11">
        <f t="shared" si="807"/>
        <v>112113</v>
      </c>
      <c r="P4413" s="11">
        <v>0</v>
      </c>
      <c r="Q4413" s="11">
        <f t="shared" si="808"/>
        <v>8690</v>
      </c>
      <c r="S4413" s="11">
        <f t="shared" si="810"/>
        <v>112113</v>
      </c>
      <c r="T4413" s="11">
        <f t="shared" si="801"/>
        <v>112113</v>
      </c>
      <c r="U4413" s="11">
        <f t="shared" si="811"/>
        <v>43803</v>
      </c>
      <c r="V4413" s="11">
        <f t="shared" si="803"/>
        <v>82538</v>
      </c>
      <c r="W4413" s="12">
        <f t="shared" si="812"/>
        <v>0.73620365167286572</v>
      </c>
      <c r="X4413" s="11">
        <f t="shared" si="813"/>
        <v>29575</v>
      </c>
      <c r="Y4413" s="12">
        <f t="shared" si="814"/>
        <v>0.26379634832713422</v>
      </c>
      <c r="AH4413" s="11"/>
    </row>
    <row r="4414" spans="1:34">
      <c r="A4414" s="1">
        <v>39111</v>
      </c>
      <c r="B4414" s="7" t="s">
        <v>57</v>
      </c>
      <c r="C4414" s="8" t="str">
        <f t="shared" si="815"/>
        <v>Mon</v>
      </c>
      <c r="E4414" s="10">
        <v>37</v>
      </c>
      <c r="F4414" s="9">
        <v>48039</v>
      </c>
      <c r="G4414" s="9">
        <v>17761</v>
      </c>
      <c r="H4414" s="61">
        <v>17950</v>
      </c>
      <c r="I4414" s="9">
        <v>5528</v>
      </c>
      <c r="J4414" s="9">
        <v>0</v>
      </c>
      <c r="K4414" s="9">
        <v>14418</v>
      </c>
      <c r="L4414" s="16">
        <v>33073</v>
      </c>
      <c r="M4414" s="16">
        <v>9</v>
      </c>
      <c r="O4414" s="11">
        <f t="shared" si="807"/>
        <v>136778</v>
      </c>
      <c r="P4414" s="11">
        <v>0</v>
      </c>
      <c r="Q4414" s="11">
        <f t="shared" si="808"/>
        <v>14418</v>
      </c>
      <c r="S4414" s="11">
        <f t="shared" si="810"/>
        <v>136778</v>
      </c>
      <c r="T4414" s="11">
        <f t="shared" si="801"/>
        <v>136778</v>
      </c>
      <c r="U4414" s="11">
        <f t="shared" si="811"/>
        <v>24665</v>
      </c>
      <c r="V4414" s="11">
        <f t="shared" si="803"/>
        <v>103696</v>
      </c>
      <c r="W4414" s="12">
        <f t="shared" si="812"/>
        <v>0.75813361797949963</v>
      </c>
      <c r="X4414" s="11">
        <f t="shared" si="813"/>
        <v>33082</v>
      </c>
      <c r="Y4414" s="12">
        <f t="shared" si="814"/>
        <v>0.24186638202050037</v>
      </c>
      <c r="AH4414" s="11"/>
    </row>
    <row r="4415" spans="1:34">
      <c r="A4415" s="1">
        <v>39112</v>
      </c>
      <c r="B4415" s="7" t="s">
        <v>57</v>
      </c>
      <c r="C4415" s="8" t="str">
        <f t="shared" si="815"/>
        <v>Tue</v>
      </c>
      <c r="E4415" s="10">
        <v>28</v>
      </c>
      <c r="F4415" s="9">
        <v>39273</v>
      </c>
      <c r="G4415" s="9">
        <v>16486</v>
      </c>
      <c r="H4415" s="61">
        <v>16280</v>
      </c>
      <c r="I4415" s="9">
        <v>4757</v>
      </c>
      <c r="J4415" s="9">
        <v>0</v>
      </c>
      <c r="K4415" s="9">
        <v>11051</v>
      </c>
      <c r="L4415" s="16">
        <v>31000</v>
      </c>
      <c r="M4415" s="16">
        <v>12</v>
      </c>
      <c r="O4415" s="11">
        <f t="shared" si="807"/>
        <v>118859</v>
      </c>
      <c r="P4415" s="11">
        <v>0</v>
      </c>
      <c r="Q4415" s="11">
        <f t="shared" si="808"/>
        <v>11051</v>
      </c>
      <c r="S4415" s="11">
        <f t="shared" si="810"/>
        <v>118859</v>
      </c>
      <c r="T4415" s="11">
        <f t="shared" si="801"/>
        <v>118859</v>
      </c>
      <c r="U4415" s="11">
        <f t="shared" si="811"/>
        <v>-17919</v>
      </c>
      <c r="V4415" s="11">
        <f t="shared" si="803"/>
        <v>87847</v>
      </c>
      <c r="W4415" s="12">
        <f t="shared" si="812"/>
        <v>0.73908580755348774</v>
      </c>
      <c r="X4415" s="11">
        <f t="shared" si="813"/>
        <v>31012</v>
      </c>
      <c r="Y4415" s="12">
        <f t="shared" si="814"/>
        <v>0.26091419244651226</v>
      </c>
      <c r="AH4415" s="11"/>
    </row>
    <row r="4416" spans="1:34">
      <c r="A4416" s="1">
        <v>39113</v>
      </c>
      <c r="B4416" s="7" t="s">
        <v>57</v>
      </c>
      <c r="C4416" s="8" t="str">
        <f t="shared" si="815"/>
        <v>Wed</v>
      </c>
      <c r="E4416" s="10">
        <v>35</v>
      </c>
      <c r="F4416" s="9">
        <v>45237</v>
      </c>
      <c r="G4416" s="9">
        <v>19034</v>
      </c>
      <c r="H4416" s="61">
        <v>19067</v>
      </c>
      <c r="I4416" s="9">
        <v>6144</v>
      </c>
      <c r="J4416" s="9">
        <v>0</v>
      </c>
      <c r="K4416" s="9">
        <v>4254</v>
      </c>
      <c r="L4416" s="16">
        <v>35679</v>
      </c>
      <c r="M4416" s="16">
        <v>73</v>
      </c>
      <c r="O4416" s="11">
        <f t="shared" si="807"/>
        <v>129488</v>
      </c>
      <c r="P4416" s="11">
        <v>0</v>
      </c>
      <c r="Q4416" s="11">
        <f t="shared" si="808"/>
        <v>4254</v>
      </c>
      <c r="S4416" s="11">
        <f t="shared" si="810"/>
        <v>129488</v>
      </c>
      <c r="T4416" s="11">
        <f t="shared" si="801"/>
        <v>129488</v>
      </c>
      <c r="U4416" s="11">
        <f t="shared" si="811"/>
        <v>10629</v>
      </c>
      <c r="V4416" s="11">
        <f t="shared" si="803"/>
        <v>93736</v>
      </c>
      <c r="W4416" s="12">
        <f t="shared" si="812"/>
        <v>0.72389719510688244</v>
      </c>
      <c r="X4416" s="11">
        <f t="shared" si="813"/>
        <v>35752</v>
      </c>
      <c r="Y4416" s="12">
        <f t="shared" si="814"/>
        <v>0.2761028048931175</v>
      </c>
      <c r="AH4416" s="11"/>
    </row>
    <row r="4417" spans="1:34">
      <c r="A4417" s="1">
        <v>39114</v>
      </c>
      <c r="B4417" s="7" t="s">
        <v>58</v>
      </c>
      <c r="C4417" s="8" t="str">
        <f t="shared" si="815"/>
        <v>Thur</v>
      </c>
      <c r="E4417" s="10">
        <v>32</v>
      </c>
      <c r="F4417" s="9">
        <v>42696</v>
      </c>
      <c r="G4417" s="9">
        <v>18515</v>
      </c>
      <c r="H4417" s="61">
        <v>17973</v>
      </c>
      <c r="I4417" s="9">
        <v>5612</v>
      </c>
      <c r="J4417" s="9">
        <v>0</v>
      </c>
      <c r="K4417" s="9">
        <v>3236</v>
      </c>
      <c r="L4417" s="16">
        <v>34711</v>
      </c>
      <c r="M4417" s="16">
        <v>254</v>
      </c>
      <c r="O4417" s="11">
        <f t="shared" si="807"/>
        <v>122997</v>
      </c>
      <c r="P4417" s="11">
        <v>0</v>
      </c>
      <c r="Q4417" s="11">
        <f t="shared" si="808"/>
        <v>3236</v>
      </c>
      <c r="S4417" s="11">
        <f t="shared" si="810"/>
        <v>122997</v>
      </c>
      <c r="T4417" s="11">
        <f>SUM(L4417:M4417,V4417)</f>
        <v>122997</v>
      </c>
      <c r="U4417" s="11">
        <f t="shared" si="811"/>
        <v>-6491</v>
      </c>
      <c r="V4417" s="11">
        <f t="shared" si="803"/>
        <v>88032</v>
      </c>
      <c r="W4417" s="12">
        <f t="shared" ref="W4417:W4444" si="816">V4417/S4417</f>
        <v>0.71572477377497012</v>
      </c>
      <c r="X4417" s="11">
        <f t="shared" ref="X4417:X4444" si="817">SUM(L4417:M4417)</f>
        <v>34965</v>
      </c>
      <c r="Y4417" s="12">
        <f t="shared" ref="Y4417:Y4444" si="818">X4417/S4417</f>
        <v>0.28427522622502988</v>
      </c>
      <c r="AA4417" s="9">
        <f>INTERCEPT(T4417:T4444,E4417:E4444)</f>
        <v>23398.099698469159</v>
      </c>
      <c r="AB4417" s="9">
        <f>SLOPE(T4417:T4444,E4417:E4444)</f>
        <v>3092.45879078398</v>
      </c>
      <c r="AC4417" s="12">
        <f>RSQ(T4417:T4444,E4417:E4444)</f>
        <v>0.94956849969728752</v>
      </c>
      <c r="AD4417" s="9">
        <f>AA4417+(AB4417*55)</f>
        <v>193483.33319158806</v>
      </c>
      <c r="AE4417" s="10">
        <f>SUM(E4417:E4444)</f>
        <v>820</v>
      </c>
      <c r="AH4417" s="11"/>
    </row>
    <row r="4418" spans="1:34">
      <c r="A4418" s="1">
        <v>39115</v>
      </c>
      <c r="B4418" s="7" t="s">
        <v>58</v>
      </c>
      <c r="C4418" s="8" t="str">
        <f t="shared" si="815"/>
        <v>Fri</v>
      </c>
      <c r="E4418" s="10">
        <v>28</v>
      </c>
      <c r="F4418" s="9">
        <v>37705</v>
      </c>
      <c r="G4418" s="9">
        <v>19272</v>
      </c>
      <c r="H4418" s="61">
        <v>15780</v>
      </c>
      <c r="I4418" s="9">
        <v>3957</v>
      </c>
      <c r="J4418" s="9">
        <v>0</v>
      </c>
      <c r="K4418" s="9">
        <v>2970</v>
      </c>
      <c r="L4418" s="16">
        <v>32774</v>
      </c>
      <c r="M4418" s="16">
        <v>9</v>
      </c>
      <c r="O4418" s="11">
        <f t="shared" si="807"/>
        <v>112467</v>
      </c>
      <c r="P4418" s="11">
        <v>0</v>
      </c>
      <c r="Q4418" s="11">
        <f t="shared" si="808"/>
        <v>2970</v>
      </c>
      <c r="S4418" s="11">
        <f t="shared" si="810"/>
        <v>112467</v>
      </c>
      <c r="T4418" s="11">
        <f t="shared" ref="T4418:T4444" si="819">SUM(L4418:M4418,V4418)</f>
        <v>112467</v>
      </c>
      <c r="U4418" s="11">
        <f t="shared" si="811"/>
        <v>-10530</v>
      </c>
      <c r="V4418" s="11">
        <f t="shared" si="803"/>
        <v>79684</v>
      </c>
      <c r="W4418" s="12">
        <f t="shared" si="816"/>
        <v>0.70851005183742788</v>
      </c>
      <c r="X4418" s="11">
        <f t="shared" si="817"/>
        <v>32783</v>
      </c>
      <c r="Y4418" s="12">
        <f t="shared" si="818"/>
        <v>0.29148994816257212</v>
      </c>
      <c r="AH4418" s="11"/>
    </row>
    <row r="4419" spans="1:34">
      <c r="A4419" s="1">
        <v>39116</v>
      </c>
      <c r="B4419" s="7" t="s">
        <v>58</v>
      </c>
      <c r="C4419" s="8" t="str">
        <f t="shared" si="815"/>
        <v>Sat</v>
      </c>
      <c r="E4419" s="10">
        <v>31</v>
      </c>
      <c r="F4419" s="9">
        <v>39518</v>
      </c>
      <c r="G4419" s="9">
        <v>19983</v>
      </c>
      <c r="H4419" s="61">
        <v>15990</v>
      </c>
      <c r="I4419" s="9">
        <v>4233</v>
      </c>
      <c r="J4419" s="9">
        <v>0</v>
      </c>
      <c r="K4419" s="9">
        <v>2973</v>
      </c>
      <c r="L4419" s="16">
        <v>34383</v>
      </c>
      <c r="M4419" s="16">
        <v>147</v>
      </c>
      <c r="O4419" s="11">
        <f t="shared" si="807"/>
        <v>117227</v>
      </c>
      <c r="P4419" s="11">
        <v>0</v>
      </c>
      <c r="Q4419" s="11">
        <f t="shared" si="808"/>
        <v>2973</v>
      </c>
      <c r="S4419" s="11">
        <f t="shared" si="810"/>
        <v>117227</v>
      </c>
      <c r="T4419" s="11">
        <f t="shared" si="819"/>
        <v>117227</v>
      </c>
      <c r="U4419" s="11">
        <f t="shared" si="811"/>
        <v>4760</v>
      </c>
      <c r="V4419" s="11">
        <f t="shared" ref="V4419:V4482" si="820">SUM(F4419:K4419)-P4419</f>
        <v>82697</v>
      </c>
      <c r="W4419" s="12">
        <f t="shared" si="816"/>
        <v>0.70544328524998512</v>
      </c>
      <c r="X4419" s="11">
        <f t="shared" si="817"/>
        <v>34530</v>
      </c>
      <c r="Y4419" s="12">
        <f t="shared" si="818"/>
        <v>0.29455671475001494</v>
      </c>
      <c r="AH4419" s="11"/>
    </row>
    <row r="4420" spans="1:34">
      <c r="A4420" s="1">
        <v>39117</v>
      </c>
      <c r="B4420" s="7" t="s">
        <v>58</v>
      </c>
      <c r="C4420" s="8" t="str">
        <f t="shared" si="815"/>
        <v>Sun</v>
      </c>
      <c r="E4420" s="10">
        <v>30</v>
      </c>
      <c r="F4420" s="9">
        <v>44462</v>
      </c>
      <c r="G4420" s="9">
        <v>21528</v>
      </c>
      <c r="H4420" s="61">
        <v>16461</v>
      </c>
      <c r="I4420" s="9">
        <v>4660</v>
      </c>
      <c r="J4420" s="9">
        <v>0</v>
      </c>
      <c r="K4420" s="9">
        <v>3393</v>
      </c>
      <c r="L4420" s="16">
        <v>35718</v>
      </c>
      <c r="M4420" s="16">
        <v>1061</v>
      </c>
      <c r="O4420" s="11">
        <f t="shared" ref="O4420:O4483" si="821">SUM(F4420:M4420)</f>
        <v>127283</v>
      </c>
      <c r="P4420" s="11">
        <v>0</v>
      </c>
      <c r="Q4420" s="11">
        <f t="shared" ref="Q4420:Q4483" si="822">K4420-P4420</f>
        <v>3393</v>
      </c>
      <c r="S4420" s="11">
        <f t="shared" si="810"/>
        <v>127283</v>
      </c>
      <c r="T4420" s="11">
        <f t="shared" si="819"/>
        <v>127283</v>
      </c>
      <c r="U4420" s="11">
        <f t="shared" si="811"/>
        <v>10056</v>
      </c>
      <c r="V4420" s="11">
        <f t="shared" si="820"/>
        <v>90504</v>
      </c>
      <c r="W4420" s="12">
        <f t="shared" si="816"/>
        <v>0.71104546561598958</v>
      </c>
      <c r="X4420" s="11">
        <f t="shared" si="817"/>
        <v>36779</v>
      </c>
      <c r="Y4420" s="12">
        <f t="shared" si="818"/>
        <v>0.28895453438401042</v>
      </c>
      <c r="AH4420" s="11"/>
    </row>
    <row r="4421" spans="1:34">
      <c r="A4421" s="1">
        <v>39118</v>
      </c>
      <c r="B4421" s="7" t="s">
        <v>58</v>
      </c>
      <c r="C4421" s="8" t="str">
        <f t="shared" si="815"/>
        <v>Mon</v>
      </c>
      <c r="E4421" s="10">
        <v>43</v>
      </c>
      <c r="F4421" s="9">
        <v>58864</v>
      </c>
      <c r="G4421" s="9">
        <v>25003</v>
      </c>
      <c r="H4421" s="61">
        <v>17297</v>
      </c>
      <c r="I4421" s="9">
        <v>6410</v>
      </c>
      <c r="J4421" s="9">
        <v>1</v>
      </c>
      <c r="K4421" s="9">
        <v>8476</v>
      </c>
      <c r="L4421" s="16">
        <v>42010</v>
      </c>
      <c r="M4421" s="16">
        <v>4771</v>
      </c>
      <c r="O4421" s="11">
        <f t="shared" si="821"/>
        <v>162832</v>
      </c>
      <c r="P4421" s="11">
        <v>0</v>
      </c>
      <c r="Q4421" s="11">
        <f t="shared" si="822"/>
        <v>8476</v>
      </c>
      <c r="S4421" s="11">
        <f t="shared" si="810"/>
        <v>162832</v>
      </c>
      <c r="T4421" s="11">
        <f t="shared" si="819"/>
        <v>162832</v>
      </c>
      <c r="U4421" s="11">
        <f t="shared" si="811"/>
        <v>35549</v>
      </c>
      <c r="V4421" s="11">
        <f t="shared" si="820"/>
        <v>116051</v>
      </c>
      <c r="W4421" s="12">
        <f t="shared" si="816"/>
        <v>0.71270389112705124</v>
      </c>
      <c r="X4421" s="11">
        <f t="shared" si="817"/>
        <v>46781</v>
      </c>
      <c r="Y4421" s="12">
        <f t="shared" si="818"/>
        <v>0.28729610887294882</v>
      </c>
      <c r="AH4421" s="11"/>
    </row>
    <row r="4422" spans="1:34">
      <c r="A4422" s="1">
        <v>39119</v>
      </c>
      <c r="B4422" s="7" t="s">
        <v>58</v>
      </c>
      <c r="C4422" s="8" t="str">
        <f t="shared" si="815"/>
        <v>Tue</v>
      </c>
      <c r="E4422" s="10">
        <v>40</v>
      </c>
      <c r="F4422" s="9">
        <v>52237</v>
      </c>
      <c r="G4422" s="9">
        <v>23685</v>
      </c>
      <c r="H4422" s="61">
        <v>16423</v>
      </c>
      <c r="I4422" s="9">
        <v>5966</v>
      </c>
      <c r="J4422" s="9">
        <v>41</v>
      </c>
      <c r="K4422" s="9">
        <v>7141</v>
      </c>
      <c r="L4422" s="16">
        <v>39410</v>
      </c>
      <c r="M4422" s="16">
        <v>4330</v>
      </c>
      <c r="O4422" s="11">
        <f t="shared" si="821"/>
        <v>149233</v>
      </c>
      <c r="P4422" s="11">
        <v>0</v>
      </c>
      <c r="Q4422" s="11">
        <f t="shared" si="822"/>
        <v>7141</v>
      </c>
      <c r="S4422" s="11">
        <f t="shared" si="810"/>
        <v>149233</v>
      </c>
      <c r="T4422" s="11">
        <f t="shared" si="819"/>
        <v>149233</v>
      </c>
      <c r="U4422" s="11">
        <f t="shared" si="811"/>
        <v>-13599</v>
      </c>
      <c r="V4422" s="11">
        <f t="shared" si="820"/>
        <v>105493</v>
      </c>
      <c r="W4422" s="12">
        <f t="shared" si="816"/>
        <v>0.70690128858898504</v>
      </c>
      <c r="X4422" s="11">
        <f t="shared" si="817"/>
        <v>43740</v>
      </c>
      <c r="Y4422" s="12">
        <f t="shared" si="818"/>
        <v>0.29309871141101501</v>
      </c>
      <c r="AH4422" s="11"/>
    </row>
    <row r="4423" spans="1:34">
      <c r="A4423" s="1">
        <v>39120</v>
      </c>
      <c r="B4423" s="7" t="s">
        <v>58</v>
      </c>
      <c r="C4423" s="8" t="str">
        <f t="shared" si="815"/>
        <v>Wed</v>
      </c>
      <c r="E4423" s="10">
        <v>36</v>
      </c>
      <c r="F4423" s="9">
        <v>46330</v>
      </c>
      <c r="G4423" s="9">
        <v>22919</v>
      </c>
      <c r="H4423" s="61">
        <v>16088</v>
      </c>
      <c r="I4423" s="9">
        <v>5124</v>
      </c>
      <c r="J4423" s="9">
        <v>976</v>
      </c>
      <c r="K4423" s="9">
        <v>5093</v>
      </c>
      <c r="L4423" s="16">
        <v>36881</v>
      </c>
      <c r="M4423" s="16">
        <v>3636</v>
      </c>
      <c r="O4423" s="11">
        <f t="shared" si="821"/>
        <v>137047</v>
      </c>
      <c r="P4423" s="11">
        <v>0</v>
      </c>
      <c r="Q4423" s="11">
        <f t="shared" si="822"/>
        <v>5093</v>
      </c>
      <c r="S4423" s="11">
        <f t="shared" si="810"/>
        <v>137047</v>
      </c>
      <c r="T4423" s="11">
        <f t="shared" si="819"/>
        <v>137047</v>
      </c>
      <c r="U4423" s="11">
        <f t="shared" si="811"/>
        <v>-12186</v>
      </c>
      <c r="V4423" s="11">
        <f t="shared" si="820"/>
        <v>96530</v>
      </c>
      <c r="W4423" s="12">
        <f t="shared" si="816"/>
        <v>0.70435689945785018</v>
      </c>
      <c r="X4423" s="11">
        <f t="shared" si="817"/>
        <v>40517</v>
      </c>
      <c r="Y4423" s="12">
        <f t="shared" si="818"/>
        <v>0.29564310054214976</v>
      </c>
      <c r="AH4423" s="11"/>
    </row>
    <row r="4424" spans="1:34">
      <c r="A4424" s="1">
        <v>39121</v>
      </c>
      <c r="B4424" s="7" t="s">
        <v>58</v>
      </c>
      <c r="C4424" s="8" t="str">
        <f t="shared" si="815"/>
        <v>Thur</v>
      </c>
      <c r="E4424" s="10">
        <v>38</v>
      </c>
      <c r="F4424" s="9">
        <v>47945</v>
      </c>
      <c r="G4424" s="9">
        <v>23246</v>
      </c>
      <c r="H4424" s="61">
        <v>16266</v>
      </c>
      <c r="I4424" s="9">
        <v>5419</v>
      </c>
      <c r="J4424" s="9">
        <v>930</v>
      </c>
      <c r="K4424" s="9">
        <v>4737</v>
      </c>
      <c r="L4424" s="16">
        <v>37670</v>
      </c>
      <c r="M4424" s="16">
        <v>3825</v>
      </c>
      <c r="O4424" s="11">
        <f t="shared" si="821"/>
        <v>140038</v>
      </c>
      <c r="P4424" s="11">
        <v>0</v>
      </c>
      <c r="Q4424" s="11">
        <f t="shared" si="822"/>
        <v>4737</v>
      </c>
      <c r="S4424" s="11">
        <f t="shared" si="810"/>
        <v>140038</v>
      </c>
      <c r="T4424" s="11">
        <f t="shared" si="819"/>
        <v>140038</v>
      </c>
      <c r="U4424" s="11">
        <f t="shared" si="811"/>
        <v>2991</v>
      </c>
      <c r="V4424" s="11">
        <f t="shared" si="820"/>
        <v>98543</v>
      </c>
      <c r="W4424" s="12">
        <f t="shared" si="816"/>
        <v>0.70368757051657405</v>
      </c>
      <c r="X4424" s="11">
        <f t="shared" si="817"/>
        <v>41495</v>
      </c>
      <c r="Y4424" s="12">
        <f t="shared" si="818"/>
        <v>0.29631242948342595</v>
      </c>
      <c r="AH4424" s="11"/>
    </row>
    <row r="4425" spans="1:34">
      <c r="A4425" s="1">
        <v>39122</v>
      </c>
      <c r="B4425" s="7" t="s">
        <v>58</v>
      </c>
      <c r="C4425" s="8" t="str">
        <f t="shared" si="815"/>
        <v>Fri</v>
      </c>
      <c r="E4425" s="10">
        <v>36</v>
      </c>
      <c r="F4425" s="9">
        <v>45121</v>
      </c>
      <c r="G4425" s="9">
        <v>22336</v>
      </c>
      <c r="H4425" s="61">
        <v>15941</v>
      </c>
      <c r="I4425" s="9">
        <v>5323</v>
      </c>
      <c r="J4425" s="9">
        <v>884</v>
      </c>
      <c r="K4425" s="9">
        <v>3865</v>
      </c>
      <c r="L4425" s="16">
        <v>36883</v>
      </c>
      <c r="M4425" s="16">
        <v>3201</v>
      </c>
      <c r="O4425" s="11">
        <f t="shared" si="821"/>
        <v>133554</v>
      </c>
      <c r="P4425" s="11">
        <v>0</v>
      </c>
      <c r="Q4425" s="11">
        <f t="shared" si="822"/>
        <v>3865</v>
      </c>
      <c r="S4425" s="11">
        <f t="shared" si="810"/>
        <v>133554</v>
      </c>
      <c r="T4425" s="11">
        <f t="shared" si="819"/>
        <v>133554</v>
      </c>
      <c r="U4425" s="11">
        <f t="shared" si="811"/>
        <v>-6484</v>
      </c>
      <c r="V4425" s="11">
        <f t="shared" si="820"/>
        <v>93470</v>
      </c>
      <c r="W4425" s="12">
        <f t="shared" si="816"/>
        <v>0.69986672057744437</v>
      </c>
      <c r="X4425" s="11">
        <f t="shared" si="817"/>
        <v>40084</v>
      </c>
      <c r="Y4425" s="12">
        <f t="shared" si="818"/>
        <v>0.30013327942255569</v>
      </c>
      <c r="AH4425" s="11"/>
    </row>
    <row r="4426" spans="1:34">
      <c r="A4426" s="1">
        <v>39123</v>
      </c>
      <c r="B4426" s="7" t="s">
        <v>58</v>
      </c>
      <c r="C4426" s="8" t="str">
        <f t="shared" si="815"/>
        <v>Sat</v>
      </c>
      <c r="E4426" s="10">
        <v>36</v>
      </c>
      <c r="F4426" s="9">
        <v>44050</v>
      </c>
      <c r="G4426" s="9">
        <v>21893</v>
      </c>
      <c r="H4426" s="61">
        <v>15665</v>
      </c>
      <c r="I4426" s="9">
        <v>5001</v>
      </c>
      <c r="J4426" s="9">
        <v>924</v>
      </c>
      <c r="K4426" s="9">
        <v>3747</v>
      </c>
      <c r="L4426" s="16">
        <v>36624</v>
      </c>
      <c r="M4426" s="16">
        <v>2392</v>
      </c>
      <c r="O4426" s="11">
        <f t="shared" si="821"/>
        <v>130296</v>
      </c>
      <c r="P4426" s="11">
        <v>0</v>
      </c>
      <c r="Q4426" s="11">
        <f t="shared" si="822"/>
        <v>3747</v>
      </c>
      <c r="S4426" s="11">
        <f t="shared" si="810"/>
        <v>130296</v>
      </c>
      <c r="T4426" s="11">
        <f t="shared" si="819"/>
        <v>130296</v>
      </c>
      <c r="U4426" s="11">
        <f t="shared" si="811"/>
        <v>-3258</v>
      </c>
      <c r="V4426" s="11">
        <f t="shared" si="820"/>
        <v>91280</v>
      </c>
      <c r="W4426" s="12">
        <f t="shared" si="816"/>
        <v>0.7005587278197335</v>
      </c>
      <c r="X4426" s="11">
        <f t="shared" si="817"/>
        <v>39016</v>
      </c>
      <c r="Y4426" s="12">
        <f t="shared" si="818"/>
        <v>0.29944127218026645</v>
      </c>
      <c r="AH4426" s="11"/>
    </row>
    <row r="4427" spans="1:34">
      <c r="A4427" s="1">
        <v>39124</v>
      </c>
      <c r="B4427" s="7" t="s">
        <v>58</v>
      </c>
      <c r="C4427" s="8" t="str">
        <f t="shared" si="815"/>
        <v>Sun</v>
      </c>
      <c r="E4427" s="10">
        <v>35</v>
      </c>
      <c r="F4427" s="9">
        <v>40095</v>
      </c>
      <c r="G4427" s="9">
        <v>21199</v>
      </c>
      <c r="H4427" s="61">
        <v>15456</v>
      </c>
      <c r="I4427" s="9">
        <v>4738</v>
      </c>
      <c r="J4427" s="9">
        <v>598</v>
      </c>
      <c r="K4427" s="9">
        <v>3123</v>
      </c>
      <c r="L4427" s="16">
        <v>35446</v>
      </c>
      <c r="M4427" s="16">
        <v>2006</v>
      </c>
      <c r="O4427" s="11">
        <f t="shared" si="821"/>
        <v>122661</v>
      </c>
      <c r="P4427" s="11">
        <v>0</v>
      </c>
      <c r="Q4427" s="11">
        <f t="shared" si="822"/>
        <v>3123</v>
      </c>
      <c r="S4427" s="11">
        <f t="shared" si="810"/>
        <v>122661</v>
      </c>
      <c r="T4427" s="11">
        <f t="shared" si="819"/>
        <v>122661</v>
      </c>
      <c r="U4427" s="11">
        <f t="shared" si="811"/>
        <v>-7635</v>
      </c>
      <c r="V4427" s="11">
        <f t="shared" si="820"/>
        <v>85209</v>
      </c>
      <c r="W4427" s="12">
        <f t="shared" si="816"/>
        <v>0.69467067772152513</v>
      </c>
      <c r="X4427" s="11">
        <f t="shared" si="817"/>
        <v>37452</v>
      </c>
      <c r="Y4427" s="12">
        <f t="shared" si="818"/>
        <v>0.30532932227847481</v>
      </c>
      <c r="AH4427" s="11"/>
    </row>
    <row r="4428" spans="1:34">
      <c r="A4428" s="1">
        <v>39125</v>
      </c>
      <c r="B4428" s="7" t="s">
        <v>58</v>
      </c>
      <c r="C4428" s="8" t="str">
        <f t="shared" si="815"/>
        <v>Mon</v>
      </c>
      <c r="E4428" s="10">
        <v>22</v>
      </c>
      <c r="F4428" s="9">
        <v>26813</v>
      </c>
      <c r="G4428" s="9">
        <v>18876</v>
      </c>
      <c r="H4428" s="61">
        <v>13909</v>
      </c>
      <c r="I4428" s="9">
        <v>2721</v>
      </c>
      <c r="J4428" s="9">
        <v>69</v>
      </c>
      <c r="K4428" s="9">
        <v>1378</v>
      </c>
      <c r="L4428" s="16">
        <v>31327</v>
      </c>
      <c r="M4428" s="16">
        <v>518</v>
      </c>
      <c r="O4428" s="11">
        <f t="shared" si="821"/>
        <v>95611</v>
      </c>
      <c r="P4428" s="11">
        <v>0</v>
      </c>
      <c r="Q4428" s="11">
        <f t="shared" si="822"/>
        <v>1378</v>
      </c>
      <c r="S4428" s="11">
        <f t="shared" si="810"/>
        <v>95611</v>
      </c>
      <c r="T4428" s="11">
        <f t="shared" si="819"/>
        <v>95611</v>
      </c>
      <c r="U4428" s="11">
        <f t="shared" si="811"/>
        <v>-27050</v>
      </c>
      <c r="V4428" s="11">
        <f t="shared" si="820"/>
        <v>63766</v>
      </c>
      <c r="W4428" s="12">
        <f t="shared" si="816"/>
        <v>0.66693162920584448</v>
      </c>
      <c r="X4428" s="11">
        <f t="shared" si="817"/>
        <v>31845</v>
      </c>
      <c r="Y4428" s="12">
        <f t="shared" si="818"/>
        <v>0.33306837079415547</v>
      </c>
      <c r="AH4428" s="11"/>
    </row>
    <row r="4429" spans="1:34">
      <c r="A4429" s="1">
        <v>39126</v>
      </c>
      <c r="B4429" s="7" t="s">
        <v>58</v>
      </c>
      <c r="C4429" s="8" t="str">
        <f t="shared" si="815"/>
        <v>Tue</v>
      </c>
      <c r="E4429" s="10">
        <v>29</v>
      </c>
      <c r="F4429" s="9">
        <v>39677</v>
      </c>
      <c r="G4429" s="9">
        <v>21610</v>
      </c>
      <c r="H4429" s="61">
        <v>15692</v>
      </c>
      <c r="I4429" s="9">
        <v>4622</v>
      </c>
      <c r="J4429" s="9">
        <v>442</v>
      </c>
      <c r="K4429" s="9">
        <v>1486</v>
      </c>
      <c r="L4429" s="16">
        <v>35264</v>
      </c>
      <c r="M4429" s="16">
        <v>1917</v>
      </c>
      <c r="O4429" s="11">
        <f t="shared" si="821"/>
        <v>120710</v>
      </c>
      <c r="P4429" s="11">
        <v>0</v>
      </c>
      <c r="Q4429" s="11">
        <f t="shared" si="822"/>
        <v>1486</v>
      </c>
      <c r="S4429" s="11">
        <f t="shared" si="810"/>
        <v>120710</v>
      </c>
      <c r="T4429" s="11">
        <f t="shared" si="819"/>
        <v>120710</v>
      </c>
      <c r="U4429" s="11">
        <f t="shared" si="811"/>
        <v>25099</v>
      </c>
      <c r="V4429" s="11">
        <f t="shared" si="820"/>
        <v>83529</v>
      </c>
      <c r="W4429" s="12">
        <f t="shared" si="816"/>
        <v>0.69198078038273547</v>
      </c>
      <c r="X4429" s="11">
        <f t="shared" si="817"/>
        <v>37181</v>
      </c>
      <c r="Y4429" s="12">
        <f t="shared" si="818"/>
        <v>0.30801921961726453</v>
      </c>
      <c r="AH4429" s="11"/>
    </row>
    <row r="4430" spans="1:34">
      <c r="A4430" s="1">
        <v>39127</v>
      </c>
      <c r="B4430" s="7" t="s">
        <v>58</v>
      </c>
      <c r="C4430" s="8" t="str">
        <f t="shared" si="815"/>
        <v>Wed</v>
      </c>
      <c r="E4430" s="10">
        <v>32</v>
      </c>
      <c r="F4430" s="9">
        <v>43357</v>
      </c>
      <c r="G4430" s="9">
        <v>22543</v>
      </c>
      <c r="H4430" s="61">
        <v>16094</v>
      </c>
      <c r="I4430" s="9">
        <v>4761</v>
      </c>
      <c r="J4430" s="9">
        <v>824</v>
      </c>
      <c r="K4430" s="9">
        <v>2383</v>
      </c>
      <c r="L4430" s="16">
        <v>36423</v>
      </c>
      <c r="M4430" s="16">
        <v>2747</v>
      </c>
      <c r="O4430" s="11">
        <f t="shared" si="821"/>
        <v>129132</v>
      </c>
      <c r="P4430" s="11">
        <v>0</v>
      </c>
      <c r="Q4430" s="11">
        <f t="shared" si="822"/>
        <v>2383</v>
      </c>
      <c r="S4430" s="11">
        <f t="shared" si="810"/>
        <v>129132</v>
      </c>
      <c r="T4430" s="11">
        <f t="shared" si="819"/>
        <v>129132</v>
      </c>
      <c r="U4430" s="11">
        <f t="shared" si="811"/>
        <v>8422</v>
      </c>
      <c r="V4430" s="11">
        <f t="shared" si="820"/>
        <v>89962</v>
      </c>
      <c r="W4430" s="12">
        <f t="shared" si="816"/>
        <v>0.69666697642722175</v>
      </c>
      <c r="X4430" s="11">
        <f t="shared" si="817"/>
        <v>39170</v>
      </c>
      <c r="Y4430" s="12">
        <f t="shared" si="818"/>
        <v>0.30333302357277825</v>
      </c>
      <c r="AH4430" s="11"/>
    </row>
    <row r="4431" spans="1:34">
      <c r="A4431" s="1">
        <v>39128</v>
      </c>
      <c r="B4431" s="7" t="s">
        <v>58</v>
      </c>
      <c r="C4431" s="8" t="str">
        <f t="shared" si="815"/>
        <v>Thur</v>
      </c>
      <c r="E4431" s="10">
        <v>39</v>
      </c>
      <c r="F4431" s="9">
        <v>51680</v>
      </c>
      <c r="G4431" s="9">
        <v>23723</v>
      </c>
      <c r="H4431" s="61">
        <v>16533</v>
      </c>
      <c r="I4431" s="9">
        <v>5639</v>
      </c>
      <c r="J4431" s="9">
        <v>1210</v>
      </c>
      <c r="K4431" s="9">
        <v>3611</v>
      </c>
      <c r="L4431" s="16">
        <v>36156</v>
      </c>
      <c r="M4431" s="16">
        <v>3823</v>
      </c>
      <c r="O4431" s="11">
        <f t="shared" si="821"/>
        <v>142375</v>
      </c>
      <c r="P4431" s="11">
        <v>0</v>
      </c>
      <c r="Q4431" s="11">
        <f t="shared" si="822"/>
        <v>3611</v>
      </c>
      <c r="S4431" s="11">
        <f t="shared" si="810"/>
        <v>142375</v>
      </c>
      <c r="T4431" s="11">
        <f t="shared" si="819"/>
        <v>142375</v>
      </c>
      <c r="U4431" s="11">
        <f t="shared" si="811"/>
        <v>13243</v>
      </c>
      <c r="V4431" s="11">
        <f t="shared" si="820"/>
        <v>102396</v>
      </c>
      <c r="W4431" s="12">
        <f t="shared" si="816"/>
        <v>0.71919929762949952</v>
      </c>
      <c r="X4431" s="11">
        <f t="shared" si="817"/>
        <v>39979</v>
      </c>
      <c r="Y4431" s="12">
        <f t="shared" si="818"/>
        <v>0.28080070237050042</v>
      </c>
      <c r="AH4431" s="11"/>
    </row>
    <row r="4432" spans="1:34">
      <c r="A4432" s="1">
        <v>39129</v>
      </c>
      <c r="B4432" s="7" t="s">
        <v>58</v>
      </c>
      <c r="C4432" s="8" t="str">
        <f t="shared" si="815"/>
        <v>Fri</v>
      </c>
      <c r="E4432" s="10">
        <v>38</v>
      </c>
      <c r="F4432" s="9">
        <v>50306</v>
      </c>
      <c r="G4432" s="9">
        <v>23025</v>
      </c>
      <c r="H4432" s="61">
        <v>16151</v>
      </c>
      <c r="I4432" s="9">
        <v>5846</v>
      </c>
      <c r="J4432" s="9">
        <v>1130</v>
      </c>
      <c r="K4432" s="9">
        <v>2977</v>
      </c>
      <c r="L4432" s="16">
        <v>35260</v>
      </c>
      <c r="M4432" s="16">
        <v>3286</v>
      </c>
      <c r="O4432" s="11">
        <f t="shared" si="821"/>
        <v>137981</v>
      </c>
      <c r="P4432" s="11">
        <v>0</v>
      </c>
      <c r="Q4432" s="11">
        <f t="shared" si="822"/>
        <v>2977</v>
      </c>
      <c r="S4432" s="11">
        <f t="shared" si="810"/>
        <v>137981</v>
      </c>
      <c r="T4432" s="11">
        <f t="shared" si="819"/>
        <v>137981</v>
      </c>
      <c r="U4432" s="11">
        <f t="shared" si="811"/>
        <v>-4394</v>
      </c>
      <c r="V4432" s="11">
        <f t="shared" si="820"/>
        <v>99435</v>
      </c>
      <c r="W4432" s="12">
        <f t="shared" si="816"/>
        <v>0.72064269718294549</v>
      </c>
      <c r="X4432" s="11">
        <f t="shared" si="817"/>
        <v>38546</v>
      </c>
      <c r="Y4432" s="12">
        <f t="shared" si="818"/>
        <v>0.27935730281705451</v>
      </c>
      <c r="AH4432" s="11"/>
    </row>
    <row r="4433" spans="1:34">
      <c r="A4433" s="1">
        <v>39130</v>
      </c>
      <c r="B4433" s="7" t="s">
        <v>58</v>
      </c>
      <c r="C4433" s="8" t="str">
        <f t="shared" si="815"/>
        <v>Sat</v>
      </c>
      <c r="E4433" s="10">
        <v>29</v>
      </c>
      <c r="F4433" s="9">
        <v>38219</v>
      </c>
      <c r="G4433" s="9">
        <v>20780</v>
      </c>
      <c r="H4433" s="61">
        <v>14848</v>
      </c>
      <c r="I4433" s="9">
        <v>4120</v>
      </c>
      <c r="J4433" s="9">
        <v>371</v>
      </c>
      <c r="K4433" s="9">
        <v>1897</v>
      </c>
      <c r="L4433" s="16">
        <v>33635</v>
      </c>
      <c r="M4433" s="16">
        <v>953</v>
      </c>
      <c r="O4433" s="11">
        <f t="shared" si="821"/>
        <v>114823</v>
      </c>
      <c r="P4433" s="11">
        <v>0</v>
      </c>
      <c r="Q4433" s="11">
        <f t="shared" si="822"/>
        <v>1897</v>
      </c>
      <c r="S4433" s="11">
        <f t="shared" si="810"/>
        <v>114823</v>
      </c>
      <c r="T4433" s="11">
        <f t="shared" si="819"/>
        <v>114823</v>
      </c>
      <c r="U4433" s="11">
        <f t="shared" si="811"/>
        <v>-23158</v>
      </c>
      <c r="V4433" s="11">
        <f t="shared" si="820"/>
        <v>80235</v>
      </c>
      <c r="W4433" s="12">
        <f t="shared" si="816"/>
        <v>0.69877115212109076</v>
      </c>
      <c r="X4433" s="11">
        <f t="shared" si="817"/>
        <v>34588</v>
      </c>
      <c r="Y4433" s="12">
        <f t="shared" si="818"/>
        <v>0.3012288478789093</v>
      </c>
      <c r="AH4433" s="11"/>
    </row>
    <row r="4434" spans="1:34">
      <c r="A4434" s="1">
        <v>39131</v>
      </c>
      <c r="B4434" s="7" t="s">
        <v>58</v>
      </c>
      <c r="C4434" s="8" t="str">
        <f t="shared" si="815"/>
        <v>Sun</v>
      </c>
      <c r="E4434" s="10">
        <v>34</v>
      </c>
      <c r="F4434" s="9">
        <v>48230</v>
      </c>
      <c r="G4434" s="9">
        <v>22833</v>
      </c>
      <c r="H4434" s="61">
        <v>15977</v>
      </c>
      <c r="I4434" s="9">
        <v>4927</v>
      </c>
      <c r="J4434" s="9">
        <v>1045</v>
      </c>
      <c r="K4434" s="9">
        <v>2918</v>
      </c>
      <c r="L4434" s="16">
        <v>35399</v>
      </c>
      <c r="M4434" s="16">
        <v>2424</v>
      </c>
      <c r="O4434" s="11">
        <f t="shared" si="821"/>
        <v>133753</v>
      </c>
      <c r="P4434" s="11">
        <v>0</v>
      </c>
      <c r="Q4434" s="11">
        <f t="shared" si="822"/>
        <v>2918</v>
      </c>
      <c r="S4434" s="11">
        <f t="shared" si="810"/>
        <v>133753</v>
      </c>
      <c r="T4434" s="11">
        <f t="shared" si="819"/>
        <v>133753</v>
      </c>
      <c r="U4434" s="11">
        <f t="shared" si="811"/>
        <v>18930</v>
      </c>
      <c r="V4434" s="11">
        <f t="shared" si="820"/>
        <v>95930</v>
      </c>
      <c r="W4434" s="12">
        <f t="shared" si="816"/>
        <v>0.71721755773702267</v>
      </c>
      <c r="X4434" s="11">
        <f t="shared" si="817"/>
        <v>37823</v>
      </c>
      <c r="Y4434" s="12">
        <f t="shared" si="818"/>
        <v>0.28278244226297727</v>
      </c>
      <c r="AH4434" s="11"/>
    </row>
    <row r="4435" spans="1:34">
      <c r="A4435" s="1">
        <v>39132</v>
      </c>
      <c r="B4435" s="7" t="s">
        <v>58</v>
      </c>
      <c r="C4435" s="8" t="str">
        <f t="shared" si="815"/>
        <v>Mon</v>
      </c>
      <c r="E4435" s="10">
        <v>28</v>
      </c>
      <c r="F4435" s="9">
        <v>33175</v>
      </c>
      <c r="G4435" s="9">
        <v>20554</v>
      </c>
      <c r="H4435" s="61">
        <v>14757</v>
      </c>
      <c r="I4435" s="9">
        <v>3612</v>
      </c>
      <c r="J4435" s="9">
        <v>124</v>
      </c>
      <c r="K4435" s="9">
        <v>2727</v>
      </c>
      <c r="L4435" s="16">
        <v>32880</v>
      </c>
      <c r="M4435" s="16">
        <v>1217</v>
      </c>
      <c r="O4435" s="11">
        <f t="shared" si="821"/>
        <v>109046</v>
      </c>
      <c r="P4435" s="11">
        <v>0</v>
      </c>
      <c r="Q4435" s="11">
        <f t="shared" si="822"/>
        <v>2727</v>
      </c>
      <c r="S4435" s="11">
        <f t="shared" si="810"/>
        <v>109046</v>
      </c>
      <c r="T4435" s="11">
        <f t="shared" si="819"/>
        <v>109046</v>
      </c>
      <c r="U4435" s="11">
        <f t="shared" si="811"/>
        <v>-24707</v>
      </c>
      <c r="V4435" s="11">
        <f t="shared" si="820"/>
        <v>74949</v>
      </c>
      <c r="W4435" s="12">
        <f t="shared" si="816"/>
        <v>0.68731544485813323</v>
      </c>
      <c r="X4435" s="11">
        <f t="shared" si="817"/>
        <v>34097</v>
      </c>
      <c r="Y4435" s="12">
        <f t="shared" si="818"/>
        <v>0.31268455514186672</v>
      </c>
      <c r="AH4435" s="11"/>
    </row>
    <row r="4436" spans="1:34">
      <c r="A4436" s="1">
        <v>39133</v>
      </c>
      <c r="B4436" s="7" t="s">
        <v>58</v>
      </c>
      <c r="C4436" s="8" t="str">
        <f t="shared" si="815"/>
        <v>Tue</v>
      </c>
      <c r="E4436" s="10">
        <v>10</v>
      </c>
      <c r="F4436" s="9">
        <v>8792</v>
      </c>
      <c r="G4436" s="9">
        <v>15103</v>
      </c>
      <c r="H4436" s="61">
        <v>10670</v>
      </c>
      <c r="I4436" s="9">
        <v>600</v>
      </c>
      <c r="J4436" s="9">
        <v>0</v>
      </c>
      <c r="K4436" s="9">
        <v>3019</v>
      </c>
      <c r="L4436" s="16">
        <v>26385</v>
      </c>
      <c r="M4436" s="16">
        <v>7</v>
      </c>
      <c r="O4436" s="11">
        <f t="shared" si="821"/>
        <v>64576</v>
      </c>
      <c r="P4436" s="11">
        <v>0</v>
      </c>
      <c r="Q4436" s="11">
        <f t="shared" si="822"/>
        <v>3019</v>
      </c>
      <c r="S4436" s="11">
        <f t="shared" si="810"/>
        <v>64576</v>
      </c>
      <c r="T4436" s="11">
        <f t="shared" si="819"/>
        <v>64576</v>
      </c>
      <c r="U4436" s="11">
        <f t="shared" si="811"/>
        <v>-44470</v>
      </c>
      <c r="V4436" s="11">
        <f t="shared" si="820"/>
        <v>38184</v>
      </c>
      <c r="W4436" s="12">
        <f t="shared" si="816"/>
        <v>0.59130327056491572</v>
      </c>
      <c r="X4436" s="11">
        <f t="shared" si="817"/>
        <v>26392</v>
      </c>
      <c r="Y4436" s="12">
        <f t="shared" si="818"/>
        <v>0.40869672943508423</v>
      </c>
      <c r="AH4436" s="11"/>
    </row>
    <row r="4437" spans="1:34">
      <c r="A4437" s="1">
        <v>39134</v>
      </c>
      <c r="B4437" s="7" t="s">
        <v>58</v>
      </c>
      <c r="C4437" s="8" t="str">
        <f t="shared" si="815"/>
        <v>Wed</v>
      </c>
      <c r="E4437" s="10">
        <v>14</v>
      </c>
      <c r="F4437" s="9">
        <v>7980</v>
      </c>
      <c r="G4437" s="9">
        <v>14617</v>
      </c>
      <c r="H4437" s="61">
        <v>10389</v>
      </c>
      <c r="I4437" s="9">
        <v>420</v>
      </c>
      <c r="J4437" s="9">
        <v>0</v>
      </c>
      <c r="K4437" s="9">
        <v>3060</v>
      </c>
      <c r="L4437" s="16">
        <v>24041</v>
      </c>
      <c r="M4437" s="16">
        <v>0</v>
      </c>
      <c r="O4437" s="11">
        <f t="shared" si="821"/>
        <v>60507</v>
      </c>
      <c r="P4437" s="11">
        <v>0</v>
      </c>
      <c r="Q4437" s="11">
        <f t="shared" si="822"/>
        <v>3060</v>
      </c>
      <c r="S4437" s="11">
        <f t="shared" si="810"/>
        <v>60507</v>
      </c>
      <c r="T4437" s="11">
        <f t="shared" si="819"/>
        <v>60507</v>
      </c>
      <c r="U4437" s="11">
        <f t="shared" si="811"/>
        <v>-4069</v>
      </c>
      <c r="V4437" s="11">
        <f t="shared" si="820"/>
        <v>36466</v>
      </c>
      <c r="W4437" s="12">
        <f t="shared" si="816"/>
        <v>0.60267407076867141</v>
      </c>
      <c r="X4437" s="11">
        <f t="shared" si="817"/>
        <v>24041</v>
      </c>
      <c r="Y4437" s="12">
        <f t="shared" si="818"/>
        <v>0.39732592923132859</v>
      </c>
      <c r="AH4437" s="11"/>
    </row>
    <row r="4438" spans="1:34">
      <c r="A4438" s="1">
        <v>39135</v>
      </c>
      <c r="B4438" s="7" t="s">
        <v>58</v>
      </c>
      <c r="C4438" s="8" t="str">
        <f t="shared" si="815"/>
        <v>Thur</v>
      </c>
      <c r="E4438" s="10">
        <v>15</v>
      </c>
      <c r="F4438" s="9">
        <v>18274</v>
      </c>
      <c r="G4438" s="9">
        <v>16737</v>
      </c>
      <c r="H4438" s="61">
        <v>12358</v>
      </c>
      <c r="I4438" s="9">
        <v>1470</v>
      </c>
      <c r="J4438" s="9">
        <v>124</v>
      </c>
      <c r="K4438" s="9">
        <v>2662</v>
      </c>
      <c r="L4438" s="16">
        <v>25190</v>
      </c>
      <c r="M4438" s="16">
        <v>94</v>
      </c>
      <c r="O4438" s="11">
        <f t="shared" si="821"/>
        <v>76909</v>
      </c>
      <c r="P4438" s="11">
        <v>0</v>
      </c>
      <c r="Q4438" s="11">
        <f t="shared" si="822"/>
        <v>2662</v>
      </c>
      <c r="S4438" s="11">
        <f t="shared" si="810"/>
        <v>76909</v>
      </c>
      <c r="T4438" s="11">
        <f t="shared" si="819"/>
        <v>76909</v>
      </c>
      <c r="U4438" s="11">
        <f t="shared" si="811"/>
        <v>16402</v>
      </c>
      <c r="V4438" s="11">
        <f t="shared" si="820"/>
        <v>51625</v>
      </c>
      <c r="W4438" s="12">
        <f t="shared" si="816"/>
        <v>0.67124783835441881</v>
      </c>
      <c r="X4438" s="11">
        <f t="shared" si="817"/>
        <v>25284</v>
      </c>
      <c r="Y4438" s="12">
        <f t="shared" si="818"/>
        <v>0.32875216164558113</v>
      </c>
      <c r="AH4438" s="11"/>
    </row>
    <row r="4439" spans="1:34">
      <c r="A4439" s="1">
        <v>39136</v>
      </c>
      <c r="B4439" s="7" t="s">
        <v>58</v>
      </c>
      <c r="C4439" s="8" t="str">
        <f t="shared" si="815"/>
        <v>Fri</v>
      </c>
      <c r="E4439" s="10">
        <v>28</v>
      </c>
      <c r="F4439" s="9">
        <v>32428</v>
      </c>
      <c r="G4439" s="9">
        <v>19206</v>
      </c>
      <c r="H4439" s="61">
        <v>14974</v>
      </c>
      <c r="I4439" s="9">
        <v>3384</v>
      </c>
      <c r="J4439" s="9">
        <v>486</v>
      </c>
      <c r="K4439" s="9">
        <v>3157</v>
      </c>
      <c r="L4439" s="16">
        <v>29364</v>
      </c>
      <c r="M4439" s="16">
        <v>583</v>
      </c>
      <c r="O4439" s="11">
        <f t="shared" si="821"/>
        <v>103582</v>
      </c>
      <c r="P4439" s="11">
        <v>0</v>
      </c>
      <c r="Q4439" s="11">
        <f t="shared" si="822"/>
        <v>3157</v>
      </c>
      <c r="S4439" s="11">
        <f t="shared" si="810"/>
        <v>103582</v>
      </c>
      <c r="T4439" s="11">
        <f t="shared" si="819"/>
        <v>103582</v>
      </c>
      <c r="U4439" s="11">
        <f t="shared" si="811"/>
        <v>26673</v>
      </c>
      <c r="V4439" s="11">
        <f t="shared" si="820"/>
        <v>73635</v>
      </c>
      <c r="W4439" s="12">
        <f t="shared" si="816"/>
        <v>0.71088606128477916</v>
      </c>
      <c r="X4439" s="11">
        <f t="shared" si="817"/>
        <v>29947</v>
      </c>
      <c r="Y4439" s="12">
        <f t="shared" si="818"/>
        <v>0.28911393871522079</v>
      </c>
      <c r="AH4439" s="11"/>
    </row>
    <row r="4440" spans="1:34">
      <c r="A4440" s="1">
        <v>39137</v>
      </c>
      <c r="B4440" s="7" t="s">
        <v>58</v>
      </c>
      <c r="C4440" s="8" t="str">
        <f t="shared" si="815"/>
        <v>Sat</v>
      </c>
      <c r="E4440" s="10">
        <v>25</v>
      </c>
      <c r="F4440" s="9">
        <v>25618</v>
      </c>
      <c r="G4440" s="9">
        <v>17526</v>
      </c>
      <c r="H4440" s="61">
        <v>13062</v>
      </c>
      <c r="I4440" s="9">
        <v>2366</v>
      </c>
      <c r="J4440" s="9">
        <v>110</v>
      </c>
      <c r="K4440" s="9">
        <v>3429</v>
      </c>
      <c r="L4440" s="16">
        <v>27563</v>
      </c>
      <c r="M4440" s="16">
        <v>89</v>
      </c>
      <c r="O4440" s="11">
        <f t="shared" si="821"/>
        <v>89763</v>
      </c>
      <c r="P4440" s="11">
        <v>0</v>
      </c>
      <c r="Q4440" s="11">
        <f t="shared" si="822"/>
        <v>3429</v>
      </c>
      <c r="S4440" s="11">
        <f t="shared" si="810"/>
        <v>89763</v>
      </c>
      <c r="T4440" s="11">
        <f t="shared" si="819"/>
        <v>89763</v>
      </c>
      <c r="U4440" s="11">
        <f t="shared" si="811"/>
        <v>-13819</v>
      </c>
      <c r="V4440" s="11">
        <f t="shared" si="820"/>
        <v>62111</v>
      </c>
      <c r="W4440" s="12">
        <f t="shared" si="816"/>
        <v>0.69194434232367452</v>
      </c>
      <c r="X4440" s="11">
        <f t="shared" si="817"/>
        <v>27652</v>
      </c>
      <c r="Y4440" s="12">
        <f t="shared" si="818"/>
        <v>0.30805565767632542</v>
      </c>
      <c r="AH4440" s="11"/>
    </row>
    <row r="4441" spans="1:34">
      <c r="A4441" s="1">
        <v>39138</v>
      </c>
      <c r="B4441" s="7" t="s">
        <v>58</v>
      </c>
      <c r="C4441" s="8" t="str">
        <f t="shared" si="815"/>
        <v>Sun</v>
      </c>
      <c r="E4441" s="10">
        <v>28</v>
      </c>
      <c r="F4441" s="9">
        <v>33827</v>
      </c>
      <c r="G4441" s="9">
        <v>19240</v>
      </c>
      <c r="H4441" s="61">
        <v>15090</v>
      </c>
      <c r="I4441" s="9">
        <v>3427</v>
      </c>
      <c r="J4441" s="9">
        <v>350</v>
      </c>
      <c r="K4441" s="9">
        <v>3505</v>
      </c>
      <c r="L4441" s="16">
        <v>30310</v>
      </c>
      <c r="M4441" s="16">
        <v>0</v>
      </c>
      <c r="O4441" s="11">
        <f t="shared" si="821"/>
        <v>105749</v>
      </c>
      <c r="P4441" s="11">
        <v>0</v>
      </c>
      <c r="Q4441" s="11">
        <f t="shared" si="822"/>
        <v>3505</v>
      </c>
      <c r="S4441" s="11">
        <f t="shared" si="810"/>
        <v>105749</v>
      </c>
      <c r="T4441" s="11">
        <f t="shared" si="819"/>
        <v>105749</v>
      </c>
      <c r="U4441" s="11">
        <f t="shared" si="811"/>
        <v>15986</v>
      </c>
      <c r="V4441" s="11">
        <f t="shared" si="820"/>
        <v>75439</v>
      </c>
      <c r="W4441" s="12">
        <f t="shared" si="816"/>
        <v>0.7133779042827828</v>
      </c>
      <c r="X4441" s="11">
        <f t="shared" si="817"/>
        <v>30310</v>
      </c>
      <c r="Y4441" s="12">
        <f t="shared" si="818"/>
        <v>0.2866220957172172</v>
      </c>
      <c r="AH4441" s="11"/>
    </row>
    <row r="4442" spans="1:34">
      <c r="A4442" s="1">
        <v>39139</v>
      </c>
      <c r="B4442" s="7" t="s">
        <v>58</v>
      </c>
      <c r="C4442" s="8" t="str">
        <f t="shared" si="815"/>
        <v>Mon</v>
      </c>
      <c r="E4442" s="10">
        <v>24</v>
      </c>
      <c r="F4442" s="9">
        <v>26634</v>
      </c>
      <c r="G4442" s="9">
        <v>18118</v>
      </c>
      <c r="H4442" s="61">
        <v>14013</v>
      </c>
      <c r="I4442" s="9">
        <v>2758</v>
      </c>
      <c r="J4442" s="9">
        <v>148</v>
      </c>
      <c r="K4442" s="9">
        <v>3783</v>
      </c>
      <c r="L4442" s="16">
        <v>28306</v>
      </c>
      <c r="M4442" s="16">
        <v>0</v>
      </c>
      <c r="O4442" s="11">
        <f t="shared" si="821"/>
        <v>93760</v>
      </c>
      <c r="P4442" s="11">
        <v>0</v>
      </c>
      <c r="Q4442" s="11">
        <f t="shared" si="822"/>
        <v>3783</v>
      </c>
      <c r="S4442" s="11">
        <f t="shared" si="810"/>
        <v>93760</v>
      </c>
      <c r="T4442" s="11">
        <f t="shared" si="819"/>
        <v>93760</v>
      </c>
      <c r="U4442" s="11">
        <f t="shared" si="811"/>
        <v>-11989</v>
      </c>
      <c r="V4442" s="11">
        <f t="shared" si="820"/>
        <v>65454</v>
      </c>
      <c r="W4442" s="12">
        <f t="shared" si="816"/>
        <v>0.69810153583617751</v>
      </c>
      <c r="X4442" s="11">
        <f t="shared" si="817"/>
        <v>28306</v>
      </c>
      <c r="Y4442" s="12">
        <f t="shared" si="818"/>
        <v>0.30189846416382254</v>
      </c>
      <c r="AH4442" s="11"/>
    </row>
    <row r="4443" spans="1:34">
      <c r="A4443" s="1">
        <v>39140</v>
      </c>
      <c r="B4443" s="7" t="s">
        <v>58</v>
      </c>
      <c r="C4443" s="8" t="str">
        <f t="shared" si="815"/>
        <v>Tue</v>
      </c>
      <c r="E4443" s="10">
        <v>19</v>
      </c>
      <c r="F4443" s="9">
        <v>18805</v>
      </c>
      <c r="G4443" s="9">
        <v>16472</v>
      </c>
      <c r="H4443" s="61">
        <v>12331</v>
      </c>
      <c r="I4443" s="9">
        <v>1185</v>
      </c>
      <c r="J4443" s="9">
        <v>156</v>
      </c>
      <c r="K4443" s="9">
        <v>2766</v>
      </c>
      <c r="L4443" s="16">
        <v>25748</v>
      </c>
      <c r="M4443" s="16">
        <v>0</v>
      </c>
      <c r="O4443" s="11">
        <f t="shared" si="821"/>
        <v>77463</v>
      </c>
      <c r="P4443" s="11">
        <v>0</v>
      </c>
      <c r="Q4443" s="11">
        <f t="shared" si="822"/>
        <v>2766</v>
      </c>
      <c r="S4443" s="11">
        <f t="shared" si="810"/>
        <v>77463</v>
      </c>
      <c r="T4443" s="11">
        <f t="shared" si="819"/>
        <v>77463</v>
      </c>
      <c r="U4443" s="11">
        <f t="shared" si="811"/>
        <v>-16297</v>
      </c>
      <c r="V4443" s="11">
        <f t="shared" si="820"/>
        <v>51715</v>
      </c>
      <c r="W4443" s="12">
        <f t="shared" si="816"/>
        <v>0.6676090520635658</v>
      </c>
      <c r="X4443" s="11">
        <f t="shared" si="817"/>
        <v>25748</v>
      </c>
      <c r="Y4443" s="12">
        <f t="shared" si="818"/>
        <v>0.33239094793643414</v>
      </c>
      <c r="AH4443" s="11"/>
    </row>
    <row r="4444" spans="1:34">
      <c r="A4444" s="1">
        <v>39141</v>
      </c>
      <c r="B4444" s="7" t="s">
        <v>58</v>
      </c>
      <c r="C4444" s="8" t="str">
        <f t="shared" si="815"/>
        <v>Wed</v>
      </c>
      <c r="E4444" s="10">
        <v>21</v>
      </c>
      <c r="F4444" s="9">
        <v>20321</v>
      </c>
      <c r="G4444" s="9">
        <v>16706</v>
      </c>
      <c r="H4444" s="61">
        <v>12579</v>
      </c>
      <c r="I4444" s="9">
        <v>1461</v>
      </c>
      <c r="J4444" s="9">
        <v>56</v>
      </c>
      <c r="K4444" s="9">
        <v>3882</v>
      </c>
      <c r="L4444" s="16">
        <v>24583</v>
      </c>
      <c r="M4444" s="16">
        <v>0</v>
      </c>
      <c r="O4444" s="11">
        <f t="shared" si="821"/>
        <v>79588</v>
      </c>
      <c r="P4444" s="11">
        <v>0</v>
      </c>
      <c r="Q4444" s="11">
        <f t="shared" si="822"/>
        <v>3882</v>
      </c>
      <c r="S4444" s="11">
        <f t="shared" si="810"/>
        <v>79588</v>
      </c>
      <c r="T4444" s="11">
        <f t="shared" si="819"/>
        <v>79588</v>
      </c>
      <c r="U4444" s="11">
        <f t="shared" si="811"/>
        <v>2125</v>
      </c>
      <c r="V4444" s="11">
        <f t="shared" si="820"/>
        <v>55005</v>
      </c>
      <c r="W4444" s="12">
        <f t="shared" si="816"/>
        <v>0.69112177715233447</v>
      </c>
      <c r="X4444" s="11">
        <f t="shared" si="817"/>
        <v>24583</v>
      </c>
      <c r="Y4444" s="12">
        <f t="shared" si="818"/>
        <v>0.30887822284766547</v>
      </c>
      <c r="AH4444" s="11"/>
    </row>
    <row r="4445" spans="1:34">
      <c r="A4445" s="1">
        <v>39142</v>
      </c>
      <c r="B4445" s="7" t="s">
        <v>59</v>
      </c>
      <c r="C4445" s="8" t="str">
        <f t="shared" si="815"/>
        <v>Thur</v>
      </c>
      <c r="E4445" s="10">
        <v>10</v>
      </c>
      <c r="F4445" s="9">
        <v>9507</v>
      </c>
      <c r="G4445" s="9">
        <v>13908</v>
      </c>
      <c r="H4445" s="61">
        <v>9562</v>
      </c>
      <c r="I4445" s="9">
        <v>376</v>
      </c>
      <c r="J4445" s="9">
        <v>0</v>
      </c>
      <c r="K4445" s="9">
        <v>3444</v>
      </c>
      <c r="L4445" s="16">
        <v>21291</v>
      </c>
      <c r="M4445" s="16">
        <v>0</v>
      </c>
      <c r="O4445" s="11">
        <f t="shared" si="821"/>
        <v>58088</v>
      </c>
      <c r="P4445" s="11">
        <v>0</v>
      </c>
      <c r="Q4445" s="11">
        <f t="shared" si="822"/>
        <v>3444</v>
      </c>
      <c r="S4445" s="11">
        <f t="shared" ref="S4445:S4505" si="823">O4445-P4445</f>
        <v>58088</v>
      </c>
      <c r="T4445" s="11">
        <f t="shared" ref="T4445:T4475" si="824">SUM(L4445:M4445,V4445)</f>
        <v>58088</v>
      </c>
      <c r="U4445" s="11">
        <f t="shared" ref="U4445:U4475" si="825">S4445-S4444</f>
        <v>-21500</v>
      </c>
      <c r="V4445" s="11">
        <f t="shared" si="820"/>
        <v>36797</v>
      </c>
      <c r="W4445" s="12">
        <f t="shared" ref="W4445:W4475" si="826">V4445/S4445</f>
        <v>0.63346990772620848</v>
      </c>
      <c r="X4445" s="11">
        <f t="shared" ref="X4445:X4475" si="827">SUM(L4445:M4445)</f>
        <v>21291</v>
      </c>
      <c r="Y4445" s="12">
        <f t="shared" ref="Y4445:Y4475" si="828">X4445/S4445</f>
        <v>0.36653009227379146</v>
      </c>
      <c r="AA4445" s="9">
        <f>INTERCEPT(T4445:T4475,E4445:E4475)</f>
        <v>28931.163619650084</v>
      </c>
      <c r="AB4445" s="9">
        <f>SLOPE(T4445:T4475,E4445:E4475)</f>
        <v>2539.6330083693297</v>
      </c>
      <c r="AC4445" s="12">
        <f>RSQ(T4445:T4475,E4445:E4475)</f>
        <v>0.92948096126302049</v>
      </c>
      <c r="AD4445" s="9">
        <f>AA4445+(AB4445*55)</f>
        <v>168610.97907996323</v>
      </c>
      <c r="AE4445" s="10">
        <f>SUM(E4445:E4475)</f>
        <v>417.1</v>
      </c>
      <c r="AH4445" s="11"/>
    </row>
    <row r="4446" spans="1:34">
      <c r="A4446" s="1">
        <v>39143</v>
      </c>
      <c r="B4446" s="7" t="s">
        <v>59</v>
      </c>
      <c r="C4446" s="8" t="str">
        <f t="shared" si="815"/>
        <v>Fri</v>
      </c>
      <c r="E4446" s="10">
        <v>9</v>
      </c>
      <c r="F4446" s="9">
        <v>7620</v>
      </c>
      <c r="G4446" s="9">
        <v>13079</v>
      </c>
      <c r="H4446" s="61">
        <v>9136</v>
      </c>
      <c r="I4446" s="9">
        <v>88</v>
      </c>
      <c r="J4446" s="9">
        <v>0</v>
      </c>
      <c r="K4446" s="9">
        <v>3410</v>
      </c>
      <c r="L4446" s="16">
        <v>20907</v>
      </c>
      <c r="M4446" s="16">
        <v>0</v>
      </c>
      <c r="O4446" s="11">
        <f t="shared" si="821"/>
        <v>54240</v>
      </c>
      <c r="P4446" s="11">
        <v>0</v>
      </c>
      <c r="Q4446" s="11">
        <f t="shared" si="822"/>
        <v>3410</v>
      </c>
      <c r="S4446" s="11">
        <f t="shared" si="823"/>
        <v>54240</v>
      </c>
      <c r="T4446" s="11">
        <f t="shared" si="824"/>
        <v>54240</v>
      </c>
      <c r="U4446" s="11">
        <f t="shared" si="825"/>
        <v>-3848</v>
      </c>
      <c r="V4446" s="11">
        <f t="shared" si="820"/>
        <v>33333</v>
      </c>
      <c r="W4446" s="12">
        <f t="shared" si="826"/>
        <v>0.61454646017699111</v>
      </c>
      <c r="X4446" s="11">
        <f t="shared" si="827"/>
        <v>20907</v>
      </c>
      <c r="Y4446" s="12">
        <f t="shared" si="828"/>
        <v>0.38545353982300884</v>
      </c>
      <c r="AH4446" s="11"/>
    </row>
    <row r="4447" spans="1:34">
      <c r="A4447" s="1">
        <v>39144</v>
      </c>
      <c r="B4447" s="7" t="s">
        <v>59</v>
      </c>
      <c r="C4447" s="8" t="str">
        <f t="shared" si="815"/>
        <v>Sat</v>
      </c>
      <c r="E4447" s="10">
        <v>11</v>
      </c>
      <c r="F4447" s="9">
        <v>11200</v>
      </c>
      <c r="G4447" s="9">
        <v>13532</v>
      </c>
      <c r="H4447" s="61">
        <v>9702</v>
      </c>
      <c r="I4447" s="9">
        <v>352</v>
      </c>
      <c r="J4447" s="9">
        <v>62</v>
      </c>
      <c r="K4447" s="9">
        <v>3318</v>
      </c>
      <c r="L4447" s="16">
        <v>21828</v>
      </c>
      <c r="M4447" s="16">
        <v>0</v>
      </c>
      <c r="O4447" s="11">
        <f t="shared" si="821"/>
        <v>59994</v>
      </c>
      <c r="P4447" s="11">
        <v>0</v>
      </c>
      <c r="Q4447" s="11">
        <f t="shared" si="822"/>
        <v>3318</v>
      </c>
      <c r="S4447" s="11">
        <f t="shared" si="823"/>
        <v>59994</v>
      </c>
      <c r="T4447" s="11">
        <f t="shared" si="824"/>
        <v>59994</v>
      </c>
      <c r="U4447" s="11">
        <f t="shared" si="825"/>
        <v>5754</v>
      </c>
      <c r="V4447" s="11">
        <f t="shared" si="820"/>
        <v>38166</v>
      </c>
      <c r="W4447" s="12">
        <f t="shared" si="826"/>
        <v>0.63616361636163621</v>
      </c>
      <c r="X4447" s="11">
        <f t="shared" si="827"/>
        <v>21828</v>
      </c>
      <c r="Y4447" s="12">
        <f t="shared" si="828"/>
        <v>0.36383638363836385</v>
      </c>
      <c r="AH4447" s="11"/>
    </row>
    <row r="4448" spans="1:34">
      <c r="A4448" s="1">
        <v>39145</v>
      </c>
      <c r="B4448" s="7" t="s">
        <v>59</v>
      </c>
      <c r="C4448" s="8" t="str">
        <f t="shared" si="815"/>
        <v>Sun</v>
      </c>
      <c r="E4448" s="10">
        <v>27</v>
      </c>
      <c r="F4448" s="9">
        <v>31641</v>
      </c>
      <c r="G4448" s="9">
        <v>18402</v>
      </c>
      <c r="H4448" s="61">
        <v>14124</v>
      </c>
      <c r="I4448" s="9">
        <v>2557</v>
      </c>
      <c r="J4448" s="9">
        <v>476</v>
      </c>
      <c r="K4448" s="9">
        <v>3568</v>
      </c>
      <c r="L4448" s="16">
        <v>27798</v>
      </c>
      <c r="M4448" s="16">
        <v>221</v>
      </c>
      <c r="O4448" s="11">
        <f t="shared" si="821"/>
        <v>98787</v>
      </c>
      <c r="P4448" s="11">
        <v>0</v>
      </c>
      <c r="Q4448" s="11">
        <f t="shared" si="822"/>
        <v>3568</v>
      </c>
      <c r="S4448" s="11">
        <f t="shared" si="823"/>
        <v>98787</v>
      </c>
      <c r="T4448" s="11">
        <f t="shared" si="824"/>
        <v>98787</v>
      </c>
      <c r="U4448" s="11">
        <f t="shared" si="825"/>
        <v>38793</v>
      </c>
      <c r="V4448" s="11">
        <f t="shared" si="820"/>
        <v>70768</v>
      </c>
      <c r="W4448" s="12">
        <f t="shared" si="826"/>
        <v>0.71636956279672426</v>
      </c>
      <c r="X4448" s="11">
        <f t="shared" si="827"/>
        <v>28019</v>
      </c>
      <c r="Y4448" s="12">
        <f t="shared" si="828"/>
        <v>0.28363043720327574</v>
      </c>
      <c r="AH4448" s="11"/>
    </row>
    <row r="4449" spans="1:34">
      <c r="A4449" s="1">
        <v>39146</v>
      </c>
      <c r="B4449" s="7" t="s">
        <v>59</v>
      </c>
      <c r="C4449" s="8" t="str">
        <f t="shared" si="815"/>
        <v>Mon</v>
      </c>
      <c r="E4449" s="10">
        <v>20</v>
      </c>
      <c r="F4449" s="9">
        <v>26395</v>
      </c>
      <c r="G4449" s="9">
        <v>18017</v>
      </c>
      <c r="H4449" s="61">
        <v>13423</v>
      </c>
      <c r="I4449" s="9">
        <v>1879</v>
      </c>
      <c r="J4449" s="9">
        <v>333</v>
      </c>
      <c r="K4449" s="9">
        <v>3016</v>
      </c>
      <c r="L4449" s="16">
        <v>26624</v>
      </c>
      <c r="M4449" s="16">
        <v>414</v>
      </c>
      <c r="O4449" s="11">
        <f t="shared" si="821"/>
        <v>90101</v>
      </c>
      <c r="P4449" s="11">
        <v>0</v>
      </c>
      <c r="Q4449" s="11">
        <f t="shared" si="822"/>
        <v>3016</v>
      </c>
      <c r="S4449" s="11">
        <f t="shared" si="823"/>
        <v>90101</v>
      </c>
      <c r="T4449" s="11">
        <f t="shared" si="824"/>
        <v>90101</v>
      </c>
      <c r="U4449" s="11">
        <f t="shared" si="825"/>
        <v>-8686</v>
      </c>
      <c r="V4449" s="11">
        <f t="shared" si="820"/>
        <v>63063</v>
      </c>
      <c r="W4449" s="12">
        <f t="shared" si="826"/>
        <v>0.69991454034916367</v>
      </c>
      <c r="X4449" s="11">
        <f t="shared" si="827"/>
        <v>27038</v>
      </c>
      <c r="Y4449" s="12">
        <f t="shared" si="828"/>
        <v>0.30008545965083627</v>
      </c>
      <c r="AH4449" s="11"/>
    </row>
    <row r="4450" spans="1:34">
      <c r="A4450" s="1">
        <v>39147</v>
      </c>
      <c r="B4450" s="7" t="s">
        <v>59</v>
      </c>
      <c r="C4450" s="8" t="str">
        <f t="shared" si="815"/>
        <v>Tue</v>
      </c>
      <c r="E4450" s="10">
        <v>33</v>
      </c>
      <c r="F4450" s="9">
        <v>37280</v>
      </c>
      <c r="G4450" s="9">
        <v>20454</v>
      </c>
      <c r="H4450" s="61">
        <v>15748</v>
      </c>
      <c r="I4450" s="9">
        <v>3921</v>
      </c>
      <c r="J4450" s="9">
        <v>646</v>
      </c>
      <c r="K4450" s="9">
        <v>3312</v>
      </c>
      <c r="L4450" s="16">
        <v>31473</v>
      </c>
      <c r="M4450" s="16">
        <v>1164</v>
      </c>
      <c r="O4450" s="11">
        <f t="shared" si="821"/>
        <v>113998</v>
      </c>
      <c r="P4450" s="11">
        <v>0</v>
      </c>
      <c r="Q4450" s="11">
        <f t="shared" si="822"/>
        <v>3312</v>
      </c>
      <c r="S4450" s="11">
        <f t="shared" si="823"/>
        <v>113998</v>
      </c>
      <c r="T4450" s="11">
        <f t="shared" si="824"/>
        <v>113998</v>
      </c>
      <c r="U4450" s="11">
        <f t="shared" si="825"/>
        <v>23897</v>
      </c>
      <c r="V4450" s="11">
        <f t="shared" si="820"/>
        <v>81361</v>
      </c>
      <c r="W4450" s="12">
        <f t="shared" si="826"/>
        <v>0.71370550360532636</v>
      </c>
      <c r="X4450" s="11">
        <f t="shared" si="827"/>
        <v>32637</v>
      </c>
      <c r="Y4450" s="12">
        <f t="shared" si="828"/>
        <v>0.28629449639467358</v>
      </c>
      <c r="AH4450" s="11"/>
    </row>
    <row r="4451" spans="1:34">
      <c r="A4451" s="1">
        <v>39148</v>
      </c>
      <c r="B4451" s="7" t="s">
        <v>59</v>
      </c>
      <c r="C4451" s="8" t="str">
        <f t="shared" si="815"/>
        <v>Wed</v>
      </c>
      <c r="E4451" s="10">
        <v>31</v>
      </c>
      <c r="F4451" s="9">
        <v>37784</v>
      </c>
      <c r="G4451" s="9">
        <v>20563</v>
      </c>
      <c r="H4451" s="61">
        <v>15431</v>
      </c>
      <c r="I4451" s="9">
        <v>3790</v>
      </c>
      <c r="J4451" s="9">
        <v>608</v>
      </c>
      <c r="K4451" s="9">
        <v>3430</v>
      </c>
      <c r="L4451" s="16">
        <v>31392</v>
      </c>
      <c r="M4451" s="16">
        <v>1400</v>
      </c>
      <c r="O4451" s="11">
        <f t="shared" si="821"/>
        <v>114398</v>
      </c>
      <c r="P4451" s="11">
        <v>0</v>
      </c>
      <c r="Q4451" s="11">
        <f t="shared" si="822"/>
        <v>3430</v>
      </c>
      <c r="S4451" s="11">
        <f t="shared" si="823"/>
        <v>114398</v>
      </c>
      <c r="T4451" s="11">
        <f t="shared" si="824"/>
        <v>114398</v>
      </c>
      <c r="U4451" s="11">
        <f t="shared" si="825"/>
        <v>400</v>
      </c>
      <c r="V4451" s="11">
        <f t="shared" si="820"/>
        <v>81606</v>
      </c>
      <c r="W4451" s="12">
        <f t="shared" si="826"/>
        <v>0.71335163202153884</v>
      </c>
      <c r="X4451" s="11">
        <f t="shared" si="827"/>
        <v>32792</v>
      </c>
      <c r="Y4451" s="12">
        <f t="shared" si="828"/>
        <v>0.28664836797846116</v>
      </c>
      <c r="AH4451" s="11"/>
    </row>
    <row r="4452" spans="1:34">
      <c r="A4452" s="1">
        <v>39149</v>
      </c>
      <c r="B4452" s="7" t="s">
        <v>59</v>
      </c>
      <c r="C4452" s="8" t="str">
        <f t="shared" si="815"/>
        <v>Thur</v>
      </c>
      <c r="E4452" s="10">
        <v>30</v>
      </c>
      <c r="F4452" s="9">
        <v>33421</v>
      </c>
      <c r="G4452" s="9">
        <v>19514</v>
      </c>
      <c r="H4452" s="61">
        <v>14566</v>
      </c>
      <c r="I4452" s="9">
        <v>3208</v>
      </c>
      <c r="J4452" s="9">
        <v>443</v>
      </c>
      <c r="K4452" s="9">
        <v>2781</v>
      </c>
      <c r="L4452" s="16">
        <v>28700</v>
      </c>
      <c r="M4452" s="16">
        <v>1072</v>
      </c>
      <c r="O4452" s="11">
        <f t="shared" si="821"/>
        <v>103705</v>
      </c>
      <c r="P4452" s="11">
        <v>0</v>
      </c>
      <c r="Q4452" s="11">
        <f t="shared" si="822"/>
        <v>2781</v>
      </c>
      <c r="S4452" s="11">
        <f t="shared" si="823"/>
        <v>103705</v>
      </c>
      <c r="T4452" s="11">
        <f t="shared" si="824"/>
        <v>103705</v>
      </c>
      <c r="U4452" s="11">
        <f t="shared" si="825"/>
        <v>-10693</v>
      </c>
      <c r="V4452" s="11">
        <f t="shared" si="820"/>
        <v>73933</v>
      </c>
      <c r="W4452" s="12">
        <f t="shared" si="826"/>
        <v>0.71291644568728607</v>
      </c>
      <c r="X4452" s="11">
        <f t="shared" si="827"/>
        <v>29772</v>
      </c>
      <c r="Y4452" s="12">
        <f t="shared" si="828"/>
        <v>0.28708355431271393</v>
      </c>
      <c r="AH4452" s="11"/>
    </row>
    <row r="4453" spans="1:34">
      <c r="A4453" s="1">
        <v>39150</v>
      </c>
      <c r="B4453" s="7" t="s">
        <v>59</v>
      </c>
      <c r="C4453" s="8" t="str">
        <f t="shared" ref="C4453:C4516" si="829">IF(WEEKDAY(A4453)=1,"Sun",IF(WEEKDAY(A4453)=2,"Mon",IF(WEEKDAY(A4453)=3,"Tue",IF(WEEKDAY(A4453)=4,"Wed",IF(WEEKDAY(A4453)=5,"Thur",IF(WEEKDAY(A4453)=6,"Fri",IF(WEEKDAY(A4453)=7,"Sat")))))))</f>
        <v>Fri</v>
      </c>
      <c r="E4453" s="10">
        <v>25</v>
      </c>
      <c r="F4453" s="9">
        <v>23975</v>
      </c>
      <c r="G4453" s="9">
        <v>16884</v>
      </c>
      <c r="H4453" s="61">
        <v>12593</v>
      </c>
      <c r="I4453" s="9">
        <v>1999</v>
      </c>
      <c r="J4453" s="9">
        <v>43</v>
      </c>
      <c r="K4453" s="9">
        <v>3547</v>
      </c>
      <c r="L4453" s="16">
        <v>25417</v>
      </c>
      <c r="M4453" s="16">
        <v>238</v>
      </c>
      <c r="O4453" s="11">
        <f t="shared" si="821"/>
        <v>84696</v>
      </c>
      <c r="P4453" s="11">
        <v>0</v>
      </c>
      <c r="Q4453" s="11">
        <f t="shared" si="822"/>
        <v>3547</v>
      </c>
      <c r="S4453" s="11">
        <f t="shared" si="823"/>
        <v>84696</v>
      </c>
      <c r="T4453" s="11">
        <f t="shared" si="824"/>
        <v>84696</v>
      </c>
      <c r="U4453" s="11">
        <f t="shared" si="825"/>
        <v>-19009</v>
      </c>
      <c r="V4453" s="11">
        <f t="shared" si="820"/>
        <v>59041</v>
      </c>
      <c r="W4453" s="12">
        <f t="shared" si="826"/>
        <v>0.69709313308774912</v>
      </c>
      <c r="X4453" s="11">
        <f t="shared" si="827"/>
        <v>25655</v>
      </c>
      <c r="Y4453" s="12">
        <f t="shared" si="828"/>
        <v>0.30290686691225088</v>
      </c>
      <c r="AH4453" s="11"/>
    </row>
    <row r="4454" spans="1:34">
      <c r="A4454" s="1">
        <v>39151</v>
      </c>
      <c r="B4454" s="7" t="s">
        <v>59</v>
      </c>
      <c r="C4454" s="8" t="str">
        <f t="shared" si="829"/>
        <v>Sat</v>
      </c>
      <c r="E4454" s="10">
        <v>8</v>
      </c>
      <c r="F4454" s="9">
        <v>2398</v>
      </c>
      <c r="G4454" s="9">
        <v>10657</v>
      </c>
      <c r="H4454" s="61">
        <v>7108</v>
      </c>
      <c r="I4454" s="9">
        <v>64</v>
      </c>
      <c r="J4454" s="9">
        <v>0</v>
      </c>
      <c r="K4454" s="9">
        <v>3027</v>
      </c>
      <c r="L4454" s="16">
        <v>18140</v>
      </c>
      <c r="M4454" s="16">
        <v>40</v>
      </c>
      <c r="O4454" s="11">
        <f t="shared" si="821"/>
        <v>41434</v>
      </c>
      <c r="P4454" s="11">
        <v>0</v>
      </c>
      <c r="Q4454" s="11">
        <f t="shared" si="822"/>
        <v>3027</v>
      </c>
      <c r="S4454" s="11">
        <f t="shared" si="823"/>
        <v>41434</v>
      </c>
      <c r="T4454" s="11">
        <f t="shared" si="824"/>
        <v>41434</v>
      </c>
      <c r="U4454" s="11">
        <f t="shared" si="825"/>
        <v>-43262</v>
      </c>
      <c r="V4454" s="11">
        <f t="shared" si="820"/>
        <v>23254</v>
      </c>
      <c r="W4454" s="12">
        <f t="shared" si="826"/>
        <v>0.56122990780518411</v>
      </c>
      <c r="X4454" s="11">
        <f t="shared" si="827"/>
        <v>18180</v>
      </c>
      <c r="Y4454" s="12">
        <f t="shared" si="828"/>
        <v>0.43877009219481583</v>
      </c>
      <c r="AH4454" s="11"/>
    </row>
    <row r="4455" spans="1:34">
      <c r="A4455" s="1">
        <v>39152</v>
      </c>
      <c r="B4455" s="7" t="s">
        <v>59</v>
      </c>
      <c r="C4455" s="8" t="str">
        <f t="shared" si="829"/>
        <v>Sun</v>
      </c>
      <c r="E4455" s="10">
        <v>12</v>
      </c>
      <c r="F4455" s="9">
        <v>9534</v>
      </c>
      <c r="G4455" s="9">
        <v>13078</v>
      </c>
      <c r="H4455" s="61">
        <v>9371</v>
      </c>
      <c r="I4455" s="9">
        <v>446</v>
      </c>
      <c r="J4455" s="9">
        <v>76</v>
      </c>
      <c r="K4455" s="9">
        <v>3401</v>
      </c>
      <c r="L4455" s="16">
        <v>20901</v>
      </c>
      <c r="M4455" s="16">
        <v>58</v>
      </c>
      <c r="O4455" s="11">
        <f t="shared" si="821"/>
        <v>56865</v>
      </c>
      <c r="P4455" s="11">
        <v>0</v>
      </c>
      <c r="Q4455" s="11">
        <f t="shared" si="822"/>
        <v>3401</v>
      </c>
      <c r="S4455" s="11">
        <f t="shared" si="823"/>
        <v>56865</v>
      </c>
      <c r="T4455" s="11">
        <f t="shared" si="824"/>
        <v>56865</v>
      </c>
      <c r="U4455" s="11">
        <f t="shared" si="825"/>
        <v>15431</v>
      </c>
      <c r="V4455" s="11">
        <f t="shared" si="820"/>
        <v>35906</v>
      </c>
      <c r="W4455" s="12">
        <f t="shared" si="826"/>
        <v>0.63142530554822829</v>
      </c>
      <c r="X4455" s="11">
        <f t="shared" si="827"/>
        <v>20959</v>
      </c>
      <c r="Y4455" s="12">
        <f t="shared" si="828"/>
        <v>0.36857469445177177</v>
      </c>
      <c r="AH4455" s="11"/>
    </row>
    <row r="4456" spans="1:34">
      <c r="A4456" s="1">
        <v>39153</v>
      </c>
      <c r="B4456" s="7" t="s">
        <v>59</v>
      </c>
      <c r="C4456" s="8" t="str">
        <f t="shared" si="829"/>
        <v>Mon</v>
      </c>
      <c r="E4456" s="10">
        <v>17</v>
      </c>
      <c r="F4456" s="9">
        <v>9652</v>
      </c>
      <c r="G4456" s="9">
        <v>13883</v>
      </c>
      <c r="H4456" s="61">
        <v>10238</v>
      </c>
      <c r="I4456" s="9">
        <v>348</v>
      </c>
      <c r="J4456" s="9">
        <v>2</v>
      </c>
      <c r="K4456" s="9">
        <v>3082</v>
      </c>
      <c r="L4456" s="16">
        <v>19824</v>
      </c>
      <c r="M4456" s="16">
        <v>28</v>
      </c>
      <c r="O4456" s="11">
        <f t="shared" si="821"/>
        <v>57057</v>
      </c>
      <c r="P4456" s="11">
        <v>0</v>
      </c>
      <c r="Q4456" s="11">
        <f t="shared" si="822"/>
        <v>3082</v>
      </c>
      <c r="S4456" s="11">
        <f t="shared" si="823"/>
        <v>57057</v>
      </c>
      <c r="T4456" s="11">
        <f t="shared" si="824"/>
        <v>57057</v>
      </c>
      <c r="U4456" s="11">
        <f t="shared" si="825"/>
        <v>192</v>
      </c>
      <c r="V4456" s="11">
        <f t="shared" si="820"/>
        <v>37205</v>
      </c>
      <c r="W4456" s="12">
        <f t="shared" si="826"/>
        <v>0.6520672310145994</v>
      </c>
      <c r="X4456" s="11">
        <f t="shared" si="827"/>
        <v>19852</v>
      </c>
      <c r="Y4456" s="12">
        <f t="shared" si="828"/>
        <v>0.34793276898540054</v>
      </c>
      <c r="AH4456" s="11"/>
    </row>
    <row r="4457" spans="1:34">
      <c r="A4457" s="1">
        <v>39154</v>
      </c>
      <c r="B4457" s="7" t="s">
        <v>59</v>
      </c>
      <c r="C4457" s="8" t="str">
        <f t="shared" si="829"/>
        <v>Tue</v>
      </c>
      <c r="E4457" s="10">
        <v>4</v>
      </c>
      <c r="F4457" s="9">
        <v>10725</v>
      </c>
      <c r="G4457" s="9">
        <v>10741</v>
      </c>
      <c r="H4457" s="61">
        <v>7253</v>
      </c>
      <c r="I4457" s="9">
        <v>10</v>
      </c>
      <c r="J4457" s="9">
        <v>0</v>
      </c>
      <c r="K4457" s="9">
        <v>2893</v>
      </c>
      <c r="L4457" s="16">
        <v>15906</v>
      </c>
      <c r="M4457" s="16">
        <v>6</v>
      </c>
      <c r="O4457" s="11">
        <f t="shared" si="821"/>
        <v>47534</v>
      </c>
      <c r="P4457" s="11">
        <v>0</v>
      </c>
      <c r="Q4457" s="11">
        <f t="shared" si="822"/>
        <v>2893</v>
      </c>
      <c r="S4457" s="11">
        <f t="shared" si="823"/>
        <v>47534</v>
      </c>
      <c r="T4457" s="11">
        <f t="shared" si="824"/>
        <v>47534</v>
      </c>
      <c r="U4457" s="11">
        <f t="shared" si="825"/>
        <v>-9523</v>
      </c>
      <c r="V4457" s="11">
        <f t="shared" si="820"/>
        <v>31622</v>
      </c>
      <c r="W4457" s="12">
        <f t="shared" si="826"/>
        <v>0.66525013674422517</v>
      </c>
      <c r="X4457" s="11">
        <f t="shared" si="827"/>
        <v>15912</v>
      </c>
      <c r="Y4457" s="12">
        <f t="shared" si="828"/>
        <v>0.33474986325577483</v>
      </c>
      <c r="AH4457" s="11"/>
    </row>
    <row r="4458" spans="1:34">
      <c r="A4458" s="1">
        <v>39155</v>
      </c>
      <c r="B4458" s="7" t="s">
        <v>59</v>
      </c>
      <c r="C4458" s="8" t="str">
        <f t="shared" si="829"/>
        <v>Wed</v>
      </c>
      <c r="E4458" s="10">
        <v>0</v>
      </c>
      <c r="F4458" s="9">
        <v>10662</v>
      </c>
      <c r="G4458" s="9">
        <v>9796</v>
      </c>
      <c r="H4458" s="61">
        <v>6444</v>
      </c>
      <c r="I4458" s="9">
        <v>0</v>
      </c>
      <c r="J4458" s="9">
        <v>0</v>
      </c>
      <c r="K4458" s="9">
        <v>2435</v>
      </c>
      <c r="L4458" s="16">
        <v>13119</v>
      </c>
      <c r="M4458" s="16">
        <v>15</v>
      </c>
      <c r="O4458" s="11">
        <f t="shared" si="821"/>
        <v>42471</v>
      </c>
      <c r="P4458" s="11">
        <v>0</v>
      </c>
      <c r="Q4458" s="11">
        <f t="shared" si="822"/>
        <v>2435</v>
      </c>
      <c r="S4458" s="11">
        <f t="shared" si="823"/>
        <v>42471</v>
      </c>
      <c r="T4458" s="11">
        <f t="shared" si="824"/>
        <v>42471</v>
      </c>
      <c r="U4458" s="11">
        <f t="shared" si="825"/>
        <v>-5063</v>
      </c>
      <c r="V4458" s="11">
        <f t="shared" si="820"/>
        <v>29337</v>
      </c>
      <c r="W4458" s="12">
        <f t="shared" si="826"/>
        <v>0.69075369075369075</v>
      </c>
      <c r="X4458" s="11">
        <f t="shared" si="827"/>
        <v>13134</v>
      </c>
      <c r="Y4458" s="12">
        <f t="shared" si="828"/>
        <v>0.30924630924630925</v>
      </c>
      <c r="AH4458" s="11"/>
    </row>
    <row r="4459" spans="1:34">
      <c r="A4459" s="1">
        <v>39156</v>
      </c>
      <c r="B4459" s="7" t="s">
        <v>59</v>
      </c>
      <c r="C4459" s="8" t="str">
        <f t="shared" si="829"/>
        <v>Thur</v>
      </c>
      <c r="E4459" s="10">
        <v>6</v>
      </c>
      <c r="F4459" s="9">
        <v>6288</v>
      </c>
      <c r="G4459" s="9">
        <v>11702</v>
      </c>
      <c r="H4459" s="61">
        <v>8034</v>
      </c>
      <c r="I4459" s="9">
        <v>0</v>
      </c>
      <c r="J4459" s="9">
        <v>0</v>
      </c>
      <c r="K4459" s="9">
        <v>2758</v>
      </c>
      <c r="L4459" s="16">
        <v>16763</v>
      </c>
      <c r="M4459" s="16">
        <v>19</v>
      </c>
      <c r="O4459" s="11">
        <f t="shared" si="821"/>
        <v>45564</v>
      </c>
      <c r="P4459" s="11">
        <v>0</v>
      </c>
      <c r="Q4459" s="11">
        <f t="shared" si="822"/>
        <v>2758</v>
      </c>
      <c r="S4459" s="11">
        <f t="shared" si="823"/>
        <v>45564</v>
      </c>
      <c r="T4459" s="11">
        <f t="shared" si="824"/>
        <v>45564</v>
      </c>
      <c r="U4459" s="11">
        <f t="shared" si="825"/>
        <v>3093</v>
      </c>
      <c r="V4459" s="11">
        <f t="shared" si="820"/>
        <v>28782</v>
      </c>
      <c r="W4459" s="12">
        <f t="shared" si="826"/>
        <v>0.63168290755859891</v>
      </c>
      <c r="X4459" s="11">
        <f t="shared" si="827"/>
        <v>16782</v>
      </c>
      <c r="Y4459" s="12">
        <f t="shared" si="828"/>
        <v>0.36831709244140109</v>
      </c>
      <c r="AH4459" s="11"/>
    </row>
    <row r="4460" spans="1:34">
      <c r="A4460" s="1">
        <v>39157</v>
      </c>
      <c r="B4460" s="7" t="s">
        <v>59</v>
      </c>
      <c r="C4460" s="8" t="str">
        <f t="shared" si="829"/>
        <v>Fri</v>
      </c>
      <c r="E4460" s="10">
        <v>27</v>
      </c>
      <c r="F4460" s="9">
        <v>34593</v>
      </c>
      <c r="G4460" s="9">
        <v>18485</v>
      </c>
      <c r="H4460" s="61">
        <v>14335</v>
      </c>
      <c r="I4460" s="9">
        <v>1695</v>
      </c>
      <c r="J4460" s="9">
        <v>0</v>
      </c>
      <c r="K4460" s="9">
        <v>15450</v>
      </c>
      <c r="L4460" s="16">
        <v>26299</v>
      </c>
      <c r="M4460" s="16">
        <v>0</v>
      </c>
      <c r="O4460" s="11">
        <f t="shared" si="821"/>
        <v>110857</v>
      </c>
      <c r="P4460" s="11">
        <v>11129</v>
      </c>
      <c r="Q4460" s="11">
        <f t="shared" si="822"/>
        <v>4321</v>
      </c>
      <c r="S4460" s="11">
        <f t="shared" si="823"/>
        <v>99728</v>
      </c>
      <c r="T4460" s="11">
        <f t="shared" si="824"/>
        <v>99728</v>
      </c>
      <c r="U4460" s="11">
        <f t="shared" si="825"/>
        <v>54164</v>
      </c>
      <c r="V4460" s="11">
        <f t="shared" si="820"/>
        <v>73429</v>
      </c>
      <c r="W4460" s="12">
        <f t="shared" si="826"/>
        <v>0.73629271618803149</v>
      </c>
      <c r="X4460" s="11">
        <f t="shared" si="827"/>
        <v>26299</v>
      </c>
      <c r="Y4460" s="12">
        <f t="shared" si="828"/>
        <v>0.26370728381196856</v>
      </c>
      <c r="AH4460" s="11"/>
    </row>
    <row r="4461" spans="1:34">
      <c r="A4461" s="1">
        <v>39158</v>
      </c>
      <c r="B4461" s="7" t="s">
        <v>59</v>
      </c>
      <c r="C4461" s="8" t="str">
        <f t="shared" si="829"/>
        <v>Sat</v>
      </c>
      <c r="E4461" s="10">
        <v>28</v>
      </c>
      <c r="F4461" s="9">
        <v>39240</v>
      </c>
      <c r="G4461" s="9">
        <v>19068</v>
      </c>
      <c r="H4461" s="61">
        <v>14843</v>
      </c>
      <c r="I4461" s="9">
        <v>2796</v>
      </c>
      <c r="J4461" s="9">
        <v>23</v>
      </c>
      <c r="K4461" s="9">
        <v>41099</v>
      </c>
      <c r="L4461" s="16">
        <v>27811</v>
      </c>
      <c r="M4461" s="16">
        <v>0</v>
      </c>
      <c r="O4461" s="11">
        <f t="shared" si="821"/>
        <v>144880</v>
      </c>
      <c r="P4461" s="11">
        <v>36811</v>
      </c>
      <c r="Q4461" s="11">
        <f t="shared" si="822"/>
        <v>4288</v>
      </c>
      <c r="S4461" s="11">
        <f t="shared" si="823"/>
        <v>108069</v>
      </c>
      <c r="T4461" s="11">
        <f t="shared" si="824"/>
        <v>108069</v>
      </c>
      <c r="U4461" s="11">
        <f t="shared" si="825"/>
        <v>8341</v>
      </c>
      <c r="V4461" s="11">
        <f t="shared" si="820"/>
        <v>80258</v>
      </c>
      <c r="W4461" s="12">
        <f t="shared" si="826"/>
        <v>0.74265515550250305</v>
      </c>
      <c r="X4461" s="11">
        <f t="shared" si="827"/>
        <v>27811</v>
      </c>
      <c r="Y4461" s="12">
        <f t="shared" si="828"/>
        <v>0.25734484449749695</v>
      </c>
      <c r="AH4461" s="11"/>
    </row>
    <row r="4462" spans="1:34">
      <c r="A4462" s="1">
        <v>39159</v>
      </c>
      <c r="B4462" s="7" t="s">
        <v>59</v>
      </c>
      <c r="C4462" s="8" t="str">
        <f t="shared" si="829"/>
        <v>Sun</v>
      </c>
      <c r="E4462" s="10">
        <v>28</v>
      </c>
      <c r="F4462" s="9">
        <v>35988</v>
      </c>
      <c r="G4462" s="9">
        <v>18968</v>
      </c>
      <c r="H4462" s="61">
        <v>14620</v>
      </c>
      <c r="I4462" s="9">
        <v>2417</v>
      </c>
      <c r="J4462" s="9">
        <v>73</v>
      </c>
      <c r="K4462" s="9">
        <v>41290</v>
      </c>
      <c r="L4462" s="16">
        <v>27351</v>
      </c>
      <c r="M4462" s="16">
        <v>5</v>
      </c>
      <c r="O4462" s="11">
        <f t="shared" si="821"/>
        <v>140712</v>
      </c>
      <c r="P4462" s="11">
        <v>37313</v>
      </c>
      <c r="Q4462" s="11">
        <f t="shared" si="822"/>
        <v>3977</v>
      </c>
      <c r="S4462" s="11">
        <f t="shared" si="823"/>
        <v>103399</v>
      </c>
      <c r="T4462" s="11">
        <f t="shared" si="824"/>
        <v>103399</v>
      </c>
      <c r="U4462" s="11">
        <f t="shared" si="825"/>
        <v>-4670</v>
      </c>
      <c r="V4462" s="11">
        <f t="shared" si="820"/>
        <v>76043</v>
      </c>
      <c r="W4462" s="12">
        <f t="shared" si="826"/>
        <v>0.7354326444162903</v>
      </c>
      <c r="X4462" s="11">
        <f t="shared" si="827"/>
        <v>27356</v>
      </c>
      <c r="Y4462" s="12">
        <f t="shared" si="828"/>
        <v>0.2645673555837097</v>
      </c>
      <c r="AH4462" s="11"/>
    </row>
    <row r="4463" spans="1:34">
      <c r="A4463" s="1">
        <v>39160</v>
      </c>
      <c r="B4463" s="7" t="s">
        <v>59</v>
      </c>
      <c r="C4463" s="8" t="str">
        <f t="shared" si="829"/>
        <v>Mon</v>
      </c>
      <c r="E4463" s="10">
        <v>14</v>
      </c>
      <c r="F4463" s="9">
        <v>17546</v>
      </c>
      <c r="G4463" s="9">
        <v>15467</v>
      </c>
      <c r="H4463" s="61">
        <v>11087</v>
      </c>
      <c r="I4463" s="9">
        <v>411</v>
      </c>
      <c r="J4463" s="9">
        <v>0</v>
      </c>
      <c r="K4463" s="9">
        <v>27481</v>
      </c>
      <c r="L4463" s="16">
        <v>21038</v>
      </c>
      <c r="M4463" s="16">
        <v>8</v>
      </c>
      <c r="O4463" s="11">
        <f t="shared" si="821"/>
        <v>93038</v>
      </c>
      <c r="P4463" s="11">
        <v>24659</v>
      </c>
      <c r="Q4463" s="11">
        <f t="shared" si="822"/>
        <v>2822</v>
      </c>
      <c r="S4463" s="11">
        <f t="shared" si="823"/>
        <v>68379</v>
      </c>
      <c r="T4463" s="11">
        <f t="shared" si="824"/>
        <v>68379</v>
      </c>
      <c r="U4463" s="11">
        <f t="shared" si="825"/>
        <v>-35020</v>
      </c>
      <c r="V4463" s="11">
        <f t="shared" si="820"/>
        <v>47333</v>
      </c>
      <c r="W4463" s="12">
        <f t="shared" si="826"/>
        <v>0.69221544626274145</v>
      </c>
      <c r="X4463" s="11">
        <f t="shared" si="827"/>
        <v>21046</v>
      </c>
      <c r="Y4463" s="12">
        <f t="shared" si="828"/>
        <v>0.30778455373725849</v>
      </c>
      <c r="AH4463" s="11"/>
    </row>
    <row r="4464" spans="1:34">
      <c r="A4464" s="1">
        <v>39161</v>
      </c>
      <c r="B4464" s="7" t="s">
        <v>59</v>
      </c>
      <c r="C4464" s="8" t="str">
        <f t="shared" si="829"/>
        <v>Tue</v>
      </c>
      <c r="E4464" s="10">
        <v>7</v>
      </c>
      <c r="F4464" s="9">
        <v>8516</v>
      </c>
      <c r="G4464" s="9">
        <v>12588</v>
      </c>
      <c r="H4464" s="61">
        <v>8844</v>
      </c>
      <c r="I4464" s="9">
        <v>161</v>
      </c>
      <c r="J4464" s="9">
        <v>0</v>
      </c>
      <c r="K4464" s="9">
        <v>3229</v>
      </c>
      <c r="L4464" s="16">
        <v>18135</v>
      </c>
      <c r="M4464" s="16">
        <v>0</v>
      </c>
      <c r="O4464" s="11">
        <f t="shared" si="821"/>
        <v>51473</v>
      </c>
      <c r="P4464" s="11">
        <v>0</v>
      </c>
      <c r="Q4464" s="11">
        <f t="shared" si="822"/>
        <v>3229</v>
      </c>
      <c r="S4464" s="11">
        <f t="shared" si="823"/>
        <v>51473</v>
      </c>
      <c r="T4464" s="11">
        <f t="shared" si="824"/>
        <v>51473</v>
      </c>
      <c r="U4464" s="11">
        <f t="shared" si="825"/>
        <v>-16906</v>
      </c>
      <c r="V4464" s="11">
        <f t="shared" si="820"/>
        <v>33338</v>
      </c>
      <c r="W4464" s="12">
        <f t="shared" si="826"/>
        <v>0.64767936588114161</v>
      </c>
      <c r="X4464" s="11">
        <f t="shared" si="827"/>
        <v>18135</v>
      </c>
      <c r="Y4464" s="12">
        <f t="shared" si="828"/>
        <v>0.35232063411885844</v>
      </c>
      <c r="AH4464" s="11"/>
    </row>
    <row r="4465" spans="1:34">
      <c r="A4465" s="1">
        <v>39162</v>
      </c>
      <c r="B4465" s="7" t="s">
        <v>59</v>
      </c>
      <c r="C4465" s="8" t="str">
        <f t="shared" si="829"/>
        <v>Wed</v>
      </c>
      <c r="E4465" s="10">
        <v>19</v>
      </c>
      <c r="F4465" s="9">
        <v>23554</v>
      </c>
      <c r="G4465" s="9">
        <v>16574</v>
      </c>
      <c r="H4465" s="61">
        <v>11871</v>
      </c>
      <c r="I4465" s="9">
        <v>659</v>
      </c>
      <c r="J4465" s="9">
        <v>0</v>
      </c>
      <c r="K4465" s="9">
        <v>3611</v>
      </c>
      <c r="L4465" s="16">
        <v>22355</v>
      </c>
      <c r="M4465" s="16">
        <v>0</v>
      </c>
      <c r="O4465" s="11">
        <f t="shared" si="821"/>
        <v>78624</v>
      </c>
      <c r="P4465" s="11">
        <v>0</v>
      </c>
      <c r="Q4465" s="11">
        <f t="shared" si="822"/>
        <v>3611</v>
      </c>
      <c r="S4465" s="11">
        <f t="shared" si="823"/>
        <v>78624</v>
      </c>
      <c r="T4465" s="11">
        <f t="shared" si="824"/>
        <v>78624</v>
      </c>
      <c r="U4465" s="11">
        <f t="shared" si="825"/>
        <v>27151</v>
      </c>
      <c r="V4465" s="11">
        <f t="shared" si="820"/>
        <v>56269</v>
      </c>
      <c r="W4465" s="12">
        <f t="shared" si="826"/>
        <v>0.71567205942205947</v>
      </c>
      <c r="X4465" s="11">
        <f t="shared" si="827"/>
        <v>22355</v>
      </c>
      <c r="Y4465" s="12">
        <f t="shared" si="828"/>
        <v>0.28432794057794059</v>
      </c>
      <c r="AH4465" s="11"/>
    </row>
    <row r="4466" spans="1:34">
      <c r="A4466" s="1">
        <v>39163</v>
      </c>
      <c r="B4466" s="7" t="s">
        <v>59</v>
      </c>
      <c r="C4466" s="8" t="str">
        <f t="shared" si="829"/>
        <v>Thur</v>
      </c>
      <c r="E4466" s="10">
        <v>2</v>
      </c>
      <c r="F4466" s="9">
        <v>6405</v>
      </c>
      <c r="G4466" s="9">
        <v>12001</v>
      </c>
      <c r="H4466" s="61">
        <v>2284</v>
      </c>
      <c r="I4466" s="9">
        <v>35</v>
      </c>
      <c r="J4466" s="9">
        <v>0</v>
      </c>
      <c r="K4466" s="9">
        <v>2951</v>
      </c>
      <c r="L4466" s="16">
        <v>16534</v>
      </c>
      <c r="M4466" s="16">
        <v>0</v>
      </c>
      <c r="O4466" s="11">
        <f t="shared" si="821"/>
        <v>40210</v>
      </c>
      <c r="P4466" s="11">
        <v>0</v>
      </c>
      <c r="Q4466" s="11">
        <f t="shared" si="822"/>
        <v>2951</v>
      </c>
      <c r="S4466" s="11">
        <f t="shared" si="823"/>
        <v>40210</v>
      </c>
      <c r="T4466" s="11">
        <f t="shared" si="824"/>
        <v>40210</v>
      </c>
      <c r="U4466" s="11">
        <f t="shared" si="825"/>
        <v>-38414</v>
      </c>
      <c r="V4466" s="11">
        <f t="shared" si="820"/>
        <v>23676</v>
      </c>
      <c r="W4466" s="12">
        <f t="shared" si="826"/>
        <v>0.5888087540412833</v>
      </c>
      <c r="X4466" s="11">
        <f t="shared" si="827"/>
        <v>16534</v>
      </c>
      <c r="Y4466" s="12">
        <f t="shared" si="828"/>
        <v>0.41119124595871676</v>
      </c>
      <c r="AH4466" s="11"/>
    </row>
    <row r="4467" spans="1:34">
      <c r="A4467" s="1">
        <v>39164</v>
      </c>
      <c r="B4467" s="7" t="s">
        <v>59</v>
      </c>
      <c r="C4467" s="8" t="str">
        <f t="shared" si="829"/>
        <v>Fri</v>
      </c>
      <c r="E4467" s="10">
        <v>0.1</v>
      </c>
      <c r="F4467" s="9">
        <v>7151</v>
      </c>
      <c r="G4467" s="9">
        <v>10005</v>
      </c>
      <c r="H4467" s="61">
        <v>1702</v>
      </c>
      <c r="I4467" s="9">
        <v>0</v>
      </c>
      <c r="J4467" s="9">
        <v>0</v>
      </c>
      <c r="K4467" s="9">
        <v>2788</v>
      </c>
      <c r="L4467" s="16">
        <v>9412</v>
      </c>
      <c r="M4467" s="16">
        <v>0</v>
      </c>
      <c r="O4467" s="11">
        <f t="shared" si="821"/>
        <v>31058</v>
      </c>
      <c r="P4467" s="11">
        <v>0</v>
      </c>
      <c r="Q4467" s="11">
        <f t="shared" si="822"/>
        <v>2788</v>
      </c>
      <c r="S4467" s="11">
        <f t="shared" si="823"/>
        <v>31058</v>
      </c>
      <c r="T4467" s="11">
        <f t="shared" si="824"/>
        <v>31058</v>
      </c>
      <c r="U4467" s="11">
        <f t="shared" si="825"/>
        <v>-9152</v>
      </c>
      <c r="V4467" s="11">
        <f t="shared" si="820"/>
        <v>21646</v>
      </c>
      <c r="W4467" s="12">
        <f t="shared" si="826"/>
        <v>0.69695408590379293</v>
      </c>
      <c r="X4467" s="11">
        <f t="shared" si="827"/>
        <v>9412</v>
      </c>
      <c r="Y4467" s="12">
        <f t="shared" si="828"/>
        <v>0.30304591409620707</v>
      </c>
      <c r="AH4467" s="11"/>
    </row>
    <row r="4468" spans="1:34">
      <c r="A4468" s="1">
        <v>39165</v>
      </c>
      <c r="B4468" s="7" t="s">
        <v>59</v>
      </c>
      <c r="C4468" s="8" t="str">
        <f t="shared" si="829"/>
        <v>Sat</v>
      </c>
      <c r="E4468" s="10">
        <v>2</v>
      </c>
      <c r="F4468" s="9">
        <v>7324</v>
      </c>
      <c r="G4468" s="9">
        <v>9692</v>
      </c>
      <c r="H4468" s="61">
        <v>1632</v>
      </c>
      <c r="I4468" s="9">
        <v>0</v>
      </c>
      <c r="J4468" s="9">
        <v>0</v>
      </c>
      <c r="K4468" s="9">
        <v>2853</v>
      </c>
      <c r="L4468" s="16">
        <v>9135</v>
      </c>
      <c r="M4468" s="16">
        <v>0</v>
      </c>
      <c r="O4468" s="11">
        <f t="shared" si="821"/>
        <v>30636</v>
      </c>
      <c r="P4468" s="11">
        <v>0</v>
      </c>
      <c r="Q4468" s="11">
        <f t="shared" si="822"/>
        <v>2853</v>
      </c>
      <c r="S4468" s="11">
        <f t="shared" si="823"/>
        <v>30636</v>
      </c>
      <c r="T4468" s="11">
        <f t="shared" si="824"/>
        <v>30636</v>
      </c>
      <c r="U4468" s="11">
        <f t="shared" si="825"/>
        <v>-422</v>
      </c>
      <c r="V4468" s="11">
        <f t="shared" si="820"/>
        <v>21501</v>
      </c>
      <c r="W4468" s="12">
        <f t="shared" si="826"/>
        <v>0.70182138660399529</v>
      </c>
      <c r="X4468" s="11">
        <f t="shared" si="827"/>
        <v>9135</v>
      </c>
      <c r="Y4468" s="12">
        <f t="shared" si="828"/>
        <v>0.29817861339600471</v>
      </c>
      <c r="AH4468" s="11"/>
    </row>
    <row r="4469" spans="1:34">
      <c r="A4469" s="1">
        <v>39166</v>
      </c>
      <c r="B4469" s="7" t="s">
        <v>59</v>
      </c>
      <c r="C4469" s="8" t="str">
        <f t="shared" si="829"/>
        <v>Sun</v>
      </c>
      <c r="E4469" s="10">
        <v>11</v>
      </c>
      <c r="F4469" s="9">
        <v>12304</v>
      </c>
      <c r="G4469" s="9">
        <v>12211</v>
      </c>
      <c r="H4469" s="61">
        <v>2768</v>
      </c>
      <c r="I4469" s="9">
        <v>39</v>
      </c>
      <c r="J4469" s="9">
        <v>0</v>
      </c>
      <c r="K4469" s="9">
        <v>3139</v>
      </c>
      <c r="L4469" s="16">
        <v>12172</v>
      </c>
      <c r="M4469" s="16">
        <v>0</v>
      </c>
      <c r="O4469" s="11">
        <f t="shared" si="821"/>
        <v>42633</v>
      </c>
      <c r="P4469" s="11">
        <v>0</v>
      </c>
      <c r="Q4469" s="11">
        <f t="shared" si="822"/>
        <v>3139</v>
      </c>
      <c r="S4469" s="11">
        <f t="shared" si="823"/>
        <v>42633</v>
      </c>
      <c r="T4469" s="11">
        <f t="shared" si="824"/>
        <v>42633</v>
      </c>
      <c r="U4469" s="11">
        <f t="shared" si="825"/>
        <v>11997</v>
      </c>
      <c r="V4469" s="11">
        <f t="shared" si="820"/>
        <v>30461</v>
      </c>
      <c r="W4469" s="12">
        <f t="shared" si="826"/>
        <v>0.71449346750170051</v>
      </c>
      <c r="X4469" s="11">
        <f t="shared" si="827"/>
        <v>12172</v>
      </c>
      <c r="Y4469" s="12">
        <f t="shared" si="828"/>
        <v>0.28550653249829944</v>
      </c>
      <c r="AH4469" s="11"/>
    </row>
    <row r="4470" spans="1:34">
      <c r="A4470" s="1">
        <v>39167</v>
      </c>
      <c r="B4470" s="7" t="s">
        <v>59</v>
      </c>
      <c r="C4470" s="8" t="str">
        <f t="shared" si="829"/>
        <v>Mon</v>
      </c>
      <c r="E4470" s="10">
        <v>5</v>
      </c>
      <c r="F4470" s="9">
        <v>18560</v>
      </c>
      <c r="G4470" s="9">
        <v>8859</v>
      </c>
      <c r="H4470" s="61">
        <v>5767</v>
      </c>
      <c r="I4470" s="9">
        <v>552</v>
      </c>
      <c r="J4470" s="9">
        <v>0</v>
      </c>
      <c r="K4470" s="9">
        <v>2695</v>
      </c>
      <c r="L4470" s="16">
        <v>2164</v>
      </c>
      <c r="M4470" s="16">
        <v>0</v>
      </c>
      <c r="O4470" s="11">
        <f t="shared" si="821"/>
        <v>38597</v>
      </c>
      <c r="P4470" s="11">
        <v>0</v>
      </c>
      <c r="Q4470" s="11">
        <f t="shared" si="822"/>
        <v>2695</v>
      </c>
      <c r="S4470" s="11">
        <f t="shared" si="823"/>
        <v>38597</v>
      </c>
      <c r="T4470" s="11">
        <f t="shared" si="824"/>
        <v>38597</v>
      </c>
      <c r="U4470" s="11">
        <f t="shared" si="825"/>
        <v>-4036</v>
      </c>
      <c r="V4470" s="11">
        <f t="shared" si="820"/>
        <v>36433</v>
      </c>
      <c r="W4470" s="12">
        <f t="shared" si="826"/>
        <v>0.94393346633158015</v>
      </c>
      <c r="X4470" s="11">
        <f t="shared" si="827"/>
        <v>2164</v>
      </c>
      <c r="Y4470" s="12">
        <f t="shared" si="828"/>
        <v>5.6066533668419828E-2</v>
      </c>
      <c r="AH4470" s="11"/>
    </row>
    <row r="4471" spans="1:34">
      <c r="A4471" s="1">
        <v>39168</v>
      </c>
      <c r="B4471" s="7" t="s">
        <v>59</v>
      </c>
      <c r="C4471" s="8" t="str">
        <f t="shared" si="829"/>
        <v>Tue</v>
      </c>
      <c r="E4471" s="10">
        <v>0</v>
      </c>
      <c r="F4471" s="9">
        <v>16380</v>
      </c>
      <c r="G4471" s="9">
        <v>6537</v>
      </c>
      <c r="H4471" s="61">
        <v>4294</v>
      </c>
      <c r="I4471" s="9">
        <v>349</v>
      </c>
      <c r="J4471" s="9">
        <v>0</v>
      </c>
      <c r="K4471" s="9">
        <v>2647</v>
      </c>
      <c r="L4471" s="16">
        <v>0</v>
      </c>
      <c r="M4471" s="16">
        <v>0</v>
      </c>
      <c r="O4471" s="11">
        <f t="shared" si="821"/>
        <v>30207</v>
      </c>
      <c r="P4471" s="11">
        <v>0</v>
      </c>
      <c r="Q4471" s="11">
        <f t="shared" si="822"/>
        <v>2647</v>
      </c>
      <c r="S4471" s="11">
        <f t="shared" si="823"/>
        <v>30207</v>
      </c>
      <c r="T4471" s="11">
        <f t="shared" si="824"/>
        <v>30207</v>
      </c>
      <c r="U4471" s="11">
        <f t="shared" si="825"/>
        <v>-8390</v>
      </c>
      <c r="V4471" s="11">
        <f t="shared" si="820"/>
        <v>30207</v>
      </c>
      <c r="W4471" s="12">
        <f t="shared" si="826"/>
        <v>1</v>
      </c>
      <c r="X4471" s="11">
        <f t="shared" si="827"/>
        <v>0</v>
      </c>
      <c r="Y4471" s="12">
        <f t="shared" si="828"/>
        <v>0</v>
      </c>
      <c r="AH4471" s="11"/>
    </row>
    <row r="4472" spans="1:34">
      <c r="A4472" s="1">
        <v>39169</v>
      </c>
      <c r="B4472" s="7" t="s">
        <v>59</v>
      </c>
      <c r="C4472" s="8" t="str">
        <f t="shared" si="829"/>
        <v>Wed</v>
      </c>
      <c r="E4472" s="10">
        <v>0</v>
      </c>
      <c r="F4472" s="9">
        <v>18360</v>
      </c>
      <c r="G4472" s="9">
        <v>7511</v>
      </c>
      <c r="H4472" s="61">
        <v>5216</v>
      </c>
      <c r="I4472" s="9">
        <v>186</v>
      </c>
      <c r="J4472" s="9">
        <v>0</v>
      </c>
      <c r="K4472" s="9">
        <v>2691</v>
      </c>
      <c r="L4472" s="16">
        <v>98</v>
      </c>
      <c r="M4472" s="16">
        <v>0</v>
      </c>
      <c r="O4472" s="11">
        <f t="shared" si="821"/>
        <v>34062</v>
      </c>
      <c r="P4472" s="11">
        <v>0</v>
      </c>
      <c r="Q4472" s="11">
        <f t="shared" si="822"/>
        <v>2691</v>
      </c>
      <c r="S4472" s="11">
        <f t="shared" si="823"/>
        <v>34062</v>
      </c>
      <c r="T4472" s="11">
        <f t="shared" si="824"/>
        <v>34062</v>
      </c>
      <c r="U4472" s="11">
        <f t="shared" si="825"/>
        <v>3855</v>
      </c>
      <c r="V4472" s="11">
        <f t="shared" si="820"/>
        <v>33964</v>
      </c>
      <c r="W4472" s="12">
        <f t="shared" si="826"/>
        <v>0.9971228935470613</v>
      </c>
      <c r="X4472" s="11">
        <f t="shared" si="827"/>
        <v>98</v>
      </c>
      <c r="Y4472" s="12">
        <f t="shared" si="828"/>
        <v>2.8771064529387589E-3</v>
      </c>
      <c r="AH4472" s="11"/>
    </row>
    <row r="4473" spans="1:34">
      <c r="A4473" s="1">
        <v>39170</v>
      </c>
      <c r="B4473" s="7" t="s">
        <v>59</v>
      </c>
      <c r="C4473" s="8" t="str">
        <f t="shared" si="829"/>
        <v>Thur</v>
      </c>
      <c r="E4473" s="10">
        <v>13</v>
      </c>
      <c r="F4473" s="9">
        <v>26301</v>
      </c>
      <c r="G4473" s="9">
        <v>9441</v>
      </c>
      <c r="H4473" s="61">
        <v>8423</v>
      </c>
      <c r="I4473" s="9">
        <v>1016</v>
      </c>
      <c r="J4473" s="9">
        <v>0</v>
      </c>
      <c r="K4473" s="9">
        <v>3119</v>
      </c>
      <c r="L4473" s="16">
        <v>1534</v>
      </c>
      <c r="M4473" s="16">
        <v>0</v>
      </c>
      <c r="O4473" s="11">
        <f t="shared" si="821"/>
        <v>49834</v>
      </c>
      <c r="P4473" s="11">
        <v>0</v>
      </c>
      <c r="Q4473" s="11">
        <f t="shared" si="822"/>
        <v>3119</v>
      </c>
      <c r="S4473" s="11">
        <f t="shared" si="823"/>
        <v>49834</v>
      </c>
      <c r="T4473" s="11">
        <f t="shared" si="824"/>
        <v>49834</v>
      </c>
      <c r="U4473" s="11">
        <f t="shared" si="825"/>
        <v>15772</v>
      </c>
      <c r="V4473" s="11">
        <f t="shared" si="820"/>
        <v>48300</v>
      </c>
      <c r="W4473" s="12">
        <f t="shared" si="826"/>
        <v>0.969217803106313</v>
      </c>
      <c r="X4473" s="11">
        <f t="shared" si="827"/>
        <v>1534</v>
      </c>
      <c r="Y4473" s="12">
        <f t="shared" si="828"/>
        <v>3.0782196893687042E-2</v>
      </c>
      <c r="AH4473" s="11"/>
    </row>
    <row r="4474" spans="1:34">
      <c r="A4474" s="1">
        <v>39171</v>
      </c>
      <c r="B4474" s="7" t="s">
        <v>59</v>
      </c>
      <c r="C4474" s="8" t="str">
        <f t="shared" si="829"/>
        <v>Fri</v>
      </c>
      <c r="E4474" s="10">
        <v>11</v>
      </c>
      <c r="F4474" s="9">
        <v>24701</v>
      </c>
      <c r="G4474" s="9">
        <v>8266</v>
      </c>
      <c r="H4474" s="61">
        <v>6992</v>
      </c>
      <c r="I4474" s="9">
        <v>166</v>
      </c>
      <c r="J4474" s="9">
        <v>0</v>
      </c>
      <c r="K4474" s="9">
        <v>3047</v>
      </c>
      <c r="L4474" s="16">
        <v>603</v>
      </c>
      <c r="M4474" s="16">
        <v>0</v>
      </c>
      <c r="O4474" s="11">
        <f t="shared" si="821"/>
        <v>43775</v>
      </c>
      <c r="P4474" s="11">
        <v>0</v>
      </c>
      <c r="Q4474" s="11">
        <f t="shared" si="822"/>
        <v>3047</v>
      </c>
      <c r="S4474" s="11">
        <f t="shared" si="823"/>
        <v>43775</v>
      </c>
      <c r="T4474" s="11">
        <f t="shared" si="824"/>
        <v>43775</v>
      </c>
      <c r="U4474" s="11">
        <f t="shared" si="825"/>
        <v>-6059</v>
      </c>
      <c r="V4474" s="11">
        <f t="shared" si="820"/>
        <v>43172</v>
      </c>
      <c r="W4474" s="12">
        <f t="shared" si="826"/>
        <v>0.98622501427755571</v>
      </c>
      <c r="X4474" s="11">
        <f t="shared" si="827"/>
        <v>603</v>
      </c>
      <c r="Y4474" s="12">
        <f t="shared" si="828"/>
        <v>1.3774985722444318E-2</v>
      </c>
      <c r="AH4474" s="11"/>
    </row>
    <row r="4475" spans="1:34">
      <c r="A4475" s="1">
        <v>39172</v>
      </c>
      <c r="B4475" s="7" t="s">
        <v>59</v>
      </c>
      <c r="C4475" s="8" t="str">
        <f t="shared" si="829"/>
        <v>Sat</v>
      </c>
      <c r="E4475" s="10">
        <v>7</v>
      </c>
      <c r="F4475" s="9">
        <v>21282</v>
      </c>
      <c r="G4475" s="9">
        <v>7093</v>
      </c>
      <c r="H4475" s="61">
        <v>5131</v>
      </c>
      <c r="I4475" s="9">
        <v>80</v>
      </c>
      <c r="J4475" s="9">
        <v>0</v>
      </c>
      <c r="K4475" s="9">
        <v>2852</v>
      </c>
      <c r="L4475" s="16">
        <v>93</v>
      </c>
      <c r="M4475" s="16">
        <v>0</v>
      </c>
      <c r="O4475" s="11">
        <f t="shared" si="821"/>
        <v>36531</v>
      </c>
      <c r="P4475" s="11">
        <v>0</v>
      </c>
      <c r="Q4475" s="11">
        <f t="shared" si="822"/>
        <v>2852</v>
      </c>
      <c r="S4475" s="11">
        <f t="shared" si="823"/>
        <v>36531</v>
      </c>
      <c r="T4475" s="11">
        <f t="shared" si="824"/>
        <v>36531</v>
      </c>
      <c r="U4475" s="11">
        <f t="shared" si="825"/>
        <v>-7244</v>
      </c>
      <c r="V4475" s="11">
        <f t="shared" si="820"/>
        <v>36438</v>
      </c>
      <c r="W4475" s="12">
        <f t="shared" si="826"/>
        <v>0.99745421696641212</v>
      </c>
      <c r="X4475" s="11">
        <f t="shared" si="827"/>
        <v>93</v>
      </c>
      <c r="Y4475" s="12">
        <f t="shared" si="828"/>
        <v>2.5457830335879118E-3</v>
      </c>
      <c r="AH4475" s="11"/>
    </row>
    <row r="4476" spans="1:34">
      <c r="A4476" s="1">
        <v>39173</v>
      </c>
      <c r="B4476" s="7" t="s">
        <v>60</v>
      </c>
      <c r="C4476" s="8" t="str">
        <f t="shared" si="829"/>
        <v>Sun</v>
      </c>
      <c r="E4476" s="10">
        <v>2</v>
      </c>
      <c r="F4476" s="9">
        <v>18980</v>
      </c>
      <c r="G4476" s="9">
        <v>6552</v>
      </c>
      <c r="H4476" s="61">
        <v>4500</v>
      </c>
      <c r="I4476" s="9">
        <v>149</v>
      </c>
      <c r="J4476" s="9">
        <v>0</v>
      </c>
      <c r="K4476" s="9">
        <v>2875</v>
      </c>
      <c r="L4476" s="84">
        <v>35</v>
      </c>
      <c r="M4476" s="84">
        <v>0</v>
      </c>
      <c r="O4476" s="11">
        <f t="shared" si="821"/>
        <v>33091</v>
      </c>
      <c r="P4476" s="11">
        <v>0</v>
      </c>
      <c r="Q4476" s="11">
        <f t="shared" si="822"/>
        <v>2875</v>
      </c>
      <c r="S4476" s="11">
        <f t="shared" si="823"/>
        <v>33091</v>
      </c>
      <c r="T4476" s="11">
        <f t="shared" ref="T4476:T4505" si="830">SUM(L4476:M4476,V4476)</f>
        <v>33091</v>
      </c>
      <c r="U4476" s="11">
        <f t="shared" ref="U4476:U4505" si="831">S4476-S4475</f>
        <v>-3440</v>
      </c>
      <c r="V4476" s="11">
        <f t="shared" si="820"/>
        <v>33056</v>
      </c>
      <c r="W4476" s="12">
        <f t="shared" ref="W4476:W4505" si="832">V4476/S4476</f>
        <v>0.99894231059804783</v>
      </c>
      <c r="X4476" s="11">
        <f t="shared" ref="X4476:X4505" si="833">SUM(L4476:M4476)</f>
        <v>35</v>
      </c>
      <c r="Y4476" s="12">
        <f t="shared" ref="Y4476:Y4505" si="834">X4476/S4476</f>
        <v>1.0576894019521923E-3</v>
      </c>
      <c r="AA4476" s="9">
        <f>INTERCEPT(T4476:T4505,E4476:E4505)</f>
        <v>28115.386768560897</v>
      </c>
      <c r="AB4476" s="9">
        <f>SLOPE(T4476:T4505,E4476:E4505)</f>
        <v>2189.1475540942815</v>
      </c>
      <c r="AC4476" s="12">
        <f>RSQ(T4476:T4505,E4476:E4505)</f>
        <v>0.94969168436633133</v>
      </c>
      <c r="AD4476" s="9">
        <f>AA4476+(AB4476*55)</f>
        <v>148518.50224374636</v>
      </c>
      <c r="AE4476" s="10">
        <f>SUM(E4476:E4505)</f>
        <v>267</v>
      </c>
      <c r="AH4476" s="11"/>
    </row>
    <row r="4477" spans="1:34">
      <c r="A4477" s="1">
        <v>39174</v>
      </c>
      <c r="B4477" s="7" t="s">
        <v>60</v>
      </c>
      <c r="C4477" s="8" t="str">
        <f t="shared" si="829"/>
        <v>Mon</v>
      </c>
      <c r="E4477" s="10">
        <v>0</v>
      </c>
      <c r="F4477" s="9">
        <v>16750</v>
      </c>
      <c r="G4477" s="9">
        <v>6622</v>
      </c>
      <c r="H4477" s="61">
        <v>4942</v>
      </c>
      <c r="I4477" s="9">
        <v>229</v>
      </c>
      <c r="J4477" s="9">
        <v>0</v>
      </c>
      <c r="K4477" s="9">
        <v>2170</v>
      </c>
      <c r="L4477" s="84">
        <v>0</v>
      </c>
      <c r="M4477" s="84">
        <v>0</v>
      </c>
      <c r="O4477" s="11">
        <f t="shared" si="821"/>
        <v>30713</v>
      </c>
      <c r="P4477" s="11">
        <v>0</v>
      </c>
      <c r="Q4477" s="11">
        <f t="shared" si="822"/>
        <v>2170</v>
      </c>
      <c r="S4477" s="11">
        <f t="shared" si="823"/>
        <v>30713</v>
      </c>
      <c r="T4477" s="11">
        <f t="shared" si="830"/>
        <v>30713</v>
      </c>
      <c r="U4477" s="11">
        <f t="shared" si="831"/>
        <v>-2378</v>
      </c>
      <c r="V4477" s="11">
        <f t="shared" si="820"/>
        <v>30713</v>
      </c>
      <c r="W4477" s="12">
        <f t="shared" si="832"/>
        <v>1</v>
      </c>
      <c r="X4477" s="11">
        <f t="shared" si="833"/>
        <v>0</v>
      </c>
      <c r="Y4477" s="12">
        <f t="shared" si="834"/>
        <v>0</v>
      </c>
      <c r="AH4477" s="11"/>
    </row>
    <row r="4478" spans="1:34">
      <c r="A4478" s="1">
        <v>39175</v>
      </c>
      <c r="B4478" s="7" t="s">
        <v>60</v>
      </c>
      <c r="C4478" s="8" t="str">
        <f t="shared" si="829"/>
        <v>Tue</v>
      </c>
      <c r="E4478" s="10">
        <v>0</v>
      </c>
      <c r="F4478" s="9">
        <v>16774</v>
      </c>
      <c r="G4478" s="9">
        <v>6301</v>
      </c>
      <c r="H4478" s="61">
        <v>4609</v>
      </c>
      <c r="I4478" s="9">
        <v>470</v>
      </c>
      <c r="J4478" s="9">
        <v>0</v>
      </c>
      <c r="K4478" s="9">
        <v>2654</v>
      </c>
      <c r="L4478" s="84">
        <v>8</v>
      </c>
      <c r="M4478" s="84">
        <v>0</v>
      </c>
      <c r="O4478" s="11">
        <f t="shared" si="821"/>
        <v>30816</v>
      </c>
      <c r="P4478" s="11">
        <v>21</v>
      </c>
      <c r="Q4478" s="11">
        <f t="shared" si="822"/>
        <v>2633</v>
      </c>
      <c r="S4478" s="11">
        <f t="shared" si="823"/>
        <v>30795</v>
      </c>
      <c r="T4478" s="11">
        <f t="shared" si="830"/>
        <v>30795</v>
      </c>
      <c r="U4478" s="11">
        <f t="shared" si="831"/>
        <v>82</v>
      </c>
      <c r="V4478" s="11">
        <f t="shared" si="820"/>
        <v>30787</v>
      </c>
      <c r="W4478" s="12">
        <f t="shared" si="832"/>
        <v>0.99974021756778697</v>
      </c>
      <c r="X4478" s="11">
        <f t="shared" si="833"/>
        <v>8</v>
      </c>
      <c r="Y4478" s="12">
        <f t="shared" si="834"/>
        <v>2.5978243221302157E-4</v>
      </c>
      <c r="AH4478" s="11"/>
    </row>
    <row r="4479" spans="1:34">
      <c r="A4479" s="1">
        <v>39176</v>
      </c>
      <c r="B4479" s="7" t="s">
        <v>60</v>
      </c>
      <c r="C4479" s="8" t="str">
        <f t="shared" si="829"/>
        <v>Wed</v>
      </c>
      <c r="E4479" s="10">
        <v>5</v>
      </c>
      <c r="F4479" s="9">
        <v>21134</v>
      </c>
      <c r="G4479" s="9">
        <v>7083</v>
      </c>
      <c r="H4479" s="61">
        <v>5789</v>
      </c>
      <c r="I4479" s="9">
        <v>0</v>
      </c>
      <c r="J4479" s="9">
        <v>0</v>
      </c>
      <c r="K4479" s="9">
        <v>2769</v>
      </c>
      <c r="L4479" s="84">
        <v>685</v>
      </c>
      <c r="M4479" s="84">
        <v>0</v>
      </c>
      <c r="O4479" s="11">
        <f t="shared" si="821"/>
        <v>37460</v>
      </c>
      <c r="P4479" s="11">
        <v>0</v>
      </c>
      <c r="Q4479" s="11">
        <f t="shared" si="822"/>
        <v>2769</v>
      </c>
      <c r="S4479" s="11">
        <f t="shared" si="823"/>
        <v>37460</v>
      </c>
      <c r="T4479" s="11">
        <f t="shared" si="830"/>
        <v>37460</v>
      </c>
      <c r="U4479" s="11">
        <f t="shared" si="831"/>
        <v>6665</v>
      </c>
      <c r="V4479" s="11">
        <f t="shared" si="820"/>
        <v>36775</v>
      </c>
      <c r="W4479" s="12">
        <f t="shared" si="832"/>
        <v>0.98171382808328889</v>
      </c>
      <c r="X4479" s="11">
        <f t="shared" si="833"/>
        <v>685</v>
      </c>
      <c r="Y4479" s="12">
        <f t="shared" si="834"/>
        <v>1.8286171916711159E-2</v>
      </c>
      <c r="AH4479" s="11"/>
    </row>
    <row r="4480" spans="1:34">
      <c r="A4480" s="1">
        <v>39177</v>
      </c>
      <c r="B4480" s="7" t="s">
        <v>60</v>
      </c>
      <c r="C4480" s="8" t="str">
        <f t="shared" si="829"/>
        <v>Thur</v>
      </c>
      <c r="E4480" s="10">
        <v>19</v>
      </c>
      <c r="F4480" s="9">
        <v>34785</v>
      </c>
      <c r="G4480" s="9">
        <v>10828</v>
      </c>
      <c r="H4480" s="61">
        <v>10492</v>
      </c>
      <c r="I4480" s="9">
        <v>558</v>
      </c>
      <c r="J4480" s="9">
        <v>0</v>
      </c>
      <c r="K4480" s="9">
        <v>3248</v>
      </c>
      <c r="L4480" s="84">
        <v>6064</v>
      </c>
      <c r="M4480" s="84">
        <v>0</v>
      </c>
      <c r="O4480" s="11">
        <f t="shared" si="821"/>
        <v>65975</v>
      </c>
      <c r="P4480" s="11">
        <v>0</v>
      </c>
      <c r="Q4480" s="11">
        <f t="shared" si="822"/>
        <v>3248</v>
      </c>
      <c r="S4480" s="11">
        <f t="shared" si="823"/>
        <v>65975</v>
      </c>
      <c r="T4480" s="11">
        <f t="shared" si="830"/>
        <v>65975</v>
      </c>
      <c r="U4480" s="11">
        <f t="shared" si="831"/>
        <v>28515</v>
      </c>
      <c r="V4480" s="11">
        <f t="shared" si="820"/>
        <v>59911</v>
      </c>
      <c r="W4480" s="12">
        <f t="shared" si="832"/>
        <v>0.90808639636225841</v>
      </c>
      <c r="X4480" s="11">
        <f t="shared" si="833"/>
        <v>6064</v>
      </c>
      <c r="Y4480" s="12">
        <f t="shared" si="834"/>
        <v>9.1913603637741564E-2</v>
      </c>
      <c r="AH4480" s="11"/>
    </row>
    <row r="4481" spans="1:34">
      <c r="A4481" s="1">
        <v>39178</v>
      </c>
      <c r="B4481" s="7" t="s">
        <v>60</v>
      </c>
      <c r="C4481" s="8" t="str">
        <f t="shared" si="829"/>
        <v>Fri</v>
      </c>
      <c r="E4481" s="10">
        <v>21</v>
      </c>
      <c r="F4481" s="9">
        <v>35805</v>
      </c>
      <c r="G4481" s="9">
        <v>10872</v>
      </c>
      <c r="H4481" s="61">
        <v>9700</v>
      </c>
      <c r="I4481" s="9">
        <v>655</v>
      </c>
      <c r="J4481" s="9">
        <v>0</v>
      </c>
      <c r="K4481" s="9">
        <v>3284</v>
      </c>
      <c r="L4481" s="84">
        <v>7020</v>
      </c>
      <c r="M4481" s="84">
        <v>0</v>
      </c>
      <c r="O4481" s="11">
        <f t="shared" si="821"/>
        <v>67336</v>
      </c>
      <c r="P4481" s="11">
        <v>0</v>
      </c>
      <c r="Q4481" s="11">
        <f t="shared" si="822"/>
        <v>3284</v>
      </c>
      <c r="S4481" s="11">
        <f t="shared" si="823"/>
        <v>67336</v>
      </c>
      <c r="T4481" s="11">
        <f t="shared" si="830"/>
        <v>67336</v>
      </c>
      <c r="U4481" s="11">
        <f t="shared" si="831"/>
        <v>1361</v>
      </c>
      <c r="V4481" s="11">
        <f t="shared" si="820"/>
        <v>60316</v>
      </c>
      <c r="W4481" s="12">
        <f t="shared" si="832"/>
        <v>0.89574670310086735</v>
      </c>
      <c r="X4481" s="11">
        <f t="shared" si="833"/>
        <v>7020</v>
      </c>
      <c r="Y4481" s="12">
        <f t="shared" si="834"/>
        <v>0.10425329689913271</v>
      </c>
      <c r="AH4481" s="11"/>
    </row>
    <row r="4482" spans="1:34">
      <c r="A4482" s="1">
        <v>39179</v>
      </c>
      <c r="B4482" s="7" t="s">
        <v>60</v>
      </c>
      <c r="C4482" s="8" t="str">
        <f t="shared" si="829"/>
        <v>Sat</v>
      </c>
      <c r="E4482" s="10">
        <v>28</v>
      </c>
      <c r="F4482" s="9">
        <v>46314</v>
      </c>
      <c r="G4482" s="9">
        <v>13665</v>
      </c>
      <c r="H4482" s="61">
        <v>12782</v>
      </c>
      <c r="I4482" s="9">
        <v>2374</v>
      </c>
      <c r="J4482" s="9">
        <v>0</v>
      </c>
      <c r="K4482" s="9">
        <v>3447</v>
      </c>
      <c r="L4482" s="84">
        <v>13122</v>
      </c>
      <c r="M4482" s="84">
        <v>0</v>
      </c>
      <c r="O4482" s="11">
        <f t="shared" si="821"/>
        <v>91704</v>
      </c>
      <c r="P4482" s="11">
        <v>0</v>
      </c>
      <c r="Q4482" s="11">
        <f t="shared" si="822"/>
        <v>3447</v>
      </c>
      <c r="S4482" s="11">
        <f t="shared" si="823"/>
        <v>91704</v>
      </c>
      <c r="T4482" s="11">
        <f t="shared" si="830"/>
        <v>91704</v>
      </c>
      <c r="U4482" s="11">
        <f t="shared" si="831"/>
        <v>24368</v>
      </c>
      <c r="V4482" s="11">
        <f t="shared" si="820"/>
        <v>78582</v>
      </c>
      <c r="W4482" s="12">
        <f t="shared" si="832"/>
        <v>0.85690918607694322</v>
      </c>
      <c r="X4482" s="11">
        <f t="shared" si="833"/>
        <v>13122</v>
      </c>
      <c r="Y4482" s="12">
        <f t="shared" si="834"/>
        <v>0.14309081392305678</v>
      </c>
      <c r="AH4482" s="11"/>
    </row>
    <row r="4483" spans="1:34">
      <c r="A4483" s="1">
        <v>39180</v>
      </c>
      <c r="B4483" s="7" t="s">
        <v>60</v>
      </c>
      <c r="C4483" s="8" t="str">
        <f t="shared" si="829"/>
        <v>Sun</v>
      </c>
      <c r="E4483" s="10">
        <v>25</v>
      </c>
      <c r="F4483" s="9">
        <v>51508</v>
      </c>
      <c r="G4483" s="9">
        <v>12350</v>
      </c>
      <c r="H4483" s="61">
        <v>11301</v>
      </c>
      <c r="I4483" s="9">
        <v>1839</v>
      </c>
      <c r="J4483" s="9">
        <v>0</v>
      </c>
      <c r="K4483" s="9">
        <v>19985</v>
      </c>
      <c r="L4483" s="84">
        <v>1930</v>
      </c>
      <c r="M4483" s="84">
        <v>0</v>
      </c>
      <c r="O4483" s="11">
        <f t="shared" si="821"/>
        <v>98913</v>
      </c>
      <c r="P4483" s="11">
        <v>15805</v>
      </c>
      <c r="Q4483" s="11">
        <f t="shared" si="822"/>
        <v>4180</v>
      </c>
      <c r="S4483" s="11">
        <f t="shared" si="823"/>
        <v>83108</v>
      </c>
      <c r="T4483" s="11">
        <f t="shared" si="830"/>
        <v>83108</v>
      </c>
      <c r="U4483" s="11">
        <f t="shared" si="831"/>
        <v>-8596</v>
      </c>
      <c r="V4483" s="11">
        <f t="shared" ref="V4483:V4546" si="835">SUM(F4483:K4483)-P4483</f>
        <v>81178</v>
      </c>
      <c r="W4483" s="12">
        <f t="shared" si="832"/>
        <v>0.97677720556384462</v>
      </c>
      <c r="X4483" s="11">
        <f t="shared" si="833"/>
        <v>1930</v>
      </c>
      <c r="Y4483" s="12">
        <f t="shared" si="834"/>
        <v>2.3222794436155363E-2</v>
      </c>
      <c r="AH4483" s="11"/>
    </row>
    <row r="4484" spans="1:34">
      <c r="A4484" s="1">
        <v>39181</v>
      </c>
      <c r="B4484" s="7" t="s">
        <v>60</v>
      </c>
      <c r="C4484" s="8" t="str">
        <f t="shared" si="829"/>
        <v>Mon</v>
      </c>
      <c r="E4484" s="10">
        <v>23</v>
      </c>
      <c r="F4484" s="9">
        <v>48133</v>
      </c>
      <c r="G4484" s="9">
        <v>12099</v>
      </c>
      <c r="H4484" s="61">
        <v>11263</v>
      </c>
      <c r="I4484" s="9">
        <v>1532</v>
      </c>
      <c r="J4484" s="9">
        <v>0</v>
      </c>
      <c r="K4484" s="9">
        <v>39444</v>
      </c>
      <c r="L4484" s="84">
        <v>945</v>
      </c>
      <c r="M4484" s="84">
        <v>0</v>
      </c>
      <c r="O4484" s="11">
        <f t="shared" ref="O4484:O4547" si="836">SUM(F4484:M4484)</f>
        <v>113416</v>
      </c>
      <c r="P4484" s="11">
        <v>35949</v>
      </c>
      <c r="Q4484" s="11">
        <f t="shared" ref="Q4484:Q4547" si="837">K4484-P4484</f>
        <v>3495</v>
      </c>
      <c r="S4484" s="11">
        <f t="shared" si="823"/>
        <v>77467</v>
      </c>
      <c r="T4484" s="11">
        <f t="shared" si="830"/>
        <v>77467</v>
      </c>
      <c r="U4484" s="11">
        <f t="shared" si="831"/>
        <v>-5641</v>
      </c>
      <c r="V4484" s="11">
        <f t="shared" si="835"/>
        <v>76522</v>
      </c>
      <c r="W4484" s="12">
        <f t="shared" si="832"/>
        <v>0.98780125730956403</v>
      </c>
      <c r="X4484" s="11">
        <f t="shared" si="833"/>
        <v>945</v>
      </c>
      <c r="Y4484" s="12">
        <f t="shared" si="834"/>
        <v>1.2198742690435927E-2</v>
      </c>
      <c r="AH4484" s="11"/>
    </row>
    <row r="4485" spans="1:34">
      <c r="A4485" s="1">
        <v>39182</v>
      </c>
      <c r="B4485" s="7" t="s">
        <v>60</v>
      </c>
      <c r="C4485" s="8" t="str">
        <f t="shared" si="829"/>
        <v>Tue</v>
      </c>
      <c r="E4485" s="10">
        <v>19</v>
      </c>
      <c r="F4485" s="9">
        <v>40098</v>
      </c>
      <c r="G4485" s="9">
        <v>11034</v>
      </c>
      <c r="H4485" s="61">
        <v>10181</v>
      </c>
      <c r="I4485" s="9">
        <v>831</v>
      </c>
      <c r="J4485" s="9">
        <v>0</v>
      </c>
      <c r="K4485" s="9">
        <v>37911</v>
      </c>
      <c r="L4485" s="84">
        <v>100</v>
      </c>
      <c r="M4485" s="84">
        <v>0</v>
      </c>
      <c r="O4485" s="11">
        <f t="shared" si="836"/>
        <v>100155</v>
      </c>
      <c r="P4485" s="11">
        <v>34548</v>
      </c>
      <c r="Q4485" s="11">
        <f t="shared" si="837"/>
        <v>3363</v>
      </c>
      <c r="S4485" s="11">
        <f t="shared" si="823"/>
        <v>65607</v>
      </c>
      <c r="T4485" s="11">
        <f t="shared" si="830"/>
        <v>65607</v>
      </c>
      <c r="U4485" s="11">
        <f t="shared" si="831"/>
        <v>-11860</v>
      </c>
      <c r="V4485" s="11">
        <f t="shared" si="835"/>
        <v>65507</v>
      </c>
      <c r="W4485" s="12">
        <f t="shared" si="832"/>
        <v>0.99847577240233509</v>
      </c>
      <c r="X4485" s="11">
        <f t="shared" si="833"/>
        <v>100</v>
      </c>
      <c r="Y4485" s="12">
        <f t="shared" si="834"/>
        <v>1.5242275976648833E-3</v>
      </c>
      <c r="AH4485" s="11"/>
    </row>
    <row r="4486" spans="1:34">
      <c r="A4486" s="1">
        <v>39183</v>
      </c>
      <c r="B4486" s="7" t="s">
        <v>60</v>
      </c>
      <c r="C4486" s="8" t="str">
        <f t="shared" si="829"/>
        <v>Wed</v>
      </c>
      <c r="E4486" s="10">
        <v>13</v>
      </c>
      <c r="F4486" s="9">
        <v>38135</v>
      </c>
      <c r="G4486" s="9">
        <v>10541</v>
      </c>
      <c r="H4486" s="61">
        <v>9287</v>
      </c>
      <c r="I4486" s="9">
        <v>824</v>
      </c>
      <c r="J4486" s="9">
        <v>0</v>
      </c>
      <c r="K4486" s="9">
        <v>32222</v>
      </c>
      <c r="L4486" s="84">
        <v>0</v>
      </c>
      <c r="M4486" s="84">
        <v>0</v>
      </c>
      <c r="O4486" s="11">
        <f t="shared" si="836"/>
        <v>91009</v>
      </c>
      <c r="P4486" s="11">
        <v>30924</v>
      </c>
      <c r="Q4486" s="11">
        <f t="shared" si="837"/>
        <v>1298</v>
      </c>
      <c r="S4486" s="11">
        <f t="shared" si="823"/>
        <v>60085</v>
      </c>
      <c r="T4486" s="11">
        <f t="shared" si="830"/>
        <v>60085</v>
      </c>
      <c r="U4486" s="11">
        <f t="shared" si="831"/>
        <v>-5522</v>
      </c>
      <c r="V4486" s="11">
        <f t="shared" si="835"/>
        <v>60085</v>
      </c>
      <c r="W4486" s="12">
        <f t="shared" si="832"/>
        <v>1</v>
      </c>
      <c r="X4486" s="11">
        <f t="shared" si="833"/>
        <v>0</v>
      </c>
      <c r="Y4486" s="12">
        <f t="shared" si="834"/>
        <v>0</v>
      </c>
      <c r="AH4486" s="11"/>
    </row>
    <row r="4487" spans="1:34">
      <c r="A4487" s="1">
        <v>39184</v>
      </c>
      <c r="B4487" s="7" t="s">
        <v>60</v>
      </c>
      <c r="C4487" s="8" t="str">
        <f t="shared" si="829"/>
        <v>Thur</v>
      </c>
      <c r="E4487" s="10">
        <v>6</v>
      </c>
      <c r="F4487" s="9">
        <v>27408</v>
      </c>
      <c r="G4487" s="9">
        <v>8696</v>
      </c>
      <c r="H4487" s="61">
        <v>6917</v>
      </c>
      <c r="I4487" s="9">
        <v>261</v>
      </c>
      <c r="J4487" s="9">
        <v>0</v>
      </c>
      <c r="K4487" s="9">
        <v>14150</v>
      </c>
      <c r="L4487" s="84">
        <v>0</v>
      </c>
      <c r="M4487" s="84">
        <v>0</v>
      </c>
      <c r="O4487" s="11">
        <f t="shared" si="836"/>
        <v>57432</v>
      </c>
      <c r="P4487" s="11">
        <v>12841</v>
      </c>
      <c r="Q4487" s="11">
        <f t="shared" si="837"/>
        <v>1309</v>
      </c>
      <c r="S4487" s="11">
        <f t="shared" si="823"/>
        <v>44591</v>
      </c>
      <c r="T4487" s="11">
        <f t="shared" si="830"/>
        <v>44591</v>
      </c>
      <c r="U4487" s="11">
        <f t="shared" si="831"/>
        <v>-15494</v>
      </c>
      <c r="V4487" s="11">
        <f t="shared" si="835"/>
        <v>44591</v>
      </c>
      <c r="W4487" s="12">
        <f t="shared" si="832"/>
        <v>1</v>
      </c>
      <c r="X4487" s="11">
        <f t="shared" si="833"/>
        <v>0</v>
      </c>
      <c r="Y4487" s="12">
        <f t="shared" si="834"/>
        <v>0</v>
      </c>
      <c r="AH4487" s="11"/>
    </row>
    <row r="4488" spans="1:34">
      <c r="A4488" s="1">
        <v>39185</v>
      </c>
      <c r="B4488" s="7" t="s">
        <v>60</v>
      </c>
      <c r="C4488" s="8" t="str">
        <f t="shared" si="829"/>
        <v>Fri</v>
      </c>
      <c r="E4488" s="10">
        <v>12</v>
      </c>
      <c r="F4488" s="9">
        <v>30235</v>
      </c>
      <c r="G4488" s="9">
        <v>9892</v>
      </c>
      <c r="H4488" s="61">
        <v>7850</v>
      </c>
      <c r="I4488" s="9">
        <v>103</v>
      </c>
      <c r="J4488" s="9">
        <v>0</v>
      </c>
      <c r="K4488" s="9">
        <v>1534</v>
      </c>
      <c r="L4488" s="84">
        <v>0</v>
      </c>
      <c r="M4488" s="84">
        <v>0</v>
      </c>
      <c r="O4488" s="11">
        <f t="shared" si="836"/>
        <v>49614</v>
      </c>
      <c r="P4488" s="11">
        <v>116</v>
      </c>
      <c r="Q4488" s="11">
        <f t="shared" si="837"/>
        <v>1418</v>
      </c>
      <c r="S4488" s="11">
        <f t="shared" si="823"/>
        <v>49498</v>
      </c>
      <c r="T4488" s="11">
        <f t="shared" si="830"/>
        <v>49498</v>
      </c>
      <c r="U4488" s="11">
        <f t="shared" si="831"/>
        <v>4907</v>
      </c>
      <c r="V4488" s="11">
        <f t="shared" si="835"/>
        <v>49498</v>
      </c>
      <c r="W4488" s="12">
        <f t="shared" si="832"/>
        <v>1</v>
      </c>
      <c r="X4488" s="11">
        <f t="shared" si="833"/>
        <v>0</v>
      </c>
      <c r="Y4488" s="12">
        <f t="shared" si="834"/>
        <v>0</v>
      </c>
      <c r="AH4488" s="11"/>
    </row>
    <row r="4489" spans="1:34">
      <c r="A4489" s="1">
        <v>39186</v>
      </c>
      <c r="B4489" s="7" t="s">
        <v>60</v>
      </c>
      <c r="C4489" s="8" t="str">
        <f t="shared" si="829"/>
        <v>Sat</v>
      </c>
      <c r="E4489" s="10">
        <v>11</v>
      </c>
      <c r="F4489" s="9">
        <v>30222</v>
      </c>
      <c r="G4489" s="9">
        <v>9143</v>
      </c>
      <c r="H4489" s="61">
        <v>6952</v>
      </c>
      <c r="I4489" s="9">
        <v>162</v>
      </c>
      <c r="J4489" s="9">
        <v>0</v>
      </c>
      <c r="K4489" s="9">
        <v>1549</v>
      </c>
      <c r="L4489" s="84">
        <v>0</v>
      </c>
      <c r="M4489" s="84">
        <v>0</v>
      </c>
      <c r="O4489" s="11">
        <f t="shared" si="836"/>
        <v>48028</v>
      </c>
      <c r="P4489" s="11">
        <v>0</v>
      </c>
      <c r="Q4489" s="11">
        <f t="shared" si="837"/>
        <v>1549</v>
      </c>
      <c r="S4489" s="11">
        <f t="shared" si="823"/>
        <v>48028</v>
      </c>
      <c r="T4489" s="11">
        <f t="shared" si="830"/>
        <v>48028</v>
      </c>
      <c r="U4489" s="11">
        <f t="shared" si="831"/>
        <v>-1470</v>
      </c>
      <c r="V4489" s="11">
        <f t="shared" si="835"/>
        <v>48028</v>
      </c>
      <c r="W4489" s="12">
        <f t="shared" si="832"/>
        <v>1</v>
      </c>
      <c r="X4489" s="11">
        <f t="shared" si="833"/>
        <v>0</v>
      </c>
      <c r="Y4489" s="12">
        <f t="shared" si="834"/>
        <v>0</v>
      </c>
      <c r="AH4489" s="11"/>
    </row>
    <row r="4490" spans="1:34">
      <c r="A4490" s="1">
        <v>39187</v>
      </c>
      <c r="B4490" s="7" t="s">
        <v>60</v>
      </c>
      <c r="C4490" s="8" t="str">
        <f t="shared" si="829"/>
        <v>Sun</v>
      </c>
      <c r="E4490" s="10">
        <v>14</v>
      </c>
      <c r="F4490" s="9">
        <v>42973</v>
      </c>
      <c r="G4490" s="9">
        <v>12323</v>
      </c>
      <c r="H4490" s="61">
        <v>9916</v>
      </c>
      <c r="I4490" s="9">
        <v>899</v>
      </c>
      <c r="J4490" s="9">
        <v>0</v>
      </c>
      <c r="K4490" s="9">
        <v>12626</v>
      </c>
      <c r="L4490" s="84">
        <v>457</v>
      </c>
      <c r="M4490" s="84">
        <v>0</v>
      </c>
      <c r="O4490" s="11">
        <f t="shared" si="836"/>
        <v>79194</v>
      </c>
      <c r="P4490" s="11">
        <v>10888</v>
      </c>
      <c r="Q4490" s="11">
        <f t="shared" si="837"/>
        <v>1738</v>
      </c>
      <c r="S4490" s="11">
        <f t="shared" si="823"/>
        <v>68306</v>
      </c>
      <c r="T4490" s="11">
        <f t="shared" si="830"/>
        <v>68306</v>
      </c>
      <c r="U4490" s="11">
        <f t="shared" si="831"/>
        <v>20278</v>
      </c>
      <c r="V4490" s="11">
        <f t="shared" si="835"/>
        <v>67849</v>
      </c>
      <c r="W4490" s="12">
        <f t="shared" si="832"/>
        <v>0.99330951892952302</v>
      </c>
      <c r="X4490" s="11">
        <f t="shared" si="833"/>
        <v>457</v>
      </c>
      <c r="Y4490" s="12">
        <f t="shared" si="834"/>
        <v>6.6904810704769713E-3</v>
      </c>
      <c r="AH4490" s="11"/>
    </row>
    <row r="4491" spans="1:34">
      <c r="A4491" s="1">
        <v>39188</v>
      </c>
      <c r="B4491" s="7" t="s">
        <v>60</v>
      </c>
      <c r="C4491" s="8" t="str">
        <f t="shared" si="829"/>
        <v>Mon</v>
      </c>
      <c r="E4491" s="10">
        <v>16</v>
      </c>
      <c r="F4491" s="9">
        <v>46807</v>
      </c>
      <c r="G4491" s="9">
        <v>13635</v>
      </c>
      <c r="H4491" s="61">
        <v>11494</v>
      </c>
      <c r="I4491" s="9">
        <v>1730</v>
      </c>
      <c r="J4491" s="9">
        <v>0</v>
      </c>
      <c r="K4491" s="9">
        <v>39779</v>
      </c>
      <c r="L4491" s="84">
        <v>50</v>
      </c>
      <c r="M4491" s="84">
        <v>0</v>
      </c>
      <c r="O4491" s="11">
        <f t="shared" si="836"/>
        <v>113495</v>
      </c>
      <c r="P4491" s="11">
        <v>38771</v>
      </c>
      <c r="Q4491" s="11">
        <f t="shared" si="837"/>
        <v>1008</v>
      </c>
      <c r="S4491" s="11">
        <f t="shared" si="823"/>
        <v>74724</v>
      </c>
      <c r="T4491" s="11">
        <f t="shared" si="830"/>
        <v>74724</v>
      </c>
      <c r="U4491" s="11">
        <f t="shared" si="831"/>
        <v>6418</v>
      </c>
      <c r="V4491" s="11">
        <f t="shared" si="835"/>
        <v>74674</v>
      </c>
      <c r="W4491" s="12">
        <f t="shared" si="832"/>
        <v>0.99933087093838657</v>
      </c>
      <c r="X4491" s="11">
        <f t="shared" si="833"/>
        <v>50</v>
      </c>
      <c r="Y4491" s="12">
        <f t="shared" si="834"/>
        <v>6.6912906161340402E-4</v>
      </c>
      <c r="AH4491" s="11"/>
    </row>
    <row r="4492" spans="1:34">
      <c r="A4492" s="1">
        <v>39189</v>
      </c>
      <c r="B4492" s="7" t="s">
        <v>60</v>
      </c>
      <c r="C4492" s="8" t="str">
        <f t="shared" si="829"/>
        <v>Tue</v>
      </c>
      <c r="E4492" s="10">
        <v>11</v>
      </c>
      <c r="F4492" s="9">
        <v>35544</v>
      </c>
      <c r="G4492" s="9">
        <v>11999</v>
      </c>
      <c r="H4492" s="61">
        <v>9430</v>
      </c>
      <c r="I4492" s="9">
        <v>580</v>
      </c>
      <c r="J4492" s="9">
        <v>0</v>
      </c>
      <c r="K4492" s="9">
        <v>37759</v>
      </c>
      <c r="L4492" s="84">
        <v>0</v>
      </c>
      <c r="M4492" s="84">
        <v>0</v>
      </c>
      <c r="O4492" s="11">
        <f t="shared" si="836"/>
        <v>95312</v>
      </c>
      <c r="P4492" s="11">
        <v>36673</v>
      </c>
      <c r="Q4492" s="11">
        <f t="shared" si="837"/>
        <v>1086</v>
      </c>
      <c r="S4492" s="11">
        <f t="shared" si="823"/>
        <v>58639</v>
      </c>
      <c r="T4492" s="11">
        <f t="shared" si="830"/>
        <v>58639</v>
      </c>
      <c r="U4492" s="11">
        <f t="shared" si="831"/>
        <v>-16085</v>
      </c>
      <c r="V4492" s="11">
        <f t="shared" si="835"/>
        <v>58639</v>
      </c>
      <c r="W4492" s="12">
        <f t="shared" si="832"/>
        <v>1</v>
      </c>
      <c r="X4492" s="11">
        <f t="shared" si="833"/>
        <v>0</v>
      </c>
      <c r="Y4492" s="12">
        <f t="shared" si="834"/>
        <v>0</v>
      </c>
      <c r="AH4492" s="11"/>
    </row>
    <row r="4493" spans="1:34">
      <c r="A4493" s="1">
        <v>39190</v>
      </c>
      <c r="B4493" s="7" t="s">
        <v>60</v>
      </c>
      <c r="C4493" s="8" t="str">
        <f t="shared" si="829"/>
        <v>Wed</v>
      </c>
      <c r="E4493" s="10">
        <v>14</v>
      </c>
      <c r="F4493" s="9">
        <v>34913</v>
      </c>
      <c r="G4493" s="9">
        <v>11609</v>
      </c>
      <c r="H4493" s="61">
        <v>9078</v>
      </c>
      <c r="I4493" s="9">
        <v>527</v>
      </c>
      <c r="J4493" s="9">
        <v>0</v>
      </c>
      <c r="K4493" s="9">
        <v>26325</v>
      </c>
      <c r="L4493" s="84">
        <v>0</v>
      </c>
      <c r="M4493" s="84">
        <v>0</v>
      </c>
      <c r="O4493" s="11">
        <f t="shared" si="836"/>
        <v>82452</v>
      </c>
      <c r="P4493" s="11">
        <v>25404</v>
      </c>
      <c r="Q4493" s="11">
        <f t="shared" si="837"/>
        <v>921</v>
      </c>
      <c r="S4493" s="11">
        <f t="shared" si="823"/>
        <v>57048</v>
      </c>
      <c r="T4493" s="11">
        <f t="shared" si="830"/>
        <v>57048</v>
      </c>
      <c r="U4493" s="11">
        <f t="shared" si="831"/>
        <v>-1591</v>
      </c>
      <c r="V4493" s="11">
        <f t="shared" si="835"/>
        <v>57048</v>
      </c>
      <c r="W4493" s="12">
        <f t="shared" si="832"/>
        <v>1</v>
      </c>
      <c r="X4493" s="11">
        <f t="shared" si="833"/>
        <v>0</v>
      </c>
      <c r="Y4493" s="12">
        <f t="shared" si="834"/>
        <v>0</v>
      </c>
      <c r="AH4493" s="11"/>
    </row>
    <row r="4494" spans="1:34">
      <c r="A4494" s="1">
        <v>39191</v>
      </c>
      <c r="B4494" s="7" t="s">
        <v>60</v>
      </c>
      <c r="C4494" s="8" t="str">
        <f t="shared" si="829"/>
        <v>Thur</v>
      </c>
      <c r="E4494" s="10">
        <v>13</v>
      </c>
      <c r="F4494" s="9">
        <v>35112</v>
      </c>
      <c r="G4494" s="9">
        <v>11193</v>
      </c>
      <c r="H4494" s="61">
        <v>8885</v>
      </c>
      <c r="I4494" s="9">
        <v>388</v>
      </c>
      <c r="J4494" s="9">
        <v>0</v>
      </c>
      <c r="K4494" s="9">
        <v>1458</v>
      </c>
      <c r="L4494" s="84">
        <v>0</v>
      </c>
      <c r="M4494" s="84">
        <v>0</v>
      </c>
      <c r="O4494" s="11">
        <f t="shared" si="836"/>
        <v>57036</v>
      </c>
      <c r="P4494" s="11">
        <v>0</v>
      </c>
      <c r="Q4494" s="11">
        <f t="shared" si="837"/>
        <v>1458</v>
      </c>
      <c r="S4494" s="11">
        <f t="shared" si="823"/>
        <v>57036</v>
      </c>
      <c r="T4494" s="11">
        <f t="shared" si="830"/>
        <v>57036</v>
      </c>
      <c r="U4494" s="11">
        <f t="shared" si="831"/>
        <v>-12</v>
      </c>
      <c r="V4494" s="11">
        <f t="shared" si="835"/>
        <v>57036</v>
      </c>
      <c r="W4494" s="12">
        <f t="shared" si="832"/>
        <v>1</v>
      </c>
      <c r="X4494" s="11">
        <f t="shared" si="833"/>
        <v>0</v>
      </c>
      <c r="Y4494" s="12">
        <f t="shared" si="834"/>
        <v>0</v>
      </c>
      <c r="AH4494" s="11"/>
    </row>
    <row r="4495" spans="1:34">
      <c r="A4495" s="1">
        <v>39192</v>
      </c>
      <c r="B4495" s="7" t="s">
        <v>60</v>
      </c>
      <c r="C4495" s="8" t="str">
        <f t="shared" si="829"/>
        <v>Fri</v>
      </c>
      <c r="E4495" s="10">
        <v>7</v>
      </c>
      <c r="F4495" s="9">
        <v>24442</v>
      </c>
      <c r="G4495" s="9">
        <v>8870</v>
      </c>
      <c r="H4495" s="61">
        <v>6062</v>
      </c>
      <c r="I4495" s="9">
        <v>20</v>
      </c>
      <c r="J4495" s="9">
        <v>0</v>
      </c>
      <c r="K4495" s="9">
        <v>1305</v>
      </c>
      <c r="L4495" s="84">
        <v>0</v>
      </c>
      <c r="M4495" s="84">
        <v>0</v>
      </c>
      <c r="O4495" s="11">
        <f t="shared" si="836"/>
        <v>40699</v>
      </c>
      <c r="P4495" s="11">
        <v>0</v>
      </c>
      <c r="Q4495" s="11">
        <f t="shared" si="837"/>
        <v>1305</v>
      </c>
      <c r="S4495" s="11">
        <f t="shared" si="823"/>
        <v>40699</v>
      </c>
      <c r="T4495" s="11">
        <f t="shared" si="830"/>
        <v>40699</v>
      </c>
      <c r="U4495" s="11">
        <f t="shared" si="831"/>
        <v>-16337</v>
      </c>
      <c r="V4495" s="11">
        <f t="shared" si="835"/>
        <v>40699</v>
      </c>
      <c r="W4495" s="12">
        <f t="shared" si="832"/>
        <v>1</v>
      </c>
      <c r="X4495" s="11">
        <f t="shared" si="833"/>
        <v>0</v>
      </c>
      <c r="Y4495" s="12">
        <f t="shared" si="834"/>
        <v>0</v>
      </c>
      <c r="AH4495" s="11"/>
    </row>
    <row r="4496" spans="1:34">
      <c r="A4496" s="1">
        <v>39193</v>
      </c>
      <c r="B4496" s="7" t="s">
        <v>60</v>
      </c>
      <c r="C4496" s="8" t="str">
        <f t="shared" si="829"/>
        <v>Sat</v>
      </c>
      <c r="E4496" s="10">
        <v>2</v>
      </c>
      <c r="F4496" s="9">
        <v>19253</v>
      </c>
      <c r="G4496" s="9">
        <v>7021</v>
      </c>
      <c r="H4496" s="61">
        <v>3967</v>
      </c>
      <c r="I4496" s="9">
        <v>0</v>
      </c>
      <c r="J4496" s="9">
        <v>0</v>
      </c>
      <c r="K4496" s="9">
        <v>1279</v>
      </c>
      <c r="L4496" s="84">
        <v>0</v>
      </c>
      <c r="M4496" s="84">
        <v>0</v>
      </c>
      <c r="O4496" s="11">
        <f t="shared" si="836"/>
        <v>31520</v>
      </c>
      <c r="P4496" s="11">
        <v>0</v>
      </c>
      <c r="Q4496" s="11">
        <f t="shared" si="837"/>
        <v>1279</v>
      </c>
      <c r="S4496" s="11">
        <f t="shared" si="823"/>
        <v>31520</v>
      </c>
      <c r="T4496" s="11">
        <f t="shared" si="830"/>
        <v>31520</v>
      </c>
      <c r="U4496" s="11">
        <f t="shared" si="831"/>
        <v>-9179</v>
      </c>
      <c r="V4496" s="11">
        <f t="shared" si="835"/>
        <v>31520</v>
      </c>
      <c r="W4496" s="12">
        <f t="shared" si="832"/>
        <v>1</v>
      </c>
      <c r="X4496" s="11">
        <f t="shared" si="833"/>
        <v>0</v>
      </c>
      <c r="Y4496" s="12">
        <f t="shared" si="834"/>
        <v>0</v>
      </c>
      <c r="AH4496" s="11"/>
    </row>
    <row r="4497" spans="1:34">
      <c r="A4497" s="1">
        <v>39194</v>
      </c>
      <c r="B4497" s="7" t="s">
        <v>60</v>
      </c>
      <c r="C4497" s="8" t="str">
        <f t="shared" si="829"/>
        <v>Sun</v>
      </c>
      <c r="E4497" s="10">
        <v>0</v>
      </c>
      <c r="F4497" s="9">
        <v>17375</v>
      </c>
      <c r="G4497" s="9">
        <v>6858</v>
      </c>
      <c r="H4497" s="61">
        <v>3656</v>
      </c>
      <c r="I4497" s="9">
        <v>0</v>
      </c>
      <c r="J4497" s="9">
        <v>0</v>
      </c>
      <c r="K4497" s="9">
        <v>4531</v>
      </c>
      <c r="L4497" s="84">
        <v>0</v>
      </c>
      <c r="M4497" s="84">
        <v>0</v>
      </c>
      <c r="O4497" s="11">
        <f t="shared" si="836"/>
        <v>32420</v>
      </c>
      <c r="P4497" s="11">
        <v>2942</v>
      </c>
      <c r="Q4497" s="11">
        <f t="shared" si="837"/>
        <v>1589</v>
      </c>
      <c r="S4497" s="11">
        <f t="shared" si="823"/>
        <v>29478</v>
      </c>
      <c r="T4497" s="11">
        <f t="shared" si="830"/>
        <v>29478</v>
      </c>
      <c r="U4497" s="11">
        <f t="shared" si="831"/>
        <v>-2042</v>
      </c>
      <c r="V4497" s="11">
        <f t="shared" si="835"/>
        <v>29478</v>
      </c>
      <c r="W4497" s="12">
        <f t="shared" si="832"/>
        <v>1</v>
      </c>
      <c r="X4497" s="11">
        <f t="shared" si="833"/>
        <v>0</v>
      </c>
      <c r="Y4497" s="12">
        <f t="shared" si="834"/>
        <v>0</v>
      </c>
      <c r="AH4497" s="11"/>
    </row>
    <row r="4498" spans="1:34">
      <c r="A4498" s="1">
        <v>39195</v>
      </c>
      <c r="B4498" s="7" t="s">
        <v>60</v>
      </c>
      <c r="C4498" s="8" t="str">
        <f t="shared" si="829"/>
        <v>Mon</v>
      </c>
      <c r="E4498" s="10">
        <v>0</v>
      </c>
      <c r="F4498" s="9">
        <v>17189</v>
      </c>
      <c r="G4498" s="9">
        <v>7457</v>
      </c>
      <c r="H4498" s="61">
        <v>4196</v>
      </c>
      <c r="I4498" s="9">
        <v>0</v>
      </c>
      <c r="J4498" s="9">
        <v>0</v>
      </c>
      <c r="K4498" s="9">
        <v>26801</v>
      </c>
      <c r="L4498" s="84">
        <v>0</v>
      </c>
      <c r="M4498" s="84">
        <v>4</v>
      </c>
      <c r="O4498" s="11">
        <f t="shared" si="836"/>
        <v>55647</v>
      </c>
      <c r="P4498" s="11">
        <v>25906</v>
      </c>
      <c r="Q4498" s="11">
        <f t="shared" si="837"/>
        <v>895</v>
      </c>
      <c r="S4498" s="11">
        <f t="shared" si="823"/>
        <v>29741</v>
      </c>
      <c r="T4498" s="11">
        <f t="shared" si="830"/>
        <v>29741</v>
      </c>
      <c r="U4498" s="11">
        <f t="shared" si="831"/>
        <v>263</v>
      </c>
      <c r="V4498" s="11">
        <f t="shared" si="835"/>
        <v>29737</v>
      </c>
      <c r="W4498" s="12">
        <f t="shared" si="832"/>
        <v>0.999865505531085</v>
      </c>
      <c r="X4498" s="11">
        <f t="shared" si="833"/>
        <v>4</v>
      </c>
      <c r="Y4498" s="12">
        <f t="shared" si="834"/>
        <v>1.3449446891496586E-4</v>
      </c>
      <c r="AH4498" s="11"/>
    </row>
    <row r="4499" spans="1:34">
      <c r="A4499" s="1">
        <v>39196</v>
      </c>
      <c r="B4499" s="7" t="s">
        <v>60</v>
      </c>
      <c r="C4499" s="8" t="str">
        <f t="shared" si="829"/>
        <v>Tue</v>
      </c>
      <c r="E4499" s="10">
        <v>0</v>
      </c>
      <c r="F4499" s="9">
        <v>17111</v>
      </c>
      <c r="G4499" s="9">
        <v>7204</v>
      </c>
      <c r="H4499" s="61">
        <v>4213</v>
      </c>
      <c r="I4499" s="9">
        <v>0</v>
      </c>
      <c r="J4499" s="9">
        <v>0</v>
      </c>
      <c r="K4499" s="9">
        <v>1228</v>
      </c>
      <c r="L4499" s="84">
        <v>0</v>
      </c>
      <c r="M4499" s="84">
        <v>6</v>
      </c>
      <c r="O4499" s="11">
        <f t="shared" si="836"/>
        <v>29762</v>
      </c>
      <c r="P4499" s="11">
        <v>0</v>
      </c>
      <c r="Q4499" s="11">
        <f t="shared" si="837"/>
        <v>1228</v>
      </c>
      <c r="S4499" s="11">
        <f t="shared" si="823"/>
        <v>29762</v>
      </c>
      <c r="T4499" s="11">
        <f t="shared" si="830"/>
        <v>29762</v>
      </c>
      <c r="U4499" s="11">
        <f t="shared" si="831"/>
        <v>21</v>
      </c>
      <c r="V4499" s="11">
        <f t="shared" si="835"/>
        <v>29756</v>
      </c>
      <c r="W4499" s="12">
        <f t="shared" si="832"/>
        <v>0.99979840064511794</v>
      </c>
      <c r="X4499" s="11">
        <f t="shared" si="833"/>
        <v>6</v>
      </c>
      <c r="Y4499" s="12">
        <f t="shared" si="834"/>
        <v>2.0159935488206439E-4</v>
      </c>
      <c r="AH4499" s="11"/>
    </row>
    <row r="4500" spans="1:34">
      <c r="A4500" s="1">
        <v>39197</v>
      </c>
      <c r="B4500" s="7" t="s">
        <v>60</v>
      </c>
      <c r="C4500" s="8" t="str">
        <f t="shared" si="829"/>
        <v>Wed</v>
      </c>
      <c r="E4500" s="10">
        <v>0</v>
      </c>
      <c r="F4500" s="9">
        <v>17197</v>
      </c>
      <c r="G4500" s="9">
        <v>6622</v>
      </c>
      <c r="H4500" s="61">
        <v>4093</v>
      </c>
      <c r="I4500" s="9">
        <v>0</v>
      </c>
      <c r="J4500" s="9">
        <v>0</v>
      </c>
      <c r="K4500" s="9">
        <v>1111</v>
      </c>
      <c r="L4500" s="84">
        <v>0</v>
      </c>
      <c r="M4500" s="84">
        <v>4</v>
      </c>
      <c r="O4500" s="11">
        <f t="shared" si="836"/>
        <v>29027</v>
      </c>
      <c r="P4500" s="11">
        <v>0</v>
      </c>
      <c r="Q4500" s="11">
        <f t="shared" si="837"/>
        <v>1111</v>
      </c>
      <c r="S4500" s="11">
        <f t="shared" si="823"/>
        <v>29027</v>
      </c>
      <c r="T4500" s="11">
        <f t="shared" si="830"/>
        <v>29027</v>
      </c>
      <c r="U4500" s="11">
        <f t="shared" si="831"/>
        <v>-735</v>
      </c>
      <c r="V4500" s="11">
        <f t="shared" si="835"/>
        <v>29023</v>
      </c>
      <c r="W4500" s="12">
        <f t="shared" si="832"/>
        <v>0.99986219726461567</v>
      </c>
      <c r="X4500" s="11">
        <f t="shared" si="833"/>
        <v>4</v>
      </c>
      <c r="Y4500" s="12">
        <f t="shared" si="834"/>
        <v>1.3780273538429737E-4</v>
      </c>
      <c r="AH4500" s="11"/>
    </row>
    <row r="4501" spans="1:34">
      <c r="A4501" s="1">
        <v>39198</v>
      </c>
      <c r="B4501" s="7" t="s">
        <v>60</v>
      </c>
      <c r="C4501" s="8" t="str">
        <f t="shared" si="829"/>
        <v>Thur</v>
      </c>
      <c r="E4501" s="10">
        <v>6</v>
      </c>
      <c r="F4501" s="9">
        <v>18702</v>
      </c>
      <c r="G4501" s="9">
        <v>6395</v>
      </c>
      <c r="H4501" s="61">
        <v>4532</v>
      </c>
      <c r="I4501" s="9">
        <v>0</v>
      </c>
      <c r="J4501" s="9">
        <v>0</v>
      </c>
      <c r="K4501" s="9">
        <v>1260</v>
      </c>
      <c r="L4501" s="84">
        <v>0</v>
      </c>
      <c r="M4501" s="84">
        <v>1</v>
      </c>
      <c r="O4501" s="11">
        <f t="shared" si="836"/>
        <v>30890</v>
      </c>
      <c r="P4501" s="11">
        <v>0</v>
      </c>
      <c r="Q4501" s="11">
        <f t="shared" si="837"/>
        <v>1260</v>
      </c>
      <c r="S4501" s="11">
        <f t="shared" si="823"/>
        <v>30890</v>
      </c>
      <c r="T4501" s="11">
        <f t="shared" si="830"/>
        <v>30890</v>
      </c>
      <c r="U4501" s="11">
        <f t="shared" si="831"/>
        <v>1863</v>
      </c>
      <c r="V4501" s="11">
        <f t="shared" si="835"/>
        <v>30889</v>
      </c>
      <c r="W4501" s="12">
        <f t="shared" si="832"/>
        <v>0.99996762706377473</v>
      </c>
      <c r="X4501" s="11">
        <f t="shared" si="833"/>
        <v>1</v>
      </c>
      <c r="Y4501" s="12">
        <f t="shared" si="834"/>
        <v>3.2372936225315638E-5</v>
      </c>
      <c r="AH4501" s="11"/>
    </row>
    <row r="4502" spans="1:34">
      <c r="A4502" s="1">
        <v>39199</v>
      </c>
      <c r="B4502" s="7" t="s">
        <v>60</v>
      </c>
      <c r="C4502" s="8" t="str">
        <f t="shared" si="829"/>
        <v>Fri</v>
      </c>
      <c r="E4502" s="10">
        <v>0</v>
      </c>
      <c r="F4502" s="9">
        <v>16612</v>
      </c>
      <c r="G4502" s="9">
        <v>5503</v>
      </c>
      <c r="H4502" s="61">
        <v>3531</v>
      </c>
      <c r="I4502" s="9">
        <v>0</v>
      </c>
      <c r="J4502" s="9">
        <v>0</v>
      </c>
      <c r="K4502" s="9">
        <v>1236</v>
      </c>
      <c r="L4502" s="84">
        <v>0</v>
      </c>
      <c r="M4502" s="84">
        <v>0</v>
      </c>
      <c r="O4502" s="11">
        <f t="shared" si="836"/>
        <v>26882</v>
      </c>
      <c r="P4502" s="11">
        <v>0</v>
      </c>
      <c r="Q4502" s="11">
        <f t="shared" si="837"/>
        <v>1236</v>
      </c>
      <c r="S4502" s="11">
        <f t="shared" si="823"/>
        <v>26882</v>
      </c>
      <c r="T4502" s="11">
        <f t="shared" si="830"/>
        <v>26882</v>
      </c>
      <c r="U4502" s="11">
        <f t="shared" si="831"/>
        <v>-4008</v>
      </c>
      <c r="V4502" s="11">
        <f t="shared" si="835"/>
        <v>26882</v>
      </c>
      <c r="W4502" s="12">
        <f t="shared" si="832"/>
        <v>1</v>
      </c>
      <c r="X4502" s="11">
        <f t="shared" si="833"/>
        <v>0</v>
      </c>
      <c r="Y4502" s="12">
        <f t="shared" si="834"/>
        <v>0</v>
      </c>
      <c r="AH4502" s="11"/>
    </row>
    <row r="4503" spans="1:34">
      <c r="A4503" s="1">
        <v>39200</v>
      </c>
      <c r="B4503" s="7" t="s">
        <v>60</v>
      </c>
      <c r="C4503" s="8" t="str">
        <f t="shared" si="829"/>
        <v>Sat</v>
      </c>
      <c r="E4503" s="10">
        <v>0</v>
      </c>
      <c r="F4503" s="9">
        <v>16156</v>
      </c>
      <c r="G4503" s="9">
        <v>5138</v>
      </c>
      <c r="H4503" s="61">
        <v>3166</v>
      </c>
      <c r="I4503" s="9">
        <v>0</v>
      </c>
      <c r="J4503" s="9">
        <v>0</v>
      </c>
      <c r="K4503" s="9">
        <v>1047</v>
      </c>
      <c r="L4503" s="84">
        <v>0</v>
      </c>
      <c r="M4503" s="84">
        <v>0</v>
      </c>
      <c r="O4503" s="11">
        <f t="shared" si="836"/>
        <v>25507</v>
      </c>
      <c r="P4503" s="11">
        <v>0</v>
      </c>
      <c r="Q4503" s="11">
        <f t="shared" si="837"/>
        <v>1047</v>
      </c>
      <c r="S4503" s="11">
        <f t="shared" si="823"/>
        <v>25507</v>
      </c>
      <c r="T4503" s="11">
        <f t="shared" si="830"/>
        <v>25507</v>
      </c>
      <c r="U4503" s="11">
        <f t="shared" si="831"/>
        <v>-1375</v>
      </c>
      <c r="V4503" s="11">
        <f t="shared" si="835"/>
        <v>25507</v>
      </c>
      <c r="W4503" s="12">
        <f t="shared" si="832"/>
        <v>1</v>
      </c>
      <c r="X4503" s="11">
        <f t="shared" si="833"/>
        <v>0</v>
      </c>
      <c r="Y4503" s="12">
        <f t="shared" si="834"/>
        <v>0</v>
      </c>
      <c r="AH4503" s="11"/>
    </row>
    <row r="4504" spans="1:34">
      <c r="A4504" s="1">
        <v>39201</v>
      </c>
      <c r="B4504" s="7" t="s">
        <v>60</v>
      </c>
      <c r="C4504" s="8" t="str">
        <f t="shared" si="829"/>
        <v>Sun</v>
      </c>
      <c r="E4504" s="10">
        <v>0</v>
      </c>
      <c r="F4504" s="9">
        <v>16821</v>
      </c>
      <c r="G4504" s="9">
        <v>5446</v>
      </c>
      <c r="H4504" s="61">
        <v>3614</v>
      </c>
      <c r="I4504" s="9">
        <v>0</v>
      </c>
      <c r="J4504" s="9">
        <v>0</v>
      </c>
      <c r="K4504" s="9">
        <v>1301</v>
      </c>
      <c r="L4504" s="84">
        <v>0</v>
      </c>
      <c r="M4504" s="84">
        <v>0</v>
      </c>
      <c r="O4504" s="11">
        <f t="shared" si="836"/>
        <v>27182</v>
      </c>
      <c r="P4504" s="11">
        <v>0</v>
      </c>
      <c r="Q4504" s="11">
        <f t="shared" si="837"/>
        <v>1301</v>
      </c>
      <c r="S4504" s="11">
        <f t="shared" si="823"/>
        <v>27182</v>
      </c>
      <c r="T4504" s="11">
        <f t="shared" si="830"/>
        <v>27182</v>
      </c>
      <c r="U4504" s="11">
        <f t="shared" si="831"/>
        <v>1675</v>
      </c>
      <c r="V4504" s="11">
        <f t="shared" si="835"/>
        <v>27182</v>
      </c>
      <c r="W4504" s="12">
        <f t="shared" si="832"/>
        <v>1</v>
      </c>
      <c r="X4504" s="11">
        <f t="shared" si="833"/>
        <v>0</v>
      </c>
      <c r="Y4504" s="12">
        <f t="shared" si="834"/>
        <v>0</v>
      </c>
      <c r="AH4504" s="11"/>
    </row>
    <row r="4505" spans="1:34">
      <c r="A4505" s="1">
        <v>39202</v>
      </c>
      <c r="B4505" s="7" t="s">
        <v>60</v>
      </c>
      <c r="C4505" s="8" t="str">
        <f t="shared" si="829"/>
        <v>Mon</v>
      </c>
      <c r="E4505" s="10">
        <v>0</v>
      </c>
      <c r="F4505" s="9">
        <v>15881</v>
      </c>
      <c r="G4505" s="9">
        <v>5433</v>
      </c>
      <c r="H4505" s="61">
        <v>3612</v>
      </c>
      <c r="I4505" s="9">
        <v>0</v>
      </c>
      <c r="J4505" s="9">
        <v>0</v>
      </c>
      <c r="K4505" s="9">
        <v>1139</v>
      </c>
      <c r="L4505" s="84">
        <v>0</v>
      </c>
      <c r="M4505" s="84">
        <v>0</v>
      </c>
      <c r="O4505" s="11">
        <f t="shared" si="836"/>
        <v>26065</v>
      </c>
      <c r="P4505" s="11">
        <v>0</v>
      </c>
      <c r="Q4505" s="11">
        <f t="shared" si="837"/>
        <v>1139</v>
      </c>
      <c r="S4505" s="11">
        <f t="shared" si="823"/>
        <v>26065</v>
      </c>
      <c r="T4505" s="11">
        <f t="shared" si="830"/>
        <v>26065</v>
      </c>
      <c r="U4505" s="11">
        <f t="shared" si="831"/>
        <v>-1117</v>
      </c>
      <c r="V4505" s="11">
        <f t="shared" si="835"/>
        <v>26065</v>
      </c>
      <c r="W4505" s="12">
        <f t="shared" si="832"/>
        <v>1</v>
      </c>
      <c r="X4505" s="11">
        <f t="shared" si="833"/>
        <v>0</v>
      </c>
      <c r="Y4505" s="12">
        <f t="shared" si="834"/>
        <v>0</v>
      </c>
      <c r="AH4505" s="11"/>
    </row>
    <row r="4506" spans="1:34">
      <c r="A4506" s="1">
        <v>39203</v>
      </c>
      <c r="B4506" s="7" t="s">
        <v>61</v>
      </c>
      <c r="C4506" s="8" t="str">
        <f t="shared" si="829"/>
        <v>Tue</v>
      </c>
      <c r="E4506" s="10">
        <v>0</v>
      </c>
      <c r="F4506" s="9">
        <v>15445</v>
      </c>
      <c r="G4506" s="9">
        <v>5558</v>
      </c>
      <c r="H4506" s="61">
        <v>3676</v>
      </c>
      <c r="I4506" s="9">
        <v>0</v>
      </c>
      <c r="J4506" s="9">
        <v>0</v>
      </c>
      <c r="K4506" s="9">
        <v>2361</v>
      </c>
      <c r="L4506" s="84">
        <v>0</v>
      </c>
      <c r="M4506" s="84">
        <v>0</v>
      </c>
      <c r="O4506" s="11">
        <f t="shared" si="836"/>
        <v>27040</v>
      </c>
      <c r="P4506" s="11">
        <v>0</v>
      </c>
      <c r="Q4506" s="11">
        <f t="shared" si="837"/>
        <v>2361</v>
      </c>
      <c r="S4506" s="11">
        <f t="shared" ref="S4506:S4536" si="838">O4506-P4506</f>
        <v>27040</v>
      </c>
      <c r="T4506" s="11">
        <f t="shared" ref="T4506:T4536" si="839">SUM(L4506:M4506,V4506)</f>
        <v>27040</v>
      </c>
      <c r="U4506" s="11">
        <f t="shared" ref="U4506:U4536" si="840">S4506-S4505</f>
        <v>975</v>
      </c>
      <c r="V4506" s="11">
        <f t="shared" si="835"/>
        <v>27040</v>
      </c>
      <c r="W4506" s="12">
        <f t="shared" ref="W4506:W4536" si="841">V4506/S4506</f>
        <v>1</v>
      </c>
      <c r="X4506" s="11">
        <f t="shared" ref="X4506:X4536" si="842">SUM(L4506:M4506)</f>
        <v>0</v>
      </c>
      <c r="Y4506" s="12">
        <f t="shared" ref="Y4506:Y4536" si="843">X4506/S4506</f>
        <v>0</v>
      </c>
      <c r="AA4506" s="9">
        <f>INTERCEPT(T4506:T4536,E4506:E4536)</f>
        <v>25698.671666921782</v>
      </c>
      <c r="AB4506" s="9">
        <f>SLOPE(T4506:T4536,E4506:E4536)</f>
        <v>1165.6542170518894</v>
      </c>
      <c r="AC4506" s="12">
        <f>RSQ(T4506:T4536,E4506:E4536)</f>
        <v>0.74598324944505234</v>
      </c>
      <c r="AD4506" s="9">
        <f>AA4506+(AB4506*55)</f>
        <v>89809.653604775696</v>
      </c>
      <c r="AE4506" s="10">
        <f>SUM(E4506:E4536)</f>
        <v>66</v>
      </c>
      <c r="AH4506" s="11"/>
    </row>
    <row r="4507" spans="1:34">
      <c r="A4507" s="1">
        <v>39204</v>
      </c>
      <c r="B4507" s="7" t="s">
        <v>61</v>
      </c>
      <c r="C4507" s="8" t="str">
        <f t="shared" si="829"/>
        <v>Wed</v>
      </c>
      <c r="E4507" s="10">
        <v>0</v>
      </c>
      <c r="F4507" s="9">
        <v>16085</v>
      </c>
      <c r="G4507" s="9">
        <v>5604</v>
      </c>
      <c r="H4507" s="61">
        <v>3773</v>
      </c>
      <c r="I4507" s="9">
        <v>0</v>
      </c>
      <c r="J4507" s="9">
        <v>0</v>
      </c>
      <c r="K4507" s="9">
        <v>2420</v>
      </c>
      <c r="L4507" s="84">
        <v>0</v>
      </c>
      <c r="M4507" s="84">
        <v>0</v>
      </c>
      <c r="O4507" s="11">
        <f t="shared" si="836"/>
        <v>27882</v>
      </c>
      <c r="P4507" s="11">
        <v>0</v>
      </c>
      <c r="Q4507" s="11">
        <f t="shared" si="837"/>
        <v>2420</v>
      </c>
      <c r="S4507" s="11">
        <f t="shared" si="838"/>
        <v>27882</v>
      </c>
      <c r="T4507" s="11">
        <f t="shared" si="839"/>
        <v>27882</v>
      </c>
      <c r="U4507" s="11">
        <f t="shared" si="840"/>
        <v>842</v>
      </c>
      <c r="V4507" s="11">
        <f t="shared" si="835"/>
        <v>27882</v>
      </c>
      <c r="W4507" s="12">
        <f t="shared" si="841"/>
        <v>1</v>
      </c>
      <c r="X4507" s="11">
        <f t="shared" si="842"/>
        <v>0</v>
      </c>
      <c r="Y4507" s="12">
        <f t="shared" si="843"/>
        <v>0</v>
      </c>
      <c r="AH4507" s="11"/>
    </row>
    <row r="4508" spans="1:34">
      <c r="A4508" s="1">
        <v>39205</v>
      </c>
      <c r="B4508" s="7" t="s">
        <v>61</v>
      </c>
      <c r="C4508" s="8" t="str">
        <f t="shared" si="829"/>
        <v>Thur</v>
      </c>
      <c r="E4508" s="10">
        <v>8</v>
      </c>
      <c r="F4508" s="9">
        <v>19459</v>
      </c>
      <c r="G4508" s="9">
        <v>6172</v>
      </c>
      <c r="H4508" s="61">
        <v>4826</v>
      </c>
      <c r="I4508" s="9">
        <v>0</v>
      </c>
      <c r="J4508" s="9">
        <v>0</v>
      </c>
      <c r="K4508" s="9">
        <v>2712</v>
      </c>
      <c r="L4508" s="84">
        <v>0</v>
      </c>
      <c r="M4508" s="84">
        <v>0</v>
      </c>
      <c r="O4508" s="11">
        <f t="shared" si="836"/>
        <v>33169</v>
      </c>
      <c r="P4508" s="11">
        <v>0</v>
      </c>
      <c r="Q4508" s="11">
        <f t="shared" si="837"/>
        <v>2712</v>
      </c>
      <c r="S4508" s="11">
        <f t="shared" si="838"/>
        <v>33169</v>
      </c>
      <c r="T4508" s="11">
        <f t="shared" si="839"/>
        <v>33169</v>
      </c>
      <c r="U4508" s="11">
        <f t="shared" si="840"/>
        <v>5287</v>
      </c>
      <c r="V4508" s="11">
        <f t="shared" si="835"/>
        <v>33169</v>
      </c>
      <c r="W4508" s="12">
        <f t="shared" si="841"/>
        <v>1</v>
      </c>
      <c r="X4508" s="11">
        <f t="shared" si="842"/>
        <v>0</v>
      </c>
      <c r="Y4508" s="12">
        <f t="shared" si="843"/>
        <v>0</v>
      </c>
      <c r="AH4508" s="11"/>
    </row>
    <row r="4509" spans="1:34">
      <c r="A4509" s="1">
        <v>39206</v>
      </c>
      <c r="B4509" s="7" t="s">
        <v>61</v>
      </c>
      <c r="C4509" s="8" t="str">
        <f t="shared" si="829"/>
        <v>Fri</v>
      </c>
      <c r="E4509" s="10">
        <v>3</v>
      </c>
      <c r="F4509" s="9">
        <v>16935</v>
      </c>
      <c r="G4509" s="9">
        <v>5467</v>
      </c>
      <c r="H4509" s="61">
        <v>3927</v>
      </c>
      <c r="I4509" s="9">
        <v>0</v>
      </c>
      <c r="J4509" s="9">
        <v>0</v>
      </c>
      <c r="K4509" s="9">
        <v>2544</v>
      </c>
      <c r="L4509" s="84">
        <v>0</v>
      </c>
      <c r="M4509" s="84">
        <v>0</v>
      </c>
      <c r="O4509" s="11">
        <f t="shared" si="836"/>
        <v>28873</v>
      </c>
      <c r="P4509" s="11">
        <v>0</v>
      </c>
      <c r="Q4509" s="11">
        <f t="shared" si="837"/>
        <v>2544</v>
      </c>
      <c r="S4509" s="11">
        <f t="shared" si="838"/>
        <v>28873</v>
      </c>
      <c r="T4509" s="11">
        <f t="shared" si="839"/>
        <v>28873</v>
      </c>
      <c r="U4509" s="11">
        <f t="shared" si="840"/>
        <v>-4296</v>
      </c>
      <c r="V4509" s="11">
        <f t="shared" si="835"/>
        <v>28873</v>
      </c>
      <c r="W4509" s="12">
        <f t="shared" si="841"/>
        <v>1</v>
      </c>
      <c r="X4509" s="11">
        <f t="shared" si="842"/>
        <v>0</v>
      </c>
      <c r="Y4509" s="12">
        <f t="shared" si="843"/>
        <v>0</v>
      </c>
      <c r="AH4509" s="11"/>
    </row>
    <row r="4510" spans="1:34">
      <c r="A4510" s="1">
        <v>39207</v>
      </c>
      <c r="B4510" s="7" t="s">
        <v>61</v>
      </c>
      <c r="C4510" s="8" t="str">
        <f t="shared" si="829"/>
        <v>Sat</v>
      </c>
      <c r="E4510" s="10">
        <v>9</v>
      </c>
      <c r="F4510" s="9">
        <v>20898</v>
      </c>
      <c r="G4510" s="9">
        <v>6064</v>
      </c>
      <c r="H4510" s="61">
        <v>4288</v>
      </c>
      <c r="I4510" s="9">
        <v>0</v>
      </c>
      <c r="J4510" s="9">
        <v>0</v>
      </c>
      <c r="K4510" s="9">
        <v>2757</v>
      </c>
      <c r="L4510" s="84">
        <v>0</v>
      </c>
      <c r="M4510" s="84">
        <v>0</v>
      </c>
      <c r="O4510" s="11">
        <f t="shared" si="836"/>
        <v>34007</v>
      </c>
      <c r="P4510" s="11">
        <v>0</v>
      </c>
      <c r="Q4510" s="11">
        <f t="shared" si="837"/>
        <v>2757</v>
      </c>
      <c r="S4510" s="11">
        <f t="shared" si="838"/>
        <v>34007</v>
      </c>
      <c r="T4510" s="11">
        <f t="shared" si="839"/>
        <v>34007</v>
      </c>
      <c r="U4510" s="11">
        <f t="shared" si="840"/>
        <v>5134</v>
      </c>
      <c r="V4510" s="11">
        <f t="shared" si="835"/>
        <v>34007</v>
      </c>
      <c r="W4510" s="12">
        <f t="shared" si="841"/>
        <v>1</v>
      </c>
      <c r="X4510" s="11">
        <f t="shared" si="842"/>
        <v>0</v>
      </c>
      <c r="Y4510" s="12">
        <f t="shared" si="843"/>
        <v>0</v>
      </c>
      <c r="AH4510" s="11"/>
    </row>
    <row r="4511" spans="1:34">
      <c r="A4511" s="1">
        <v>39208</v>
      </c>
      <c r="B4511" s="7" t="s">
        <v>61</v>
      </c>
      <c r="C4511" s="8" t="str">
        <f t="shared" si="829"/>
        <v>Sun</v>
      </c>
      <c r="E4511" s="10">
        <v>12</v>
      </c>
      <c r="F4511" s="9">
        <v>24862</v>
      </c>
      <c r="G4511" s="9">
        <v>6928</v>
      </c>
      <c r="H4511" s="61">
        <v>5722</v>
      </c>
      <c r="I4511" s="9">
        <v>0</v>
      </c>
      <c r="J4511" s="9">
        <v>0</v>
      </c>
      <c r="K4511" s="9">
        <v>2976</v>
      </c>
      <c r="L4511" s="84">
        <v>0</v>
      </c>
      <c r="M4511" s="84">
        <v>0</v>
      </c>
      <c r="O4511" s="11">
        <f t="shared" si="836"/>
        <v>40488</v>
      </c>
      <c r="P4511" s="11">
        <v>0</v>
      </c>
      <c r="Q4511" s="11">
        <f t="shared" si="837"/>
        <v>2976</v>
      </c>
      <c r="S4511" s="11">
        <f t="shared" si="838"/>
        <v>40488</v>
      </c>
      <c r="T4511" s="11">
        <f t="shared" si="839"/>
        <v>40488</v>
      </c>
      <c r="U4511" s="11">
        <f t="shared" si="840"/>
        <v>6481</v>
      </c>
      <c r="V4511" s="11">
        <f t="shared" si="835"/>
        <v>40488</v>
      </c>
      <c r="W4511" s="12">
        <f t="shared" si="841"/>
        <v>1</v>
      </c>
      <c r="X4511" s="11">
        <f t="shared" si="842"/>
        <v>0</v>
      </c>
      <c r="Y4511" s="12">
        <f t="shared" si="843"/>
        <v>0</v>
      </c>
      <c r="AH4511" s="11"/>
    </row>
    <row r="4512" spans="1:34">
      <c r="A4512" s="1">
        <v>39209</v>
      </c>
      <c r="B4512" s="7" t="s">
        <v>61</v>
      </c>
      <c r="C4512" s="8" t="str">
        <f t="shared" si="829"/>
        <v>Mon</v>
      </c>
      <c r="E4512" s="10">
        <v>11</v>
      </c>
      <c r="F4512" s="9">
        <v>25955</v>
      </c>
      <c r="G4512" s="9">
        <v>7607</v>
      </c>
      <c r="H4512" s="61">
        <v>7101</v>
      </c>
      <c r="I4512" s="9">
        <v>0</v>
      </c>
      <c r="J4512" s="9">
        <v>0</v>
      </c>
      <c r="K4512" s="9">
        <v>3028</v>
      </c>
      <c r="L4512" s="84">
        <v>0</v>
      </c>
      <c r="M4512" s="84">
        <v>0</v>
      </c>
      <c r="O4512" s="11">
        <f t="shared" si="836"/>
        <v>43691</v>
      </c>
      <c r="P4512" s="11">
        <v>0</v>
      </c>
      <c r="Q4512" s="11">
        <f t="shared" si="837"/>
        <v>3028</v>
      </c>
      <c r="S4512" s="11">
        <f t="shared" si="838"/>
        <v>43691</v>
      </c>
      <c r="T4512" s="11">
        <f t="shared" si="839"/>
        <v>43691</v>
      </c>
      <c r="U4512" s="11">
        <f t="shared" si="840"/>
        <v>3203</v>
      </c>
      <c r="V4512" s="11">
        <f t="shared" si="835"/>
        <v>43691</v>
      </c>
      <c r="W4512" s="12">
        <f t="shared" si="841"/>
        <v>1</v>
      </c>
      <c r="X4512" s="11">
        <f t="shared" si="842"/>
        <v>0</v>
      </c>
      <c r="Y4512" s="12">
        <f t="shared" si="843"/>
        <v>0</v>
      </c>
      <c r="AH4512" s="11"/>
    </row>
    <row r="4513" spans="1:34">
      <c r="A4513" s="1">
        <v>39210</v>
      </c>
      <c r="B4513" s="7" t="s">
        <v>61</v>
      </c>
      <c r="C4513" s="8" t="str">
        <f t="shared" si="829"/>
        <v>Tue</v>
      </c>
      <c r="E4513" s="10">
        <v>3</v>
      </c>
      <c r="F4513" s="9">
        <v>20009</v>
      </c>
      <c r="G4513" s="9">
        <v>6371</v>
      </c>
      <c r="H4513" s="61">
        <v>5232</v>
      </c>
      <c r="I4513" s="9">
        <v>0</v>
      </c>
      <c r="J4513" s="9">
        <v>0</v>
      </c>
      <c r="K4513" s="9">
        <v>1930</v>
      </c>
      <c r="L4513" s="84">
        <v>0</v>
      </c>
      <c r="M4513" s="84">
        <v>0</v>
      </c>
      <c r="O4513" s="11">
        <f t="shared" si="836"/>
        <v>33542</v>
      </c>
      <c r="P4513" s="11">
        <v>0</v>
      </c>
      <c r="Q4513" s="11">
        <f t="shared" si="837"/>
        <v>1930</v>
      </c>
      <c r="S4513" s="11">
        <f t="shared" si="838"/>
        <v>33542</v>
      </c>
      <c r="T4513" s="11">
        <f t="shared" si="839"/>
        <v>33542</v>
      </c>
      <c r="U4513" s="11">
        <f t="shared" si="840"/>
        <v>-10149</v>
      </c>
      <c r="V4513" s="11">
        <f t="shared" si="835"/>
        <v>33542</v>
      </c>
      <c r="W4513" s="12">
        <f t="shared" si="841"/>
        <v>1</v>
      </c>
      <c r="X4513" s="11">
        <f t="shared" si="842"/>
        <v>0</v>
      </c>
      <c r="Y4513" s="12">
        <f t="shared" si="843"/>
        <v>0</v>
      </c>
      <c r="AH4513" s="11"/>
    </row>
    <row r="4514" spans="1:34">
      <c r="A4514" s="1">
        <v>39211</v>
      </c>
      <c r="B4514" s="7" t="s">
        <v>61</v>
      </c>
      <c r="C4514" s="8" t="str">
        <f t="shared" si="829"/>
        <v>Wed</v>
      </c>
      <c r="E4514" s="10">
        <v>0</v>
      </c>
      <c r="F4514" s="9">
        <v>16514</v>
      </c>
      <c r="G4514" s="9">
        <v>5603</v>
      </c>
      <c r="H4514" s="61">
        <v>4284</v>
      </c>
      <c r="I4514" s="9">
        <v>0</v>
      </c>
      <c r="J4514" s="9">
        <v>0</v>
      </c>
      <c r="K4514" s="9">
        <v>1142</v>
      </c>
      <c r="L4514" s="84">
        <v>0</v>
      </c>
      <c r="M4514" s="84">
        <v>0</v>
      </c>
      <c r="O4514" s="11">
        <f t="shared" si="836"/>
        <v>27543</v>
      </c>
      <c r="P4514" s="11">
        <v>0</v>
      </c>
      <c r="Q4514" s="11">
        <f t="shared" si="837"/>
        <v>1142</v>
      </c>
      <c r="S4514" s="11">
        <f t="shared" si="838"/>
        <v>27543</v>
      </c>
      <c r="T4514" s="11">
        <f t="shared" si="839"/>
        <v>27543</v>
      </c>
      <c r="U4514" s="11">
        <f t="shared" si="840"/>
        <v>-5999</v>
      </c>
      <c r="V4514" s="11">
        <f t="shared" si="835"/>
        <v>27543</v>
      </c>
      <c r="W4514" s="12">
        <f t="shared" si="841"/>
        <v>1</v>
      </c>
      <c r="X4514" s="11">
        <f t="shared" si="842"/>
        <v>0</v>
      </c>
      <c r="Y4514" s="12">
        <f t="shared" si="843"/>
        <v>0</v>
      </c>
      <c r="AH4514" s="11"/>
    </row>
    <row r="4515" spans="1:34">
      <c r="A4515" s="1">
        <v>39212</v>
      </c>
      <c r="B4515" s="7" t="s">
        <v>61</v>
      </c>
      <c r="C4515" s="8" t="str">
        <f t="shared" si="829"/>
        <v>Thur</v>
      </c>
      <c r="E4515" s="10">
        <v>0</v>
      </c>
      <c r="F4515" s="9">
        <v>16177</v>
      </c>
      <c r="G4515" s="9">
        <v>5472</v>
      </c>
      <c r="H4515" s="61">
        <v>4021</v>
      </c>
      <c r="I4515" s="9">
        <v>0</v>
      </c>
      <c r="J4515" s="9">
        <v>0</v>
      </c>
      <c r="K4515" s="9">
        <v>1158</v>
      </c>
      <c r="L4515" s="84">
        <v>0</v>
      </c>
      <c r="M4515" s="84">
        <v>0</v>
      </c>
      <c r="O4515" s="11">
        <f t="shared" si="836"/>
        <v>26828</v>
      </c>
      <c r="P4515" s="11">
        <v>0</v>
      </c>
      <c r="Q4515" s="11">
        <f t="shared" si="837"/>
        <v>1158</v>
      </c>
      <c r="S4515" s="11">
        <f t="shared" si="838"/>
        <v>26828</v>
      </c>
      <c r="T4515" s="11">
        <f t="shared" si="839"/>
        <v>26828</v>
      </c>
      <c r="U4515" s="11">
        <f t="shared" si="840"/>
        <v>-715</v>
      </c>
      <c r="V4515" s="11">
        <f t="shared" si="835"/>
        <v>26828</v>
      </c>
      <c r="W4515" s="12">
        <f t="shared" si="841"/>
        <v>1</v>
      </c>
      <c r="X4515" s="11">
        <f t="shared" si="842"/>
        <v>0</v>
      </c>
      <c r="Y4515" s="12">
        <f t="shared" si="843"/>
        <v>0</v>
      </c>
      <c r="AH4515" s="11"/>
    </row>
    <row r="4516" spans="1:34">
      <c r="A4516" s="1">
        <v>39213</v>
      </c>
      <c r="B4516" s="7" t="s">
        <v>61</v>
      </c>
      <c r="C4516" s="8" t="str">
        <f t="shared" si="829"/>
        <v>Fri</v>
      </c>
      <c r="E4516" s="10">
        <v>0</v>
      </c>
      <c r="F4516" s="9">
        <v>14739</v>
      </c>
      <c r="G4516" s="9">
        <v>4776</v>
      </c>
      <c r="H4516" s="61">
        <v>3377</v>
      </c>
      <c r="I4516" s="9">
        <v>0</v>
      </c>
      <c r="J4516" s="9">
        <v>0</v>
      </c>
      <c r="K4516" s="9">
        <v>1196</v>
      </c>
      <c r="L4516" s="84">
        <v>0</v>
      </c>
      <c r="M4516" s="84">
        <v>0</v>
      </c>
      <c r="O4516" s="11">
        <f t="shared" si="836"/>
        <v>24088</v>
      </c>
      <c r="P4516" s="11">
        <v>0</v>
      </c>
      <c r="Q4516" s="11">
        <f t="shared" si="837"/>
        <v>1196</v>
      </c>
      <c r="S4516" s="11">
        <f t="shared" si="838"/>
        <v>24088</v>
      </c>
      <c r="T4516" s="11">
        <f t="shared" si="839"/>
        <v>24088</v>
      </c>
      <c r="U4516" s="11">
        <f t="shared" si="840"/>
        <v>-2740</v>
      </c>
      <c r="V4516" s="11">
        <f t="shared" si="835"/>
        <v>24088</v>
      </c>
      <c r="W4516" s="12">
        <f t="shared" si="841"/>
        <v>1</v>
      </c>
      <c r="X4516" s="11">
        <f t="shared" si="842"/>
        <v>0</v>
      </c>
      <c r="Y4516" s="12">
        <f t="shared" si="843"/>
        <v>0</v>
      </c>
      <c r="AH4516" s="11"/>
    </row>
    <row r="4517" spans="1:34">
      <c r="A4517" s="1">
        <v>39214</v>
      </c>
      <c r="B4517" s="7" t="s">
        <v>61</v>
      </c>
      <c r="C4517" s="8" t="str">
        <f t="shared" ref="C4517:C4580" si="844">IF(WEEKDAY(A4517)=1,"Sun",IF(WEEKDAY(A4517)=2,"Mon",IF(WEEKDAY(A4517)=3,"Tue",IF(WEEKDAY(A4517)=4,"Wed",IF(WEEKDAY(A4517)=5,"Thur",IF(WEEKDAY(A4517)=6,"Fri",IF(WEEKDAY(A4517)=7,"Sat")))))))</f>
        <v>Sat</v>
      </c>
      <c r="E4517" s="10">
        <v>0</v>
      </c>
      <c r="F4517" s="9">
        <v>14880</v>
      </c>
      <c r="G4517" s="9">
        <v>4581</v>
      </c>
      <c r="H4517" s="61">
        <v>2778</v>
      </c>
      <c r="I4517" s="9">
        <v>0</v>
      </c>
      <c r="J4517" s="9">
        <v>0</v>
      </c>
      <c r="K4517" s="9">
        <v>1266</v>
      </c>
      <c r="L4517" s="84">
        <v>0</v>
      </c>
      <c r="M4517" s="84">
        <v>0</v>
      </c>
      <c r="O4517" s="11">
        <f t="shared" si="836"/>
        <v>23505</v>
      </c>
      <c r="P4517" s="11">
        <v>0</v>
      </c>
      <c r="Q4517" s="11">
        <f t="shared" si="837"/>
        <v>1266</v>
      </c>
      <c r="S4517" s="11">
        <f t="shared" si="838"/>
        <v>23505</v>
      </c>
      <c r="T4517" s="11">
        <f t="shared" si="839"/>
        <v>23505</v>
      </c>
      <c r="U4517" s="11">
        <f t="shared" si="840"/>
        <v>-583</v>
      </c>
      <c r="V4517" s="11">
        <f t="shared" si="835"/>
        <v>23505</v>
      </c>
      <c r="W4517" s="12">
        <f t="shared" si="841"/>
        <v>1</v>
      </c>
      <c r="X4517" s="11">
        <f t="shared" si="842"/>
        <v>0</v>
      </c>
      <c r="Y4517" s="12">
        <f t="shared" si="843"/>
        <v>0</v>
      </c>
      <c r="AH4517" s="11"/>
    </row>
    <row r="4518" spans="1:34">
      <c r="A4518" s="1">
        <v>39215</v>
      </c>
      <c r="B4518" s="7" t="s">
        <v>61</v>
      </c>
      <c r="C4518" s="8" t="str">
        <f t="shared" si="844"/>
        <v>Sun</v>
      </c>
      <c r="E4518" s="10">
        <v>5</v>
      </c>
      <c r="F4518" s="9">
        <v>17489</v>
      </c>
      <c r="G4518" s="9">
        <v>5373</v>
      </c>
      <c r="H4518" s="61">
        <v>4157</v>
      </c>
      <c r="I4518" s="9">
        <v>0</v>
      </c>
      <c r="J4518" s="9">
        <v>0</v>
      </c>
      <c r="K4518" s="9">
        <v>1350</v>
      </c>
      <c r="L4518" s="84">
        <v>0</v>
      </c>
      <c r="M4518" s="84">
        <v>0</v>
      </c>
      <c r="O4518" s="11">
        <f t="shared" si="836"/>
        <v>28369</v>
      </c>
      <c r="P4518" s="11">
        <v>0</v>
      </c>
      <c r="Q4518" s="11">
        <f t="shared" si="837"/>
        <v>1350</v>
      </c>
      <c r="S4518" s="11">
        <f t="shared" si="838"/>
        <v>28369</v>
      </c>
      <c r="T4518" s="11">
        <f t="shared" si="839"/>
        <v>28369</v>
      </c>
      <c r="U4518" s="11">
        <f t="shared" si="840"/>
        <v>4864</v>
      </c>
      <c r="V4518" s="11">
        <f t="shared" si="835"/>
        <v>28369</v>
      </c>
      <c r="W4518" s="12">
        <f t="shared" si="841"/>
        <v>1</v>
      </c>
      <c r="X4518" s="11">
        <f t="shared" si="842"/>
        <v>0</v>
      </c>
      <c r="Y4518" s="12">
        <f t="shared" si="843"/>
        <v>0</v>
      </c>
      <c r="AH4518" s="11"/>
    </row>
    <row r="4519" spans="1:34">
      <c r="A4519" s="1">
        <v>39216</v>
      </c>
      <c r="B4519" s="7" t="s">
        <v>61</v>
      </c>
      <c r="C4519" s="8" t="str">
        <f t="shared" si="844"/>
        <v>Mon</v>
      </c>
      <c r="E4519" s="10">
        <v>1</v>
      </c>
      <c r="F4519" s="9">
        <v>16727</v>
      </c>
      <c r="G4519" s="9">
        <v>5720</v>
      </c>
      <c r="H4519" s="61">
        <v>4553</v>
      </c>
      <c r="I4519" s="9">
        <v>0</v>
      </c>
      <c r="J4519" s="9">
        <v>0</v>
      </c>
      <c r="K4519" s="9">
        <v>1062</v>
      </c>
      <c r="L4519" s="84">
        <v>0</v>
      </c>
      <c r="M4519" s="84">
        <v>0</v>
      </c>
      <c r="O4519" s="11">
        <f t="shared" si="836"/>
        <v>28062</v>
      </c>
      <c r="P4519" s="11">
        <v>0</v>
      </c>
      <c r="Q4519" s="11">
        <f t="shared" si="837"/>
        <v>1062</v>
      </c>
      <c r="S4519" s="11">
        <f t="shared" si="838"/>
        <v>28062</v>
      </c>
      <c r="T4519" s="11">
        <f t="shared" si="839"/>
        <v>28062</v>
      </c>
      <c r="U4519" s="11">
        <f t="shared" si="840"/>
        <v>-307</v>
      </c>
      <c r="V4519" s="11">
        <f t="shared" si="835"/>
        <v>28062</v>
      </c>
      <c r="W4519" s="12">
        <f t="shared" si="841"/>
        <v>1</v>
      </c>
      <c r="X4519" s="11">
        <f t="shared" si="842"/>
        <v>0</v>
      </c>
      <c r="Y4519" s="12">
        <f t="shared" si="843"/>
        <v>0</v>
      </c>
      <c r="AH4519" s="11"/>
    </row>
    <row r="4520" spans="1:34">
      <c r="A4520" s="1">
        <v>39217</v>
      </c>
      <c r="B4520" s="7" t="s">
        <v>61</v>
      </c>
      <c r="C4520" s="8" t="str">
        <f t="shared" si="844"/>
        <v>Tue</v>
      </c>
      <c r="E4520" s="10">
        <v>0</v>
      </c>
      <c r="F4520" s="9">
        <v>15359</v>
      </c>
      <c r="G4520" s="9">
        <v>5390</v>
      </c>
      <c r="H4520" s="61">
        <v>3936</v>
      </c>
      <c r="I4520" s="9">
        <v>0</v>
      </c>
      <c r="J4520" s="9">
        <v>0</v>
      </c>
      <c r="K4520" s="9">
        <v>0</v>
      </c>
      <c r="L4520" s="84">
        <v>0</v>
      </c>
      <c r="M4520" s="84">
        <v>0</v>
      </c>
      <c r="O4520" s="11">
        <f t="shared" si="836"/>
        <v>24685</v>
      </c>
      <c r="P4520" s="11">
        <v>0</v>
      </c>
      <c r="Q4520" s="11">
        <f t="shared" si="837"/>
        <v>0</v>
      </c>
      <c r="S4520" s="11">
        <f t="shared" si="838"/>
        <v>24685</v>
      </c>
      <c r="T4520" s="11">
        <f t="shared" si="839"/>
        <v>24685</v>
      </c>
      <c r="U4520" s="11">
        <f t="shared" si="840"/>
        <v>-3377</v>
      </c>
      <c r="V4520" s="11">
        <f t="shared" si="835"/>
        <v>24685</v>
      </c>
      <c r="W4520" s="12">
        <f t="shared" si="841"/>
        <v>1</v>
      </c>
      <c r="X4520" s="11">
        <f t="shared" si="842"/>
        <v>0</v>
      </c>
      <c r="Y4520" s="12">
        <f t="shared" si="843"/>
        <v>0</v>
      </c>
      <c r="AH4520" s="11"/>
    </row>
    <row r="4521" spans="1:34">
      <c r="A4521" s="1">
        <v>39218</v>
      </c>
      <c r="B4521" s="7" t="s">
        <v>61</v>
      </c>
      <c r="C4521" s="8" t="str">
        <f t="shared" si="844"/>
        <v>Wed</v>
      </c>
      <c r="E4521" s="10">
        <v>0</v>
      </c>
      <c r="F4521" s="9">
        <v>16215</v>
      </c>
      <c r="G4521" s="9">
        <v>5424</v>
      </c>
      <c r="H4521" s="61">
        <v>3989</v>
      </c>
      <c r="I4521" s="9">
        <v>0</v>
      </c>
      <c r="J4521" s="9">
        <v>0</v>
      </c>
      <c r="K4521" s="9">
        <v>855</v>
      </c>
      <c r="L4521" s="84">
        <v>0</v>
      </c>
      <c r="M4521" s="84">
        <v>0</v>
      </c>
      <c r="O4521" s="11">
        <f t="shared" si="836"/>
        <v>26483</v>
      </c>
      <c r="P4521" s="11">
        <v>0</v>
      </c>
      <c r="Q4521" s="11">
        <f t="shared" si="837"/>
        <v>855</v>
      </c>
      <c r="S4521" s="11">
        <f t="shared" si="838"/>
        <v>26483</v>
      </c>
      <c r="T4521" s="11">
        <f t="shared" si="839"/>
        <v>26483</v>
      </c>
      <c r="U4521" s="11">
        <f t="shared" si="840"/>
        <v>1798</v>
      </c>
      <c r="V4521" s="11">
        <f t="shared" si="835"/>
        <v>26483</v>
      </c>
      <c r="W4521" s="12">
        <f t="shared" si="841"/>
        <v>1</v>
      </c>
      <c r="X4521" s="11">
        <f t="shared" si="842"/>
        <v>0</v>
      </c>
      <c r="Y4521" s="12">
        <f t="shared" si="843"/>
        <v>0</v>
      </c>
      <c r="AH4521" s="11"/>
    </row>
    <row r="4522" spans="1:34">
      <c r="A4522" s="1">
        <v>39219</v>
      </c>
      <c r="B4522" s="7" t="s">
        <v>61</v>
      </c>
      <c r="C4522" s="8" t="str">
        <f t="shared" si="844"/>
        <v>Thur</v>
      </c>
      <c r="E4522" s="10">
        <v>2</v>
      </c>
      <c r="F4522" s="9">
        <v>17867</v>
      </c>
      <c r="G4522" s="9">
        <v>5723</v>
      </c>
      <c r="H4522" s="61">
        <v>4446</v>
      </c>
      <c r="I4522" s="9">
        <v>0</v>
      </c>
      <c r="J4522" s="9">
        <v>0</v>
      </c>
      <c r="K4522" s="9">
        <v>1330</v>
      </c>
      <c r="L4522" s="84">
        <v>0</v>
      </c>
      <c r="M4522" s="84">
        <v>0</v>
      </c>
      <c r="O4522" s="11">
        <f t="shared" si="836"/>
        <v>29366</v>
      </c>
      <c r="P4522" s="11">
        <v>0</v>
      </c>
      <c r="Q4522" s="11">
        <f t="shared" si="837"/>
        <v>1330</v>
      </c>
      <c r="S4522" s="11">
        <f t="shared" si="838"/>
        <v>29366</v>
      </c>
      <c r="T4522" s="11">
        <f t="shared" si="839"/>
        <v>29366</v>
      </c>
      <c r="U4522" s="11">
        <f t="shared" si="840"/>
        <v>2883</v>
      </c>
      <c r="V4522" s="11">
        <f t="shared" si="835"/>
        <v>29366</v>
      </c>
      <c r="W4522" s="12">
        <f t="shared" si="841"/>
        <v>1</v>
      </c>
      <c r="X4522" s="11">
        <f t="shared" si="842"/>
        <v>0</v>
      </c>
      <c r="Y4522" s="12">
        <f t="shared" si="843"/>
        <v>0</v>
      </c>
      <c r="AH4522" s="11"/>
    </row>
    <row r="4523" spans="1:34">
      <c r="A4523" s="1">
        <v>39220</v>
      </c>
      <c r="B4523" s="7" t="s">
        <v>61</v>
      </c>
      <c r="C4523" s="8" t="str">
        <f t="shared" si="844"/>
        <v>Fri</v>
      </c>
      <c r="E4523" s="10">
        <v>10</v>
      </c>
      <c r="F4523" s="9">
        <v>21721</v>
      </c>
      <c r="G4523" s="9">
        <v>6119</v>
      </c>
      <c r="H4523" s="61">
        <v>5314</v>
      </c>
      <c r="I4523" s="9">
        <v>0</v>
      </c>
      <c r="J4523" s="9">
        <v>0</v>
      </c>
      <c r="K4523" s="9">
        <v>1283</v>
      </c>
      <c r="L4523" s="84">
        <v>0</v>
      </c>
      <c r="M4523" s="84">
        <v>0</v>
      </c>
      <c r="O4523" s="11">
        <f t="shared" si="836"/>
        <v>34437</v>
      </c>
      <c r="P4523" s="11">
        <v>0</v>
      </c>
      <c r="Q4523" s="11">
        <f t="shared" si="837"/>
        <v>1283</v>
      </c>
      <c r="S4523" s="11">
        <f t="shared" si="838"/>
        <v>34437</v>
      </c>
      <c r="T4523" s="11">
        <f t="shared" si="839"/>
        <v>34437</v>
      </c>
      <c r="U4523" s="11">
        <f t="shared" si="840"/>
        <v>5071</v>
      </c>
      <c r="V4523" s="11">
        <f t="shared" si="835"/>
        <v>34437</v>
      </c>
      <c r="W4523" s="12">
        <f t="shared" si="841"/>
        <v>1</v>
      </c>
      <c r="X4523" s="11">
        <f t="shared" si="842"/>
        <v>0</v>
      </c>
      <c r="Y4523" s="12">
        <f t="shared" si="843"/>
        <v>0</v>
      </c>
      <c r="AH4523" s="11"/>
    </row>
    <row r="4524" spans="1:34">
      <c r="A4524" s="1">
        <v>39221</v>
      </c>
      <c r="B4524" s="7" t="s">
        <v>61</v>
      </c>
      <c r="C4524" s="8" t="str">
        <f t="shared" si="844"/>
        <v>Sat</v>
      </c>
      <c r="E4524" s="10">
        <v>2</v>
      </c>
      <c r="F4524" s="9">
        <v>16990</v>
      </c>
      <c r="G4524" s="9">
        <v>4852</v>
      </c>
      <c r="H4524" s="61">
        <v>3367</v>
      </c>
      <c r="I4524" s="9">
        <v>0</v>
      </c>
      <c r="J4524" s="9">
        <v>0</v>
      </c>
      <c r="K4524" s="9">
        <v>1333</v>
      </c>
      <c r="L4524" s="84">
        <v>0</v>
      </c>
      <c r="M4524" s="84">
        <v>0</v>
      </c>
      <c r="O4524" s="11">
        <f t="shared" si="836"/>
        <v>26542</v>
      </c>
      <c r="P4524" s="11">
        <v>0</v>
      </c>
      <c r="Q4524" s="11">
        <f t="shared" si="837"/>
        <v>1333</v>
      </c>
      <c r="S4524" s="11">
        <f t="shared" si="838"/>
        <v>26542</v>
      </c>
      <c r="T4524" s="11">
        <f t="shared" si="839"/>
        <v>26542</v>
      </c>
      <c r="U4524" s="11">
        <f t="shared" si="840"/>
        <v>-7895</v>
      </c>
      <c r="V4524" s="11">
        <f t="shared" si="835"/>
        <v>26542</v>
      </c>
      <c r="W4524" s="12">
        <f t="shared" si="841"/>
        <v>1</v>
      </c>
      <c r="X4524" s="11">
        <f t="shared" si="842"/>
        <v>0</v>
      </c>
      <c r="Y4524" s="12">
        <f t="shared" si="843"/>
        <v>0</v>
      </c>
      <c r="AH4524" s="11"/>
    </row>
    <row r="4525" spans="1:34">
      <c r="A4525" s="1">
        <v>39222</v>
      </c>
      <c r="B4525" s="7" t="s">
        <v>61</v>
      </c>
      <c r="C4525" s="8" t="str">
        <f t="shared" si="844"/>
        <v>Sun</v>
      </c>
      <c r="E4525" s="10">
        <v>0</v>
      </c>
      <c r="F4525" s="9">
        <v>15523</v>
      </c>
      <c r="G4525" s="9">
        <v>4708</v>
      </c>
      <c r="H4525" s="61">
        <v>3058</v>
      </c>
      <c r="I4525" s="9">
        <v>0</v>
      </c>
      <c r="J4525" s="9">
        <v>0</v>
      </c>
      <c r="K4525" s="9">
        <v>2787</v>
      </c>
      <c r="L4525" s="84">
        <v>0</v>
      </c>
      <c r="M4525" s="84">
        <v>0</v>
      </c>
      <c r="O4525" s="11">
        <f t="shared" si="836"/>
        <v>26076</v>
      </c>
      <c r="P4525" s="11">
        <v>0</v>
      </c>
      <c r="Q4525" s="11">
        <f t="shared" si="837"/>
        <v>2787</v>
      </c>
      <c r="S4525" s="11">
        <f t="shared" si="838"/>
        <v>26076</v>
      </c>
      <c r="T4525" s="11">
        <f t="shared" si="839"/>
        <v>26076</v>
      </c>
      <c r="U4525" s="11">
        <f t="shared" si="840"/>
        <v>-466</v>
      </c>
      <c r="V4525" s="11">
        <f t="shared" si="835"/>
        <v>26076</v>
      </c>
      <c r="W4525" s="12">
        <f t="shared" si="841"/>
        <v>1</v>
      </c>
      <c r="X4525" s="11">
        <f t="shared" si="842"/>
        <v>0</v>
      </c>
      <c r="Y4525" s="12">
        <f t="shared" si="843"/>
        <v>0</v>
      </c>
      <c r="AH4525" s="11"/>
    </row>
    <row r="4526" spans="1:34">
      <c r="A4526" s="1">
        <v>39223</v>
      </c>
      <c r="B4526" s="7" t="s">
        <v>61</v>
      </c>
      <c r="C4526" s="8" t="str">
        <f t="shared" si="844"/>
        <v>Mon</v>
      </c>
      <c r="E4526" s="10">
        <v>0</v>
      </c>
      <c r="F4526" s="9">
        <v>15720</v>
      </c>
      <c r="G4526" s="9">
        <v>5040</v>
      </c>
      <c r="H4526" s="61">
        <v>3582</v>
      </c>
      <c r="I4526" s="9">
        <v>0</v>
      </c>
      <c r="J4526" s="9">
        <v>0</v>
      </c>
      <c r="K4526" s="9">
        <v>2977</v>
      </c>
      <c r="L4526" s="84">
        <v>0</v>
      </c>
      <c r="M4526" s="84">
        <v>0</v>
      </c>
      <c r="O4526" s="11">
        <f t="shared" si="836"/>
        <v>27319</v>
      </c>
      <c r="P4526" s="11">
        <v>0</v>
      </c>
      <c r="Q4526" s="11">
        <f t="shared" si="837"/>
        <v>2977</v>
      </c>
      <c r="S4526" s="11">
        <f t="shared" si="838"/>
        <v>27319</v>
      </c>
      <c r="T4526" s="11">
        <f t="shared" si="839"/>
        <v>27319</v>
      </c>
      <c r="U4526" s="11">
        <f t="shared" si="840"/>
        <v>1243</v>
      </c>
      <c r="V4526" s="11">
        <f t="shared" si="835"/>
        <v>27319</v>
      </c>
      <c r="W4526" s="12">
        <f t="shared" si="841"/>
        <v>1</v>
      </c>
      <c r="X4526" s="11">
        <f t="shared" si="842"/>
        <v>0</v>
      </c>
      <c r="Y4526" s="12">
        <f t="shared" si="843"/>
        <v>0</v>
      </c>
      <c r="AH4526" s="11"/>
    </row>
    <row r="4527" spans="1:34">
      <c r="A4527" s="1">
        <v>39224</v>
      </c>
      <c r="B4527" s="7" t="s">
        <v>61</v>
      </c>
      <c r="C4527" s="8" t="str">
        <f t="shared" si="844"/>
        <v>Tue</v>
      </c>
      <c r="E4527" s="10">
        <v>0</v>
      </c>
      <c r="F4527" s="9">
        <v>16831</v>
      </c>
      <c r="G4527" s="9">
        <v>5399</v>
      </c>
      <c r="H4527" s="61">
        <v>3869</v>
      </c>
      <c r="I4527" s="9">
        <v>0</v>
      </c>
      <c r="J4527" s="9">
        <v>0</v>
      </c>
      <c r="K4527" s="9">
        <v>2833</v>
      </c>
      <c r="L4527" s="84">
        <v>0</v>
      </c>
      <c r="M4527" s="84">
        <v>0</v>
      </c>
      <c r="O4527" s="11">
        <f t="shared" si="836"/>
        <v>28932</v>
      </c>
      <c r="P4527" s="11">
        <v>0</v>
      </c>
      <c r="Q4527" s="11">
        <f t="shared" si="837"/>
        <v>2833</v>
      </c>
      <c r="S4527" s="11">
        <f t="shared" si="838"/>
        <v>28932</v>
      </c>
      <c r="T4527" s="11">
        <f t="shared" si="839"/>
        <v>28932</v>
      </c>
      <c r="U4527" s="11">
        <f t="shared" si="840"/>
        <v>1613</v>
      </c>
      <c r="V4527" s="11">
        <f t="shared" si="835"/>
        <v>28932</v>
      </c>
      <c r="W4527" s="12">
        <f t="shared" si="841"/>
        <v>1</v>
      </c>
      <c r="X4527" s="11">
        <f t="shared" si="842"/>
        <v>0</v>
      </c>
      <c r="Y4527" s="12">
        <f t="shared" si="843"/>
        <v>0</v>
      </c>
      <c r="AH4527" s="11"/>
    </row>
    <row r="4528" spans="1:34">
      <c r="A4528" s="1">
        <v>39225</v>
      </c>
      <c r="B4528" s="7" t="s">
        <v>61</v>
      </c>
      <c r="C4528" s="8" t="str">
        <f t="shared" si="844"/>
        <v>Wed</v>
      </c>
      <c r="E4528" s="10">
        <v>0</v>
      </c>
      <c r="F4528" s="9">
        <v>16319</v>
      </c>
      <c r="G4528" s="9">
        <v>5320</v>
      </c>
      <c r="H4528" s="61">
        <v>3960</v>
      </c>
      <c r="I4528" s="9">
        <v>0</v>
      </c>
      <c r="J4528" s="9">
        <v>0</v>
      </c>
      <c r="K4528" s="9">
        <v>2717</v>
      </c>
      <c r="L4528" s="84">
        <v>0</v>
      </c>
      <c r="M4528" s="84">
        <v>0</v>
      </c>
      <c r="O4528" s="11">
        <f t="shared" si="836"/>
        <v>28316</v>
      </c>
      <c r="P4528" s="11">
        <v>0</v>
      </c>
      <c r="Q4528" s="11">
        <f t="shared" si="837"/>
        <v>2717</v>
      </c>
      <c r="S4528" s="11">
        <f t="shared" si="838"/>
        <v>28316</v>
      </c>
      <c r="T4528" s="11">
        <f t="shared" si="839"/>
        <v>28316</v>
      </c>
      <c r="U4528" s="11">
        <f t="shared" si="840"/>
        <v>-616</v>
      </c>
      <c r="V4528" s="11">
        <f t="shared" si="835"/>
        <v>28316</v>
      </c>
      <c r="W4528" s="12">
        <f t="shared" si="841"/>
        <v>1</v>
      </c>
      <c r="X4528" s="11">
        <f t="shared" si="842"/>
        <v>0</v>
      </c>
      <c r="Y4528" s="12">
        <f t="shared" si="843"/>
        <v>0</v>
      </c>
      <c r="AH4528" s="11"/>
    </row>
    <row r="4529" spans="1:34">
      <c r="A4529" s="1">
        <v>39226</v>
      </c>
      <c r="B4529" s="7" t="s">
        <v>61</v>
      </c>
      <c r="C4529" s="8" t="str">
        <f t="shared" si="844"/>
        <v>Thur</v>
      </c>
      <c r="E4529" s="10">
        <v>0</v>
      </c>
      <c r="F4529" s="9">
        <v>15780</v>
      </c>
      <c r="G4529" s="9">
        <v>5054</v>
      </c>
      <c r="H4529" s="61">
        <v>3648</v>
      </c>
      <c r="I4529" s="9">
        <v>0</v>
      </c>
      <c r="J4529" s="9">
        <v>0</v>
      </c>
      <c r="K4529" s="9">
        <v>2984</v>
      </c>
      <c r="L4529" s="84">
        <v>0</v>
      </c>
      <c r="M4529" s="84">
        <v>0</v>
      </c>
      <c r="O4529" s="11">
        <f t="shared" si="836"/>
        <v>27466</v>
      </c>
      <c r="P4529" s="11">
        <v>321</v>
      </c>
      <c r="Q4529" s="11">
        <f t="shared" si="837"/>
        <v>2663</v>
      </c>
      <c r="S4529" s="11">
        <f t="shared" si="838"/>
        <v>27145</v>
      </c>
      <c r="T4529" s="11">
        <f t="shared" si="839"/>
        <v>27145</v>
      </c>
      <c r="U4529" s="11">
        <f t="shared" si="840"/>
        <v>-1171</v>
      </c>
      <c r="V4529" s="11">
        <f t="shared" si="835"/>
        <v>27145</v>
      </c>
      <c r="W4529" s="12">
        <f t="shared" si="841"/>
        <v>1</v>
      </c>
      <c r="X4529" s="11">
        <f t="shared" si="842"/>
        <v>0</v>
      </c>
      <c r="Y4529" s="12">
        <f t="shared" si="843"/>
        <v>0</v>
      </c>
      <c r="AH4529" s="11"/>
    </row>
    <row r="4530" spans="1:34">
      <c r="A4530" s="1">
        <v>39227</v>
      </c>
      <c r="B4530" s="7" t="s">
        <v>61</v>
      </c>
      <c r="C4530" s="8" t="str">
        <f t="shared" si="844"/>
        <v>Fri</v>
      </c>
      <c r="E4530" s="10">
        <v>0</v>
      </c>
      <c r="F4530" s="9">
        <v>14119</v>
      </c>
      <c r="G4530" s="9">
        <v>4282</v>
      </c>
      <c r="H4530" s="61">
        <v>2807</v>
      </c>
      <c r="I4530" s="9">
        <v>0</v>
      </c>
      <c r="J4530" s="9">
        <v>0</v>
      </c>
      <c r="K4530" s="9">
        <v>11968</v>
      </c>
      <c r="L4530" s="84">
        <v>0</v>
      </c>
      <c r="M4530" s="84">
        <v>0</v>
      </c>
      <c r="O4530" s="11">
        <f t="shared" si="836"/>
        <v>33176</v>
      </c>
      <c r="P4530" s="11">
        <v>9254</v>
      </c>
      <c r="Q4530" s="11">
        <f t="shared" si="837"/>
        <v>2714</v>
      </c>
      <c r="S4530" s="11">
        <f t="shared" si="838"/>
        <v>23922</v>
      </c>
      <c r="T4530" s="25">
        <f t="shared" si="839"/>
        <v>23922</v>
      </c>
      <c r="U4530" s="11">
        <f t="shared" si="840"/>
        <v>-3223</v>
      </c>
      <c r="V4530" s="11">
        <f t="shared" si="835"/>
        <v>23922</v>
      </c>
      <c r="W4530" s="12">
        <f t="shared" si="841"/>
        <v>1</v>
      </c>
      <c r="X4530" s="11">
        <f t="shared" si="842"/>
        <v>0</v>
      </c>
      <c r="Y4530" s="12">
        <f t="shared" si="843"/>
        <v>0</v>
      </c>
      <c r="AH4530" s="11"/>
    </row>
    <row r="4531" spans="1:34">
      <c r="A4531" s="1">
        <v>39228</v>
      </c>
      <c r="B4531" s="7" t="s">
        <v>61</v>
      </c>
      <c r="C4531" s="8" t="str">
        <f t="shared" si="844"/>
        <v>Sat</v>
      </c>
      <c r="E4531" s="10">
        <v>0</v>
      </c>
      <c r="F4531" s="9">
        <v>12722</v>
      </c>
      <c r="G4531" s="9">
        <v>3585</v>
      </c>
      <c r="H4531" s="61">
        <v>1867</v>
      </c>
      <c r="I4531" s="9">
        <v>0</v>
      </c>
      <c r="J4531" s="9">
        <v>0</v>
      </c>
      <c r="K4531" s="9">
        <v>18476</v>
      </c>
      <c r="L4531" s="84">
        <v>0</v>
      </c>
      <c r="M4531" s="84">
        <v>0</v>
      </c>
      <c r="O4531" s="11">
        <f t="shared" si="836"/>
        <v>36650</v>
      </c>
      <c r="P4531" s="11">
        <v>16036</v>
      </c>
      <c r="Q4531" s="11">
        <f t="shared" si="837"/>
        <v>2440</v>
      </c>
      <c r="S4531" s="11">
        <f t="shared" si="838"/>
        <v>20614</v>
      </c>
      <c r="T4531" s="25">
        <f t="shared" si="839"/>
        <v>20614</v>
      </c>
      <c r="U4531" s="11">
        <f t="shared" si="840"/>
        <v>-3308</v>
      </c>
      <c r="V4531" s="11">
        <f t="shared" si="835"/>
        <v>20614</v>
      </c>
      <c r="W4531" s="12">
        <f t="shared" si="841"/>
        <v>1</v>
      </c>
      <c r="X4531" s="11">
        <f t="shared" si="842"/>
        <v>0</v>
      </c>
      <c r="Y4531" s="12">
        <f t="shared" si="843"/>
        <v>0</v>
      </c>
      <c r="AH4531" s="11"/>
    </row>
    <row r="4532" spans="1:34">
      <c r="A4532" s="1">
        <v>39229</v>
      </c>
      <c r="B4532" s="7" t="s">
        <v>61</v>
      </c>
      <c r="C4532" s="8" t="str">
        <f t="shared" si="844"/>
        <v>Sun</v>
      </c>
      <c r="E4532" s="10">
        <v>0</v>
      </c>
      <c r="F4532" s="9">
        <v>12332</v>
      </c>
      <c r="G4532" s="9">
        <v>3459</v>
      </c>
      <c r="H4532" s="61">
        <v>1622</v>
      </c>
      <c r="I4532" s="9">
        <v>0</v>
      </c>
      <c r="J4532" s="9">
        <v>0</v>
      </c>
      <c r="K4532" s="9">
        <v>2723</v>
      </c>
      <c r="L4532" s="84">
        <v>0</v>
      </c>
      <c r="M4532" s="84">
        <v>0</v>
      </c>
      <c r="O4532" s="11">
        <f t="shared" si="836"/>
        <v>20136</v>
      </c>
      <c r="P4532" s="11">
        <v>0</v>
      </c>
      <c r="Q4532" s="11">
        <f t="shared" si="837"/>
        <v>2723</v>
      </c>
      <c r="S4532" s="11">
        <f t="shared" si="838"/>
        <v>20136</v>
      </c>
      <c r="T4532" s="25">
        <f t="shared" si="839"/>
        <v>20136</v>
      </c>
      <c r="U4532" s="11">
        <f t="shared" si="840"/>
        <v>-478</v>
      </c>
      <c r="V4532" s="11">
        <f t="shared" si="835"/>
        <v>20136</v>
      </c>
      <c r="W4532" s="12">
        <f t="shared" si="841"/>
        <v>1</v>
      </c>
      <c r="X4532" s="11">
        <f t="shared" si="842"/>
        <v>0</v>
      </c>
      <c r="Y4532" s="12">
        <f t="shared" si="843"/>
        <v>0</v>
      </c>
      <c r="AH4532" s="11"/>
    </row>
    <row r="4533" spans="1:34">
      <c r="A4533" s="1">
        <v>39230</v>
      </c>
      <c r="B4533" s="7" t="s">
        <v>61</v>
      </c>
      <c r="C4533" s="8" t="str">
        <f t="shared" si="844"/>
        <v>Mon</v>
      </c>
      <c r="E4533" s="10">
        <v>0</v>
      </c>
      <c r="F4533" s="9">
        <v>13793</v>
      </c>
      <c r="G4533" s="9">
        <v>3986</v>
      </c>
      <c r="H4533" s="61">
        <v>2128</v>
      </c>
      <c r="I4533" s="9">
        <v>0</v>
      </c>
      <c r="J4533" s="9">
        <v>0</v>
      </c>
      <c r="K4533" s="9">
        <v>2554</v>
      </c>
      <c r="L4533" s="84">
        <v>0</v>
      </c>
      <c r="M4533" s="84">
        <v>0</v>
      </c>
      <c r="O4533" s="11">
        <f t="shared" si="836"/>
        <v>22461</v>
      </c>
      <c r="P4533" s="11">
        <v>0</v>
      </c>
      <c r="Q4533" s="11">
        <f t="shared" si="837"/>
        <v>2554</v>
      </c>
      <c r="S4533" s="11">
        <f t="shared" si="838"/>
        <v>22461</v>
      </c>
      <c r="T4533" s="25">
        <f t="shared" si="839"/>
        <v>22461</v>
      </c>
      <c r="U4533" s="11">
        <f t="shared" si="840"/>
        <v>2325</v>
      </c>
      <c r="V4533" s="11">
        <f t="shared" si="835"/>
        <v>22461</v>
      </c>
      <c r="W4533" s="12">
        <f t="shared" si="841"/>
        <v>1</v>
      </c>
      <c r="X4533" s="11">
        <f t="shared" si="842"/>
        <v>0</v>
      </c>
      <c r="Y4533" s="12">
        <f t="shared" si="843"/>
        <v>0</v>
      </c>
      <c r="AH4533" s="11"/>
    </row>
    <row r="4534" spans="1:34">
      <c r="A4534" s="1">
        <v>39231</v>
      </c>
      <c r="B4534" s="7" t="s">
        <v>61</v>
      </c>
      <c r="C4534" s="8" t="str">
        <f t="shared" si="844"/>
        <v>Tue</v>
      </c>
      <c r="E4534" s="10">
        <v>0</v>
      </c>
      <c r="F4534" s="9">
        <v>15546</v>
      </c>
      <c r="G4534" s="9">
        <v>5138</v>
      </c>
      <c r="H4534" s="61">
        <v>3669</v>
      </c>
      <c r="I4534" s="9">
        <v>0</v>
      </c>
      <c r="J4534" s="9">
        <v>0</v>
      </c>
      <c r="K4534" s="9">
        <v>15816</v>
      </c>
      <c r="L4534" s="84">
        <v>0</v>
      </c>
      <c r="M4534" s="16">
        <v>11</v>
      </c>
      <c r="O4534" s="11">
        <f t="shared" si="836"/>
        <v>40180</v>
      </c>
      <c r="P4534" s="11">
        <v>13198</v>
      </c>
      <c r="Q4534" s="11">
        <f t="shared" si="837"/>
        <v>2618</v>
      </c>
      <c r="S4534" s="11">
        <f t="shared" si="838"/>
        <v>26982</v>
      </c>
      <c r="T4534" s="11">
        <f t="shared" si="839"/>
        <v>26982</v>
      </c>
      <c r="U4534" s="11">
        <f t="shared" si="840"/>
        <v>4521</v>
      </c>
      <c r="V4534" s="11">
        <f t="shared" si="835"/>
        <v>26971</v>
      </c>
      <c r="W4534" s="12">
        <f t="shared" si="841"/>
        <v>0.99959232080646354</v>
      </c>
      <c r="X4534" s="11">
        <f t="shared" si="842"/>
        <v>11</v>
      </c>
      <c r="Y4534" s="12">
        <f t="shared" si="843"/>
        <v>4.0767919353643171E-4</v>
      </c>
      <c r="AH4534" s="11"/>
    </row>
    <row r="4535" spans="1:34">
      <c r="A4535" s="1">
        <v>39232</v>
      </c>
      <c r="B4535" s="7" t="s">
        <v>61</v>
      </c>
      <c r="C4535" s="8" t="str">
        <f t="shared" si="844"/>
        <v>Wed</v>
      </c>
      <c r="E4535" s="10">
        <v>0</v>
      </c>
      <c r="F4535" s="9">
        <v>15441</v>
      </c>
      <c r="G4535" s="9">
        <v>5117</v>
      </c>
      <c r="H4535" s="61">
        <v>3688</v>
      </c>
      <c r="I4535" s="9">
        <v>0</v>
      </c>
      <c r="J4535" s="9">
        <v>0</v>
      </c>
      <c r="K4535" s="9">
        <v>28647</v>
      </c>
      <c r="L4535" s="84">
        <v>0</v>
      </c>
      <c r="M4535" s="84">
        <v>0</v>
      </c>
      <c r="O4535" s="11">
        <f t="shared" si="836"/>
        <v>52893</v>
      </c>
      <c r="P4535" s="11">
        <v>25827</v>
      </c>
      <c r="Q4535" s="11">
        <f t="shared" si="837"/>
        <v>2820</v>
      </c>
      <c r="S4535" s="11">
        <f t="shared" si="838"/>
        <v>27066</v>
      </c>
      <c r="T4535" s="11">
        <f t="shared" si="839"/>
        <v>27066</v>
      </c>
      <c r="U4535" s="11">
        <f t="shared" si="840"/>
        <v>84</v>
      </c>
      <c r="V4535" s="11">
        <f t="shared" si="835"/>
        <v>27066</v>
      </c>
      <c r="W4535" s="12">
        <f t="shared" si="841"/>
        <v>1</v>
      </c>
      <c r="X4535" s="11">
        <f t="shared" si="842"/>
        <v>0</v>
      </c>
      <c r="Y4535" s="12">
        <f t="shared" si="843"/>
        <v>0</v>
      </c>
      <c r="AH4535" s="11"/>
    </row>
    <row r="4536" spans="1:34">
      <c r="A4536" s="1">
        <v>39233</v>
      </c>
      <c r="B4536" s="7" t="s">
        <v>61</v>
      </c>
      <c r="C4536" s="8" t="str">
        <f t="shared" si="844"/>
        <v>Thur</v>
      </c>
      <c r="E4536" s="10">
        <v>0</v>
      </c>
      <c r="F4536" s="9">
        <v>15174</v>
      </c>
      <c r="G4536" s="9">
        <v>4935</v>
      </c>
      <c r="H4536" s="61">
        <v>3461</v>
      </c>
      <c r="I4536" s="9">
        <v>0</v>
      </c>
      <c r="J4536" s="9">
        <v>0</v>
      </c>
      <c r="K4536" s="9">
        <v>28122</v>
      </c>
      <c r="L4536" s="84">
        <v>0</v>
      </c>
      <c r="M4536" s="84">
        <v>0</v>
      </c>
      <c r="O4536" s="11">
        <f t="shared" si="836"/>
        <v>51692</v>
      </c>
      <c r="P4536" s="11">
        <v>25669</v>
      </c>
      <c r="Q4536" s="11">
        <f t="shared" si="837"/>
        <v>2453</v>
      </c>
      <c r="S4536" s="11">
        <f t="shared" si="838"/>
        <v>26023</v>
      </c>
      <c r="T4536" s="11">
        <f t="shared" si="839"/>
        <v>26023</v>
      </c>
      <c r="U4536" s="11">
        <f t="shared" si="840"/>
        <v>-1043</v>
      </c>
      <c r="V4536" s="11">
        <f t="shared" si="835"/>
        <v>26023</v>
      </c>
      <c r="W4536" s="12">
        <f t="shared" si="841"/>
        <v>1</v>
      </c>
      <c r="X4536" s="11">
        <f t="shared" si="842"/>
        <v>0</v>
      </c>
      <c r="Y4536" s="12">
        <f t="shared" si="843"/>
        <v>0</v>
      </c>
      <c r="AH4536" s="11"/>
    </row>
    <row r="4537" spans="1:34">
      <c r="A4537" s="1">
        <v>39234</v>
      </c>
      <c r="B4537" s="7" t="s">
        <v>62</v>
      </c>
      <c r="C4537" s="8" t="str">
        <f t="shared" si="844"/>
        <v>Fri</v>
      </c>
      <c r="F4537" s="9">
        <v>14365</v>
      </c>
      <c r="G4537" s="9">
        <v>4548</v>
      </c>
      <c r="H4537" s="61">
        <v>2985</v>
      </c>
      <c r="I4537" s="9">
        <v>0</v>
      </c>
      <c r="J4537" s="9">
        <v>0</v>
      </c>
      <c r="K4537" s="9">
        <v>27264</v>
      </c>
      <c r="L4537" s="84">
        <v>0</v>
      </c>
      <c r="M4537" s="84">
        <v>0</v>
      </c>
      <c r="O4537" s="11">
        <f t="shared" si="836"/>
        <v>49162</v>
      </c>
      <c r="P4537" s="11">
        <v>25520</v>
      </c>
      <c r="Q4537" s="11">
        <f t="shared" si="837"/>
        <v>1744</v>
      </c>
      <c r="S4537" s="11">
        <f t="shared" ref="S4537:S4566" si="845">O4537-P4537</f>
        <v>23642</v>
      </c>
      <c r="T4537" s="11">
        <f t="shared" ref="T4537:T4566" si="846">SUM(L4537:M4537,V4537)</f>
        <v>23642</v>
      </c>
      <c r="U4537" s="11">
        <f t="shared" ref="U4537:U4566" si="847">S4537-S4536</f>
        <v>-2381</v>
      </c>
      <c r="V4537" s="11">
        <f t="shared" si="835"/>
        <v>23642</v>
      </c>
      <c r="W4537" s="12">
        <f t="shared" ref="W4537:W4566" si="848">V4537/S4537</f>
        <v>1</v>
      </c>
      <c r="X4537" s="11">
        <f t="shared" ref="X4537:X4566" si="849">SUM(L4537:M4537)</f>
        <v>0</v>
      </c>
      <c r="Y4537" s="12">
        <f t="shared" ref="Y4537:Y4566" si="850">X4537/S4537</f>
        <v>0</v>
      </c>
      <c r="AH4537" s="11"/>
    </row>
    <row r="4538" spans="1:34">
      <c r="A4538" s="1">
        <v>39235</v>
      </c>
      <c r="B4538" s="7" t="s">
        <v>62</v>
      </c>
      <c r="C4538" s="8" t="str">
        <f t="shared" si="844"/>
        <v>Sat</v>
      </c>
      <c r="F4538" s="9">
        <v>13564</v>
      </c>
      <c r="G4538" s="9">
        <v>4090</v>
      </c>
      <c r="H4538" s="61">
        <v>2290</v>
      </c>
      <c r="I4538" s="9">
        <v>0</v>
      </c>
      <c r="J4538" s="9">
        <v>0</v>
      </c>
      <c r="K4538" s="9">
        <v>2545</v>
      </c>
      <c r="L4538" s="84">
        <v>0</v>
      </c>
      <c r="M4538" s="84">
        <v>0</v>
      </c>
      <c r="O4538" s="11">
        <f t="shared" si="836"/>
        <v>22489</v>
      </c>
      <c r="P4538" s="11">
        <v>0</v>
      </c>
      <c r="Q4538" s="11">
        <f t="shared" si="837"/>
        <v>2545</v>
      </c>
      <c r="S4538" s="11">
        <f t="shared" si="845"/>
        <v>22489</v>
      </c>
      <c r="T4538" s="11">
        <f t="shared" si="846"/>
        <v>22489</v>
      </c>
      <c r="U4538" s="11">
        <f t="shared" si="847"/>
        <v>-1153</v>
      </c>
      <c r="V4538" s="11">
        <f t="shared" si="835"/>
        <v>22489</v>
      </c>
      <c r="W4538" s="12">
        <f t="shared" si="848"/>
        <v>1</v>
      </c>
      <c r="X4538" s="11">
        <f t="shared" si="849"/>
        <v>0</v>
      </c>
      <c r="Y4538" s="12">
        <f t="shared" si="850"/>
        <v>0</v>
      </c>
      <c r="AH4538" s="11"/>
    </row>
    <row r="4539" spans="1:34">
      <c r="A4539" s="1">
        <v>39236</v>
      </c>
      <c r="B4539" s="7" t="s">
        <v>62</v>
      </c>
      <c r="C4539" s="8" t="str">
        <f t="shared" si="844"/>
        <v>Sun</v>
      </c>
      <c r="F4539" s="9">
        <v>14927</v>
      </c>
      <c r="G4539" s="9">
        <v>4547</v>
      </c>
      <c r="H4539" s="61">
        <v>2742</v>
      </c>
      <c r="I4539" s="9">
        <v>0</v>
      </c>
      <c r="J4539" s="9">
        <v>0</v>
      </c>
      <c r="K4539" s="9">
        <v>2615</v>
      </c>
      <c r="L4539" s="84">
        <v>0</v>
      </c>
      <c r="M4539" s="84">
        <v>0</v>
      </c>
      <c r="O4539" s="11">
        <f t="shared" si="836"/>
        <v>24831</v>
      </c>
      <c r="P4539" s="11">
        <v>0</v>
      </c>
      <c r="Q4539" s="11">
        <f t="shared" si="837"/>
        <v>2615</v>
      </c>
      <c r="S4539" s="11">
        <f t="shared" si="845"/>
        <v>24831</v>
      </c>
      <c r="T4539" s="11">
        <f t="shared" si="846"/>
        <v>24831</v>
      </c>
      <c r="U4539" s="11">
        <f t="shared" si="847"/>
        <v>2342</v>
      </c>
      <c r="V4539" s="11">
        <f t="shared" si="835"/>
        <v>24831</v>
      </c>
      <c r="W4539" s="12">
        <f t="shared" si="848"/>
        <v>1</v>
      </c>
      <c r="X4539" s="11">
        <f t="shared" si="849"/>
        <v>0</v>
      </c>
      <c r="Y4539" s="12">
        <f t="shared" si="850"/>
        <v>0</v>
      </c>
      <c r="AH4539" s="11"/>
    </row>
    <row r="4540" spans="1:34">
      <c r="A4540" s="1">
        <v>39237</v>
      </c>
      <c r="B4540" s="7" t="s">
        <v>62</v>
      </c>
      <c r="C4540" s="8" t="str">
        <f t="shared" si="844"/>
        <v>Mon</v>
      </c>
      <c r="F4540" s="9">
        <v>15243</v>
      </c>
      <c r="G4540" s="9">
        <v>4989</v>
      </c>
      <c r="H4540" s="61">
        <v>3520</v>
      </c>
      <c r="I4540" s="9">
        <v>0</v>
      </c>
      <c r="J4540" s="9">
        <v>0</v>
      </c>
      <c r="K4540" s="9">
        <v>2508</v>
      </c>
      <c r="L4540" s="84">
        <v>0</v>
      </c>
      <c r="M4540" s="84">
        <v>0</v>
      </c>
      <c r="O4540" s="11">
        <f t="shared" si="836"/>
        <v>26260</v>
      </c>
      <c r="P4540" s="11">
        <v>0</v>
      </c>
      <c r="Q4540" s="11">
        <f t="shared" si="837"/>
        <v>2508</v>
      </c>
      <c r="S4540" s="11">
        <f t="shared" si="845"/>
        <v>26260</v>
      </c>
      <c r="T4540" s="11">
        <f t="shared" si="846"/>
        <v>26260</v>
      </c>
      <c r="U4540" s="11">
        <f t="shared" si="847"/>
        <v>1429</v>
      </c>
      <c r="V4540" s="11">
        <f t="shared" si="835"/>
        <v>26260</v>
      </c>
      <c r="W4540" s="12">
        <f t="shared" si="848"/>
        <v>1</v>
      </c>
      <c r="X4540" s="11">
        <f t="shared" si="849"/>
        <v>0</v>
      </c>
      <c r="Y4540" s="12">
        <f t="shared" si="850"/>
        <v>0</v>
      </c>
      <c r="AH4540" s="11"/>
    </row>
    <row r="4541" spans="1:34">
      <c r="A4541" s="1">
        <v>39238</v>
      </c>
      <c r="B4541" s="7" t="s">
        <v>62</v>
      </c>
      <c r="C4541" s="8" t="str">
        <f t="shared" si="844"/>
        <v>Tue</v>
      </c>
      <c r="F4541" s="9">
        <v>15374</v>
      </c>
      <c r="G4541" s="9">
        <v>4947</v>
      </c>
      <c r="H4541" s="61">
        <v>3635</v>
      </c>
      <c r="I4541" s="9">
        <v>0</v>
      </c>
      <c r="J4541" s="9">
        <v>0</v>
      </c>
      <c r="K4541" s="9">
        <v>14145</v>
      </c>
      <c r="L4541" s="84">
        <v>0</v>
      </c>
      <c r="M4541" s="84">
        <v>0</v>
      </c>
      <c r="O4541" s="11">
        <f t="shared" si="836"/>
        <v>38101</v>
      </c>
      <c r="P4541" s="11">
        <v>11361</v>
      </c>
      <c r="Q4541" s="11">
        <f t="shared" si="837"/>
        <v>2784</v>
      </c>
      <c r="S4541" s="11">
        <f t="shared" si="845"/>
        <v>26740</v>
      </c>
      <c r="T4541" s="11">
        <f t="shared" si="846"/>
        <v>26740</v>
      </c>
      <c r="U4541" s="11">
        <f t="shared" si="847"/>
        <v>480</v>
      </c>
      <c r="V4541" s="11">
        <f t="shared" si="835"/>
        <v>26740</v>
      </c>
      <c r="W4541" s="12">
        <f t="shared" si="848"/>
        <v>1</v>
      </c>
      <c r="X4541" s="11">
        <f t="shared" si="849"/>
        <v>0</v>
      </c>
      <c r="Y4541" s="12">
        <f t="shared" si="850"/>
        <v>0</v>
      </c>
      <c r="AH4541" s="11"/>
    </row>
    <row r="4542" spans="1:34">
      <c r="A4542" s="1">
        <v>39239</v>
      </c>
      <c r="B4542" s="7" t="s">
        <v>62</v>
      </c>
      <c r="C4542" s="8" t="str">
        <f t="shared" si="844"/>
        <v>Wed</v>
      </c>
      <c r="F4542" s="9">
        <v>15658</v>
      </c>
      <c r="G4542" s="9">
        <v>5093</v>
      </c>
      <c r="H4542" s="61">
        <v>4085</v>
      </c>
      <c r="I4542" s="9">
        <v>0</v>
      </c>
      <c r="J4542" s="9">
        <v>0</v>
      </c>
      <c r="K4542" s="9">
        <v>3568</v>
      </c>
      <c r="L4542" s="84">
        <v>0</v>
      </c>
      <c r="M4542" s="84">
        <v>0</v>
      </c>
      <c r="O4542" s="11">
        <f t="shared" si="836"/>
        <v>28404</v>
      </c>
      <c r="P4542" s="11">
        <v>852</v>
      </c>
      <c r="Q4542" s="11">
        <f t="shared" si="837"/>
        <v>2716</v>
      </c>
      <c r="S4542" s="11">
        <f t="shared" si="845"/>
        <v>27552</v>
      </c>
      <c r="T4542" s="11">
        <f t="shared" si="846"/>
        <v>27552</v>
      </c>
      <c r="U4542" s="11">
        <f t="shared" si="847"/>
        <v>812</v>
      </c>
      <c r="V4542" s="11">
        <f t="shared" si="835"/>
        <v>27552</v>
      </c>
      <c r="W4542" s="12">
        <f t="shared" si="848"/>
        <v>1</v>
      </c>
      <c r="X4542" s="11">
        <f t="shared" si="849"/>
        <v>0</v>
      </c>
      <c r="Y4542" s="12">
        <f t="shared" si="850"/>
        <v>0</v>
      </c>
      <c r="AH4542" s="11"/>
    </row>
    <row r="4543" spans="1:34">
      <c r="A4543" s="1">
        <v>39240</v>
      </c>
      <c r="B4543" s="7" t="s">
        <v>62</v>
      </c>
      <c r="C4543" s="8" t="str">
        <f t="shared" si="844"/>
        <v>Thur</v>
      </c>
      <c r="F4543" s="9">
        <v>15075</v>
      </c>
      <c r="G4543" s="9">
        <v>4887</v>
      </c>
      <c r="H4543" s="61">
        <v>5711</v>
      </c>
      <c r="I4543" s="9">
        <v>0</v>
      </c>
      <c r="J4543" s="9">
        <v>0</v>
      </c>
      <c r="K4543" s="9">
        <v>28204</v>
      </c>
      <c r="L4543" s="84">
        <v>0</v>
      </c>
      <c r="M4543" s="84">
        <v>0</v>
      </c>
      <c r="O4543" s="11">
        <f t="shared" si="836"/>
        <v>53877</v>
      </c>
      <c r="P4543" s="11">
        <v>25529</v>
      </c>
      <c r="Q4543" s="11">
        <f t="shared" si="837"/>
        <v>2675</v>
      </c>
      <c r="S4543" s="11">
        <f t="shared" si="845"/>
        <v>28348</v>
      </c>
      <c r="T4543" s="11">
        <f t="shared" si="846"/>
        <v>28348</v>
      </c>
      <c r="U4543" s="11">
        <f t="shared" si="847"/>
        <v>796</v>
      </c>
      <c r="V4543" s="11">
        <f t="shared" si="835"/>
        <v>28348</v>
      </c>
      <c r="W4543" s="12">
        <f t="shared" si="848"/>
        <v>1</v>
      </c>
      <c r="X4543" s="11">
        <f t="shared" si="849"/>
        <v>0</v>
      </c>
      <c r="Y4543" s="12">
        <f t="shared" si="850"/>
        <v>0</v>
      </c>
      <c r="AH4543" s="11"/>
    </row>
    <row r="4544" spans="1:34">
      <c r="A4544" s="1">
        <v>39241</v>
      </c>
      <c r="B4544" s="7" t="s">
        <v>62</v>
      </c>
      <c r="C4544" s="8" t="str">
        <f t="shared" si="844"/>
        <v>Fri</v>
      </c>
      <c r="F4544" s="9">
        <v>13761</v>
      </c>
      <c r="G4544" s="9">
        <v>4067</v>
      </c>
      <c r="H4544" s="61">
        <v>6050</v>
      </c>
      <c r="I4544" s="9">
        <v>0</v>
      </c>
      <c r="J4544" s="9">
        <v>0</v>
      </c>
      <c r="K4544" s="9">
        <v>25617</v>
      </c>
      <c r="L4544" s="84">
        <v>0</v>
      </c>
      <c r="M4544" s="84">
        <v>0</v>
      </c>
      <c r="O4544" s="11">
        <f t="shared" si="836"/>
        <v>49495</v>
      </c>
      <c r="P4544" s="11">
        <v>23723</v>
      </c>
      <c r="Q4544" s="11">
        <f t="shared" si="837"/>
        <v>1894</v>
      </c>
      <c r="S4544" s="11">
        <f t="shared" si="845"/>
        <v>25772</v>
      </c>
      <c r="T4544" s="11">
        <f t="shared" si="846"/>
        <v>25772</v>
      </c>
      <c r="U4544" s="11">
        <f t="shared" si="847"/>
        <v>-2576</v>
      </c>
      <c r="V4544" s="11">
        <f t="shared" si="835"/>
        <v>25772</v>
      </c>
      <c r="W4544" s="12">
        <f t="shared" si="848"/>
        <v>1</v>
      </c>
      <c r="X4544" s="11">
        <f t="shared" si="849"/>
        <v>0</v>
      </c>
      <c r="Y4544" s="12">
        <f t="shared" si="850"/>
        <v>0</v>
      </c>
      <c r="AH4544" s="11"/>
    </row>
    <row r="4545" spans="1:34">
      <c r="A4545" s="1">
        <v>39242</v>
      </c>
      <c r="B4545" s="7" t="s">
        <v>62</v>
      </c>
      <c r="C4545" s="8" t="str">
        <f t="shared" si="844"/>
        <v>Sat</v>
      </c>
      <c r="F4545" s="9">
        <v>13061</v>
      </c>
      <c r="G4545" s="9">
        <v>3764</v>
      </c>
      <c r="H4545" s="61">
        <v>5863</v>
      </c>
      <c r="I4545" s="9">
        <v>0</v>
      </c>
      <c r="J4545" s="9">
        <v>0</v>
      </c>
      <c r="K4545" s="9">
        <v>2563</v>
      </c>
      <c r="L4545" s="84">
        <v>0</v>
      </c>
      <c r="M4545" s="84">
        <v>0</v>
      </c>
      <c r="O4545" s="11">
        <f t="shared" si="836"/>
        <v>25251</v>
      </c>
      <c r="P4545" s="11">
        <v>0</v>
      </c>
      <c r="Q4545" s="11">
        <f t="shared" si="837"/>
        <v>2563</v>
      </c>
      <c r="S4545" s="11">
        <f t="shared" si="845"/>
        <v>25251</v>
      </c>
      <c r="T4545" s="11">
        <f t="shared" si="846"/>
        <v>25251</v>
      </c>
      <c r="U4545" s="11">
        <f t="shared" si="847"/>
        <v>-521</v>
      </c>
      <c r="V4545" s="11">
        <f t="shared" si="835"/>
        <v>25251</v>
      </c>
      <c r="W4545" s="12">
        <f t="shared" si="848"/>
        <v>1</v>
      </c>
      <c r="X4545" s="11">
        <f t="shared" si="849"/>
        <v>0</v>
      </c>
      <c r="Y4545" s="12">
        <f t="shared" si="850"/>
        <v>0</v>
      </c>
      <c r="AH4545" s="11"/>
    </row>
    <row r="4546" spans="1:34">
      <c r="A4546" s="1">
        <v>39243</v>
      </c>
      <c r="B4546" s="7" t="s">
        <v>62</v>
      </c>
      <c r="C4546" s="8" t="str">
        <f t="shared" si="844"/>
        <v>Sun</v>
      </c>
      <c r="F4546" s="9">
        <v>13992</v>
      </c>
      <c r="G4546" s="9">
        <v>4139</v>
      </c>
      <c r="H4546" s="61">
        <v>4585</v>
      </c>
      <c r="I4546" s="9">
        <v>0</v>
      </c>
      <c r="J4546" s="9">
        <v>0</v>
      </c>
      <c r="K4546" s="9">
        <v>2684</v>
      </c>
      <c r="L4546" s="84">
        <v>0</v>
      </c>
      <c r="M4546" s="84">
        <v>0</v>
      </c>
      <c r="O4546" s="11">
        <f t="shared" si="836"/>
        <v>25400</v>
      </c>
      <c r="P4546" s="11">
        <v>0</v>
      </c>
      <c r="Q4546" s="11">
        <f t="shared" si="837"/>
        <v>2684</v>
      </c>
      <c r="S4546" s="11">
        <f t="shared" si="845"/>
        <v>25400</v>
      </c>
      <c r="T4546" s="11">
        <f t="shared" si="846"/>
        <v>25400</v>
      </c>
      <c r="U4546" s="11">
        <f t="shared" si="847"/>
        <v>149</v>
      </c>
      <c r="V4546" s="11">
        <f t="shared" si="835"/>
        <v>25400</v>
      </c>
      <c r="W4546" s="12">
        <f t="shared" si="848"/>
        <v>1</v>
      </c>
      <c r="X4546" s="11">
        <f t="shared" si="849"/>
        <v>0</v>
      </c>
      <c r="Y4546" s="12">
        <f t="shared" si="850"/>
        <v>0</v>
      </c>
      <c r="AH4546" s="11"/>
    </row>
    <row r="4547" spans="1:34">
      <c r="A4547" s="1">
        <v>39244</v>
      </c>
      <c r="B4547" s="7" t="s">
        <v>62</v>
      </c>
      <c r="C4547" s="8" t="str">
        <f t="shared" si="844"/>
        <v>Mon</v>
      </c>
      <c r="F4547" s="9">
        <v>15313</v>
      </c>
      <c r="G4547" s="9">
        <v>4845</v>
      </c>
      <c r="H4547" s="61">
        <v>5201</v>
      </c>
      <c r="I4547" s="9">
        <v>0</v>
      </c>
      <c r="J4547" s="9">
        <v>0</v>
      </c>
      <c r="K4547" s="9">
        <v>3891</v>
      </c>
      <c r="L4547" s="84">
        <v>0</v>
      </c>
      <c r="M4547" s="84">
        <v>0</v>
      </c>
      <c r="O4547" s="11">
        <f t="shared" si="836"/>
        <v>29250</v>
      </c>
      <c r="P4547" s="11">
        <v>1035</v>
      </c>
      <c r="Q4547" s="11">
        <f t="shared" si="837"/>
        <v>2856</v>
      </c>
      <c r="S4547" s="11">
        <f t="shared" si="845"/>
        <v>28215</v>
      </c>
      <c r="T4547" s="11">
        <f t="shared" si="846"/>
        <v>28215</v>
      </c>
      <c r="U4547" s="11">
        <f t="shared" si="847"/>
        <v>2815</v>
      </c>
      <c r="V4547" s="11">
        <f t="shared" ref="V4547:V4610" si="851">SUM(F4547:K4547)-P4547</f>
        <v>28215</v>
      </c>
      <c r="W4547" s="12">
        <f t="shared" si="848"/>
        <v>1</v>
      </c>
      <c r="X4547" s="11">
        <f t="shared" si="849"/>
        <v>0</v>
      </c>
      <c r="Y4547" s="12">
        <f t="shared" si="850"/>
        <v>0</v>
      </c>
      <c r="AH4547" s="11"/>
    </row>
    <row r="4548" spans="1:34">
      <c r="A4548" s="1">
        <v>39245</v>
      </c>
      <c r="B4548" s="7" t="s">
        <v>62</v>
      </c>
      <c r="C4548" s="8" t="str">
        <f t="shared" si="844"/>
        <v>Tue</v>
      </c>
      <c r="F4548" s="9">
        <v>15514</v>
      </c>
      <c r="G4548" s="9">
        <v>4977</v>
      </c>
      <c r="H4548" s="61">
        <v>3813</v>
      </c>
      <c r="I4548" s="9">
        <v>0</v>
      </c>
      <c r="J4548" s="9">
        <v>0</v>
      </c>
      <c r="K4548" s="9">
        <v>11852</v>
      </c>
      <c r="L4548" s="84">
        <v>0</v>
      </c>
      <c r="M4548" s="84">
        <v>0</v>
      </c>
      <c r="O4548" s="11">
        <f t="shared" ref="O4548:O4611" si="852">SUM(F4548:M4548)</f>
        <v>36156</v>
      </c>
      <c r="P4548" s="11">
        <v>9246</v>
      </c>
      <c r="Q4548" s="11">
        <f t="shared" ref="Q4548:Q4611" si="853">K4548-P4548</f>
        <v>2606</v>
      </c>
      <c r="S4548" s="11">
        <f t="shared" si="845"/>
        <v>26910</v>
      </c>
      <c r="T4548" s="11">
        <f t="shared" si="846"/>
        <v>26910</v>
      </c>
      <c r="U4548" s="11">
        <f t="shared" si="847"/>
        <v>-1305</v>
      </c>
      <c r="V4548" s="11">
        <f t="shared" si="851"/>
        <v>26910</v>
      </c>
      <c r="W4548" s="12">
        <f t="shared" si="848"/>
        <v>1</v>
      </c>
      <c r="X4548" s="11">
        <f t="shared" si="849"/>
        <v>0</v>
      </c>
      <c r="Y4548" s="12">
        <f t="shared" si="850"/>
        <v>0</v>
      </c>
      <c r="AH4548" s="11"/>
    </row>
    <row r="4549" spans="1:34">
      <c r="A4549" s="1">
        <v>39246</v>
      </c>
      <c r="B4549" s="7" t="s">
        <v>62</v>
      </c>
      <c r="C4549" s="8" t="str">
        <f t="shared" si="844"/>
        <v>Wed</v>
      </c>
      <c r="F4549" s="9">
        <v>15577</v>
      </c>
      <c r="G4549" s="9">
        <v>5057</v>
      </c>
      <c r="H4549" s="61">
        <v>3883</v>
      </c>
      <c r="I4549" s="9">
        <v>0</v>
      </c>
      <c r="J4549" s="9">
        <v>0</v>
      </c>
      <c r="K4549" s="9">
        <v>2380</v>
      </c>
      <c r="L4549" s="84">
        <v>0</v>
      </c>
      <c r="M4549" s="84">
        <v>0</v>
      </c>
      <c r="O4549" s="11">
        <f t="shared" si="852"/>
        <v>26897</v>
      </c>
      <c r="P4549" s="11">
        <v>0</v>
      </c>
      <c r="Q4549" s="11">
        <f t="shared" si="853"/>
        <v>2380</v>
      </c>
      <c r="S4549" s="11">
        <f t="shared" si="845"/>
        <v>26897</v>
      </c>
      <c r="T4549" s="11">
        <f t="shared" si="846"/>
        <v>26897</v>
      </c>
      <c r="U4549" s="11">
        <f t="shared" si="847"/>
        <v>-13</v>
      </c>
      <c r="V4549" s="11">
        <f t="shared" si="851"/>
        <v>26897</v>
      </c>
      <c r="W4549" s="12">
        <f t="shared" si="848"/>
        <v>1</v>
      </c>
      <c r="X4549" s="11">
        <f t="shared" si="849"/>
        <v>0</v>
      </c>
      <c r="Y4549" s="12">
        <f t="shared" si="850"/>
        <v>0</v>
      </c>
      <c r="AH4549" s="11"/>
    </row>
    <row r="4550" spans="1:34">
      <c r="A4550" s="1">
        <v>39247</v>
      </c>
      <c r="B4550" s="7" t="s">
        <v>62</v>
      </c>
      <c r="C4550" s="8" t="str">
        <f t="shared" si="844"/>
        <v>Thur</v>
      </c>
      <c r="F4550" s="9">
        <v>16271</v>
      </c>
      <c r="G4550" s="9">
        <v>5161</v>
      </c>
      <c r="H4550" s="61">
        <v>3785</v>
      </c>
      <c r="I4550" s="9">
        <v>0</v>
      </c>
      <c r="J4550" s="9">
        <v>0</v>
      </c>
      <c r="K4550" s="9">
        <v>2291</v>
      </c>
      <c r="L4550" s="84">
        <v>0</v>
      </c>
      <c r="M4550" s="84">
        <v>0</v>
      </c>
      <c r="O4550" s="11">
        <f t="shared" si="852"/>
        <v>27508</v>
      </c>
      <c r="P4550" s="11">
        <v>0</v>
      </c>
      <c r="Q4550" s="11">
        <f t="shared" si="853"/>
        <v>2291</v>
      </c>
      <c r="S4550" s="11">
        <f t="shared" si="845"/>
        <v>27508</v>
      </c>
      <c r="T4550" s="11">
        <f t="shared" si="846"/>
        <v>27508</v>
      </c>
      <c r="U4550" s="11">
        <f t="shared" si="847"/>
        <v>611</v>
      </c>
      <c r="V4550" s="11">
        <f t="shared" si="851"/>
        <v>27508</v>
      </c>
      <c r="W4550" s="12">
        <f t="shared" si="848"/>
        <v>1</v>
      </c>
      <c r="X4550" s="11">
        <f t="shared" si="849"/>
        <v>0</v>
      </c>
      <c r="Y4550" s="12">
        <f t="shared" si="850"/>
        <v>0</v>
      </c>
      <c r="AH4550" s="11"/>
    </row>
    <row r="4551" spans="1:34">
      <c r="A4551" s="1">
        <v>39248</v>
      </c>
      <c r="B4551" s="7" t="s">
        <v>62</v>
      </c>
      <c r="C4551" s="8" t="str">
        <f t="shared" si="844"/>
        <v>Fri</v>
      </c>
      <c r="F4551" s="9">
        <v>15200</v>
      </c>
      <c r="G4551" s="9">
        <v>4629</v>
      </c>
      <c r="H4551" s="61">
        <v>3864</v>
      </c>
      <c r="I4551" s="9">
        <v>0</v>
      </c>
      <c r="J4551" s="9">
        <v>0</v>
      </c>
      <c r="K4551" s="9">
        <v>2659</v>
      </c>
      <c r="L4551" s="84">
        <v>0</v>
      </c>
      <c r="M4551" s="84">
        <v>0</v>
      </c>
      <c r="O4551" s="11">
        <f t="shared" si="852"/>
        <v>26352</v>
      </c>
      <c r="P4551" s="11">
        <v>0</v>
      </c>
      <c r="Q4551" s="11">
        <f t="shared" si="853"/>
        <v>2659</v>
      </c>
      <c r="S4551" s="11">
        <f t="shared" si="845"/>
        <v>26352</v>
      </c>
      <c r="T4551" s="11">
        <f t="shared" si="846"/>
        <v>26352</v>
      </c>
      <c r="U4551" s="11">
        <f t="shared" si="847"/>
        <v>-1156</v>
      </c>
      <c r="V4551" s="11">
        <f t="shared" si="851"/>
        <v>26352</v>
      </c>
      <c r="W4551" s="12">
        <f t="shared" si="848"/>
        <v>1</v>
      </c>
      <c r="X4551" s="11">
        <f t="shared" si="849"/>
        <v>0</v>
      </c>
      <c r="Y4551" s="12">
        <f t="shared" si="850"/>
        <v>0</v>
      </c>
      <c r="AH4551" s="11"/>
    </row>
    <row r="4552" spans="1:34">
      <c r="A4552" s="1">
        <v>39249</v>
      </c>
      <c r="B4552" s="7" t="s">
        <v>62</v>
      </c>
      <c r="C4552" s="8" t="str">
        <f t="shared" si="844"/>
        <v>Sat</v>
      </c>
      <c r="F4552" s="9">
        <v>13922</v>
      </c>
      <c r="G4552" s="9">
        <v>4126</v>
      </c>
      <c r="H4552" s="61">
        <v>3729</v>
      </c>
      <c r="I4552" s="9">
        <v>0</v>
      </c>
      <c r="J4552" s="9">
        <v>0</v>
      </c>
      <c r="K4552" s="9">
        <v>2653</v>
      </c>
      <c r="L4552" s="84">
        <v>0</v>
      </c>
      <c r="M4552" s="84">
        <v>0</v>
      </c>
      <c r="O4552" s="11">
        <f t="shared" si="852"/>
        <v>24430</v>
      </c>
      <c r="P4552" s="11">
        <v>0</v>
      </c>
      <c r="Q4552" s="11">
        <f t="shared" si="853"/>
        <v>2653</v>
      </c>
      <c r="S4552" s="11">
        <f t="shared" si="845"/>
        <v>24430</v>
      </c>
      <c r="T4552" s="11">
        <f t="shared" si="846"/>
        <v>24430</v>
      </c>
      <c r="U4552" s="11">
        <f t="shared" si="847"/>
        <v>-1922</v>
      </c>
      <c r="V4552" s="11">
        <f t="shared" si="851"/>
        <v>24430</v>
      </c>
      <c r="W4552" s="12">
        <f t="shared" si="848"/>
        <v>1</v>
      </c>
      <c r="X4552" s="11">
        <f t="shared" si="849"/>
        <v>0</v>
      </c>
      <c r="Y4552" s="12">
        <f t="shared" si="850"/>
        <v>0</v>
      </c>
      <c r="AH4552" s="11"/>
    </row>
    <row r="4553" spans="1:34">
      <c r="A4553" s="1">
        <v>39250</v>
      </c>
      <c r="B4553" s="7" t="s">
        <v>62</v>
      </c>
      <c r="C4553" s="8" t="str">
        <f t="shared" si="844"/>
        <v>Sun</v>
      </c>
      <c r="F4553" s="9">
        <v>13825</v>
      </c>
      <c r="G4553" s="9">
        <v>4313</v>
      </c>
      <c r="H4553" s="61">
        <v>3323</v>
      </c>
      <c r="I4553" s="9">
        <v>0</v>
      </c>
      <c r="J4553" s="9">
        <v>0</v>
      </c>
      <c r="K4553" s="9">
        <v>5937</v>
      </c>
      <c r="L4553" s="84">
        <v>0</v>
      </c>
      <c r="M4553" s="84">
        <v>0</v>
      </c>
      <c r="O4553" s="11">
        <f t="shared" si="852"/>
        <v>27398</v>
      </c>
      <c r="P4553" s="11">
        <v>3097</v>
      </c>
      <c r="Q4553" s="11">
        <f t="shared" si="853"/>
        <v>2840</v>
      </c>
      <c r="S4553" s="11">
        <f t="shared" si="845"/>
        <v>24301</v>
      </c>
      <c r="T4553" s="11">
        <f t="shared" si="846"/>
        <v>24301</v>
      </c>
      <c r="U4553" s="11">
        <f t="shared" si="847"/>
        <v>-129</v>
      </c>
      <c r="V4553" s="11">
        <f t="shared" si="851"/>
        <v>24301</v>
      </c>
      <c r="W4553" s="12">
        <f t="shared" si="848"/>
        <v>1</v>
      </c>
      <c r="X4553" s="11">
        <f t="shared" si="849"/>
        <v>0</v>
      </c>
      <c r="Y4553" s="12">
        <f t="shared" si="850"/>
        <v>0</v>
      </c>
      <c r="AH4553" s="11"/>
    </row>
    <row r="4554" spans="1:34">
      <c r="A4554" s="1">
        <v>39251</v>
      </c>
      <c r="B4554" s="7" t="s">
        <v>62</v>
      </c>
      <c r="C4554" s="8" t="str">
        <f t="shared" si="844"/>
        <v>Mon</v>
      </c>
      <c r="F4554" s="9">
        <v>14596</v>
      </c>
      <c r="G4554" s="9">
        <v>4310</v>
      </c>
      <c r="H4554" s="61">
        <v>3217</v>
      </c>
      <c r="I4554" s="9">
        <v>0</v>
      </c>
      <c r="J4554" s="9">
        <v>0</v>
      </c>
      <c r="K4554" s="9">
        <v>26709</v>
      </c>
      <c r="L4554" s="84">
        <v>0</v>
      </c>
      <c r="M4554" s="84">
        <v>0</v>
      </c>
      <c r="O4554" s="11">
        <f t="shared" si="852"/>
        <v>48832</v>
      </c>
      <c r="P4554" s="11">
        <v>24541</v>
      </c>
      <c r="Q4554" s="11">
        <f t="shared" si="853"/>
        <v>2168</v>
      </c>
      <c r="S4554" s="11">
        <f t="shared" si="845"/>
        <v>24291</v>
      </c>
      <c r="T4554" s="11">
        <f t="shared" si="846"/>
        <v>24291</v>
      </c>
      <c r="U4554" s="11">
        <f t="shared" si="847"/>
        <v>-10</v>
      </c>
      <c r="V4554" s="11">
        <f t="shared" si="851"/>
        <v>24291</v>
      </c>
      <c r="W4554" s="12">
        <f t="shared" si="848"/>
        <v>1</v>
      </c>
      <c r="X4554" s="11">
        <f t="shared" si="849"/>
        <v>0</v>
      </c>
      <c r="Y4554" s="12">
        <f t="shared" si="850"/>
        <v>0</v>
      </c>
      <c r="AH4554" s="11"/>
    </row>
    <row r="4555" spans="1:34">
      <c r="A4555" s="1">
        <v>39252</v>
      </c>
      <c r="B4555" s="7" t="s">
        <v>62</v>
      </c>
      <c r="C4555" s="8" t="str">
        <f t="shared" si="844"/>
        <v>Tue</v>
      </c>
      <c r="F4555" s="9">
        <v>14441</v>
      </c>
      <c r="G4555" s="9">
        <v>4405</v>
      </c>
      <c r="H4555" s="61">
        <v>2808</v>
      </c>
      <c r="I4555" s="9">
        <v>0</v>
      </c>
      <c r="J4555" s="9">
        <v>0</v>
      </c>
      <c r="K4555" s="9">
        <v>28107</v>
      </c>
      <c r="L4555" s="84">
        <v>0</v>
      </c>
      <c r="M4555" s="84">
        <v>0</v>
      </c>
      <c r="O4555" s="11">
        <f t="shared" si="852"/>
        <v>49761</v>
      </c>
      <c r="P4555" s="11">
        <v>26631</v>
      </c>
      <c r="Q4555" s="11">
        <f t="shared" si="853"/>
        <v>1476</v>
      </c>
      <c r="S4555" s="11">
        <f t="shared" si="845"/>
        <v>23130</v>
      </c>
      <c r="T4555" s="11">
        <f t="shared" si="846"/>
        <v>23130</v>
      </c>
      <c r="U4555" s="11">
        <f t="shared" si="847"/>
        <v>-1161</v>
      </c>
      <c r="V4555" s="11">
        <f t="shared" si="851"/>
        <v>23130</v>
      </c>
      <c r="W4555" s="12">
        <f t="shared" si="848"/>
        <v>1</v>
      </c>
      <c r="X4555" s="11">
        <f t="shared" si="849"/>
        <v>0</v>
      </c>
      <c r="Y4555" s="12">
        <f t="shared" si="850"/>
        <v>0</v>
      </c>
      <c r="AH4555" s="11"/>
    </row>
    <row r="4556" spans="1:34">
      <c r="A4556" s="1">
        <v>39253</v>
      </c>
      <c r="B4556" s="7" t="s">
        <v>62</v>
      </c>
      <c r="C4556" s="8" t="str">
        <f t="shared" si="844"/>
        <v>Wed</v>
      </c>
      <c r="F4556" s="9">
        <v>15016</v>
      </c>
      <c r="G4556" s="9">
        <v>4950</v>
      </c>
      <c r="H4556" s="61">
        <v>3082</v>
      </c>
      <c r="I4556" s="9">
        <v>0</v>
      </c>
      <c r="J4556" s="9">
        <v>0</v>
      </c>
      <c r="K4556" s="9">
        <v>9050</v>
      </c>
      <c r="L4556" s="84">
        <v>0</v>
      </c>
      <c r="M4556" s="84">
        <v>0</v>
      </c>
      <c r="O4556" s="11">
        <f t="shared" si="852"/>
        <v>32098</v>
      </c>
      <c r="P4556" s="11">
        <v>6577</v>
      </c>
      <c r="Q4556" s="11">
        <f t="shared" si="853"/>
        <v>2473</v>
      </c>
      <c r="S4556" s="11">
        <f t="shared" si="845"/>
        <v>25521</v>
      </c>
      <c r="T4556" s="11">
        <f t="shared" si="846"/>
        <v>25521</v>
      </c>
      <c r="U4556" s="11">
        <f t="shared" si="847"/>
        <v>2391</v>
      </c>
      <c r="V4556" s="11">
        <f t="shared" si="851"/>
        <v>25521</v>
      </c>
      <c r="W4556" s="12">
        <f t="shared" si="848"/>
        <v>1</v>
      </c>
      <c r="X4556" s="11">
        <f t="shared" si="849"/>
        <v>0</v>
      </c>
      <c r="Y4556" s="12">
        <f t="shared" si="850"/>
        <v>0</v>
      </c>
      <c r="AH4556" s="11"/>
    </row>
    <row r="4557" spans="1:34">
      <c r="A4557" s="1">
        <v>39254</v>
      </c>
      <c r="B4557" s="7" t="s">
        <v>62</v>
      </c>
      <c r="C4557" s="8" t="str">
        <f t="shared" si="844"/>
        <v>Thur</v>
      </c>
      <c r="F4557" s="9">
        <v>14702</v>
      </c>
      <c r="G4557" s="9">
        <v>4878</v>
      </c>
      <c r="H4557" s="61">
        <v>3370</v>
      </c>
      <c r="I4557" s="9">
        <v>6</v>
      </c>
      <c r="J4557" s="9">
        <v>0</v>
      </c>
      <c r="K4557" s="9">
        <v>12292</v>
      </c>
      <c r="L4557" s="84">
        <v>0</v>
      </c>
      <c r="M4557" s="84">
        <v>0</v>
      </c>
      <c r="O4557" s="11">
        <f t="shared" si="852"/>
        <v>35248</v>
      </c>
      <c r="P4557" s="11">
        <v>10047</v>
      </c>
      <c r="Q4557" s="11">
        <f t="shared" si="853"/>
        <v>2245</v>
      </c>
      <c r="S4557" s="11">
        <f t="shared" si="845"/>
        <v>25201</v>
      </c>
      <c r="T4557" s="11">
        <f t="shared" si="846"/>
        <v>25201</v>
      </c>
      <c r="U4557" s="11">
        <f t="shared" si="847"/>
        <v>-320</v>
      </c>
      <c r="V4557" s="11">
        <f t="shared" si="851"/>
        <v>25201</v>
      </c>
      <c r="W4557" s="12">
        <f t="shared" si="848"/>
        <v>1</v>
      </c>
      <c r="X4557" s="11">
        <f t="shared" si="849"/>
        <v>0</v>
      </c>
      <c r="Y4557" s="12">
        <f t="shared" si="850"/>
        <v>0</v>
      </c>
      <c r="AH4557" s="11"/>
    </row>
    <row r="4558" spans="1:34">
      <c r="A4558" s="1">
        <v>39255</v>
      </c>
      <c r="B4558" s="7" t="s">
        <v>62</v>
      </c>
      <c r="C4558" s="8" t="str">
        <f t="shared" si="844"/>
        <v>Fri</v>
      </c>
      <c r="F4558" s="9">
        <v>14697</v>
      </c>
      <c r="G4558" s="9">
        <v>4929</v>
      </c>
      <c r="H4558" s="61">
        <v>3272</v>
      </c>
      <c r="I4558" s="9">
        <v>0</v>
      </c>
      <c r="J4558" s="9">
        <v>0</v>
      </c>
      <c r="K4558" s="9">
        <v>2428</v>
      </c>
      <c r="L4558" s="84">
        <v>0</v>
      </c>
      <c r="M4558" s="84">
        <v>0</v>
      </c>
      <c r="O4558" s="11">
        <f t="shared" si="852"/>
        <v>25326</v>
      </c>
      <c r="P4558" s="11">
        <v>0</v>
      </c>
      <c r="Q4558" s="11">
        <f t="shared" si="853"/>
        <v>2428</v>
      </c>
      <c r="S4558" s="11">
        <f t="shared" si="845"/>
        <v>25326</v>
      </c>
      <c r="T4558" s="11">
        <f t="shared" si="846"/>
        <v>25326</v>
      </c>
      <c r="U4558" s="11">
        <f t="shared" si="847"/>
        <v>125</v>
      </c>
      <c r="V4558" s="11">
        <f t="shared" si="851"/>
        <v>25326</v>
      </c>
      <c r="W4558" s="12">
        <f t="shared" si="848"/>
        <v>1</v>
      </c>
      <c r="X4558" s="11">
        <f t="shared" si="849"/>
        <v>0</v>
      </c>
      <c r="Y4558" s="12">
        <f t="shared" si="850"/>
        <v>0</v>
      </c>
      <c r="AH4558" s="11"/>
    </row>
    <row r="4559" spans="1:34">
      <c r="A4559" s="1">
        <v>39256</v>
      </c>
      <c r="B4559" s="7" t="s">
        <v>62</v>
      </c>
      <c r="C4559" s="8" t="str">
        <f t="shared" si="844"/>
        <v>Sat</v>
      </c>
      <c r="F4559" s="9">
        <v>14007</v>
      </c>
      <c r="G4559" s="9">
        <v>4476</v>
      </c>
      <c r="H4559" s="61">
        <v>2539</v>
      </c>
      <c r="I4559" s="9">
        <v>0</v>
      </c>
      <c r="J4559" s="9">
        <v>0</v>
      </c>
      <c r="K4559" s="9">
        <v>2469</v>
      </c>
      <c r="L4559" s="84">
        <v>0</v>
      </c>
      <c r="M4559" s="84">
        <v>0</v>
      </c>
      <c r="O4559" s="11">
        <f t="shared" si="852"/>
        <v>23491</v>
      </c>
      <c r="P4559" s="11">
        <v>0</v>
      </c>
      <c r="Q4559" s="11">
        <f t="shared" si="853"/>
        <v>2469</v>
      </c>
      <c r="S4559" s="11">
        <f t="shared" si="845"/>
        <v>23491</v>
      </c>
      <c r="T4559" s="11">
        <f t="shared" si="846"/>
        <v>23491</v>
      </c>
      <c r="U4559" s="11">
        <f t="shared" si="847"/>
        <v>-1835</v>
      </c>
      <c r="V4559" s="11">
        <f t="shared" si="851"/>
        <v>23491</v>
      </c>
      <c r="W4559" s="12">
        <f t="shared" si="848"/>
        <v>1</v>
      </c>
      <c r="X4559" s="11">
        <f t="shared" si="849"/>
        <v>0</v>
      </c>
      <c r="Y4559" s="12">
        <f t="shared" si="850"/>
        <v>0</v>
      </c>
      <c r="AH4559" s="11"/>
    </row>
    <row r="4560" spans="1:34">
      <c r="A4560" s="1">
        <v>39257</v>
      </c>
      <c r="B4560" s="7" t="s">
        <v>62</v>
      </c>
      <c r="C4560" s="8" t="str">
        <f t="shared" si="844"/>
        <v>Sun</v>
      </c>
      <c r="F4560" s="9">
        <v>14422</v>
      </c>
      <c r="G4560" s="9">
        <v>4545</v>
      </c>
      <c r="H4560" s="61">
        <v>2542</v>
      </c>
      <c r="I4560" s="9">
        <v>0</v>
      </c>
      <c r="J4560" s="9">
        <v>0</v>
      </c>
      <c r="K4560" s="9">
        <v>4192</v>
      </c>
      <c r="L4560" s="84">
        <v>0</v>
      </c>
      <c r="M4560" s="84">
        <v>0</v>
      </c>
      <c r="O4560" s="11">
        <f t="shared" si="852"/>
        <v>25701</v>
      </c>
      <c r="P4560" s="11">
        <v>1705</v>
      </c>
      <c r="Q4560" s="11">
        <f t="shared" si="853"/>
        <v>2487</v>
      </c>
      <c r="S4560" s="11">
        <f t="shared" si="845"/>
        <v>23996</v>
      </c>
      <c r="T4560" s="11">
        <f t="shared" si="846"/>
        <v>23996</v>
      </c>
      <c r="U4560" s="11">
        <f t="shared" si="847"/>
        <v>505</v>
      </c>
      <c r="V4560" s="11">
        <f t="shared" si="851"/>
        <v>23996</v>
      </c>
      <c r="W4560" s="12">
        <f t="shared" si="848"/>
        <v>1</v>
      </c>
      <c r="X4560" s="11">
        <f t="shared" si="849"/>
        <v>0</v>
      </c>
      <c r="Y4560" s="12">
        <f t="shared" si="850"/>
        <v>0</v>
      </c>
      <c r="AH4560" s="11"/>
    </row>
    <row r="4561" spans="1:34">
      <c r="A4561" s="1">
        <v>39258</v>
      </c>
      <c r="B4561" s="7" t="s">
        <v>62</v>
      </c>
      <c r="C4561" s="8" t="str">
        <f t="shared" si="844"/>
        <v>Mon</v>
      </c>
      <c r="F4561" s="9">
        <v>14835</v>
      </c>
      <c r="G4561" s="9">
        <v>4952</v>
      </c>
      <c r="H4561" s="61">
        <v>3364</v>
      </c>
      <c r="I4561" s="9">
        <v>0</v>
      </c>
      <c r="J4561" s="9">
        <v>0</v>
      </c>
      <c r="K4561" s="9">
        <v>30832</v>
      </c>
      <c r="L4561" s="84">
        <v>0</v>
      </c>
      <c r="M4561" s="84">
        <v>0</v>
      </c>
      <c r="O4561" s="11">
        <f t="shared" si="852"/>
        <v>53983</v>
      </c>
      <c r="P4561" s="11">
        <v>28242</v>
      </c>
      <c r="Q4561" s="11">
        <f t="shared" si="853"/>
        <v>2590</v>
      </c>
      <c r="S4561" s="11">
        <f t="shared" si="845"/>
        <v>25741</v>
      </c>
      <c r="T4561" s="11">
        <f t="shared" si="846"/>
        <v>25741</v>
      </c>
      <c r="U4561" s="11">
        <f t="shared" si="847"/>
        <v>1745</v>
      </c>
      <c r="V4561" s="11">
        <f t="shared" si="851"/>
        <v>25741</v>
      </c>
      <c r="W4561" s="12">
        <f t="shared" si="848"/>
        <v>1</v>
      </c>
      <c r="X4561" s="11">
        <f t="shared" si="849"/>
        <v>0</v>
      </c>
      <c r="Y4561" s="12">
        <f t="shared" si="850"/>
        <v>0</v>
      </c>
      <c r="AH4561" s="11"/>
    </row>
    <row r="4562" spans="1:34">
      <c r="A4562" s="1">
        <v>39259</v>
      </c>
      <c r="B4562" s="7" t="s">
        <v>62</v>
      </c>
      <c r="C4562" s="8" t="str">
        <f t="shared" si="844"/>
        <v>Tue</v>
      </c>
      <c r="F4562" s="9">
        <v>14539</v>
      </c>
      <c r="G4562" s="9">
        <v>4888</v>
      </c>
      <c r="H4562" s="61">
        <v>2777</v>
      </c>
      <c r="I4562" s="9">
        <v>0</v>
      </c>
      <c r="J4562" s="9">
        <v>0</v>
      </c>
      <c r="K4562" s="9">
        <v>35047</v>
      </c>
      <c r="L4562" s="84">
        <v>0</v>
      </c>
      <c r="M4562" s="84">
        <v>0</v>
      </c>
      <c r="O4562" s="11">
        <f t="shared" si="852"/>
        <v>57251</v>
      </c>
      <c r="P4562" s="11">
        <v>32721</v>
      </c>
      <c r="Q4562" s="11">
        <f t="shared" si="853"/>
        <v>2326</v>
      </c>
      <c r="S4562" s="11">
        <f t="shared" si="845"/>
        <v>24530</v>
      </c>
      <c r="T4562" s="11">
        <f t="shared" si="846"/>
        <v>24530</v>
      </c>
      <c r="U4562" s="11">
        <f t="shared" si="847"/>
        <v>-1211</v>
      </c>
      <c r="V4562" s="11">
        <f t="shared" si="851"/>
        <v>24530</v>
      </c>
      <c r="W4562" s="12">
        <f t="shared" si="848"/>
        <v>1</v>
      </c>
      <c r="X4562" s="11">
        <f t="shared" si="849"/>
        <v>0</v>
      </c>
      <c r="Y4562" s="12">
        <f t="shared" si="850"/>
        <v>0</v>
      </c>
      <c r="AH4562" s="11"/>
    </row>
    <row r="4563" spans="1:34">
      <c r="A4563" s="1">
        <v>39260</v>
      </c>
      <c r="B4563" s="7" t="s">
        <v>62</v>
      </c>
      <c r="C4563" s="8" t="str">
        <f t="shared" si="844"/>
        <v>Wed</v>
      </c>
      <c r="F4563" s="9">
        <v>14353</v>
      </c>
      <c r="G4563" s="9">
        <v>4696</v>
      </c>
      <c r="H4563" s="61">
        <v>2731</v>
      </c>
      <c r="I4563" s="9">
        <v>0</v>
      </c>
      <c r="J4563" s="9">
        <v>0</v>
      </c>
      <c r="K4563" s="9">
        <v>34669</v>
      </c>
      <c r="L4563" s="84">
        <v>0</v>
      </c>
      <c r="M4563" s="84">
        <v>0</v>
      </c>
      <c r="O4563" s="11">
        <f t="shared" si="852"/>
        <v>56449</v>
      </c>
      <c r="P4563" s="11">
        <v>33204</v>
      </c>
      <c r="Q4563" s="11">
        <f t="shared" si="853"/>
        <v>1465</v>
      </c>
      <c r="S4563" s="11">
        <f t="shared" si="845"/>
        <v>23245</v>
      </c>
      <c r="T4563" s="11">
        <f t="shared" si="846"/>
        <v>23245</v>
      </c>
      <c r="U4563" s="11">
        <f t="shared" si="847"/>
        <v>-1285</v>
      </c>
      <c r="V4563" s="11">
        <f t="shared" si="851"/>
        <v>23245</v>
      </c>
      <c r="W4563" s="12">
        <f t="shared" si="848"/>
        <v>1</v>
      </c>
      <c r="X4563" s="11">
        <f t="shared" si="849"/>
        <v>0</v>
      </c>
      <c r="Y4563" s="12">
        <f t="shared" si="850"/>
        <v>0</v>
      </c>
      <c r="AH4563" s="11"/>
    </row>
    <row r="4564" spans="1:34">
      <c r="A4564" s="1">
        <v>39261</v>
      </c>
      <c r="B4564" s="7" t="s">
        <v>62</v>
      </c>
      <c r="C4564" s="8" t="str">
        <f t="shared" si="844"/>
        <v>Thur</v>
      </c>
      <c r="F4564" s="9">
        <v>14315</v>
      </c>
      <c r="G4564" s="9">
        <v>4515</v>
      </c>
      <c r="H4564" s="61">
        <v>2757</v>
      </c>
      <c r="I4564" s="9">
        <v>0</v>
      </c>
      <c r="J4564" s="9">
        <v>0</v>
      </c>
      <c r="K4564" s="9">
        <v>14554</v>
      </c>
      <c r="L4564" s="84">
        <v>0</v>
      </c>
      <c r="M4564" s="84">
        <v>0</v>
      </c>
      <c r="O4564" s="11">
        <f t="shared" si="852"/>
        <v>36141</v>
      </c>
      <c r="P4564" s="11">
        <v>13483</v>
      </c>
      <c r="Q4564" s="11">
        <f t="shared" si="853"/>
        <v>1071</v>
      </c>
      <c r="S4564" s="11">
        <f t="shared" si="845"/>
        <v>22658</v>
      </c>
      <c r="T4564" s="11">
        <f t="shared" si="846"/>
        <v>22658</v>
      </c>
      <c r="U4564" s="11">
        <f t="shared" si="847"/>
        <v>-587</v>
      </c>
      <c r="V4564" s="11">
        <f t="shared" si="851"/>
        <v>22658</v>
      </c>
      <c r="W4564" s="12">
        <f t="shared" si="848"/>
        <v>1</v>
      </c>
      <c r="X4564" s="11">
        <f t="shared" si="849"/>
        <v>0</v>
      </c>
      <c r="Y4564" s="12">
        <f t="shared" si="850"/>
        <v>0</v>
      </c>
      <c r="AH4564" s="11"/>
    </row>
    <row r="4565" spans="1:34">
      <c r="A4565" s="1">
        <v>39262</v>
      </c>
      <c r="B4565" s="7" t="s">
        <v>62</v>
      </c>
      <c r="C4565" s="8" t="str">
        <f t="shared" si="844"/>
        <v>Fri</v>
      </c>
      <c r="F4565" s="9">
        <v>13937</v>
      </c>
      <c r="G4565" s="9">
        <v>4189</v>
      </c>
      <c r="H4565" s="61">
        <v>2454</v>
      </c>
      <c r="I4565" s="9">
        <v>0</v>
      </c>
      <c r="J4565" s="9">
        <v>0</v>
      </c>
      <c r="K4565" s="9">
        <v>1240</v>
      </c>
      <c r="L4565" s="84">
        <v>0</v>
      </c>
      <c r="M4565" s="84">
        <v>0</v>
      </c>
      <c r="O4565" s="11">
        <f t="shared" si="852"/>
        <v>21820</v>
      </c>
      <c r="P4565" s="11">
        <v>0</v>
      </c>
      <c r="Q4565" s="11">
        <f t="shared" si="853"/>
        <v>1240</v>
      </c>
      <c r="S4565" s="11">
        <f t="shared" si="845"/>
        <v>21820</v>
      </c>
      <c r="T4565" s="11">
        <f t="shared" si="846"/>
        <v>21820</v>
      </c>
      <c r="U4565" s="11">
        <f t="shared" si="847"/>
        <v>-838</v>
      </c>
      <c r="V4565" s="11">
        <f t="shared" si="851"/>
        <v>21820</v>
      </c>
      <c r="W4565" s="12">
        <f t="shared" si="848"/>
        <v>1</v>
      </c>
      <c r="X4565" s="11">
        <f t="shared" si="849"/>
        <v>0</v>
      </c>
      <c r="Y4565" s="12">
        <f t="shared" si="850"/>
        <v>0</v>
      </c>
      <c r="AH4565" s="11"/>
    </row>
    <row r="4566" spans="1:34">
      <c r="A4566" s="1">
        <v>39263</v>
      </c>
      <c r="B4566" s="7" t="s">
        <v>62</v>
      </c>
      <c r="C4566" s="8" t="str">
        <f t="shared" si="844"/>
        <v>Sat</v>
      </c>
      <c r="F4566" s="9">
        <v>13103</v>
      </c>
      <c r="G4566" s="9">
        <v>3848</v>
      </c>
      <c r="H4566" s="61">
        <v>1788</v>
      </c>
      <c r="I4566" s="9">
        <v>0</v>
      </c>
      <c r="J4566" s="9">
        <v>0</v>
      </c>
      <c r="K4566" s="9">
        <v>13239</v>
      </c>
      <c r="L4566" s="84">
        <v>0</v>
      </c>
      <c r="M4566" s="84">
        <v>0</v>
      </c>
      <c r="O4566" s="11">
        <f t="shared" si="852"/>
        <v>31978</v>
      </c>
      <c r="P4566" s="11">
        <v>11922</v>
      </c>
      <c r="Q4566" s="11">
        <f t="shared" si="853"/>
        <v>1317</v>
      </c>
      <c r="S4566" s="11">
        <f t="shared" si="845"/>
        <v>20056</v>
      </c>
      <c r="T4566" s="11">
        <f t="shared" si="846"/>
        <v>20056</v>
      </c>
      <c r="U4566" s="11">
        <f t="shared" si="847"/>
        <v>-1764</v>
      </c>
      <c r="V4566" s="11">
        <f t="shared" si="851"/>
        <v>20056</v>
      </c>
      <c r="W4566" s="12">
        <f t="shared" si="848"/>
        <v>1</v>
      </c>
      <c r="X4566" s="11">
        <f t="shared" si="849"/>
        <v>0</v>
      </c>
      <c r="Y4566" s="12">
        <f t="shared" si="850"/>
        <v>0</v>
      </c>
      <c r="AH4566" s="11"/>
    </row>
    <row r="4567" spans="1:34">
      <c r="A4567" s="1">
        <v>39264</v>
      </c>
      <c r="B4567" s="7" t="s">
        <v>63</v>
      </c>
      <c r="C4567" s="8" t="str">
        <f t="shared" si="844"/>
        <v>Sun</v>
      </c>
      <c r="F4567" s="9">
        <v>13436</v>
      </c>
      <c r="G4567" s="9">
        <v>4092</v>
      </c>
      <c r="H4567" s="61">
        <v>1889</v>
      </c>
      <c r="I4567" s="9">
        <v>0</v>
      </c>
      <c r="J4567" s="9">
        <v>0</v>
      </c>
      <c r="K4567" s="9">
        <v>2208</v>
      </c>
      <c r="L4567" s="84">
        <v>0</v>
      </c>
      <c r="M4567" s="84">
        <v>0</v>
      </c>
      <c r="O4567" s="11">
        <f t="shared" si="852"/>
        <v>21625</v>
      </c>
      <c r="P4567" s="11">
        <v>842</v>
      </c>
      <c r="Q4567" s="11">
        <f t="shared" si="853"/>
        <v>1366</v>
      </c>
      <c r="S4567" s="11">
        <f t="shared" ref="S4567:S4628" si="854">O4567-P4567</f>
        <v>20783</v>
      </c>
      <c r="T4567" s="11">
        <f t="shared" ref="T4567:T4597" si="855">SUM(L4567:M4567,V4567)</f>
        <v>20783</v>
      </c>
      <c r="U4567" s="11">
        <f t="shared" ref="U4567:U4597" si="856">S4567-S4566</f>
        <v>727</v>
      </c>
      <c r="V4567" s="11">
        <f t="shared" si="851"/>
        <v>20783</v>
      </c>
      <c r="W4567" s="12">
        <f t="shared" ref="W4567:W4597" si="857">V4567/S4567</f>
        <v>1</v>
      </c>
      <c r="X4567" s="11">
        <f t="shared" ref="X4567:X4597" si="858">SUM(L4567:M4567)</f>
        <v>0</v>
      </c>
      <c r="Y4567" s="12">
        <f t="shared" ref="Y4567:Y4597" si="859">X4567/S4567</f>
        <v>0</v>
      </c>
      <c r="AH4567" s="11"/>
    </row>
    <row r="4568" spans="1:34">
      <c r="A4568" s="1">
        <v>39265</v>
      </c>
      <c r="B4568" s="7" t="s">
        <v>63</v>
      </c>
      <c r="C4568" s="8" t="str">
        <f t="shared" si="844"/>
        <v>Mon</v>
      </c>
      <c r="F4568" s="9">
        <v>12849</v>
      </c>
      <c r="G4568" s="9">
        <v>4719</v>
      </c>
      <c r="H4568" s="61">
        <v>2971</v>
      </c>
      <c r="I4568" s="9">
        <v>0</v>
      </c>
      <c r="J4568" s="9">
        <v>0</v>
      </c>
      <c r="K4568" s="9">
        <v>20001</v>
      </c>
      <c r="L4568" s="84">
        <v>0</v>
      </c>
      <c r="M4568" s="84">
        <v>0</v>
      </c>
      <c r="O4568" s="11">
        <f t="shared" si="852"/>
        <v>40540</v>
      </c>
      <c r="P4568" s="11">
        <v>17986</v>
      </c>
      <c r="Q4568" s="11">
        <f t="shared" si="853"/>
        <v>2015</v>
      </c>
      <c r="S4568" s="11">
        <f t="shared" si="854"/>
        <v>22554</v>
      </c>
      <c r="T4568" s="11">
        <f t="shared" si="855"/>
        <v>22554</v>
      </c>
      <c r="U4568" s="11">
        <f t="shared" si="856"/>
        <v>1771</v>
      </c>
      <c r="V4568" s="11">
        <f t="shared" si="851"/>
        <v>22554</v>
      </c>
      <c r="W4568" s="12">
        <f t="shared" si="857"/>
        <v>1</v>
      </c>
      <c r="X4568" s="11">
        <f t="shared" si="858"/>
        <v>0</v>
      </c>
      <c r="Y4568" s="12">
        <f t="shared" si="859"/>
        <v>0</v>
      </c>
      <c r="AH4568" s="11"/>
    </row>
    <row r="4569" spans="1:34">
      <c r="A4569" s="1">
        <v>39266</v>
      </c>
      <c r="B4569" s="7" t="s">
        <v>63</v>
      </c>
      <c r="C4569" s="8" t="str">
        <f t="shared" si="844"/>
        <v>Tue</v>
      </c>
      <c r="F4569" s="9">
        <v>11638</v>
      </c>
      <c r="G4569" s="9">
        <v>4453</v>
      </c>
      <c r="H4569" s="61">
        <v>2370</v>
      </c>
      <c r="I4569" s="9">
        <v>0</v>
      </c>
      <c r="J4569" s="9">
        <v>0</v>
      </c>
      <c r="K4569" s="9">
        <v>2443</v>
      </c>
      <c r="L4569" s="84">
        <v>0</v>
      </c>
      <c r="M4569" s="84">
        <v>0</v>
      </c>
      <c r="O4569" s="11">
        <f t="shared" si="852"/>
        <v>20904</v>
      </c>
      <c r="P4569" s="11">
        <v>0</v>
      </c>
      <c r="Q4569" s="11">
        <f t="shared" si="853"/>
        <v>2443</v>
      </c>
      <c r="S4569" s="11">
        <f t="shared" si="854"/>
        <v>20904</v>
      </c>
      <c r="T4569" s="11">
        <f t="shared" si="855"/>
        <v>20904</v>
      </c>
      <c r="U4569" s="11">
        <f t="shared" si="856"/>
        <v>-1650</v>
      </c>
      <c r="V4569" s="11">
        <f t="shared" si="851"/>
        <v>20904</v>
      </c>
      <c r="W4569" s="12">
        <f t="shared" si="857"/>
        <v>1</v>
      </c>
      <c r="X4569" s="11">
        <f t="shared" si="858"/>
        <v>0</v>
      </c>
      <c r="Y4569" s="12">
        <f t="shared" si="859"/>
        <v>0</v>
      </c>
      <c r="AH4569" s="11"/>
    </row>
    <row r="4570" spans="1:34">
      <c r="A4570" s="1">
        <v>39267</v>
      </c>
      <c r="B4570" s="7" t="s">
        <v>63</v>
      </c>
      <c r="C4570" s="8" t="str">
        <f t="shared" si="844"/>
        <v>Wed</v>
      </c>
      <c r="F4570" s="9">
        <v>11399</v>
      </c>
      <c r="G4570" s="9">
        <v>4427</v>
      </c>
      <c r="H4570" s="61">
        <v>2156</v>
      </c>
      <c r="I4570" s="9">
        <v>0</v>
      </c>
      <c r="J4570" s="9">
        <v>0</v>
      </c>
      <c r="K4570" s="9">
        <v>14064</v>
      </c>
      <c r="L4570" s="84">
        <v>0</v>
      </c>
      <c r="M4570" s="84">
        <v>0</v>
      </c>
      <c r="O4570" s="11">
        <f t="shared" si="852"/>
        <v>32046</v>
      </c>
      <c r="P4570" s="11">
        <v>11367</v>
      </c>
      <c r="Q4570" s="11">
        <f t="shared" si="853"/>
        <v>2697</v>
      </c>
      <c r="S4570" s="11">
        <f t="shared" si="854"/>
        <v>20679</v>
      </c>
      <c r="T4570" s="11">
        <f t="shared" si="855"/>
        <v>20679</v>
      </c>
      <c r="U4570" s="11">
        <f t="shared" si="856"/>
        <v>-225</v>
      </c>
      <c r="V4570" s="11">
        <f t="shared" si="851"/>
        <v>20679</v>
      </c>
      <c r="W4570" s="12">
        <f t="shared" si="857"/>
        <v>1</v>
      </c>
      <c r="X4570" s="11">
        <f t="shared" si="858"/>
        <v>0</v>
      </c>
      <c r="Y4570" s="12">
        <f t="shared" si="859"/>
        <v>0</v>
      </c>
      <c r="AH4570" s="11"/>
    </row>
    <row r="4571" spans="1:34">
      <c r="A4571" s="1">
        <v>39268</v>
      </c>
      <c r="B4571" s="7" t="s">
        <v>63</v>
      </c>
      <c r="C4571" s="8" t="str">
        <f t="shared" si="844"/>
        <v>Thur</v>
      </c>
      <c r="F4571" s="9">
        <v>12571</v>
      </c>
      <c r="G4571" s="9">
        <v>4874</v>
      </c>
      <c r="H4571" s="61">
        <v>2737</v>
      </c>
      <c r="I4571" s="9">
        <v>0</v>
      </c>
      <c r="J4571" s="9">
        <v>0</v>
      </c>
      <c r="K4571" s="9">
        <v>14233</v>
      </c>
      <c r="L4571" s="84">
        <v>0</v>
      </c>
      <c r="M4571" s="84">
        <v>0</v>
      </c>
      <c r="O4571" s="11">
        <f t="shared" si="852"/>
        <v>34415</v>
      </c>
      <c r="P4571" s="11">
        <v>12224</v>
      </c>
      <c r="Q4571" s="11">
        <f t="shared" si="853"/>
        <v>2009</v>
      </c>
      <c r="S4571" s="11">
        <f t="shared" si="854"/>
        <v>22191</v>
      </c>
      <c r="T4571" s="11">
        <f t="shared" si="855"/>
        <v>22191</v>
      </c>
      <c r="U4571" s="11">
        <f t="shared" si="856"/>
        <v>1512</v>
      </c>
      <c r="V4571" s="11">
        <f t="shared" si="851"/>
        <v>22191</v>
      </c>
      <c r="W4571" s="12">
        <f t="shared" si="857"/>
        <v>1</v>
      </c>
      <c r="X4571" s="11">
        <f t="shared" si="858"/>
        <v>0</v>
      </c>
      <c r="Y4571" s="12">
        <f t="shared" si="859"/>
        <v>0</v>
      </c>
      <c r="AH4571" s="11"/>
    </row>
    <row r="4572" spans="1:34">
      <c r="A4572" s="1">
        <v>39269</v>
      </c>
      <c r="B4572" s="7" t="s">
        <v>63</v>
      </c>
      <c r="C4572" s="8" t="str">
        <f t="shared" si="844"/>
        <v>Fri</v>
      </c>
      <c r="F4572" s="9">
        <v>12001</v>
      </c>
      <c r="G4572" s="9">
        <v>4609</v>
      </c>
      <c r="H4572" s="61">
        <v>2571</v>
      </c>
      <c r="I4572" s="9">
        <v>0</v>
      </c>
      <c r="J4572" s="9">
        <v>0</v>
      </c>
      <c r="K4572" s="9">
        <v>29055</v>
      </c>
      <c r="L4572" s="84">
        <v>0</v>
      </c>
      <c r="M4572" s="84">
        <v>0</v>
      </c>
      <c r="O4572" s="11">
        <f t="shared" si="852"/>
        <v>48236</v>
      </c>
      <c r="P4572" s="11">
        <v>26993</v>
      </c>
      <c r="Q4572" s="11">
        <f t="shared" si="853"/>
        <v>2062</v>
      </c>
      <c r="S4572" s="11">
        <f t="shared" si="854"/>
        <v>21243</v>
      </c>
      <c r="T4572" s="11">
        <f t="shared" si="855"/>
        <v>21243</v>
      </c>
      <c r="U4572" s="11">
        <f t="shared" si="856"/>
        <v>-948</v>
      </c>
      <c r="V4572" s="11">
        <f t="shared" si="851"/>
        <v>21243</v>
      </c>
      <c r="W4572" s="12">
        <f t="shared" si="857"/>
        <v>1</v>
      </c>
      <c r="X4572" s="11">
        <f t="shared" si="858"/>
        <v>0</v>
      </c>
      <c r="Y4572" s="12">
        <f t="shared" si="859"/>
        <v>0</v>
      </c>
      <c r="AH4572" s="11"/>
    </row>
    <row r="4573" spans="1:34">
      <c r="A4573" s="1">
        <v>39270</v>
      </c>
      <c r="B4573" s="7" t="s">
        <v>63</v>
      </c>
      <c r="C4573" s="8" t="str">
        <f t="shared" si="844"/>
        <v>Sat</v>
      </c>
      <c r="F4573" s="9">
        <v>11509</v>
      </c>
      <c r="G4573" s="9">
        <v>4419</v>
      </c>
      <c r="H4573" s="61">
        <v>2183</v>
      </c>
      <c r="I4573" s="9">
        <v>0</v>
      </c>
      <c r="J4573" s="9">
        <v>0</v>
      </c>
      <c r="K4573" s="9">
        <v>32530</v>
      </c>
      <c r="L4573" s="84">
        <v>0</v>
      </c>
      <c r="M4573" s="84">
        <v>0</v>
      </c>
      <c r="O4573" s="11">
        <f t="shared" si="852"/>
        <v>50641</v>
      </c>
      <c r="P4573" s="11">
        <v>30241</v>
      </c>
      <c r="Q4573" s="11">
        <f t="shared" si="853"/>
        <v>2289</v>
      </c>
      <c r="S4573" s="11">
        <f t="shared" si="854"/>
        <v>20400</v>
      </c>
      <c r="T4573" s="11">
        <f t="shared" si="855"/>
        <v>20400</v>
      </c>
      <c r="U4573" s="11">
        <f t="shared" si="856"/>
        <v>-843</v>
      </c>
      <c r="V4573" s="11">
        <f t="shared" si="851"/>
        <v>20400</v>
      </c>
      <c r="W4573" s="12">
        <f t="shared" si="857"/>
        <v>1</v>
      </c>
      <c r="X4573" s="11">
        <f t="shared" si="858"/>
        <v>0</v>
      </c>
      <c r="Y4573" s="12">
        <f t="shared" si="859"/>
        <v>0</v>
      </c>
      <c r="AH4573" s="11"/>
    </row>
    <row r="4574" spans="1:34">
      <c r="A4574" s="1">
        <v>39271</v>
      </c>
      <c r="B4574" s="7" t="s">
        <v>63</v>
      </c>
      <c r="C4574" s="8" t="str">
        <f t="shared" si="844"/>
        <v>Sun</v>
      </c>
      <c r="F4574" s="9">
        <v>11995</v>
      </c>
      <c r="G4574" s="9">
        <v>4624</v>
      </c>
      <c r="H4574" s="61">
        <v>2498</v>
      </c>
      <c r="I4574" s="9">
        <v>0</v>
      </c>
      <c r="J4574" s="9">
        <v>0</v>
      </c>
      <c r="K4574" s="9">
        <v>37115</v>
      </c>
      <c r="L4574" s="84">
        <v>0</v>
      </c>
      <c r="M4574" s="84">
        <v>0</v>
      </c>
      <c r="O4574" s="11">
        <f t="shared" si="852"/>
        <v>56232</v>
      </c>
      <c r="P4574" s="11">
        <v>34972</v>
      </c>
      <c r="Q4574" s="11">
        <f t="shared" si="853"/>
        <v>2143</v>
      </c>
      <c r="S4574" s="11">
        <f t="shared" si="854"/>
        <v>21260</v>
      </c>
      <c r="T4574" s="11">
        <f t="shared" si="855"/>
        <v>21260</v>
      </c>
      <c r="U4574" s="11">
        <f t="shared" si="856"/>
        <v>860</v>
      </c>
      <c r="V4574" s="11">
        <f t="shared" si="851"/>
        <v>21260</v>
      </c>
      <c r="W4574" s="12">
        <f t="shared" si="857"/>
        <v>1</v>
      </c>
      <c r="X4574" s="11">
        <f t="shared" si="858"/>
        <v>0</v>
      </c>
      <c r="Y4574" s="12">
        <f t="shared" si="859"/>
        <v>0</v>
      </c>
      <c r="AH4574" s="11"/>
    </row>
    <row r="4575" spans="1:34">
      <c r="A4575" s="1">
        <v>39272</v>
      </c>
      <c r="B4575" s="7" t="s">
        <v>63</v>
      </c>
      <c r="C4575" s="8" t="str">
        <f t="shared" si="844"/>
        <v>Mon</v>
      </c>
      <c r="F4575" s="9">
        <v>13377</v>
      </c>
      <c r="G4575" s="9">
        <v>5085</v>
      </c>
      <c r="H4575" s="61">
        <v>3213</v>
      </c>
      <c r="I4575" s="9">
        <v>0</v>
      </c>
      <c r="J4575" s="9">
        <v>0</v>
      </c>
      <c r="K4575" s="9">
        <v>47028</v>
      </c>
      <c r="L4575" s="84">
        <v>0</v>
      </c>
      <c r="M4575" s="84">
        <v>0</v>
      </c>
      <c r="O4575" s="11">
        <f t="shared" si="852"/>
        <v>68703</v>
      </c>
      <c r="P4575" s="11">
        <v>44997</v>
      </c>
      <c r="Q4575" s="11">
        <f t="shared" si="853"/>
        <v>2031</v>
      </c>
      <c r="S4575" s="11">
        <f t="shared" si="854"/>
        <v>23706</v>
      </c>
      <c r="T4575" s="11">
        <f t="shared" si="855"/>
        <v>23706</v>
      </c>
      <c r="U4575" s="11">
        <f t="shared" si="856"/>
        <v>2446</v>
      </c>
      <c r="V4575" s="11">
        <f t="shared" si="851"/>
        <v>23706</v>
      </c>
      <c r="W4575" s="12">
        <f t="shared" si="857"/>
        <v>1</v>
      </c>
      <c r="X4575" s="11">
        <f t="shared" si="858"/>
        <v>0</v>
      </c>
      <c r="Y4575" s="12">
        <f t="shared" si="859"/>
        <v>0</v>
      </c>
      <c r="AH4575" s="11"/>
    </row>
    <row r="4576" spans="1:34">
      <c r="A4576" s="1">
        <v>39273</v>
      </c>
      <c r="B4576" s="7" t="s">
        <v>63</v>
      </c>
      <c r="C4576" s="8" t="str">
        <f t="shared" si="844"/>
        <v>Tue</v>
      </c>
      <c r="F4576" s="9">
        <v>13744</v>
      </c>
      <c r="G4576" s="9">
        <v>5239</v>
      </c>
      <c r="H4576" s="61">
        <v>3497</v>
      </c>
      <c r="I4576" s="9">
        <v>0</v>
      </c>
      <c r="J4576" s="9">
        <v>0</v>
      </c>
      <c r="K4576" s="9">
        <v>40197</v>
      </c>
      <c r="L4576" s="84">
        <v>0</v>
      </c>
      <c r="M4576" s="84">
        <v>0</v>
      </c>
      <c r="O4576" s="11">
        <f t="shared" si="852"/>
        <v>62677</v>
      </c>
      <c r="P4576" s="11">
        <v>38405</v>
      </c>
      <c r="Q4576" s="11">
        <f t="shared" si="853"/>
        <v>1792</v>
      </c>
      <c r="S4576" s="11">
        <f t="shared" si="854"/>
        <v>24272</v>
      </c>
      <c r="T4576" s="11">
        <f t="shared" si="855"/>
        <v>24272</v>
      </c>
      <c r="U4576" s="11">
        <f t="shared" si="856"/>
        <v>566</v>
      </c>
      <c r="V4576" s="11">
        <f t="shared" si="851"/>
        <v>24272</v>
      </c>
      <c r="W4576" s="12">
        <f t="shared" si="857"/>
        <v>1</v>
      </c>
      <c r="X4576" s="11">
        <f t="shared" si="858"/>
        <v>0</v>
      </c>
      <c r="Y4576" s="12">
        <f t="shared" si="859"/>
        <v>0</v>
      </c>
      <c r="AH4576" s="11"/>
    </row>
    <row r="4577" spans="1:34">
      <c r="A4577" s="1">
        <v>39274</v>
      </c>
      <c r="B4577" s="7" t="s">
        <v>63</v>
      </c>
      <c r="C4577" s="8" t="str">
        <f t="shared" si="844"/>
        <v>Wed</v>
      </c>
      <c r="F4577" s="9">
        <v>13353</v>
      </c>
      <c r="G4577" s="9">
        <v>5238</v>
      </c>
      <c r="H4577" s="61">
        <v>3341</v>
      </c>
      <c r="I4577" s="9">
        <v>0</v>
      </c>
      <c r="J4577" s="9">
        <v>0</v>
      </c>
      <c r="K4577" s="9">
        <v>32007</v>
      </c>
      <c r="L4577" s="84">
        <v>0</v>
      </c>
      <c r="M4577" s="84">
        <v>0</v>
      </c>
      <c r="O4577" s="11">
        <f t="shared" si="852"/>
        <v>53939</v>
      </c>
      <c r="P4577" s="11">
        <v>30320</v>
      </c>
      <c r="Q4577" s="11">
        <f t="shared" si="853"/>
        <v>1687</v>
      </c>
      <c r="S4577" s="11">
        <f t="shared" si="854"/>
        <v>23619</v>
      </c>
      <c r="T4577" s="11">
        <f t="shared" si="855"/>
        <v>23619</v>
      </c>
      <c r="U4577" s="11">
        <f t="shared" si="856"/>
        <v>-653</v>
      </c>
      <c r="V4577" s="11">
        <f t="shared" si="851"/>
        <v>23619</v>
      </c>
      <c r="W4577" s="12">
        <f t="shared" si="857"/>
        <v>1</v>
      </c>
      <c r="X4577" s="11">
        <f t="shared" si="858"/>
        <v>0</v>
      </c>
      <c r="Y4577" s="12">
        <f t="shared" si="859"/>
        <v>0</v>
      </c>
      <c r="AH4577" s="11"/>
    </row>
    <row r="4578" spans="1:34">
      <c r="A4578" s="1">
        <v>39275</v>
      </c>
      <c r="B4578" s="7" t="s">
        <v>63</v>
      </c>
      <c r="C4578" s="8" t="str">
        <f t="shared" si="844"/>
        <v>Thur</v>
      </c>
      <c r="F4578" s="9">
        <v>13488</v>
      </c>
      <c r="G4578" s="9">
        <v>5266</v>
      </c>
      <c r="H4578" s="61">
        <v>3672</v>
      </c>
      <c r="I4578" s="9">
        <v>0</v>
      </c>
      <c r="J4578" s="9">
        <v>0</v>
      </c>
      <c r="K4578" s="9">
        <v>22863</v>
      </c>
      <c r="L4578" s="84">
        <v>0</v>
      </c>
      <c r="M4578" s="84">
        <v>0</v>
      </c>
      <c r="O4578" s="11">
        <f t="shared" si="852"/>
        <v>45289</v>
      </c>
      <c r="P4578" s="11">
        <v>20456</v>
      </c>
      <c r="Q4578" s="11">
        <f t="shared" si="853"/>
        <v>2407</v>
      </c>
      <c r="S4578" s="11">
        <f t="shared" si="854"/>
        <v>24833</v>
      </c>
      <c r="T4578" s="11">
        <f t="shared" si="855"/>
        <v>24833</v>
      </c>
      <c r="U4578" s="11">
        <f t="shared" si="856"/>
        <v>1214</v>
      </c>
      <c r="V4578" s="11">
        <f t="shared" si="851"/>
        <v>24833</v>
      </c>
      <c r="W4578" s="12">
        <f t="shared" si="857"/>
        <v>1</v>
      </c>
      <c r="X4578" s="11">
        <f t="shared" si="858"/>
        <v>0</v>
      </c>
      <c r="Y4578" s="12">
        <f t="shared" si="859"/>
        <v>0</v>
      </c>
      <c r="AH4578" s="11"/>
    </row>
    <row r="4579" spans="1:34">
      <c r="A4579" s="1">
        <v>39276</v>
      </c>
      <c r="B4579" s="7" t="s">
        <v>63</v>
      </c>
      <c r="C4579" s="8" t="str">
        <f t="shared" si="844"/>
        <v>Fri</v>
      </c>
      <c r="F4579" s="9">
        <v>13379</v>
      </c>
      <c r="G4579" s="9">
        <v>5162</v>
      </c>
      <c r="H4579" s="61">
        <v>3621</v>
      </c>
      <c r="I4579" s="9">
        <v>0</v>
      </c>
      <c r="J4579" s="9">
        <v>0</v>
      </c>
      <c r="K4579" s="9">
        <v>16521</v>
      </c>
      <c r="L4579" s="84">
        <v>0</v>
      </c>
      <c r="M4579" s="84">
        <v>0</v>
      </c>
      <c r="O4579" s="11">
        <f t="shared" si="852"/>
        <v>38683</v>
      </c>
      <c r="P4579" s="11">
        <v>14017</v>
      </c>
      <c r="Q4579" s="11">
        <f t="shared" si="853"/>
        <v>2504</v>
      </c>
      <c r="S4579" s="11">
        <f t="shared" si="854"/>
        <v>24666</v>
      </c>
      <c r="T4579" s="11">
        <f t="shared" si="855"/>
        <v>24666</v>
      </c>
      <c r="U4579" s="11">
        <f t="shared" si="856"/>
        <v>-167</v>
      </c>
      <c r="V4579" s="11">
        <f t="shared" si="851"/>
        <v>24666</v>
      </c>
      <c r="W4579" s="12">
        <f t="shared" si="857"/>
        <v>1</v>
      </c>
      <c r="X4579" s="11">
        <f t="shared" si="858"/>
        <v>0</v>
      </c>
      <c r="Y4579" s="12">
        <f t="shared" si="859"/>
        <v>0</v>
      </c>
      <c r="AH4579" s="11"/>
    </row>
    <row r="4580" spans="1:34">
      <c r="A4580" s="1">
        <v>39277</v>
      </c>
      <c r="B4580" s="7" t="s">
        <v>63</v>
      </c>
      <c r="C4580" s="8" t="str">
        <f t="shared" si="844"/>
        <v>Sat</v>
      </c>
      <c r="F4580" s="9">
        <v>12275</v>
      </c>
      <c r="G4580" s="9">
        <v>4684</v>
      </c>
      <c r="H4580" s="61">
        <v>2956</v>
      </c>
      <c r="I4580" s="9">
        <v>0</v>
      </c>
      <c r="J4580" s="9">
        <v>0</v>
      </c>
      <c r="K4580" s="9">
        <v>9091</v>
      </c>
      <c r="L4580" s="84">
        <v>0</v>
      </c>
      <c r="M4580" s="84">
        <v>0</v>
      </c>
      <c r="O4580" s="11">
        <f t="shared" si="852"/>
        <v>29006</v>
      </c>
      <c r="P4580" s="11">
        <v>6640</v>
      </c>
      <c r="Q4580" s="11">
        <f t="shared" si="853"/>
        <v>2451</v>
      </c>
      <c r="S4580" s="11">
        <f t="shared" si="854"/>
        <v>22366</v>
      </c>
      <c r="T4580" s="11">
        <f t="shared" si="855"/>
        <v>22366</v>
      </c>
      <c r="U4580" s="11">
        <f t="shared" si="856"/>
        <v>-2300</v>
      </c>
      <c r="V4580" s="11">
        <f t="shared" si="851"/>
        <v>22366</v>
      </c>
      <c r="W4580" s="12">
        <f t="shared" si="857"/>
        <v>1</v>
      </c>
      <c r="X4580" s="11">
        <f t="shared" si="858"/>
        <v>0</v>
      </c>
      <c r="Y4580" s="12">
        <f t="shared" si="859"/>
        <v>0</v>
      </c>
      <c r="AH4580" s="11"/>
    </row>
    <row r="4581" spans="1:34">
      <c r="A4581" s="1">
        <v>39278</v>
      </c>
      <c r="B4581" s="7" t="s">
        <v>63</v>
      </c>
      <c r="C4581" s="8" t="str">
        <f t="shared" ref="C4581:C4644" si="860">IF(WEEKDAY(A4581)=1,"Sun",IF(WEEKDAY(A4581)=2,"Mon",IF(WEEKDAY(A4581)=3,"Tue",IF(WEEKDAY(A4581)=4,"Wed",IF(WEEKDAY(A4581)=5,"Thur",IF(WEEKDAY(A4581)=6,"Fri",IF(WEEKDAY(A4581)=7,"Sat")))))))</f>
        <v>Sun</v>
      </c>
      <c r="F4581" s="9">
        <v>12452</v>
      </c>
      <c r="G4581" s="9">
        <v>4874</v>
      </c>
      <c r="H4581" s="61">
        <v>3105</v>
      </c>
      <c r="I4581" s="9">
        <v>0</v>
      </c>
      <c r="J4581" s="9">
        <v>0</v>
      </c>
      <c r="K4581" s="9">
        <v>31700</v>
      </c>
      <c r="L4581" s="84">
        <v>0</v>
      </c>
      <c r="M4581" s="84">
        <v>0</v>
      </c>
      <c r="O4581" s="11">
        <f t="shared" si="852"/>
        <v>52131</v>
      </c>
      <c r="P4581" s="11">
        <v>29382</v>
      </c>
      <c r="Q4581" s="11">
        <f t="shared" si="853"/>
        <v>2318</v>
      </c>
      <c r="S4581" s="11">
        <f t="shared" si="854"/>
        <v>22749</v>
      </c>
      <c r="T4581" s="11">
        <f t="shared" si="855"/>
        <v>22749</v>
      </c>
      <c r="U4581" s="11">
        <f t="shared" si="856"/>
        <v>383</v>
      </c>
      <c r="V4581" s="11">
        <f t="shared" si="851"/>
        <v>22749</v>
      </c>
      <c r="W4581" s="12">
        <f t="shared" si="857"/>
        <v>1</v>
      </c>
      <c r="X4581" s="11">
        <f t="shared" si="858"/>
        <v>0</v>
      </c>
      <c r="Y4581" s="12">
        <f t="shared" si="859"/>
        <v>0</v>
      </c>
      <c r="AH4581" s="11"/>
    </row>
    <row r="4582" spans="1:34">
      <c r="A4582" s="1">
        <v>39279</v>
      </c>
      <c r="B4582" s="7" t="s">
        <v>63</v>
      </c>
      <c r="C4582" s="8" t="str">
        <f t="shared" si="860"/>
        <v>Mon</v>
      </c>
      <c r="F4582" s="9">
        <v>13944</v>
      </c>
      <c r="G4582" s="9">
        <v>5485</v>
      </c>
      <c r="H4582" s="61">
        <v>3947</v>
      </c>
      <c r="I4582" s="9">
        <v>0</v>
      </c>
      <c r="J4582" s="9">
        <v>0</v>
      </c>
      <c r="K4582" s="9">
        <v>33278</v>
      </c>
      <c r="L4582" s="84">
        <v>0</v>
      </c>
      <c r="M4582" s="84">
        <v>0</v>
      </c>
      <c r="O4582" s="11">
        <f t="shared" si="852"/>
        <v>56654</v>
      </c>
      <c r="P4582" s="11">
        <v>31325</v>
      </c>
      <c r="Q4582" s="11">
        <f t="shared" si="853"/>
        <v>1953</v>
      </c>
      <c r="S4582" s="11">
        <f t="shared" si="854"/>
        <v>25329</v>
      </c>
      <c r="T4582" s="11">
        <f t="shared" si="855"/>
        <v>25329</v>
      </c>
      <c r="U4582" s="11">
        <f t="shared" si="856"/>
        <v>2580</v>
      </c>
      <c r="V4582" s="11">
        <f t="shared" si="851"/>
        <v>25329</v>
      </c>
      <c r="W4582" s="12">
        <f t="shared" si="857"/>
        <v>1</v>
      </c>
      <c r="X4582" s="11">
        <f t="shared" si="858"/>
        <v>0</v>
      </c>
      <c r="Y4582" s="12">
        <f t="shared" si="859"/>
        <v>0</v>
      </c>
      <c r="AH4582" s="11"/>
    </row>
    <row r="4583" spans="1:34">
      <c r="A4583" s="1">
        <v>39280</v>
      </c>
      <c r="B4583" s="7" t="s">
        <v>63</v>
      </c>
      <c r="C4583" s="8" t="str">
        <f t="shared" si="860"/>
        <v>Tue</v>
      </c>
      <c r="F4583" s="9">
        <v>14069</v>
      </c>
      <c r="G4583" s="9">
        <v>5487</v>
      </c>
      <c r="H4583" s="61">
        <v>3916</v>
      </c>
      <c r="I4583" s="9">
        <v>0</v>
      </c>
      <c r="J4583" s="9">
        <v>0</v>
      </c>
      <c r="K4583" s="9">
        <v>33619</v>
      </c>
      <c r="L4583" s="84">
        <v>0</v>
      </c>
      <c r="M4583" s="84">
        <v>0</v>
      </c>
      <c r="O4583" s="11">
        <f t="shared" si="852"/>
        <v>57091</v>
      </c>
      <c r="P4583" s="11">
        <v>31392</v>
      </c>
      <c r="Q4583" s="11">
        <f t="shared" si="853"/>
        <v>2227</v>
      </c>
      <c r="S4583" s="11">
        <f t="shared" si="854"/>
        <v>25699</v>
      </c>
      <c r="T4583" s="11">
        <f t="shared" si="855"/>
        <v>25699</v>
      </c>
      <c r="U4583" s="11">
        <f t="shared" si="856"/>
        <v>370</v>
      </c>
      <c r="V4583" s="11">
        <f t="shared" si="851"/>
        <v>25699</v>
      </c>
      <c r="W4583" s="12">
        <f t="shared" si="857"/>
        <v>1</v>
      </c>
      <c r="X4583" s="11">
        <f t="shared" si="858"/>
        <v>0</v>
      </c>
      <c r="Y4583" s="12">
        <f t="shared" si="859"/>
        <v>0</v>
      </c>
      <c r="AH4583" s="11"/>
    </row>
    <row r="4584" spans="1:34">
      <c r="A4584" s="1">
        <v>39281</v>
      </c>
      <c r="B4584" s="7" t="s">
        <v>63</v>
      </c>
      <c r="C4584" s="8" t="str">
        <f t="shared" si="860"/>
        <v>Wed</v>
      </c>
      <c r="F4584" s="9">
        <v>13815</v>
      </c>
      <c r="G4584" s="9">
        <v>5430</v>
      </c>
      <c r="H4584" s="61">
        <v>3807</v>
      </c>
      <c r="I4584" s="9">
        <v>0</v>
      </c>
      <c r="J4584" s="9">
        <v>0</v>
      </c>
      <c r="K4584" s="9">
        <v>35578</v>
      </c>
      <c r="L4584" s="84">
        <v>0</v>
      </c>
      <c r="M4584" s="84">
        <v>0</v>
      </c>
      <c r="O4584" s="11">
        <f t="shared" si="852"/>
        <v>58630</v>
      </c>
      <c r="P4584" s="11">
        <v>33449</v>
      </c>
      <c r="Q4584" s="11">
        <f t="shared" si="853"/>
        <v>2129</v>
      </c>
      <c r="S4584" s="11">
        <f t="shared" si="854"/>
        <v>25181</v>
      </c>
      <c r="T4584" s="11">
        <f t="shared" si="855"/>
        <v>25181</v>
      </c>
      <c r="U4584" s="11">
        <f t="shared" si="856"/>
        <v>-518</v>
      </c>
      <c r="V4584" s="11">
        <f t="shared" si="851"/>
        <v>25181</v>
      </c>
      <c r="W4584" s="12">
        <f t="shared" si="857"/>
        <v>1</v>
      </c>
      <c r="X4584" s="11">
        <f t="shared" si="858"/>
        <v>0</v>
      </c>
      <c r="Y4584" s="12">
        <f t="shared" si="859"/>
        <v>0</v>
      </c>
      <c r="AH4584" s="11"/>
    </row>
    <row r="4585" spans="1:34">
      <c r="A4585" s="1">
        <v>39282</v>
      </c>
      <c r="B4585" s="7" t="s">
        <v>63</v>
      </c>
      <c r="C4585" s="8" t="str">
        <f t="shared" si="860"/>
        <v>Thur</v>
      </c>
      <c r="F4585" s="9">
        <v>13951</v>
      </c>
      <c r="G4585" s="9">
        <v>5331</v>
      </c>
      <c r="H4585" s="61">
        <v>3790</v>
      </c>
      <c r="I4585" s="9">
        <v>0</v>
      </c>
      <c r="J4585" s="9">
        <v>0</v>
      </c>
      <c r="K4585" s="9">
        <v>35508</v>
      </c>
      <c r="L4585" s="84">
        <v>0</v>
      </c>
      <c r="M4585" s="84">
        <v>0</v>
      </c>
      <c r="O4585" s="11">
        <f t="shared" si="852"/>
        <v>58580</v>
      </c>
      <c r="P4585" s="11">
        <v>33640</v>
      </c>
      <c r="Q4585" s="11">
        <f t="shared" si="853"/>
        <v>1868</v>
      </c>
      <c r="S4585" s="11">
        <f t="shared" si="854"/>
        <v>24940</v>
      </c>
      <c r="T4585" s="11">
        <f t="shared" si="855"/>
        <v>24940</v>
      </c>
      <c r="U4585" s="11">
        <f t="shared" si="856"/>
        <v>-241</v>
      </c>
      <c r="V4585" s="11">
        <f t="shared" si="851"/>
        <v>24940</v>
      </c>
      <c r="W4585" s="12">
        <f t="shared" si="857"/>
        <v>1</v>
      </c>
      <c r="X4585" s="11">
        <f t="shared" si="858"/>
        <v>0</v>
      </c>
      <c r="Y4585" s="12">
        <f t="shared" si="859"/>
        <v>0</v>
      </c>
      <c r="AH4585" s="11"/>
    </row>
    <row r="4586" spans="1:34">
      <c r="A4586" s="1">
        <v>39283</v>
      </c>
      <c r="B4586" s="7" t="s">
        <v>63</v>
      </c>
      <c r="C4586" s="8" t="str">
        <f t="shared" si="860"/>
        <v>Fri</v>
      </c>
      <c r="F4586" s="9">
        <v>13629</v>
      </c>
      <c r="G4586" s="9">
        <v>5138</v>
      </c>
      <c r="H4586" s="61">
        <v>3552</v>
      </c>
      <c r="I4586" s="9">
        <v>0</v>
      </c>
      <c r="J4586" s="9">
        <v>0</v>
      </c>
      <c r="K4586" s="9">
        <v>24853</v>
      </c>
      <c r="L4586" s="84">
        <v>0</v>
      </c>
      <c r="M4586" s="84">
        <v>0</v>
      </c>
      <c r="O4586" s="11">
        <f t="shared" si="852"/>
        <v>47172</v>
      </c>
      <c r="P4586" s="11">
        <v>22911</v>
      </c>
      <c r="Q4586" s="11">
        <f t="shared" si="853"/>
        <v>1942</v>
      </c>
      <c r="S4586" s="11">
        <f t="shared" si="854"/>
        <v>24261</v>
      </c>
      <c r="T4586" s="11">
        <f t="shared" si="855"/>
        <v>24261</v>
      </c>
      <c r="U4586" s="11">
        <f t="shared" si="856"/>
        <v>-679</v>
      </c>
      <c r="V4586" s="11">
        <f t="shared" si="851"/>
        <v>24261</v>
      </c>
      <c r="W4586" s="12">
        <f t="shared" si="857"/>
        <v>1</v>
      </c>
      <c r="X4586" s="11">
        <f t="shared" si="858"/>
        <v>0</v>
      </c>
      <c r="Y4586" s="12">
        <f t="shared" si="859"/>
        <v>0</v>
      </c>
      <c r="AH4586" s="11"/>
    </row>
    <row r="4587" spans="1:34">
      <c r="A4587" s="1">
        <v>39284</v>
      </c>
      <c r="B4587" s="7" t="s">
        <v>63</v>
      </c>
      <c r="C4587" s="8" t="str">
        <f t="shared" si="860"/>
        <v>Sat</v>
      </c>
      <c r="F4587" s="9">
        <v>12935</v>
      </c>
      <c r="G4587" s="9">
        <v>4711</v>
      </c>
      <c r="H4587" s="61">
        <v>2944</v>
      </c>
      <c r="I4587" s="9">
        <v>0</v>
      </c>
      <c r="J4587" s="9">
        <v>0</v>
      </c>
      <c r="K4587" s="9">
        <v>2174</v>
      </c>
      <c r="L4587" s="84">
        <v>0</v>
      </c>
      <c r="M4587" s="84">
        <v>0</v>
      </c>
      <c r="O4587" s="11">
        <f t="shared" si="852"/>
        <v>22764</v>
      </c>
      <c r="P4587" s="11">
        <v>0</v>
      </c>
      <c r="Q4587" s="11">
        <f t="shared" si="853"/>
        <v>2174</v>
      </c>
      <c r="S4587" s="11">
        <f t="shared" si="854"/>
        <v>22764</v>
      </c>
      <c r="T4587" s="11">
        <f t="shared" si="855"/>
        <v>22764</v>
      </c>
      <c r="U4587" s="11">
        <f t="shared" si="856"/>
        <v>-1497</v>
      </c>
      <c r="V4587" s="11">
        <f t="shared" si="851"/>
        <v>22764</v>
      </c>
      <c r="W4587" s="12">
        <f t="shared" si="857"/>
        <v>1</v>
      </c>
      <c r="X4587" s="11">
        <f t="shared" si="858"/>
        <v>0</v>
      </c>
      <c r="Y4587" s="12">
        <f t="shared" si="859"/>
        <v>0</v>
      </c>
      <c r="AH4587" s="11"/>
    </row>
    <row r="4588" spans="1:34">
      <c r="A4588" s="1">
        <v>39285</v>
      </c>
      <c r="B4588" s="7" t="s">
        <v>63</v>
      </c>
      <c r="C4588" s="8" t="str">
        <f t="shared" si="860"/>
        <v>Sun</v>
      </c>
      <c r="F4588" s="9">
        <v>13442</v>
      </c>
      <c r="G4588" s="9">
        <v>4991</v>
      </c>
      <c r="H4588" s="61">
        <v>3104</v>
      </c>
      <c r="I4588" s="9">
        <v>0</v>
      </c>
      <c r="J4588" s="9">
        <v>0</v>
      </c>
      <c r="K4588" s="9">
        <v>2021</v>
      </c>
      <c r="L4588" s="84">
        <v>0</v>
      </c>
      <c r="M4588" s="84">
        <v>0</v>
      </c>
      <c r="O4588" s="11">
        <f t="shared" si="852"/>
        <v>23558</v>
      </c>
      <c r="P4588" s="11">
        <v>0</v>
      </c>
      <c r="Q4588" s="11">
        <f t="shared" si="853"/>
        <v>2021</v>
      </c>
      <c r="S4588" s="11">
        <f t="shared" si="854"/>
        <v>23558</v>
      </c>
      <c r="T4588" s="11">
        <f t="shared" si="855"/>
        <v>23558</v>
      </c>
      <c r="U4588" s="11">
        <f t="shared" si="856"/>
        <v>794</v>
      </c>
      <c r="V4588" s="11">
        <f t="shared" si="851"/>
        <v>23558</v>
      </c>
      <c r="W4588" s="12">
        <f t="shared" si="857"/>
        <v>1</v>
      </c>
      <c r="X4588" s="11">
        <f t="shared" si="858"/>
        <v>0</v>
      </c>
      <c r="Y4588" s="12">
        <f t="shared" si="859"/>
        <v>0</v>
      </c>
      <c r="AH4588" s="11"/>
    </row>
    <row r="4589" spans="1:34">
      <c r="A4589" s="1">
        <v>39286</v>
      </c>
      <c r="B4589" s="7" t="s">
        <v>63</v>
      </c>
      <c r="C4589" s="8" t="str">
        <f t="shared" si="860"/>
        <v>Mon</v>
      </c>
      <c r="F4589" s="9">
        <v>14394</v>
      </c>
      <c r="G4589" s="9">
        <v>5569</v>
      </c>
      <c r="H4589" s="61">
        <v>4029</v>
      </c>
      <c r="I4589" s="9">
        <v>1</v>
      </c>
      <c r="J4589" s="9">
        <v>0</v>
      </c>
      <c r="K4589" s="9">
        <v>3230</v>
      </c>
      <c r="L4589" s="84">
        <v>0</v>
      </c>
      <c r="M4589" s="84">
        <v>0</v>
      </c>
      <c r="O4589" s="11">
        <f t="shared" si="852"/>
        <v>27223</v>
      </c>
      <c r="P4589" s="11">
        <v>869</v>
      </c>
      <c r="Q4589" s="11">
        <f t="shared" si="853"/>
        <v>2361</v>
      </c>
      <c r="S4589" s="11">
        <f t="shared" si="854"/>
        <v>26354</v>
      </c>
      <c r="T4589" s="11">
        <f t="shared" si="855"/>
        <v>26354</v>
      </c>
      <c r="U4589" s="11">
        <f t="shared" si="856"/>
        <v>2796</v>
      </c>
      <c r="V4589" s="11">
        <f t="shared" si="851"/>
        <v>26354</v>
      </c>
      <c r="W4589" s="12">
        <f t="shared" si="857"/>
        <v>1</v>
      </c>
      <c r="X4589" s="11">
        <f t="shared" si="858"/>
        <v>0</v>
      </c>
      <c r="Y4589" s="12">
        <f t="shared" si="859"/>
        <v>0</v>
      </c>
      <c r="AH4589" s="11"/>
    </row>
    <row r="4590" spans="1:34">
      <c r="A4590" s="1">
        <v>39287</v>
      </c>
      <c r="B4590" s="7" t="s">
        <v>63</v>
      </c>
      <c r="C4590" s="8" t="str">
        <f t="shared" si="860"/>
        <v>Tue</v>
      </c>
      <c r="F4590" s="9">
        <v>14337</v>
      </c>
      <c r="G4590" s="9">
        <v>5507</v>
      </c>
      <c r="H4590" s="61">
        <v>3982</v>
      </c>
      <c r="I4590" s="9">
        <v>0</v>
      </c>
      <c r="J4590" s="9">
        <v>0</v>
      </c>
      <c r="K4590" s="9">
        <v>24369</v>
      </c>
      <c r="L4590" s="84">
        <v>0</v>
      </c>
      <c r="M4590" s="84">
        <v>0</v>
      </c>
      <c r="O4590" s="11">
        <f t="shared" si="852"/>
        <v>48195</v>
      </c>
      <c r="P4590" s="11">
        <v>22299</v>
      </c>
      <c r="Q4590" s="11">
        <f t="shared" si="853"/>
        <v>2070</v>
      </c>
      <c r="S4590" s="11">
        <f t="shared" si="854"/>
        <v>25896</v>
      </c>
      <c r="T4590" s="11">
        <f t="shared" si="855"/>
        <v>25896</v>
      </c>
      <c r="U4590" s="11">
        <f t="shared" si="856"/>
        <v>-458</v>
      </c>
      <c r="V4590" s="11">
        <f t="shared" si="851"/>
        <v>25896</v>
      </c>
      <c r="W4590" s="12">
        <f t="shared" si="857"/>
        <v>1</v>
      </c>
      <c r="X4590" s="11">
        <f t="shared" si="858"/>
        <v>0</v>
      </c>
      <c r="Y4590" s="12">
        <f t="shared" si="859"/>
        <v>0</v>
      </c>
      <c r="AH4590" s="11"/>
    </row>
    <row r="4591" spans="1:34">
      <c r="A4591" s="1">
        <v>39288</v>
      </c>
      <c r="B4591" s="7" t="s">
        <v>63</v>
      </c>
      <c r="C4591" s="8" t="str">
        <f t="shared" si="860"/>
        <v>Wed</v>
      </c>
      <c r="F4591" s="9">
        <v>14455</v>
      </c>
      <c r="G4591" s="9">
        <v>5503</v>
      </c>
      <c r="H4591" s="61">
        <v>4119</v>
      </c>
      <c r="I4591" s="9">
        <v>0</v>
      </c>
      <c r="J4591" s="9">
        <v>0</v>
      </c>
      <c r="K4591" s="9">
        <v>15074</v>
      </c>
      <c r="L4591" s="84">
        <v>0</v>
      </c>
      <c r="M4591" s="84">
        <v>0</v>
      </c>
      <c r="O4591" s="11">
        <f t="shared" si="852"/>
        <v>39151</v>
      </c>
      <c r="P4591" s="11">
        <v>13248</v>
      </c>
      <c r="Q4591" s="11">
        <f t="shared" si="853"/>
        <v>1826</v>
      </c>
      <c r="S4591" s="11">
        <f t="shared" si="854"/>
        <v>25903</v>
      </c>
      <c r="T4591" s="11">
        <f t="shared" si="855"/>
        <v>25903</v>
      </c>
      <c r="U4591" s="11">
        <f t="shared" si="856"/>
        <v>7</v>
      </c>
      <c r="V4591" s="11">
        <f t="shared" si="851"/>
        <v>25903</v>
      </c>
      <c r="W4591" s="12">
        <f t="shared" si="857"/>
        <v>1</v>
      </c>
      <c r="X4591" s="11">
        <f t="shared" si="858"/>
        <v>0</v>
      </c>
      <c r="Y4591" s="12">
        <f t="shared" si="859"/>
        <v>0</v>
      </c>
      <c r="AH4591" s="11"/>
    </row>
    <row r="4592" spans="1:34">
      <c r="A4592" s="1">
        <v>39289</v>
      </c>
      <c r="B4592" s="7" t="s">
        <v>63</v>
      </c>
      <c r="C4592" s="8" t="str">
        <f t="shared" si="860"/>
        <v>Thur</v>
      </c>
      <c r="F4592" s="9">
        <v>14152</v>
      </c>
      <c r="G4592" s="9">
        <v>5431</v>
      </c>
      <c r="H4592" s="61">
        <v>3849</v>
      </c>
      <c r="I4592" s="9">
        <v>0</v>
      </c>
      <c r="J4592" s="9">
        <v>0</v>
      </c>
      <c r="K4592" s="9">
        <v>4326</v>
      </c>
      <c r="L4592" s="84">
        <v>0</v>
      </c>
      <c r="M4592" s="84">
        <v>0</v>
      </c>
      <c r="O4592" s="11">
        <f t="shared" si="852"/>
        <v>27758</v>
      </c>
      <c r="P4592" s="11">
        <v>2060</v>
      </c>
      <c r="Q4592" s="11">
        <f t="shared" si="853"/>
        <v>2266</v>
      </c>
      <c r="S4592" s="11">
        <f t="shared" si="854"/>
        <v>25698</v>
      </c>
      <c r="T4592" s="11">
        <f t="shared" si="855"/>
        <v>25698</v>
      </c>
      <c r="U4592" s="11">
        <f t="shared" si="856"/>
        <v>-205</v>
      </c>
      <c r="V4592" s="11">
        <f t="shared" si="851"/>
        <v>25698</v>
      </c>
      <c r="W4592" s="12">
        <f t="shared" si="857"/>
        <v>1</v>
      </c>
      <c r="X4592" s="11">
        <f t="shared" si="858"/>
        <v>0</v>
      </c>
      <c r="Y4592" s="12">
        <f t="shared" si="859"/>
        <v>0</v>
      </c>
      <c r="AH4592" s="11"/>
    </row>
    <row r="4593" spans="1:34">
      <c r="A4593" s="1">
        <v>39290</v>
      </c>
      <c r="B4593" s="7" t="s">
        <v>63</v>
      </c>
      <c r="C4593" s="8" t="str">
        <f t="shared" si="860"/>
        <v>Fri</v>
      </c>
      <c r="F4593" s="9">
        <v>13372</v>
      </c>
      <c r="G4593" s="9">
        <v>5035</v>
      </c>
      <c r="H4593" s="61">
        <v>3132</v>
      </c>
      <c r="I4593" s="9">
        <v>0</v>
      </c>
      <c r="J4593" s="9">
        <v>0</v>
      </c>
      <c r="K4593" s="9">
        <v>16056</v>
      </c>
      <c r="L4593" s="84">
        <v>0</v>
      </c>
      <c r="M4593" s="84">
        <v>0</v>
      </c>
      <c r="O4593" s="11">
        <f t="shared" si="852"/>
        <v>37595</v>
      </c>
      <c r="P4593" s="11">
        <v>13937</v>
      </c>
      <c r="Q4593" s="11">
        <f t="shared" si="853"/>
        <v>2119</v>
      </c>
      <c r="S4593" s="11">
        <f t="shared" si="854"/>
        <v>23658</v>
      </c>
      <c r="T4593" s="11">
        <f t="shared" si="855"/>
        <v>23658</v>
      </c>
      <c r="U4593" s="11">
        <f t="shared" si="856"/>
        <v>-2040</v>
      </c>
      <c r="V4593" s="11">
        <f t="shared" si="851"/>
        <v>23658</v>
      </c>
      <c r="W4593" s="12">
        <f t="shared" si="857"/>
        <v>1</v>
      </c>
      <c r="X4593" s="11">
        <f t="shared" si="858"/>
        <v>0</v>
      </c>
      <c r="Y4593" s="12">
        <f t="shared" si="859"/>
        <v>0</v>
      </c>
      <c r="AH4593" s="11"/>
    </row>
    <row r="4594" spans="1:34">
      <c r="A4594" s="1">
        <v>39291</v>
      </c>
      <c r="B4594" s="7" t="s">
        <v>63</v>
      </c>
      <c r="C4594" s="8" t="str">
        <f t="shared" si="860"/>
        <v>Sat</v>
      </c>
      <c r="F4594" s="9">
        <v>12728</v>
      </c>
      <c r="G4594" s="9">
        <v>4536</v>
      </c>
      <c r="H4594" s="61">
        <v>2341</v>
      </c>
      <c r="I4594" s="9">
        <v>0</v>
      </c>
      <c r="J4594" s="9">
        <v>0</v>
      </c>
      <c r="K4594" s="9">
        <v>14511</v>
      </c>
      <c r="L4594" s="84">
        <v>0</v>
      </c>
      <c r="M4594" s="84">
        <v>0</v>
      </c>
      <c r="O4594" s="11">
        <f t="shared" si="852"/>
        <v>34116</v>
      </c>
      <c r="P4594" s="11">
        <v>12654</v>
      </c>
      <c r="Q4594" s="11">
        <f t="shared" si="853"/>
        <v>1857</v>
      </c>
      <c r="S4594" s="11">
        <f t="shared" si="854"/>
        <v>21462</v>
      </c>
      <c r="T4594" s="11">
        <f t="shared" si="855"/>
        <v>21462</v>
      </c>
      <c r="U4594" s="11">
        <f t="shared" si="856"/>
        <v>-2196</v>
      </c>
      <c r="V4594" s="11">
        <f t="shared" si="851"/>
        <v>21462</v>
      </c>
      <c r="W4594" s="12">
        <f t="shared" si="857"/>
        <v>1</v>
      </c>
      <c r="X4594" s="11">
        <f t="shared" si="858"/>
        <v>0</v>
      </c>
      <c r="Y4594" s="12">
        <f t="shared" si="859"/>
        <v>0</v>
      </c>
      <c r="AH4594" s="11"/>
    </row>
    <row r="4595" spans="1:34">
      <c r="A4595" s="1">
        <v>39292</v>
      </c>
      <c r="B4595" s="7" t="s">
        <v>63</v>
      </c>
      <c r="C4595" s="8" t="str">
        <f t="shared" si="860"/>
        <v>Sun</v>
      </c>
      <c r="F4595" s="9">
        <v>13449</v>
      </c>
      <c r="G4595" s="9">
        <v>4968</v>
      </c>
      <c r="H4595" s="61">
        <v>2807</v>
      </c>
      <c r="I4595" s="9">
        <v>0</v>
      </c>
      <c r="J4595" s="9">
        <v>0</v>
      </c>
      <c r="K4595" s="9">
        <v>14992</v>
      </c>
      <c r="L4595" s="84">
        <v>0</v>
      </c>
      <c r="M4595" s="84">
        <v>0</v>
      </c>
      <c r="O4595" s="11">
        <f t="shared" si="852"/>
        <v>36216</v>
      </c>
      <c r="P4595" s="11">
        <v>12668</v>
      </c>
      <c r="Q4595" s="11">
        <f t="shared" si="853"/>
        <v>2324</v>
      </c>
      <c r="S4595" s="11">
        <f t="shared" si="854"/>
        <v>23548</v>
      </c>
      <c r="T4595" s="11">
        <f t="shared" si="855"/>
        <v>23548</v>
      </c>
      <c r="U4595" s="11">
        <f t="shared" si="856"/>
        <v>2086</v>
      </c>
      <c r="V4595" s="11">
        <f t="shared" si="851"/>
        <v>23548</v>
      </c>
      <c r="W4595" s="12">
        <f t="shared" si="857"/>
        <v>1</v>
      </c>
      <c r="X4595" s="11">
        <f t="shared" si="858"/>
        <v>0</v>
      </c>
      <c r="Y4595" s="12">
        <f t="shared" si="859"/>
        <v>0</v>
      </c>
      <c r="AH4595" s="11"/>
    </row>
    <row r="4596" spans="1:34">
      <c r="A4596" s="1">
        <v>39293</v>
      </c>
      <c r="B4596" s="7" t="s">
        <v>63</v>
      </c>
      <c r="C4596" s="8" t="str">
        <f t="shared" si="860"/>
        <v>Mon</v>
      </c>
      <c r="F4596" s="9">
        <v>14164</v>
      </c>
      <c r="G4596" s="9">
        <v>5547</v>
      </c>
      <c r="H4596" s="61">
        <v>3814</v>
      </c>
      <c r="I4596" s="9">
        <v>0</v>
      </c>
      <c r="J4596" s="9">
        <v>0</v>
      </c>
      <c r="K4596" s="9">
        <v>31641</v>
      </c>
      <c r="L4596" s="84">
        <v>0</v>
      </c>
      <c r="M4596" s="84">
        <v>0</v>
      </c>
      <c r="O4596" s="11">
        <f t="shared" si="852"/>
        <v>55166</v>
      </c>
      <c r="P4596" s="11">
        <v>29180</v>
      </c>
      <c r="Q4596" s="11">
        <f t="shared" si="853"/>
        <v>2461</v>
      </c>
      <c r="S4596" s="11">
        <f t="shared" si="854"/>
        <v>25986</v>
      </c>
      <c r="T4596" s="11">
        <f t="shared" si="855"/>
        <v>25986</v>
      </c>
      <c r="U4596" s="11">
        <f t="shared" si="856"/>
        <v>2438</v>
      </c>
      <c r="V4596" s="11">
        <f t="shared" si="851"/>
        <v>25986</v>
      </c>
      <c r="W4596" s="12">
        <f t="shared" si="857"/>
        <v>1</v>
      </c>
      <c r="X4596" s="11">
        <f t="shared" si="858"/>
        <v>0</v>
      </c>
      <c r="Y4596" s="12">
        <f t="shared" si="859"/>
        <v>0</v>
      </c>
      <c r="AH4596" s="11"/>
    </row>
    <row r="4597" spans="1:34">
      <c r="A4597" s="1">
        <v>39294</v>
      </c>
      <c r="B4597" s="7" t="s">
        <v>63</v>
      </c>
      <c r="C4597" s="8" t="str">
        <f t="shared" si="860"/>
        <v>Tue</v>
      </c>
      <c r="F4597" s="9">
        <v>14038</v>
      </c>
      <c r="G4597" s="9">
        <v>5446</v>
      </c>
      <c r="H4597" s="61">
        <v>3688</v>
      </c>
      <c r="I4597" s="9">
        <v>0</v>
      </c>
      <c r="J4597" s="9">
        <v>0</v>
      </c>
      <c r="K4597" s="9">
        <v>32951</v>
      </c>
      <c r="L4597" s="84">
        <v>0</v>
      </c>
      <c r="M4597" s="84">
        <v>0</v>
      </c>
      <c r="O4597" s="11">
        <f t="shared" si="852"/>
        <v>56123</v>
      </c>
      <c r="P4597" s="11">
        <v>30974</v>
      </c>
      <c r="Q4597" s="11">
        <f t="shared" si="853"/>
        <v>1977</v>
      </c>
      <c r="S4597" s="11">
        <f t="shared" si="854"/>
        <v>25149</v>
      </c>
      <c r="T4597" s="11">
        <f t="shared" si="855"/>
        <v>25149</v>
      </c>
      <c r="U4597" s="11">
        <f t="shared" si="856"/>
        <v>-837</v>
      </c>
      <c r="V4597" s="11">
        <f t="shared" si="851"/>
        <v>25149</v>
      </c>
      <c r="W4597" s="12">
        <f t="shared" si="857"/>
        <v>1</v>
      </c>
      <c r="X4597" s="11">
        <f t="shared" si="858"/>
        <v>0</v>
      </c>
      <c r="Y4597" s="12">
        <f t="shared" si="859"/>
        <v>0</v>
      </c>
      <c r="AH4597" s="11"/>
    </row>
    <row r="4598" spans="1:34">
      <c r="A4598" s="1">
        <v>39295</v>
      </c>
      <c r="B4598" s="7" t="s">
        <v>64</v>
      </c>
      <c r="C4598" s="8" t="str">
        <f t="shared" si="860"/>
        <v>Wed</v>
      </c>
      <c r="F4598" s="9">
        <v>13858</v>
      </c>
      <c r="G4598" s="9">
        <v>5459</v>
      </c>
      <c r="H4598" s="61">
        <v>3522</v>
      </c>
      <c r="I4598" s="9">
        <v>0</v>
      </c>
      <c r="J4598" s="9">
        <v>0</v>
      </c>
      <c r="K4598" s="9">
        <v>35018</v>
      </c>
      <c r="L4598" s="84">
        <v>0</v>
      </c>
      <c r="M4598" s="84">
        <v>0</v>
      </c>
      <c r="O4598" s="11">
        <f t="shared" si="852"/>
        <v>57857</v>
      </c>
      <c r="P4598" s="11">
        <v>32814</v>
      </c>
      <c r="Q4598" s="11">
        <f t="shared" si="853"/>
        <v>2204</v>
      </c>
      <c r="S4598" s="11">
        <f t="shared" si="854"/>
        <v>25043</v>
      </c>
      <c r="T4598" s="11">
        <f t="shared" ref="T4598:T4628" si="861">SUM(L4598:M4598,V4598)</f>
        <v>25043</v>
      </c>
      <c r="U4598" s="11">
        <f t="shared" ref="U4598:U4628" si="862">S4598-S4597</f>
        <v>-106</v>
      </c>
      <c r="V4598" s="11">
        <f t="shared" si="851"/>
        <v>25043</v>
      </c>
      <c r="W4598" s="12">
        <f t="shared" ref="W4598:W4628" si="863">V4598/S4598</f>
        <v>1</v>
      </c>
      <c r="X4598" s="11">
        <f t="shared" ref="X4598:X4628" si="864">SUM(L4598:M4598)</f>
        <v>0</v>
      </c>
      <c r="Y4598" s="12">
        <f t="shared" ref="Y4598:Y4628" si="865">X4598/S4598</f>
        <v>0</v>
      </c>
      <c r="AH4598" s="11"/>
    </row>
    <row r="4599" spans="1:34">
      <c r="A4599" s="1">
        <v>39296</v>
      </c>
      <c r="B4599" s="7" t="s">
        <v>64</v>
      </c>
      <c r="C4599" s="8" t="str">
        <f t="shared" si="860"/>
        <v>Thur</v>
      </c>
      <c r="F4599" s="9">
        <v>13698</v>
      </c>
      <c r="G4599" s="9">
        <v>5393</v>
      </c>
      <c r="H4599" s="61">
        <v>3368</v>
      </c>
      <c r="I4599" s="9">
        <v>0</v>
      </c>
      <c r="J4599" s="9">
        <v>0</v>
      </c>
      <c r="K4599" s="9">
        <v>35149</v>
      </c>
      <c r="L4599" s="84">
        <v>0</v>
      </c>
      <c r="M4599" s="84">
        <v>0</v>
      </c>
      <c r="O4599" s="11">
        <f t="shared" si="852"/>
        <v>57608</v>
      </c>
      <c r="P4599" s="11">
        <v>33297</v>
      </c>
      <c r="Q4599" s="11">
        <f t="shared" si="853"/>
        <v>1852</v>
      </c>
      <c r="S4599" s="11">
        <f t="shared" si="854"/>
        <v>24311</v>
      </c>
      <c r="T4599" s="11">
        <f t="shared" si="861"/>
        <v>24311</v>
      </c>
      <c r="U4599" s="11">
        <f t="shared" si="862"/>
        <v>-732</v>
      </c>
      <c r="V4599" s="11">
        <f t="shared" si="851"/>
        <v>24311</v>
      </c>
      <c r="W4599" s="12">
        <f t="shared" si="863"/>
        <v>1</v>
      </c>
      <c r="X4599" s="11">
        <f t="shared" si="864"/>
        <v>0</v>
      </c>
      <c r="Y4599" s="12">
        <f t="shared" si="865"/>
        <v>0</v>
      </c>
      <c r="AH4599" s="11"/>
    </row>
    <row r="4600" spans="1:34">
      <c r="A4600" s="1">
        <v>39297</v>
      </c>
      <c r="B4600" s="7" t="s">
        <v>64</v>
      </c>
      <c r="C4600" s="8" t="str">
        <f t="shared" si="860"/>
        <v>Fri</v>
      </c>
      <c r="F4600" s="9">
        <v>13017</v>
      </c>
      <c r="G4600" s="9">
        <v>4908</v>
      </c>
      <c r="H4600" s="61">
        <v>2921</v>
      </c>
      <c r="I4600" s="9">
        <v>0</v>
      </c>
      <c r="J4600" s="9">
        <v>0</v>
      </c>
      <c r="K4600" s="9">
        <v>32566</v>
      </c>
      <c r="L4600" s="84">
        <v>0</v>
      </c>
      <c r="M4600" s="84">
        <v>0</v>
      </c>
      <c r="O4600" s="11">
        <f t="shared" si="852"/>
        <v>53412</v>
      </c>
      <c r="P4600" s="11">
        <v>30676</v>
      </c>
      <c r="Q4600" s="11">
        <f t="shared" si="853"/>
        <v>1890</v>
      </c>
      <c r="S4600" s="11">
        <f t="shared" si="854"/>
        <v>22736</v>
      </c>
      <c r="T4600" s="11">
        <f t="shared" si="861"/>
        <v>22736</v>
      </c>
      <c r="U4600" s="11">
        <f t="shared" si="862"/>
        <v>-1575</v>
      </c>
      <c r="V4600" s="11">
        <f t="shared" si="851"/>
        <v>22736</v>
      </c>
      <c r="W4600" s="12">
        <f t="shared" si="863"/>
        <v>1</v>
      </c>
      <c r="X4600" s="11">
        <f t="shared" si="864"/>
        <v>0</v>
      </c>
      <c r="Y4600" s="12">
        <f t="shared" si="865"/>
        <v>0</v>
      </c>
      <c r="AH4600" s="11"/>
    </row>
    <row r="4601" spans="1:34">
      <c r="A4601" s="1">
        <v>39298</v>
      </c>
      <c r="B4601" s="7" t="s">
        <v>64</v>
      </c>
      <c r="C4601" s="8" t="str">
        <f t="shared" si="860"/>
        <v>Sat</v>
      </c>
      <c r="F4601" s="9">
        <v>11978</v>
      </c>
      <c r="G4601" s="9">
        <v>4341</v>
      </c>
      <c r="H4601" s="61">
        <v>2213</v>
      </c>
      <c r="I4601" s="9">
        <v>0</v>
      </c>
      <c r="J4601" s="9">
        <v>0</v>
      </c>
      <c r="K4601" s="9">
        <v>35539</v>
      </c>
      <c r="L4601" s="84">
        <v>0</v>
      </c>
      <c r="M4601" s="84">
        <v>0</v>
      </c>
      <c r="O4601" s="11">
        <f t="shared" si="852"/>
        <v>54071</v>
      </c>
      <c r="P4601" s="11">
        <v>33501</v>
      </c>
      <c r="Q4601" s="11">
        <f t="shared" si="853"/>
        <v>2038</v>
      </c>
      <c r="S4601" s="11">
        <f t="shared" si="854"/>
        <v>20570</v>
      </c>
      <c r="T4601" s="11">
        <f t="shared" si="861"/>
        <v>20570</v>
      </c>
      <c r="U4601" s="11">
        <f t="shared" si="862"/>
        <v>-2166</v>
      </c>
      <c r="V4601" s="11">
        <f t="shared" si="851"/>
        <v>20570</v>
      </c>
      <c r="W4601" s="12">
        <f t="shared" si="863"/>
        <v>1</v>
      </c>
      <c r="X4601" s="11">
        <f t="shared" si="864"/>
        <v>0</v>
      </c>
      <c r="Y4601" s="12">
        <f t="shared" si="865"/>
        <v>0</v>
      </c>
      <c r="AH4601" s="11"/>
    </row>
    <row r="4602" spans="1:34">
      <c r="A4602" s="1">
        <v>39299</v>
      </c>
      <c r="B4602" s="7" t="s">
        <v>64</v>
      </c>
      <c r="C4602" s="8" t="str">
        <f t="shared" si="860"/>
        <v>Sun</v>
      </c>
      <c r="F4602" s="9">
        <v>12144</v>
      </c>
      <c r="G4602" s="9">
        <v>4742</v>
      </c>
      <c r="H4602" s="61">
        <v>2608</v>
      </c>
      <c r="I4602" s="9">
        <v>0</v>
      </c>
      <c r="J4602" s="9">
        <v>0</v>
      </c>
      <c r="K4602" s="9">
        <v>34397</v>
      </c>
      <c r="L4602" s="16">
        <v>23</v>
      </c>
      <c r="M4602" s="84">
        <v>0</v>
      </c>
      <c r="O4602" s="11">
        <f t="shared" si="852"/>
        <v>53914</v>
      </c>
      <c r="P4602" s="11">
        <v>32319</v>
      </c>
      <c r="Q4602" s="11">
        <f t="shared" si="853"/>
        <v>2078</v>
      </c>
      <c r="S4602" s="11">
        <f t="shared" si="854"/>
        <v>21595</v>
      </c>
      <c r="T4602" s="11">
        <f t="shared" si="861"/>
        <v>21595</v>
      </c>
      <c r="U4602" s="11">
        <f t="shared" si="862"/>
        <v>1025</v>
      </c>
      <c r="V4602" s="11">
        <f t="shared" si="851"/>
        <v>21572</v>
      </c>
      <c r="W4602" s="12">
        <f t="shared" si="863"/>
        <v>0.99893493864320448</v>
      </c>
      <c r="X4602" s="11">
        <f t="shared" si="864"/>
        <v>23</v>
      </c>
      <c r="Y4602" s="12">
        <f t="shared" si="865"/>
        <v>1.0650613567955544E-3</v>
      </c>
      <c r="AH4602" s="11"/>
    </row>
    <row r="4603" spans="1:34">
      <c r="A4603" s="1">
        <v>39300</v>
      </c>
      <c r="B4603" s="7" t="s">
        <v>64</v>
      </c>
      <c r="C4603" s="8" t="str">
        <f t="shared" si="860"/>
        <v>Mon</v>
      </c>
      <c r="F4603" s="9">
        <v>13104</v>
      </c>
      <c r="G4603" s="9">
        <v>5507</v>
      </c>
      <c r="H4603" s="61">
        <v>3559</v>
      </c>
      <c r="I4603" s="9">
        <v>0</v>
      </c>
      <c r="J4603" s="9">
        <v>0</v>
      </c>
      <c r="K4603" s="9">
        <v>42779</v>
      </c>
      <c r="L4603" s="84">
        <v>0</v>
      </c>
      <c r="M4603" s="84">
        <v>0</v>
      </c>
      <c r="O4603" s="11">
        <f t="shared" si="852"/>
        <v>64949</v>
      </c>
      <c r="P4603" s="11">
        <v>40715</v>
      </c>
      <c r="Q4603" s="11">
        <f t="shared" si="853"/>
        <v>2064</v>
      </c>
      <c r="S4603" s="11">
        <f t="shared" si="854"/>
        <v>24234</v>
      </c>
      <c r="T4603" s="11">
        <f t="shared" si="861"/>
        <v>24234</v>
      </c>
      <c r="U4603" s="11">
        <f t="shared" si="862"/>
        <v>2639</v>
      </c>
      <c r="V4603" s="11">
        <f t="shared" si="851"/>
        <v>24234</v>
      </c>
      <c r="W4603" s="12">
        <f t="shared" si="863"/>
        <v>1</v>
      </c>
      <c r="X4603" s="11">
        <f t="shared" si="864"/>
        <v>0</v>
      </c>
      <c r="Y4603" s="12">
        <f t="shared" si="865"/>
        <v>0</v>
      </c>
      <c r="AH4603" s="11"/>
    </row>
    <row r="4604" spans="1:34">
      <c r="A4604" s="1">
        <v>39301</v>
      </c>
      <c r="B4604" s="7" t="s">
        <v>64</v>
      </c>
      <c r="C4604" s="8" t="str">
        <f t="shared" si="860"/>
        <v>Tue</v>
      </c>
      <c r="F4604" s="9">
        <v>13122</v>
      </c>
      <c r="G4604" s="9">
        <v>5485</v>
      </c>
      <c r="H4604" s="61">
        <v>3477</v>
      </c>
      <c r="I4604" s="9">
        <v>0</v>
      </c>
      <c r="J4604" s="9">
        <v>0</v>
      </c>
      <c r="K4604" s="9">
        <v>47391</v>
      </c>
      <c r="L4604" s="84">
        <v>0</v>
      </c>
      <c r="M4604" s="84">
        <v>0</v>
      </c>
      <c r="O4604" s="11">
        <f t="shared" si="852"/>
        <v>69475</v>
      </c>
      <c r="P4604" s="11">
        <v>45423</v>
      </c>
      <c r="Q4604" s="11">
        <f t="shared" si="853"/>
        <v>1968</v>
      </c>
      <c r="S4604" s="11">
        <f t="shared" si="854"/>
        <v>24052</v>
      </c>
      <c r="T4604" s="11">
        <f t="shared" si="861"/>
        <v>24052</v>
      </c>
      <c r="U4604" s="11">
        <f t="shared" si="862"/>
        <v>-182</v>
      </c>
      <c r="V4604" s="11">
        <f t="shared" si="851"/>
        <v>24052</v>
      </c>
      <c r="W4604" s="12">
        <f t="shared" si="863"/>
        <v>1</v>
      </c>
      <c r="X4604" s="11">
        <f t="shared" si="864"/>
        <v>0</v>
      </c>
      <c r="Y4604" s="12">
        <f t="shared" si="865"/>
        <v>0</v>
      </c>
      <c r="AH4604" s="11"/>
    </row>
    <row r="4605" spans="1:34">
      <c r="A4605" s="1">
        <v>39302</v>
      </c>
      <c r="B4605" s="7" t="s">
        <v>64</v>
      </c>
      <c r="C4605" s="8" t="str">
        <f t="shared" si="860"/>
        <v>Wed</v>
      </c>
      <c r="F4605" s="9">
        <v>12956</v>
      </c>
      <c r="G4605" s="9">
        <v>5374</v>
      </c>
      <c r="H4605" s="61">
        <v>3453</v>
      </c>
      <c r="I4605" s="9">
        <v>0</v>
      </c>
      <c r="J4605" s="9">
        <v>0</v>
      </c>
      <c r="K4605" s="9">
        <v>46849</v>
      </c>
      <c r="L4605" s="84">
        <v>0</v>
      </c>
      <c r="M4605" s="84">
        <v>0</v>
      </c>
      <c r="O4605" s="11">
        <f t="shared" si="852"/>
        <v>68632</v>
      </c>
      <c r="P4605" s="11">
        <v>44792</v>
      </c>
      <c r="Q4605" s="11">
        <f t="shared" si="853"/>
        <v>2057</v>
      </c>
      <c r="S4605" s="11">
        <f t="shared" si="854"/>
        <v>23840</v>
      </c>
      <c r="T4605" s="11">
        <f t="shared" si="861"/>
        <v>23840</v>
      </c>
      <c r="U4605" s="11">
        <f t="shared" si="862"/>
        <v>-212</v>
      </c>
      <c r="V4605" s="11">
        <f t="shared" si="851"/>
        <v>23840</v>
      </c>
      <c r="W4605" s="12">
        <f t="shared" si="863"/>
        <v>1</v>
      </c>
      <c r="X4605" s="11">
        <f t="shared" si="864"/>
        <v>0</v>
      </c>
      <c r="Y4605" s="12">
        <f t="shared" si="865"/>
        <v>0</v>
      </c>
      <c r="AH4605" s="11"/>
    </row>
    <row r="4606" spans="1:34">
      <c r="A4606" s="1">
        <v>39303</v>
      </c>
      <c r="B4606" s="7" t="s">
        <v>64</v>
      </c>
      <c r="C4606" s="8" t="str">
        <f t="shared" si="860"/>
        <v>Thur</v>
      </c>
      <c r="F4606" s="9">
        <v>13023</v>
      </c>
      <c r="G4606" s="9">
        <v>5396</v>
      </c>
      <c r="H4606" s="61">
        <v>3279</v>
      </c>
      <c r="I4606" s="9">
        <v>0</v>
      </c>
      <c r="J4606" s="9">
        <v>0</v>
      </c>
      <c r="K4606" s="9">
        <v>46765</v>
      </c>
      <c r="L4606" s="84">
        <v>0</v>
      </c>
      <c r="M4606" s="84">
        <v>0</v>
      </c>
      <c r="O4606" s="11">
        <f t="shared" si="852"/>
        <v>68463</v>
      </c>
      <c r="P4606" s="11">
        <v>44834</v>
      </c>
      <c r="Q4606" s="11">
        <f t="shared" si="853"/>
        <v>1931</v>
      </c>
      <c r="S4606" s="11">
        <f t="shared" si="854"/>
        <v>23629</v>
      </c>
      <c r="T4606" s="11">
        <f t="shared" si="861"/>
        <v>23629</v>
      </c>
      <c r="U4606" s="11">
        <f t="shared" si="862"/>
        <v>-211</v>
      </c>
      <c r="V4606" s="11">
        <f t="shared" si="851"/>
        <v>23629</v>
      </c>
      <c r="W4606" s="12">
        <f t="shared" si="863"/>
        <v>1</v>
      </c>
      <c r="X4606" s="11">
        <f t="shared" si="864"/>
        <v>0</v>
      </c>
      <c r="Y4606" s="12">
        <f t="shared" si="865"/>
        <v>0</v>
      </c>
      <c r="AH4606" s="11"/>
    </row>
    <row r="4607" spans="1:34">
      <c r="A4607" s="1">
        <v>39304</v>
      </c>
      <c r="B4607" s="7" t="s">
        <v>64</v>
      </c>
      <c r="C4607" s="8" t="str">
        <f t="shared" si="860"/>
        <v>Fri</v>
      </c>
      <c r="F4607" s="9">
        <v>12565</v>
      </c>
      <c r="G4607" s="9">
        <v>5049</v>
      </c>
      <c r="H4607" s="61">
        <v>3003</v>
      </c>
      <c r="I4607" s="9">
        <v>0</v>
      </c>
      <c r="J4607" s="9">
        <v>0</v>
      </c>
      <c r="K4607" s="9">
        <v>32502</v>
      </c>
      <c r="L4607" s="84">
        <v>0</v>
      </c>
      <c r="M4607" s="84">
        <v>0</v>
      </c>
      <c r="O4607" s="11">
        <f t="shared" si="852"/>
        <v>53119</v>
      </c>
      <c r="P4607" s="11">
        <v>30590</v>
      </c>
      <c r="Q4607" s="11">
        <f t="shared" si="853"/>
        <v>1912</v>
      </c>
      <c r="S4607" s="11">
        <f t="shared" si="854"/>
        <v>22529</v>
      </c>
      <c r="T4607" s="11">
        <f t="shared" si="861"/>
        <v>22529</v>
      </c>
      <c r="U4607" s="11">
        <f t="shared" si="862"/>
        <v>-1100</v>
      </c>
      <c r="V4607" s="11">
        <f t="shared" si="851"/>
        <v>22529</v>
      </c>
      <c r="W4607" s="12">
        <f t="shared" si="863"/>
        <v>1</v>
      </c>
      <c r="X4607" s="11">
        <f t="shared" si="864"/>
        <v>0</v>
      </c>
      <c r="Y4607" s="12">
        <f t="shared" si="865"/>
        <v>0</v>
      </c>
      <c r="AH4607" s="11"/>
    </row>
    <row r="4608" spans="1:34">
      <c r="A4608" s="1">
        <v>39305</v>
      </c>
      <c r="B4608" s="7" t="s">
        <v>64</v>
      </c>
      <c r="C4608" s="8" t="str">
        <f t="shared" si="860"/>
        <v>Sat</v>
      </c>
      <c r="F4608" s="9">
        <v>12049</v>
      </c>
      <c r="G4608" s="9">
        <v>4764</v>
      </c>
      <c r="H4608" s="61">
        <v>2494</v>
      </c>
      <c r="I4608" s="9">
        <v>0</v>
      </c>
      <c r="J4608" s="9">
        <v>0</v>
      </c>
      <c r="K4608" s="9">
        <v>18333</v>
      </c>
      <c r="L4608" s="84">
        <v>0</v>
      </c>
      <c r="M4608" s="84">
        <v>0</v>
      </c>
      <c r="O4608" s="11">
        <f t="shared" si="852"/>
        <v>37640</v>
      </c>
      <c r="P4608" s="11">
        <v>15423</v>
      </c>
      <c r="Q4608" s="11">
        <f t="shared" si="853"/>
        <v>2910</v>
      </c>
      <c r="S4608" s="11">
        <f t="shared" si="854"/>
        <v>22217</v>
      </c>
      <c r="T4608" s="11">
        <f t="shared" si="861"/>
        <v>22217</v>
      </c>
      <c r="U4608" s="11">
        <f t="shared" si="862"/>
        <v>-312</v>
      </c>
      <c r="V4608" s="11">
        <f t="shared" si="851"/>
        <v>22217</v>
      </c>
      <c r="W4608" s="12">
        <f t="shared" si="863"/>
        <v>1</v>
      </c>
      <c r="X4608" s="11">
        <f t="shared" si="864"/>
        <v>0</v>
      </c>
      <c r="Y4608" s="12">
        <f t="shared" si="865"/>
        <v>0</v>
      </c>
      <c r="AH4608" s="11"/>
    </row>
    <row r="4609" spans="1:34">
      <c r="A4609" s="1">
        <v>39306</v>
      </c>
      <c r="B4609" s="7" t="s">
        <v>64</v>
      </c>
      <c r="C4609" s="8" t="str">
        <f t="shared" si="860"/>
        <v>Sun</v>
      </c>
      <c r="F4609" s="9">
        <v>12384</v>
      </c>
      <c r="G4609" s="9">
        <v>4935</v>
      </c>
      <c r="H4609" s="61">
        <v>2694</v>
      </c>
      <c r="I4609" s="9">
        <v>0</v>
      </c>
      <c r="J4609" s="9">
        <v>0</v>
      </c>
      <c r="K4609" s="9">
        <v>36986</v>
      </c>
      <c r="L4609" s="84">
        <v>0</v>
      </c>
      <c r="M4609" s="84">
        <v>0</v>
      </c>
      <c r="O4609" s="11">
        <f t="shared" si="852"/>
        <v>56999</v>
      </c>
      <c r="P4609" s="11">
        <v>34942</v>
      </c>
      <c r="Q4609" s="11">
        <f t="shared" si="853"/>
        <v>2044</v>
      </c>
      <c r="S4609" s="11">
        <f t="shared" si="854"/>
        <v>22057</v>
      </c>
      <c r="T4609" s="11">
        <f t="shared" si="861"/>
        <v>22057</v>
      </c>
      <c r="U4609" s="11">
        <f t="shared" si="862"/>
        <v>-160</v>
      </c>
      <c r="V4609" s="11">
        <f t="shared" si="851"/>
        <v>22057</v>
      </c>
      <c r="W4609" s="12">
        <f t="shared" si="863"/>
        <v>1</v>
      </c>
      <c r="X4609" s="11">
        <f t="shared" si="864"/>
        <v>0</v>
      </c>
      <c r="Y4609" s="12">
        <f t="shared" si="865"/>
        <v>0</v>
      </c>
      <c r="AH4609" s="11"/>
    </row>
    <row r="4610" spans="1:34">
      <c r="A4610" s="1">
        <v>39307</v>
      </c>
      <c r="B4610" s="7" t="s">
        <v>64</v>
      </c>
      <c r="C4610" s="8" t="str">
        <f t="shared" si="860"/>
        <v>Mon</v>
      </c>
      <c r="F4610" s="9">
        <v>13389</v>
      </c>
      <c r="G4610" s="9">
        <v>5618</v>
      </c>
      <c r="H4610" s="61">
        <v>3594</v>
      </c>
      <c r="I4610" s="9">
        <v>0</v>
      </c>
      <c r="J4610" s="9">
        <v>0</v>
      </c>
      <c r="K4610" s="9">
        <v>29285</v>
      </c>
      <c r="L4610" s="84">
        <v>0</v>
      </c>
      <c r="M4610" s="84">
        <v>0</v>
      </c>
      <c r="O4610" s="11">
        <f t="shared" si="852"/>
        <v>51886</v>
      </c>
      <c r="P4610" s="11">
        <v>27225</v>
      </c>
      <c r="Q4610" s="11">
        <f t="shared" si="853"/>
        <v>2060</v>
      </c>
      <c r="S4610" s="11">
        <f t="shared" si="854"/>
        <v>24661</v>
      </c>
      <c r="T4610" s="11">
        <f t="shared" si="861"/>
        <v>24661</v>
      </c>
      <c r="U4610" s="11">
        <f t="shared" si="862"/>
        <v>2604</v>
      </c>
      <c r="V4610" s="11">
        <f t="shared" si="851"/>
        <v>24661</v>
      </c>
      <c r="W4610" s="12">
        <f t="shared" si="863"/>
        <v>1</v>
      </c>
      <c r="X4610" s="11">
        <f t="shared" si="864"/>
        <v>0</v>
      </c>
      <c r="Y4610" s="12">
        <f t="shared" si="865"/>
        <v>0</v>
      </c>
      <c r="AH4610" s="11"/>
    </row>
    <row r="4611" spans="1:34">
      <c r="A4611" s="1">
        <v>39308</v>
      </c>
      <c r="B4611" s="7" t="s">
        <v>64</v>
      </c>
      <c r="C4611" s="8" t="str">
        <f t="shared" si="860"/>
        <v>Tue</v>
      </c>
      <c r="F4611" s="9">
        <v>13477</v>
      </c>
      <c r="G4611" s="9">
        <v>5593</v>
      </c>
      <c r="H4611" s="61">
        <v>3611</v>
      </c>
      <c r="I4611" s="9">
        <v>0</v>
      </c>
      <c r="J4611" s="9">
        <v>0</v>
      </c>
      <c r="K4611" s="9">
        <v>32463</v>
      </c>
      <c r="L4611" s="84">
        <v>0</v>
      </c>
      <c r="M4611" s="84">
        <v>0</v>
      </c>
      <c r="O4611" s="11">
        <f t="shared" si="852"/>
        <v>55144</v>
      </c>
      <c r="P4611" s="11">
        <v>30121</v>
      </c>
      <c r="Q4611" s="11">
        <f t="shared" si="853"/>
        <v>2342</v>
      </c>
      <c r="S4611" s="11">
        <f t="shared" si="854"/>
        <v>25023</v>
      </c>
      <c r="T4611" s="11">
        <f t="shared" si="861"/>
        <v>25023</v>
      </c>
      <c r="U4611" s="11">
        <f t="shared" si="862"/>
        <v>362</v>
      </c>
      <c r="V4611" s="11">
        <f t="shared" ref="V4611:V4674" si="866">SUM(F4611:K4611)-P4611</f>
        <v>25023</v>
      </c>
      <c r="W4611" s="12">
        <f t="shared" si="863"/>
        <v>1</v>
      </c>
      <c r="X4611" s="11">
        <f t="shared" si="864"/>
        <v>0</v>
      </c>
      <c r="Y4611" s="12">
        <f t="shared" si="865"/>
        <v>0</v>
      </c>
      <c r="AH4611" s="11"/>
    </row>
    <row r="4612" spans="1:34">
      <c r="A4612" s="1">
        <v>39309</v>
      </c>
      <c r="B4612" s="7" t="s">
        <v>64</v>
      </c>
      <c r="C4612" s="8" t="str">
        <f t="shared" si="860"/>
        <v>Wed</v>
      </c>
      <c r="F4612" s="9">
        <v>13121</v>
      </c>
      <c r="G4612" s="9">
        <v>5405</v>
      </c>
      <c r="H4612" s="61">
        <v>3351</v>
      </c>
      <c r="I4612" s="9">
        <v>0</v>
      </c>
      <c r="J4612" s="9">
        <v>0</v>
      </c>
      <c r="K4612" s="9">
        <v>34405</v>
      </c>
      <c r="L4612" s="84">
        <v>0</v>
      </c>
      <c r="M4612" s="84">
        <v>0</v>
      </c>
      <c r="O4612" s="11">
        <f t="shared" ref="O4612:O4675" si="867">SUM(F4612:M4612)</f>
        <v>56282</v>
      </c>
      <c r="P4612" s="11">
        <v>32104</v>
      </c>
      <c r="Q4612" s="11">
        <f t="shared" ref="Q4612:Q4675" si="868">K4612-P4612</f>
        <v>2301</v>
      </c>
      <c r="S4612" s="11">
        <f t="shared" si="854"/>
        <v>24178</v>
      </c>
      <c r="T4612" s="11">
        <f t="shared" si="861"/>
        <v>24178</v>
      </c>
      <c r="U4612" s="11">
        <f t="shared" si="862"/>
        <v>-845</v>
      </c>
      <c r="V4612" s="11">
        <f t="shared" si="866"/>
        <v>24178</v>
      </c>
      <c r="W4612" s="12">
        <f t="shared" si="863"/>
        <v>1</v>
      </c>
      <c r="X4612" s="11">
        <f t="shared" si="864"/>
        <v>0</v>
      </c>
      <c r="Y4612" s="12">
        <f t="shared" si="865"/>
        <v>0</v>
      </c>
      <c r="AH4612" s="11"/>
    </row>
    <row r="4613" spans="1:34">
      <c r="A4613" s="1">
        <v>39310</v>
      </c>
      <c r="B4613" s="7" t="s">
        <v>64</v>
      </c>
      <c r="C4613" s="8" t="str">
        <f t="shared" si="860"/>
        <v>Thur</v>
      </c>
      <c r="F4613" s="9">
        <v>13420</v>
      </c>
      <c r="G4613" s="9">
        <v>5600</v>
      </c>
      <c r="H4613" s="61">
        <v>3272</v>
      </c>
      <c r="I4613" s="9">
        <v>0</v>
      </c>
      <c r="J4613" s="9">
        <v>0</v>
      </c>
      <c r="K4613" s="9">
        <v>37916</v>
      </c>
      <c r="L4613" s="84">
        <v>0</v>
      </c>
      <c r="M4613" s="84">
        <v>0</v>
      </c>
      <c r="O4613" s="11">
        <f t="shared" si="867"/>
        <v>60208</v>
      </c>
      <c r="P4613" s="11">
        <v>36055</v>
      </c>
      <c r="Q4613" s="11">
        <f t="shared" si="868"/>
        <v>1861</v>
      </c>
      <c r="S4613" s="11">
        <f t="shared" si="854"/>
        <v>24153</v>
      </c>
      <c r="T4613" s="11">
        <f t="shared" si="861"/>
        <v>24153</v>
      </c>
      <c r="U4613" s="11">
        <f t="shared" si="862"/>
        <v>-25</v>
      </c>
      <c r="V4613" s="11">
        <f t="shared" si="866"/>
        <v>24153</v>
      </c>
      <c r="W4613" s="12">
        <f t="shared" si="863"/>
        <v>1</v>
      </c>
      <c r="X4613" s="11">
        <f t="shared" si="864"/>
        <v>0</v>
      </c>
      <c r="Y4613" s="12">
        <f t="shared" si="865"/>
        <v>0</v>
      </c>
      <c r="AH4613" s="11"/>
    </row>
    <row r="4614" spans="1:34">
      <c r="A4614" s="1">
        <v>39311</v>
      </c>
      <c r="B4614" s="7" t="s">
        <v>64</v>
      </c>
      <c r="C4614" s="8" t="str">
        <f t="shared" si="860"/>
        <v>Fri</v>
      </c>
      <c r="F4614" s="9">
        <v>13173</v>
      </c>
      <c r="G4614" s="9">
        <v>5248</v>
      </c>
      <c r="H4614" s="61">
        <v>3289</v>
      </c>
      <c r="I4614" s="9">
        <v>0</v>
      </c>
      <c r="J4614" s="9">
        <v>0</v>
      </c>
      <c r="K4614" s="9">
        <v>29007</v>
      </c>
      <c r="L4614" s="84">
        <v>0</v>
      </c>
      <c r="M4614" s="84">
        <v>0</v>
      </c>
      <c r="O4614" s="11">
        <f t="shared" si="867"/>
        <v>50717</v>
      </c>
      <c r="P4614" s="11">
        <v>27057</v>
      </c>
      <c r="Q4614" s="11">
        <f t="shared" si="868"/>
        <v>1950</v>
      </c>
      <c r="S4614" s="11">
        <f t="shared" si="854"/>
        <v>23660</v>
      </c>
      <c r="T4614" s="11">
        <f t="shared" si="861"/>
        <v>23660</v>
      </c>
      <c r="U4614" s="11">
        <f t="shared" si="862"/>
        <v>-493</v>
      </c>
      <c r="V4614" s="11">
        <f t="shared" si="866"/>
        <v>23660</v>
      </c>
      <c r="W4614" s="12">
        <f t="shared" si="863"/>
        <v>1</v>
      </c>
      <c r="X4614" s="11">
        <f t="shared" si="864"/>
        <v>0</v>
      </c>
      <c r="Y4614" s="12">
        <f t="shared" si="865"/>
        <v>0</v>
      </c>
      <c r="AH4614" s="11"/>
    </row>
    <row r="4615" spans="1:34">
      <c r="A4615" s="1">
        <v>39312</v>
      </c>
      <c r="B4615" s="7" t="s">
        <v>64</v>
      </c>
      <c r="C4615" s="8" t="str">
        <f t="shared" si="860"/>
        <v>Sat</v>
      </c>
      <c r="F4615" s="9">
        <v>12442</v>
      </c>
      <c r="G4615" s="9">
        <v>4884</v>
      </c>
      <c r="H4615" s="61">
        <v>2577</v>
      </c>
      <c r="I4615" s="9">
        <v>0</v>
      </c>
      <c r="J4615" s="9">
        <v>0</v>
      </c>
      <c r="K4615" s="9">
        <v>22963</v>
      </c>
      <c r="L4615" s="84">
        <v>0</v>
      </c>
      <c r="M4615" s="84">
        <v>0</v>
      </c>
      <c r="O4615" s="11">
        <f t="shared" si="867"/>
        <v>42866</v>
      </c>
      <c r="P4615" s="11">
        <v>21363</v>
      </c>
      <c r="Q4615" s="11">
        <f t="shared" si="868"/>
        <v>1600</v>
      </c>
      <c r="S4615" s="11">
        <f t="shared" si="854"/>
        <v>21503</v>
      </c>
      <c r="T4615" s="11">
        <f t="shared" si="861"/>
        <v>21503</v>
      </c>
      <c r="U4615" s="11">
        <f t="shared" si="862"/>
        <v>-2157</v>
      </c>
      <c r="V4615" s="11">
        <f t="shared" si="866"/>
        <v>21503</v>
      </c>
      <c r="W4615" s="12">
        <f t="shared" si="863"/>
        <v>1</v>
      </c>
      <c r="X4615" s="11">
        <f t="shared" si="864"/>
        <v>0</v>
      </c>
      <c r="Y4615" s="12">
        <f t="shared" si="865"/>
        <v>0</v>
      </c>
      <c r="AH4615" s="11"/>
    </row>
    <row r="4616" spans="1:34">
      <c r="A4616" s="1">
        <v>39313</v>
      </c>
      <c r="B4616" s="7" t="s">
        <v>64</v>
      </c>
      <c r="C4616" s="8" t="str">
        <f t="shared" si="860"/>
        <v>Sun</v>
      </c>
      <c r="F4616" s="9">
        <v>12861</v>
      </c>
      <c r="G4616" s="9">
        <v>5080</v>
      </c>
      <c r="H4616" s="61">
        <v>2615</v>
      </c>
      <c r="I4616" s="9">
        <v>0</v>
      </c>
      <c r="J4616" s="9">
        <v>0</v>
      </c>
      <c r="K4616" s="9">
        <v>26406</v>
      </c>
      <c r="L4616" s="84">
        <v>0</v>
      </c>
      <c r="M4616" s="84">
        <v>0</v>
      </c>
      <c r="O4616" s="11">
        <f t="shared" si="867"/>
        <v>46962</v>
      </c>
      <c r="P4616" s="11">
        <v>24106</v>
      </c>
      <c r="Q4616" s="11">
        <f t="shared" si="868"/>
        <v>2300</v>
      </c>
      <c r="S4616" s="11">
        <f t="shared" si="854"/>
        <v>22856</v>
      </c>
      <c r="T4616" s="11">
        <f t="shared" si="861"/>
        <v>22856</v>
      </c>
      <c r="U4616" s="11">
        <f t="shared" si="862"/>
        <v>1353</v>
      </c>
      <c r="V4616" s="11">
        <f t="shared" si="866"/>
        <v>22856</v>
      </c>
      <c r="W4616" s="12">
        <f t="shared" si="863"/>
        <v>1</v>
      </c>
      <c r="X4616" s="11">
        <f t="shared" si="864"/>
        <v>0</v>
      </c>
      <c r="Y4616" s="12">
        <f t="shared" si="865"/>
        <v>0</v>
      </c>
      <c r="AH4616" s="11"/>
    </row>
    <row r="4617" spans="1:34">
      <c r="A4617" s="1">
        <v>39314</v>
      </c>
      <c r="B4617" s="7" t="s">
        <v>64</v>
      </c>
      <c r="C4617" s="8" t="str">
        <f t="shared" si="860"/>
        <v>Mon</v>
      </c>
      <c r="F4617" s="9">
        <v>14227</v>
      </c>
      <c r="G4617" s="9">
        <v>5647</v>
      </c>
      <c r="H4617" s="61">
        <v>3352</v>
      </c>
      <c r="I4617" s="9">
        <v>0</v>
      </c>
      <c r="J4617" s="9">
        <v>0</v>
      </c>
      <c r="K4617" s="9">
        <v>17006</v>
      </c>
      <c r="L4617" s="84">
        <v>0</v>
      </c>
      <c r="M4617" s="84">
        <v>0</v>
      </c>
      <c r="O4617" s="11">
        <f t="shared" si="867"/>
        <v>40232</v>
      </c>
      <c r="P4617" s="11">
        <v>14858</v>
      </c>
      <c r="Q4617" s="11">
        <f t="shared" si="868"/>
        <v>2148</v>
      </c>
      <c r="S4617" s="11">
        <f t="shared" si="854"/>
        <v>25374</v>
      </c>
      <c r="T4617" s="11">
        <f t="shared" si="861"/>
        <v>25374</v>
      </c>
      <c r="U4617" s="11">
        <f t="shared" si="862"/>
        <v>2518</v>
      </c>
      <c r="V4617" s="11">
        <f t="shared" si="866"/>
        <v>25374</v>
      </c>
      <c r="W4617" s="12">
        <f t="shared" si="863"/>
        <v>1</v>
      </c>
      <c r="X4617" s="11">
        <f t="shared" si="864"/>
        <v>0</v>
      </c>
      <c r="Y4617" s="12">
        <f t="shared" si="865"/>
        <v>0</v>
      </c>
      <c r="AH4617" s="11"/>
    </row>
    <row r="4618" spans="1:34">
      <c r="A4618" s="1">
        <v>39315</v>
      </c>
      <c r="B4618" s="7" t="s">
        <v>64</v>
      </c>
      <c r="C4618" s="8" t="str">
        <f t="shared" si="860"/>
        <v>Tue</v>
      </c>
      <c r="F4618" s="9">
        <v>14274</v>
      </c>
      <c r="G4618" s="9">
        <v>5639</v>
      </c>
      <c r="H4618" s="61">
        <v>3389</v>
      </c>
      <c r="I4618" s="9">
        <v>88</v>
      </c>
      <c r="J4618" s="9">
        <v>0</v>
      </c>
      <c r="K4618" s="9">
        <v>29248</v>
      </c>
      <c r="L4618" s="84">
        <v>0</v>
      </c>
      <c r="M4618" s="84">
        <v>0</v>
      </c>
      <c r="O4618" s="11">
        <f t="shared" si="867"/>
        <v>52638</v>
      </c>
      <c r="P4618" s="11">
        <v>26878</v>
      </c>
      <c r="Q4618" s="11">
        <f t="shared" si="868"/>
        <v>2370</v>
      </c>
      <c r="S4618" s="11">
        <f t="shared" si="854"/>
        <v>25760</v>
      </c>
      <c r="T4618" s="11">
        <f t="shared" si="861"/>
        <v>25760</v>
      </c>
      <c r="U4618" s="11">
        <f t="shared" si="862"/>
        <v>386</v>
      </c>
      <c r="V4618" s="11">
        <f t="shared" si="866"/>
        <v>25760</v>
      </c>
      <c r="W4618" s="12">
        <f t="shared" si="863"/>
        <v>1</v>
      </c>
      <c r="X4618" s="11">
        <f t="shared" si="864"/>
        <v>0</v>
      </c>
      <c r="Y4618" s="12">
        <f t="shared" si="865"/>
        <v>0</v>
      </c>
      <c r="AH4618" s="11"/>
    </row>
    <row r="4619" spans="1:34">
      <c r="A4619" s="1">
        <v>39316</v>
      </c>
      <c r="B4619" s="7" t="s">
        <v>64</v>
      </c>
      <c r="C4619" s="8" t="str">
        <f t="shared" si="860"/>
        <v>Wed</v>
      </c>
      <c r="F4619" s="9">
        <v>14175</v>
      </c>
      <c r="G4619" s="9">
        <v>5642</v>
      </c>
      <c r="H4619" s="61">
        <v>3523</v>
      </c>
      <c r="I4619" s="9">
        <v>0</v>
      </c>
      <c r="J4619" s="9">
        <v>180</v>
      </c>
      <c r="K4619" s="9">
        <v>36931</v>
      </c>
      <c r="L4619" s="84">
        <v>0</v>
      </c>
      <c r="M4619" s="84">
        <v>0</v>
      </c>
      <c r="O4619" s="11">
        <f t="shared" si="867"/>
        <v>60451</v>
      </c>
      <c r="P4619" s="11">
        <v>34391</v>
      </c>
      <c r="Q4619" s="11">
        <f t="shared" si="868"/>
        <v>2540</v>
      </c>
      <c r="S4619" s="11">
        <f t="shared" si="854"/>
        <v>26060</v>
      </c>
      <c r="T4619" s="11">
        <f t="shared" si="861"/>
        <v>26060</v>
      </c>
      <c r="U4619" s="11">
        <f t="shared" si="862"/>
        <v>300</v>
      </c>
      <c r="V4619" s="11">
        <f t="shared" si="866"/>
        <v>26060</v>
      </c>
      <c r="W4619" s="12">
        <f t="shared" si="863"/>
        <v>1</v>
      </c>
      <c r="X4619" s="11">
        <f t="shared" si="864"/>
        <v>0</v>
      </c>
      <c r="Y4619" s="12">
        <f t="shared" si="865"/>
        <v>0</v>
      </c>
      <c r="AH4619" s="11"/>
    </row>
    <row r="4620" spans="1:34">
      <c r="A4620" s="1">
        <v>39317</v>
      </c>
      <c r="B4620" s="7" t="s">
        <v>64</v>
      </c>
      <c r="C4620" s="8" t="str">
        <f t="shared" si="860"/>
        <v>Thur</v>
      </c>
      <c r="F4620" s="9">
        <v>14352</v>
      </c>
      <c r="G4620" s="9">
        <v>5718</v>
      </c>
      <c r="H4620" s="61">
        <v>3533</v>
      </c>
      <c r="I4620" s="9">
        <v>0</v>
      </c>
      <c r="J4620" s="9">
        <v>0</v>
      </c>
      <c r="K4620" s="9">
        <v>26905</v>
      </c>
      <c r="L4620" s="84">
        <v>0</v>
      </c>
      <c r="M4620" s="84">
        <v>0</v>
      </c>
      <c r="O4620" s="11">
        <f t="shared" si="867"/>
        <v>50508</v>
      </c>
      <c r="P4620" s="11">
        <v>24851</v>
      </c>
      <c r="Q4620" s="11">
        <f t="shared" si="868"/>
        <v>2054</v>
      </c>
      <c r="S4620" s="11">
        <f t="shared" si="854"/>
        <v>25657</v>
      </c>
      <c r="T4620" s="11">
        <f t="shared" si="861"/>
        <v>25657</v>
      </c>
      <c r="U4620" s="11">
        <f t="shared" si="862"/>
        <v>-403</v>
      </c>
      <c r="V4620" s="11">
        <f t="shared" si="866"/>
        <v>25657</v>
      </c>
      <c r="W4620" s="12">
        <f t="shared" si="863"/>
        <v>1</v>
      </c>
      <c r="X4620" s="11">
        <f t="shared" si="864"/>
        <v>0</v>
      </c>
      <c r="Y4620" s="12">
        <f t="shared" si="865"/>
        <v>0</v>
      </c>
      <c r="AH4620" s="11"/>
    </row>
    <row r="4621" spans="1:34">
      <c r="A4621" s="1">
        <v>39318</v>
      </c>
      <c r="B4621" s="7" t="s">
        <v>64</v>
      </c>
      <c r="C4621" s="8" t="str">
        <f t="shared" si="860"/>
        <v>Fri</v>
      </c>
      <c r="F4621" s="9">
        <v>13460</v>
      </c>
      <c r="G4621" s="9">
        <v>5431</v>
      </c>
      <c r="H4621" s="61">
        <v>3133</v>
      </c>
      <c r="I4621" s="9">
        <v>0</v>
      </c>
      <c r="J4621" s="9">
        <v>0</v>
      </c>
      <c r="K4621" s="9">
        <v>37264</v>
      </c>
      <c r="L4621" s="84">
        <v>0</v>
      </c>
      <c r="M4621" s="84">
        <v>0</v>
      </c>
      <c r="O4621" s="11">
        <f t="shared" si="867"/>
        <v>59288</v>
      </c>
      <c r="P4621" s="11">
        <v>35026</v>
      </c>
      <c r="Q4621" s="11">
        <f t="shared" si="868"/>
        <v>2238</v>
      </c>
      <c r="S4621" s="11">
        <f t="shared" si="854"/>
        <v>24262</v>
      </c>
      <c r="T4621" s="11">
        <f t="shared" si="861"/>
        <v>24262</v>
      </c>
      <c r="U4621" s="11">
        <f t="shared" si="862"/>
        <v>-1395</v>
      </c>
      <c r="V4621" s="11">
        <f t="shared" si="866"/>
        <v>24262</v>
      </c>
      <c r="W4621" s="12">
        <f t="shared" si="863"/>
        <v>1</v>
      </c>
      <c r="X4621" s="11">
        <f t="shared" si="864"/>
        <v>0</v>
      </c>
      <c r="Y4621" s="12">
        <f t="shared" si="865"/>
        <v>0</v>
      </c>
      <c r="AH4621" s="11"/>
    </row>
    <row r="4622" spans="1:34">
      <c r="A4622" s="1">
        <v>39319</v>
      </c>
      <c r="B4622" s="7" t="s">
        <v>64</v>
      </c>
      <c r="C4622" s="8" t="str">
        <f t="shared" si="860"/>
        <v>Sat</v>
      </c>
      <c r="F4622" s="9">
        <v>12790</v>
      </c>
      <c r="G4622" s="9">
        <v>5106</v>
      </c>
      <c r="H4622" s="61">
        <v>2627</v>
      </c>
      <c r="I4622" s="9">
        <v>0</v>
      </c>
      <c r="J4622" s="9">
        <v>0</v>
      </c>
      <c r="K4622" s="9">
        <v>46728</v>
      </c>
      <c r="L4622" s="84">
        <v>0</v>
      </c>
      <c r="M4622" s="84">
        <v>0</v>
      </c>
      <c r="O4622" s="11">
        <f t="shared" si="867"/>
        <v>67251</v>
      </c>
      <c r="P4622" s="11">
        <v>44637</v>
      </c>
      <c r="Q4622" s="11">
        <f t="shared" si="868"/>
        <v>2091</v>
      </c>
      <c r="S4622" s="11">
        <f t="shared" si="854"/>
        <v>22614</v>
      </c>
      <c r="T4622" s="11">
        <f t="shared" si="861"/>
        <v>22614</v>
      </c>
      <c r="U4622" s="11">
        <f t="shared" si="862"/>
        <v>-1648</v>
      </c>
      <c r="V4622" s="11">
        <f t="shared" si="866"/>
        <v>22614</v>
      </c>
      <c r="W4622" s="12">
        <f t="shared" si="863"/>
        <v>1</v>
      </c>
      <c r="X4622" s="11">
        <f t="shared" si="864"/>
        <v>0</v>
      </c>
      <c r="Y4622" s="12">
        <f t="shared" si="865"/>
        <v>0</v>
      </c>
      <c r="AH4622" s="11"/>
    </row>
    <row r="4623" spans="1:34">
      <c r="A4623" s="1">
        <v>39320</v>
      </c>
      <c r="B4623" s="7" t="s">
        <v>64</v>
      </c>
      <c r="C4623" s="8" t="str">
        <f t="shared" si="860"/>
        <v>Sun</v>
      </c>
      <c r="F4623" s="9">
        <v>13513</v>
      </c>
      <c r="G4623" s="9">
        <v>5403</v>
      </c>
      <c r="H4623" s="61">
        <v>2869</v>
      </c>
      <c r="I4623" s="9">
        <v>0</v>
      </c>
      <c r="J4623" s="9">
        <v>0</v>
      </c>
      <c r="K4623" s="9">
        <v>34054</v>
      </c>
      <c r="L4623" s="84">
        <v>0</v>
      </c>
      <c r="M4623" s="84">
        <v>0</v>
      </c>
      <c r="O4623" s="11">
        <f t="shared" si="867"/>
        <v>55839</v>
      </c>
      <c r="P4623" s="11">
        <v>31684</v>
      </c>
      <c r="Q4623" s="11">
        <f t="shared" si="868"/>
        <v>2370</v>
      </c>
      <c r="S4623" s="11">
        <f t="shared" si="854"/>
        <v>24155</v>
      </c>
      <c r="T4623" s="11">
        <f t="shared" si="861"/>
        <v>24155</v>
      </c>
      <c r="U4623" s="11">
        <f t="shared" si="862"/>
        <v>1541</v>
      </c>
      <c r="V4623" s="11">
        <f t="shared" si="866"/>
        <v>24155</v>
      </c>
      <c r="W4623" s="12">
        <f t="shared" si="863"/>
        <v>1</v>
      </c>
      <c r="X4623" s="11">
        <f t="shared" si="864"/>
        <v>0</v>
      </c>
      <c r="Y4623" s="12">
        <f t="shared" si="865"/>
        <v>0</v>
      </c>
      <c r="AH4623" s="11"/>
    </row>
    <row r="4624" spans="1:34">
      <c r="A4624" s="1">
        <v>39321</v>
      </c>
      <c r="B4624" s="7" t="s">
        <v>64</v>
      </c>
      <c r="C4624" s="8" t="str">
        <f t="shared" si="860"/>
        <v>Mon</v>
      </c>
      <c r="F4624" s="9">
        <v>14109</v>
      </c>
      <c r="G4624" s="9">
        <v>5957</v>
      </c>
      <c r="H4624" s="61">
        <v>3679</v>
      </c>
      <c r="I4624" s="9">
        <v>0</v>
      </c>
      <c r="J4624" s="9">
        <v>0</v>
      </c>
      <c r="K4624" s="9">
        <v>28589</v>
      </c>
      <c r="L4624" s="84">
        <v>0</v>
      </c>
      <c r="M4624" s="84">
        <v>0</v>
      </c>
      <c r="O4624" s="11">
        <f t="shared" si="867"/>
        <v>52334</v>
      </c>
      <c r="P4624" s="11">
        <v>26355</v>
      </c>
      <c r="Q4624" s="11">
        <f t="shared" si="868"/>
        <v>2234</v>
      </c>
      <c r="S4624" s="11">
        <f t="shared" si="854"/>
        <v>25979</v>
      </c>
      <c r="T4624" s="11">
        <f t="shared" si="861"/>
        <v>25979</v>
      </c>
      <c r="U4624" s="11">
        <f t="shared" si="862"/>
        <v>1824</v>
      </c>
      <c r="V4624" s="11">
        <f t="shared" si="866"/>
        <v>25979</v>
      </c>
      <c r="W4624" s="12">
        <f t="shared" si="863"/>
        <v>1</v>
      </c>
      <c r="X4624" s="11">
        <f t="shared" si="864"/>
        <v>0</v>
      </c>
      <c r="Y4624" s="12">
        <f t="shared" si="865"/>
        <v>0</v>
      </c>
      <c r="AH4624" s="11"/>
    </row>
    <row r="4625" spans="1:34">
      <c r="A4625" s="1">
        <v>39322</v>
      </c>
      <c r="B4625" s="7" t="s">
        <v>64</v>
      </c>
      <c r="C4625" s="8" t="str">
        <f t="shared" si="860"/>
        <v>Tue</v>
      </c>
      <c r="F4625" s="9">
        <v>14191</v>
      </c>
      <c r="G4625" s="9">
        <v>5960</v>
      </c>
      <c r="H4625" s="61">
        <v>3637</v>
      </c>
      <c r="I4625" s="9">
        <v>0</v>
      </c>
      <c r="J4625" s="9">
        <v>0</v>
      </c>
      <c r="K4625" s="9">
        <v>32606</v>
      </c>
      <c r="L4625" s="84">
        <v>0</v>
      </c>
      <c r="M4625" s="84">
        <v>0</v>
      </c>
      <c r="O4625" s="11">
        <f t="shared" si="867"/>
        <v>56394</v>
      </c>
      <c r="P4625" s="11">
        <v>30747</v>
      </c>
      <c r="Q4625" s="11">
        <f t="shared" si="868"/>
        <v>1859</v>
      </c>
      <c r="S4625" s="11">
        <f t="shared" si="854"/>
        <v>25647</v>
      </c>
      <c r="T4625" s="11">
        <f t="shared" si="861"/>
        <v>25647</v>
      </c>
      <c r="U4625" s="11">
        <f t="shared" si="862"/>
        <v>-332</v>
      </c>
      <c r="V4625" s="11">
        <f t="shared" si="866"/>
        <v>25647</v>
      </c>
      <c r="W4625" s="12">
        <f t="shared" si="863"/>
        <v>1</v>
      </c>
      <c r="X4625" s="11">
        <f t="shared" si="864"/>
        <v>0</v>
      </c>
      <c r="Y4625" s="12">
        <f t="shared" si="865"/>
        <v>0</v>
      </c>
      <c r="AH4625" s="11"/>
    </row>
    <row r="4626" spans="1:34">
      <c r="A4626" s="1">
        <v>39323</v>
      </c>
      <c r="B4626" s="7" t="s">
        <v>64</v>
      </c>
      <c r="C4626" s="8" t="str">
        <f t="shared" si="860"/>
        <v>Wed</v>
      </c>
      <c r="F4626" s="9">
        <v>13983</v>
      </c>
      <c r="G4626" s="9">
        <v>5807</v>
      </c>
      <c r="H4626" s="61">
        <v>3426</v>
      </c>
      <c r="I4626" s="9">
        <v>0</v>
      </c>
      <c r="J4626" s="9">
        <v>0</v>
      </c>
      <c r="K4626" s="9">
        <v>29947</v>
      </c>
      <c r="L4626" s="84">
        <v>0</v>
      </c>
      <c r="M4626" s="84">
        <v>0</v>
      </c>
      <c r="O4626" s="11">
        <f t="shared" si="867"/>
        <v>53163</v>
      </c>
      <c r="P4626" s="11">
        <v>27807</v>
      </c>
      <c r="Q4626" s="11">
        <f t="shared" si="868"/>
        <v>2140</v>
      </c>
      <c r="S4626" s="11">
        <f t="shared" si="854"/>
        <v>25356</v>
      </c>
      <c r="T4626" s="11">
        <f t="shared" si="861"/>
        <v>25356</v>
      </c>
      <c r="U4626" s="11">
        <f t="shared" si="862"/>
        <v>-291</v>
      </c>
      <c r="V4626" s="11">
        <f t="shared" si="866"/>
        <v>25356</v>
      </c>
      <c r="W4626" s="12">
        <f t="shared" si="863"/>
        <v>1</v>
      </c>
      <c r="X4626" s="11">
        <f t="shared" si="864"/>
        <v>0</v>
      </c>
      <c r="Y4626" s="12">
        <f t="shared" si="865"/>
        <v>0</v>
      </c>
      <c r="AH4626" s="11"/>
    </row>
    <row r="4627" spans="1:34">
      <c r="A4627" s="1">
        <v>39324</v>
      </c>
      <c r="B4627" s="7" t="s">
        <v>64</v>
      </c>
      <c r="C4627" s="8" t="str">
        <f t="shared" si="860"/>
        <v>Thur</v>
      </c>
      <c r="F4627" s="9">
        <v>13911</v>
      </c>
      <c r="G4627" s="9">
        <v>5619</v>
      </c>
      <c r="H4627" s="61">
        <v>3281</v>
      </c>
      <c r="I4627" s="9">
        <v>0</v>
      </c>
      <c r="J4627" s="9">
        <v>0</v>
      </c>
      <c r="K4627" s="9">
        <v>17347</v>
      </c>
      <c r="L4627" s="84">
        <v>0</v>
      </c>
      <c r="M4627" s="84">
        <v>0</v>
      </c>
      <c r="O4627" s="11">
        <f t="shared" si="867"/>
        <v>40158</v>
      </c>
      <c r="P4627" s="11">
        <v>15057</v>
      </c>
      <c r="Q4627" s="11">
        <f t="shared" si="868"/>
        <v>2290</v>
      </c>
      <c r="S4627" s="11">
        <f t="shared" si="854"/>
        <v>25101</v>
      </c>
      <c r="T4627" s="11">
        <f t="shared" si="861"/>
        <v>25101</v>
      </c>
      <c r="U4627" s="11">
        <f t="shared" si="862"/>
        <v>-255</v>
      </c>
      <c r="V4627" s="11">
        <f t="shared" si="866"/>
        <v>25101</v>
      </c>
      <c r="W4627" s="12">
        <f t="shared" si="863"/>
        <v>1</v>
      </c>
      <c r="X4627" s="11">
        <f t="shared" si="864"/>
        <v>0</v>
      </c>
      <c r="Y4627" s="12">
        <f t="shared" si="865"/>
        <v>0</v>
      </c>
      <c r="AH4627" s="11"/>
    </row>
    <row r="4628" spans="1:34">
      <c r="A4628" s="1">
        <v>39325</v>
      </c>
      <c r="B4628" s="7" t="s">
        <v>64</v>
      </c>
      <c r="C4628" s="8" t="str">
        <f t="shared" si="860"/>
        <v>Fri</v>
      </c>
      <c r="F4628" s="9">
        <v>13351</v>
      </c>
      <c r="G4628" s="9">
        <v>5348</v>
      </c>
      <c r="H4628" s="61">
        <v>2862</v>
      </c>
      <c r="I4628" s="9">
        <v>0</v>
      </c>
      <c r="J4628" s="9">
        <v>0</v>
      </c>
      <c r="K4628" s="9">
        <v>13476</v>
      </c>
      <c r="L4628" s="84">
        <v>0</v>
      </c>
      <c r="M4628" s="84">
        <v>0</v>
      </c>
      <c r="O4628" s="11">
        <f t="shared" si="867"/>
        <v>35037</v>
      </c>
      <c r="P4628" s="11">
        <v>12557</v>
      </c>
      <c r="Q4628" s="11">
        <f t="shared" si="868"/>
        <v>919</v>
      </c>
      <c r="S4628" s="11">
        <f t="shared" si="854"/>
        <v>22480</v>
      </c>
      <c r="T4628" s="11">
        <f t="shared" si="861"/>
        <v>22480</v>
      </c>
      <c r="U4628" s="11">
        <f t="shared" si="862"/>
        <v>-2621</v>
      </c>
      <c r="V4628" s="11">
        <f t="shared" si="866"/>
        <v>22480</v>
      </c>
      <c r="W4628" s="12">
        <f t="shared" si="863"/>
        <v>1</v>
      </c>
      <c r="X4628" s="11">
        <f t="shared" si="864"/>
        <v>0</v>
      </c>
      <c r="Y4628" s="12">
        <f t="shared" si="865"/>
        <v>0</v>
      </c>
      <c r="AH4628" s="11"/>
    </row>
    <row r="4629" spans="1:34">
      <c r="A4629" s="1">
        <v>39326</v>
      </c>
      <c r="B4629" s="7" t="s">
        <v>65</v>
      </c>
      <c r="C4629" s="8" t="str">
        <f t="shared" si="860"/>
        <v>Sat</v>
      </c>
      <c r="F4629" s="9">
        <v>12277</v>
      </c>
      <c r="G4629" s="9">
        <v>4882</v>
      </c>
      <c r="H4629" s="61">
        <v>2108</v>
      </c>
      <c r="I4629" s="9">
        <v>0</v>
      </c>
      <c r="J4629" s="9">
        <v>0</v>
      </c>
      <c r="K4629" s="9">
        <v>1384</v>
      </c>
      <c r="L4629" s="84">
        <v>0</v>
      </c>
      <c r="M4629" s="84">
        <v>0</v>
      </c>
      <c r="O4629" s="11">
        <f t="shared" si="867"/>
        <v>20651</v>
      </c>
      <c r="P4629" s="11">
        <v>0</v>
      </c>
      <c r="Q4629" s="11">
        <f t="shared" si="868"/>
        <v>1384</v>
      </c>
      <c r="S4629" s="11">
        <f t="shared" ref="S4629:S4658" si="869">O4629-P4629</f>
        <v>20651</v>
      </c>
      <c r="T4629" s="11">
        <f t="shared" ref="T4629:T4658" si="870">SUM(L4629:M4629,V4629)</f>
        <v>20651</v>
      </c>
      <c r="U4629" s="11">
        <f t="shared" ref="U4629:U4658" si="871">S4629-S4628</f>
        <v>-1829</v>
      </c>
      <c r="V4629" s="11">
        <f t="shared" si="866"/>
        <v>20651</v>
      </c>
      <c r="W4629" s="12">
        <f t="shared" ref="W4629:W4658" si="872">V4629/S4629</f>
        <v>1</v>
      </c>
      <c r="X4629" s="11">
        <f t="shared" ref="X4629:X4658" si="873">SUM(L4629:M4629)</f>
        <v>0</v>
      </c>
      <c r="Y4629" s="12">
        <f t="shared" ref="Y4629:Y4658" si="874">X4629/S4629</f>
        <v>0</v>
      </c>
      <c r="AH4629" s="11"/>
    </row>
    <row r="4630" spans="1:34">
      <c r="A4630" s="1">
        <v>39327</v>
      </c>
      <c r="B4630" s="7" t="s">
        <v>65</v>
      </c>
      <c r="C4630" s="8" t="str">
        <f t="shared" si="860"/>
        <v>Sun</v>
      </c>
      <c r="F4630" s="9">
        <v>11385</v>
      </c>
      <c r="G4630" s="9">
        <v>4654</v>
      </c>
      <c r="H4630" s="61">
        <v>1765</v>
      </c>
      <c r="I4630" s="9">
        <v>0</v>
      </c>
      <c r="J4630" s="9">
        <v>0</v>
      </c>
      <c r="K4630" s="9">
        <v>1604</v>
      </c>
      <c r="L4630" s="84">
        <v>0</v>
      </c>
      <c r="M4630" s="84">
        <v>0</v>
      </c>
      <c r="O4630" s="11">
        <f t="shared" si="867"/>
        <v>19408</v>
      </c>
      <c r="P4630" s="11">
        <v>65</v>
      </c>
      <c r="Q4630" s="11">
        <f t="shared" si="868"/>
        <v>1539</v>
      </c>
      <c r="S4630" s="11">
        <f t="shared" si="869"/>
        <v>19343</v>
      </c>
      <c r="T4630" s="11">
        <f t="shared" si="870"/>
        <v>19343</v>
      </c>
      <c r="U4630" s="11">
        <f t="shared" si="871"/>
        <v>-1308</v>
      </c>
      <c r="V4630" s="11">
        <f t="shared" si="866"/>
        <v>19343</v>
      </c>
      <c r="W4630" s="12">
        <f t="shared" si="872"/>
        <v>1</v>
      </c>
      <c r="X4630" s="11">
        <f t="shared" si="873"/>
        <v>0</v>
      </c>
      <c r="Y4630" s="12">
        <f t="shared" si="874"/>
        <v>0</v>
      </c>
      <c r="AH4630" s="11"/>
    </row>
    <row r="4631" spans="1:34">
      <c r="A4631" s="1">
        <v>39328</v>
      </c>
      <c r="B4631" s="7" t="s">
        <v>65</v>
      </c>
      <c r="C4631" s="8" t="str">
        <f t="shared" si="860"/>
        <v>Mon</v>
      </c>
      <c r="F4631" s="9">
        <v>12475</v>
      </c>
      <c r="G4631" s="9">
        <v>5021</v>
      </c>
      <c r="H4631" s="61">
        <v>2240</v>
      </c>
      <c r="I4631" s="9">
        <v>0</v>
      </c>
      <c r="J4631" s="9">
        <v>0</v>
      </c>
      <c r="K4631" s="9">
        <v>23681</v>
      </c>
      <c r="L4631" s="84">
        <v>0</v>
      </c>
      <c r="M4631" s="84">
        <v>0</v>
      </c>
      <c r="O4631" s="11">
        <f t="shared" si="867"/>
        <v>43417</v>
      </c>
      <c r="P4631" s="11">
        <v>22205</v>
      </c>
      <c r="Q4631" s="11">
        <f t="shared" si="868"/>
        <v>1476</v>
      </c>
      <c r="S4631" s="11">
        <f t="shared" si="869"/>
        <v>21212</v>
      </c>
      <c r="T4631" s="11">
        <f t="shared" si="870"/>
        <v>21212</v>
      </c>
      <c r="U4631" s="11">
        <f t="shared" si="871"/>
        <v>1869</v>
      </c>
      <c r="V4631" s="11">
        <f t="shared" si="866"/>
        <v>21212</v>
      </c>
      <c r="W4631" s="12">
        <f t="shared" si="872"/>
        <v>1</v>
      </c>
      <c r="X4631" s="11">
        <f t="shared" si="873"/>
        <v>0</v>
      </c>
      <c r="Y4631" s="12">
        <f t="shared" si="874"/>
        <v>0</v>
      </c>
      <c r="AH4631" s="11"/>
    </row>
    <row r="4632" spans="1:34">
      <c r="A4632" s="1">
        <v>39329</v>
      </c>
      <c r="B4632" s="7" t="s">
        <v>65</v>
      </c>
      <c r="C4632" s="8" t="str">
        <f t="shared" si="860"/>
        <v>Tue</v>
      </c>
      <c r="F4632" s="9">
        <v>13468</v>
      </c>
      <c r="G4632" s="9">
        <v>5622</v>
      </c>
      <c r="H4632" s="61">
        <v>3288</v>
      </c>
      <c r="I4632" s="9">
        <v>0</v>
      </c>
      <c r="J4632" s="9">
        <v>0</v>
      </c>
      <c r="K4632" s="9">
        <v>33530</v>
      </c>
      <c r="L4632" s="84">
        <v>0</v>
      </c>
      <c r="M4632" s="84">
        <v>0</v>
      </c>
      <c r="O4632" s="11">
        <f t="shared" si="867"/>
        <v>55908</v>
      </c>
      <c r="P4632" s="11">
        <v>32230</v>
      </c>
      <c r="Q4632" s="11">
        <f t="shared" si="868"/>
        <v>1300</v>
      </c>
      <c r="S4632" s="11">
        <f t="shared" si="869"/>
        <v>23678</v>
      </c>
      <c r="T4632" s="11">
        <f t="shared" si="870"/>
        <v>23678</v>
      </c>
      <c r="U4632" s="11">
        <f t="shared" si="871"/>
        <v>2466</v>
      </c>
      <c r="V4632" s="11">
        <f t="shared" si="866"/>
        <v>23678</v>
      </c>
      <c r="W4632" s="12">
        <f t="shared" si="872"/>
        <v>1</v>
      </c>
      <c r="X4632" s="11">
        <f t="shared" si="873"/>
        <v>0</v>
      </c>
      <c r="Y4632" s="12">
        <f t="shared" si="874"/>
        <v>0</v>
      </c>
      <c r="AH4632" s="11"/>
    </row>
    <row r="4633" spans="1:34">
      <c r="A4633" s="1">
        <v>39330</v>
      </c>
      <c r="B4633" s="7" t="s">
        <v>65</v>
      </c>
      <c r="C4633" s="8" t="str">
        <f t="shared" si="860"/>
        <v>Wed</v>
      </c>
      <c r="F4633" s="9">
        <v>13556</v>
      </c>
      <c r="G4633" s="9">
        <v>5679</v>
      </c>
      <c r="H4633" s="61">
        <v>3312</v>
      </c>
      <c r="I4633" s="9">
        <v>0</v>
      </c>
      <c r="J4633" s="9">
        <v>0</v>
      </c>
      <c r="K4633" s="9">
        <v>29540</v>
      </c>
      <c r="L4633" s="84">
        <v>0</v>
      </c>
      <c r="M4633" s="84">
        <v>0</v>
      </c>
      <c r="O4633" s="11">
        <f t="shared" si="867"/>
        <v>52087</v>
      </c>
      <c r="P4633" s="11">
        <v>26191</v>
      </c>
      <c r="Q4633" s="11">
        <f t="shared" si="868"/>
        <v>3349</v>
      </c>
      <c r="S4633" s="11">
        <f t="shared" si="869"/>
        <v>25896</v>
      </c>
      <c r="T4633" s="11">
        <f t="shared" si="870"/>
        <v>25896</v>
      </c>
      <c r="U4633" s="11">
        <f t="shared" si="871"/>
        <v>2218</v>
      </c>
      <c r="V4633" s="11">
        <f t="shared" si="866"/>
        <v>25896</v>
      </c>
      <c r="W4633" s="12">
        <f t="shared" si="872"/>
        <v>1</v>
      </c>
      <c r="X4633" s="11">
        <f t="shared" si="873"/>
        <v>0</v>
      </c>
      <c r="Y4633" s="12">
        <f t="shared" si="874"/>
        <v>0</v>
      </c>
      <c r="AH4633" s="11"/>
    </row>
    <row r="4634" spans="1:34">
      <c r="A4634" s="1">
        <v>39331</v>
      </c>
      <c r="B4634" s="7" t="s">
        <v>65</v>
      </c>
      <c r="C4634" s="8" t="str">
        <f t="shared" si="860"/>
        <v>Thur</v>
      </c>
      <c r="F4634" s="9">
        <v>13367</v>
      </c>
      <c r="G4634" s="9">
        <v>5820</v>
      </c>
      <c r="H4634" s="61">
        <v>3493</v>
      </c>
      <c r="I4634" s="9">
        <v>0</v>
      </c>
      <c r="J4634" s="9">
        <v>0</v>
      </c>
      <c r="K4634" s="9">
        <v>32399</v>
      </c>
      <c r="L4634" s="84">
        <v>0</v>
      </c>
      <c r="M4634" s="84">
        <v>0</v>
      </c>
      <c r="O4634" s="11">
        <f t="shared" si="867"/>
        <v>55079</v>
      </c>
      <c r="P4634" s="11">
        <v>29733</v>
      </c>
      <c r="Q4634" s="11">
        <f t="shared" si="868"/>
        <v>2666</v>
      </c>
      <c r="S4634" s="11">
        <f t="shared" si="869"/>
        <v>25346</v>
      </c>
      <c r="T4634" s="11">
        <f t="shared" si="870"/>
        <v>25346</v>
      </c>
      <c r="U4634" s="11">
        <f t="shared" si="871"/>
        <v>-550</v>
      </c>
      <c r="V4634" s="11">
        <f t="shared" si="866"/>
        <v>25346</v>
      </c>
      <c r="W4634" s="12">
        <f t="shared" si="872"/>
        <v>1</v>
      </c>
      <c r="X4634" s="11">
        <f t="shared" si="873"/>
        <v>0</v>
      </c>
      <c r="Y4634" s="12">
        <f t="shared" si="874"/>
        <v>0</v>
      </c>
      <c r="AH4634" s="11"/>
    </row>
    <row r="4635" spans="1:34">
      <c r="A4635" s="1">
        <v>39332</v>
      </c>
      <c r="B4635" s="7" t="s">
        <v>65</v>
      </c>
      <c r="C4635" s="8" t="str">
        <f t="shared" si="860"/>
        <v>Fri</v>
      </c>
      <c r="F4635" s="9">
        <v>13072</v>
      </c>
      <c r="G4635" s="9">
        <v>5468</v>
      </c>
      <c r="H4635" s="61">
        <v>3129</v>
      </c>
      <c r="I4635" s="9">
        <v>0</v>
      </c>
      <c r="J4635" s="9">
        <v>0</v>
      </c>
      <c r="K4635" s="9">
        <v>29828</v>
      </c>
      <c r="L4635" s="84">
        <v>0</v>
      </c>
      <c r="M4635" s="84">
        <v>0</v>
      </c>
      <c r="O4635" s="11">
        <f t="shared" si="867"/>
        <v>51497</v>
      </c>
      <c r="P4635" s="11">
        <v>27977</v>
      </c>
      <c r="Q4635" s="11">
        <f t="shared" si="868"/>
        <v>1851</v>
      </c>
      <c r="S4635" s="11">
        <f t="shared" si="869"/>
        <v>23520</v>
      </c>
      <c r="T4635" s="11">
        <f t="shared" si="870"/>
        <v>23520</v>
      </c>
      <c r="U4635" s="11">
        <f t="shared" si="871"/>
        <v>-1826</v>
      </c>
      <c r="V4635" s="11">
        <f t="shared" si="866"/>
        <v>23520</v>
      </c>
      <c r="W4635" s="12">
        <f t="shared" si="872"/>
        <v>1</v>
      </c>
      <c r="X4635" s="11">
        <f t="shared" si="873"/>
        <v>0</v>
      </c>
      <c r="Y4635" s="12">
        <f t="shared" si="874"/>
        <v>0</v>
      </c>
      <c r="AH4635" s="11"/>
    </row>
    <row r="4636" spans="1:34">
      <c r="A4636" s="1">
        <v>39333</v>
      </c>
      <c r="B4636" s="7" t="s">
        <v>65</v>
      </c>
      <c r="C4636" s="8" t="str">
        <f t="shared" si="860"/>
        <v>Sat</v>
      </c>
      <c r="F4636" s="9">
        <v>12356</v>
      </c>
      <c r="G4636" s="9">
        <v>5081</v>
      </c>
      <c r="H4636" s="61">
        <v>2733</v>
      </c>
      <c r="I4636" s="9">
        <v>0</v>
      </c>
      <c r="J4636" s="9">
        <v>0</v>
      </c>
      <c r="K4636" s="9">
        <v>28678</v>
      </c>
      <c r="L4636" s="84">
        <v>0</v>
      </c>
      <c r="M4636" s="84">
        <v>0</v>
      </c>
      <c r="O4636" s="11">
        <f t="shared" si="867"/>
        <v>48848</v>
      </c>
      <c r="P4636" s="11">
        <v>27116</v>
      </c>
      <c r="Q4636" s="11">
        <f t="shared" si="868"/>
        <v>1562</v>
      </c>
      <c r="S4636" s="11">
        <f t="shared" si="869"/>
        <v>21732</v>
      </c>
      <c r="T4636" s="11">
        <f t="shared" si="870"/>
        <v>21732</v>
      </c>
      <c r="U4636" s="11">
        <f t="shared" si="871"/>
        <v>-1788</v>
      </c>
      <c r="V4636" s="11">
        <f t="shared" si="866"/>
        <v>21732</v>
      </c>
      <c r="W4636" s="12">
        <f t="shared" si="872"/>
        <v>1</v>
      </c>
      <c r="X4636" s="11">
        <f t="shared" si="873"/>
        <v>0</v>
      </c>
      <c r="Y4636" s="12">
        <f t="shared" si="874"/>
        <v>0</v>
      </c>
      <c r="AH4636" s="11"/>
    </row>
    <row r="4637" spans="1:34">
      <c r="A4637" s="1">
        <v>39334</v>
      </c>
      <c r="B4637" s="7" t="s">
        <v>65</v>
      </c>
      <c r="C4637" s="8" t="str">
        <f t="shared" si="860"/>
        <v>Sun</v>
      </c>
      <c r="F4637" s="9">
        <v>12917</v>
      </c>
      <c r="G4637" s="9">
        <v>5308</v>
      </c>
      <c r="H4637" s="61">
        <v>3009</v>
      </c>
      <c r="I4637" s="9">
        <v>0</v>
      </c>
      <c r="J4637" s="9">
        <v>0</v>
      </c>
      <c r="K4637" s="9">
        <v>36001</v>
      </c>
      <c r="L4637" s="84">
        <v>0</v>
      </c>
      <c r="M4637" s="84">
        <v>0</v>
      </c>
      <c r="O4637" s="11">
        <f t="shared" si="867"/>
        <v>57235</v>
      </c>
      <c r="P4637" s="11">
        <v>33211</v>
      </c>
      <c r="Q4637" s="11">
        <f t="shared" si="868"/>
        <v>2790</v>
      </c>
      <c r="S4637" s="11">
        <f t="shared" si="869"/>
        <v>24024</v>
      </c>
      <c r="T4637" s="11">
        <f t="shared" si="870"/>
        <v>24024</v>
      </c>
      <c r="U4637" s="11">
        <f t="shared" si="871"/>
        <v>2292</v>
      </c>
      <c r="V4637" s="11">
        <f t="shared" si="866"/>
        <v>24024</v>
      </c>
      <c r="W4637" s="12">
        <f t="shared" si="872"/>
        <v>1</v>
      </c>
      <c r="X4637" s="11">
        <f t="shared" si="873"/>
        <v>0</v>
      </c>
      <c r="Y4637" s="12">
        <f t="shared" si="874"/>
        <v>0</v>
      </c>
      <c r="AH4637" s="11"/>
    </row>
    <row r="4638" spans="1:34">
      <c r="A4638" s="1">
        <v>39335</v>
      </c>
      <c r="B4638" s="7" t="s">
        <v>65</v>
      </c>
      <c r="C4638" s="8" t="str">
        <f t="shared" si="860"/>
        <v>Mon</v>
      </c>
      <c r="F4638" s="9">
        <v>14040</v>
      </c>
      <c r="G4638" s="9">
        <v>5502</v>
      </c>
      <c r="H4638" s="61">
        <v>3807</v>
      </c>
      <c r="I4638" s="9">
        <v>0</v>
      </c>
      <c r="J4638" s="9">
        <v>0</v>
      </c>
      <c r="K4638" s="9">
        <v>40912</v>
      </c>
      <c r="L4638" s="84">
        <v>0</v>
      </c>
      <c r="M4638" s="84">
        <v>0</v>
      </c>
      <c r="O4638" s="11">
        <f t="shared" si="867"/>
        <v>64261</v>
      </c>
      <c r="P4638" s="11">
        <v>38077</v>
      </c>
      <c r="Q4638" s="11">
        <f t="shared" si="868"/>
        <v>2835</v>
      </c>
      <c r="S4638" s="11">
        <f t="shared" si="869"/>
        <v>26184</v>
      </c>
      <c r="T4638" s="11">
        <f t="shared" si="870"/>
        <v>26184</v>
      </c>
      <c r="U4638" s="11">
        <f t="shared" si="871"/>
        <v>2160</v>
      </c>
      <c r="V4638" s="11">
        <f t="shared" si="866"/>
        <v>26184</v>
      </c>
      <c r="W4638" s="12">
        <f t="shared" si="872"/>
        <v>1</v>
      </c>
      <c r="X4638" s="11">
        <f t="shared" si="873"/>
        <v>0</v>
      </c>
      <c r="Y4638" s="12">
        <f t="shared" si="874"/>
        <v>0</v>
      </c>
      <c r="AH4638" s="11"/>
    </row>
    <row r="4639" spans="1:34">
      <c r="A4639" s="1">
        <v>39336</v>
      </c>
      <c r="B4639" s="7" t="s">
        <v>65</v>
      </c>
      <c r="C4639" s="8" t="str">
        <f t="shared" si="860"/>
        <v>Tue</v>
      </c>
      <c r="F4639" s="9">
        <v>14300</v>
      </c>
      <c r="G4639" s="9">
        <v>5423</v>
      </c>
      <c r="H4639" s="61">
        <v>3893</v>
      </c>
      <c r="I4639" s="9">
        <v>0</v>
      </c>
      <c r="J4639" s="9">
        <v>0</v>
      </c>
      <c r="K4639" s="9">
        <v>30447</v>
      </c>
      <c r="L4639" s="84">
        <v>0</v>
      </c>
      <c r="M4639" s="84">
        <v>0</v>
      </c>
      <c r="O4639" s="11">
        <f t="shared" si="867"/>
        <v>54063</v>
      </c>
      <c r="P4639" s="11">
        <v>28586</v>
      </c>
      <c r="Q4639" s="11">
        <f t="shared" si="868"/>
        <v>1861</v>
      </c>
      <c r="S4639" s="11">
        <f t="shared" si="869"/>
        <v>25477</v>
      </c>
      <c r="T4639" s="11">
        <f t="shared" si="870"/>
        <v>25477</v>
      </c>
      <c r="U4639" s="11">
        <f t="shared" si="871"/>
        <v>-707</v>
      </c>
      <c r="V4639" s="11">
        <f t="shared" si="866"/>
        <v>25477</v>
      </c>
      <c r="W4639" s="12">
        <f t="shared" si="872"/>
        <v>1</v>
      </c>
      <c r="X4639" s="11">
        <f t="shared" si="873"/>
        <v>0</v>
      </c>
      <c r="Y4639" s="12">
        <f t="shared" si="874"/>
        <v>0</v>
      </c>
      <c r="AH4639" s="11"/>
    </row>
    <row r="4640" spans="1:34">
      <c r="A4640" s="1">
        <v>39337</v>
      </c>
      <c r="B4640" s="7" t="s">
        <v>65</v>
      </c>
      <c r="C4640" s="8" t="str">
        <f t="shared" si="860"/>
        <v>Wed</v>
      </c>
      <c r="F4640" s="9">
        <v>14152</v>
      </c>
      <c r="G4640" s="9">
        <v>6033</v>
      </c>
      <c r="H4640" s="61">
        <v>3863</v>
      </c>
      <c r="I4640" s="9">
        <v>0</v>
      </c>
      <c r="J4640" s="9">
        <v>0</v>
      </c>
      <c r="K4640" s="9">
        <v>26378</v>
      </c>
      <c r="L4640" s="84">
        <v>0</v>
      </c>
      <c r="M4640" s="84">
        <v>0</v>
      </c>
      <c r="O4640" s="11">
        <f t="shared" si="867"/>
        <v>50426</v>
      </c>
      <c r="P4640" s="11">
        <v>24412</v>
      </c>
      <c r="Q4640" s="11">
        <f t="shared" si="868"/>
        <v>1966</v>
      </c>
      <c r="S4640" s="11">
        <f t="shared" si="869"/>
        <v>26014</v>
      </c>
      <c r="T4640" s="11">
        <f t="shared" si="870"/>
        <v>26014</v>
      </c>
      <c r="U4640" s="11">
        <f t="shared" si="871"/>
        <v>537</v>
      </c>
      <c r="V4640" s="11">
        <f t="shared" si="866"/>
        <v>26014</v>
      </c>
      <c r="W4640" s="12">
        <f t="shared" si="872"/>
        <v>1</v>
      </c>
      <c r="X4640" s="11">
        <f t="shared" si="873"/>
        <v>0</v>
      </c>
      <c r="Y4640" s="12">
        <f t="shared" si="874"/>
        <v>0</v>
      </c>
      <c r="AH4640" s="11"/>
    </row>
    <row r="4641" spans="1:34">
      <c r="A4641" s="1">
        <v>39338</v>
      </c>
      <c r="B4641" s="7" t="s">
        <v>65</v>
      </c>
      <c r="C4641" s="8" t="str">
        <f t="shared" si="860"/>
        <v>Thur</v>
      </c>
      <c r="F4641" s="9">
        <v>13354</v>
      </c>
      <c r="G4641" s="9">
        <v>6341</v>
      </c>
      <c r="H4641" s="61">
        <v>3351</v>
      </c>
      <c r="I4641" s="9">
        <v>0</v>
      </c>
      <c r="J4641" s="9">
        <v>0</v>
      </c>
      <c r="K4641" s="9">
        <v>23219</v>
      </c>
      <c r="L4641" s="84">
        <v>0</v>
      </c>
      <c r="M4641" s="84">
        <v>0</v>
      </c>
      <c r="O4641" s="11">
        <f t="shared" si="867"/>
        <v>46265</v>
      </c>
      <c r="P4641" s="11">
        <v>21264</v>
      </c>
      <c r="Q4641" s="11">
        <f t="shared" si="868"/>
        <v>1955</v>
      </c>
      <c r="S4641" s="11">
        <f t="shared" si="869"/>
        <v>25001</v>
      </c>
      <c r="T4641" s="11">
        <f t="shared" si="870"/>
        <v>25001</v>
      </c>
      <c r="U4641" s="11">
        <f t="shared" si="871"/>
        <v>-1013</v>
      </c>
      <c r="V4641" s="11">
        <f t="shared" si="866"/>
        <v>25001</v>
      </c>
      <c r="W4641" s="12">
        <f t="shared" si="872"/>
        <v>1</v>
      </c>
      <c r="X4641" s="11">
        <f t="shared" si="873"/>
        <v>0</v>
      </c>
      <c r="Y4641" s="12">
        <f t="shared" si="874"/>
        <v>0</v>
      </c>
      <c r="AH4641" s="11"/>
    </row>
    <row r="4642" spans="1:34">
      <c r="A4642" s="1">
        <v>39339</v>
      </c>
      <c r="B4642" s="7" t="s">
        <v>65</v>
      </c>
      <c r="C4642" s="8" t="str">
        <f t="shared" si="860"/>
        <v>Fri</v>
      </c>
      <c r="F4642" s="9">
        <v>12616</v>
      </c>
      <c r="G4642" s="9">
        <v>6022</v>
      </c>
      <c r="H4642" s="61">
        <v>2869</v>
      </c>
      <c r="I4642" s="9">
        <v>0</v>
      </c>
      <c r="J4642" s="9">
        <v>0</v>
      </c>
      <c r="K4642" s="9">
        <v>2288</v>
      </c>
      <c r="L4642" s="84">
        <v>0</v>
      </c>
      <c r="M4642" s="84">
        <v>0</v>
      </c>
      <c r="O4642" s="11">
        <f t="shared" si="867"/>
        <v>23795</v>
      </c>
      <c r="P4642" s="11">
        <v>0</v>
      </c>
      <c r="Q4642" s="11">
        <f t="shared" si="868"/>
        <v>2288</v>
      </c>
      <c r="S4642" s="11">
        <f t="shared" si="869"/>
        <v>23795</v>
      </c>
      <c r="T4642" s="11">
        <f t="shared" si="870"/>
        <v>23795</v>
      </c>
      <c r="U4642" s="11">
        <f t="shared" si="871"/>
        <v>-1206</v>
      </c>
      <c r="V4642" s="11">
        <f t="shared" si="866"/>
        <v>23795</v>
      </c>
      <c r="W4642" s="12">
        <f t="shared" si="872"/>
        <v>1</v>
      </c>
      <c r="X4642" s="11">
        <f t="shared" si="873"/>
        <v>0</v>
      </c>
      <c r="Y4642" s="12">
        <f t="shared" si="874"/>
        <v>0</v>
      </c>
      <c r="AH4642" s="11"/>
    </row>
    <row r="4643" spans="1:34">
      <c r="A4643" s="1">
        <v>39340</v>
      </c>
      <c r="B4643" s="7" t="s">
        <v>65</v>
      </c>
      <c r="C4643" s="8" t="str">
        <f t="shared" si="860"/>
        <v>Sat</v>
      </c>
      <c r="E4643" s="10">
        <v>1</v>
      </c>
      <c r="F4643" s="9">
        <v>12762</v>
      </c>
      <c r="G4643" s="9">
        <v>5729</v>
      </c>
      <c r="H4643" s="61">
        <v>2519</v>
      </c>
      <c r="I4643" s="9">
        <v>0</v>
      </c>
      <c r="J4643" s="9">
        <v>0</v>
      </c>
      <c r="K4643" s="9">
        <v>2177</v>
      </c>
      <c r="L4643" s="84">
        <v>0</v>
      </c>
      <c r="M4643" s="84">
        <v>0</v>
      </c>
      <c r="O4643" s="11">
        <f t="shared" si="867"/>
        <v>23187</v>
      </c>
      <c r="P4643" s="11">
        <v>0</v>
      </c>
      <c r="Q4643" s="11">
        <f t="shared" si="868"/>
        <v>2177</v>
      </c>
      <c r="S4643" s="11">
        <f t="shared" si="869"/>
        <v>23187</v>
      </c>
      <c r="T4643" s="11">
        <f t="shared" si="870"/>
        <v>23187</v>
      </c>
      <c r="U4643" s="11">
        <f t="shared" si="871"/>
        <v>-608</v>
      </c>
      <c r="V4643" s="11">
        <f t="shared" si="866"/>
        <v>23187</v>
      </c>
      <c r="W4643" s="12">
        <f t="shared" si="872"/>
        <v>1</v>
      </c>
      <c r="X4643" s="11">
        <f t="shared" si="873"/>
        <v>0</v>
      </c>
      <c r="Y4643" s="12">
        <f t="shared" si="874"/>
        <v>0</v>
      </c>
      <c r="AH4643" s="11"/>
    </row>
    <row r="4644" spans="1:34">
      <c r="A4644" s="1">
        <v>39341</v>
      </c>
      <c r="B4644" s="7" t="s">
        <v>65</v>
      </c>
      <c r="C4644" s="8" t="str">
        <f t="shared" si="860"/>
        <v>Sun</v>
      </c>
      <c r="E4644" s="10">
        <v>6</v>
      </c>
      <c r="F4644" s="9">
        <v>14165</v>
      </c>
      <c r="G4644" s="9">
        <v>6169</v>
      </c>
      <c r="H4644" s="61">
        <v>3293</v>
      </c>
      <c r="I4644" s="9">
        <v>0</v>
      </c>
      <c r="J4644" s="9">
        <v>0</v>
      </c>
      <c r="K4644" s="9">
        <v>2193</v>
      </c>
      <c r="L4644" s="84">
        <v>0</v>
      </c>
      <c r="M4644" s="84">
        <v>0</v>
      </c>
      <c r="O4644" s="11">
        <f t="shared" si="867"/>
        <v>25820</v>
      </c>
      <c r="P4644" s="11">
        <v>0</v>
      </c>
      <c r="Q4644" s="11">
        <f t="shared" si="868"/>
        <v>2193</v>
      </c>
      <c r="S4644" s="11">
        <f t="shared" si="869"/>
        <v>25820</v>
      </c>
      <c r="T4644" s="11">
        <f t="shared" si="870"/>
        <v>25820</v>
      </c>
      <c r="U4644" s="11">
        <f t="shared" si="871"/>
        <v>2633</v>
      </c>
      <c r="V4644" s="11">
        <f t="shared" si="866"/>
        <v>25820</v>
      </c>
      <c r="W4644" s="12">
        <f t="shared" si="872"/>
        <v>1</v>
      </c>
      <c r="X4644" s="11">
        <f t="shared" si="873"/>
        <v>0</v>
      </c>
      <c r="Y4644" s="12">
        <f t="shared" si="874"/>
        <v>0</v>
      </c>
      <c r="AH4644" s="11"/>
    </row>
    <row r="4645" spans="1:34">
      <c r="A4645" s="1">
        <v>39342</v>
      </c>
      <c r="B4645" s="7" t="s">
        <v>65</v>
      </c>
      <c r="C4645" s="8" t="str">
        <f t="shared" ref="C4645:C4708" si="875">IF(WEEKDAY(A4645)=1,"Sun",IF(WEEKDAY(A4645)=2,"Mon",IF(WEEKDAY(A4645)=3,"Tue",IF(WEEKDAY(A4645)=4,"Wed",IF(WEEKDAY(A4645)=5,"Thur",IF(WEEKDAY(A4645)=6,"Fri",IF(WEEKDAY(A4645)=7,"Sat")))))))</f>
        <v>Mon</v>
      </c>
      <c r="E4645" s="10">
        <v>4</v>
      </c>
      <c r="F4645" s="9">
        <v>15166</v>
      </c>
      <c r="G4645" s="9">
        <v>6953</v>
      </c>
      <c r="H4645" s="61">
        <v>4214</v>
      </c>
      <c r="I4645" s="9">
        <v>0</v>
      </c>
      <c r="J4645" s="9">
        <v>0</v>
      </c>
      <c r="K4645" s="9">
        <v>2381</v>
      </c>
      <c r="L4645" s="84">
        <v>0</v>
      </c>
      <c r="M4645" s="84">
        <v>0</v>
      </c>
      <c r="O4645" s="11">
        <f t="shared" si="867"/>
        <v>28714</v>
      </c>
      <c r="P4645" s="11">
        <v>0</v>
      </c>
      <c r="Q4645" s="11">
        <f t="shared" si="868"/>
        <v>2381</v>
      </c>
      <c r="S4645" s="11">
        <f t="shared" si="869"/>
        <v>28714</v>
      </c>
      <c r="T4645" s="11">
        <f t="shared" si="870"/>
        <v>28714</v>
      </c>
      <c r="U4645" s="11">
        <f t="shared" si="871"/>
        <v>2894</v>
      </c>
      <c r="V4645" s="11">
        <f t="shared" si="866"/>
        <v>28714</v>
      </c>
      <c r="W4645" s="12">
        <f t="shared" si="872"/>
        <v>1</v>
      </c>
      <c r="X4645" s="11">
        <f t="shared" si="873"/>
        <v>0</v>
      </c>
      <c r="Y4645" s="12">
        <f t="shared" si="874"/>
        <v>0</v>
      </c>
      <c r="AH4645" s="11"/>
    </row>
    <row r="4646" spans="1:34">
      <c r="A4646" s="1">
        <v>39343</v>
      </c>
      <c r="B4646" s="7" t="s">
        <v>65</v>
      </c>
      <c r="C4646" s="8" t="str">
        <f t="shared" si="875"/>
        <v>Tue</v>
      </c>
      <c r="E4646" s="10">
        <v>1</v>
      </c>
      <c r="F4646" s="9">
        <v>14886</v>
      </c>
      <c r="G4646" s="9">
        <v>6732</v>
      </c>
      <c r="H4646" s="61">
        <v>4018</v>
      </c>
      <c r="I4646" s="9">
        <v>0</v>
      </c>
      <c r="J4646" s="9">
        <v>0</v>
      </c>
      <c r="K4646" s="9">
        <v>1249</v>
      </c>
      <c r="L4646" s="84">
        <v>0</v>
      </c>
      <c r="M4646" s="84">
        <v>0</v>
      </c>
      <c r="O4646" s="11">
        <f t="shared" si="867"/>
        <v>26885</v>
      </c>
      <c r="P4646" s="11">
        <v>0</v>
      </c>
      <c r="Q4646" s="11">
        <f t="shared" si="868"/>
        <v>1249</v>
      </c>
      <c r="S4646" s="11">
        <f t="shared" si="869"/>
        <v>26885</v>
      </c>
      <c r="T4646" s="11">
        <f t="shared" si="870"/>
        <v>26885</v>
      </c>
      <c r="U4646" s="11">
        <f t="shared" si="871"/>
        <v>-1829</v>
      </c>
      <c r="V4646" s="11">
        <f t="shared" si="866"/>
        <v>26885</v>
      </c>
      <c r="W4646" s="12">
        <f t="shared" si="872"/>
        <v>1</v>
      </c>
      <c r="X4646" s="11">
        <f t="shared" si="873"/>
        <v>0</v>
      </c>
      <c r="Y4646" s="12">
        <f t="shared" si="874"/>
        <v>0</v>
      </c>
      <c r="AH4646" s="11"/>
    </row>
    <row r="4647" spans="1:34">
      <c r="A4647" s="1">
        <v>39344</v>
      </c>
      <c r="B4647" s="7" t="s">
        <v>65</v>
      </c>
      <c r="C4647" s="8" t="str">
        <f t="shared" si="875"/>
        <v>Wed</v>
      </c>
      <c r="F4647" s="9">
        <v>14570</v>
      </c>
      <c r="G4647" s="9">
        <v>6662</v>
      </c>
      <c r="H4647" s="61">
        <v>3782</v>
      </c>
      <c r="I4647" s="9">
        <v>0</v>
      </c>
      <c r="J4647" s="9">
        <v>0</v>
      </c>
      <c r="K4647" s="9">
        <v>3335</v>
      </c>
      <c r="L4647" s="84">
        <v>0</v>
      </c>
      <c r="M4647" s="84">
        <v>0</v>
      </c>
      <c r="O4647" s="11">
        <f t="shared" si="867"/>
        <v>28349</v>
      </c>
      <c r="P4647" s="11">
        <v>903</v>
      </c>
      <c r="Q4647" s="11">
        <f t="shared" si="868"/>
        <v>2432</v>
      </c>
      <c r="S4647" s="11">
        <f t="shared" si="869"/>
        <v>27446</v>
      </c>
      <c r="T4647" s="11">
        <f t="shared" si="870"/>
        <v>27446</v>
      </c>
      <c r="U4647" s="11">
        <f t="shared" si="871"/>
        <v>561</v>
      </c>
      <c r="V4647" s="11">
        <f t="shared" si="866"/>
        <v>27446</v>
      </c>
      <c r="W4647" s="12">
        <f t="shared" si="872"/>
        <v>1</v>
      </c>
      <c r="X4647" s="11">
        <f t="shared" si="873"/>
        <v>0</v>
      </c>
      <c r="Y4647" s="12">
        <f t="shared" si="874"/>
        <v>0</v>
      </c>
      <c r="AH4647" s="11"/>
    </row>
    <row r="4648" spans="1:34">
      <c r="A4648" s="1">
        <v>39345</v>
      </c>
      <c r="B4648" s="7" t="s">
        <v>65</v>
      </c>
      <c r="C4648" s="8" t="str">
        <f t="shared" si="875"/>
        <v>Thur</v>
      </c>
      <c r="F4648" s="9">
        <v>14331</v>
      </c>
      <c r="G4648" s="9">
        <v>6654</v>
      </c>
      <c r="H4648" s="61">
        <v>3723</v>
      </c>
      <c r="I4648" s="9">
        <v>0</v>
      </c>
      <c r="J4648" s="9">
        <v>0</v>
      </c>
      <c r="K4648" s="9">
        <v>22014</v>
      </c>
      <c r="L4648" s="84">
        <v>0</v>
      </c>
      <c r="M4648" s="84">
        <v>0</v>
      </c>
      <c r="O4648" s="11">
        <f t="shared" si="867"/>
        <v>46722</v>
      </c>
      <c r="P4648" s="11">
        <v>19429</v>
      </c>
      <c r="Q4648" s="11">
        <f t="shared" si="868"/>
        <v>2585</v>
      </c>
      <c r="S4648" s="11">
        <f t="shared" si="869"/>
        <v>27293</v>
      </c>
      <c r="T4648" s="11">
        <f t="shared" si="870"/>
        <v>27293</v>
      </c>
      <c r="U4648" s="11">
        <f t="shared" si="871"/>
        <v>-153</v>
      </c>
      <c r="V4648" s="11">
        <f t="shared" si="866"/>
        <v>27293</v>
      </c>
      <c r="W4648" s="12">
        <f t="shared" si="872"/>
        <v>1</v>
      </c>
      <c r="X4648" s="11">
        <f t="shared" si="873"/>
        <v>0</v>
      </c>
      <c r="Y4648" s="12">
        <f t="shared" si="874"/>
        <v>0</v>
      </c>
      <c r="AH4648" s="11"/>
    </row>
    <row r="4649" spans="1:34">
      <c r="A4649" s="1">
        <v>39346</v>
      </c>
      <c r="B4649" s="7" t="s">
        <v>65</v>
      </c>
      <c r="C4649" s="8" t="str">
        <f t="shared" si="875"/>
        <v>Fri</v>
      </c>
      <c r="F4649" s="9">
        <v>13000</v>
      </c>
      <c r="G4649" s="9">
        <v>5990</v>
      </c>
      <c r="H4649" s="61">
        <v>3030</v>
      </c>
      <c r="I4649" s="9">
        <v>0</v>
      </c>
      <c r="J4649" s="9">
        <v>0</v>
      </c>
      <c r="K4649" s="9">
        <v>28866</v>
      </c>
      <c r="L4649" s="84">
        <v>0</v>
      </c>
      <c r="M4649" s="84">
        <v>0</v>
      </c>
      <c r="O4649" s="11">
        <f t="shared" si="867"/>
        <v>50886</v>
      </c>
      <c r="P4649" s="11">
        <v>26982</v>
      </c>
      <c r="Q4649" s="11">
        <f t="shared" si="868"/>
        <v>1884</v>
      </c>
      <c r="S4649" s="11">
        <f t="shared" si="869"/>
        <v>23904</v>
      </c>
      <c r="T4649" s="11">
        <f t="shared" si="870"/>
        <v>23904</v>
      </c>
      <c r="U4649" s="11">
        <f t="shared" si="871"/>
        <v>-3389</v>
      </c>
      <c r="V4649" s="11">
        <f t="shared" si="866"/>
        <v>23904</v>
      </c>
      <c r="W4649" s="12">
        <f t="shared" si="872"/>
        <v>1</v>
      </c>
      <c r="X4649" s="11">
        <f t="shared" si="873"/>
        <v>0</v>
      </c>
      <c r="Y4649" s="12">
        <f t="shared" si="874"/>
        <v>0</v>
      </c>
      <c r="AH4649" s="11"/>
    </row>
    <row r="4650" spans="1:34">
      <c r="A4650" s="1">
        <v>39347</v>
      </c>
      <c r="B4650" s="7" t="s">
        <v>65</v>
      </c>
      <c r="C4650" s="8" t="str">
        <f t="shared" si="875"/>
        <v>Sat</v>
      </c>
      <c r="F4650" s="9">
        <v>11995</v>
      </c>
      <c r="G4650" s="9">
        <v>5470</v>
      </c>
      <c r="H4650" s="61">
        <v>2295</v>
      </c>
      <c r="I4650" s="9">
        <v>0</v>
      </c>
      <c r="J4650" s="9">
        <v>0</v>
      </c>
      <c r="K4650" s="9">
        <v>31632</v>
      </c>
      <c r="L4650" s="84">
        <v>0</v>
      </c>
      <c r="M4650" s="84">
        <v>0</v>
      </c>
      <c r="O4650" s="11">
        <f t="shared" si="867"/>
        <v>51392</v>
      </c>
      <c r="P4650" s="11">
        <v>29849</v>
      </c>
      <c r="Q4650" s="11">
        <f t="shared" si="868"/>
        <v>1783</v>
      </c>
      <c r="S4650" s="11">
        <f t="shared" si="869"/>
        <v>21543</v>
      </c>
      <c r="T4650" s="11">
        <f t="shared" si="870"/>
        <v>21543</v>
      </c>
      <c r="U4650" s="11">
        <f t="shared" si="871"/>
        <v>-2361</v>
      </c>
      <c r="V4650" s="11">
        <f t="shared" si="866"/>
        <v>21543</v>
      </c>
      <c r="W4650" s="12">
        <f t="shared" si="872"/>
        <v>1</v>
      </c>
      <c r="X4650" s="11">
        <f t="shared" si="873"/>
        <v>0</v>
      </c>
      <c r="Y4650" s="12">
        <f t="shared" si="874"/>
        <v>0</v>
      </c>
      <c r="AH4650" s="11"/>
    </row>
    <row r="4651" spans="1:34">
      <c r="A4651" s="1">
        <v>39348</v>
      </c>
      <c r="B4651" s="7" t="s">
        <v>65</v>
      </c>
      <c r="C4651" s="8" t="str">
        <f t="shared" si="875"/>
        <v>Sun</v>
      </c>
      <c r="F4651" s="9">
        <v>13129</v>
      </c>
      <c r="G4651" s="9">
        <v>5899</v>
      </c>
      <c r="H4651" s="61">
        <v>2715</v>
      </c>
      <c r="I4651" s="9">
        <v>0</v>
      </c>
      <c r="J4651" s="9">
        <v>0</v>
      </c>
      <c r="K4651" s="9">
        <v>30762</v>
      </c>
      <c r="L4651" s="84">
        <v>0</v>
      </c>
      <c r="M4651" s="84">
        <v>0</v>
      </c>
      <c r="O4651" s="11">
        <f t="shared" si="867"/>
        <v>52505</v>
      </c>
      <c r="P4651" s="11">
        <v>28235</v>
      </c>
      <c r="Q4651" s="11">
        <f t="shared" si="868"/>
        <v>2527</v>
      </c>
      <c r="S4651" s="11">
        <f t="shared" si="869"/>
        <v>24270</v>
      </c>
      <c r="T4651" s="11">
        <f t="shared" si="870"/>
        <v>24270</v>
      </c>
      <c r="U4651" s="11">
        <f t="shared" si="871"/>
        <v>2727</v>
      </c>
      <c r="V4651" s="11">
        <f t="shared" si="866"/>
        <v>24270</v>
      </c>
      <c r="W4651" s="12">
        <f t="shared" si="872"/>
        <v>1</v>
      </c>
      <c r="X4651" s="11">
        <f t="shared" si="873"/>
        <v>0</v>
      </c>
      <c r="Y4651" s="12">
        <f t="shared" si="874"/>
        <v>0</v>
      </c>
      <c r="AH4651" s="11"/>
    </row>
    <row r="4652" spans="1:34">
      <c r="A4652" s="1">
        <v>39349</v>
      </c>
      <c r="B4652" s="7" t="s">
        <v>65</v>
      </c>
      <c r="C4652" s="8" t="str">
        <f t="shared" si="875"/>
        <v>Mon</v>
      </c>
      <c r="F4652" s="9">
        <v>14042</v>
      </c>
      <c r="G4652" s="9">
        <v>6344</v>
      </c>
      <c r="H4652" s="61">
        <v>3586</v>
      </c>
      <c r="I4652" s="9">
        <v>0</v>
      </c>
      <c r="J4652" s="9">
        <v>0</v>
      </c>
      <c r="K4652" s="9">
        <v>30653</v>
      </c>
      <c r="L4652" s="84">
        <v>0</v>
      </c>
      <c r="M4652" s="84">
        <v>0</v>
      </c>
      <c r="O4652" s="11">
        <f t="shared" si="867"/>
        <v>54625</v>
      </c>
      <c r="P4652" s="11">
        <v>28242</v>
      </c>
      <c r="Q4652" s="11">
        <f t="shared" si="868"/>
        <v>2411</v>
      </c>
      <c r="S4652" s="11">
        <f t="shared" si="869"/>
        <v>26383</v>
      </c>
      <c r="T4652" s="11">
        <f t="shared" si="870"/>
        <v>26383</v>
      </c>
      <c r="U4652" s="11">
        <f t="shared" si="871"/>
        <v>2113</v>
      </c>
      <c r="V4652" s="11">
        <f t="shared" si="866"/>
        <v>26383</v>
      </c>
      <c r="W4652" s="12">
        <f t="shared" si="872"/>
        <v>1</v>
      </c>
      <c r="X4652" s="11">
        <f t="shared" si="873"/>
        <v>0</v>
      </c>
      <c r="Y4652" s="12">
        <f t="shared" si="874"/>
        <v>0</v>
      </c>
      <c r="AH4652" s="11"/>
    </row>
    <row r="4653" spans="1:34">
      <c r="A4653" s="1">
        <v>39350</v>
      </c>
      <c r="B4653" s="7" t="s">
        <v>65</v>
      </c>
      <c r="C4653" s="8" t="str">
        <f t="shared" si="875"/>
        <v>Tue</v>
      </c>
      <c r="F4653" s="9">
        <v>13757</v>
      </c>
      <c r="G4653" s="9">
        <v>6284</v>
      </c>
      <c r="H4653" s="61">
        <v>3473</v>
      </c>
      <c r="I4653" s="9">
        <v>0</v>
      </c>
      <c r="J4653" s="9">
        <v>0</v>
      </c>
      <c r="K4653" s="9">
        <v>33763</v>
      </c>
      <c r="L4653" s="84">
        <v>0</v>
      </c>
      <c r="M4653" s="84">
        <v>0</v>
      </c>
      <c r="O4653" s="11">
        <f t="shared" si="867"/>
        <v>57277</v>
      </c>
      <c r="P4653" s="11">
        <v>31791</v>
      </c>
      <c r="Q4653" s="11">
        <f t="shared" si="868"/>
        <v>1972</v>
      </c>
      <c r="S4653" s="11">
        <f t="shared" si="869"/>
        <v>25486</v>
      </c>
      <c r="T4653" s="11">
        <f t="shared" si="870"/>
        <v>25486</v>
      </c>
      <c r="U4653" s="11">
        <f t="shared" si="871"/>
        <v>-897</v>
      </c>
      <c r="V4653" s="11">
        <f t="shared" si="866"/>
        <v>25486</v>
      </c>
      <c r="W4653" s="12">
        <f t="shared" si="872"/>
        <v>1</v>
      </c>
      <c r="X4653" s="11">
        <f t="shared" si="873"/>
        <v>0</v>
      </c>
      <c r="Y4653" s="12">
        <f t="shared" si="874"/>
        <v>0</v>
      </c>
      <c r="AH4653" s="11"/>
    </row>
    <row r="4654" spans="1:34">
      <c r="A4654" s="1">
        <v>39351</v>
      </c>
      <c r="B4654" s="7" t="s">
        <v>65</v>
      </c>
      <c r="C4654" s="8" t="str">
        <f t="shared" si="875"/>
        <v>Wed</v>
      </c>
      <c r="F4654" s="9">
        <v>13766</v>
      </c>
      <c r="G4654" s="9">
        <v>6263</v>
      </c>
      <c r="H4654" s="61">
        <v>3411</v>
      </c>
      <c r="I4654" s="9">
        <v>0</v>
      </c>
      <c r="J4654" s="9">
        <v>0</v>
      </c>
      <c r="K4654" s="9">
        <v>48154</v>
      </c>
      <c r="L4654" s="84">
        <v>0</v>
      </c>
      <c r="M4654" s="84">
        <v>0</v>
      </c>
      <c r="O4654" s="11">
        <f t="shared" si="867"/>
        <v>71594</v>
      </c>
      <c r="P4654" s="11">
        <v>45318</v>
      </c>
      <c r="Q4654" s="11">
        <f t="shared" si="868"/>
        <v>2836</v>
      </c>
      <c r="S4654" s="11">
        <f t="shared" si="869"/>
        <v>26276</v>
      </c>
      <c r="T4654" s="11">
        <f t="shared" si="870"/>
        <v>26276</v>
      </c>
      <c r="U4654" s="11">
        <f t="shared" si="871"/>
        <v>790</v>
      </c>
      <c r="V4654" s="11">
        <f t="shared" si="866"/>
        <v>26276</v>
      </c>
      <c r="W4654" s="12">
        <f t="shared" si="872"/>
        <v>1</v>
      </c>
      <c r="X4654" s="11">
        <f t="shared" si="873"/>
        <v>0</v>
      </c>
      <c r="Y4654" s="12">
        <f t="shared" si="874"/>
        <v>0</v>
      </c>
      <c r="AH4654" s="11"/>
    </row>
    <row r="4655" spans="1:34">
      <c r="A4655" s="1">
        <v>39352</v>
      </c>
      <c r="B4655" s="7" t="s">
        <v>65</v>
      </c>
      <c r="C4655" s="8" t="str">
        <f t="shared" si="875"/>
        <v>Thur</v>
      </c>
      <c r="F4655" s="9">
        <v>14111</v>
      </c>
      <c r="G4655" s="9">
        <v>6345</v>
      </c>
      <c r="H4655" s="61">
        <v>3360</v>
      </c>
      <c r="I4655" s="9">
        <v>0</v>
      </c>
      <c r="J4655" s="9">
        <v>0</v>
      </c>
      <c r="K4655" s="9">
        <v>42029</v>
      </c>
      <c r="L4655" s="84">
        <v>0</v>
      </c>
      <c r="M4655" s="84">
        <v>0</v>
      </c>
      <c r="O4655" s="11">
        <f t="shared" si="867"/>
        <v>65845</v>
      </c>
      <c r="P4655" s="11">
        <v>39680</v>
      </c>
      <c r="Q4655" s="11">
        <f t="shared" si="868"/>
        <v>2349</v>
      </c>
      <c r="S4655" s="11">
        <f t="shared" si="869"/>
        <v>26165</v>
      </c>
      <c r="T4655" s="11">
        <f t="shared" si="870"/>
        <v>26165</v>
      </c>
      <c r="U4655" s="11">
        <f t="shared" si="871"/>
        <v>-111</v>
      </c>
      <c r="V4655" s="11">
        <f t="shared" si="866"/>
        <v>26165</v>
      </c>
      <c r="W4655" s="12">
        <f t="shared" si="872"/>
        <v>1</v>
      </c>
      <c r="X4655" s="11">
        <f t="shared" si="873"/>
        <v>0</v>
      </c>
      <c r="Y4655" s="12">
        <f t="shared" si="874"/>
        <v>0</v>
      </c>
      <c r="AH4655" s="11"/>
    </row>
    <row r="4656" spans="1:34">
      <c r="A4656" s="1">
        <v>39353</v>
      </c>
      <c r="B4656" s="7" t="s">
        <v>65</v>
      </c>
      <c r="C4656" s="8" t="str">
        <f t="shared" si="875"/>
        <v>Fri</v>
      </c>
      <c r="F4656" s="9">
        <v>13849</v>
      </c>
      <c r="G4656" s="9">
        <v>6115</v>
      </c>
      <c r="H4656" s="61">
        <v>3160</v>
      </c>
      <c r="I4656" s="9">
        <v>0</v>
      </c>
      <c r="J4656" s="9">
        <v>0</v>
      </c>
      <c r="K4656" s="9">
        <v>26010</v>
      </c>
      <c r="L4656" s="84">
        <v>0</v>
      </c>
      <c r="M4656" s="84">
        <v>0</v>
      </c>
      <c r="O4656" s="11">
        <f t="shared" si="867"/>
        <v>49134</v>
      </c>
      <c r="P4656" s="11">
        <v>24427</v>
      </c>
      <c r="Q4656" s="11">
        <f t="shared" si="868"/>
        <v>1583</v>
      </c>
      <c r="S4656" s="11">
        <f t="shared" si="869"/>
        <v>24707</v>
      </c>
      <c r="T4656" s="11">
        <f t="shared" si="870"/>
        <v>24707</v>
      </c>
      <c r="U4656" s="11">
        <f t="shared" si="871"/>
        <v>-1458</v>
      </c>
      <c r="V4656" s="11">
        <f t="shared" si="866"/>
        <v>24707</v>
      </c>
      <c r="W4656" s="12">
        <f t="shared" si="872"/>
        <v>1</v>
      </c>
      <c r="X4656" s="11">
        <f t="shared" si="873"/>
        <v>0</v>
      </c>
      <c r="Y4656" s="12">
        <f t="shared" si="874"/>
        <v>0</v>
      </c>
      <c r="AH4656" s="11"/>
    </row>
    <row r="4657" spans="1:34">
      <c r="A4657" s="1">
        <v>39354</v>
      </c>
      <c r="B4657" s="7" t="s">
        <v>65</v>
      </c>
      <c r="C4657" s="8" t="str">
        <f t="shared" si="875"/>
        <v>Sat</v>
      </c>
      <c r="E4657" s="10">
        <v>1</v>
      </c>
      <c r="F4657" s="9">
        <v>13776</v>
      </c>
      <c r="G4657" s="9">
        <v>5929</v>
      </c>
      <c r="H4657" s="61">
        <v>2824</v>
      </c>
      <c r="I4657" s="9">
        <v>0</v>
      </c>
      <c r="J4657" s="9">
        <v>0</v>
      </c>
      <c r="K4657" s="9">
        <v>2438</v>
      </c>
      <c r="L4657" s="84">
        <v>0</v>
      </c>
      <c r="M4657" s="84">
        <v>0</v>
      </c>
      <c r="O4657" s="11">
        <f t="shared" si="867"/>
        <v>24967</v>
      </c>
      <c r="P4657" s="11">
        <v>0</v>
      </c>
      <c r="Q4657" s="11">
        <f t="shared" si="868"/>
        <v>2438</v>
      </c>
      <c r="S4657" s="11">
        <f t="shared" si="869"/>
        <v>24967</v>
      </c>
      <c r="T4657" s="11">
        <f t="shared" si="870"/>
        <v>24967</v>
      </c>
      <c r="U4657" s="11">
        <f t="shared" si="871"/>
        <v>260</v>
      </c>
      <c r="V4657" s="11">
        <f t="shared" si="866"/>
        <v>24967</v>
      </c>
      <c r="W4657" s="12">
        <f t="shared" si="872"/>
        <v>1</v>
      </c>
      <c r="X4657" s="11">
        <f t="shared" si="873"/>
        <v>0</v>
      </c>
      <c r="Y4657" s="12">
        <f t="shared" si="874"/>
        <v>0</v>
      </c>
      <c r="AH4657" s="11"/>
    </row>
    <row r="4658" spans="1:34">
      <c r="A4658" s="1">
        <v>39355</v>
      </c>
      <c r="B4658" s="7" t="s">
        <v>65</v>
      </c>
      <c r="C4658" s="8" t="str">
        <f t="shared" si="875"/>
        <v>Sun</v>
      </c>
      <c r="F4658" s="9">
        <v>14262</v>
      </c>
      <c r="G4658" s="9">
        <v>6126</v>
      </c>
      <c r="H4658" s="61">
        <v>3129</v>
      </c>
      <c r="I4658" s="9">
        <v>0</v>
      </c>
      <c r="J4658" s="9">
        <v>0</v>
      </c>
      <c r="K4658" s="9">
        <v>2828</v>
      </c>
      <c r="L4658" s="84">
        <v>0</v>
      </c>
      <c r="M4658" s="84">
        <v>0</v>
      </c>
      <c r="O4658" s="11">
        <f t="shared" si="867"/>
        <v>26345</v>
      </c>
      <c r="P4658" s="11">
        <v>126</v>
      </c>
      <c r="Q4658" s="11">
        <f t="shared" si="868"/>
        <v>2702</v>
      </c>
      <c r="S4658" s="11">
        <f t="shared" si="869"/>
        <v>26219</v>
      </c>
      <c r="T4658" s="11">
        <f t="shared" si="870"/>
        <v>26219</v>
      </c>
      <c r="U4658" s="11">
        <f t="shared" si="871"/>
        <v>1252</v>
      </c>
      <c r="V4658" s="11">
        <f t="shared" si="866"/>
        <v>26219</v>
      </c>
      <c r="W4658" s="12">
        <f t="shared" si="872"/>
        <v>1</v>
      </c>
      <c r="X4658" s="11">
        <f t="shared" si="873"/>
        <v>0</v>
      </c>
      <c r="Y4658" s="12">
        <f t="shared" si="874"/>
        <v>0</v>
      </c>
      <c r="AH4658" s="11"/>
    </row>
    <row r="4659" spans="1:34">
      <c r="A4659" s="1">
        <v>39356</v>
      </c>
      <c r="B4659" s="7" t="s">
        <v>66</v>
      </c>
      <c r="C4659" s="8" t="str">
        <f t="shared" si="875"/>
        <v>Mon</v>
      </c>
      <c r="E4659" s="10">
        <v>0</v>
      </c>
      <c r="F4659" s="9">
        <v>14721</v>
      </c>
      <c r="G4659" s="9">
        <v>6569</v>
      </c>
      <c r="H4659" s="61">
        <v>3907</v>
      </c>
      <c r="I4659" s="9">
        <v>0</v>
      </c>
      <c r="J4659" s="9">
        <v>0</v>
      </c>
      <c r="K4659" s="9">
        <v>21108</v>
      </c>
      <c r="L4659" s="84">
        <v>0</v>
      </c>
      <c r="M4659" s="84">
        <v>0</v>
      </c>
      <c r="O4659" s="11">
        <f t="shared" si="867"/>
        <v>46305</v>
      </c>
      <c r="P4659" s="11">
        <v>19014</v>
      </c>
      <c r="Q4659" s="11">
        <f t="shared" si="868"/>
        <v>2094</v>
      </c>
      <c r="S4659" s="11">
        <f t="shared" ref="S4659:S4689" si="876">O4659-P4659</f>
        <v>27291</v>
      </c>
      <c r="T4659" s="11">
        <f t="shared" ref="T4659:T4689" si="877">SUM(L4659:M4659,V4659)</f>
        <v>27291</v>
      </c>
      <c r="U4659" s="11">
        <f t="shared" ref="U4659:U4689" si="878">S4659-S4658</f>
        <v>1072</v>
      </c>
      <c r="V4659" s="11">
        <f t="shared" si="866"/>
        <v>27291</v>
      </c>
      <c r="W4659" s="12">
        <f t="shared" ref="W4659:W4689" si="879">V4659/S4659</f>
        <v>1</v>
      </c>
      <c r="X4659" s="11">
        <f t="shared" ref="X4659:X4689" si="880">SUM(L4659:M4659)</f>
        <v>0</v>
      </c>
      <c r="Y4659" s="12">
        <f t="shared" ref="Y4659:Y4689" si="881">X4659/S4659</f>
        <v>0</v>
      </c>
      <c r="AA4659" s="9">
        <f>INTERCEPT(T4659:T4689,E4659:E4689)</f>
        <v>27611.706696230598</v>
      </c>
      <c r="AB4659" s="9">
        <f>SLOPE(T4659:T4689,E4659:E4689)</f>
        <v>1569.2103769401328</v>
      </c>
      <c r="AC4659" s="12">
        <f>RSQ(T4659:T4689,E4659:E4689)</f>
        <v>0.8985769033863964</v>
      </c>
      <c r="AD4659" s="9">
        <f>AA4659+(AB4659*55)</f>
        <v>113918.27742793791</v>
      </c>
      <c r="AE4659" s="10">
        <f>SUM(E4659:E4689)</f>
        <v>86</v>
      </c>
      <c r="AH4659" s="11"/>
    </row>
    <row r="4660" spans="1:34">
      <c r="A4660" s="1">
        <v>39357</v>
      </c>
      <c r="B4660" s="7" t="s">
        <v>66</v>
      </c>
      <c r="C4660" s="8" t="str">
        <f t="shared" si="875"/>
        <v>Tue</v>
      </c>
      <c r="E4660" s="10">
        <v>0</v>
      </c>
      <c r="F4660" s="9">
        <v>14641</v>
      </c>
      <c r="G4660" s="9">
        <v>6515</v>
      </c>
      <c r="H4660" s="61">
        <v>3811</v>
      </c>
      <c r="I4660" s="9">
        <v>0</v>
      </c>
      <c r="J4660" s="9">
        <v>0</v>
      </c>
      <c r="K4660" s="9">
        <v>5960</v>
      </c>
      <c r="L4660" s="84">
        <v>0</v>
      </c>
      <c r="M4660" s="84">
        <v>0</v>
      </c>
      <c r="O4660" s="11">
        <f t="shared" si="867"/>
        <v>30927</v>
      </c>
      <c r="P4660" s="11">
        <v>3079</v>
      </c>
      <c r="Q4660" s="11">
        <f t="shared" si="868"/>
        <v>2881</v>
      </c>
      <c r="S4660" s="11">
        <f t="shared" si="876"/>
        <v>27848</v>
      </c>
      <c r="T4660" s="11">
        <f t="shared" si="877"/>
        <v>27848</v>
      </c>
      <c r="U4660" s="11">
        <f t="shared" si="878"/>
        <v>557</v>
      </c>
      <c r="V4660" s="11">
        <f t="shared" si="866"/>
        <v>27848</v>
      </c>
      <c r="W4660" s="12">
        <f t="shared" si="879"/>
        <v>1</v>
      </c>
      <c r="X4660" s="11">
        <f t="shared" si="880"/>
        <v>0</v>
      </c>
      <c r="Y4660" s="12">
        <f t="shared" si="881"/>
        <v>0</v>
      </c>
      <c r="AH4660" s="11"/>
    </row>
    <row r="4661" spans="1:34">
      <c r="A4661" s="1">
        <v>39358</v>
      </c>
      <c r="B4661" s="7" t="s">
        <v>66</v>
      </c>
      <c r="C4661" s="8" t="str">
        <f t="shared" si="875"/>
        <v>Wed</v>
      </c>
      <c r="E4661" s="10">
        <v>0</v>
      </c>
      <c r="F4661" s="9">
        <v>14428</v>
      </c>
      <c r="G4661" s="9">
        <v>6385</v>
      </c>
      <c r="H4661" s="61">
        <v>3587</v>
      </c>
      <c r="I4661" s="9">
        <v>0</v>
      </c>
      <c r="J4661" s="9">
        <v>0</v>
      </c>
      <c r="K4661" s="9">
        <v>29271</v>
      </c>
      <c r="L4661" s="84">
        <v>0</v>
      </c>
      <c r="M4661" s="84">
        <v>0</v>
      </c>
      <c r="O4661" s="11">
        <f t="shared" si="867"/>
        <v>53671</v>
      </c>
      <c r="P4661" s="11">
        <v>27239</v>
      </c>
      <c r="Q4661" s="11">
        <f t="shared" si="868"/>
        <v>2032</v>
      </c>
      <c r="S4661" s="11">
        <f t="shared" si="876"/>
        <v>26432</v>
      </c>
      <c r="T4661" s="11">
        <f t="shared" si="877"/>
        <v>26432</v>
      </c>
      <c r="U4661" s="11">
        <f t="shared" si="878"/>
        <v>-1416</v>
      </c>
      <c r="V4661" s="11">
        <f t="shared" si="866"/>
        <v>26432</v>
      </c>
      <c r="W4661" s="12">
        <f t="shared" si="879"/>
        <v>1</v>
      </c>
      <c r="X4661" s="11">
        <f t="shared" si="880"/>
        <v>0</v>
      </c>
      <c r="Y4661" s="12">
        <f t="shared" si="881"/>
        <v>0</v>
      </c>
      <c r="AH4661" s="11"/>
    </row>
    <row r="4662" spans="1:34">
      <c r="A4662" s="1">
        <v>39359</v>
      </c>
      <c r="B4662" s="7" t="s">
        <v>66</v>
      </c>
      <c r="C4662" s="8" t="str">
        <f t="shared" si="875"/>
        <v>Thur</v>
      </c>
      <c r="E4662" s="10">
        <v>0</v>
      </c>
      <c r="F4662" s="9">
        <v>15044</v>
      </c>
      <c r="G4662" s="9">
        <v>7270</v>
      </c>
      <c r="H4662" s="61">
        <v>3956</v>
      </c>
      <c r="I4662" s="9">
        <v>0</v>
      </c>
      <c r="J4662" s="9">
        <v>0</v>
      </c>
      <c r="K4662" s="9">
        <v>40781</v>
      </c>
      <c r="L4662" s="84">
        <v>0</v>
      </c>
      <c r="M4662" s="84">
        <v>0</v>
      </c>
      <c r="O4662" s="11">
        <f t="shared" si="867"/>
        <v>67051</v>
      </c>
      <c r="P4662" s="11">
        <v>38526</v>
      </c>
      <c r="Q4662" s="11">
        <f t="shared" si="868"/>
        <v>2255</v>
      </c>
      <c r="S4662" s="11">
        <f t="shared" si="876"/>
        <v>28525</v>
      </c>
      <c r="T4662" s="11">
        <f t="shared" si="877"/>
        <v>28525</v>
      </c>
      <c r="U4662" s="11">
        <f t="shared" si="878"/>
        <v>2093</v>
      </c>
      <c r="V4662" s="11">
        <f t="shared" si="866"/>
        <v>28525</v>
      </c>
      <c r="W4662" s="12">
        <f t="shared" si="879"/>
        <v>1</v>
      </c>
      <c r="X4662" s="11">
        <f t="shared" si="880"/>
        <v>0</v>
      </c>
      <c r="Y4662" s="12">
        <f t="shared" si="881"/>
        <v>0</v>
      </c>
      <c r="AH4662" s="11"/>
    </row>
    <row r="4663" spans="1:34">
      <c r="A4663" s="1">
        <v>39360</v>
      </c>
      <c r="B4663" s="7" t="s">
        <v>66</v>
      </c>
      <c r="C4663" s="8" t="str">
        <f t="shared" si="875"/>
        <v>Fri</v>
      </c>
      <c r="E4663" s="10">
        <v>0</v>
      </c>
      <c r="F4663" s="9">
        <v>14381</v>
      </c>
      <c r="G4663" s="9">
        <v>6903</v>
      </c>
      <c r="H4663" s="61">
        <v>3578</v>
      </c>
      <c r="I4663" s="9">
        <v>0</v>
      </c>
      <c r="J4663" s="9">
        <v>0</v>
      </c>
      <c r="K4663" s="9">
        <v>37192</v>
      </c>
      <c r="L4663" s="84">
        <v>0</v>
      </c>
      <c r="M4663" s="84">
        <v>0</v>
      </c>
      <c r="O4663" s="11">
        <f t="shared" si="867"/>
        <v>62054</v>
      </c>
      <c r="P4663" s="11">
        <v>34941</v>
      </c>
      <c r="Q4663" s="11">
        <f t="shared" si="868"/>
        <v>2251</v>
      </c>
      <c r="S4663" s="11">
        <f t="shared" si="876"/>
        <v>27113</v>
      </c>
      <c r="T4663" s="11">
        <f t="shared" si="877"/>
        <v>27113</v>
      </c>
      <c r="U4663" s="11">
        <f t="shared" si="878"/>
        <v>-1412</v>
      </c>
      <c r="V4663" s="11">
        <f t="shared" si="866"/>
        <v>27113</v>
      </c>
      <c r="W4663" s="12">
        <f t="shared" si="879"/>
        <v>1</v>
      </c>
      <c r="X4663" s="11">
        <f t="shared" si="880"/>
        <v>0</v>
      </c>
      <c r="Y4663" s="12">
        <f t="shared" si="881"/>
        <v>0</v>
      </c>
      <c r="AH4663" s="11"/>
    </row>
    <row r="4664" spans="1:34">
      <c r="A4664" s="1">
        <v>39361</v>
      </c>
      <c r="B4664" s="7" t="s">
        <v>66</v>
      </c>
      <c r="C4664" s="8" t="str">
        <f t="shared" si="875"/>
        <v>Sat</v>
      </c>
      <c r="E4664" s="10">
        <v>0</v>
      </c>
      <c r="F4664" s="9">
        <v>13539</v>
      </c>
      <c r="G4664" s="9">
        <v>6393</v>
      </c>
      <c r="H4664" s="61">
        <v>2881</v>
      </c>
      <c r="I4664" s="9">
        <v>0</v>
      </c>
      <c r="J4664" s="9">
        <v>0</v>
      </c>
      <c r="K4664" s="9">
        <v>32226</v>
      </c>
      <c r="L4664" s="84">
        <v>0</v>
      </c>
      <c r="M4664" s="84">
        <v>0</v>
      </c>
      <c r="O4664" s="11">
        <f t="shared" si="867"/>
        <v>55039</v>
      </c>
      <c r="P4664" s="11">
        <v>30191</v>
      </c>
      <c r="Q4664" s="11">
        <f t="shared" si="868"/>
        <v>2035</v>
      </c>
      <c r="S4664" s="11">
        <f t="shared" si="876"/>
        <v>24848</v>
      </c>
      <c r="T4664" s="11">
        <f t="shared" si="877"/>
        <v>24848</v>
      </c>
      <c r="U4664" s="11">
        <f t="shared" si="878"/>
        <v>-2265</v>
      </c>
      <c r="V4664" s="11">
        <f t="shared" si="866"/>
        <v>24848</v>
      </c>
      <c r="W4664" s="12">
        <f t="shared" si="879"/>
        <v>1</v>
      </c>
      <c r="X4664" s="11">
        <f t="shared" si="880"/>
        <v>0</v>
      </c>
      <c r="Y4664" s="12">
        <f t="shared" si="881"/>
        <v>0</v>
      </c>
      <c r="AH4664" s="11"/>
    </row>
    <row r="4665" spans="1:34">
      <c r="A4665" s="1">
        <v>39362</v>
      </c>
      <c r="B4665" s="7" t="s">
        <v>66</v>
      </c>
      <c r="C4665" s="8" t="str">
        <f t="shared" si="875"/>
        <v>Sun</v>
      </c>
      <c r="E4665" s="10">
        <v>0</v>
      </c>
      <c r="F4665" s="9">
        <v>13731</v>
      </c>
      <c r="G4665" s="9">
        <v>6727</v>
      </c>
      <c r="H4665" s="61">
        <v>3067</v>
      </c>
      <c r="I4665" s="9">
        <v>0</v>
      </c>
      <c r="J4665" s="9">
        <v>0</v>
      </c>
      <c r="K4665" s="9">
        <v>37310</v>
      </c>
      <c r="L4665" s="84">
        <v>0</v>
      </c>
      <c r="M4665" s="84">
        <v>0</v>
      </c>
      <c r="O4665" s="11">
        <f t="shared" si="867"/>
        <v>60835</v>
      </c>
      <c r="P4665" s="11">
        <v>34789</v>
      </c>
      <c r="Q4665" s="11">
        <f t="shared" si="868"/>
        <v>2521</v>
      </c>
      <c r="S4665" s="11">
        <f t="shared" si="876"/>
        <v>26046</v>
      </c>
      <c r="T4665" s="11">
        <f t="shared" si="877"/>
        <v>26046</v>
      </c>
      <c r="U4665" s="11">
        <f t="shared" si="878"/>
        <v>1198</v>
      </c>
      <c r="V4665" s="11">
        <f t="shared" si="866"/>
        <v>26046</v>
      </c>
      <c r="W4665" s="12">
        <f t="shared" si="879"/>
        <v>1</v>
      </c>
      <c r="X4665" s="11">
        <f t="shared" si="880"/>
        <v>0</v>
      </c>
      <c r="Y4665" s="12">
        <f t="shared" si="881"/>
        <v>0</v>
      </c>
      <c r="AH4665" s="11"/>
    </row>
    <row r="4666" spans="1:34">
      <c r="A4666" s="1">
        <v>39363</v>
      </c>
      <c r="B4666" s="7" t="s">
        <v>66</v>
      </c>
      <c r="C4666" s="8" t="str">
        <f t="shared" si="875"/>
        <v>Mon</v>
      </c>
      <c r="E4666" s="10">
        <v>0</v>
      </c>
      <c r="F4666" s="9">
        <v>15087</v>
      </c>
      <c r="G4666" s="9">
        <v>7484</v>
      </c>
      <c r="H4666" s="61">
        <v>3839</v>
      </c>
      <c r="I4666" s="9">
        <v>0</v>
      </c>
      <c r="J4666" s="9">
        <v>0</v>
      </c>
      <c r="K4666" s="9">
        <v>49482</v>
      </c>
      <c r="L4666" s="84">
        <v>0</v>
      </c>
      <c r="M4666" s="84">
        <v>0</v>
      </c>
      <c r="O4666" s="11">
        <f t="shared" si="867"/>
        <v>75892</v>
      </c>
      <c r="P4666" s="11">
        <v>47288</v>
      </c>
      <c r="Q4666" s="11">
        <f t="shared" si="868"/>
        <v>2194</v>
      </c>
      <c r="S4666" s="11">
        <f t="shared" si="876"/>
        <v>28604</v>
      </c>
      <c r="T4666" s="11">
        <f t="shared" si="877"/>
        <v>28604</v>
      </c>
      <c r="U4666" s="11">
        <f t="shared" si="878"/>
        <v>2558</v>
      </c>
      <c r="V4666" s="11">
        <f t="shared" si="866"/>
        <v>28604</v>
      </c>
      <c r="W4666" s="12">
        <f t="shared" si="879"/>
        <v>1</v>
      </c>
      <c r="X4666" s="11">
        <f t="shared" si="880"/>
        <v>0</v>
      </c>
      <c r="Y4666" s="12">
        <f t="shared" si="881"/>
        <v>0</v>
      </c>
      <c r="AH4666" s="11"/>
    </row>
    <row r="4667" spans="1:34">
      <c r="A4667" s="1">
        <v>39364</v>
      </c>
      <c r="B4667" s="7" t="s">
        <v>66</v>
      </c>
      <c r="C4667" s="8" t="str">
        <f t="shared" si="875"/>
        <v>Tue</v>
      </c>
      <c r="E4667" s="10">
        <v>0</v>
      </c>
      <c r="F4667" s="9">
        <v>14873</v>
      </c>
      <c r="G4667" s="9">
        <v>7469</v>
      </c>
      <c r="H4667" s="61">
        <v>3829</v>
      </c>
      <c r="I4667" s="9">
        <v>0</v>
      </c>
      <c r="J4667" s="9">
        <v>0</v>
      </c>
      <c r="K4667" s="9">
        <v>40419</v>
      </c>
      <c r="L4667" s="84">
        <v>0</v>
      </c>
      <c r="M4667" s="84">
        <v>0</v>
      </c>
      <c r="O4667" s="11">
        <f t="shared" si="867"/>
        <v>66590</v>
      </c>
      <c r="P4667" s="11">
        <v>38495</v>
      </c>
      <c r="Q4667" s="11">
        <f t="shared" si="868"/>
        <v>1924</v>
      </c>
      <c r="S4667" s="11">
        <f t="shared" si="876"/>
        <v>28095</v>
      </c>
      <c r="T4667" s="11">
        <f t="shared" si="877"/>
        <v>28095</v>
      </c>
      <c r="U4667" s="11">
        <f t="shared" si="878"/>
        <v>-509</v>
      </c>
      <c r="V4667" s="11">
        <f t="shared" si="866"/>
        <v>28095</v>
      </c>
      <c r="W4667" s="12">
        <f t="shared" si="879"/>
        <v>1</v>
      </c>
      <c r="X4667" s="11">
        <f t="shared" si="880"/>
        <v>0</v>
      </c>
      <c r="Y4667" s="12">
        <f t="shared" si="881"/>
        <v>0</v>
      </c>
      <c r="AH4667" s="11"/>
    </row>
    <row r="4668" spans="1:34">
      <c r="A4668" s="1">
        <v>39365</v>
      </c>
      <c r="B4668" s="7" t="s">
        <v>66</v>
      </c>
      <c r="C4668" s="8" t="str">
        <f t="shared" si="875"/>
        <v>Wed</v>
      </c>
      <c r="E4668" s="10">
        <v>0</v>
      </c>
      <c r="F4668" s="9">
        <v>15523</v>
      </c>
      <c r="G4668" s="9">
        <v>7717</v>
      </c>
      <c r="H4668" s="61">
        <v>4172</v>
      </c>
      <c r="I4668" s="9">
        <v>0</v>
      </c>
      <c r="J4668" s="9">
        <v>0</v>
      </c>
      <c r="K4668" s="9">
        <v>28074</v>
      </c>
      <c r="L4668" s="84">
        <v>0</v>
      </c>
      <c r="M4668" s="84">
        <v>0</v>
      </c>
      <c r="O4668" s="11">
        <f t="shared" si="867"/>
        <v>55486</v>
      </c>
      <c r="P4668" s="11">
        <v>25982</v>
      </c>
      <c r="Q4668" s="11">
        <f t="shared" si="868"/>
        <v>2092</v>
      </c>
      <c r="S4668" s="11">
        <f t="shared" si="876"/>
        <v>29504</v>
      </c>
      <c r="T4668" s="11">
        <f t="shared" si="877"/>
        <v>29504</v>
      </c>
      <c r="U4668" s="11">
        <f t="shared" si="878"/>
        <v>1409</v>
      </c>
      <c r="V4668" s="11">
        <f t="shared" si="866"/>
        <v>29504</v>
      </c>
      <c r="W4668" s="12">
        <f t="shared" si="879"/>
        <v>1</v>
      </c>
      <c r="X4668" s="11">
        <f t="shared" si="880"/>
        <v>0</v>
      </c>
      <c r="Y4668" s="12">
        <f t="shared" si="881"/>
        <v>0</v>
      </c>
      <c r="AH4668" s="11"/>
    </row>
    <row r="4669" spans="1:34">
      <c r="A4669" s="1">
        <v>39366</v>
      </c>
      <c r="B4669" s="7" t="s">
        <v>66</v>
      </c>
      <c r="C4669" s="8" t="str">
        <f t="shared" si="875"/>
        <v>Thur</v>
      </c>
      <c r="E4669" s="10">
        <v>6</v>
      </c>
      <c r="F4669" s="9">
        <v>18026</v>
      </c>
      <c r="G4669" s="9">
        <v>8465</v>
      </c>
      <c r="H4669" s="61">
        <v>5423</v>
      </c>
      <c r="I4669" s="9">
        <v>0</v>
      </c>
      <c r="J4669" s="9">
        <v>0</v>
      </c>
      <c r="K4669" s="9">
        <v>2620</v>
      </c>
      <c r="L4669" s="84">
        <v>0</v>
      </c>
      <c r="M4669" s="84">
        <v>0</v>
      </c>
      <c r="O4669" s="11">
        <f t="shared" si="867"/>
        <v>34534</v>
      </c>
      <c r="P4669" s="11">
        <v>0</v>
      </c>
      <c r="Q4669" s="11">
        <f t="shared" si="868"/>
        <v>2620</v>
      </c>
      <c r="S4669" s="11">
        <f t="shared" si="876"/>
        <v>34534</v>
      </c>
      <c r="T4669" s="11">
        <f t="shared" si="877"/>
        <v>34534</v>
      </c>
      <c r="U4669" s="11">
        <f t="shared" si="878"/>
        <v>5030</v>
      </c>
      <c r="V4669" s="11">
        <f t="shared" si="866"/>
        <v>34534</v>
      </c>
      <c r="W4669" s="12">
        <f t="shared" si="879"/>
        <v>1</v>
      </c>
      <c r="X4669" s="11">
        <f t="shared" si="880"/>
        <v>0</v>
      </c>
      <c r="Y4669" s="12">
        <f t="shared" si="881"/>
        <v>0</v>
      </c>
      <c r="AH4669" s="11"/>
    </row>
    <row r="4670" spans="1:34">
      <c r="A4670" s="1">
        <v>39367</v>
      </c>
      <c r="B4670" s="7" t="s">
        <v>66</v>
      </c>
      <c r="C4670" s="8" t="str">
        <f t="shared" si="875"/>
        <v>Fri</v>
      </c>
      <c r="E4670" s="10">
        <v>3</v>
      </c>
      <c r="F4670" s="9">
        <v>16737</v>
      </c>
      <c r="G4670" s="9">
        <v>7898</v>
      </c>
      <c r="H4670" s="61">
        <v>4439</v>
      </c>
      <c r="I4670" s="9">
        <v>0</v>
      </c>
      <c r="J4670" s="9">
        <v>0</v>
      </c>
      <c r="K4670" s="9">
        <v>2581</v>
      </c>
      <c r="L4670" s="84">
        <v>0</v>
      </c>
      <c r="M4670" s="84">
        <v>0</v>
      </c>
      <c r="O4670" s="11">
        <f t="shared" si="867"/>
        <v>31655</v>
      </c>
      <c r="P4670" s="11">
        <v>0</v>
      </c>
      <c r="Q4670" s="11">
        <f t="shared" si="868"/>
        <v>2581</v>
      </c>
      <c r="S4670" s="11">
        <f t="shared" si="876"/>
        <v>31655</v>
      </c>
      <c r="T4670" s="11">
        <f t="shared" si="877"/>
        <v>31655</v>
      </c>
      <c r="U4670" s="11">
        <f t="shared" si="878"/>
        <v>-2879</v>
      </c>
      <c r="V4670" s="11">
        <f t="shared" si="866"/>
        <v>31655</v>
      </c>
      <c r="W4670" s="12">
        <f t="shared" si="879"/>
        <v>1</v>
      </c>
      <c r="X4670" s="11">
        <f t="shared" si="880"/>
        <v>0</v>
      </c>
      <c r="Y4670" s="12">
        <f t="shared" si="881"/>
        <v>0</v>
      </c>
      <c r="AH4670" s="11"/>
    </row>
    <row r="4671" spans="1:34">
      <c r="A4671" s="1">
        <v>39368</v>
      </c>
      <c r="B4671" s="7" t="s">
        <v>66</v>
      </c>
      <c r="C4671" s="8" t="str">
        <f t="shared" si="875"/>
        <v>Sat</v>
      </c>
      <c r="E4671" s="10">
        <v>6</v>
      </c>
      <c r="F4671" s="9">
        <v>16282</v>
      </c>
      <c r="G4671" s="9">
        <v>7117</v>
      </c>
      <c r="H4671" s="61">
        <v>3630</v>
      </c>
      <c r="I4671" s="9">
        <v>0</v>
      </c>
      <c r="J4671" s="9">
        <v>0</v>
      </c>
      <c r="K4671" s="9">
        <v>2523</v>
      </c>
      <c r="L4671" s="84">
        <v>0</v>
      </c>
      <c r="M4671" s="84">
        <v>0</v>
      </c>
      <c r="O4671" s="11">
        <f t="shared" si="867"/>
        <v>29552</v>
      </c>
      <c r="P4671" s="11">
        <v>0</v>
      </c>
      <c r="Q4671" s="11">
        <f t="shared" si="868"/>
        <v>2523</v>
      </c>
      <c r="S4671" s="11">
        <f t="shared" si="876"/>
        <v>29552</v>
      </c>
      <c r="T4671" s="11">
        <f t="shared" si="877"/>
        <v>29552</v>
      </c>
      <c r="U4671" s="11">
        <f t="shared" si="878"/>
        <v>-2103</v>
      </c>
      <c r="V4671" s="11">
        <f t="shared" si="866"/>
        <v>29552</v>
      </c>
      <c r="W4671" s="12">
        <f t="shared" si="879"/>
        <v>1</v>
      </c>
      <c r="X4671" s="11">
        <f t="shared" si="880"/>
        <v>0</v>
      </c>
      <c r="Y4671" s="12">
        <f t="shared" si="881"/>
        <v>0</v>
      </c>
      <c r="AH4671" s="11"/>
    </row>
    <row r="4672" spans="1:34">
      <c r="A4672" s="1">
        <v>39369</v>
      </c>
      <c r="B4672" s="7" t="s">
        <v>66</v>
      </c>
      <c r="C4672" s="8" t="str">
        <f t="shared" si="875"/>
        <v>Sun</v>
      </c>
      <c r="E4672" s="10">
        <v>5</v>
      </c>
      <c r="F4672" s="9">
        <v>17389</v>
      </c>
      <c r="G4672" s="9">
        <v>7655</v>
      </c>
      <c r="H4672" s="61">
        <v>4064</v>
      </c>
      <c r="I4672" s="9">
        <v>0</v>
      </c>
      <c r="J4672" s="9">
        <v>0</v>
      </c>
      <c r="K4672" s="9">
        <v>2506</v>
      </c>
      <c r="L4672" s="84">
        <v>0</v>
      </c>
      <c r="M4672" s="84">
        <v>0</v>
      </c>
      <c r="O4672" s="11">
        <f t="shared" si="867"/>
        <v>31614</v>
      </c>
      <c r="P4672" s="11">
        <v>0</v>
      </c>
      <c r="Q4672" s="11">
        <f t="shared" si="868"/>
        <v>2506</v>
      </c>
      <c r="S4672" s="11">
        <f t="shared" si="876"/>
        <v>31614</v>
      </c>
      <c r="T4672" s="11">
        <f t="shared" si="877"/>
        <v>31614</v>
      </c>
      <c r="U4672" s="11">
        <f t="shared" si="878"/>
        <v>2062</v>
      </c>
      <c r="V4672" s="11">
        <f t="shared" si="866"/>
        <v>31614</v>
      </c>
      <c r="W4672" s="12">
        <f t="shared" si="879"/>
        <v>1</v>
      </c>
      <c r="X4672" s="11">
        <f t="shared" si="880"/>
        <v>0</v>
      </c>
      <c r="Y4672" s="12">
        <f t="shared" si="881"/>
        <v>0</v>
      </c>
      <c r="AH4672" s="11"/>
    </row>
    <row r="4673" spans="1:34">
      <c r="A4673" s="1">
        <v>39370</v>
      </c>
      <c r="B4673" s="7" t="s">
        <v>66</v>
      </c>
      <c r="C4673" s="8" t="str">
        <f t="shared" si="875"/>
        <v>Mon</v>
      </c>
      <c r="E4673" s="10">
        <v>1</v>
      </c>
      <c r="F4673" s="9">
        <v>16794</v>
      </c>
      <c r="G4673" s="9">
        <v>7877</v>
      </c>
      <c r="H4673" s="61">
        <v>4586</v>
      </c>
      <c r="I4673" s="9">
        <v>0</v>
      </c>
      <c r="J4673" s="9">
        <v>0</v>
      </c>
      <c r="K4673" s="9">
        <v>2420</v>
      </c>
      <c r="L4673" s="84">
        <v>0</v>
      </c>
      <c r="M4673" s="84">
        <v>0</v>
      </c>
      <c r="O4673" s="11">
        <f t="shared" si="867"/>
        <v>31677</v>
      </c>
      <c r="P4673" s="11">
        <v>0</v>
      </c>
      <c r="Q4673" s="11">
        <f t="shared" si="868"/>
        <v>2420</v>
      </c>
      <c r="S4673" s="11">
        <f t="shared" si="876"/>
        <v>31677</v>
      </c>
      <c r="T4673" s="11">
        <f t="shared" si="877"/>
        <v>31677</v>
      </c>
      <c r="U4673" s="11">
        <f t="shared" si="878"/>
        <v>63</v>
      </c>
      <c r="V4673" s="11">
        <f t="shared" si="866"/>
        <v>31677</v>
      </c>
      <c r="W4673" s="12">
        <f t="shared" si="879"/>
        <v>1</v>
      </c>
      <c r="X4673" s="11">
        <f t="shared" si="880"/>
        <v>0</v>
      </c>
      <c r="Y4673" s="12">
        <f t="shared" si="881"/>
        <v>0</v>
      </c>
      <c r="AH4673" s="11"/>
    </row>
    <row r="4674" spans="1:34">
      <c r="A4674" s="1">
        <v>39371</v>
      </c>
      <c r="B4674" s="7" t="s">
        <v>66</v>
      </c>
      <c r="C4674" s="8" t="str">
        <f t="shared" si="875"/>
        <v>Tue</v>
      </c>
      <c r="E4674" s="10">
        <v>0</v>
      </c>
      <c r="F4674" s="9">
        <v>16133</v>
      </c>
      <c r="G4674" s="9">
        <v>7746</v>
      </c>
      <c r="H4674" s="61">
        <v>4465</v>
      </c>
      <c r="I4674" s="9">
        <v>0</v>
      </c>
      <c r="J4674" s="9">
        <v>0</v>
      </c>
      <c r="K4674" s="9">
        <v>2457</v>
      </c>
      <c r="L4674" s="84">
        <v>0</v>
      </c>
      <c r="M4674" s="84">
        <v>0</v>
      </c>
      <c r="O4674" s="11">
        <f t="shared" si="867"/>
        <v>30801</v>
      </c>
      <c r="P4674" s="11">
        <v>0</v>
      </c>
      <c r="Q4674" s="11">
        <f t="shared" si="868"/>
        <v>2457</v>
      </c>
      <c r="S4674" s="11">
        <f t="shared" si="876"/>
        <v>30801</v>
      </c>
      <c r="T4674" s="11">
        <f t="shared" si="877"/>
        <v>30801</v>
      </c>
      <c r="U4674" s="11">
        <f t="shared" si="878"/>
        <v>-876</v>
      </c>
      <c r="V4674" s="11">
        <f t="shared" si="866"/>
        <v>30801</v>
      </c>
      <c r="W4674" s="12">
        <f t="shared" si="879"/>
        <v>1</v>
      </c>
      <c r="X4674" s="11">
        <f t="shared" si="880"/>
        <v>0</v>
      </c>
      <c r="Y4674" s="12">
        <f t="shared" si="881"/>
        <v>0</v>
      </c>
      <c r="AH4674" s="11"/>
    </row>
    <row r="4675" spans="1:34">
      <c r="A4675" s="1">
        <v>39372</v>
      </c>
      <c r="B4675" s="7" t="s">
        <v>66</v>
      </c>
      <c r="C4675" s="8" t="str">
        <f t="shared" si="875"/>
        <v>Wed</v>
      </c>
      <c r="E4675" s="10">
        <v>0</v>
      </c>
      <c r="F4675" s="9">
        <v>15824</v>
      </c>
      <c r="G4675" s="9">
        <v>7566</v>
      </c>
      <c r="H4675" s="61">
        <v>4212</v>
      </c>
      <c r="I4675" s="9">
        <v>0</v>
      </c>
      <c r="J4675" s="9">
        <v>0</v>
      </c>
      <c r="K4675" s="9">
        <v>2217</v>
      </c>
      <c r="L4675" s="84">
        <v>0</v>
      </c>
      <c r="M4675" s="84">
        <v>0</v>
      </c>
      <c r="O4675" s="11">
        <f t="shared" si="867"/>
        <v>29819</v>
      </c>
      <c r="P4675" s="11">
        <v>0</v>
      </c>
      <c r="Q4675" s="11">
        <f t="shared" si="868"/>
        <v>2217</v>
      </c>
      <c r="S4675" s="11">
        <f t="shared" si="876"/>
        <v>29819</v>
      </c>
      <c r="T4675" s="11">
        <f t="shared" si="877"/>
        <v>29819</v>
      </c>
      <c r="U4675" s="11">
        <f t="shared" si="878"/>
        <v>-982</v>
      </c>
      <c r="V4675" s="11">
        <f t="shared" ref="V4675:V4738" si="882">SUM(F4675:K4675)-P4675</f>
        <v>29819</v>
      </c>
      <c r="W4675" s="12">
        <f t="shared" si="879"/>
        <v>1</v>
      </c>
      <c r="X4675" s="11">
        <f t="shared" si="880"/>
        <v>0</v>
      </c>
      <c r="Y4675" s="12">
        <f t="shared" si="881"/>
        <v>0</v>
      </c>
      <c r="AH4675" s="11"/>
    </row>
    <row r="4676" spans="1:34">
      <c r="A4676" s="1">
        <v>39373</v>
      </c>
      <c r="B4676" s="7" t="s">
        <v>66</v>
      </c>
      <c r="C4676" s="8" t="str">
        <f t="shared" si="875"/>
        <v>Thur</v>
      </c>
      <c r="E4676" s="10">
        <v>0</v>
      </c>
      <c r="F4676" s="9">
        <v>15556</v>
      </c>
      <c r="G4676" s="9">
        <v>7089</v>
      </c>
      <c r="H4676" s="61">
        <v>4094</v>
      </c>
      <c r="I4676" s="9">
        <v>0</v>
      </c>
      <c r="J4676" s="9">
        <v>0</v>
      </c>
      <c r="K4676" s="9">
        <v>2341</v>
      </c>
      <c r="L4676" s="84">
        <v>0</v>
      </c>
      <c r="M4676" s="84">
        <v>0</v>
      </c>
      <c r="O4676" s="11">
        <f t="shared" ref="O4676:O4739" si="883">SUM(F4676:M4676)</f>
        <v>29080</v>
      </c>
      <c r="P4676" s="11">
        <v>0</v>
      </c>
      <c r="Q4676" s="11">
        <f t="shared" ref="Q4676:Q4739" si="884">K4676-P4676</f>
        <v>2341</v>
      </c>
      <c r="S4676" s="11">
        <f t="shared" si="876"/>
        <v>29080</v>
      </c>
      <c r="T4676" s="11">
        <f t="shared" si="877"/>
        <v>29080</v>
      </c>
      <c r="U4676" s="11">
        <f t="shared" si="878"/>
        <v>-739</v>
      </c>
      <c r="V4676" s="11">
        <f t="shared" si="882"/>
        <v>29080</v>
      </c>
      <c r="W4676" s="12">
        <f t="shared" si="879"/>
        <v>1</v>
      </c>
      <c r="X4676" s="11">
        <f t="shared" si="880"/>
        <v>0</v>
      </c>
      <c r="Y4676" s="12">
        <f t="shared" si="881"/>
        <v>0</v>
      </c>
      <c r="AH4676" s="11"/>
    </row>
    <row r="4677" spans="1:34">
      <c r="A4677" s="1">
        <v>39374</v>
      </c>
      <c r="B4677" s="7" t="s">
        <v>66</v>
      </c>
      <c r="C4677" s="8" t="str">
        <f t="shared" si="875"/>
        <v>Fri</v>
      </c>
      <c r="E4677" s="10">
        <v>0</v>
      </c>
      <c r="F4677" s="9">
        <v>15065</v>
      </c>
      <c r="G4677" s="9">
        <v>6395</v>
      </c>
      <c r="H4677" s="61">
        <v>3612</v>
      </c>
      <c r="I4677" s="9">
        <v>0</v>
      </c>
      <c r="J4677" s="9">
        <v>0</v>
      </c>
      <c r="K4677" s="9">
        <v>2188</v>
      </c>
      <c r="L4677" s="84">
        <v>0</v>
      </c>
      <c r="M4677" s="84">
        <v>0</v>
      </c>
      <c r="O4677" s="11">
        <f t="shared" si="883"/>
        <v>27260</v>
      </c>
      <c r="P4677" s="11">
        <v>0</v>
      </c>
      <c r="Q4677" s="11">
        <f t="shared" si="884"/>
        <v>2188</v>
      </c>
      <c r="S4677" s="11">
        <f t="shared" si="876"/>
        <v>27260</v>
      </c>
      <c r="T4677" s="11">
        <f t="shared" si="877"/>
        <v>27260</v>
      </c>
      <c r="U4677" s="11">
        <f t="shared" si="878"/>
        <v>-1820</v>
      </c>
      <c r="V4677" s="11">
        <f t="shared" si="882"/>
        <v>27260</v>
      </c>
      <c r="W4677" s="12">
        <f t="shared" si="879"/>
        <v>1</v>
      </c>
      <c r="X4677" s="11">
        <f t="shared" si="880"/>
        <v>0</v>
      </c>
      <c r="Y4677" s="12">
        <f t="shared" si="881"/>
        <v>0</v>
      </c>
      <c r="AH4677" s="11"/>
    </row>
    <row r="4678" spans="1:34">
      <c r="A4678" s="1">
        <v>39375</v>
      </c>
      <c r="B4678" s="7" t="s">
        <v>66</v>
      </c>
      <c r="C4678" s="8" t="str">
        <f t="shared" si="875"/>
        <v>Sat</v>
      </c>
      <c r="E4678" s="10">
        <v>1</v>
      </c>
      <c r="F4678" s="9">
        <v>15561</v>
      </c>
      <c r="G4678" s="9">
        <v>6337</v>
      </c>
      <c r="H4678" s="61">
        <v>3069</v>
      </c>
      <c r="I4678" s="9">
        <v>0</v>
      </c>
      <c r="J4678" s="9">
        <v>0</v>
      </c>
      <c r="K4678" s="9">
        <v>2381</v>
      </c>
      <c r="L4678" s="84">
        <v>0</v>
      </c>
      <c r="M4678" s="84">
        <v>0</v>
      </c>
      <c r="O4678" s="11">
        <f t="shared" si="883"/>
        <v>27348</v>
      </c>
      <c r="P4678" s="11">
        <v>0</v>
      </c>
      <c r="Q4678" s="11">
        <f t="shared" si="884"/>
        <v>2381</v>
      </c>
      <c r="S4678" s="11">
        <f t="shared" si="876"/>
        <v>27348</v>
      </c>
      <c r="T4678" s="11">
        <f t="shared" si="877"/>
        <v>27348</v>
      </c>
      <c r="U4678" s="11">
        <f t="shared" si="878"/>
        <v>88</v>
      </c>
      <c r="V4678" s="11">
        <f t="shared" si="882"/>
        <v>27348</v>
      </c>
      <c r="W4678" s="12">
        <f t="shared" si="879"/>
        <v>1</v>
      </c>
      <c r="X4678" s="11">
        <f t="shared" si="880"/>
        <v>0</v>
      </c>
      <c r="Y4678" s="12">
        <f t="shared" si="881"/>
        <v>0</v>
      </c>
      <c r="AH4678" s="11"/>
    </row>
    <row r="4679" spans="1:34">
      <c r="A4679" s="1">
        <v>39376</v>
      </c>
      <c r="B4679" s="7" t="s">
        <v>66</v>
      </c>
      <c r="C4679" s="8" t="str">
        <f t="shared" si="875"/>
        <v>Sun</v>
      </c>
      <c r="E4679" s="10">
        <v>1</v>
      </c>
      <c r="F4679" s="9">
        <v>15819</v>
      </c>
      <c r="G4679" s="9">
        <v>6466</v>
      </c>
      <c r="H4679" s="61">
        <v>3254</v>
      </c>
      <c r="I4679" s="9">
        <v>0</v>
      </c>
      <c r="J4679" s="9">
        <v>0</v>
      </c>
      <c r="K4679" s="9">
        <v>2451</v>
      </c>
      <c r="L4679" s="84">
        <v>0</v>
      </c>
      <c r="M4679" s="84">
        <v>0</v>
      </c>
      <c r="O4679" s="11">
        <f t="shared" si="883"/>
        <v>27990</v>
      </c>
      <c r="P4679" s="11">
        <v>0</v>
      </c>
      <c r="Q4679" s="11">
        <f t="shared" si="884"/>
        <v>2451</v>
      </c>
      <c r="S4679" s="11">
        <f t="shared" si="876"/>
        <v>27990</v>
      </c>
      <c r="T4679" s="11">
        <f t="shared" si="877"/>
        <v>27990</v>
      </c>
      <c r="U4679" s="11">
        <f t="shared" si="878"/>
        <v>642</v>
      </c>
      <c r="V4679" s="11">
        <f t="shared" si="882"/>
        <v>27990</v>
      </c>
      <c r="W4679" s="12">
        <f t="shared" si="879"/>
        <v>1</v>
      </c>
      <c r="X4679" s="11">
        <f t="shared" si="880"/>
        <v>0</v>
      </c>
      <c r="Y4679" s="12">
        <f t="shared" si="881"/>
        <v>0</v>
      </c>
      <c r="AH4679" s="11"/>
    </row>
    <row r="4680" spans="1:34">
      <c r="A4680" s="1">
        <v>39377</v>
      </c>
      <c r="B4680" s="7" t="s">
        <v>66</v>
      </c>
      <c r="C4680" s="8" t="str">
        <f t="shared" si="875"/>
        <v>Mon</v>
      </c>
      <c r="E4680" s="10">
        <v>0</v>
      </c>
      <c r="F4680" s="9">
        <v>15537</v>
      </c>
      <c r="G4680" s="9">
        <v>6613</v>
      </c>
      <c r="H4680" s="61">
        <v>3684</v>
      </c>
      <c r="I4680" s="9">
        <v>0</v>
      </c>
      <c r="J4680" s="9">
        <v>0</v>
      </c>
      <c r="K4680" s="9">
        <v>2250</v>
      </c>
      <c r="L4680" s="84">
        <v>0</v>
      </c>
      <c r="M4680" s="84">
        <v>0</v>
      </c>
      <c r="O4680" s="11">
        <f t="shared" si="883"/>
        <v>28084</v>
      </c>
      <c r="P4680" s="11">
        <v>0</v>
      </c>
      <c r="Q4680" s="11">
        <f t="shared" si="884"/>
        <v>2250</v>
      </c>
      <c r="S4680" s="11">
        <f t="shared" si="876"/>
        <v>28084</v>
      </c>
      <c r="T4680" s="11">
        <f t="shared" si="877"/>
        <v>28084</v>
      </c>
      <c r="U4680" s="11">
        <f t="shared" si="878"/>
        <v>94</v>
      </c>
      <c r="V4680" s="11">
        <f t="shared" si="882"/>
        <v>28084</v>
      </c>
      <c r="W4680" s="12">
        <f t="shared" si="879"/>
        <v>1</v>
      </c>
      <c r="X4680" s="11">
        <f t="shared" si="880"/>
        <v>0</v>
      </c>
      <c r="Y4680" s="12">
        <f t="shared" si="881"/>
        <v>0</v>
      </c>
      <c r="AH4680" s="11"/>
    </row>
    <row r="4681" spans="1:34">
      <c r="A4681" s="1">
        <v>39378</v>
      </c>
      <c r="B4681" s="7" t="s">
        <v>66</v>
      </c>
      <c r="C4681" s="8" t="str">
        <f t="shared" si="875"/>
        <v>Tue</v>
      </c>
      <c r="E4681" s="10">
        <v>0</v>
      </c>
      <c r="F4681" s="9">
        <v>13984</v>
      </c>
      <c r="G4681" s="9">
        <v>8401</v>
      </c>
      <c r="H4681" s="61">
        <v>2914</v>
      </c>
      <c r="I4681" s="9">
        <v>0</v>
      </c>
      <c r="J4681" s="9">
        <v>0</v>
      </c>
      <c r="K4681" s="9">
        <v>2315</v>
      </c>
      <c r="L4681" s="84">
        <v>0</v>
      </c>
      <c r="M4681" s="84">
        <v>0</v>
      </c>
      <c r="O4681" s="11">
        <f t="shared" si="883"/>
        <v>27614</v>
      </c>
      <c r="P4681" s="11">
        <v>0</v>
      </c>
      <c r="Q4681" s="11">
        <f t="shared" si="884"/>
        <v>2315</v>
      </c>
      <c r="S4681" s="11">
        <f t="shared" si="876"/>
        <v>27614</v>
      </c>
      <c r="T4681" s="11">
        <f t="shared" si="877"/>
        <v>27614</v>
      </c>
      <c r="U4681" s="11">
        <f t="shared" si="878"/>
        <v>-470</v>
      </c>
      <c r="V4681" s="11">
        <f t="shared" si="882"/>
        <v>27614</v>
      </c>
      <c r="W4681" s="12">
        <f t="shared" si="879"/>
        <v>1</v>
      </c>
      <c r="X4681" s="11">
        <f t="shared" si="880"/>
        <v>0</v>
      </c>
      <c r="Y4681" s="12">
        <f t="shared" si="881"/>
        <v>0</v>
      </c>
      <c r="AH4681" s="11"/>
    </row>
    <row r="4682" spans="1:34">
      <c r="A4682" s="1">
        <v>39379</v>
      </c>
      <c r="B4682" s="7" t="s">
        <v>66</v>
      </c>
      <c r="C4682" s="8" t="str">
        <f t="shared" si="875"/>
        <v>Wed</v>
      </c>
      <c r="E4682" s="10">
        <v>0</v>
      </c>
      <c r="F4682" s="9">
        <v>15562</v>
      </c>
      <c r="G4682" s="9">
        <v>9172</v>
      </c>
      <c r="H4682" s="61">
        <v>3337</v>
      </c>
      <c r="I4682" s="9">
        <v>0</v>
      </c>
      <c r="J4682" s="9">
        <v>0</v>
      </c>
      <c r="K4682" s="9">
        <v>2848</v>
      </c>
      <c r="L4682" s="84">
        <v>0</v>
      </c>
      <c r="M4682" s="84">
        <v>0</v>
      </c>
      <c r="O4682" s="11">
        <f t="shared" si="883"/>
        <v>30919</v>
      </c>
      <c r="P4682" s="11">
        <v>0</v>
      </c>
      <c r="Q4682" s="11">
        <f t="shared" si="884"/>
        <v>2848</v>
      </c>
      <c r="S4682" s="11">
        <f t="shared" si="876"/>
        <v>30919</v>
      </c>
      <c r="T4682" s="11">
        <f t="shared" si="877"/>
        <v>30919</v>
      </c>
      <c r="U4682" s="11">
        <f t="shared" si="878"/>
        <v>3305</v>
      </c>
      <c r="V4682" s="11">
        <f t="shared" si="882"/>
        <v>30919</v>
      </c>
      <c r="W4682" s="12">
        <f t="shared" si="879"/>
        <v>1</v>
      </c>
      <c r="X4682" s="11">
        <f t="shared" si="880"/>
        <v>0</v>
      </c>
      <c r="Y4682" s="12">
        <f t="shared" si="881"/>
        <v>0</v>
      </c>
      <c r="AH4682" s="11"/>
    </row>
    <row r="4683" spans="1:34">
      <c r="A4683" s="1">
        <v>39380</v>
      </c>
      <c r="B4683" s="7" t="s">
        <v>66</v>
      </c>
      <c r="C4683" s="8" t="str">
        <f t="shared" si="875"/>
        <v>Thur</v>
      </c>
      <c r="E4683" s="10">
        <v>6</v>
      </c>
      <c r="F4683" s="9">
        <v>18471</v>
      </c>
      <c r="G4683" s="9">
        <v>9455</v>
      </c>
      <c r="H4683" s="61">
        <v>4210</v>
      </c>
      <c r="I4683" s="9">
        <v>0</v>
      </c>
      <c r="J4683" s="9">
        <v>0</v>
      </c>
      <c r="K4683" s="9">
        <v>2727</v>
      </c>
      <c r="L4683" s="84">
        <v>0</v>
      </c>
      <c r="M4683" s="84">
        <v>0</v>
      </c>
      <c r="O4683" s="11">
        <f t="shared" si="883"/>
        <v>34863</v>
      </c>
      <c r="P4683" s="11">
        <v>0</v>
      </c>
      <c r="Q4683" s="11">
        <f t="shared" si="884"/>
        <v>2727</v>
      </c>
      <c r="S4683" s="11">
        <f t="shared" si="876"/>
        <v>34863</v>
      </c>
      <c r="T4683" s="11">
        <f t="shared" si="877"/>
        <v>34863</v>
      </c>
      <c r="U4683" s="11">
        <f t="shared" si="878"/>
        <v>3944</v>
      </c>
      <c r="V4683" s="11">
        <f t="shared" si="882"/>
        <v>34863</v>
      </c>
      <c r="W4683" s="12">
        <f t="shared" si="879"/>
        <v>1</v>
      </c>
      <c r="X4683" s="11">
        <f t="shared" si="880"/>
        <v>0</v>
      </c>
      <c r="Y4683" s="12">
        <f t="shared" si="881"/>
        <v>0</v>
      </c>
      <c r="AH4683" s="11"/>
    </row>
    <row r="4684" spans="1:34">
      <c r="A4684" s="1">
        <v>39381</v>
      </c>
      <c r="B4684" s="7" t="s">
        <v>66</v>
      </c>
      <c r="C4684" s="8" t="str">
        <f t="shared" si="875"/>
        <v>Fri</v>
      </c>
      <c r="E4684" s="10">
        <v>0</v>
      </c>
      <c r="F4684" s="9">
        <v>16554</v>
      </c>
      <c r="G4684" s="9">
        <v>8404</v>
      </c>
      <c r="H4684" s="61">
        <v>3189</v>
      </c>
      <c r="I4684" s="9">
        <v>0</v>
      </c>
      <c r="J4684" s="9">
        <v>0</v>
      </c>
      <c r="K4684" s="9">
        <v>2513</v>
      </c>
      <c r="L4684" s="84">
        <v>0</v>
      </c>
      <c r="M4684" s="84">
        <v>0</v>
      </c>
      <c r="O4684" s="11">
        <f t="shared" si="883"/>
        <v>30660</v>
      </c>
      <c r="P4684" s="11">
        <v>0</v>
      </c>
      <c r="Q4684" s="11">
        <f t="shared" si="884"/>
        <v>2513</v>
      </c>
      <c r="S4684" s="11">
        <f t="shared" si="876"/>
        <v>30660</v>
      </c>
      <c r="T4684" s="11">
        <f t="shared" si="877"/>
        <v>30660</v>
      </c>
      <c r="U4684" s="11">
        <f t="shared" si="878"/>
        <v>-4203</v>
      </c>
      <c r="V4684" s="11">
        <f t="shared" si="882"/>
        <v>30660</v>
      </c>
      <c r="W4684" s="12">
        <f t="shared" si="879"/>
        <v>1</v>
      </c>
      <c r="X4684" s="11">
        <f t="shared" si="880"/>
        <v>0</v>
      </c>
      <c r="Y4684" s="12">
        <f t="shared" si="881"/>
        <v>0</v>
      </c>
      <c r="AH4684" s="11"/>
    </row>
    <row r="4685" spans="1:34">
      <c r="A4685" s="1">
        <v>39382</v>
      </c>
      <c r="B4685" s="7" t="s">
        <v>66</v>
      </c>
      <c r="C4685" s="8" t="str">
        <f t="shared" si="875"/>
        <v>Sat</v>
      </c>
      <c r="E4685" s="10">
        <v>2</v>
      </c>
      <c r="F4685" s="9">
        <v>16436</v>
      </c>
      <c r="G4685" s="9">
        <v>8240</v>
      </c>
      <c r="H4685" s="61">
        <v>3034</v>
      </c>
      <c r="I4685" s="9">
        <v>0</v>
      </c>
      <c r="J4685" s="9">
        <v>0</v>
      </c>
      <c r="K4685" s="9">
        <v>2745</v>
      </c>
      <c r="L4685" s="84">
        <v>0</v>
      </c>
      <c r="M4685" s="84">
        <v>0</v>
      </c>
      <c r="O4685" s="11">
        <f t="shared" si="883"/>
        <v>30455</v>
      </c>
      <c r="P4685" s="11">
        <v>0</v>
      </c>
      <c r="Q4685" s="11">
        <f t="shared" si="884"/>
        <v>2745</v>
      </c>
      <c r="S4685" s="11">
        <f t="shared" si="876"/>
        <v>30455</v>
      </c>
      <c r="T4685" s="11">
        <f t="shared" si="877"/>
        <v>30455</v>
      </c>
      <c r="U4685" s="11">
        <f t="shared" si="878"/>
        <v>-205</v>
      </c>
      <c r="V4685" s="11">
        <f t="shared" si="882"/>
        <v>30455</v>
      </c>
      <c r="W4685" s="12">
        <f t="shared" si="879"/>
        <v>1</v>
      </c>
      <c r="X4685" s="11">
        <f t="shared" si="880"/>
        <v>0</v>
      </c>
      <c r="Y4685" s="12">
        <f t="shared" si="881"/>
        <v>0</v>
      </c>
      <c r="AH4685" s="11"/>
    </row>
    <row r="4686" spans="1:34">
      <c r="A4686" s="1">
        <v>39383</v>
      </c>
      <c r="B4686" s="7" t="s">
        <v>66</v>
      </c>
      <c r="C4686" s="8" t="str">
        <f t="shared" si="875"/>
        <v>Sun</v>
      </c>
      <c r="E4686" s="10">
        <v>14</v>
      </c>
      <c r="F4686" s="9">
        <v>26490</v>
      </c>
      <c r="G4686" s="9">
        <v>10373</v>
      </c>
      <c r="H4686" s="61">
        <v>5996</v>
      </c>
      <c r="I4686" s="9">
        <v>0</v>
      </c>
      <c r="J4686" s="9">
        <v>0</v>
      </c>
      <c r="K4686" s="9">
        <v>3018</v>
      </c>
      <c r="L4686" s="84">
        <v>0</v>
      </c>
      <c r="M4686" s="84">
        <v>0</v>
      </c>
      <c r="O4686" s="11">
        <f t="shared" si="883"/>
        <v>45877</v>
      </c>
      <c r="P4686" s="11">
        <v>0</v>
      </c>
      <c r="Q4686" s="11">
        <f t="shared" si="884"/>
        <v>3018</v>
      </c>
      <c r="S4686" s="11">
        <f t="shared" si="876"/>
        <v>45877</v>
      </c>
      <c r="T4686" s="11">
        <f t="shared" si="877"/>
        <v>45877</v>
      </c>
      <c r="U4686" s="11">
        <f t="shared" si="878"/>
        <v>15422</v>
      </c>
      <c r="V4686" s="11">
        <f t="shared" si="882"/>
        <v>45877</v>
      </c>
      <c r="W4686" s="12">
        <f t="shared" si="879"/>
        <v>1</v>
      </c>
      <c r="X4686" s="11">
        <f t="shared" si="880"/>
        <v>0</v>
      </c>
      <c r="Y4686" s="12">
        <f t="shared" si="881"/>
        <v>0</v>
      </c>
      <c r="AH4686" s="11"/>
    </row>
    <row r="4687" spans="1:34">
      <c r="A4687" s="1">
        <v>39384</v>
      </c>
      <c r="B4687" s="7" t="s">
        <v>66</v>
      </c>
      <c r="C4687" s="8" t="str">
        <f t="shared" si="875"/>
        <v>Mon</v>
      </c>
      <c r="E4687" s="10">
        <v>19</v>
      </c>
      <c r="F4687" s="9">
        <v>35891</v>
      </c>
      <c r="G4687" s="9">
        <v>13068</v>
      </c>
      <c r="H4687" s="61">
        <v>8882</v>
      </c>
      <c r="I4687" s="9">
        <v>0</v>
      </c>
      <c r="J4687" s="9">
        <v>0</v>
      </c>
      <c r="K4687" s="9">
        <v>3121</v>
      </c>
      <c r="L4687" s="84">
        <v>0</v>
      </c>
      <c r="M4687" s="84">
        <v>0</v>
      </c>
      <c r="O4687" s="11">
        <f t="shared" si="883"/>
        <v>60962</v>
      </c>
      <c r="P4687" s="11">
        <v>0</v>
      </c>
      <c r="Q4687" s="11">
        <f t="shared" si="884"/>
        <v>3121</v>
      </c>
      <c r="S4687" s="11">
        <f t="shared" si="876"/>
        <v>60962</v>
      </c>
      <c r="T4687" s="11">
        <f t="shared" si="877"/>
        <v>60962</v>
      </c>
      <c r="U4687" s="11">
        <f t="shared" si="878"/>
        <v>15085</v>
      </c>
      <c r="V4687" s="11">
        <f t="shared" si="882"/>
        <v>60962</v>
      </c>
      <c r="W4687" s="12">
        <f t="shared" si="879"/>
        <v>1</v>
      </c>
      <c r="X4687" s="11">
        <f t="shared" si="880"/>
        <v>0</v>
      </c>
      <c r="Y4687" s="12">
        <f t="shared" si="881"/>
        <v>0</v>
      </c>
      <c r="AH4687" s="11"/>
    </row>
    <row r="4688" spans="1:34">
      <c r="A4688" s="1">
        <v>39385</v>
      </c>
      <c r="B4688" s="7" t="s">
        <v>66</v>
      </c>
      <c r="C4688" s="8" t="str">
        <f t="shared" si="875"/>
        <v>Tue</v>
      </c>
      <c r="E4688" s="10">
        <v>14</v>
      </c>
      <c r="F4688" s="9">
        <v>31396</v>
      </c>
      <c r="G4688" s="9">
        <v>12499</v>
      </c>
      <c r="H4688" s="61">
        <v>7845</v>
      </c>
      <c r="I4688" s="9">
        <v>0</v>
      </c>
      <c r="J4688" s="9">
        <v>0</v>
      </c>
      <c r="K4688" s="9">
        <v>3008</v>
      </c>
      <c r="L4688" s="16">
        <v>1</v>
      </c>
      <c r="M4688" s="16">
        <v>0</v>
      </c>
      <c r="O4688" s="11">
        <f t="shared" si="883"/>
        <v>54749</v>
      </c>
      <c r="P4688" s="11">
        <v>0</v>
      </c>
      <c r="Q4688" s="11">
        <f t="shared" si="884"/>
        <v>3008</v>
      </c>
      <c r="S4688" s="11">
        <f t="shared" si="876"/>
        <v>54749</v>
      </c>
      <c r="T4688" s="11">
        <f t="shared" si="877"/>
        <v>54749</v>
      </c>
      <c r="U4688" s="11">
        <f t="shared" si="878"/>
        <v>-6213</v>
      </c>
      <c r="V4688" s="11">
        <f t="shared" si="882"/>
        <v>54748</v>
      </c>
      <c r="W4688" s="12">
        <f t="shared" si="879"/>
        <v>0.99998173482620689</v>
      </c>
      <c r="X4688" s="11">
        <f t="shared" si="880"/>
        <v>1</v>
      </c>
      <c r="Y4688" s="12">
        <f t="shared" si="881"/>
        <v>1.8265173793128643E-5</v>
      </c>
      <c r="AH4688" s="11"/>
    </row>
    <row r="4689" spans="1:34">
      <c r="A4689" s="1">
        <v>39386</v>
      </c>
      <c r="B4689" s="7" t="s">
        <v>66</v>
      </c>
      <c r="C4689" s="8" t="str">
        <f t="shared" si="875"/>
        <v>Wed</v>
      </c>
      <c r="E4689" s="10">
        <v>8</v>
      </c>
      <c r="F4689" s="9">
        <v>22294</v>
      </c>
      <c r="G4689" s="9">
        <v>10716</v>
      </c>
      <c r="H4689" s="61">
        <v>5384</v>
      </c>
      <c r="I4689" s="9">
        <v>0</v>
      </c>
      <c r="J4689" s="9">
        <v>0</v>
      </c>
      <c r="K4689" s="9">
        <v>2702</v>
      </c>
      <c r="L4689" s="16">
        <v>0</v>
      </c>
      <c r="M4689" s="16">
        <v>0</v>
      </c>
      <c r="O4689" s="11">
        <f t="shared" si="883"/>
        <v>41096</v>
      </c>
      <c r="P4689" s="11">
        <v>0</v>
      </c>
      <c r="Q4689" s="11">
        <f t="shared" si="884"/>
        <v>2702</v>
      </c>
      <c r="S4689" s="11">
        <f t="shared" si="876"/>
        <v>41096</v>
      </c>
      <c r="T4689" s="11">
        <f t="shared" si="877"/>
        <v>41096</v>
      </c>
      <c r="U4689" s="11">
        <f t="shared" si="878"/>
        <v>-13653</v>
      </c>
      <c r="V4689" s="11">
        <f t="shared" si="882"/>
        <v>41096</v>
      </c>
      <c r="W4689" s="12">
        <f t="shared" si="879"/>
        <v>1</v>
      </c>
      <c r="X4689" s="11">
        <f t="shared" si="880"/>
        <v>0</v>
      </c>
      <c r="Y4689" s="12">
        <f t="shared" si="881"/>
        <v>0</v>
      </c>
      <c r="AH4689" s="11"/>
    </row>
    <row r="4690" spans="1:34">
      <c r="A4690" s="1">
        <v>39387</v>
      </c>
      <c r="B4690" s="7" t="s">
        <v>67</v>
      </c>
      <c r="C4690" s="8" t="str">
        <f t="shared" si="875"/>
        <v>Thur</v>
      </c>
      <c r="E4690" s="10">
        <v>4</v>
      </c>
      <c r="F4690" s="9">
        <v>16155</v>
      </c>
      <c r="G4690" s="9">
        <v>10477</v>
      </c>
      <c r="H4690" s="61">
        <v>5276</v>
      </c>
      <c r="I4690" s="9">
        <v>0</v>
      </c>
      <c r="J4690" s="9">
        <v>0</v>
      </c>
      <c r="K4690" s="9">
        <v>2752</v>
      </c>
      <c r="L4690" s="16">
        <v>6135</v>
      </c>
      <c r="M4690" s="16">
        <v>0</v>
      </c>
      <c r="O4690" s="11">
        <f t="shared" si="883"/>
        <v>40795</v>
      </c>
      <c r="P4690" s="11">
        <v>0</v>
      </c>
      <c r="Q4690" s="11">
        <f t="shared" si="884"/>
        <v>2752</v>
      </c>
      <c r="S4690" s="11">
        <f t="shared" ref="S4690:S4719" si="885">O4690-P4690</f>
        <v>40795</v>
      </c>
      <c r="T4690" s="11">
        <f t="shared" ref="T4690:T4719" si="886">SUM(L4690:M4690,V4690)</f>
        <v>40795</v>
      </c>
      <c r="U4690" s="11">
        <f t="shared" ref="U4690:U4719" si="887">S4690-S4689</f>
        <v>-301</v>
      </c>
      <c r="V4690" s="11">
        <f t="shared" si="882"/>
        <v>34660</v>
      </c>
      <c r="W4690" s="12">
        <f t="shared" ref="W4690:W4719" si="888">V4690/S4690</f>
        <v>0.84961392327491114</v>
      </c>
      <c r="X4690" s="11">
        <f t="shared" ref="X4690:X4719" si="889">SUM(L4690:M4690)</f>
        <v>6135</v>
      </c>
      <c r="Y4690" s="12">
        <f t="shared" ref="Y4690:Y4719" si="890">X4690/S4690</f>
        <v>0.15038607672508886</v>
      </c>
      <c r="AA4690" s="9">
        <f>INTERCEPT(T4690:T4719,E4690:E4719)</f>
        <v>31860.807353789489</v>
      </c>
      <c r="AB4690" s="9">
        <f>SLOPE(T4690:T4719,E4690:E4719)</f>
        <v>2079.0380714910393</v>
      </c>
      <c r="AC4690" s="12">
        <f>RSQ(T4690:T4719,E4690:E4719)</f>
        <v>0.9357423613848781</v>
      </c>
      <c r="AD4690" s="9">
        <f>AA4690+(AB4690*55)</f>
        <v>146207.90128579666</v>
      </c>
      <c r="AE4690" s="10">
        <f>SUM(E4690:E4719)</f>
        <v>467</v>
      </c>
      <c r="AH4690" s="11"/>
    </row>
    <row r="4691" spans="1:34">
      <c r="A4691" s="1">
        <v>39388</v>
      </c>
      <c r="B4691" s="7" t="s">
        <v>67</v>
      </c>
      <c r="C4691" s="8" t="str">
        <f t="shared" si="875"/>
        <v>Fri</v>
      </c>
      <c r="E4691" s="10">
        <v>12</v>
      </c>
      <c r="F4691" s="9">
        <v>15970</v>
      </c>
      <c r="G4691" s="9">
        <v>11830</v>
      </c>
      <c r="H4691" s="61">
        <v>7052</v>
      </c>
      <c r="I4691" s="9">
        <v>0</v>
      </c>
      <c r="J4691" s="9">
        <v>0</v>
      </c>
      <c r="K4691" s="9">
        <v>3119</v>
      </c>
      <c r="L4691" s="16">
        <v>12569</v>
      </c>
      <c r="M4691" s="16">
        <v>0</v>
      </c>
      <c r="O4691" s="11">
        <f t="shared" si="883"/>
        <v>50540</v>
      </c>
      <c r="P4691" s="11">
        <v>0</v>
      </c>
      <c r="Q4691" s="11">
        <f t="shared" si="884"/>
        <v>3119</v>
      </c>
      <c r="S4691" s="11">
        <f t="shared" si="885"/>
        <v>50540</v>
      </c>
      <c r="T4691" s="11">
        <f t="shared" si="886"/>
        <v>50540</v>
      </c>
      <c r="U4691" s="11">
        <f t="shared" si="887"/>
        <v>9745</v>
      </c>
      <c r="V4691" s="11">
        <f t="shared" si="882"/>
        <v>37971</v>
      </c>
      <c r="W4691" s="12">
        <f t="shared" si="888"/>
        <v>0.75130589631974676</v>
      </c>
      <c r="X4691" s="11">
        <f t="shared" si="889"/>
        <v>12569</v>
      </c>
      <c r="Y4691" s="12">
        <f t="shared" si="890"/>
        <v>0.24869410368025327</v>
      </c>
      <c r="AH4691" s="11"/>
    </row>
    <row r="4692" spans="1:34">
      <c r="A4692" s="1">
        <v>39389</v>
      </c>
      <c r="B4692" s="7" t="s">
        <v>67</v>
      </c>
      <c r="C4692" s="8" t="str">
        <f t="shared" si="875"/>
        <v>Sat</v>
      </c>
      <c r="E4692" s="10">
        <v>16</v>
      </c>
      <c r="F4692" s="9">
        <v>17579</v>
      </c>
      <c r="G4692" s="9">
        <v>11863</v>
      </c>
      <c r="H4692" s="61">
        <v>7293</v>
      </c>
      <c r="I4692" s="9">
        <v>0</v>
      </c>
      <c r="J4692" s="9">
        <v>0</v>
      </c>
      <c r="K4692" s="9">
        <v>3363</v>
      </c>
      <c r="L4692" s="16">
        <v>14583</v>
      </c>
      <c r="M4692" s="16">
        <v>0</v>
      </c>
      <c r="O4692" s="11">
        <f t="shared" si="883"/>
        <v>54681</v>
      </c>
      <c r="P4692" s="11">
        <v>0</v>
      </c>
      <c r="Q4692" s="11">
        <f t="shared" si="884"/>
        <v>3363</v>
      </c>
      <c r="S4692" s="11">
        <f t="shared" si="885"/>
        <v>54681</v>
      </c>
      <c r="T4692" s="11">
        <f t="shared" si="886"/>
        <v>54681</v>
      </c>
      <c r="U4692" s="11">
        <f t="shared" si="887"/>
        <v>4141</v>
      </c>
      <c r="V4692" s="11">
        <f t="shared" si="882"/>
        <v>40098</v>
      </c>
      <c r="W4692" s="12">
        <f t="shared" si="888"/>
        <v>0.73330773029022878</v>
      </c>
      <c r="X4692" s="11">
        <f t="shared" si="889"/>
        <v>14583</v>
      </c>
      <c r="Y4692" s="12">
        <f t="shared" si="890"/>
        <v>0.26669226970977122</v>
      </c>
      <c r="AH4692" s="11"/>
    </row>
    <row r="4693" spans="1:34">
      <c r="A4693" s="1">
        <v>39390</v>
      </c>
      <c r="B4693" s="7" t="s">
        <v>67</v>
      </c>
      <c r="C4693" s="8" t="str">
        <f t="shared" si="875"/>
        <v>Sun</v>
      </c>
      <c r="E4693" s="10">
        <v>16</v>
      </c>
      <c r="F4693" s="9">
        <v>19013</v>
      </c>
      <c r="G4693" s="9">
        <v>12480</v>
      </c>
      <c r="H4693" s="61">
        <v>7518</v>
      </c>
      <c r="I4693" s="9">
        <v>0</v>
      </c>
      <c r="J4693" s="9">
        <v>0</v>
      </c>
      <c r="K4693" s="9">
        <v>3180</v>
      </c>
      <c r="L4693" s="16">
        <v>14127</v>
      </c>
      <c r="M4693" s="16">
        <v>0</v>
      </c>
      <c r="O4693" s="11">
        <f t="shared" si="883"/>
        <v>56318</v>
      </c>
      <c r="P4693" s="11">
        <v>0</v>
      </c>
      <c r="Q4693" s="11">
        <f t="shared" si="884"/>
        <v>3180</v>
      </c>
      <c r="S4693" s="11">
        <f t="shared" si="885"/>
        <v>56318</v>
      </c>
      <c r="T4693" s="11">
        <f t="shared" si="886"/>
        <v>56318</v>
      </c>
      <c r="U4693" s="11">
        <f t="shared" si="887"/>
        <v>1637</v>
      </c>
      <c r="V4693" s="11">
        <f t="shared" si="882"/>
        <v>42191</v>
      </c>
      <c r="W4693" s="12">
        <f t="shared" si="888"/>
        <v>0.74915657516247025</v>
      </c>
      <c r="X4693" s="11">
        <f t="shared" si="889"/>
        <v>14127</v>
      </c>
      <c r="Y4693" s="12">
        <f t="shared" si="890"/>
        <v>0.25084342483752975</v>
      </c>
      <c r="AH4693" s="11"/>
    </row>
    <row r="4694" spans="1:34">
      <c r="A4694" s="1">
        <v>39391</v>
      </c>
      <c r="B4694" s="7" t="s">
        <v>67</v>
      </c>
      <c r="C4694" s="8" t="str">
        <f t="shared" si="875"/>
        <v>Mon</v>
      </c>
      <c r="E4694" s="10">
        <v>10</v>
      </c>
      <c r="F4694" s="9">
        <v>14761</v>
      </c>
      <c r="G4694" s="9">
        <v>11961</v>
      </c>
      <c r="H4694" s="61">
        <v>6919</v>
      </c>
      <c r="I4694" s="9">
        <v>0</v>
      </c>
      <c r="J4694" s="9">
        <v>0</v>
      </c>
      <c r="K4694" s="9">
        <v>3058</v>
      </c>
      <c r="L4694" s="16">
        <v>12537</v>
      </c>
      <c r="M4694" s="16">
        <v>0</v>
      </c>
      <c r="O4694" s="11">
        <f t="shared" si="883"/>
        <v>49236</v>
      </c>
      <c r="P4694" s="11">
        <v>0</v>
      </c>
      <c r="Q4694" s="11">
        <f t="shared" si="884"/>
        <v>3058</v>
      </c>
      <c r="S4694" s="11">
        <f t="shared" si="885"/>
        <v>49236</v>
      </c>
      <c r="T4694" s="11">
        <f t="shared" si="886"/>
        <v>49236</v>
      </c>
      <c r="U4694" s="11">
        <f t="shared" si="887"/>
        <v>-7082</v>
      </c>
      <c r="V4694" s="11">
        <f t="shared" si="882"/>
        <v>36699</v>
      </c>
      <c r="W4694" s="12">
        <f t="shared" si="888"/>
        <v>0.74536924201803556</v>
      </c>
      <c r="X4694" s="11">
        <f t="shared" si="889"/>
        <v>12537</v>
      </c>
      <c r="Y4694" s="12">
        <f t="shared" si="890"/>
        <v>0.25463075798196444</v>
      </c>
      <c r="AH4694" s="11"/>
    </row>
    <row r="4695" spans="1:34">
      <c r="A4695" s="1">
        <v>39392</v>
      </c>
      <c r="B4695" s="7" t="s">
        <v>67</v>
      </c>
      <c r="C4695" s="8" t="str">
        <f t="shared" si="875"/>
        <v>Tue</v>
      </c>
      <c r="E4695" s="10">
        <v>18</v>
      </c>
      <c r="F4695" s="9">
        <v>24291</v>
      </c>
      <c r="G4695" s="9">
        <v>14803</v>
      </c>
      <c r="H4695" s="61">
        <v>10610</v>
      </c>
      <c r="I4695" s="9">
        <v>16</v>
      </c>
      <c r="J4695" s="9">
        <v>0</v>
      </c>
      <c r="K4695" s="9">
        <v>3502</v>
      </c>
      <c r="L4695" s="16">
        <v>16452</v>
      </c>
      <c r="M4695" s="16">
        <v>0</v>
      </c>
      <c r="O4695" s="11">
        <f t="shared" si="883"/>
        <v>69674</v>
      </c>
      <c r="P4695" s="11">
        <v>0</v>
      </c>
      <c r="Q4695" s="11">
        <f t="shared" si="884"/>
        <v>3502</v>
      </c>
      <c r="S4695" s="11">
        <f t="shared" si="885"/>
        <v>69674</v>
      </c>
      <c r="T4695" s="11">
        <f t="shared" si="886"/>
        <v>69674</v>
      </c>
      <c r="U4695" s="11">
        <f t="shared" si="887"/>
        <v>20438</v>
      </c>
      <c r="V4695" s="11">
        <f t="shared" si="882"/>
        <v>53222</v>
      </c>
      <c r="W4695" s="12">
        <f t="shared" si="888"/>
        <v>0.76387174555788384</v>
      </c>
      <c r="X4695" s="11">
        <f t="shared" si="889"/>
        <v>16452</v>
      </c>
      <c r="Y4695" s="12">
        <f t="shared" si="890"/>
        <v>0.23612825444211613</v>
      </c>
      <c r="AH4695" s="11"/>
    </row>
    <row r="4696" spans="1:34">
      <c r="A4696" s="1">
        <v>39393</v>
      </c>
      <c r="B4696" s="7" t="s">
        <v>67</v>
      </c>
      <c r="C4696" s="8" t="str">
        <f t="shared" si="875"/>
        <v>Wed</v>
      </c>
      <c r="E4696" s="10">
        <v>23</v>
      </c>
      <c r="F4696" s="9">
        <v>29197</v>
      </c>
      <c r="G4696" s="9">
        <v>15696</v>
      </c>
      <c r="H4696" s="61">
        <v>12618</v>
      </c>
      <c r="I4696" s="9">
        <v>594</v>
      </c>
      <c r="J4696" s="9">
        <v>0</v>
      </c>
      <c r="K4696" s="9">
        <v>3604</v>
      </c>
      <c r="L4696" s="16">
        <v>19507</v>
      </c>
      <c r="M4696" s="16">
        <v>0</v>
      </c>
      <c r="O4696" s="11">
        <f t="shared" si="883"/>
        <v>81216</v>
      </c>
      <c r="P4696" s="11">
        <v>0</v>
      </c>
      <c r="Q4696" s="11">
        <f t="shared" si="884"/>
        <v>3604</v>
      </c>
      <c r="S4696" s="11">
        <f t="shared" si="885"/>
        <v>81216</v>
      </c>
      <c r="T4696" s="11">
        <f t="shared" si="886"/>
        <v>81216</v>
      </c>
      <c r="U4696" s="11">
        <f t="shared" si="887"/>
        <v>11542</v>
      </c>
      <c r="V4696" s="11">
        <f t="shared" si="882"/>
        <v>61709</v>
      </c>
      <c r="W4696" s="12">
        <f t="shared" si="888"/>
        <v>0.75981333727344369</v>
      </c>
      <c r="X4696" s="11">
        <f t="shared" si="889"/>
        <v>19507</v>
      </c>
      <c r="Y4696" s="12">
        <f t="shared" si="890"/>
        <v>0.24018666272655634</v>
      </c>
      <c r="AH4696" s="11"/>
    </row>
    <row r="4697" spans="1:34">
      <c r="A4697" s="1">
        <v>39394</v>
      </c>
      <c r="B4697" s="7" t="s">
        <v>67</v>
      </c>
      <c r="C4697" s="8" t="str">
        <f t="shared" si="875"/>
        <v>Thur</v>
      </c>
      <c r="E4697" s="10">
        <v>23</v>
      </c>
      <c r="F4697" s="9">
        <v>29103</v>
      </c>
      <c r="G4697" s="9">
        <v>15821</v>
      </c>
      <c r="H4697" s="61">
        <v>12644</v>
      </c>
      <c r="I4697" s="9">
        <v>875</v>
      </c>
      <c r="J4697" s="9">
        <v>0</v>
      </c>
      <c r="K4697" s="9">
        <v>3727</v>
      </c>
      <c r="L4697" s="16">
        <v>19720</v>
      </c>
      <c r="M4697" s="16">
        <v>0</v>
      </c>
      <c r="O4697" s="11">
        <f t="shared" si="883"/>
        <v>81890</v>
      </c>
      <c r="P4697" s="11">
        <v>0</v>
      </c>
      <c r="Q4697" s="11">
        <f t="shared" si="884"/>
        <v>3727</v>
      </c>
      <c r="S4697" s="11">
        <f t="shared" si="885"/>
        <v>81890</v>
      </c>
      <c r="T4697" s="11">
        <f t="shared" si="886"/>
        <v>81890</v>
      </c>
      <c r="U4697" s="11">
        <f t="shared" si="887"/>
        <v>674</v>
      </c>
      <c r="V4697" s="11">
        <f t="shared" si="882"/>
        <v>62170</v>
      </c>
      <c r="W4697" s="12">
        <f t="shared" si="888"/>
        <v>0.75918915618512639</v>
      </c>
      <c r="X4697" s="11">
        <f t="shared" si="889"/>
        <v>19720</v>
      </c>
      <c r="Y4697" s="12">
        <f t="shared" si="890"/>
        <v>0.24081084381487361</v>
      </c>
      <c r="AH4697" s="11"/>
    </row>
    <row r="4698" spans="1:34">
      <c r="A4698" s="1">
        <v>39395</v>
      </c>
      <c r="B4698" s="7" t="s">
        <v>67</v>
      </c>
      <c r="C4698" s="8" t="str">
        <f t="shared" si="875"/>
        <v>Fri</v>
      </c>
      <c r="E4698" s="10">
        <v>18</v>
      </c>
      <c r="F4698" s="9">
        <v>23207</v>
      </c>
      <c r="G4698" s="9">
        <v>13935</v>
      </c>
      <c r="H4698" s="61">
        <v>10674</v>
      </c>
      <c r="I4698" s="9">
        <v>31</v>
      </c>
      <c r="J4698" s="9">
        <v>0</v>
      </c>
      <c r="K4698" s="9">
        <v>3455</v>
      </c>
      <c r="L4698" s="16">
        <v>17154</v>
      </c>
      <c r="M4698" s="16">
        <v>0</v>
      </c>
      <c r="O4698" s="11">
        <f t="shared" si="883"/>
        <v>68456</v>
      </c>
      <c r="P4698" s="11">
        <v>0</v>
      </c>
      <c r="Q4698" s="11">
        <f t="shared" si="884"/>
        <v>3455</v>
      </c>
      <c r="S4698" s="11">
        <f t="shared" si="885"/>
        <v>68456</v>
      </c>
      <c r="T4698" s="11">
        <f t="shared" si="886"/>
        <v>68456</v>
      </c>
      <c r="U4698" s="11">
        <f t="shared" si="887"/>
        <v>-13434</v>
      </c>
      <c r="V4698" s="11">
        <f t="shared" si="882"/>
        <v>51302</v>
      </c>
      <c r="W4698" s="12">
        <f t="shared" si="888"/>
        <v>0.74941568306649531</v>
      </c>
      <c r="X4698" s="11">
        <f t="shared" si="889"/>
        <v>17154</v>
      </c>
      <c r="Y4698" s="12">
        <f t="shared" si="890"/>
        <v>0.25058431693350475</v>
      </c>
      <c r="AH4698" s="11"/>
    </row>
    <row r="4699" spans="1:34">
      <c r="A4699" s="1">
        <v>39396</v>
      </c>
      <c r="B4699" s="7" t="s">
        <v>67</v>
      </c>
      <c r="C4699" s="8" t="str">
        <f t="shared" si="875"/>
        <v>Sat</v>
      </c>
      <c r="E4699" s="10">
        <v>24</v>
      </c>
      <c r="F4699" s="9">
        <v>30102</v>
      </c>
      <c r="G4699" s="9">
        <v>15225</v>
      </c>
      <c r="H4699" s="61">
        <v>12032</v>
      </c>
      <c r="I4699" s="9">
        <v>413</v>
      </c>
      <c r="J4699" s="9">
        <v>0</v>
      </c>
      <c r="K4699" s="9">
        <v>3665</v>
      </c>
      <c r="L4699" s="16">
        <v>19834</v>
      </c>
      <c r="M4699" s="16">
        <v>0</v>
      </c>
      <c r="O4699" s="11">
        <f t="shared" si="883"/>
        <v>81271</v>
      </c>
      <c r="P4699" s="11">
        <v>0</v>
      </c>
      <c r="Q4699" s="11">
        <f t="shared" si="884"/>
        <v>3665</v>
      </c>
      <c r="S4699" s="11">
        <f t="shared" si="885"/>
        <v>81271</v>
      </c>
      <c r="T4699" s="11">
        <f t="shared" si="886"/>
        <v>81271</v>
      </c>
      <c r="U4699" s="11">
        <f t="shared" si="887"/>
        <v>12815</v>
      </c>
      <c r="V4699" s="11">
        <f t="shared" si="882"/>
        <v>61437</v>
      </c>
      <c r="W4699" s="12">
        <f t="shared" si="888"/>
        <v>0.75595230771123767</v>
      </c>
      <c r="X4699" s="11">
        <f t="shared" si="889"/>
        <v>19834</v>
      </c>
      <c r="Y4699" s="12">
        <f t="shared" si="890"/>
        <v>0.2440476922887623</v>
      </c>
      <c r="AH4699" s="11"/>
    </row>
    <row r="4700" spans="1:34">
      <c r="A4700" s="1">
        <v>39397</v>
      </c>
      <c r="B4700" s="7" t="s">
        <v>67</v>
      </c>
      <c r="C4700" s="8" t="str">
        <f t="shared" si="875"/>
        <v>Sun</v>
      </c>
      <c r="E4700" s="10">
        <v>19</v>
      </c>
      <c r="F4700" s="9">
        <v>23423</v>
      </c>
      <c r="G4700" s="9">
        <v>14058</v>
      </c>
      <c r="H4700" s="61">
        <v>10682</v>
      </c>
      <c r="I4700" s="9">
        <v>157</v>
      </c>
      <c r="J4700" s="9">
        <v>0</v>
      </c>
      <c r="K4700" s="9">
        <v>3287</v>
      </c>
      <c r="L4700" s="16">
        <v>17271</v>
      </c>
      <c r="M4700" s="16">
        <v>0</v>
      </c>
      <c r="O4700" s="11">
        <f t="shared" si="883"/>
        <v>68878</v>
      </c>
      <c r="P4700" s="11">
        <v>0</v>
      </c>
      <c r="Q4700" s="11">
        <f t="shared" si="884"/>
        <v>3287</v>
      </c>
      <c r="S4700" s="11">
        <f t="shared" si="885"/>
        <v>68878</v>
      </c>
      <c r="T4700" s="11">
        <f t="shared" si="886"/>
        <v>68878</v>
      </c>
      <c r="U4700" s="11">
        <f t="shared" si="887"/>
        <v>-12393</v>
      </c>
      <c r="V4700" s="11">
        <f t="shared" si="882"/>
        <v>51607</v>
      </c>
      <c r="W4700" s="12">
        <f t="shared" si="888"/>
        <v>0.74925230117018493</v>
      </c>
      <c r="X4700" s="11">
        <f t="shared" si="889"/>
        <v>17271</v>
      </c>
      <c r="Y4700" s="12">
        <f t="shared" si="890"/>
        <v>0.25074769882981501</v>
      </c>
      <c r="AH4700" s="11"/>
    </row>
    <row r="4701" spans="1:34">
      <c r="A4701" s="1">
        <v>39398</v>
      </c>
      <c r="B4701" s="7" t="s">
        <v>67</v>
      </c>
      <c r="C4701" s="8" t="str">
        <f t="shared" si="875"/>
        <v>Mon</v>
      </c>
      <c r="E4701" s="10">
        <v>8</v>
      </c>
      <c r="F4701" s="9">
        <v>12982</v>
      </c>
      <c r="G4701" s="9">
        <v>11286</v>
      </c>
      <c r="H4701" s="61">
        <v>7852</v>
      </c>
      <c r="I4701" s="9">
        <v>1</v>
      </c>
      <c r="J4701" s="9">
        <v>0</v>
      </c>
      <c r="K4701" s="9">
        <v>3016</v>
      </c>
      <c r="L4701" s="16">
        <v>13060</v>
      </c>
      <c r="M4701" s="16">
        <v>0</v>
      </c>
      <c r="O4701" s="11">
        <f t="shared" si="883"/>
        <v>48197</v>
      </c>
      <c r="P4701" s="11">
        <v>2</v>
      </c>
      <c r="Q4701" s="11">
        <f t="shared" si="884"/>
        <v>3014</v>
      </c>
      <c r="S4701" s="11">
        <f t="shared" si="885"/>
        <v>48195</v>
      </c>
      <c r="T4701" s="11">
        <f t="shared" si="886"/>
        <v>48195</v>
      </c>
      <c r="U4701" s="11">
        <f t="shared" si="887"/>
        <v>-20683</v>
      </c>
      <c r="V4701" s="11">
        <f t="shared" si="882"/>
        <v>35135</v>
      </c>
      <c r="W4701" s="12">
        <f t="shared" si="888"/>
        <v>0.72901753293910154</v>
      </c>
      <c r="X4701" s="11">
        <f t="shared" si="889"/>
        <v>13060</v>
      </c>
      <c r="Y4701" s="12">
        <f t="shared" si="890"/>
        <v>0.27098246706089846</v>
      </c>
      <c r="AH4701" s="11"/>
    </row>
    <row r="4702" spans="1:34">
      <c r="A4702" s="1">
        <v>39399</v>
      </c>
      <c r="B4702" s="7" t="s">
        <v>67</v>
      </c>
      <c r="C4702" s="8" t="str">
        <f t="shared" si="875"/>
        <v>Tue</v>
      </c>
      <c r="E4702" s="10">
        <v>5</v>
      </c>
      <c r="F4702" s="9">
        <v>9725</v>
      </c>
      <c r="G4702" s="9">
        <v>10349</v>
      </c>
      <c r="H4702" s="61">
        <v>6723</v>
      </c>
      <c r="I4702" s="9">
        <v>0</v>
      </c>
      <c r="J4702" s="9">
        <v>0</v>
      </c>
      <c r="K4702" s="9">
        <v>3379</v>
      </c>
      <c r="L4702" s="16">
        <v>11638</v>
      </c>
      <c r="M4702" s="16">
        <v>0</v>
      </c>
      <c r="O4702" s="11">
        <f t="shared" si="883"/>
        <v>41814</v>
      </c>
      <c r="P4702" s="11">
        <v>186</v>
      </c>
      <c r="Q4702" s="11">
        <f t="shared" si="884"/>
        <v>3193</v>
      </c>
      <c r="S4702" s="11">
        <f t="shared" si="885"/>
        <v>41628</v>
      </c>
      <c r="T4702" s="11">
        <f t="shared" si="886"/>
        <v>41628</v>
      </c>
      <c r="U4702" s="11">
        <f t="shared" si="887"/>
        <v>-6567</v>
      </c>
      <c r="V4702" s="11">
        <f t="shared" si="882"/>
        <v>29990</v>
      </c>
      <c r="W4702" s="12">
        <f t="shared" si="888"/>
        <v>0.72042855770154701</v>
      </c>
      <c r="X4702" s="11">
        <f t="shared" si="889"/>
        <v>11638</v>
      </c>
      <c r="Y4702" s="12">
        <f t="shared" si="890"/>
        <v>0.27957144229845299</v>
      </c>
      <c r="AH4702" s="11"/>
    </row>
    <row r="4703" spans="1:34">
      <c r="A4703" s="1">
        <v>39400</v>
      </c>
      <c r="B4703" s="7" t="s">
        <v>67</v>
      </c>
      <c r="C4703" s="8" t="str">
        <f t="shared" si="875"/>
        <v>Wed</v>
      </c>
      <c r="E4703" s="10">
        <v>0</v>
      </c>
      <c r="F4703" s="9">
        <v>7562</v>
      </c>
      <c r="G4703" s="9">
        <v>9470</v>
      </c>
      <c r="H4703" s="61">
        <v>5427</v>
      </c>
      <c r="I4703" s="9">
        <v>0</v>
      </c>
      <c r="J4703" s="9">
        <v>0</v>
      </c>
      <c r="K4703" s="9">
        <v>7452</v>
      </c>
      <c r="L4703" s="16">
        <v>10583</v>
      </c>
      <c r="M4703" s="16">
        <v>0</v>
      </c>
      <c r="O4703" s="11">
        <f t="shared" si="883"/>
        <v>40494</v>
      </c>
      <c r="P4703" s="11">
        <v>5299</v>
      </c>
      <c r="Q4703" s="11">
        <f t="shared" si="884"/>
        <v>2153</v>
      </c>
      <c r="S4703" s="11">
        <f t="shared" si="885"/>
        <v>35195</v>
      </c>
      <c r="T4703" s="11">
        <f t="shared" si="886"/>
        <v>35195</v>
      </c>
      <c r="U4703" s="11">
        <f t="shared" si="887"/>
        <v>-6433</v>
      </c>
      <c r="V4703" s="11">
        <f t="shared" si="882"/>
        <v>24612</v>
      </c>
      <c r="W4703" s="12">
        <f t="shared" si="888"/>
        <v>0.69930387839181707</v>
      </c>
      <c r="X4703" s="11">
        <f t="shared" si="889"/>
        <v>10583</v>
      </c>
      <c r="Y4703" s="12">
        <f t="shared" si="890"/>
        <v>0.30069612160818299</v>
      </c>
      <c r="AH4703" s="11"/>
    </row>
    <row r="4704" spans="1:34">
      <c r="A4704" s="1">
        <v>39401</v>
      </c>
      <c r="B4704" s="7" t="s">
        <v>67</v>
      </c>
      <c r="C4704" s="8" t="str">
        <f t="shared" si="875"/>
        <v>Thur</v>
      </c>
      <c r="E4704" s="10">
        <v>19</v>
      </c>
      <c r="F4704" s="9">
        <v>26502</v>
      </c>
      <c r="G4704" s="9">
        <v>14523</v>
      </c>
      <c r="H4704" s="61">
        <v>11618</v>
      </c>
      <c r="I4704" s="9">
        <v>391</v>
      </c>
      <c r="J4704" s="9">
        <v>0</v>
      </c>
      <c r="K4704" s="9">
        <v>13693</v>
      </c>
      <c r="L4704" s="16">
        <v>18934</v>
      </c>
      <c r="M4704" s="16">
        <v>0</v>
      </c>
      <c r="O4704" s="11">
        <f t="shared" si="883"/>
        <v>85661</v>
      </c>
      <c r="P4704" s="11">
        <v>11077</v>
      </c>
      <c r="Q4704" s="11">
        <f t="shared" si="884"/>
        <v>2616</v>
      </c>
      <c r="S4704" s="11">
        <f t="shared" si="885"/>
        <v>74584</v>
      </c>
      <c r="T4704" s="11">
        <f t="shared" si="886"/>
        <v>74584</v>
      </c>
      <c r="U4704" s="11">
        <f t="shared" si="887"/>
        <v>39389</v>
      </c>
      <c r="V4704" s="11">
        <f t="shared" si="882"/>
        <v>55650</v>
      </c>
      <c r="W4704" s="12">
        <f t="shared" si="888"/>
        <v>0.74613858200150163</v>
      </c>
      <c r="X4704" s="11">
        <f t="shared" si="889"/>
        <v>18934</v>
      </c>
      <c r="Y4704" s="12">
        <f t="shared" si="890"/>
        <v>0.25386141799849832</v>
      </c>
      <c r="AH4704" s="11"/>
    </row>
    <row r="4705" spans="1:34">
      <c r="A4705" s="1">
        <v>39402</v>
      </c>
      <c r="B4705" s="7" t="s">
        <v>67</v>
      </c>
      <c r="C4705" s="8" t="str">
        <f t="shared" si="875"/>
        <v>Fri</v>
      </c>
      <c r="E4705" s="10">
        <v>24</v>
      </c>
      <c r="F4705" s="9">
        <v>33217</v>
      </c>
      <c r="G4705" s="9">
        <v>15732</v>
      </c>
      <c r="H4705" s="61">
        <v>13039</v>
      </c>
      <c r="I4705" s="9">
        <v>1022</v>
      </c>
      <c r="J4705" s="9">
        <v>0</v>
      </c>
      <c r="K4705" s="9">
        <v>24633</v>
      </c>
      <c r="L4705" s="16">
        <v>20965</v>
      </c>
      <c r="M4705" s="16">
        <v>0</v>
      </c>
      <c r="O4705" s="11">
        <f t="shared" si="883"/>
        <v>108608</v>
      </c>
      <c r="P4705" s="11">
        <v>23349</v>
      </c>
      <c r="Q4705" s="11">
        <f t="shared" si="884"/>
        <v>1284</v>
      </c>
      <c r="S4705" s="11">
        <f t="shared" si="885"/>
        <v>85259</v>
      </c>
      <c r="T4705" s="11">
        <f t="shared" si="886"/>
        <v>85259</v>
      </c>
      <c r="U4705" s="11">
        <f t="shared" si="887"/>
        <v>10675</v>
      </c>
      <c r="V4705" s="11">
        <f t="shared" si="882"/>
        <v>64294</v>
      </c>
      <c r="W4705" s="12">
        <f t="shared" si="888"/>
        <v>0.75410220621869828</v>
      </c>
      <c r="X4705" s="11">
        <f t="shared" si="889"/>
        <v>20965</v>
      </c>
      <c r="Y4705" s="12">
        <f t="shared" si="890"/>
        <v>0.24589779378130169</v>
      </c>
      <c r="AH4705" s="11"/>
    </row>
    <row r="4706" spans="1:34">
      <c r="A4706" s="1">
        <v>39403</v>
      </c>
      <c r="B4706" s="7" t="s">
        <v>67</v>
      </c>
      <c r="C4706" s="8" t="str">
        <f t="shared" si="875"/>
        <v>Sat</v>
      </c>
      <c r="E4706" s="10">
        <v>21</v>
      </c>
      <c r="F4706" s="9">
        <v>27504</v>
      </c>
      <c r="G4706" s="9">
        <v>14352</v>
      </c>
      <c r="H4706" s="61">
        <v>10933</v>
      </c>
      <c r="I4706" s="9">
        <v>343</v>
      </c>
      <c r="J4706" s="9">
        <v>0</v>
      </c>
      <c r="K4706" s="9">
        <v>1965</v>
      </c>
      <c r="L4706" s="16">
        <v>18670</v>
      </c>
      <c r="M4706" s="16">
        <v>0</v>
      </c>
      <c r="O4706" s="11">
        <f t="shared" si="883"/>
        <v>73767</v>
      </c>
      <c r="P4706" s="11">
        <v>0</v>
      </c>
      <c r="Q4706" s="11">
        <f t="shared" si="884"/>
        <v>1965</v>
      </c>
      <c r="S4706" s="11">
        <f t="shared" si="885"/>
        <v>73767</v>
      </c>
      <c r="T4706" s="11">
        <f t="shared" si="886"/>
        <v>73767</v>
      </c>
      <c r="U4706" s="11">
        <f t="shared" si="887"/>
        <v>-11492</v>
      </c>
      <c r="V4706" s="11">
        <f t="shared" si="882"/>
        <v>55097</v>
      </c>
      <c r="W4706" s="12">
        <f t="shared" si="888"/>
        <v>0.74690579798554912</v>
      </c>
      <c r="X4706" s="11">
        <f t="shared" si="889"/>
        <v>18670</v>
      </c>
      <c r="Y4706" s="12">
        <f t="shared" si="890"/>
        <v>0.25309420201445093</v>
      </c>
      <c r="AH4706" s="11"/>
    </row>
    <row r="4707" spans="1:34">
      <c r="A4707" s="1">
        <v>39404</v>
      </c>
      <c r="B4707" s="7" t="s">
        <v>67</v>
      </c>
      <c r="C4707" s="8" t="str">
        <f t="shared" si="875"/>
        <v>Sun</v>
      </c>
      <c r="E4707" s="10">
        <v>16</v>
      </c>
      <c r="F4707" s="9">
        <v>22438</v>
      </c>
      <c r="G4707" s="9">
        <v>12844</v>
      </c>
      <c r="H4707" s="61">
        <v>9005</v>
      </c>
      <c r="I4707" s="9">
        <v>137</v>
      </c>
      <c r="J4707" s="9">
        <v>0</v>
      </c>
      <c r="K4707" s="9">
        <v>2242</v>
      </c>
      <c r="L4707" s="16">
        <v>15525</v>
      </c>
      <c r="M4707" s="16">
        <v>0</v>
      </c>
      <c r="O4707" s="11">
        <f t="shared" si="883"/>
        <v>62191</v>
      </c>
      <c r="P4707" s="11">
        <v>0</v>
      </c>
      <c r="Q4707" s="11">
        <f t="shared" si="884"/>
        <v>2242</v>
      </c>
      <c r="S4707" s="11">
        <f t="shared" si="885"/>
        <v>62191</v>
      </c>
      <c r="T4707" s="11">
        <f t="shared" si="886"/>
        <v>62191</v>
      </c>
      <c r="U4707" s="11">
        <f t="shared" si="887"/>
        <v>-11576</v>
      </c>
      <c r="V4707" s="11">
        <f t="shared" si="882"/>
        <v>46666</v>
      </c>
      <c r="W4707" s="12">
        <f t="shared" si="888"/>
        <v>0.75036580855750834</v>
      </c>
      <c r="X4707" s="11">
        <f t="shared" si="889"/>
        <v>15525</v>
      </c>
      <c r="Y4707" s="12">
        <f t="shared" si="890"/>
        <v>0.24963419144249169</v>
      </c>
      <c r="AH4707" s="11"/>
    </row>
    <row r="4708" spans="1:34">
      <c r="A4708" s="1">
        <v>39405</v>
      </c>
      <c r="B4708" s="7" t="s">
        <v>67</v>
      </c>
      <c r="C4708" s="8" t="str">
        <f t="shared" si="875"/>
        <v>Mon</v>
      </c>
      <c r="E4708" s="10">
        <v>18</v>
      </c>
      <c r="F4708" s="9">
        <v>26849</v>
      </c>
      <c r="G4708" s="9">
        <v>14637</v>
      </c>
      <c r="H4708" s="61">
        <v>10923</v>
      </c>
      <c r="I4708" s="9">
        <v>173</v>
      </c>
      <c r="J4708" s="9">
        <v>0</v>
      </c>
      <c r="K4708" s="9">
        <v>9580</v>
      </c>
      <c r="L4708" s="16">
        <v>17355</v>
      </c>
      <c r="M4708" s="16">
        <v>0</v>
      </c>
      <c r="O4708" s="11">
        <f t="shared" si="883"/>
        <v>79517</v>
      </c>
      <c r="P4708" s="11">
        <v>6245</v>
      </c>
      <c r="Q4708" s="11">
        <f t="shared" si="884"/>
        <v>3335</v>
      </c>
      <c r="S4708" s="11">
        <f t="shared" si="885"/>
        <v>73272</v>
      </c>
      <c r="T4708" s="11">
        <f t="shared" si="886"/>
        <v>73272</v>
      </c>
      <c r="U4708" s="11">
        <f t="shared" si="887"/>
        <v>11081</v>
      </c>
      <c r="V4708" s="11">
        <f t="shared" si="882"/>
        <v>55917</v>
      </c>
      <c r="W4708" s="12">
        <f t="shared" si="888"/>
        <v>0.76314281035047493</v>
      </c>
      <c r="X4708" s="11">
        <f t="shared" si="889"/>
        <v>17355</v>
      </c>
      <c r="Y4708" s="12">
        <f t="shared" si="890"/>
        <v>0.23685718964952507</v>
      </c>
      <c r="AH4708" s="11"/>
    </row>
    <row r="4709" spans="1:34">
      <c r="A4709" s="1">
        <v>39406</v>
      </c>
      <c r="B4709" s="7" t="s">
        <v>67</v>
      </c>
      <c r="C4709" s="8" t="str">
        <f t="shared" ref="C4709:C4772" si="891">IF(WEEKDAY(A4709)=1,"Sun",IF(WEEKDAY(A4709)=2,"Mon",IF(WEEKDAY(A4709)=3,"Tue",IF(WEEKDAY(A4709)=4,"Wed",IF(WEEKDAY(A4709)=5,"Thur",IF(WEEKDAY(A4709)=6,"Fri",IF(WEEKDAY(A4709)=7,"Sat")))))))</f>
        <v>Tue</v>
      </c>
      <c r="E4709" s="10">
        <v>9</v>
      </c>
      <c r="F4709" s="9">
        <v>14504</v>
      </c>
      <c r="G4709" s="9">
        <v>11183</v>
      </c>
      <c r="H4709" s="61">
        <v>7238</v>
      </c>
      <c r="I4709" s="9">
        <v>0</v>
      </c>
      <c r="J4709" s="9">
        <v>0</v>
      </c>
      <c r="K4709" s="9">
        <v>3089</v>
      </c>
      <c r="L4709" s="16">
        <v>13131</v>
      </c>
      <c r="M4709" s="16">
        <v>0</v>
      </c>
      <c r="O4709" s="11">
        <f t="shared" si="883"/>
        <v>49145</v>
      </c>
      <c r="P4709" s="11">
        <v>0</v>
      </c>
      <c r="Q4709" s="11">
        <f t="shared" si="884"/>
        <v>3089</v>
      </c>
      <c r="S4709" s="11">
        <f t="shared" si="885"/>
        <v>49145</v>
      </c>
      <c r="T4709" s="11">
        <f t="shared" si="886"/>
        <v>49145</v>
      </c>
      <c r="U4709" s="11">
        <f t="shared" si="887"/>
        <v>-24127</v>
      </c>
      <c r="V4709" s="11">
        <f t="shared" si="882"/>
        <v>36014</v>
      </c>
      <c r="W4709" s="12">
        <f t="shared" si="888"/>
        <v>0.73281106928476958</v>
      </c>
      <c r="X4709" s="11">
        <f t="shared" si="889"/>
        <v>13131</v>
      </c>
      <c r="Y4709" s="12">
        <f t="shared" si="890"/>
        <v>0.26718893071523042</v>
      </c>
      <c r="AH4709" s="11"/>
    </row>
    <row r="4710" spans="1:34">
      <c r="A4710" s="1">
        <v>39407</v>
      </c>
      <c r="B4710" s="7" t="s">
        <v>67</v>
      </c>
      <c r="C4710" s="8" t="str">
        <f t="shared" si="891"/>
        <v>Wed</v>
      </c>
      <c r="E4710" s="10">
        <v>2</v>
      </c>
      <c r="F4710" s="9">
        <v>8022</v>
      </c>
      <c r="G4710" s="9">
        <v>8744</v>
      </c>
      <c r="H4710" s="61">
        <v>4234</v>
      </c>
      <c r="I4710" s="9">
        <v>0</v>
      </c>
      <c r="J4710" s="9">
        <v>0</v>
      </c>
      <c r="K4710" s="9">
        <v>2933</v>
      </c>
      <c r="L4710" s="16">
        <v>9807</v>
      </c>
      <c r="M4710" s="16">
        <v>0</v>
      </c>
      <c r="O4710" s="11">
        <f t="shared" si="883"/>
        <v>33740</v>
      </c>
      <c r="P4710" s="11">
        <v>0</v>
      </c>
      <c r="Q4710" s="11">
        <f t="shared" si="884"/>
        <v>2933</v>
      </c>
      <c r="S4710" s="11">
        <f t="shared" si="885"/>
        <v>33740</v>
      </c>
      <c r="T4710" s="11">
        <f t="shared" si="886"/>
        <v>33740</v>
      </c>
      <c r="U4710" s="11">
        <f t="shared" si="887"/>
        <v>-15405</v>
      </c>
      <c r="V4710" s="11">
        <f t="shared" si="882"/>
        <v>23933</v>
      </c>
      <c r="W4710" s="12">
        <f t="shared" si="888"/>
        <v>0.70933609958506227</v>
      </c>
      <c r="X4710" s="11">
        <f t="shared" si="889"/>
        <v>9807</v>
      </c>
      <c r="Y4710" s="12">
        <f t="shared" si="890"/>
        <v>0.29066390041493778</v>
      </c>
      <c r="AH4710" s="11"/>
    </row>
    <row r="4711" spans="1:34">
      <c r="A4711" s="1">
        <v>39408</v>
      </c>
      <c r="B4711" s="7" t="s">
        <v>67</v>
      </c>
      <c r="C4711" s="8" t="str">
        <f t="shared" si="891"/>
        <v>Thur</v>
      </c>
      <c r="E4711" s="10">
        <v>5</v>
      </c>
      <c r="F4711" s="9">
        <v>12346</v>
      </c>
      <c r="G4711" s="9">
        <v>9900</v>
      </c>
      <c r="H4711" s="61">
        <v>5415</v>
      </c>
      <c r="I4711" s="9">
        <v>0</v>
      </c>
      <c r="J4711" s="9">
        <v>0</v>
      </c>
      <c r="K4711" s="9">
        <v>3083</v>
      </c>
      <c r="L4711" s="16">
        <v>12307</v>
      </c>
      <c r="M4711" s="16">
        <v>0</v>
      </c>
      <c r="O4711" s="11">
        <f t="shared" si="883"/>
        <v>43051</v>
      </c>
      <c r="P4711" s="11">
        <v>0</v>
      </c>
      <c r="Q4711" s="11">
        <f t="shared" si="884"/>
        <v>3083</v>
      </c>
      <c r="S4711" s="11">
        <f t="shared" si="885"/>
        <v>43051</v>
      </c>
      <c r="T4711" s="11">
        <f t="shared" si="886"/>
        <v>43051</v>
      </c>
      <c r="U4711" s="11">
        <f t="shared" si="887"/>
        <v>9311</v>
      </c>
      <c r="V4711" s="11">
        <f t="shared" si="882"/>
        <v>30744</v>
      </c>
      <c r="W4711" s="12">
        <f t="shared" si="888"/>
        <v>0.71412975308355209</v>
      </c>
      <c r="X4711" s="11">
        <f t="shared" si="889"/>
        <v>12307</v>
      </c>
      <c r="Y4711" s="12">
        <f t="shared" si="890"/>
        <v>0.28587024691644791</v>
      </c>
      <c r="AH4711" s="11"/>
    </row>
    <row r="4712" spans="1:34">
      <c r="A4712" s="1">
        <v>39409</v>
      </c>
      <c r="B4712" s="7" t="s">
        <v>67</v>
      </c>
      <c r="C4712" s="8" t="str">
        <f t="shared" si="891"/>
        <v>Fri</v>
      </c>
      <c r="E4712" s="10">
        <v>27</v>
      </c>
      <c r="F4712" s="9">
        <v>33551</v>
      </c>
      <c r="G4712" s="9">
        <v>15202</v>
      </c>
      <c r="H4712" s="61">
        <v>11487</v>
      </c>
      <c r="I4712" s="9">
        <v>567</v>
      </c>
      <c r="J4712" s="9">
        <v>0</v>
      </c>
      <c r="K4712" s="9">
        <v>3758</v>
      </c>
      <c r="L4712" s="16">
        <v>21060</v>
      </c>
      <c r="M4712" s="16">
        <v>0</v>
      </c>
      <c r="O4712" s="11">
        <f t="shared" si="883"/>
        <v>85625</v>
      </c>
      <c r="P4712" s="11">
        <v>0</v>
      </c>
      <c r="Q4712" s="11">
        <f t="shared" si="884"/>
        <v>3758</v>
      </c>
      <c r="S4712" s="11">
        <f t="shared" si="885"/>
        <v>85625</v>
      </c>
      <c r="T4712" s="11">
        <f t="shared" si="886"/>
        <v>85625</v>
      </c>
      <c r="U4712" s="11">
        <f t="shared" si="887"/>
        <v>42574</v>
      </c>
      <c r="V4712" s="11">
        <f t="shared" si="882"/>
        <v>64565</v>
      </c>
      <c r="W4712" s="12">
        <f t="shared" si="888"/>
        <v>0.754043795620438</v>
      </c>
      <c r="X4712" s="11">
        <f t="shared" si="889"/>
        <v>21060</v>
      </c>
      <c r="Y4712" s="12">
        <f t="shared" si="890"/>
        <v>0.24595620437956203</v>
      </c>
      <c r="AH4712" s="11"/>
    </row>
    <row r="4713" spans="1:34">
      <c r="A4713" s="1">
        <v>39410</v>
      </c>
      <c r="B4713" s="7" t="s">
        <v>67</v>
      </c>
      <c r="C4713" s="8" t="str">
        <f t="shared" si="891"/>
        <v>Sat</v>
      </c>
      <c r="E4713" s="10">
        <v>27</v>
      </c>
      <c r="F4713" s="9">
        <v>32901</v>
      </c>
      <c r="G4713" s="9">
        <v>15124</v>
      </c>
      <c r="H4713" s="61">
        <v>11098</v>
      </c>
      <c r="I4713" s="9">
        <v>446</v>
      </c>
      <c r="J4713" s="9">
        <v>0</v>
      </c>
      <c r="K4713" s="9">
        <v>3574</v>
      </c>
      <c r="L4713" s="16">
        <v>20294</v>
      </c>
      <c r="M4713" s="16">
        <v>0</v>
      </c>
      <c r="O4713" s="11">
        <f t="shared" si="883"/>
        <v>83437</v>
      </c>
      <c r="P4713" s="11">
        <v>0</v>
      </c>
      <c r="Q4713" s="11">
        <f t="shared" si="884"/>
        <v>3574</v>
      </c>
      <c r="S4713" s="11">
        <f t="shared" si="885"/>
        <v>83437</v>
      </c>
      <c r="T4713" s="11">
        <f t="shared" si="886"/>
        <v>83437</v>
      </c>
      <c r="U4713" s="11">
        <f t="shared" si="887"/>
        <v>-2188</v>
      </c>
      <c r="V4713" s="11">
        <f t="shared" si="882"/>
        <v>63143</v>
      </c>
      <c r="W4713" s="12">
        <f t="shared" si="888"/>
        <v>0.75677457243189472</v>
      </c>
      <c r="X4713" s="11">
        <f t="shared" si="889"/>
        <v>20294</v>
      </c>
      <c r="Y4713" s="12">
        <f t="shared" si="890"/>
        <v>0.24322542756810528</v>
      </c>
      <c r="AH4713" s="11"/>
    </row>
    <row r="4714" spans="1:34">
      <c r="A4714" s="1">
        <v>39411</v>
      </c>
      <c r="B4714" s="7" t="s">
        <v>67</v>
      </c>
      <c r="C4714" s="8" t="str">
        <f t="shared" si="891"/>
        <v>Sun</v>
      </c>
      <c r="E4714" s="10">
        <v>19</v>
      </c>
      <c r="F4714" s="9">
        <v>27064</v>
      </c>
      <c r="G4714" s="9">
        <v>14187</v>
      </c>
      <c r="H4714" s="61">
        <v>10282</v>
      </c>
      <c r="I4714" s="9">
        <v>152</v>
      </c>
      <c r="J4714" s="9">
        <v>0</v>
      </c>
      <c r="K4714" s="9">
        <v>3398</v>
      </c>
      <c r="L4714" s="16">
        <v>18075</v>
      </c>
      <c r="M4714" s="16">
        <v>0</v>
      </c>
      <c r="O4714" s="11">
        <f t="shared" si="883"/>
        <v>73158</v>
      </c>
      <c r="P4714" s="11">
        <v>0</v>
      </c>
      <c r="Q4714" s="11">
        <f t="shared" si="884"/>
        <v>3398</v>
      </c>
      <c r="S4714" s="11">
        <f t="shared" si="885"/>
        <v>73158</v>
      </c>
      <c r="T4714" s="11">
        <f t="shared" si="886"/>
        <v>73158</v>
      </c>
      <c r="U4714" s="11">
        <f t="shared" si="887"/>
        <v>-10279</v>
      </c>
      <c r="V4714" s="11">
        <f t="shared" si="882"/>
        <v>55083</v>
      </c>
      <c r="W4714" s="12">
        <f t="shared" si="888"/>
        <v>0.75293201016976952</v>
      </c>
      <c r="X4714" s="11">
        <f t="shared" si="889"/>
        <v>18075</v>
      </c>
      <c r="Y4714" s="12">
        <f t="shared" si="890"/>
        <v>0.24706798983023046</v>
      </c>
      <c r="AH4714" s="11"/>
    </row>
    <row r="4715" spans="1:34">
      <c r="A4715" s="1">
        <v>39412</v>
      </c>
      <c r="B4715" s="7" t="s">
        <v>67</v>
      </c>
      <c r="C4715" s="8" t="str">
        <f t="shared" si="891"/>
        <v>Mon</v>
      </c>
      <c r="E4715" s="10">
        <v>5</v>
      </c>
      <c r="F4715" s="9">
        <v>13964</v>
      </c>
      <c r="G4715" s="9">
        <v>10804</v>
      </c>
      <c r="H4715" s="61">
        <v>7044</v>
      </c>
      <c r="I4715" s="9">
        <v>17</v>
      </c>
      <c r="J4715" s="9">
        <v>0</v>
      </c>
      <c r="K4715" s="9">
        <v>2856</v>
      </c>
      <c r="L4715" s="16">
        <v>12703</v>
      </c>
      <c r="M4715" s="16">
        <v>0</v>
      </c>
      <c r="O4715" s="11">
        <f t="shared" si="883"/>
        <v>47388</v>
      </c>
      <c r="P4715" s="11">
        <v>0</v>
      </c>
      <c r="Q4715" s="11">
        <f t="shared" si="884"/>
        <v>2856</v>
      </c>
      <c r="S4715" s="11">
        <f t="shared" si="885"/>
        <v>47388</v>
      </c>
      <c r="T4715" s="11">
        <f t="shared" si="886"/>
        <v>47388</v>
      </c>
      <c r="U4715" s="11">
        <f t="shared" si="887"/>
        <v>-25770</v>
      </c>
      <c r="V4715" s="11">
        <f t="shared" si="882"/>
        <v>34685</v>
      </c>
      <c r="W4715" s="12">
        <f t="shared" si="888"/>
        <v>0.73193635519540812</v>
      </c>
      <c r="X4715" s="11">
        <f t="shared" si="889"/>
        <v>12703</v>
      </c>
      <c r="Y4715" s="12">
        <f t="shared" si="890"/>
        <v>0.26806364480459188</v>
      </c>
      <c r="AH4715" s="11"/>
    </row>
    <row r="4716" spans="1:34">
      <c r="A4716" s="1">
        <v>39413</v>
      </c>
      <c r="B4716" s="7" t="s">
        <v>67</v>
      </c>
      <c r="C4716" s="8" t="str">
        <f t="shared" si="891"/>
        <v>Tue</v>
      </c>
      <c r="E4716" s="10">
        <v>13</v>
      </c>
      <c r="F4716" s="9">
        <v>22511</v>
      </c>
      <c r="G4716" s="9">
        <v>12917</v>
      </c>
      <c r="H4716" s="61">
        <v>10006</v>
      </c>
      <c r="I4716" s="9">
        <v>209</v>
      </c>
      <c r="J4716" s="9">
        <v>0</v>
      </c>
      <c r="K4716" s="9">
        <v>3305</v>
      </c>
      <c r="L4716" s="16">
        <v>17044</v>
      </c>
      <c r="M4716" s="16">
        <v>0</v>
      </c>
      <c r="O4716" s="11">
        <f t="shared" si="883"/>
        <v>65992</v>
      </c>
      <c r="P4716" s="11">
        <v>0</v>
      </c>
      <c r="Q4716" s="11">
        <f t="shared" si="884"/>
        <v>3305</v>
      </c>
      <c r="S4716" s="11">
        <f t="shared" si="885"/>
        <v>65992</v>
      </c>
      <c r="T4716" s="11">
        <f t="shared" si="886"/>
        <v>65992</v>
      </c>
      <c r="U4716" s="11">
        <f t="shared" si="887"/>
        <v>18604</v>
      </c>
      <c r="V4716" s="11">
        <f t="shared" si="882"/>
        <v>48948</v>
      </c>
      <c r="W4716" s="12">
        <f t="shared" si="888"/>
        <v>0.74172626985089096</v>
      </c>
      <c r="X4716" s="11">
        <f t="shared" si="889"/>
        <v>17044</v>
      </c>
      <c r="Y4716" s="12">
        <f t="shared" si="890"/>
        <v>0.25827373014910898</v>
      </c>
      <c r="AH4716" s="11"/>
    </row>
    <row r="4717" spans="1:34">
      <c r="A4717" s="1">
        <v>39414</v>
      </c>
      <c r="B4717" s="7" t="s">
        <v>67</v>
      </c>
      <c r="C4717" s="8" t="str">
        <f t="shared" si="891"/>
        <v>Wed</v>
      </c>
      <c r="E4717" s="10">
        <v>24</v>
      </c>
      <c r="F4717" s="9">
        <v>30944</v>
      </c>
      <c r="G4717" s="9">
        <v>15289</v>
      </c>
      <c r="H4717" s="61">
        <v>12836</v>
      </c>
      <c r="I4717" s="9">
        <v>482</v>
      </c>
      <c r="J4717" s="9">
        <v>0</v>
      </c>
      <c r="K4717" s="9">
        <v>3568</v>
      </c>
      <c r="L4717" s="16">
        <v>20382</v>
      </c>
      <c r="M4717" s="16">
        <v>0</v>
      </c>
      <c r="O4717" s="11">
        <f t="shared" si="883"/>
        <v>83501</v>
      </c>
      <c r="P4717" s="11">
        <v>0</v>
      </c>
      <c r="Q4717" s="11">
        <f t="shared" si="884"/>
        <v>3568</v>
      </c>
      <c r="S4717" s="11">
        <f t="shared" si="885"/>
        <v>83501</v>
      </c>
      <c r="T4717" s="11">
        <f t="shared" si="886"/>
        <v>83501</v>
      </c>
      <c r="U4717" s="11">
        <f t="shared" si="887"/>
        <v>17509</v>
      </c>
      <c r="V4717" s="11">
        <f t="shared" si="882"/>
        <v>63119</v>
      </c>
      <c r="W4717" s="12">
        <f t="shared" si="888"/>
        <v>0.75590711488485163</v>
      </c>
      <c r="X4717" s="11">
        <f t="shared" si="889"/>
        <v>20382</v>
      </c>
      <c r="Y4717" s="12">
        <f t="shared" si="890"/>
        <v>0.24409288511514832</v>
      </c>
      <c r="AH4717" s="11"/>
    </row>
    <row r="4718" spans="1:34">
      <c r="A4718" s="1">
        <v>39415</v>
      </c>
      <c r="B4718" s="7" t="s">
        <v>67</v>
      </c>
      <c r="C4718" s="8" t="str">
        <f t="shared" si="891"/>
        <v>Thur</v>
      </c>
      <c r="E4718" s="10">
        <v>18</v>
      </c>
      <c r="F4718" s="9">
        <v>28785</v>
      </c>
      <c r="G4718" s="9">
        <v>14634</v>
      </c>
      <c r="H4718" s="61">
        <v>11901</v>
      </c>
      <c r="I4718" s="9">
        <v>524</v>
      </c>
      <c r="J4718" s="9">
        <v>0</v>
      </c>
      <c r="K4718" s="9">
        <v>3496</v>
      </c>
      <c r="L4718" s="16">
        <v>18677</v>
      </c>
      <c r="M4718" s="16">
        <v>0</v>
      </c>
      <c r="O4718" s="11">
        <f t="shared" si="883"/>
        <v>78017</v>
      </c>
      <c r="P4718" s="11">
        <v>0</v>
      </c>
      <c r="Q4718" s="11">
        <f t="shared" si="884"/>
        <v>3496</v>
      </c>
      <c r="S4718" s="11">
        <f t="shared" si="885"/>
        <v>78017</v>
      </c>
      <c r="T4718" s="11">
        <f t="shared" si="886"/>
        <v>78017</v>
      </c>
      <c r="U4718" s="11">
        <f t="shared" si="887"/>
        <v>-5484</v>
      </c>
      <c r="V4718" s="11">
        <f t="shared" si="882"/>
        <v>59340</v>
      </c>
      <c r="W4718" s="12">
        <f t="shared" si="888"/>
        <v>0.76060345822064424</v>
      </c>
      <c r="X4718" s="11">
        <f t="shared" si="889"/>
        <v>18677</v>
      </c>
      <c r="Y4718" s="12">
        <f t="shared" si="890"/>
        <v>0.23939654177935579</v>
      </c>
      <c r="AH4718" s="11"/>
    </row>
    <row r="4719" spans="1:34">
      <c r="A4719" s="1">
        <v>39416</v>
      </c>
      <c r="B4719" s="7" t="s">
        <v>67</v>
      </c>
      <c r="C4719" s="8" t="str">
        <f t="shared" si="891"/>
        <v>Fri</v>
      </c>
      <c r="E4719" s="10">
        <v>24</v>
      </c>
      <c r="F4719" s="9">
        <v>32616</v>
      </c>
      <c r="G4719" s="9">
        <v>15081</v>
      </c>
      <c r="H4719" s="61">
        <v>12859</v>
      </c>
      <c r="I4719" s="9">
        <v>886</v>
      </c>
      <c r="J4719" s="9">
        <v>0</v>
      </c>
      <c r="K4719" s="9">
        <v>14810</v>
      </c>
      <c r="L4719" s="16">
        <v>21021</v>
      </c>
      <c r="M4719" s="16">
        <v>0</v>
      </c>
      <c r="O4719" s="11">
        <f t="shared" si="883"/>
        <v>97273</v>
      </c>
      <c r="P4719" s="11">
        <v>10638</v>
      </c>
      <c r="Q4719" s="11">
        <f t="shared" si="884"/>
        <v>4172</v>
      </c>
      <c r="S4719" s="11">
        <f t="shared" si="885"/>
        <v>86635</v>
      </c>
      <c r="T4719" s="11">
        <f t="shared" si="886"/>
        <v>86635</v>
      </c>
      <c r="U4719" s="11">
        <f t="shared" si="887"/>
        <v>8618</v>
      </c>
      <c r="V4719" s="11">
        <f t="shared" si="882"/>
        <v>65614</v>
      </c>
      <c r="W4719" s="12">
        <f t="shared" si="888"/>
        <v>0.75736134356784213</v>
      </c>
      <c r="X4719" s="11">
        <f t="shared" si="889"/>
        <v>21021</v>
      </c>
      <c r="Y4719" s="12">
        <f t="shared" si="890"/>
        <v>0.2426386564321579</v>
      </c>
      <c r="AH4719" s="11"/>
    </row>
    <row r="4720" spans="1:34">
      <c r="A4720" s="1">
        <v>39417</v>
      </c>
      <c r="B4720" s="7" t="s">
        <v>68</v>
      </c>
      <c r="C4720" s="8" t="str">
        <f t="shared" si="891"/>
        <v>Sat</v>
      </c>
      <c r="E4720" s="10">
        <v>24</v>
      </c>
      <c r="F4720" s="9">
        <v>33833</v>
      </c>
      <c r="G4720" s="9">
        <v>15024</v>
      </c>
      <c r="H4720" s="61">
        <v>13050</v>
      </c>
      <c r="I4720" s="9">
        <v>724</v>
      </c>
      <c r="J4720" s="9">
        <v>0</v>
      </c>
      <c r="K4720" s="9">
        <v>30011</v>
      </c>
      <c r="L4720" s="16">
        <v>21017</v>
      </c>
      <c r="M4720" s="16">
        <v>0</v>
      </c>
      <c r="O4720" s="11">
        <f t="shared" si="883"/>
        <v>113659</v>
      </c>
      <c r="P4720" s="11">
        <v>26397</v>
      </c>
      <c r="Q4720" s="11">
        <f t="shared" si="884"/>
        <v>3614</v>
      </c>
      <c r="S4720" s="11">
        <f t="shared" ref="S4720:S4783" si="892">O4720-P4720</f>
        <v>87262</v>
      </c>
      <c r="T4720" s="11">
        <f t="shared" ref="T4720:T4783" si="893">SUM(L4720:M4720,V4720)</f>
        <v>87262</v>
      </c>
      <c r="U4720" s="11">
        <f t="shared" ref="U4720:U4750" si="894">S4720-S4719</f>
        <v>627</v>
      </c>
      <c r="V4720" s="11">
        <f t="shared" si="882"/>
        <v>66245</v>
      </c>
      <c r="W4720" s="12">
        <f t="shared" ref="W4720:W4750" si="895">V4720/S4720</f>
        <v>0.7591506039283995</v>
      </c>
      <c r="X4720" s="11">
        <f t="shared" ref="X4720:X4750" si="896">SUM(L4720:M4720)</f>
        <v>21017</v>
      </c>
      <c r="Y4720" s="12">
        <f t="shared" ref="Y4720:Y4750" si="897">X4720/S4720</f>
        <v>0.24084939607160047</v>
      </c>
      <c r="AA4720" s="9">
        <f>INTERCEPT(T4720:T4750,E4720:E4750)</f>
        <v>27812.602046115528</v>
      </c>
      <c r="AB4720" s="9">
        <f>SLOPE(T4720:T4750,E4720:E4750)</f>
        <v>2683.4951703365173</v>
      </c>
      <c r="AC4720" s="12">
        <f>RSQ(T4720:T4750,E4720:E4750)</f>
        <v>0.94230094314547519</v>
      </c>
      <c r="AD4720" s="9">
        <f>AA4720+(AB4720*55)</f>
        <v>175404.83641462398</v>
      </c>
      <c r="AE4720" s="10">
        <f>SUM(E4720:E4750)</f>
        <v>655</v>
      </c>
      <c r="AH4720" s="11"/>
    </row>
    <row r="4721" spans="1:34">
      <c r="A4721" s="1">
        <v>39418</v>
      </c>
      <c r="B4721" s="7" t="s">
        <v>68</v>
      </c>
      <c r="C4721" s="8" t="str">
        <f t="shared" si="891"/>
        <v>Sun</v>
      </c>
      <c r="E4721" s="10">
        <v>17</v>
      </c>
      <c r="F4721" s="9">
        <v>25124</v>
      </c>
      <c r="G4721" s="9">
        <v>13198</v>
      </c>
      <c r="H4721" s="61">
        <v>9805</v>
      </c>
      <c r="I4721" s="9">
        <v>375</v>
      </c>
      <c r="J4721" s="9">
        <v>0</v>
      </c>
      <c r="K4721" s="9">
        <v>25591</v>
      </c>
      <c r="L4721" s="16">
        <v>17194</v>
      </c>
      <c r="M4721" s="16">
        <v>0</v>
      </c>
      <c r="O4721" s="11">
        <f t="shared" si="883"/>
        <v>91287</v>
      </c>
      <c r="P4721" s="11">
        <v>21872</v>
      </c>
      <c r="Q4721" s="11">
        <f t="shared" si="884"/>
        <v>3719</v>
      </c>
      <c r="S4721" s="11">
        <f t="shared" si="892"/>
        <v>69415</v>
      </c>
      <c r="T4721" s="11">
        <f t="shared" si="893"/>
        <v>69415</v>
      </c>
      <c r="U4721" s="11">
        <f t="shared" si="894"/>
        <v>-17847</v>
      </c>
      <c r="V4721" s="11">
        <f t="shared" si="882"/>
        <v>52221</v>
      </c>
      <c r="W4721" s="12">
        <f t="shared" si="895"/>
        <v>0.75230137578333212</v>
      </c>
      <c r="X4721" s="11">
        <f t="shared" si="896"/>
        <v>17194</v>
      </c>
      <c r="Y4721" s="12">
        <f t="shared" si="897"/>
        <v>0.24769862421666786</v>
      </c>
      <c r="AH4721" s="11"/>
    </row>
    <row r="4722" spans="1:34">
      <c r="A4722" s="1">
        <v>39419</v>
      </c>
      <c r="B4722" s="7" t="s">
        <v>68</v>
      </c>
      <c r="C4722" s="8" t="str">
        <f t="shared" si="891"/>
        <v>Mon</v>
      </c>
      <c r="E4722" s="10">
        <v>21</v>
      </c>
      <c r="F4722" s="9">
        <v>34818</v>
      </c>
      <c r="G4722" s="9">
        <v>16016</v>
      </c>
      <c r="H4722" s="61">
        <v>13820</v>
      </c>
      <c r="I4722" s="9">
        <v>1316</v>
      </c>
      <c r="J4722" s="9">
        <v>0</v>
      </c>
      <c r="K4722" s="9">
        <v>41268</v>
      </c>
      <c r="L4722" s="16">
        <v>22208</v>
      </c>
      <c r="M4722" s="16">
        <v>0</v>
      </c>
      <c r="O4722" s="11">
        <f t="shared" si="883"/>
        <v>129446</v>
      </c>
      <c r="P4722" s="11">
        <v>37513</v>
      </c>
      <c r="Q4722" s="11">
        <f t="shared" si="884"/>
        <v>3755</v>
      </c>
      <c r="S4722" s="11">
        <f t="shared" si="892"/>
        <v>91933</v>
      </c>
      <c r="T4722" s="11">
        <f t="shared" si="893"/>
        <v>91933</v>
      </c>
      <c r="U4722" s="11">
        <f t="shared" si="894"/>
        <v>22518</v>
      </c>
      <c r="V4722" s="11">
        <f t="shared" si="882"/>
        <v>69725</v>
      </c>
      <c r="W4722" s="12">
        <f t="shared" si="895"/>
        <v>0.75843277169242818</v>
      </c>
      <c r="X4722" s="11">
        <f t="shared" si="896"/>
        <v>22208</v>
      </c>
      <c r="Y4722" s="12">
        <f t="shared" si="897"/>
        <v>0.24156722830757182</v>
      </c>
      <c r="AH4722" s="11"/>
    </row>
    <row r="4723" spans="1:34">
      <c r="A4723" s="1">
        <v>39420</v>
      </c>
      <c r="B4723" s="7" t="s">
        <v>68</v>
      </c>
      <c r="C4723" s="8" t="str">
        <f t="shared" si="891"/>
        <v>Tue</v>
      </c>
      <c r="E4723" s="10">
        <v>29</v>
      </c>
      <c r="F4723" s="9">
        <v>41653</v>
      </c>
      <c r="G4723" s="9">
        <v>17402</v>
      </c>
      <c r="H4723" s="61">
        <v>15821</v>
      </c>
      <c r="I4723" s="9">
        <v>2940</v>
      </c>
      <c r="J4723" s="9">
        <v>0</v>
      </c>
      <c r="K4723" s="9">
        <v>54980</v>
      </c>
      <c r="L4723" s="16">
        <v>25361</v>
      </c>
      <c r="M4723" s="16">
        <v>0</v>
      </c>
      <c r="O4723" s="11">
        <f t="shared" si="883"/>
        <v>158157</v>
      </c>
      <c r="P4723" s="11">
        <v>50830</v>
      </c>
      <c r="Q4723" s="11">
        <f t="shared" si="884"/>
        <v>4150</v>
      </c>
      <c r="S4723" s="11">
        <f t="shared" si="892"/>
        <v>107327</v>
      </c>
      <c r="T4723" s="11">
        <f t="shared" si="893"/>
        <v>107327</v>
      </c>
      <c r="U4723" s="11">
        <f t="shared" si="894"/>
        <v>15394</v>
      </c>
      <c r="V4723" s="11">
        <f t="shared" si="882"/>
        <v>81966</v>
      </c>
      <c r="W4723" s="12">
        <f t="shared" si="895"/>
        <v>0.7637034483401195</v>
      </c>
      <c r="X4723" s="11">
        <f t="shared" si="896"/>
        <v>25361</v>
      </c>
      <c r="Y4723" s="12">
        <f t="shared" si="897"/>
        <v>0.23629655165988056</v>
      </c>
      <c r="AH4723" s="11"/>
    </row>
    <row r="4724" spans="1:34">
      <c r="A4724" s="1">
        <v>39421</v>
      </c>
      <c r="B4724" s="7" t="s">
        <v>68</v>
      </c>
      <c r="C4724" s="8" t="str">
        <f t="shared" si="891"/>
        <v>Wed</v>
      </c>
      <c r="E4724" s="10">
        <v>31</v>
      </c>
      <c r="F4724" s="9">
        <v>46307</v>
      </c>
      <c r="G4724" s="9">
        <v>19102</v>
      </c>
      <c r="H4724" s="61">
        <v>17014</v>
      </c>
      <c r="I4724" s="9">
        <v>3402</v>
      </c>
      <c r="J4724" s="9">
        <v>18</v>
      </c>
      <c r="K4724" s="9">
        <v>24147</v>
      </c>
      <c r="L4724" s="16">
        <v>28403</v>
      </c>
      <c r="M4724" s="16">
        <v>0</v>
      </c>
      <c r="O4724" s="11">
        <f t="shared" si="883"/>
        <v>138393</v>
      </c>
      <c r="P4724" s="11">
        <v>19395</v>
      </c>
      <c r="Q4724" s="11">
        <f t="shared" si="884"/>
        <v>4752</v>
      </c>
      <c r="S4724" s="11">
        <f t="shared" si="892"/>
        <v>118998</v>
      </c>
      <c r="T4724" s="11">
        <f t="shared" si="893"/>
        <v>118998</v>
      </c>
      <c r="U4724" s="11">
        <f t="shared" si="894"/>
        <v>11671</v>
      </c>
      <c r="V4724" s="11">
        <f t="shared" si="882"/>
        <v>90595</v>
      </c>
      <c r="W4724" s="12">
        <f t="shared" si="895"/>
        <v>0.76131531622380211</v>
      </c>
      <c r="X4724" s="11">
        <f t="shared" si="896"/>
        <v>28403</v>
      </c>
      <c r="Y4724" s="12">
        <f t="shared" si="897"/>
        <v>0.23868468377619792</v>
      </c>
      <c r="AH4724" s="11"/>
    </row>
    <row r="4725" spans="1:34">
      <c r="A4725" s="1">
        <v>39422</v>
      </c>
      <c r="B4725" s="7" t="s">
        <v>68</v>
      </c>
      <c r="C4725" s="8" t="str">
        <f t="shared" si="891"/>
        <v>Thur</v>
      </c>
      <c r="E4725" s="10">
        <v>36</v>
      </c>
      <c r="F4725" s="9">
        <v>48612</v>
      </c>
      <c r="G4725" s="9">
        <v>19897</v>
      </c>
      <c r="H4725" s="61">
        <v>18334</v>
      </c>
      <c r="I4725" s="9">
        <v>3908</v>
      </c>
      <c r="J4725" s="9">
        <v>0</v>
      </c>
      <c r="K4725" s="9">
        <v>5683</v>
      </c>
      <c r="L4725" s="16">
        <v>30916</v>
      </c>
      <c r="M4725" s="16">
        <v>0</v>
      </c>
      <c r="O4725" s="11">
        <f t="shared" si="883"/>
        <v>127350</v>
      </c>
      <c r="P4725" s="11">
        <v>828</v>
      </c>
      <c r="Q4725" s="11">
        <f t="shared" si="884"/>
        <v>4855</v>
      </c>
      <c r="S4725" s="11">
        <f t="shared" si="892"/>
        <v>126522</v>
      </c>
      <c r="T4725" s="11">
        <f t="shared" si="893"/>
        <v>126522</v>
      </c>
      <c r="U4725" s="11">
        <f t="shared" si="894"/>
        <v>7524</v>
      </c>
      <c r="V4725" s="11">
        <f t="shared" si="882"/>
        <v>95606</v>
      </c>
      <c r="W4725" s="12">
        <f t="shared" si="895"/>
        <v>0.75564723921531429</v>
      </c>
      <c r="X4725" s="11">
        <f t="shared" si="896"/>
        <v>30916</v>
      </c>
      <c r="Y4725" s="12">
        <f t="shared" si="897"/>
        <v>0.24435276078468568</v>
      </c>
      <c r="AH4725" s="11"/>
    </row>
    <row r="4726" spans="1:34">
      <c r="A4726" s="1">
        <v>39423</v>
      </c>
      <c r="B4726" s="7" t="s">
        <v>68</v>
      </c>
      <c r="C4726" s="8" t="str">
        <f t="shared" si="891"/>
        <v>Fri</v>
      </c>
      <c r="E4726" s="10">
        <v>25</v>
      </c>
      <c r="F4726" s="9">
        <v>35211</v>
      </c>
      <c r="G4726" s="9">
        <v>17112</v>
      </c>
      <c r="H4726" s="61">
        <v>14100</v>
      </c>
      <c r="I4726" s="9">
        <v>1416</v>
      </c>
      <c r="J4726" s="9">
        <v>0</v>
      </c>
      <c r="K4726" s="9">
        <v>14773</v>
      </c>
      <c r="L4726" s="16">
        <v>24791</v>
      </c>
      <c r="M4726" s="16">
        <v>0</v>
      </c>
      <c r="O4726" s="11">
        <f t="shared" si="883"/>
        <v>107403</v>
      </c>
      <c r="P4726" s="11">
        <v>10617</v>
      </c>
      <c r="Q4726" s="11">
        <f t="shared" si="884"/>
        <v>4156</v>
      </c>
      <c r="S4726" s="11">
        <f t="shared" si="892"/>
        <v>96786</v>
      </c>
      <c r="T4726" s="11">
        <f t="shared" si="893"/>
        <v>96786</v>
      </c>
      <c r="U4726" s="11">
        <f t="shared" si="894"/>
        <v>-29736</v>
      </c>
      <c r="V4726" s="11">
        <f t="shared" si="882"/>
        <v>71995</v>
      </c>
      <c r="W4726" s="12">
        <f t="shared" si="895"/>
        <v>0.74385758270824298</v>
      </c>
      <c r="X4726" s="11">
        <f t="shared" si="896"/>
        <v>24791</v>
      </c>
      <c r="Y4726" s="12">
        <f t="shared" si="897"/>
        <v>0.25614241729175707</v>
      </c>
      <c r="AH4726" s="11"/>
    </row>
    <row r="4727" spans="1:34">
      <c r="A4727" s="1">
        <v>39424</v>
      </c>
      <c r="B4727" s="7" t="s">
        <v>68</v>
      </c>
      <c r="C4727" s="8" t="str">
        <f t="shared" si="891"/>
        <v>Sat</v>
      </c>
      <c r="E4727" s="10">
        <v>18</v>
      </c>
      <c r="F4727" s="9">
        <v>23799</v>
      </c>
      <c r="G4727" s="9">
        <v>14192</v>
      </c>
      <c r="H4727" s="61">
        <v>10246</v>
      </c>
      <c r="I4727" s="9">
        <v>51</v>
      </c>
      <c r="J4727" s="9">
        <v>0</v>
      </c>
      <c r="K4727" s="9">
        <v>15187</v>
      </c>
      <c r="L4727" s="16">
        <v>19997</v>
      </c>
      <c r="M4727" s="16">
        <v>0</v>
      </c>
      <c r="O4727" s="11">
        <f t="shared" si="883"/>
        <v>83472</v>
      </c>
      <c r="P4727" s="11">
        <v>11893</v>
      </c>
      <c r="Q4727" s="11">
        <f t="shared" si="884"/>
        <v>3294</v>
      </c>
      <c r="S4727" s="11">
        <f t="shared" si="892"/>
        <v>71579</v>
      </c>
      <c r="T4727" s="11">
        <f t="shared" si="893"/>
        <v>71579</v>
      </c>
      <c r="U4727" s="11">
        <f t="shared" si="894"/>
        <v>-25207</v>
      </c>
      <c r="V4727" s="11">
        <f t="shared" si="882"/>
        <v>51582</v>
      </c>
      <c r="W4727" s="12">
        <f t="shared" si="895"/>
        <v>0.72063035247768203</v>
      </c>
      <c r="X4727" s="11">
        <f t="shared" si="896"/>
        <v>19997</v>
      </c>
      <c r="Y4727" s="12">
        <f t="shared" si="897"/>
        <v>0.27936964752231802</v>
      </c>
      <c r="AH4727" s="11"/>
    </row>
    <row r="4728" spans="1:34">
      <c r="A4728" s="1">
        <v>39425</v>
      </c>
      <c r="B4728" s="7" t="s">
        <v>68</v>
      </c>
      <c r="C4728" s="8" t="str">
        <f t="shared" si="891"/>
        <v>Sun</v>
      </c>
      <c r="E4728" s="10">
        <v>9</v>
      </c>
      <c r="F4728" s="9">
        <v>14171</v>
      </c>
      <c r="G4728" s="9">
        <v>11353</v>
      </c>
      <c r="H4728" s="61">
        <v>6936</v>
      </c>
      <c r="I4728" s="9">
        <v>0</v>
      </c>
      <c r="J4728" s="9">
        <v>0</v>
      </c>
      <c r="K4728" s="9">
        <v>3095</v>
      </c>
      <c r="L4728" s="16">
        <v>15916</v>
      </c>
      <c r="M4728" s="16">
        <v>0</v>
      </c>
      <c r="O4728" s="11">
        <f t="shared" si="883"/>
        <v>51471</v>
      </c>
      <c r="P4728" s="11">
        <v>0</v>
      </c>
      <c r="Q4728" s="11">
        <f t="shared" si="884"/>
        <v>3095</v>
      </c>
      <c r="S4728" s="11">
        <f t="shared" si="892"/>
        <v>51471</v>
      </c>
      <c r="T4728" s="11">
        <f t="shared" si="893"/>
        <v>51471</v>
      </c>
      <c r="U4728" s="11">
        <f t="shared" si="894"/>
        <v>-20108</v>
      </c>
      <c r="V4728" s="11">
        <f t="shared" si="882"/>
        <v>35555</v>
      </c>
      <c r="W4728" s="12">
        <f t="shared" si="895"/>
        <v>0.69077733092420979</v>
      </c>
      <c r="X4728" s="11">
        <f t="shared" si="896"/>
        <v>15916</v>
      </c>
      <c r="Y4728" s="12">
        <f t="shared" si="897"/>
        <v>0.30922266907579027</v>
      </c>
      <c r="AH4728" s="11"/>
    </row>
    <row r="4729" spans="1:34">
      <c r="A4729" s="1">
        <v>39426</v>
      </c>
      <c r="B4729" s="7" t="s">
        <v>68</v>
      </c>
      <c r="C4729" s="8" t="str">
        <f t="shared" si="891"/>
        <v>Mon</v>
      </c>
      <c r="E4729" s="10">
        <v>2</v>
      </c>
      <c r="F4729" s="9">
        <v>8786</v>
      </c>
      <c r="G4729" s="9">
        <v>10517</v>
      </c>
      <c r="H4729" s="61">
        <v>5705</v>
      </c>
      <c r="I4729" s="9">
        <v>0</v>
      </c>
      <c r="J4729" s="9">
        <v>0</v>
      </c>
      <c r="K4729" s="9">
        <v>12017</v>
      </c>
      <c r="L4729" s="16">
        <v>14031</v>
      </c>
      <c r="M4729" s="16">
        <v>0</v>
      </c>
      <c r="O4729" s="11">
        <f t="shared" si="883"/>
        <v>51056</v>
      </c>
      <c r="P4729" s="11">
        <v>8358</v>
      </c>
      <c r="Q4729" s="11">
        <f t="shared" si="884"/>
        <v>3659</v>
      </c>
      <c r="S4729" s="11">
        <f t="shared" si="892"/>
        <v>42698</v>
      </c>
      <c r="T4729" s="11">
        <f t="shared" si="893"/>
        <v>42698</v>
      </c>
      <c r="U4729" s="11">
        <f t="shared" si="894"/>
        <v>-8773</v>
      </c>
      <c r="V4729" s="11">
        <f t="shared" si="882"/>
        <v>28667</v>
      </c>
      <c r="W4729" s="12">
        <f t="shared" si="895"/>
        <v>0.67138976064452671</v>
      </c>
      <c r="X4729" s="11">
        <f t="shared" si="896"/>
        <v>14031</v>
      </c>
      <c r="Y4729" s="12">
        <f t="shared" si="897"/>
        <v>0.32861023935547334</v>
      </c>
      <c r="AH4729" s="11"/>
    </row>
    <row r="4730" spans="1:34">
      <c r="A4730" s="1">
        <v>39427</v>
      </c>
      <c r="B4730" s="7" t="s">
        <v>68</v>
      </c>
      <c r="C4730" s="8" t="str">
        <f t="shared" si="891"/>
        <v>Tue</v>
      </c>
      <c r="E4730" s="10">
        <v>12</v>
      </c>
      <c r="F4730" s="9">
        <v>14065</v>
      </c>
      <c r="G4730" s="9">
        <v>12102</v>
      </c>
      <c r="H4730" s="61">
        <v>7839</v>
      </c>
      <c r="I4730" s="9">
        <v>0</v>
      </c>
      <c r="J4730" s="9">
        <v>0</v>
      </c>
      <c r="K4730" s="9">
        <v>25404</v>
      </c>
      <c r="L4730" s="16">
        <v>16449</v>
      </c>
      <c r="M4730" s="16">
        <v>0</v>
      </c>
      <c r="O4730" s="11">
        <f t="shared" si="883"/>
        <v>75859</v>
      </c>
      <c r="P4730" s="11">
        <v>22607</v>
      </c>
      <c r="Q4730" s="11">
        <f t="shared" si="884"/>
        <v>2797</v>
      </c>
      <c r="S4730" s="11">
        <f t="shared" si="892"/>
        <v>53252</v>
      </c>
      <c r="T4730" s="11">
        <f t="shared" si="893"/>
        <v>53252</v>
      </c>
      <c r="U4730" s="11">
        <f t="shared" si="894"/>
        <v>10554</v>
      </c>
      <c r="V4730" s="11">
        <f t="shared" si="882"/>
        <v>36803</v>
      </c>
      <c r="W4730" s="12">
        <f t="shared" si="895"/>
        <v>0.6911101930443927</v>
      </c>
      <c r="X4730" s="11">
        <f t="shared" si="896"/>
        <v>16449</v>
      </c>
      <c r="Y4730" s="12">
        <f t="shared" si="897"/>
        <v>0.3088898069556073</v>
      </c>
      <c r="AH4730" s="11"/>
    </row>
    <row r="4731" spans="1:34">
      <c r="A4731" s="1">
        <v>39428</v>
      </c>
      <c r="B4731" s="7" t="s">
        <v>68</v>
      </c>
      <c r="C4731" s="8" t="str">
        <f t="shared" si="891"/>
        <v>Wed</v>
      </c>
      <c r="E4731" s="10">
        <v>5</v>
      </c>
      <c r="F4731" s="9">
        <v>10998</v>
      </c>
      <c r="G4731" s="9">
        <v>11386</v>
      </c>
      <c r="H4731" s="61">
        <v>7008</v>
      </c>
      <c r="I4731" s="9">
        <v>0</v>
      </c>
      <c r="J4731" s="9">
        <v>0</v>
      </c>
      <c r="K4731" s="9">
        <v>3026</v>
      </c>
      <c r="L4731" s="16">
        <v>15457</v>
      </c>
      <c r="M4731" s="16">
        <v>0</v>
      </c>
      <c r="O4731" s="11">
        <f t="shared" si="883"/>
        <v>47875</v>
      </c>
      <c r="P4731" s="11">
        <v>0</v>
      </c>
      <c r="Q4731" s="11">
        <f t="shared" si="884"/>
        <v>3026</v>
      </c>
      <c r="S4731" s="11">
        <f t="shared" si="892"/>
        <v>47875</v>
      </c>
      <c r="T4731" s="11">
        <f t="shared" si="893"/>
        <v>47875</v>
      </c>
      <c r="U4731" s="11">
        <f t="shared" si="894"/>
        <v>-5377</v>
      </c>
      <c r="V4731" s="11">
        <f t="shared" si="882"/>
        <v>32418</v>
      </c>
      <c r="W4731" s="12">
        <f t="shared" si="895"/>
        <v>0.67713838120104441</v>
      </c>
      <c r="X4731" s="11">
        <f t="shared" si="896"/>
        <v>15457</v>
      </c>
      <c r="Y4731" s="12">
        <f t="shared" si="897"/>
        <v>0.32286161879895564</v>
      </c>
      <c r="AH4731" s="11"/>
    </row>
    <row r="4732" spans="1:34">
      <c r="A4732" s="1">
        <v>39429</v>
      </c>
      <c r="B4732" s="7" t="s">
        <v>68</v>
      </c>
      <c r="C4732" s="8" t="str">
        <f t="shared" si="891"/>
        <v>Thur</v>
      </c>
      <c r="E4732" s="10">
        <v>17</v>
      </c>
      <c r="F4732" s="9">
        <v>23666</v>
      </c>
      <c r="G4732" s="9">
        <v>14474</v>
      </c>
      <c r="H4732" s="61">
        <v>10653</v>
      </c>
      <c r="I4732" s="9">
        <v>124</v>
      </c>
      <c r="J4732" s="9">
        <v>0</v>
      </c>
      <c r="K4732" s="9">
        <v>21957</v>
      </c>
      <c r="L4732" s="16">
        <v>20411</v>
      </c>
      <c r="M4732" s="16">
        <v>0</v>
      </c>
      <c r="O4732" s="11">
        <f t="shared" si="883"/>
        <v>91285</v>
      </c>
      <c r="P4732" s="11">
        <v>18641</v>
      </c>
      <c r="Q4732" s="11">
        <f t="shared" si="884"/>
        <v>3316</v>
      </c>
      <c r="S4732" s="11">
        <f t="shared" si="892"/>
        <v>72644</v>
      </c>
      <c r="T4732" s="11">
        <f t="shared" si="893"/>
        <v>72644</v>
      </c>
      <c r="U4732" s="11">
        <f t="shared" si="894"/>
        <v>24769</v>
      </c>
      <c r="V4732" s="11">
        <f t="shared" si="882"/>
        <v>52233</v>
      </c>
      <c r="W4732" s="12">
        <f t="shared" si="895"/>
        <v>0.71902703595616979</v>
      </c>
      <c r="X4732" s="11">
        <f t="shared" si="896"/>
        <v>20411</v>
      </c>
      <c r="Y4732" s="12">
        <f t="shared" si="897"/>
        <v>0.28097296404383021</v>
      </c>
      <c r="AH4732" s="11"/>
    </row>
    <row r="4733" spans="1:34">
      <c r="A4733" s="1">
        <v>39430</v>
      </c>
      <c r="B4733" s="7" t="s">
        <v>68</v>
      </c>
      <c r="C4733" s="8" t="str">
        <f t="shared" si="891"/>
        <v>Fri</v>
      </c>
      <c r="E4733" s="10">
        <v>23</v>
      </c>
      <c r="F4733" s="9">
        <v>29583</v>
      </c>
      <c r="G4733" s="9">
        <v>15811</v>
      </c>
      <c r="H4733" s="61">
        <v>12399</v>
      </c>
      <c r="I4733" s="9">
        <v>355</v>
      </c>
      <c r="J4733" s="9">
        <v>0</v>
      </c>
      <c r="K4733" s="9">
        <v>3817</v>
      </c>
      <c r="L4733" s="16">
        <v>23032</v>
      </c>
      <c r="M4733" s="16">
        <v>0</v>
      </c>
      <c r="O4733" s="11">
        <f t="shared" si="883"/>
        <v>84997</v>
      </c>
      <c r="P4733" s="11">
        <v>0</v>
      </c>
      <c r="Q4733" s="11">
        <f t="shared" si="884"/>
        <v>3817</v>
      </c>
      <c r="S4733" s="11">
        <f t="shared" si="892"/>
        <v>84997</v>
      </c>
      <c r="T4733" s="11">
        <f t="shared" si="893"/>
        <v>84997</v>
      </c>
      <c r="U4733" s="11">
        <f t="shared" si="894"/>
        <v>12353</v>
      </c>
      <c r="V4733" s="11">
        <f t="shared" si="882"/>
        <v>61965</v>
      </c>
      <c r="W4733" s="12">
        <f t="shared" si="895"/>
        <v>0.72902573031989359</v>
      </c>
      <c r="X4733" s="11">
        <f t="shared" si="896"/>
        <v>23032</v>
      </c>
      <c r="Y4733" s="12">
        <f t="shared" si="897"/>
        <v>0.27097426968010635</v>
      </c>
      <c r="AH4733" s="11"/>
    </row>
    <row r="4734" spans="1:34">
      <c r="A4734" s="1">
        <v>39431</v>
      </c>
      <c r="B4734" s="7" t="s">
        <v>68</v>
      </c>
      <c r="C4734" s="8" t="str">
        <f t="shared" si="891"/>
        <v>Sat</v>
      </c>
      <c r="E4734" s="10">
        <v>27</v>
      </c>
      <c r="F4734" s="9">
        <v>37860</v>
      </c>
      <c r="G4734" s="9">
        <v>17150</v>
      </c>
      <c r="H4734" s="61">
        <v>14081</v>
      </c>
      <c r="I4734" s="9">
        <v>1202</v>
      </c>
      <c r="J4734" s="9">
        <v>0</v>
      </c>
      <c r="K4734" s="9">
        <v>4021</v>
      </c>
      <c r="L4734" s="16">
        <v>25788</v>
      </c>
      <c r="M4734" s="16">
        <v>0</v>
      </c>
      <c r="O4734" s="11">
        <f t="shared" si="883"/>
        <v>100102</v>
      </c>
      <c r="P4734" s="11">
        <v>0</v>
      </c>
      <c r="Q4734" s="11">
        <f t="shared" si="884"/>
        <v>4021</v>
      </c>
      <c r="S4734" s="11">
        <f t="shared" si="892"/>
        <v>100102</v>
      </c>
      <c r="T4734" s="11">
        <f t="shared" si="893"/>
        <v>100102</v>
      </c>
      <c r="U4734" s="11">
        <f t="shared" si="894"/>
        <v>15105</v>
      </c>
      <c r="V4734" s="11">
        <f t="shared" si="882"/>
        <v>74314</v>
      </c>
      <c r="W4734" s="12">
        <f t="shared" si="895"/>
        <v>0.74238276957503346</v>
      </c>
      <c r="X4734" s="11">
        <f t="shared" si="896"/>
        <v>25788</v>
      </c>
      <c r="Y4734" s="12">
        <f t="shared" si="897"/>
        <v>0.25761723042496654</v>
      </c>
      <c r="AH4734" s="11"/>
    </row>
    <row r="4735" spans="1:34">
      <c r="A4735" s="1">
        <v>39432</v>
      </c>
      <c r="B4735" s="7" t="s">
        <v>68</v>
      </c>
      <c r="C4735" s="8" t="str">
        <f t="shared" si="891"/>
        <v>Sun</v>
      </c>
      <c r="E4735" s="10">
        <v>26</v>
      </c>
      <c r="F4735" s="9">
        <v>40042</v>
      </c>
      <c r="G4735" s="9">
        <v>17839</v>
      </c>
      <c r="H4735" s="61">
        <v>14839</v>
      </c>
      <c r="I4735" s="9">
        <v>2061</v>
      </c>
      <c r="J4735" s="9">
        <v>0</v>
      </c>
      <c r="K4735" s="9">
        <v>4260</v>
      </c>
      <c r="L4735" s="16">
        <v>27017</v>
      </c>
      <c r="M4735" s="16">
        <v>0</v>
      </c>
      <c r="O4735" s="11">
        <f t="shared" si="883"/>
        <v>106058</v>
      </c>
      <c r="P4735" s="11">
        <v>0</v>
      </c>
      <c r="Q4735" s="11">
        <f t="shared" si="884"/>
        <v>4260</v>
      </c>
      <c r="S4735" s="11">
        <f t="shared" si="892"/>
        <v>106058</v>
      </c>
      <c r="T4735" s="11">
        <f t="shared" si="893"/>
        <v>106058</v>
      </c>
      <c r="U4735" s="11">
        <f t="shared" si="894"/>
        <v>5956</v>
      </c>
      <c r="V4735" s="11">
        <f t="shared" si="882"/>
        <v>79041</v>
      </c>
      <c r="W4735" s="12">
        <f t="shared" si="895"/>
        <v>0.74526202643836392</v>
      </c>
      <c r="X4735" s="11">
        <f t="shared" si="896"/>
        <v>27017</v>
      </c>
      <c r="Y4735" s="12">
        <f t="shared" si="897"/>
        <v>0.25473797356163608</v>
      </c>
      <c r="AH4735" s="11"/>
    </row>
    <row r="4736" spans="1:34">
      <c r="A4736" s="1">
        <v>39433</v>
      </c>
      <c r="B4736" s="7" t="s">
        <v>68</v>
      </c>
      <c r="C4736" s="8" t="str">
        <f t="shared" si="891"/>
        <v>Mon</v>
      </c>
      <c r="E4736" s="10">
        <v>32</v>
      </c>
      <c r="F4736" s="9">
        <v>45609</v>
      </c>
      <c r="G4736" s="9">
        <v>19424</v>
      </c>
      <c r="H4736" s="61">
        <v>15965</v>
      </c>
      <c r="I4736" s="9">
        <v>3232</v>
      </c>
      <c r="J4736" s="9">
        <v>5</v>
      </c>
      <c r="K4736" s="9">
        <v>4744</v>
      </c>
      <c r="L4736" s="16">
        <v>30005</v>
      </c>
      <c r="M4736" s="16">
        <v>0</v>
      </c>
      <c r="O4736" s="11">
        <f t="shared" si="883"/>
        <v>118984</v>
      </c>
      <c r="P4736" s="11">
        <v>0</v>
      </c>
      <c r="Q4736" s="11">
        <f t="shared" si="884"/>
        <v>4744</v>
      </c>
      <c r="S4736" s="11">
        <f t="shared" si="892"/>
        <v>118984</v>
      </c>
      <c r="T4736" s="11">
        <f t="shared" si="893"/>
        <v>118984</v>
      </c>
      <c r="U4736" s="11">
        <f t="shared" si="894"/>
        <v>12926</v>
      </c>
      <c r="V4736" s="11">
        <f t="shared" si="882"/>
        <v>88979</v>
      </c>
      <c r="W4736" s="12">
        <f t="shared" si="895"/>
        <v>0.74782323673771267</v>
      </c>
      <c r="X4736" s="11">
        <f t="shared" si="896"/>
        <v>30005</v>
      </c>
      <c r="Y4736" s="12">
        <f t="shared" si="897"/>
        <v>0.25217676326228738</v>
      </c>
      <c r="AH4736" s="11"/>
    </row>
    <row r="4737" spans="1:34">
      <c r="A4737" s="1">
        <v>39434</v>
      </c>
      <c r="B4737" s="7" t="s">
        <v>68</v>
      </c>
      <c r="C4737" s="8" t="str">
        <f t="shared" si="891"/>
        <v>Tue</v>
      </c>
      <c r="E4737" s="10">
        <v>30</v>
      </c>
      <c r="F4737" s="9">
        <v>40031</v>
      </c>
      <c r="G4737" s="9">
        <v>18569</v>
      </c>
      <c r="H4737" s="61">
        <v>15353</v>
      </c>
      <c r="I4737" s="9">
        <v>2516</v>
      </c>
      <c r="J4737" s="9">
        <v>0</v>
      </c>
      <c r="K4737" s="9">
        <v>4340</v>
      </c>
      <c r="L4737" s="16">
        <v>27231</v>
      </c>
      <c r="M4737" s="16">
        <v>0</v>
      </c>
      <c r="O4737" s="11">
        <f t="shared" si="883"/>
        <v>108040</v>
      </c>
      <c r="P4737" s="11">
        <v>0</v>
      </c>
      <c r="Q4737" s="11">
        <f t="shared" si="884"/>
        <v>4340</v>
      </c>
      <c r="S4737" s="11">
        <f t="shared" si="892"/>
        <v>108040</v>
      </c>
      <c r="T4737" s="11">
        <f t="shared" si="893"/>
        <v>108040</v>
      </c>
      <c r="U4737" s="11">
        <f t="shared" si="894"/>
        <v>-10944</v>
      </c>
      <c r="V4737" s="11">
        <f t="shared" si="882"/>
        <v>80809</v>
      </c>
      <c r="W4737" s="12">
        <f t="shared" si="895"/>
        <v>0.74795446131062571</v>
      </c>
      <c r="X4737" s="11">
        <f t="shared" si="896"/>
        <v>27231</v>
      </c>
      <c r="Y4737" s="12">
        <f t="shared" si="897"/>
        <v>0.25204553868937429</v>
      </c>
      <c r="AH4737" s="11"/>
    </row>
    <row r="4738" spans="1:34">
      <c r="A4738" s="1">
        <v>39435</v>
      </c>
      <c r="B4738" s="7" t="s">
        <v>68</v>
      </c>
      <c r="C4738" s="8" t="str">
        <f t="shared" si="891"/>
        <v>Wed</v>
      </c>
      <c r="E4738" s="10">
        <v>27</v>
      </c>
      <c r="F4738" s="9">
        <v>38840</v>
      </c>
      <c r="G4738" s="9">
        <v>18184</v>
      </c>
      <c r="H4738" s="61">
        <v>15145</v>
      </c>
      <c r="I4738" s="9">
        <v>2036</v>
      </c>
      <c r="J4738" s="9">
        <v>0</v>
      </c>
      <c r="K4738" s="9">
        <v>4100</v>
      </c>
      <c r="L4738" s="16">
        <v>26585</v>
      </c>
      <c r="M4738" s="16">
        <v>0</v>
      </c>
      <c r="O4738" s="11">
        <f t="shared" si="883"/>
        <v>104890</v>
      </c>
      <c r="P4738" s="11">
        <v>0</v>
      </c>
      <c r="Q4738" s="11">
        <f t="shared" si="884"/>
        <v>4100</v>
      </c>
      <c r="S4738" s="11">
        <f t="shared" si="892"/>
        <v>104890</v>
      </c>
      <c r="T4738" s="11">
        <f t="shared" si="893"/>
        <v>104890</v>
      </c>
      <c r="U4738" s="11">
        <f t="shared" si="894"/>
        <v>-3150</v>
      </c>
      <c r="V4738" s="11">
        <f t="shared" si="882"/>
        <v>78305</v>
      </c>
      <c r="W4738" s="12">
        <f t="shared" si="895"/>
        <v>0.74654399847459241</v>
      </c>
      <c r="X4738" s="11">
        <f t="shared" si="896"/>
        <v>26585</v>
      </c>
      <c r="Y4738" s="12">
        <f t="shared" si="897"/>
        <v>0.25345600152540759</v>
      </c>
      <c r="AH4738" s="11"/>
    </row>
    <row r="4739" spans="1:34">
      <c r="A4739" s="1">
        <v>39436</v>
      </c>
      <c r="B4739" s="7" t="s">
        <v>68</v>
      </c>
      <c r="C4739" s="8" t="str">
        <f t="shared" si="891"/>
        <v>Thur</v>
      </c>
      <c r="E4739" s="10">
        <v>26</v>
      </c>
      <c r="F4739" s="9">
        <v>35790</v>
      </c>
      <c r="G4739" s="9">
        <v>17387</v>
      </c>
      <c r="H4739" s="61">
        <v>14375</v>
      </c>
      <c r="I4739" s="9">
        <v>1322</v>
      </c>
      <c r="J4739" s="9">
        <v>0</v>
      </c>
      <c r="K4739" s="9">
        <v>18567</v>
      </c>
      <c r="L4739" s="16">
        <v>25394</v>
      </c>
      <c r="M4739" s="16">
        <v>0</v>
      </c>
      <c r="O4739" s="11">
        <f t="shared" si="883"/>
        <v>112835</v>
      </c>
      <c r="P4739" s="11">
        <v>14518</v>
      </c>
      <c r="Q4739" s="11">
        <f t="shared" si="884"/>
        <v>4049</v>
      </c>
      <c r="S4739" s="11">
        <f t="shared" si="892"/>
        <v>98317</v>
      </c>
      <c r="T4739" s="11">
        <f t="shared" si="893"/>
        <v>98317</v>
      </c>
      <c r="U4739" s="11">
        <f t="shared" si="894"/>
        <v>-6573</v>
      </c>
      <c r="V4739" s="11">
        <f t="shared" ref="V4739:V4802" si="898">SUM(F4739:K4739)-P4739</f>
        <v>72923</v>
      </c>
      <c r="W4739" s="12">
        <f t="shared" si="895"/>
        <v>0.74171303029994817</v>
      </c>
      <c r="X4739" s="11">
        <f t="shared" si="896"/>
        <v>25394</v>
      </c>
      <c r="Y4739" s="12">
        <f t="shared" si="897"/>
        <v>0.25828696970005188</v>
      </c>
      <c r="AH4739" s="11"/>
    </row>
    <row r="4740" spans="1:34">
      <c r="A4740" s="1">
        <v>39437</v>
      </c>
      <c r="B4740" s="7" t="s">
        <v>68</v>
      </c>
      <c r="C4740" s="8" t="str">
        <f t="shared" si="891"/>
        <v>Fri</v>
      </c>
      <c r="E4740" s="10">
        <v>23</v>
      </c>
      <c r="F4740" s="9">
        <v>32627</v>
      </c>
      <c r="G4740" s="9">
        <v>16566</v>
      </c>
      <c r="H4740" s="61">
        <v>13000</v>
      </c>
      <c r="I4740" s="9">
        <v>740</v>
      </c>
      <c r="J4740" s="9">
        <v>0</v>
      </c>
      <c r="K4740" s="9">
        <v>3857</v>
      </c>
      <c r="L4740" s="16">
        <v>23534</v>
      </c>
      <c r="M4740" s="16">
        <v>0</v>
      </c>
      <c r="O4740" s="11">
        <f t="shared" ref="O4740:O4803" si="899">SUM(F4740:M4740)</f>
        <v>90324</v>
      </c>
      <c r="P4740" s="11">
        <v>0</v>
      </c>
      <c r="Q4740" s="11">
        <f t="shared" ref="Q4740:Q4803" si="900">K4740-P4740</f>
        <v>3857</v>
      </c>
      <c r="S4740" s="11">
        <f t="shared" si="892"/>
        <v>90324</v>
      </c>
      <c r="T4740" s="11">
        <f t="shared" si="893"/>
        <v>90324</v>
      </c>
      <c r="U4740" s="11">
        <f t="shared" si="894"/>
        <v>-7993</v>
      </c>
      <c r="V4740" s="11">
        <f t="shared" si="898"/>
        <v>66790</v>
      </c>
      <c r="W4740" s="12">
        <f t="shared" si="895"/>
        <v>0.73944909437137418</v>
      </c>
      <c r="X4740" s="11">
        <f t="shared" si="896"/>
        <v>23534</v>
      </c>
      <c r="Y4740" s="12">
        <f t="shared" si="897"/>
        <v>0.26055090562862582</v>
      </c>
      <c r="AH4740" s="11"/>
    </row>
    <row r="4741" spans="1:34">
      <c r="A4741" s="1">
        <v>39438</v>
      </c>
      <c r="B4741" s="7" t="s">
        <v>68</v>
      </c>
      <c r="C4741" s="8" t="str">
        <f t="shared" si="891"/>
        <v>Sat</v>
      </c>
      <c r="E4741" s="10">
        <v>19</v>
      </c>
      <c r="F4741" s="9">
        <v>26441</v>
      </c>
      <c r="G4741" s="9">
        <v>14932</v>
      </c>
      <c r="H4741" s="61">
        <v>10709</v>
      </c>
      <c r="I4741" s="9">
        <v>327</v>
      </c>
      <c r="J4741" s="9">
        <v>0</v>
      </c>
      <c r="K4741" s="9">
        <v>3599</v>
      </c>
      <c r="L4741" s="16">
        <v>21085</v>
      </c>
      <c r="M4741" s="16">
        <v>0</v>
      </c>
      <c r="O4741" s="11">
        <f t="shared" si="899"/>
        <v>77093</v>
      </c>
      <c r="P4741" s="11">
        <v>0</v>
      </c>
      <c r="Q4741" s="11">
        <f t="shared" si="900"/>
        <v>3599</v>
      </c>
      <c r="S4741" s="11">
        <f t="shared" si="892"/>
        <v>77093</v>
      </c>
      <c r="T4741" s="11">
        <f t="shared" si="893"/>
        <v>77093</v>
      </c>
      <c r="U4741" s="11">
        <f t="shared" si="894"/>
        <v>-13231</v>
      </c>
      <c r="V4741" s="11">
        <f t="shared" si="898"/>
        <v>56008</v>
      </c>
      <c r="W4741" s="12">
        <f t="shared" si="895"/>
        <v>0.72649916334816389</v>
      </c>
      <c r="X4741" s="11">
        <f t="shared" si="896"/>
        <v>21085</v>
      </c>
      <c r="Y4741" s="12">
        <f t="shared" si="897"/>
        <v>0.27350083665183611</v>
      </c>
      <c r="AH4741" s="11"/>
    </row>
    <row r="4742" spans="1:34">
      <c r="A4742" s="1">
        <v>39439</v>
      </c>
      <c r="B4742" s="7" t="s">
        <v>68</v>
      </c>
      <c r="C4742" s="8" t="str">
        <f t="shared" si="891"/>
        <v>Sun</v>
      </c>
      <c r="E4742" s="10">
        <v>11</v>
      </c>
      <c r="F4742" s="9">
        <v>19167</v>
      </c>
      <c r="G4742" s="9">
        <v>12953</v>
      </c>
      <c r="H4742" s="61">
        <v>8133</v>
      </c>
      <c r="I4742" s="9">
        <v>127</v>
      </c>
      <c r="J4742" s="9">
        <v>0</v>
      </c>
      <c r="K4742" s="9">
        <v>3488</v>
      </c>
      <c r="L4742" s="16">
        <v>18980</v>
      </c>
      <c r="M4742" s="16">
        <v>0</v>
      </c>
      <c r="O4742" s="11">
        <f t="shared" si="899"/>
        <v>62848</v>
      </c>
      <c r="P4742" s="11">
        <v>0</v>
      </c>
      <c r="Q4742" s="11">
        <f t="shared" si="900"/>
        <v>3488</v>
      </c>
      <c r="S4742" s="11">
        <f t="shared" si="892"/>
        <v>62848</v>
      </c>
      <c r="T4742" s="11">
        <f t="shared" si="893"/>
        <v>62848</v>
      </c>
      <c r="U4742" s="11">
        <f t="shared" si="894"/>
        <v>-14245</v>
      </c>
      <c r="V4742" s="11">
        <f t="shared" si="898"/>
        <v>43868</v>
      </c>
      <c r="W4742" s="12">
        <f t="shared" si="895"/>
        <v>0.6980015274949084</v>
      </c>
      <c r="X4742" s="11">
        <f t="shared" si="896"/>
        <v>18980</v>
      </c>
      <c r="Y4742" s="12">
        <f t="shared" si="897"/>
        <v>0.30199847250509165</v>
      </c>
      <c r="AH4742" s="11"/>
    </row>
    <row r="4743" spans="1:34">
      <c r="A4743" s="1">
        <v>39440</v>
      </c>
      <c r="B4743" s="7" t="s">
        <v>68</v>
      </c>
      <c r="C4743" s="8" t="str">
        <f t="shared" si="891"/>
        <v>Mon</v>
      </c>
      <c r="E4743" s="10">
        <v>21</v>
      </c>
      <c r="F4743" s="9">
        <v>25172</v>
      </c>
      <c r="G4743" s="9">
        <v>14640</v>
      </c>
      <c r="H4743" s="61">
        <v>10280</v>
      </c>
      <c r="I4743" s="9">
        <v>173</v>
      </c>
      <c r="J4743" s="9">
        <v>0</v>
      </c>
      <c r="K4743" s="9">
        <v>3827</v>
      </c>
      <c r="L4743" s="16">
        <v>20925</v>
      </c>
      <c r="M4743" s="16">
        <v>0</v>
      </c>
      <c r="O4743" s="11">
        <f t="shared" si="899"/>
        <v>75017</v>
      </c>
      <c r="P4743" s="11">
        <v>0</v>
      </c>
      <c r="Q4743" s="11">
        <f t="shared" si="900"/>
        <v>3827</v>
      </c>
      <c r="S4743" s="11">
        <f t="shared" si="892"/>
        <v>75017</v>
      </c>
      <c r="T4743" s="11">
        <f t="shared" si="893"/>
        <v>75017</v>
      </c>
      <c r="U4743" s="11">
        <f t="shared" si="894"/>
        <v>12169</v>
      </c>
      <c r="V4743" s="11">
        <f t="shared" si="898"/>
        <v>54092</v>
      </c>
      <c r="W4743" s="12">
        <f t="shared" si="895"/>
        <v>0.7210632256688484</v>
      </c>
      <c r="X4743" s="11">
        <f t="shared" si="896"/>
        <v>20925</v>
      </c>
      <c r="Y4743" s="12">
        <f t="shared" si="897"/>
        <v>0.2789367743311516</v>
      </c>
      <c r="AH4743" s="11"/>
    </row>
    <row r="4744" spans="1:34">
      <c r="A4744" s="1">
        <v>39441</v>
      </c>
      <c r="B4744" s="7" t="s">
        <v>68</v>
      </c>
      <c r="C4744" s="8" t="str">
        <f t="shared" si="891"/>
        <v>Tue</v>
      </c>
      <c r="E4744" s="10">
        <v>23</v>
      </c>
      <c r="F4744" s="9">
        <v>27691</v>
      </c>
      <c r="G4744" s="9">
        <v>15098</v>
      </c>
      <c r="H4744" s="61">
        <v>10969</v>
      </c>
      <c r="I4744" s="9">
        <v>566</v>
      </c>
      <c r="J4744" s="9">
        <v>0</v>
      </c>
      <c r="K4744" s="9">
        <v>3692</v>
      </c>
      <c r="L4744" s="16">
        <v>22113</v>
      </c>
      <c r="M4744" s="16">
        <v>0</v>
      </c>
      <c r="O4744" s="11">
        <f t="shared" si="899"/>
        <v>80129</v>
      </c>
      <c r="P4744" s="11">
        <v>0</v>
      </c>
      <c r="Q4744" s="11">
        <f t="shared" si="900"/>
        <v>3692</v>
      </c>
      <c r="S4744" s="11">
        <f t="shared" si="892"/>
        <v>80129</v>
      </c>
      <c r="T4744" s="11">
        <f t="shared" si="893"/>
        <v>80129</v>
      </c>
      <c r="U4744" s="11">
        <f t="shared" si="894"/>
        <v>5112</v>
      </c>
      <c r="V4744" s="11">
        <f t="shared" si="898"/>
        <v>58016</v>
      </c>
      <c r="W4744" s="12">
        <f t="shared" si="895"/>
        <v>0.72403249759762378</v>
      </c>
      <c r="X4744" s="11">
        <f t="shared" si="896"/>
        <v>22113</v>
      </c>
      <c r="Y4744" s="12">
        <f t="shared" si="897"/>
        <v>0.27596750240237616</v>
      </c>
      <c r="AH4744" s="11"/>
    </row>
    <row r="4745" spans="1:34">
      <c r="A4745" s="1">
        <v>39442</v>
      </c>
      <c r="B4745" s="7" t="s">
        <v>68</v>
      </c>
      <c r="C4745" s="8" t="str">
        <f t="shared" si="891"/>
        <v>Wed</v>
      </c>
      <c r="E4745" s="10">
        <v>27</v>
      </c>
      <c r="F4745" s="9">
        <v>38288</v>
      </c>
      <c r="G4745" s="9">
        <v>17705</v>
      </c>
      <c r="H4745" s="61">
        <v>14163</v>
      </c>
      <c r="I4745" s="9">
        <v>1840</v>
      </c>
      <c r="J4745" s="9">
        <v>0</v>
      </c>
      <c r="K4745" s="9">
        <v>3379</v>
      </c>
      <c r="L4745" s="16">
        <v>26322</v>
      </c>
      <c r="M4745" s="16">
        <v>0</v>
      </c>
      <c r="O4745" s="11">
        <f t="shared" si="899"/>
        <v>101697</v>
      </c>
      <c r="P4745" s="11">
        <v>0</v>
      </c>
      <c r="Q4745" s="11">
        <f t="shared" si="900"/>
        <v>3379</v>
      </c>
      <c r="S4745" s="11">
        <f t="shared" si="892"/>
        <v>101697</v>
      </c>
      <c r="T4745" s="11">
        <f t="shared" si="893"/>
        <v>101697</v>
      </c>
      <c r="U4745" s="11">
        <f t="shared" si="894"/>
        <v>21568</v>
      </c>
      <c r="V4745" s="11">
        <f t="shared" si="898"/>
        <v>75375</v>
      </c>
      <c r="W4745" s="12">
        <f t="shared" si="895"/>
        <v>0.74117230596772765</v>
      </c>
      <c r="X4745" s="11">
        <f t="shared" si="896"/>
        <v>26322</v>
      </c>
      <c r="Y4745" s="12">
        <f t="shared" si="897"/>
        <v>0.25882769403227235</v>
      </c>
      <c r="AH4745" s="11"/>
    </row>
    <row r="4746" spans="1:34">
      <c r="A4746" s="1">
        <v>39443</v>
      </c>
      <c r="B4746" s="7" t="s">
        <v>68</v>
      </c>
      <c r="C4746" s="8" t="str">
        <f t="shared" si="891"/>
        <v>Thur</v>
      </c>
      <c r="E4746" s="10">
        <v>20</v>
      </c>
      <c r="F4746" s="9">
        <v>25739</v>
      </c>
      <c r="G4746" s="9">
        <v>14977</v>
      </c>
      <c r="H4746" s="61">
        <v>10681</v>
      </c>
      <c r="I4746" s="9">
        <v>354</v>
      </c>
      <c r="J4746" s="9">
        <v>0</v>
      </c>
      <c r="K4746" s="9">
        <v>3484</v>
      </c>
      <c r="L4746" s="16">
        <v>21499</v>
      </c>
      <c r="M4746" s="16">
        <v>0</v>
      </c>
      <c r="O4746" s="11">
        <f t="shared" si="899"/>
        <v>76734</v>
      </c>
      <c r="P4746" s="11">
        <v>0</v>
      </c>
      <c r="Q4746" s="11">
        <f t="shared" si="900"/>
        <v>3484</v>
      </c>
      <c r="S4746" s="11">
        <f t="shared" si="892"/>
        <v>76734</v>
      </c>
      <c r="T4746" s="11">
        <f t="shared" si="893"/>
        <v>76734</v>
      </c>
      <c r="U4746" s="11">
        <f t="shared" si="894"/>
        <v>-24963</v>
      </c>
      <c r="V4746" s="11">
        <f t="shared" si="898"/>
        <v>55235</v>
      </c>
      <c r="W4746" s="12">
        <f t="shared" si="895"/>
        <v>0.71982432819871245</v>
      </c>
      <c r="X4746" s="11">
        <f t="shared" si="896"/>
        <v>21499</v>
      </c>
      <c r="Y4746" s="12">
        <f t="shared" si="897"/>
        <v>0.28017567180128755</v>
      </c>
      <c r="AH4746" s="11"/>
    </row>
    <row r="4747" spans="1:34">
      <c r="A4747" s="1">
        <v>39444</v>
      </c>
      <c r="B4747" s="7" t="s">
        <v>68</v>
      </c>
      <c r="C4747" s="8" t="str">
        <f t="shared" si="891"/>
        <v>Fri</v>
      </c>
      <c r="E4747" s="10">
        <v>14</v>
      </c>
      <c r="F4747" s="9">
        <v>21220</v>
      </c>
      <c r="G4747" s="9">
        <v>13624</v>
      </c>
      <c r="H4747" s="61">
        <v>8799</v>
      </c>
      <c r="I4747" s="9">
        <v>104</v>
      </c>
      <c r="J4747" s="9">
        <v>0</v>
      </c>
      <c r="K4747" s="9">
        <v>3347</v>
      </c>
      <c r="L4747" s="16">
        <v>19047</v>
      </c>
      <c r="M4747" s="16">
        <v>0</v>
      </c>
      <c r="O4747" s="11">
        <f t="shared" si="899"/>
        <v>66141</v>
      </c>
      <c r="P4747" s="11">
        <v>0</v>
      </c>
      <c r="Q4747" s="11">
        <f t="shared" si="900"/>
        <v>3347</v>
      </c>
      <c r="S4747" s="11">
        <f t="shared" si="892"/>
        <v>66141</v>
      </c>
      <c r="T4747" s="11">
        <f t="shared" si="893"/>
        <v>66141</v>
      </c>
      <c r="U4747" s="11">
        <f t="shared" si="894"/>
        <v>-10593</v>
      </c>
      <c r="V4747" s="11">
        <f t="shared" si="898"/>
        <v>47094</v>
      </c>
      <c r="W4747" s="12">
        <f t="shared" si="895"/>
        <v>0.71202431169773661</v>
      </c>
      <c r="X4747" s="11">
        <f t="shared" si="896"/>
        <v>19047</v>
      </c>
      <c r="Y4747" s="12">
        <f t="shared" si="897"/>
        <v>0.28797568830226333</v>
      </c>
      <c r="AH4747" s="11"/>
    </row>
    <row r="4748" spans="1:34">
      <c r="A4748" s="1">
        <v>39445</v>
      </c>
      <c r="B4748" s="7" t="s">
        <v>68</v>
      </c>
      <c r="C4748" s="8" t="str">
        <f t="shared" si="891"/>
        <v>Sat</v>
      </c>
      <c r="E4748" s="10">
        <v>15</v>
      </c>
      <c r="F4748" s="9">
        <v>20272</v>
      </c>
      <c r="G4748" s="9">
        <v>13105</v>
      </c>
      <c r="H4748" s="61">
        <v>8365</v>
      </c>
      <c r="I4748" s="9">
        <v>67</v>
      </c>
      <c r="J4748" s="9">
        <v>0</v>
      </c>
      <c r="K4748" s="9">
        <v>3530</v>
      </c>
      <c r="L4748" s="16">
        <v>18735</v>
      </c>
      <c r="M4748" s="16">
        <v>0</v>
      </c>
      <c r="O4748" s="11">
        <f t="shared" si="899"/>
        <v>64074</v>
      </c>
      <c r="P4748" s="11">
        <v>0</v>
      </c>
      <c r="Q4748" s="11">
        <f t="shared" si="900"/>
        <v>3530</v>
      </c>
      <c r="S4748" s="11">
        <f t="shared" si="892"/>
        <v>64074</v>
      </c>
      <c r="T4748" s="11">
        <f t="shared" si="893"/>
        <v>64074</v>
      </c>
      <c r="U4748" s="11">
        <f t="shared" si="894"/>
        <v>-2067</v>
      </c>
      <c r="V4748" s="11">
        <f t="shared" si="898"/>
        <v>45339</v>
      </c>
      <c r="W4748" s="12">
        <f t="shared" si="895"/>
        <v>0.70760370821237939</v>
      </c>
      <c r="X4748" s="11">
        <f t="shared" si="896"/>
        <v>18735</v>
      </c>
      <c r="Y4748" s="12">
        <f t="shared" si="897"/>
        <v>0.29239629178762055</v>
      </c>
      <c r="AH4748" s="11"/>
    </row>
    <row r="4749" spans="1:34">
      <c r="A4749" s="1">
        <v>39446</v>
      </c>
      <c r="B4749" s="7" t="s">
        <v>68</v>
      </c>
      <c r="C4749" s="8" t="str">
        <f t="shared" si="891"/>
        <v>Sun</v>
      </c>
      <c r="E4749" s="10">
        <v>23</v>
      </c>
      <c r="F4749" s="9">
        <v>30787</v>
      </c>
      <c r="G4749" s="9">
        <v>15966</v>
      </c>
      <c r="H4749" s="61">
        <v>11724</v>
      </c>
      <c r="I4749" s="9">
        <v>696</v>
      </c>
      <c r="J4749" s="9">
        <v>0</v>
      </c>
      <c r="K4749" s="9">
        <v>3740</v>
      </c>
      <c r="L4749" s="16">
        <v>23650</v>
      </c>
      <c r="M4749" s="16">
        <v>0</v>
      </c>
      <c r="O4749" s="11">
        <f t="shared" si="899"/>
        <v>86563</v>
      </c>
      <c r="P4749" s="11">
        <v>0</v>
      </c>
      <c r="Q4749" s="11">
        <f t="shared" si="900"/>
        <v>3740</v>
      </c>
      <c r="S4749" s="11">
        <f t="shared" si="892"/>
        <v>86563</v>
      </c>
      <c r="T4749" s="11">
        <f t="shared" si="893"/>
        <v>86563</v>
      </c>
      <c r="U4749" s="11">
        <f t="shared" si="894"/>
        <v>22489</v>
      </c>
      <c r="V4749" s="11">
        <f t="shared" si="898"/>
        <v>62913</v>
      </c>
      <c r="W4749" s="12">
        <f t="shared" si="895"/>
        <v>0.72678858172660377</v>
      </c>
      <c r="X4749" s="11">
        <f t="shared" si="896"/>
        <v>23650</v>
      </c>
      <c r="Y4749" s="12">
        <f t="shared" si="897"/>
        <v>0.27321141827339623</v>
      </c>
      <c r="AH4749" s="11"/>
    </row>
    <row r="4750" spans="1:34">
      <c r="A4750" s="1">
        <v>39447</v>
      </c>
      <c r="B4750" s="7" t="s">
        <v>68</v>
      </c>
      <c r="C4750" s="8" t="str">
        <f t="shared" si="891"/>
        <v>Mon</v>
      </c>
      <c r="E4750" s="10">
        <v>22</v>
      </c>
      <c r="F4750" s="9">
        <v>27496</v>
      </c>
      <c r="G4750" s="9">
        <v>15445</v>
      </c>
      <c r="H4750" s="61">
        <v>11049</v>
      </c>
      <c r="I4750" s="9">
        <v>315</v>
      </c>
      <c r="J4750" s="9">
        <v>0</v>
      </c>
      <c r="K4750" s="9">
        <v>3805</v>
      </c>
      <c r="L4750" s="16">
        <v>22000</v>
      </c>
      <c r="M4750" s="16">
        <v>0</v>
      </c>
      <c r="O4750" s="11">
        <f t="shared" si="899"/>
        <v>80110</v>
      </c>
      <c r="P4750" s="11">
        <v>0</v>
      </c>
      <c r="Q4750" s="11">
        <f t="shared" si="900"/>
        <v>3805</v>
      </c>
      <c r="S4750" s="11">
        <f t="shared" si="892"/>
        <v>80110</v>
      </c>
      <c r="T4750" s="11">
        <f t="shared" si="893"/>
        <v>80110</v>
      </c>
      <c r="U4750" s="11">
        <f t="shared" si="894"/>
        <v>-6453</v>
      </c>
      <c r="V4750" s="11">
        <f t="shared" si="898"/>
        <v>58110</v>
      </c>
      <c r="W4750" s="12">
        <f t="shared" si="895"/>
        <v>0.72537760579203592</v>
      </c>
      <c r="X4750" s="11">
        <f t="shared" si="896"/>
        <v>22000</v>
      </c>
      <c r="Y4750" s="12">
        <f t="shared" si="897"/>
        <v>0.27462239420796403</v>
      </c>
      <c r="AH4750" s="11"/>
    </row>
    <row r="4751" spans="1:34">
      <c r="A4751" s="1">
        <v>39448</v>
      </c>
      <c r="B4751" s="7" t="s">
        <v>57</v>
      </c>
      <c r="C4751" s="8" t="str">
        <f t="shared" si="891"/>
        <v>Tue</v>
      </c>
      <c r="E4751" s="10">
        <v>24</v>
      </c>
      <c r="F4751" s="9">
        <v>36321</v>
      </c>
      <c r="G4751" s="9">
        <v>17344</v>
      </c>
      <c r="H4751" s="61">
        <v>13806</v>
      </c>
      <c r="I4751" s="9">
        <v>1801</v>
      </c>
      <c r="J4751" s="9">
        <v>0</v>
      </c>
      <c r="K4751" s="9">
        <v>4143</v>
      </c>
      <c r="L4751" s="16">
        <v>26129</v>
      </c>
      <c r="M4751" s="16">
        <v>0</v>
      </c>
      <c r="O4751" s="11">
        <f t="shared" si="899"/>
        <v>99544</v>
      </c>
      <c r="P4751" s="11">
        <v>0</v>
      </c>
      <c r="Q4751" s="11">
        <f t="shared" si="900"/>
        <v>4143</v>
      </c>
      <c r="S4751" s="11">
        <f t="shared" si="892"/>
        <v>99544</v>
      </c>
      <c r="T4751" s="11">
        <f t="shared" si="893"/>
        <v>99544</v>
      </c>
      <c r="U4751" s="11">
        <f t="shared" ref="U4751:U4810" si="901">S4751-S4750</f>
        <v>19434</v>
      </c>
      <c r="V4751" s="11">
        <f t="shared" si="898"/>
        <v>73415</v>
      </c>
      <c r="W4751" s="12">
        <f t="shared" ref="W4751:W4781" si="902">V4751/S4751</f>
        <v>0.73751305955155511</v>
      </c>
      <c r="X4751" s="11">
        <f t="shared" ref="X4751:X4781" si="903">SUM(L4751:M4751)</f>
        <v>26129</v>
      </c>
      <c r="Y4751" s="12">
        <f t="shared" ref="Y4751:Y4781" si="904">X4751/S4751</f>
        <v>0.26248694044844489</v>
      </c>
      <c r="AA4751" s="9">
        <f>INTERCEPT(T4751:T4781,E4751:E4781)</f>
        <v>27535.017783605479</v>
      </c>
      <c r="AB4751" s="9">
        <f>SLOPE(T4751:T4781,E4751:E4781)</f>
        <v>2964.0793910959046</v>
      </c>
      <c r="AC4751" s="12">
        <f>RSQ(T4751:T4781,E4751:E4781)</f>
        <v>0.96603259385074647</v>
      </c>
      <c r="AD4751" s="9">
        <f>AA4751+(AB4751*55)</f>
        <v>190559.38429388026</v>
      </c>
      <c r="AE4751" s="10">
        <f>SUM(E4751:E4781)</f>
        <v>774</v>
      </c>
      <c r="AH4751" s="11"/>
    </row>
    <row r="4752" spans="1:34">
      <c r="A4752" s="1">
        <v>39449</v>
      </c>
      <c r="B4752" s="7" t="s">
        <v>57</v>
      </c>
      <c r="C4752" s="8" t="str">
        <f t="shared" si="891"/>
        <v>Wed</v>
      </c>
      <c r="E4752" s="10">
        <v>35</v>
      </c>
      <c r="F4752" s="9">
        <v>54302</v>
      </c>
      <c r="G4752" s="9">
        <v>25226</v>
      </c>
      <c r="H4752" s="61">
        <v>17436</v>
      </c>
      <c r="I4752" s="9">
        <v>4718</v>
      </c>
      <c r="J4752" s="9">
        <v>0</v>
      </c>
      <c r="K4752" s="9">
        <v>5177</v>
      </c>
      <c r="L4752" s="16">
        <v>34617</v>
      </c>
      <c r="M4752" s="16">
        <v>0</v>
      </c>
      <c r="O4752" s="11">
        <f t="shared" si="899"/>
        <v>141476</v>
      </c>
      <c r="P4752" s="11">
        <v>0</v>
      </c>
      <c r="Q4752" s="11">
        <f t="shared" si="900"/>
        <v>5177</v>
      </c>
      <c r="S4752" s="11">
        <f t="shared" si="892"/>
        <v>141476</v>
      </c>
      <c r="T4752" s="11">
        <f t="shared" si="893"/>
        <v>141476</v>
      </c>
      <c r="U4752" s="11">
        <f t="shared" si="901"/>
        <v>41932</v>
      </c>
      <c r="V4752" s="11">
        <f t="shared" si="898"/>
        <v>106859</v>
      </c>
      <c r="W4752" s="12">
        <f t="shared" si="902"/>
        <v>0.75531538918261754</v>
      </c>
      <c r="X4752" s="11">
        <f t="shared" si="903"/>
        <v>34617</v>
      </c>
      <c r="Y4752" s="12">
        <f t="shared" si="904"/>
        <v>0.24468461081738246</v>
      </c>
      <c r="AH4752" s="11"/>
    </row>
    <row r="4753" spans="1:34">
      <c r="A4753" s="1">
        <v>39450</v>
      </c>
      <c r="B4753" s="7" t="s">
        <v>57</v>
      </c>
      <c r="C4753" s="8" t="str">
        <f t="shared" si="891"/>
        <v>Thur</v>
      </c>
      <c r="E4753" s="10">
        <v>40</v>
      </c>
      <c r="F4753" s="9">
        <v>54753</v>
      </c>
      <c r="G4753" s="9">
        <v>24742</v>
      </c>
      <c r="H4753" s="61">
        <v>17310</v>
      </c>
      <c r="I4753" s="9">
        <v>4699</v>
      </c>
      <c r="J4753" s="9">
        <v>0</v>
      </c>
      <c r="K4753" s="9">
        <v>9149</v>
      </c>
      <c r="L4753" s="16">
        <v>34711</v>
      </c>
      <c r="M4753" s="16">
        <v>0</v>
      </c>
      <c r="O4753" s="11">
        <f t="shared" si="899"/>
        <v>145364</v>
      </c>
      <c r="P4753" s="11">
        <v>0</v>
      </c>
      <c r="Q4753" s="11">
        <f t="shared" si="900"/>
        <v>9149</v>
      </c>
      <c r="S4753" s="11">
        <f t="shared" si="892"/>
        <v>145364</v>
      </c>
      <c r="T4753" s="11">
        <f t="shared" si="893"/>
        <v>145364</v>
      </c>
      <c r="U4753" s="11">
        <f t="shared" si="901"/>
        <v>3888</v>
      </c>
      <c r="V4753" s="11">
        <f t="shared" si="898"/>
        <v>110653</v>
      </c>
      <c r="W4753" s="12">
        <f t="shared" si="902"/>
        <v>0.76121323023582177</v>
      </c>
      <c r="X4753" s="11">
        <f t="shared" si="903"/>
        <v>34711</v>
      </c>
      <c r="Y4753" s="12">
        <f t="shared" si="904"/>
        <v>0.2387867697641782</v>
      </c>
      <c r="AH4753" s="11"/>
    </row>
    <row r="4754" spans="1:34">
      <c r="A4754" s="1">
        <v>39451</v>
      </c>
      <c r="B4754" s="7" t="s">
        <v>57</v>
      </c>
      <c r="C4754" s="8" t="str">
        <f t="shared" si="891"/>
        <v>Fri</v>
      </c>
      <c r="E4754" s="10">
        <v>33</v>
      </c>
      <c r="F4754" s="9">
        <v>44026</v>
      </c>
      <c r="G4754" s="9">
        <v>22821</v>
      </c>
      <c r="H4754" s="61">
        <v>16012</v>
      </c>
      <c r="I4754" s="9">
        <v>2637</v>
      </c>
      <c r="J4754" s="9">
        <v>0</v>
      </c>
      <c r="K4754" s="9">
        <v>5634</v>
      </c>
      <c r="L4754" s="16">
        <v>29444</v>
      </c>
      <c r="M4754" s="16">
        <v>0</v>
      </c>
      <c r="O4754" s="11">
        <f t="shared" si="899"/>
        <v>120574</v>
      </c>
      <c r="P4754" s="11">
        <v>0</v>
      </c>
      <c r="Q4754" s="11">
        <f t="shared" si="900"/>
        <v>5634</v>
      </c>
      <c r="S4754" s="11">
        <f t="shared" si="892"/>
        <v>120574</v>
      </c>
      <c r="T4754" s="11">
        <f t="shared" si="893"/>
        <v>120574</v>
      </c>
      <c r="U4754" s="11">
        <f t="shared" si="901"/>
        <v>-24790</v>
      </c>
      <c r="V4754" s="11">
        <f t="shared" si="898"/>
        <v>91130</v>
      </c>
      <c r="W4754" s="12">
        <f t="shared" si="902"/>
        <v>0.7558014165574668</v>
      </c>
      <c r="X4754" s="11">
        <f t="shared" si="903"/>
        <v>29444</v>
      </c>
      <c r="Y4754" s="12">
        <f t="shared" si="904"/>
        <v>0.24419858344253323</v>
      </c>
      <c r="AH4754" s="11"/>
    </row>
    <row r="4755" spans="1:34">
      <c r="A4755" s="1">
        <v>39452</v>
      </c>
      <c r="B4755" s="7" t="s">
        <v>57</v>
      </c>
      <c r="C4755" s="8" t="str">
        <f t="shared" si="891"/>
        <v>Sat</v>
      </c>
      <c r="E4755" s="10">
        <v>23</v>
      </c>
      <c r="F4755" s="9">
        <v>31402</v>
      </c>
      <c r="G4755" s="9">
        <v>20182</v>
      </c>
      <c r="H4755" s="61">
        <v>12385</v>
      </c>
      <c r="I4755" s="9">
        <v>586</v>
      </c>
      <c r="J4755" s="9">
        <v>0</v>
      </c>
      <c r="K4755" s="9">
        <v>2818</v>
      </c>
      <c r="L4755" s="16">
        <v>24585</v>
      </c>
      <c r="M4755" s="16">
        <v>0</v>
      </c>
      <c r="O4755" s="11">
        <f t="shared" si="899"/>
        <v>91958</v>
      </c>
      <c r="P4755" s="11">
        <v>0</v>
      </c>
      <c r="Q4755" s="11">
        <f t="shared" si="900"/>
        <v>2818</v>
      </c>
      <c r="S4755" s="11">
        <f t="shared" si="892"/>
        <v>91958</v>
      </c>
      <c r="T4755" s="11">
        <f t="shared" si="893"/>
        <v>91958</v>
      </c>
      <c r="U4755" s="11">
        <f t="shared" si="901"/>
        <v>-28616</v>
      </c>
      <c r="V4755" s="11">
        <f t="shared" si="898"/>
        <v>67373</v>
      </c>
      <c r="W4755" s="12">
        <f t="shared" si="902"/>
        <v>0.73264968790099827</v>
      </c>
      <c r="X4755" s="11">
        <f t="shared" si="903"/>
        <v>24585</v>
      </c>
      <c r="Y4755" s="12">
        <f t="shared" si="904"/>
        <v>0.26735031209900173</v>
      </c>
      <c r="AH4755" s="11"/>
    </row>
    <row r="4756" spans="1:34">
      <c r="A4756" s="1">
        <v>39453</v>
      </c>
      <c r="B4756" s="7" t="s">
        <v>57</v>
      </c>
      <c r="C4756" s="8" t="str">
        <f t="shared" si="891"/>
        <v>Sun</v>
      </c>
      <c r="E4756" s="10">
        <v>12</v>
      </c>
      <c r="F4756" s="9">
        <v>14565</v>
      </c>
      <c r="G4756" s="9">
        <v>16384</v>
      </c>
      <c r="H4756" s="61">
        <v>6963</v>
      </c>
      <c r="I4756" s="9">
        <v>3</v>
      </c>
      <c r="J4756" s="9">
        <v>0</v>
      </c>
      <c r="K4756" s="9">
        <v>2137</v>
      </c>
      <c r="L4756" s="16">
        <v>19403</v>
      </c>
      <c r="M4756" s="16">
        <v>0</v>
      </c>
      <c r="O4756" s="11">
        <f t="shared" si="899"/>
        <v>59455</v>
      </c>
      <c r="P4756" s="11">
        <v>0</v>
      </c>
      <c r="Q4756" s="11">
        <f t="shared" si="900"/>
        <v>2137</v>
      </c>
      <c r="S4756" s="11">
        <f t="shared" si="892"/>
        <v>59455</v>
      </c>
      <c r="T4756" s="11">
        <f t="shared" si="893"/>
        <v>59455</v>
      </c>
      <c r="U4756" s="11">
        <f t="shared" si="901"/>
        <v>-32503</v>
      </c>
      <c r="V4756" s="11">
        <f t="shared" si="898"/>
        <v>40052</v>
      </c>
      <c r="W4756" s="12">
        <f t="shared" si="902"/>
        <v>0.67365234210747627</v>
      </c>
      <c r="X4756" s="11">
        <f t="shared" si="903"/>
        <v>19403</v>
      </c>
      <c r="Y4756" s="12">
        <f t="shared" si="904"/>
        <v>0.32634765789252373</v>
      </c>
      <c r="AH4756" s="11"/>
    </row>
    <row r="4757" spans="1:34">
      <c r="A4757" s="1">
        <v>39454</v>
      </c>
      <c r="B4757" s="7" t="s">
        <v>57</v>
      </c>
      <c r="C4757" s="8" t="str">
        <f t="shared" si="891"/>
        <v>Mon</v>
      </c>
      <c r="E4757" s="10">
        <v>7</v>
      </c>
      <c r="F4757" s="9">
        <v>7399</v>
      </c>
      <c r="G4757" s="9">
        <v>14583</v>
      </c>
      <c r="H4757" s="61">
        <v>4631</v>
      </c>
      <c r="I4757" s="9">
        <v>0</v>
      </c>
      <c r="J4757" s="9">
        <v>0</v>
      </c>
      <c r="K4757" s="9">
        <v>1583</v>
      </c>
      <c r="L4757" s="16">
        <v>16169</v>
      </c>
      <c r="M4757" s="16">
        <v>0</v>
      </c>
      <c r="O4757" s="11">
        <f t="shared" si="899"/>
        <v>44365</v>
      </c>
      <c r="P4757" s="11">
        <v>0</v>
      </c>
      <c r="Q4757" s="11">
        <f t="shared" si="900"/>
        <v>1583</v>
      </c>
      <c r="S4757" s="11">
        <f t="shared" si="892"/>
        <v>44365</v>
      </c>
      <c r="T4757" s="11">
        <f t="shared" si="893"/>
        <v>44365</v>
      </c>
      <c r="U4757" s="11">
        <f t="shared" si="901"/>
        <v>-15090</v>
      </c>
      <c r="V4757" s="11">
        <f t="shared" si="898"/>
        <v>28196</v>
      </c>
      <c r="W4757" s="12">
        <f t="shared" si="902"/>
        <v>0.63554603854389724</v>
      </c>
      <c r="X4757" s="11">
        <f t="shared" si="903"/>
        <v>16169</v>
      </c>
      <c r="Y4757" s="12">
        <f t="shared" si="904"/>
        <v>0.36445396145610276</v>
      </c>
      <c r="AH4757" s="11"/>
    </row>
    <row r="4758" spans="1:34">
      <c r="A4758" s="1">
        <v>39455</v>
      </c>
      <c r="B4758" s="7" t="s">
        <v>57</v>
      </c>
      <c r="C4758" s="8" t="str">
        <f t="shared" si="891"/>
        <v>Tue</v>
      </c>
      <c r="E4758" s="10">
        <v>3</v>
      </c>
      <c r="F4758" s="9">
        <v>5778</v>
      </c>
      <c r="G4758" s="9">
        <v>14155</v>
      </c>
      <c r="H4758" s="61">
        <v>3778</v>
      </c>
      <c r="I4758" s="9">
        <v>0</v>
      </c>
      <c r="J4758" s="9">
        <v>0</v>
      </c>
      <c r="K4758" s="9">
        <v>1536</v>
      </c>
      <c r="L4758" s="16">
        <v>14990</v>
      </c>
      <c r="M4758" s="16">
        <v>0</v>
      </c>
      <c r="O4758" s="11">
        <f t="shared" si="899"/>
        <v>40237</v>
      </c>
      <c r="P4758" s="11">
        <v>0</v>
      </c>
      <c r="Q4758" s="11">
        <f t="shared" si="900"/>
        <v>1536</v>
      </c>
      <c r="S4758" s="11">
        <f t="shared" si="892"/>
        <v>40237</v>
      </c>
      <c r="T4758" s="11">
        <f t="shared" si="893"/>
        <v>40237</v>
      </c>
      <c r="U4758" s="11">
        <f t="shared" si="901"/>
        <v>-4128</v>
      </c>
      <c r="V4758" s="11">
        <f t="shared" si="898"/>
        <v>25247</v>
      </c>
      <c r="W4758" s="12">
        <f t="shared" si="902"/>
        <v>0.62745731540621819</v>
      </c>
      <c r="X4758" s="11">
        <f t="shared" si="903"/>
        <v>14990</v>
      </c>
      <c r="Y4758" s="12">
        <f t="shared" si="904"/>
        <v>0.37254268459378187</v>
      </c>
      <c r="AH4758" s="11"/>
    </row>
    <row r="4759" spans="1:34">
      <c r="A4759" s="1">
        <v>39456</v>
      </c>
      <c r="B4759" s="7" t="s">
        <v>57</v>
      </c>
      <c r="C4759" s="8" t="str">
        <f t="shared" si="891"/>
        <v>Wed</v>
      </c>
      <c r="E4759" s="10">
        <v>9</v>
      </c>
      <c r="F4759" s="9">
        <v>12493</v>
      </c>
      <c r="G4759" s="9">
        <v>15862</v>
      </c>
      <c r="H4759" s="61">
        <v>6499</v>
      </c>
      <c r="I4759" s="9">
        <v>0</v>
      </c>
      <c r="J4759" s="9">
        <v>0</v>
      </c>
      <c r="K4759" s="9">
        <v>1697</v>
      </c>
      <c r="L4759" s="16">
        <v>18304</v>
      </c>
      <c r="M4759" s="16">
        <v>2</v>
      </c>
      <c r="O4759" s="11">
        <f t="shared" si="899"/>
        <v>54857</v>
      </c>
      <c r="P4759" s="11">
        <v>0</v>
      </c>
      <c r="Q4759" s="11">
        <f t="shared" si="900"/>
        <v>1697</v>
      </c>
      <c r="S4759" s="11">
        <f t="shared" si="892"/>
        <v>54857</v>
      </c>
      <c r="T4759" s="11">
        <f t="shared" si="893"/>
        <v>54857</v>
      </c>
      <c r="U4759" s="11">
        <f t="shared" si="901"/>
        <v>14620</v>
      </c>
      <c r="V4759" s="11">
        <f t="shared" si="898"/>
        <v>36551</v>
      </c>
      <c r="W4759" s="12">
        <f t="shared" si="902"/>
        <v>0.66629600597918226</v>
      </c>
      <c r="X4759" s="11">
        <f t="shared" si="903"/>
        <v>18306</v>
      </c>
      <c r="Y4759" s="12">
        <f t="shared" si="904"/>
        <v>0.33370399402081774</v>
      </c>
      <c r="AH4759" s="11"/>
    </row>
    <row r="4760" spans="1:34">
      <c r="A4760" s="1">
        <v>39457</v>
      </c>
      <c r="B4760" s="7" t="s">
        <v>57</v>
      </c>
      <c r="C4760" s="8" t="str">
        <f t="shared" si="891"/>
        <v>Thur</v>
      </c>
      <c r="E4760" s="10">
        <v>17</v>
      </c>
      <c r="F4760" s="9">
        <v>20705</v>
      </c>
      <c r="G4760" s="9">
        <v>17596</v>
      </c>
      <c r="H4760" s="61">
        <v>7618</v>
      </c>
      <c r="I4760" s="9">
        <v>0</v>
      </c>
      <c r="J4760" s="9">
        <v>0</v>
      </c>
      <c r="K4760" s="9">
        <v>1772</v>
      </c>
      <c r="L4760" s="16">
        <v>21278</v>
      </c>
      <c r="M4760" s="16">
        <v>1388</v>
      </c>
      <c r="O4760" s="11">
        <f t="shared" si="899"/>
        <v>70357</v>
      </c>
      <c r="P4760" s="11">
        <v>0</v>
      </c>
      <c r="Q4760" s="11">
        <f t="shared" si="900"/>
        <v>1772</v>
      </c>
      <c r="S4760" s="11">
        <f t="shared" si="892"/>
        <v>70357</v>
      </c>
      <c r="T4760" s="11">
        <f t="shared" si="893"/>
        <v>70357</v>
      </c>
      <c r="U4760" s="11">
        <f t="shared" si="901"/>
        <v>15500</v>
      </c>
      <c r="V4760" s="11">
        <f t="shared" si="898"/>
        <v>47691</v>
      </c>
      <c r="W4760" s="12">
        <f t="shared" si="902"/>
        <v>0.67784300069644809</v>
      </c>
      <c r="X4760" s="11">
        <f t="shared" si="903"/>
        <v>22666</v>
      </c>
      <c r="Y4760" s="12">
        <f t="shared" si="904"/>
        <v>0.32215699930355191</v>
      </c>
      <c r="AH4760" s="11"/>
    </row>
    <row r="4761" spans="1:34">
      <c r="A4761" s="1">
        <v>39458</v>
      </c>
      <c r="B4761" s="7" t="s">
        <v>57</v>
      </c>
      <c r="C4761" s="8" t="str">
        <f t="shared" si="891"/>
        <v>Fri</v>
      </c>
      <c r="E4761" s="10">
        <v>6</v>
      </c>
      <c r="F4761" s="9">
        <v>11454</v>
      </c>
      <c r="G4761" s="9">
        <v>14836</v>
      </c>
      <c r="H4761" s="61">
        <v>4183</v>
      </c>
      <c r="I4761" s="9">
        <v>0</v>
      </c>
      <c r="J4761" s="9">
        <v>0</v>
      </c>
      <c r="K4761" s="9">
        <v>1641</v>
      </c>
      <c r="L4761" s="16">
        <v>17814</v>
      </c>
      <c r="M4761" s="16">
        <v>1296</v>
      </c>
      <c r="O4761" s="11">
        <f t="shared" si="899"/>
        <v>51224</v>
      </c>
      <c r="P4761" s="11">
        <v>0</v>
      </c>
      <c r="Q4761" s="11">
        <f t="shared" si="900"/>
        <v>1641</v>
      </c>
      <c r="S4761" s="11">
        <f t="shared" si="892"/>
        <v>51224</v>
      </c>
      <c r="T4761" s="11">
        <f t="shared" si="893"/>
        <v>51224</v>
      </c>
      <c r="U4761" s="11">
        <f t="shared" si="901"/>
        <v>-19133</v>
      </c>
      <c r="V4761" s="11">
        <f t="shared" si="898"/>
        <v>32114</v>
      </c>
      <c r="W4761" s="12">
        <f t="shared" si="902"/>
        <v>0.62693268780259248</v>
      </c>
      <c r="X4761" s="11">
        <f t="shared" si="903"/>
        <v>19110</v>
      </c>
      <c r="Y4761" s="12">
        <f t="shared" si="904"/>
        <v>0.37306731219740746</v>
      </c>
      <c r="AH4761" s="11"/>
    </row>
    <row r="4762" spans="1:34">
      <c r="A4762" s="1">
        <v>39459</v>
      </c>
      <c r="B4762" s="7" t="s">
        <v>57</v>
      </c>
      <c r="C4762" s="8" t="str">
        <f t="shared" si="891"/>
        <v>Sat</v>
      </c>
      <c r="E4762" s="10">
        <v>21</v>
      </c>
      <c r="F4762" s="9">
        <v>24629</v>
      </c>
      <c r="G4762" s="9">
        <v>17419</v>
      </c>
      <c r="H4762" s="61">
        <v>8189</v>
      </c>
      <c r="I4762" s="9">
        <v>133</v>
      </c>
      <c r="J4762" s="9">
        <v>0</v>
      </c>
      <c r="K4762" s="9">
        <v>2876</v>
      </c>
      <c r="L4762" s="16">
        <v>22939</v>
      </c>
      <c r="M4762" s="16">
        <v>1235</v>
      </c>
      <c r="O4762" s="11">
        <f t="shared" si="899"/>
        <v>77420</v>
      </c>
      <c r="P4762" s="11">
        <v>0</v>
      </c>
      <c r="Q4762" s="11">
        <f t="shared" si="900"/>
        <v>2876</v>
      </c>
      <c r="S4762" s="11">
        <f t="shared" si="892"/>
        <v>77420</v>
      </c>
      <c r="T4762" s="11">
        <f t="shared" si="893"/>
        <v>77420</v>
      </c>
      <c r="U4762" s="11">
        <f t="shared" si="901"/>
        <v>26196</v>
      </c>
      <c r="V4762" s="11">
        <f t="shared" si="898"/>
        <v>53246</v>
      </c>
      <c r="W4762" s="12">
        <f t="shared" si="902"/>
        <v>0.68775510204081636</v>
      </c>
      <c r="X4762" s="11">
        <f t="shared" si="903"/>
        <v>24174</v>
      </c>
      <c r="Y4762" s="12">
        <f t="shared" si="904"/>
        <v>0.3122448979591837</v>
      </c>
      <c r="AH4762" s="11"/>
    </row>
    <row r="4763" spans="1:34">
      <c r="A4763" s="1">
        <v>39460</v>
      </c>
      <c r="B4763" s="7" t="s">
        <v>57</v>
      </c>
      <c r="C4763" s="8" t="str">
        <f t="shared" si="891"/>
        <v>Sun</v>
      </c>
      <c r="E4763" s="10">
        <v>25</v>
      </c>
      <c r="F4763" s="9">
        <v>31078</v>
      </c>
      <c r="G4763" s="9">
        <v>19104</v>
      </c>
      <c r="H4763" s="61">
        <v>10142</v>
      </c>
      <c r="I4763" s="9">
        <v>385</v>
      </c>
      <c r="J4763" s="9">
        <v>0</v>
      </c>
      <c r="K4763" s="9">
        <v>3957</v>
      </c>
      <c r="L4763" s="16">
        <v>24339</v>
      </c>
      <c r="M4763" s="16">
        <v>1212</v>
      </c>
      <c r="O4763" s="11">
        <f t="shared" si="899"/>
        <v>90217</v>
      </c>
      <c r="P4763" s="11">
        <v>0</v>
      </c>
      <c r="Q4763" s="11">
        <f t="shared" si="900"/>
        <v>3957</v>
      </c>
      <c r="S4763" s="11">
        <f t="shared" si="892"/>
        <v>90217</v>
      </c>
      <c r="T4763" s="11">
        <f t="shared" si="893"/>
        <v>90217</v>
      </c>
      <c r="U4763" s="11">
        <f t="shared" si="901"/>
        <v>12797</v>
      </c>
      <c r="V4763" s="11">
        <f t="shared" si="898"/>
        <v>64666</v>
      </c>
      <c r="W4763" s="12">
        <f t="shared" si="902"/>
        <v>0.71678286797388524</v>
      </c>
      <c r="X4763" s="11">
        <f t="shared" si="903"/>
        <v>25551</v>
      </c>
      <c r="Y4763" s="12">
        <f t="shared" si="904"/>
        <v>0.28321713202611482</v>
      </c>
      <c r="AH4763" s="11"/>
    </row>
    <row r="4764" spans="1:34">
      <c r="A4764" s="1">
        <v>39461</v>
      </c>
      <c r="B4764" s="7" t="s">
        <v>57</v>
      </c>
      <c r="C4764" s="8" t="str">
        <f t="shared" si="891"/>
        <v>Mon</v>
      </c>
      <c r="E4764" s="10">
        <v>27</v>
      </c>
      <c r="F4764" s="9">
        <v>38361</v>
      </c>
      <c r="G4764" s="9">
        <v>21819</v>
      </c>
      <c r="H4764" s="61">
        <v>13470</v>
      </c>
      <c r="I4764" s="9">
        <v>1468</v>
      </c>
      <c r="J4764" s="9">
        <v>0</v>
      </c>
      <c r="K4764" s="9">
        <v>4164</v>
      </c>
      <c r="L4764" s="16">
        <v>28050</v>
      </c>
      <c r="M4764" s="16">
        <v>1193</v>
      </c>
      <c r="O4764" s="11">
        <f t="shared" si="899"/>
        <v>108525</v>
      </c>
      <c r="P4764" s="11">
        <v>0</v>
      </c>
      <c r="Q4764" s="11">
        <f t="shared" si="900"/>
        <v>4164</v>
      </c>
      <c r="S4764" s="11">
        <f t="shared" si="892"/>
        <v>108525</v>
      </c>
      <c r="T4764" s="11">
        <f t="shared" si="893"/>
        <v>108525</v>
      </c>
      <c r="U4764" s="11">
        <f t="shared" si="901"/>
        <v>18308</v>
      </c>
      <c r="V4764" s="11">
        <f t="shared" si="898"/>
        <v>79282</v>
      </c>
      <c r="W4764" s="12">
        <f t="shared" si="902"/>
        <v>0.73054134991937336</v>
      </c>
      <c r="X4764" s="11">
        <f t="shared" si="903"/>
        <v>29243</v>
      </c>
      <c r="Y4764" s="12">
        <f t="shared" si="904"/>
        <v>0.26945865008062658</v>
      </c>
      <c r="AH4764" s="11"/>
    </row>
    <row r="4765" spans="1:34">
      <c r="A4765" s="1">
        <v>39462</v>
      </c>
      <c r="B4765" s="7" t="s">
        <v>57</v>
      </c>
      <c r="C4765" s="8" t="str">
        <f t="shared" si="891"/>
        <v>Tue</v>
      </c>
      <c r="E4765" s="10">
        <v>32</v>
      </c>
      <c r="F4765" s="9">
        <v>47487</v>
      </c>
      <c r="G4765" s="9">
        <v>24008</v>
      </c>
      <c r="H4765" s="61">
        <v>16246</v>
      </c>
      <c r="I4765" s="9">
        <v>2962</v>
      </c>
      <c r="J4765" s="9">
        <v>0</v>
      </c>
      <c r="K4765" s="9">
        <v>4593</v>
      </c>
      <c r="L4765" s="16">
        <v>32792</v>
      </c>
      <c r="M4765" s="16">
        <v>1188</v>
      </c>
      <c r="O4765" s="11">
        <f t="shared" si="899"/>
        <v>129276</v>
      </c>
      <c r="P4765" s="11">
        <v>0</v>
      </c>
      <c r="Q4765" s="11">
        <f t="shared" si="900"/>
        <v>4593</v>
      </c>
      <c r="S4765" s="11">
        <f t="shared" si="892"/>
        <v>129276</v>
      </c>
      <c r="T4765" s="11">
        <f t="shared" si="893"/>
        <v>129276</v>
      </c>
      <c r="U4765" s="11">
        <f t="shared" si="901"/>
        <v>20751</v>
      </c>
      <c r="V4765" s="11">
        <f t="shared" si="898"/>
        <v>95296</v>
      </c>
      <c r="W4765" s="12">
        <f t="shared" si="902"/>
        <v>0.73715152077725177</v>
      </c>
      <c r="X4765" s="11">
        <f t="shared" si="903"/>
        <v>33980</v>
      </c>
      <c r="Y4765" s="12">
        <f t="shared" si="904"/>
        <v>0.26284847922274823</v>
      </c>
      <c r="AH4765" s="11"/>
    </row>
    <row r="4766" spans="1:34">
      <c r="A4766" s="1">
        <v>39463</v>
      </c>
      <c r="B4766" s="7" t="s">
        <v>57</v>
      </c>
      <c r="C4766" s="8" t="str">
        <f t="shared" si="891"/>
        <v>Wed</v>
      </c>
      <c r="E4766" s="10">
        <v>29</v>
      </c>
      <c r="F4766" s="9">
        <v>39432</v>
      </c>
      <c r="G4766" s="9">
        <v>22613</v>
      </c>
      <c r="H4766" s="61">
        <v>14285</v>
      </c>
      <c r="I4766" s="9">
        <v>1712</v>
      </c>
      <c r="J4766" s="9">
        <v>0</v>
      </c>
      <c r="K4766" s="9">
        <v>4337</v>
      </c>
      <c r="L4766" s="16">
        <v>29282</v>
      </c>
      <c r="M4766" s="16">
        <v>1270</v>
      </c>
      <c r="O4766" s="11">
        <f t="shared" si="899"/>
        <v>112931</v>
      </c>
      <c r="P4766" s="11">
        <v>0</v>
      </c>
      <c r="Q4766" s="11">
        <f t="shared" si="900"/>
        <v>4337</v>
      </c>
      <c r="S4766" s="11">
        <f t="shared" si="892"/>
        <v>112931</v>
      </c>
      <c r="T4766" s="11">
        <f t="shared" si="893"/>
        <v>112931</v>
      </c>
      <c r="U4766" s="11">
        <f t="shared" si="901"/>
        <v>-16345</v>
      </c>
      <c r="V4766" s="11">
        <f t="shared" si="898"/>
        <v>82379</v>
      </c>
      <c r="W4766" s="12">
        <f t="shared" si="902"/>
        <v>0.72946312350019038</v>
      </c>
      <c r="X4766" s="11">
        <f t="shared" si="903"/>
        <v>30552</v>
      </c>
      <c r="Y4766" s="12">
        <f t="shared" si="904"/>
        <v>0.27053687649980962</v>
      </c>
      <c r="AH4766" s="11"/>
    </row>
    <row r="4767" spans="1:34">
      <c r="A4767" s="1">
        <v>39464</v>
      </c>
      <c r="B4767" s="7" t="s">
        <v>57</v>
      </c>
      <c r="C4767" s="8" t="str">
        <f t="shared" si="891"/>
        <v>Thur</v>
      </c>
      <c r="E4767" s="10">
        <v>30</v>
      </c>
      <c r="F4767" s="9">
        <v>43471</v>
      </c>
      <c r="G4767" s="9">
        <v>23089</v>
      </c>
      <c r="H4767" s="61">
        <v>14594</v>
      </c>
      <c r="I4767" s="9">
        <v>2305</v>
      </c>
      <c r="J4767" s="9">
        <v>0</v>
      </c>
      <c r="K4767" s="9">
        <v>4388</v>
      </c>
      <c r="L4767" s="16">
        <v>31750</v>
      </c>
      <c r="M4767" s="16">
        <v>1426</v>
      </c>
      <c r="O4767" s="11">
        <f t="shared" si="899"/>
        <v>121023</v>
      </c>
      <c r="P4767" s="11">
        <v>0</v>
      </c>
      <c r="Q4767" s="11">
        <f t="shared" si="900"/>
        <v>4388</v>
      </c>
      <c r="S4767" s="11">
        <f t="shared" si="892"/>
        <v>121023</v>
      </c>
      <c r="T4767" s="11">
        <f t="shared" si="893"/>
        <v>121023</v>
      </c>
      <c r="U4767" s="11">
        <f t="shared" si="901"/>
        <v>8092</v>
      </c>
      <c r="V4767" s="11">
        <f t="shared" si="898"/>
        <v>87847</v>
      </c>
      <c r="W4767" s="12">
        <f t="shared" si="902"/>
        <v>0.7258702891185973</v>
      </c>
      <c r="X4767" s="11">
        <f t="shared" si="903"/>
        <v>33176</v>
      </c>
      <c r="Y4767" s="12">
        <f t="shared" si="904"/>
        <v>0.2741297108814027</v>
      </c>
      <c r="AH4767" s="11"/>
    </row>
    <row r="4768" spans="1:34">
      <c r="A4768" s="1">
        <v>39465</v>
      </c>
      <c r="B4768" s="7" t="s">
        <v>57</v>
      </c>
      <c r="C4768" s="8" t="str">
        <f t="shared" si="891"/>
        <v>Fri</v>
      </c>
      <c r="E4768" s="10">
        <v>22</v>
      </c>
      <c r="F4768" s="9">
        <v>27728</v>
      </c>
      <c r="G4768" s="9">
        <v>20359</v>
      </c>
      <c r="H4768" s="61">
        <v>10163</v>
      </c>
      <c r="I4768" s="9">
        <v>379</v>
      </c>
      <c r="J4768" s="9">
        <v>0</v>
      </c>
      <c r="K4768" s="9">
        <v>3592</v>
      </c>
      <c r="L4768" s="16">
        <v>27328</v>
      </c>
      <c r="M4768" s="16">
        <v>1464</v>
      </c>
      <c r="O4768" s="11">
        <f t="shared" si="899"/>
        <v>91013</v>
      </c>
      <c r="P4768" s="11">
        <v>0</v>
      </c>
      <c r="Q4768" s="11">
        <f t="shared" si="900"/>
        <v>3592</v>
      </c>
      <c r="S4768" s="11">
        <f t="shared" si="892"/>
        <v>91013</v>
      </c>
      <c r="T4768" s="11">
        <f t="shared" si="893"/>
        <v>91013</v>
      </c>
      <c r="U4768" s="11">
        <f t="shared" si="901"/>
        <v>-30010</v>
      </c>
      <c r="V4768" s="11">
        <f t="shared" si="898"/>
        <v>62221</v>
      </c>
      <c r="W4768" s="12">
        <f t="shared" si="902"/>
        <v>0.68364958852032132</v>
      </c>
      <c r="X4768" s="11">
        <f t="shared" si="903"/>
        <v>28792</v>
      </c>
      <c r="Y4768" s="12">
        <f t="shared" si="904"/>
        <v>0.31635041147967874</v>
      </c>
      <c r="AH4768" s="11"/>
    </row>
    <row r="4769" spans="1:34">
      <c r="A4769" s="1">
        <v>39466</v>
      </c>
      <c r="B4769" s="7" t="s">
        <v>57</v>
      </c>
      <c r="C4769" s="8" t="str">
        <f t="shared" si="891"/>
        <v>Sat</v>
      </c>
      <c r="E4769" s="10">
        <v>30</v>
      </c>
      <c r="F4769" s="9">
        <v>40359</v>
      </c>
      <c r="G4769" s="9">
        <v>24083</v>
      </c>
      <c r="H4769" s="61">
        <v>13365</v>
      </c>
      <c r="I4769" s="9">
        <v>1815</v>
      </c>
      <c r="J4769" s="9">
        <v>0</v>
      </c>
      <c r="K4769" s="9">
        <v>4556</v>
      </c>
      <c r="L4769" s="16">
        <v>32001</v>
      </c>
      <c r="M4769" s="16">
        <v>1359</v>
      </c>
      <c r="O4769" s="11">
        <f t="shared" si="899"/>
        <v>117538</v>
      </c>
      <c r="P4769" s="11">
        <v>0</v>
      </c>
      <c r="Q4769" s="11">
        <f t="shared" si="900"/>
        <v>4556</v>
      </c>
      <c r="S4769" s="11">
        <f t="shared" si="892"/>
        <v>117538</v>
      </c>
      <c r="T4769" s="11">
        <f t="shared" si="893"/>
        <v>117538</v>
      </c>
      <c r="U4769" s="11">
        <f t="shared" si="901"/>
        <v>26525</v>
      </c>
      <c r="V4769" s="11">
        <f t="shared" si="898"/>
        <v>84178</v>
      </c>
      <c r="W4769" s="12">
        <f t="shared" si="902"/>
        <v>0.71617689598257583</v>
      </c>
      <c r="X4769" s="11">
        <f t="shared" si="903"/>
        <v>33360</v>
      </c>
      <c r="Y4769" s="12">
        <f t="shared" si="904"/>
        <v>0.28382310401742417</v>
      </c>
      <c r="AH4769" s="11"/>
    </row>
    <row r="4770" spans="1:34">
      <c r="A4770" s="1">
        <v>39467</v>
      </c>
      <c r="B4770" s="7" t="s">
        <v>57</v>
      </c>
      <c r="C4770" s="8" t="str">
        <f t="shared" si="891"/>
        <v>Sun</v>
      </c>
      <c r="E4770" s="10">
        <v>43</v>
      </c>
      <c r="F4770" s="9">
        <v>56884</v>
      </c>
      <c r="G4770" s="9">
        <v>27600</v>
      </c>
      <c r="H4770" s="61">
        <v>18091</v>
      </c>
      <c r="I4770" s="9">
        <v>4885</v>
      </c>
      <c r="J4770" s="9">
        <v>0</v>
      </c>
      <c r="K4770" s="9">
        <v>5146</v>
      </c>
      <c r="L4770" s="16">
        <v>39483</v>
      </c>
      <c r="M4770" s="16">
        <v>1533</v>
      </c>
      <c r="O4770" s="11">
        <f t="shared" si="899"/>
        <v>153622</v>
      </c>
      <c r="P4770" s="11">
        <v>0</v>
      </c>
      <c r="Q4770" s="11">
        <f t="shared" si="900"/>
        <v>5146</v>
      </c>
      <c r="S4770" s="11">
        <f t="shared" si="892"/>
        <v>153622</v>
      </c>
      <c r="T4770" s="11">
        <f t="shared" si="893"/>
        <v>153622</v>
      </c>
      <c r="U4770" s="11">
        <f t="shared" si="901"/>
        <v>36084</v>
      </c>
      <c r="V4770" s="11">
        <f t="shared" si="898"/>
        <v>112606</v>
      </c>
      <c r="W4770" s="12">
        <f t="shared" si="902"/>
        <v>0.7330069911861582</v>
      </c>
      <c r="X4770" s="11">
        <f t="shared" si="903"/>
        <v>41016</v>
      </c>
      <c r="Y4770" s="12">
        <f t="shared" si="904"/>
        <v>0.26699300881384175</v>
      </c>
      <c r="AH4770" s="11"/>
    </row>
    <row r="4771" spans="1:34">
      <c r="A4771" s="1">
        <v>39468</v>
      </c>
      <c r="B4771" s="7" t="s">
        <v>57</v>
      </c>
      <c r="C4771" s="8" t="str">
        <f t="shared" si="891"/>
        <v>Mon</v>
      </c>
      <c r="E4771" s="10">
        <v>40</v>
      </c>
      <c r="F4771" s="9">
        <v>52917</v>
      </c>
      <c r="G4771" s="9">
        <v>25473</v>
      </c>
      <c r="H4771" s="61">
        <v>17992</v>
      </c>
      <c r="I4771" s="9">
        <v>4274</v>
      </c>
      <c r="J4771" s="9">
        <v>0</v>
      </c>
      <c r="K4771" s="9">
        <v>4983</v>
      </c>
      <c r="L4771" s="16">
        <v>37634</v>
      </c>
      <c r="M4771" s="16">
        <v>1274</v>
      </c>
      <c r="O4771" s="11">
        <f t="shared" si="899"/>
        <v>144547</v>
      </c>
      <c r="P4771" s="11">
        <v>0</v>
      </c>
      <c r="Q4771" s="11">
        <f t="shared" si="900"/>
        <v>4983</v>
      </c>
      <c r="S4771" s="11">
        <f t="shared" si="892"/>
        <v>144547</v>
      </c>
      <c r="T4771" s="11">
        <f t="shared" si="893"/>
        <v>144547</v>
      </c>
      <c r="U4771" s="11">
        <f t="shared" si="901"/>
        <v>-9075</v>
      </c>
      <c r="V4771" s="11">
        <f t="shared" si="898"/>
        <v>105639</v>
      </c>
      <c r="W4771" s="12">
        <f t="shared" si="902"/>
        <v>0.73082803517195094</v>
      </c>
      <c r="X4771" s="11">
        <f t="shared" si="903"/>
        <v>38908</v>
      </c>
      <c r="Y4771" s="12">
        <f t="shared" si="904"/>
        <v>0.269171964828049</v>
      </c>
      <c r="AH4771" s="11"/>
    </row>
    <row r="4772" spans="1:34">
      <c r="A4772" s="1">
        <v>39469</v>
      </c>
      <c r="B4772" s="7" t="s">
        <v>57</v>
      </c>
      <c r="C4772" s="8" t="str">
        <f t="shared" si="891"/>
        <v>Tue</v>
      </c>
      <c r="E4772" s="10">
        <v>27</v>
      </c>
      <c r="F4772" s="9">
        <v>38301</v>
      </c>
      <c r="G4772" s="9">
        <v>22863</v>
      </c>
      <c r="H4772" s="61">
        <v>13734</v>
      </c>
      <c r="I4772" s="9">
        <v>1740</v>
      </c>
      <c r="J4772" s="9">
        <v>0</v>
      </c>
      <c r="K4772" s="9">
        <v>4282</v>
      </c>
      <c r="L4772" s="16">
        <v>31532</v>
      </c>
      <c r="M4772" s="16">
        <v>1427</v>
      </c>
      <c r="O4772" s="11">
        <f t="shared" si="899"/>
        <v>113879</v>
      </c>
      <c r="P4772" s="11">
        <v>0</v>
      </c>
      <c r="Q4772" s="11">
        <f t="shared" si="900"/>
        <v>4282</v>
      </c>
      <c r="S4772" s="11">
        <f t="shared" si="892"/>
        <v>113879</v>
      </c>
      <c r="T4772" s="11">
        <f t="shared" si="893"/>
        <v>113879</v>
      </c>
      <c r="U4772" s="11">
        <f t="shared" si="901"/>
        <v>-30668</v>
      </c>
      <c r="V4772" s="11">
        <f t="shared" si="898"/>
        <v>80920</v>
      </c>
      <c r="W4772" s="12">
        <f t="shared" si="902"/>
        <v>0.71057877220558663</v>
      </c>
      <c r="X4772" s="11">
        <f t="shared" si="903"/>
        <v>32959</v>
      </c>
      <c r="Y4772" s="12">
        <f t="shared" si="904"/>
        <v>0.28942122779441337</v>
      </c>
      <c r="AH4772" s="11"/>
    </row>
    <row r="4773" spans="1:34">
      <c r="A4773" s="1">
        <v>39470</v>
      </c>
      <c r="B4773" s="7" t="s">
        <v>57</v>
      </c>
      <c r="C4773" s="8" t="str">
        <f t="shared" ref="C4773:C4836" si="905">IF(WEEKDAY(A4773)=1,"Sun",IF(WEEKDAY(A4773)=2,"Mon",IF(WEEKDAY(A4773)=3,"Tue",IF(WEEKDAY(A4773)=4,"Wed",IF(WEEKDAY(A4773)=5,"Thur",IF(WEEKDAY(A4773)=6,"Fri",IF(WEEKDAY(A4773)=7,"Sat")))))))</f>
        <v>Wed</v>
      </c>
      <c r="E4773" s="10">
        <v>27</v>
      </c>
      <c r="F4773" s="9">
        <v>33381</v>
      </c>
      <c r="G4773" s="9">
        <v>21916</v>
      </c>
      <c r="H4773" s="61">
        <v>12431</v>
      </c>
      <c r="I4773" s="9">
        <v>1102</v>
      </c>
      <c r="J4773" s="9">
        <v>0</v>
      </c>
      <c r="K4773" s="9">
        <v>4113</v>
      </c>
      <c r="L4773" s="16">
        <v>30153</v>
      </c>
      <c r="M4773" s="16">
        <v>1430</v>
      </c>
      <c r="O4773" s="11">
        <f t="shared" si="899"/>
        <v>104526</v>
      </c>
      <c r="P4773" s="11">
        <v>0</v>
      </c>
      <c r="Q4773" s="11">
        <f t="shared" si="900"/>
        <v>4113</v>
      </c>
      <c r="S4773" s="11">
        <f t="shared" si="892"/>
        <v>104526</v>
      </c>
      <c r="T4773" s="11">
        <f t="shared" si="893"/>
        <v>104526</v>
      </c>
      <c r="U4773" s="11">
        <f t="shared" si="901"/>
        <v>-9353</v>
      </c>
      <c r="V4773" s="11">
        <f t="shared" si="898"/>
        <v>72943</v>
      </c>
      <c r="W4773" s="12">
        <f t="shared" si="902"/>
        <v>0.69784551212138601</v>
      </c>
      <c r="X4773" s="11">
        <f t="shared" si="903"/>
        <v>31583</v>
      </c>
      <c r="Y4773" s="12">
        <f t="shared" si="904"/>
        <v>0.30215448787861393</v>
      </c>
      <c r="AH4773" s="11"/>
    </row>
    <row r="4774" spans="1:34">
      <c r="A4774" s="1">
        <v>39471</v>
      </c>
      <c r="B4774" s="7" t="s">
        <v>57</v>
      </c>
      <c r="C4774" s="8" t="str">
        <f t="shared" si="905"/>
        <v>Thur</v>
      </c>
      <c r="E4774" s="10">
        <v>33</v>
      </c>
      <c r="F4774" s="9">
        <v>48324</v>
      </c>
      <c r="G4774" s="9">
        <v>25078</v>
      </c>
      <c r="H4774" s="61">
        <v>16960</v>
      </c>
      <c r="I4774" s="9">
        <v>3201</v>
      </c>
      <c r="J4774" s="9">
        <v>0</v>
      </c>
      <c r="K4774" s="9">
        <v>4636</v>
      </c>
      <c r="L4774" s="16">
        <v>35706</v>
      </c>
      <c r="M4774" s="16">
        <v>1421</v>
      </c>
      <c r="O4774" s="11">
        <f t="shared" si="899"/>
        <v>135326</v>
      </c>
      <c r="P4774" s="11">
        <v>0</v>
      </c>
      <c r="Q4774" s="11">
        <f t="shared" si="900"/>
        <v>4636</v>
      </c>
      <c r="S4774" s="11">
        <f t="shared" si="892"/>
        <v>135326</v>
      </c>
      <c r="T4774" s="11">
        <f t="shared" si="893"/>
        <v>135326</v>
      </c>
      <c r="U4774" s="11">
        <f t="shared" si="901"/>
        <v>30800</v>
      </c>
      <c r="V4774" s="11">
        <f t="shared" si="898"/>
        <v>98199</v>
      </c>
      <c r="W4774" s="12">
        <f t="shared" si="902"/>
        <v>0.72564769519530614</v>
      </c>
      <c r="X4774" s="11">
        <f t="shared" si="903"/>
        <v>37127</v>
      </c>
      <c r="Y4774" s="12">
        <f t="shared" si="904"/>
        <v>0.27435230480469386</v>
      </c>
      <c r="AH4774" s="11"/>
    </row>
    <row r="4775" spans="1:34">
      <c r="A4775" s="1">
        <v>39472</v>
      </c>
      <c r="B4775" s="7" t="s">
        <v>57</v>
      </c>
      <c r="C4775" s="8" t="str">
        <f t="shared" si="905"/>
        <v>Fri</v>
      </c>
      <c r="E4775" s="10">
        <v>37</v>
      </c>
      <c r="F4775" s="9">
        <v>47006</v>
      </c>
      <c r="G4775" s="9">
        <v>24617</v>
      </c>
      <c r="H4775" s="61">
        <v>16527</v>
      </c>
      <c r="I4775" s="9">
        <v>3367</v>
      </c>
      <c r="J4775" s="9">
        <v>0</v>
      </c>
      <c r="K4775" s="9">
        <v>4642</v>
      </c>
      <c r="L4775" s="16">
        <v>35003</v>
      </c>
      <c r="M4775" s="16">
        <v>1238</v>
      </c>
      <c r="O4775" s="11">
        <f t="shared" si="899"/>
        <v>132400</v>
      </c>
      <c r="P4775" s="11">
        <v>0</v>
      </c>
      <c r="Q4775" s="11">
        <f t="shared" si="900"/>
        <v>4642</v>
      </c>
      <c r="S4775" s="11">
        <f t="shared" si="892"/>
        <v>132400</v>
      </c>
      <c r="T4775" s="11">
        <f t="shared" si="893"/>
        <v>132400</v>
      </c>
      <c r="U4775" s="11">
        <f t="shared" si="901"/>
        <v>-2926</v>
      </c>
      <c r="V4775" s="11">
        <f t="shared" si="898"/>
        <v>96159</v>
      </c>
      <c r="W4775" s="12">
        <f t="shared" si="902"/>
        <v>0.72627643504531725</v>
      </c>
      <c r="X4775" s="11">
        <f t="shared" si="903"/>
        <v>36241</v>
      </c>
      <c r="Y4775" s="12">
        <f t="shared" si="904"/>
        <v>0.27372356495468275</v>
      </c>
      <c r="AH4775" s="11"/>
    </row>
    <row r="4776" spans="1:34">
      <c r="A4776" s="1">
        <v>39473</v>
      </c>
      <c r="B4776" s="7" t="s">
        <v>57</v>
      </c>
      <c r="C4776" s="8" t="str">
        <f t="shared" si="905"/>
        <v>Sat</v>
      </c>
      <c r="E4776" s="10">
        <v>28</v>
      </c>
      <c r="F4776" s="9">
        <v>36354</v>
      </c>
      <c r="G4776" s="9">
        <v>21917</v>
      </c>
      <c r="H4776" s="61">
        <v>12455</v>
      </c>
      <c r="I4776" s="9">
        <v>1646</v>
      </c>
      <c r="J4776" s="9">
        <v>0</v>
      </c>
      <c r="K4776" s="9">
        <v>4361</v>
      </c>
      <c r="L4776" s="16">
        <v>30715</v>
      </c>
      <c r="M4776" s="16">
        <v>1363</v>
      </c>
      <c r="O4776" s="11">
        <f t="shared" si="899"/>
        <v>108811</v>
      </c>
      <c r="P4776" s="11">
        <v>0</v>
      </c>
      <c r="Q4776" s="11">
        <f t="shared" si="900"/>
        <v>4361</v>
      </c>
      <c r="S4776" s="11">
        <f t="shared" si="892"/>
        <v>108811</v>
      </c>
      <c r="T4776" s="11">
        <f t="shared" si="893"/>
        <v>108811</v>
      </c>
      <c r="U4776" s="11">
        <f t="shared" si="901"/>
        <v>-23589</v>
      </c>
      <c r="V4776" s="11">
        <f t="shared" si="898"/>
        <v>76733</v>
      </c>
      <c r="W4776" s="12">
        <f t="shared" si="902"/>
        <v>0.70519524680409151</v>
      </c>
      <c r="X4776" s="11">
        <f t="shared" si="903"/>
        <v>32078</v>
      </c>
      <c r="Y4776" s="12">
        <f t="shared" si="904"/>
        <v>0.29480475319590849</v>
      </c>
      <c r="AH4776" s="11"/>
    </row>
    <row r="4777" spans="1:34">
      <c r="A4777" s="1">
        <v>39474</v>
      </c>
      <c r="B4777" s="7" t="s">
        <v>57</v>
      </c>
      <c r="C4777" s="8" t="str">
        <f t="shared" si="905"/>
        <v>Sun</v>
      </c>
      <c r="E4777" s="10">
        <v>27</v>
      </c>
      <c r="F4777" s="9">
        <v>35553</v>
      </c>
      <c r="G4777" s="9">
        <v>22061</v>
      </c>
      <c r="H4777" s="61">
        <v>12591</v>
      </c>
      <c r="I4777" s="9">
        <v>1515</v>
      </c>
      <c r="J4777" s="9">
        <v>0</v>
      </c>
      <c r="K4777" s="9">
        <v>4240</v>
      </c>
      <c r="L4777" s="16">
        <v>30478</v>
      </c>
      <c r="M4777" s="16">
        <v>1346</v>
      </c>
      <c r="O4777" s="11">
        <f t="shared" si="899"/>
        <v>107784</v>
      </c>
      <c r="P4777" s="11">
        <v>0</v>
      </c>
      <c r="Q4777" s="11">
        <f t="shared" si="900"/>
        <v>4240</v>
      </c>
      <c r="S4777" s="11">
        <f t="shared" si="892"/>
        <v>107784</v>
      </c>
      <c r="T4777" s="11">
        <f t="shared" si="893"/>
        <v>107784</v>
      </c>
      <c r="U4777" s="11">
        <f t="shared" si="901"/>
        <v>-1027</v>
      </c>
      <c r="V4777" s="11">
        <f t="shared" si="898"/>
        <v>75960</v>
      </c>
      <c r="W4777" s="12">
        <f t="shared" si="902"/>
        <v>0.70474281897127589</v>
      </c>
      <c r="X4777" s="11">
        <f t="shared" si="903"/>
        <v>31824</v>
      </c>
      <c r="Y4777" s="12">
        <f t="shared" si="904"/>
        <v>0.29525718102872411</v>
      </c>
      <c r="AH4777" s="11"/>
    </row>
    <row r="4778" spans="1:34">
      <c r="A4778" s="1">
        <v>39475</v>
      </c>
      <c r="B4778" s="7" t="s">
        <v>57</v>
      </c>
      <c r="C4778" s="8" t="str">
        <f t="shared" si="905"/>
        <v>Mon</v>
      </c>
      <c r="E4778" s="10">
        <v>26</v>
      </c>
      <c r="F4778" s="9">
        <v>30527</v>
      </c>
      <c r="G4778" s="9">
        <v>21758</v>
      </c>
      <c r="H4778" s="61">
        <v>11873</v>
      </c>
      <c r="I4778" s="9">
        <v>376</v>
      </c>
      <c r="J4778" s="9">
        <v>0</v>
      </c>
      <c r="K4778" s="9">
        <v>3964</v>
      </c>
      <c r="L4778" s="16">
        <v>28931</v>
      </c>
      <c r="M4778" s="16">
        <v>1362</v>
      </c>
      <c r="O4778" s="11">
        <f t="shared" si="899"/>
        <v>98791</v>
      </c>
      <c r="P4778" s="11">
        <v>0</v>
      </c>
      <c r="Q4778" s="11">
        <f t="shared" si="900"/>
        <v>3964</v>
      </c>
      <c r="S4778" s="11">
        <f t="shared" si="892"/>
        <v>98791</v>
      </c>
      <c r="T4778" s="11">
        <f t="shared" si="893"/>
        <v>98791</v>
      </c>
      <c r="U4778" s="11">
        <f t="shared" si="901"/>
        <v>-8993</v>
      </c>
      <c r="V4778" s="11">
        <f t="shared" si="898"/>
        <v>68498</v>
      </c>
      <c r="W4778" s="12">
        <f t="shared" si="902"/>
        <v>0.69336275571661388</v>
      </c>
      <c r="X4778" s="11">
        <f t="shared" si="903"/>
        <v>30293</v>
      </c>
      <c r="Y4778" s="12">
        <f t="shared" si="904"/>
        <v>0.30663724428338612</v>
      </c>
      <c r="AH4778" s="11"/>
    </row>
    <row r="4779" spans="1:34">
      <c r="A4779" s="1">
        <v>39476</v>
      </c>
      <c r="B4779" s="7" t="s">
        <v>57</v>
      </c>
      <c r="C4779" s="8" t="str">
        <f t="shared" si="905"/>
        <v>Tue</v>
      </c>
      <c r="E4779" s="10">
        <v>12</v>
      </c>
      <c r="F4779" s="9">
        <v>19384</v>
      </c>
      <c r="G4779" s="9">
        <v>18696</v>
      </c>
      <c r="H4779" s="61">
        <v>7288</v>
      </c>
      <c r="I4779" s="9">
        <v>4</v>
      </c>
      <c r="J4779" s="9">
        <v>0</v>
      </c>
      <c r="K4779" s="9">
        <v>3075</v>
      </c>
      <c r="L4779" s="16">
        <v>22924</v>
      </c>
      <c r="M4779" s="16">
        <v>1366</v>
      </c>
      <c r="O4779" s="11">
        <f t="shared" si="899"/>
        <v>72737</v>
      </c>
      <c r="P4779" s="11">
        <v>0</v>
      </c>
      <c r="Q4779" s="11">
        <f t="shared" si="900"/>
        <v>3075</v>
      </c>
      <c r="S4779" s="11">
        <f t="shared" si="892"/>
        <v>72737</v>
      </c>
      <c r="T4779" s="11">
        <f t="shared" si="893"/>
        <v>72737</v>
      </c>
      <c r="U4779" s="11">
        <f t="shared" si="901"/>
        <v>-26054</v>
      </c>
      <c r="V4779" s="11">
        <f t="shared" si="898"/>
        <v>48447</v>
      </c>
      <c r="W4779" s="12">
        <f t="shared" si="902"/>
        <v>0.66605716485420075</v>
      </c>
      <c r="X4779" s="11">
        <f t="shared" si="903"/>
        <v>24290</v>
      </c>
      <c r="Y4779" s="12">
        <f t="shared" si="904"/>
        <v>0.33394283514579925</v>
      </c>
      <c r="AH4779" s="11"/>
    </row>
    <row r="4780" spans="1:34">
      <c r="A4780" s="1">
        <v>39477</v>
      </c>
      <c r="B4780" s="7" t="s">
        <v>57</v>
      </c>
      <c r="C4780" s="8" t="str">
        <f t="shared" si="905"/>
        <v>Wed</v>
      </c>
      <c r="E4780" s="10">
        <v>23</v>
      </c>
      <c r="F4780" s="9">
        <v>32655</v>
      </c>
      <c r="G4780" s="9">
        <v>21705</v>
      </c>
      <c r="H4780" s="61">
        <v>12111</v>
      </c>
      <c r="I4780" s="9">
        <v>1004</v>
      </c>
      <c r="J4780" s="9">
        <v>0</v>
      </c>
      <c r="K4780" s="9">
        <v>3978</v>
      </c>
      <c r="L4780" s="16">
        <v>28025</v>
      </c>
      <c r="M4780" s="16">
        <v>1258</v>
      </c>
      <c r="O4780" s="11">
        <f t="shared" si="899"/>
        <v>100736</v>
      </c>
      <c r="P4780" s="11">
        <v>0</v>
      </c>
      <c r="Q4780" s="11">
        <f t="shared" si="900"/>
        <v>3978</v>
      </c>
      <c r="S4780" s="11">
        <f t="shared" si="892"/>
        <v>100736</v>
      </c>
      <c r="T4780" s="11">
        <f t="shared" si="893"/>
        <v>100736</v>
      </c>
      <c r="U4780" s="11">
        <f t="shared" si="901"/>
        <v>27999</v>
      </c>
      <c r="V4780" s="11">
        <f t="shared" si="898"/>
        <v>71453</v>
      </c>
      <c r="W4780" s="12">
        <f t="shared" si="902"/>
        <v>0.7093094822109276</v>
      </c>
      <c r="X4780" s="11">
        <f t="shared" si="903"/>
        <v>29283</v>
      </c>
      <c r="Y4780" s="12">
        <f t="shared" si="904"/>
        <v>0.2906905177890724</v>
      </c>
      <c r="AH4780" s="11"/>
    </row>
    <row r="4781" spans="1:34">
      <c r="A4781" s="1">
        <v>39478</v>
      </c>
      <c r="B4781" s="7" t="s">
        <v>57</v>
      </c>
      <c r="C4781" s="8" t="str">
        <f t="shared" si="905"/>
        <v>Thur</v>
      </c>
      <c r="E4781" s="10">
        <v>26</v>
      </c>
      <c r="F4781" s="9">
        <v>36092</v>
      </c>
      <c r="G4781" s="9">
        <v>24176</v>
      </c>
      <c r="H4781" s="61">
        <v>12960</v>
      </c>
      <c r="I4781" s="9">
        <v>950</v>
      </c>
      <c r="J4781" s="9">
        <v>0</v>
      </c>
      <c r="K4781" s="9">
        <v>3911</v>
      </c>
      <c r="L4781" s="16">
        <v>27882</v>
      </c>
      <c r="M4781" s="16">
        <v>1299</v>
      </c>
      <c r="O4781" s="11">
        <f t="shared" si="899"/>
        <v>107270</v>
      </c>
      <c r="P4781" s="11">
        <v>0</v>
      </c>
      <c r="Q4781" s="11">
        <f t="shared" si="900"/>
        <v>3911</v>
      </c>
      <c r="S4781" s="11">
        <f t="shared" si="892"/>
        <v>107270</v>
      </c>
      <c r="T4781" s="11">
        <f t="shared" si="893"/>
        <v>107270</v>
      </c>
      <c r="U4781" s="11">
        <f t="shared" si="901"/>
        <v>6534</v>
      </c>
      <c r="V4781" s="11">
        <f t="shared" si="898"/>
        <v>78089</v>
      </c>
      <c r="W4781" s="12">
        <f t="shared" si="902"/>
        <v>0.7279668127155775</v>
      </c>
      <c r="X4781" s="11">
        <f t="shared" si="903"/>
        <v>29181</v>
      </c>
      <c r="Y4781" s="12">
        <f t="shared" si="904"/>
        <v>0.2720331872844225</v>
      </c>
      <c r="AH4781" s="11"/>
    </row>
    <row r="4782" spans="1:34">
      <c r="A4782" s="1">
        <v>39479</v>
      </c>
      <c r="B4782" s="7" t="s">
        <v>58</v>
      </c>
      <c r="C4782" s="8" t="str">
        <f t="shared" si="905"/>
        <v>Fri</v>
      </c>
      <c r="E4782" s="10">
        <v>24</v>
      </c>
      <c r="F4782" s="9">
        <v>37250</v>
      </c>
      <c r="G4782" s="9">
        <v>22802</v>
      </c>
      <c r="H4782" s="61">
        <v>12044</v>
      </c>
      <c r="I4782" s="9">
        <v>877</v>
      </c>
      <c r="J4782" s="9">
        <v>0</v>
      </c>
      <c r="K4782" s="9">
        <v>3659</v>
      </c>
      <c r="L4782" s="16">
        <v>28087</v>
      </c>
      <c r="M4782" s="16">
        <v>1423</v>
      </c>
      <c r="O4782" s="11">
        <f t="shared" si="899"/>
        <v>106142</v>
      </c>
      <c r="P4782" s="11">
        <v>0</v>
      </c>
      <c r="Q4782" s="11">
        <f t="shared" si="900"/>
        <v>3659</v>
      </c>
      <c r="S4782" s="11">
        <f t="shared" si="892"/>
        <v>106142</v>
      </c>
      <c r="T4782" s="11">
        <f t="shared" si="893"/>
        <v>106142</v>
      </c>
      <c r="U4782" s="11">
        <f t="shared" si="901"/>
        <v>-1128</v>
      </c>
      <c r="V4782" s="11">
        <f t="shared" si="898"/>
        <v>76632</v>
      </c>
      <c r="W4782" s="12">
        <f t="shared" ref="W4782:W4810" si="906">V4782/S4782</f>
        <v>0.7219762205347553</v>
      </c>
      <c r="X4782" s="11">
        <f t="shared" ref="X4782:X4810" si="907">SUM(L4782:M4782)</f>
        <v>29510</v>
      </c>
      <c r="Y4782" s="12">
        <f t="shared" ref="Y4782:Y4810" si="908">X4782/S4782</f>
        <v>0.27802377946524465</v>
      </c>
      <c r="AA4782" s="9">
        <f>INTERCEPT(T4782:T4810,E4782:E4810)</f>
        <v>33123.583131609092</v>
      </c>
      <c r="AB4782" s="9">
        <f>SLOPE(T4782:T4810,E4782:E4810)</f>
        <v>2639.8644413301072</v>
      </c>
      <c r="AC4782" s="12">
        <f>RSQ(T4782:T4810,E4782:E4810)</f>
        <v>0.92578752720996105</v>
      </c>
      <c r="AD4782" s="9">
        <f>AA4782+(AB4782*55)</f>
        <v>178316.12740476499</v>
      </c>
      <c r="AE4782" s="10">
        <f>SUM(E4782:E4810)</f>
        <v>619</v>
      </c>
      <c r="AH4782" s="11"/>
    </row>
    <row r="4783" spans="1:34">
      <c r="A4783" s="1">
        <v>39480</v>
      </c>
      <c r="B4783" s="7" t="s">
        <v>58</v>
      </c>
      <c r="C4783" s="8" t="str">
        <f t="shared" si="905"/>
        <v>Sat</v>
      </c>
      <c r="E4783" s="10">
        <v>23</v>
      </c>
      <c r="F4783" s="9">
        <v>25944</v>
      </c>
      <c r="G4783" s="9">
        <v>19030</v>
      </c>
      <c r="H4783" s="61">
        <v>8606</v>
      </c>
      <c r="I4783" s="9">
        <v>87</v>
      </c>
      <c r="J4783" s="9">
        <v>0</v>
      </c>
      <c r="K4783" s="9">
        <v>3530</v>
      </c>
      <c r="L4783" s="16">
        <v>24261</v>
      </c>
      <c r="M4783" s="16">
        <v>1376</v>
      </c>
      <c r="O4783" s="11">
        <f t="shared" si="899"/>
        <v>82834</v>
      </c>
      <c r="P4783" s="11">
        <v>0</v>
      </c>
      <c r="Q4783" s="11">
        <f t="shared" si="900"/>
        <v>3530</v>
      </c>
      <c r="S4783" s="11">
        <f t="shared" si="892"/>
        <v>82834</v>
      </c>
      <c r="T4783" s="11">
        <f t="shared" si="893"/>
        <v>82834</v>
      </c>
      <c r="U4783" s="11">
        <f t="shared" si="901"/>
        <v>-23308</v>
      </c>
      <c r="V4783" s="11">
        <f t="shared" si="898"/>
        <v>57197</v>
      </c>
      <c r="W4783" s="12">
        <f t="shared" si="906"/>
        <v>0.69050148489750585</v>
      </c>
      <c r="X4783" s="11">
        <f t="shared" si="907"/>
        <v>25637</v>
      </c>
      <c r="Y4783" s="12">
        <f t="shared" si="908"/>
        <v>0.30949851510249415</v>
      </c>
      <c r="AH4783" s="11"/>
    </row>
    <row r="4784" spans="1:34">
      <c r="A4784" s="1">
        <v>39481</v>
      </c>
      <c r="B4784" s="7" t="s">
        <v>58</v>
      </c>
      <c r="C4784" s="8" t="str">
        <f t="shared" si="905"/>
        <v>Sun</v>
      </c>
      <c r="E4784" s="10">
        <v>15</v>
      </c>
      <c r="F4784" s="9">
        <v>18817</v>
      </c>
      <c r="G4784" s="9">
        <v>17400</v>
      </c>
      <c r="H4784" s="61">
        <v>6075</v>
      </c>
      <c r="I4784" s="9">
        <v>9</v>
      </c>
      <c r="J4784" s="9">
        <v>0</v>
      </c>
      <c r="K4784" s="9">
        <v>3563</v>
      </c>
      <c r="L4784" s="16">
        <v>21523</v>
      </c>
      <c r="M4784" s="16">
        <v>1408</v>
      </c>
      <c r="O4784" s="11">
        <f t="shared" si="899"/>
        <v>68795</v>
      </c>
      <c r="P4784" s="11">
        <v>0</v>
      </c>
      <c r="Q4784" s="11">
        <f t="shared" si="900"/>
        <v>3563</v>
      </c>
      <c r="S4784" s="11">
        <f t="shared" ref="S4784:S4810" si="909">O4784-P4784</f>
        <v>68795</v>
      </c>
      <c r="T4784" s="11">
        <f t="shared" ref="T4784:T4810" si="910">SUM(L4784:M4784,V4784)</f>
        <v>68795</v>
      </c>
      <c r="U4784" s="11">
        <f t="shared" si="901"/>
        <v>-14039</v>
      </c>
      <c r="V4784" s="11">
        <f t="shared" si="898"/>
        <v>45864</v>
      </c>
      <c r="W4784" s="12">
        <f t="shared" si="906"/>
        <v>0.66667635729340791</v>
      </c>
      <c r="X4784" s="11">
        <f t="shared" si="907"/>
        <v>22931</v>
      </c>
      <c r="Y4784" s="12">
        <f t="shared" si="908"/>
        <v>0.33332364270659204</v>
      </c>
      <c r="AH4784" s="11"/>
    </row>
    <row r="4785" spans="1:34">
      <c r="A4785" s="1">
        <v>39482</v>
      </c>
      <c r="B4785" s="7" t="s">
        <v>58</v>
      </c>
      <c r="C4785" s="8" t="str">
        <f t="shared" si="905"/>
        <v>Mon</v>
      </c>
      <c r="E4785" s="10">
        <v>9</v>
      </c>
      <c r="F4785" s="9">
        <v>9663</v>
      </c>
      <c r="G4785" s="9">
        <v>15443</v>
      </c>
      <c r="H4785" s="61">
        <v>3080</v>
      </c>
      <c r="I4785" s="9">
        <v>0</v>
      </c>
      <c r="J4785" s="9">
        <v>0</v>
      </c>
      <c r="K4785" s="9">
        <v>3187</v>
      </c>
      <c r="L4785" s="16">
        <v>18498</v>
      </c>
      <c r="M4785" s="16">
        <v>1347</v>
      </c>
      <c r="O4785" s="11">
        <f t="shared" si="899"/>
        <v>51218</v>
      </c>
      <c r="P4785" s="11">
        <v>0</v>
      </c>
      <c r="Q4785" s="11">
        <f t="shared" si="900"/>
        <v>3187</v>
      </c>
      <c r="S4785" s="11">
        <f t="shared" si="909"/>
        <v>51218</v>
      </c>
      <c r="T4785" s="11">
        <f t="shared" si="910"/>
        <v>51218</v>
      </c>
      <c r="U4785" s="11">
        <f t="shared" si="901"/>
        <v>-17577</v>
      </c>
      <c r="V4785" s="11">
        <f t="shared" si="898"/>
        <v>31373</v>
      </c>
      <c r="W4785" s="12">
        <f t="shared" si="906"/>
        <v>0.6125385606622672</v>
      </c>
      <c r="X4785" s="11">
        <f t="shared" si="907"/>
        <v>19845</v>
      </c>
      <c r="Y4785" s="12">
        <f t="shared" si="908"/>
        <v>0.3874614393377328</v>
      </c>
      <c r="AH4785" s="11"/>
    </row>
    <row r="4786" spans="1:34">
      <c r="A4786" s="1">
        <v>39483</v>
      </c>
      <c r="B4786" s="7" t="s">
        <v>58</v>
      </c>
      <c r="C4786" s="8" t="str">
        <f t="shared" si="905"/>
        <v>Tue</v>
      </c>
      <c r="E4786" s="10">
        <v>0</v>
      </c>
      <c r="F4786" s="9">
        <v>4982</v>
      </c>
      <c r="G4786" s="9">
        <v>13649</v>
      </c>
      <c r="H4786" s="61">
        <v>1417</v>
      </c>
      <c r="I4786" s="9">
        <v>0</v>
      </c>
      <c r="J4786" s="9">
        <v>0</v>
      </c>
      <c r="K4786" s="9">
        <v>2695</v>
      </c>
      <c r="L4786" s="16">
        <v>14991</v>
      </c>
      <c r="M4786" s="16">
        <v>1420</v>
      </c>
      <c r="O4786" s="11">
        <f t="shared" si="899"/>
        <v>39154</v>
      </c>
      <c r="P4786" s="11">
        <v>0</v>
      </c>
      <c r="Q4786" s="11">
        <f t="shared" si="900"/>
        <v>2695</v>
      </c>
      <c r="S4786" s="11">
        <f t="shared" si="909"/>
        <v>39154</v>
      </c>
      <c r="T4786" s="11">
        <f t="shared" si="910"/>
        <v>39154</v>
      </c>
      <c r="U4786" s="11">
        <f t="shared" si="901"/>
        <v>-12064</v>
      </c>
      <c r="V4786" s="11">
        <f t="shared" si="898"/>
        <v>22743</v>
      </c>
      <c r="W4786" s="12">
        <f t="shared" si="906"/>
        <v>0.58086019308372072</v>
      </c>
      <c r="X4786" s="11">
        <f t="shared" si="907"/>
        <v>16411</v>
      </c>
      <c r="Y4786" s="12">
        <f t="shared" si="908"/>
        <v>0.41913980691627933</v>
      </c>
      <c r="AH4786" s="11"/>
    </row>
    <row r="4787" spans="1:34">
      <c r="A4787" s="1">
        <v>39484</v>
      </c>
      <c r="B4787" s="7" t="s">
        <v>58</v>
      </c>
      <c r="C4787" s="8" t="str">
        <f t="shared" si="905"/>
        <v>Wed</v>
      </c>
      <c r="E4787" s="10">
        <v>0</v>
      </c>
      <c r="F4787" s="9">
        <v>5246</v>
      </c>
      <c r="G4787" s="9">
        <v>13826</v>
      </c>
      <c r="H4787" s="61">
        <v>1407</v>
      </c>
      <c r="I4787" s="9">
        <v>0</v>
      </c>
      <c r="J4787" s="9">
        <v>0</v>
      </c>
      <c r="K4787" s="9">
        <v>2508</v>
      </c>
      <c r="L4787" s="16">
        <v>15298</v>
      </c>
      <c r="M4787" s="16">
        <v>1442</v>
      </c>
      <c r="O4787" s="11">
        <f t="shared" si="899"/>
        <v>39727</v>
      </c>
      <c r="P4787" s="11">
        <v>0</v>
      </c>
      <c r="Q4787" s="11">
        <f t="shared" si="900"/>
        <v>2508</v>
      </c>
      <c r="S4787" s="11">
        <f t="shared" si="909"/>
        <v>39727</v>
      </c>
      <c r="T4787" s="11">
        <f t="shared" si="910"/>
        <v>39727</v>
      </c>
      <c r="U4787" s="11">
        <f t="shared" si="901"/>
        <v>573</v>
      </c>
      <c r="V4787" s="11">
        <f t="shared" si="898"/>
        <v>22987</v>
      </c>
      <c r="W4787" s="12">
        <f t="shared" si="906"/>
        <v>0.57862410954766275</v>
      </c>
      <c r="X4787" s="11">
        <f t="shared" si="907"/>
        <v>16740</v>
      </c>
      <c r="Y4787" s="12">
        <f t="shared" si="908"/>
        <v>0.4213758904523372</v>
      </c>
      <c r="AH4787" s="11"/>
    </row>
    <row r="4788" spans="1:34">
      <c r="A4788" s="1">
        <v>39485</v>
      </c>
      <c r="B4788" s="7" t="s">
        <v>58</v>
      </c>
      <c r="C4788" s="8" t="str">
        <f t="shared" si="905"/>
        <v>Thur</v>
      </c>
      <c r="E4788" s="10">
        <v>16</v>
      </c>
      <c r="F4788" s="9">
        <v>16677</v>
      </c>
      <c r="G4788" s="9">
        <v>17400</v>
      </c>
      <c r="H4788" s="61">
        <v>6467</v>
      </c>
      <c r="I4788" s="9">
        <v>85</v>
      </c>
      <c r="J4788" s="9">
        <v>0</v>
      </c>
      <c r="K4788" s="9">
        <v>3305</v>
      </c>
      <c r="L4788" s="16">
        <v>21932</v>
      </c>
      <c r="M4788" s="16">
        <v>1284</v>
      </c>
      <c r="O4788" s="11">
        <f t="shared" si="899"/>
        <v>67150</v>
      </c>
      <c r="P4788" s="11">
        <v>0</v>
      </c>
      <c r="Q4788" s="11">
        <f t="shared" si="900"/>
        <v>3305</v>
      </c>
      <c r="S4788" s="11">
        <f t="shared" si="909"/>
        <v>67150</v>
      </c>
      <c r="T4788" s="11">
        <f t="shared" si="910"/>
        <v>67150</v>
      </c>
      <c r="U4788" s="11">
        <f t="shared" si="901"/>
        <v>27423</v>
      </c>
      <c r="V4788" s="11">
        <f t="shared" si="898"/>
        <v>43934</v>
      </c>
      <c r="W4788" s="12">
        <f t="shared" si="906"/>
        <v>0.65426656738644828</v>
      </c>
      <c r="X4788" s="11">
        <f t="shared" si="907"/>
        <v>23216</v>
      </c>
      <c r="Y4788" s="12">
        <f t="shared" si="908"/>
        <v>0.34573343261355177</v>
      </c>
      <c r="AH4788" s="11"/>
    </row>
    <row r="4789" spans="1:34">
      <c r="A4789" s="1">
        <v>39486</v>
      </c>
      <c r="B4789" s="7" t="s">
        <v>58</v>
      </c>
      <c r="C4789" s="8" t="str">
        <f t="shared" si="905"/>
        <v>Fri</v>
      </c>
      <c r="E4789" s="10">
        <v>22</v>
      </c>
      <c r="F4789" s="9">
        <v>22711</v>
      </c>
      <c r="G4789" s="9">
        <v>18687</v>
      </c>
      <c r="H4789" s="61">
        <v>8529</v>
      </c>
      <c r="I4789" s="9">
        <v>52</v>
      </c>
      <c r="J4789" s="9">
        <v>0</v>
      </c>
      <c r="K4789" s="9">
        <v>3535</v>
      </c>
      <c r="L4789" s="16">
        <v>23455</v>
      </c>
      <c r="M4789" s="16">
        <v>1381</v>
      </c>
      <c r="O4789" s="11">
        <f t="shared" si="899"/>
        <v>78350</v>
      </c>
      <c r="P4789" s="11">
        <v>0</v>
      </c>
      <c r="Q4789" s="11">
        <f t="shared" si="900"/>
        <v>3535</v>
      </c>
      <c r="S4789" s="11">
        <f t="shared" si="909"/>
        <v>78350</v>
      </c>
      <c r="T4789" s="11">
        <f t="shared" si="910"/>
        <v>78350</v>
      </c>
      <c r="U4789" s="11">
        <f t="shared" si="901"/>
        <v>11200</v>
      </c>
      <c r="V4789" s="11">
        <f t="shared" si="898"/>
        <v>53514</v>
      </c>
      <c r="W4789" s="12">
        <f t="shared" si="906"/>
        <v>0.68301212507977027</v>
      </c>
      <c r="X4789" s="11">
        <f t="shared" si="907"/>
        <v>24836</v>
      </c>
      <c r="Y4789" s="12">
        <f t="shared" si="908"/>
        <v>0.31698787492022973</v>
      </c>
      <c r="AH4789" s="11"/>
    </row>
    <row r="4790" spans="1:34">
      <c r="A4790" s="1">
        <v>39487</v>
      </c>
      <c r="B4790" s="7" t="s">
        <v>58</v>
      </c>
      <c r="C4790" s="8" t="str">
        <f t="shared" si="905"/>
        <v>Sat</v>
      </c>
      <c r="E4790" s="10">
        <v>13</v>
      </c>
      <c r="F4790" s="9">
        <v>15143</v>
      </c>
      <c r="G4790" s="9">
        <v>16186</v>
      </c>
      <c r="H4790" s="61">
        <v>5025</v>
      </c>
      <c r="I4790" s="9">
        <v>0</v>
      </c>
      <c r="J4790" s="9">
        <v>0</v>
      </c>
      <c r="K4790" s="9">
        <v>3362</v>
      </c>
      <c r="L4790" s="16">
        <v>21276</v>
      </c>
      <c r="M4790" s="16">
        <v>1477</v>
      </c>
      <c r="O4790" s="11">
        <f t="shared" si="899"/>
        <v>62469</v>
      </c>
      <c r="P4790" s="11">
        <v>0</v>
      </c>
      <c r="Q4790" s="11">
        <f t="shared" si="900"/>
        <v>3362</v>
      </c>
      <c r="S4790" s="11">
        <f t="shared" si="909"/>
        <v>62469</v>
      </c>
      <c r="T4790" s="11">
        <f t="shared" si="910"/>
        <v>62469</v>
      </c>
      <c r="U4790" s="11">
        <f t="shared" si="901"/>
        <v>-15881</v>
      </c>
      <c r="V4790" s="11">
        <f t="shared" si="898"/>
        <v>39716</v>
      </c>
      <c r="W4790" s="12">
        <f t="shared" si="906"/>
        <v>0.63577134258592261</v>
      </c>
      <c r="X4790" s="11">
        <f t="shared" si="907"/>
        <v>22753</v>
      </c>
      <c r="Y4790" s="12">
        <f t="shared" si="908"/>
        <v>0.36422865741407739</v>
      </c>
      <c r="AH4790" s="11"/>
    </row>
    <row r="4791" spans="1:34">
      <c r="A4791" s="1">
        <v>39488</v>
      </c>
      <c r="B4791" s="7" t="s">
        <v>58</v>
      </c>
      <c r="C4791" s="8" t="str">
        <f t="shared" si="905"/>
        <v>Sun</v>
      </c>
      <c r="E4791" s="10">
        <v>23</v>
      </c>
      <c r="F4791" s="9">
        <v>34619</v>
      </c>
      <c r="G4791" s="9">
        <v>20828</v>
      </c>
      <c r="H4791" s="61">
        <v>11892</v>
      </c>
      <c r="I4791" s="9">
        <v>1325</v>
      </c>
      <c r="J4791" s="9">
        <v>0</v>
      </c>
      <c r="K4791" s="9">
        <v>4021</v>
      </c>
      <c r="L4791" s="16">
        <v>28304</v>
      </c>
      <c r="M4791" s="16">
        <v>1359</v>
      </c>
      <c r="O4791" s="11">
        <f t="shared" si="899"/>
        <v>102348</v>
      </c>
      <c r="P4791" s="11">
        <v>0</v>
      </c>
      <c r="Q4791" s="11">
        <f t="shared" si="900"/>
        <v>4021</v>
      </c>
      <c r="S4791" s="11">
        <f t="shared" si="909"/>
        <v>102348</v>
      </c>
      <c r="T4791" s="11">
        <f t="shared" si="910"/>
        <v>102348</v>
      </c>
      <c r="U4791" s="11">
        <f t="shared" si="901"/>
        <v>39879</v>
      </c>
      <c r="V4791" s="11">
        <f t="shared" si="898"/>
        <v>72685</v>
      </c>
      <c r="W4791" s="12">
        <f t="shared" si="906"/>
        <v>0.71017508891233827</v>
      </c>
      <c r="X4791" s="11">
        <f t="shared" si="907"/>
        <v>29663</v>
      </c>
      <c r="Y4791" s="12">
        <f t="shared" si="908"/>
        <v>0.28982491108766173</v>
      </c>
      <c r="AH4791" s="11"/>
    </row>
    <row r="4792" spans="1:34">
      <c r="A4792" s="1">
        <v>39489</v>
      </c>
      <c r="B4792" s="7" t="s">
        <v>58</v>
      </c>
      <c r="C4792" s="8" t="str">
        <f t="shared" si="905"/>
        <v>Mon</v>
      </c>
      <c r="E4792" s="10">
        <v>36</v>
      </c>
      <c r="F4792" s="9">
        <v>45800</v>
      </c>
      <c r="G4792" s="9">
        <v>24038</v>
      </c>
      <c r="H4792" s="61">
        <v>16220</v>
      </c>
      <c r="I4792" s="9">
        <v>2911</v>
      </c>
      <c r="J4792" s="9">
        <v>0</v>
      </c>
      <c r="K4792" s="9">
        <v>4186</v>
      </c>
      <c r="L4792" s="16">
        <v>32493</v>
      </c>
      <c r="M4792" s="16">
        <v>1190</v>
      </c>
      <c r="O4792" s="11">
        <f t="shared" si="899"/>
        <v>126838</v>
      </c>
      <c r="P4792" s="11">
        <v>0</v>
      </c>
      <c r="Q4792" s="11">
        <f t="shared" si="900"/>
        <v>4186</v>
      </c>
      <c r="S4792" s="11">
        <f t="shared" si="909"/>
        <v>126838</v>
      </c>
      <c r="T4792" s="11">
        <f t="shared" si="910"/>
        <v>126838</v>
      </c>
      <c r="U4792" s="11">
        <f t="shared" si="901"/>
        <v>24490</v>
      </c>
      <c r="V4792" s="11">
        <f t="shared" si="898"/>
        <v>93155</v>
      </c>
      <c r="W4792" s="12">
        <f t="shared" si="906"/>
        <v>0.73444078273072744</v>
      </c>
      <c r="X4792" s="11">
        <f t="shared" si="907"/>
        <v>33683</v>
      </c>
      <c r="Y4792" s="12">
        <f t="shared" si="908"/>
        <v>0.26555921726927262</v>
      </c>
      <c r="AH4792" s="11"/>
    </row>
    <row r="4793" spans="1:34">
      <c r="A4793" s="1">
        <v>39490</v>
      </c>
      <c r="B4793" s="7" t="s">
        <v>58</v>
      </c>
      <c r="C4793" s="8" t="str">
        <f t="shared" si="905"/>
        <v>Tue</v>
      </c>
      <c r="E4793" s="10">
        <v>31</v>
      </c>
      <c r="F4793" s="9">
        <v>43946</v>
      </c>
      <c r="G4793" s="9">
        <v>23443</v>
      </c>
      <c r="H4793" s="61">
        <v>14936</v>
      </c>
      <c r="I4793" s="9">
        <v>2820</v>
      </c>
      <c r="J4793" s="9">
        <v>0</v>
      </c>
      <c r="K4793" s="9">
        <v>4127</v>
      </c>
      <c r="L4793" s="16">
        <v>32472</v>
      </c>
      <c r="M4793" s="16">
        <v>1351</v>
      </c>
      <c r="O4793" s="11">
        <f t="shared" si="899"/>
        <v>123095</v>
      </c>
      <c r="P4793" s="11">
        <v>0</v>
      </c>
      <c r="Q4793" s="11">
        <f t="shared" si="900"/>
        <v>4127</v>
      </c>
      <c r="S4793" s="11">
        <f t="shared" si="909"/>
        <v>123095</v>
      </c>
      <c r="T4793" s="11">
        <f t="shared" si="910"/>
        <v>123095</v>
      </c>
      <c r="U4793" s="11">
        <f t="shared" si="901"/>
        <v>-3743</v>
      </c>
      <c r="V4793" s="11">
        <f t="shared" si="898"/>
        <v>89272</v>
      </c>
      <c r="W4793" s="12">
        <f t="shared" si="906"/>
        <v>0.72522848206669643</v>
      </c>
      <c r="X4793" s="11">
        <f t="shared" si="907"/>
        <v>33823</v>
      </c>
      <c r="Y4793" s="12">
        <f t="shared" si="908"/>
        <v>0.27477151793330357</v>
      </c>
      <c r="AH4793" s="11"/>
    </row>
    <row r="4794" spans="1:34">
      <c r="A4794" s="1">
        <v>39491</v>
      </c>
      <c r="B4794" s="7" t="s">
        <v>58</v>
      </c>
      <c r="C4794" s="8" t="str">
        <f t="shared" si="905"/>
        <v>Wed</v>
      </c>
      <c r="E4794" s="10">
        <v>29</v>
      </c>
      <c r="F4794" s="9">
        <v>41500</v>
      </c>
      <c r="G4794" s="9">
        <v>23316</v>
      </c>
      <c r="H4794" s="61">
        <v>14792</v>
      </c>
      <c r="I4794" s="9">
        <v>2407</v>
      </c>
      <c r="J4794" s="9">
        <v>0</v>
      </c>
      <c r="K4794" s="9">
        <v>12608</v>
      </c>
      <c r="L4794" s="16">
        <v>31977</v>
      </c>
      <c r="M4794" s="16">
        <v>1388</v>
      </c>
      <c r="O4794" s="11">
        <f t="shared" si="899"/>
        <v>127988</v>
      </c>
      <c r="P4794" s="11">
        <v>8813</v>
      </c>
      <c r="Q4794" s="11">
        <f t="shared" si="900"/>
        <v>3795</v>
      </c>
      <c r="S4794" s="11">
        <f t="shared" si="909"/>
        <v>119175</v>
      </c>
      <c r="T4794" s="11">
        <f t="shared" si="910"/>
        <v>119175</v>
      </c>
      <c r="U4794" s="11">
        <f t="shared" si="901"/>
        <v>-3920</v>
      </c>
      <c r="V4794" s="11">
        <f t="shared" si="898"/>
        <v>85810</v>
      </c>
      <c r="W4794" s="12">
        <f t="shared" si="906"/>
        <v>0.72003356408642749</v>
      </c>
      <c r="X4794" s="11">
        <f t="shared" si="907"/>
        <v>33365</v>
      </c>
      <c r="Y4794" s="12">
        <f t="shared" si="908"/>
        <v>0.27996643591357245</v>
      </c>
      <c r="AH4794" s="11"/>
    </row>
    <row r="4795" spans="1:34">
      <c r="A4795" s="1">
        <v>39492</v>
      </c>
      <c r="B4795" s="7" t="s">
        <v>58</v>
      </c>
      <c r="C4795" s="8" t="str">
        <f t="shared" si="905"/>
        <v>Thur</v>
      </c>
      <c r="E4795" s="10">
        <v>28</v>
      </c>
      <c r="F4795" s="9">
        <v>33694</v>
      </c>
      <c r="G4795" s="9">
        <v>22000</v>
      </c>
      <c r="H4795" s="61">
        <v>12780</v>
      </c>
      <c r="I4795" s="9">
        <v>720</v>
      </c>
      <c r="J4795" s="9">
        <v>0</v>
      </c>
      <c r="K4795" s="9">
        <v>2408</v>
      </c>
      <c r="L4795" s="16">
        <v>28501</v>
      </c>
      <c r="M4795" s="16">
        <v>1289</v>
      </c>
      <c r="O4795" s="11">
        <f t="shared" si="899"/>
        <v>101392</v>
      </c>
      <c r="P4795" s="11">
        <v>0</v>
      </c>
      <c r="Q4795" s="11">
        <f t="shared" si="900"/>
        <v>2408</v>
      </c>
      <c r="S4795" s="11">
        <f t="shared" si="909"/>
        <v>101392</v>
      </c>
      <c r="T4795" s="11">
        <f t="shared" si="910"/>
        <v>101392</v>
      </c>
      <c r="U4795" s="11">
        <f t="shared" si="901"/>
        <v>-17783</v>
      </c>
      <c r="V4795" s="11">
        <f t="shared" si="898"/>
        <v>71602</v>
      </c>
      <c r="W4795" s="12">
        <f t="shared" si="906"/>
        <v>0.70618983746252173</v>
      </c>
      <c r="X4795" s="11">
        <f t="shared" si="907"/>
        <v>29790</v>
      </c>
      <c r="Y4795" s="12">
        <f t="shared" si="908"/>
        <v>0.29381016253747833</v>
      </c>
      <c r="AH4795" s="11"/>
    </row>
    <row r="4796" spans="1:34">
      <c r="A4796" s="1">
        <v>39493</v>
      </c>
      <c r="B4796" s="7" t="s">
        <v>58</v>
      </c>
      <c r="C4796" s="8" t="str">
        <f t="shared" si="905"/>
        <v>Fri</v>
      </c>
      <c r="E4796" s="10">
        <v>15</v>
      </c>
      <c r="F4796" s="9">
        <v>17842</v>
      </c>
      <c r="G4796" s="9">
        <v>17514</v>
      </c>
      <c r="H4796" s="61">
        <v>6550</v>
      </c>
      <c r="I4796" s="9">
        <v>58</v>
      </c>
      <c r="J4796" s="9">
        <v>0</v>
      </c>
      <c r="K4796" s="9">
        <v>2570</v>
      </c>
      <c r="L4796" s="16">
        <v>22913</v>
      </c>
      <c r="M4796" s="16">
        <v>1491</v>
      </c>
      <c r="O4796" s="11">
        <f t="shared" si="899"/>
        <v>68938</v>
      </c>
      <c r="P4796" s="11">
        <v>0</v>
      </c>
      <c r="Q4796" s="11">
        <f t="shared" si="900"/>
        <v>2570</v>
      </c>
      <c r="S4796" s="11">
        <f t="shared" si="909"/>
        <v>68938</v>
      </c>
      <c r="T4796" s="11">
        <f t="shared" si="910"/>
        <v>68938</v>
      </c>
      <c r="U4796" s="11">
        <f t="shared" si="901"/>
        <v>-32454</v>
      </c>
      <c r="V4796" s="11">
        <f t="shared" si="898"/>
        <v>44534</v>
      </c>
      <c r="W4796" s="12">
        <f t="shared" si="906"/>
        <v>0.64600075430096604</v>
      </c>
      <c r="X4796" s="11">
        <f t="shared" si="907"/>
        <v>24404</v>
      </c>
      <c r="Y4796" s="12">
        <f t="shared" si="908"/>
        <v>0.3539992456990339</v>
      </c>
      <c r="AH4796" s="11"/>
    </row>
    <row r="4797" spans="1:34">
      <c r="A4797" s="1">
        <v>39494</v>
      </c>
      <c r="B4797" s="7" t="s">
        <v>58</v>
      </c>
      <c r="C4797" s="8" t="str">
        <f t="shared" si="905"/>
        <v>Sat</v>
      </c>
      <c r="E4797" s="10">
        <v>25</v>
      </c>
      <c r="F4797" s="9">
        <v>25523</v>
      </c>
      <c r="G4797" s="9">
        <v>19011</v>
      </c>
      <c r="H4797" s="61">
        <v>8563</v>
      </c>
      <c r="I4797" s="9">
        <v>49</v>
      </c>
      <c r="J4797" s="9">
        <v>0</v>
      </c>
      <c r="K4797" s="9">
        <v>4202</v>
      </c>
      <c r="L4797" s="16">
        <v>25094</v>
      </c>
      <c r="M4797" s="16">
        <v>1426</v>
      </c>
      <c r="O4797" s="11">
        <f t="shared" si="899"/>
        <v>83868</v>
      </c>
      <c r="P4797" s="11">
        <v>0</v>
      </c>
      <c r="Q4797" s="11">
        <f t="shared" si="900"/>
        <v>4202</v>
      </c>
      <c r="S4797" s="11">
        <f t="shared" si="909"/>
        <v>83868</v>
      </c>
      <c r="T4797" s="11">
        <f t="shared" si="910"/>
        <v>83868</v>
      </c>
      <c r="U4797" s="11">
        <f t="shared" si="901"/>
        <v>14930</v>
      </c>
      <c r="V4797" s="11">
        <f t="shared" si="898"/>
        <v>57348</v>
      </c>
      <c r="W4797" s="12">
        <f t="shared" si="906"/>
        <v>0.68378881098869648</v>
      </c>
      <c r="X4797" s="11">
        <f t="shared" si="907"/>
        <v>26520</v>
      </c>
      <c r="Y4797" s="12">
        <f t="shared" si="908"/>
        <v>0.31621118901130346</v>
      </c>
      <c r="AH4797" s="11"/>
    </row>
    <row r="4798" spans="1:34">
      <c r="A4798" s="1">
        <v>39495</v>
      </c>
      <c r="B4798" s="7" t="s">
        <v>58</v>
      </c>
      <c r="C4798" s="8" t="str">
        <f t="shared" si="905"/>
        <v>Sun</v>
      </c>
      <c r="E4798" s="10">
        <v>10</v>
      </c>
      <c r="F4798" s="9">
        <v>12930</v>
      </c>
      <c r="G4798" s="9">
        <v>15507</v>
      </c>
      <c r="H4798" s="61">
        <v>3364</v>
      </c>
      <c r="I4798" s="9">
        <v>1</v>
      </c>
      <c r="J4798" s="9">
        <v>0</v>
      </c>
      <c r="K4798" s="9">
        <v>3339</v>
      </c>
      <c r="L4798" s="16">
        <v>19870</v>
      </c>
      <c r="M4798" s="16">
        <v>1284</v>
      </c>
      <c r="O4798" s="11">
        <f t="shared" si="899"/>
        <v>56295</v>
      </c>
      <c r="P4798" s="11">
        <v>0</v>
      </c>
      <c r="Q4798" s="11">
        <f t="shared" si="900"/>
        <v>3339</v>
      </c>
      <c r="S4798" s="11">
        <f t="shared" si="909"/>
        <v>56295</v>
      </c>
      <c r="T4798" s="11">
        <f t="shared" si="910"/>
        <v>56295</v>
      </c>
      <c r="U4798" s="11">
        <f t="shared" si="901"/>
        <v>-27573</v>
      </c>
      <c r="V4798" s="11">
        <f t="shared" si="898"/>
        <v>35141</v>
      </c>
      <c r="W4798" s="12">
        <f t="shared" si="906"/>
        <v>0.62422950528466115</v>
      </c>
      <c r="X4798" s="11">
        <f t="shared" si="907"/>
        <v>21154</v>
      </c>
      <c r="Y4798" s="12">
        <f t="shared" si="908"/>
        <v>0.37577049471533885</v>
      </c>
      <c r="AH4798" s="11"/>
    </row>
    <row r="4799" spans="1:34">
      <c r="A4799" s="1">
        <v>39496</v>
      </c>
      <c r="B4799" s="7" t="s">
        <v>58</v>
      </c>
      <c r="C4799" s="8" t="str">
        <f t="shared" si="905"/>
        <v>Mon</v>
      </c>
      <c r="E4799" s="10">
        <v>8</v>
      </c>
      <c r="F4799" s="9">
        <v>14606</v>
      </c>
      <c r="G4799" s="9">
        <v>16700</v>
      </c>
      <c r="H4799" s="61">
        <v>5264</v>
      </c>
      <c r="I4799" s="9">
        <v>65</v>
      </c>
      <c r="J4799" s="9">
        <v>0</v>
      </c>
      <c r="K4799" s="9">
        <v>3607</v>
      </c>
      <c r="L4799" s="16">
        <v>20828</v>
      </c>
      <c r="M4799" s="16">
        <v>1315</v>
      </c>
      <c r="O4799" s="11">
        <f t="shared" si="899"/>
        <v>62385</v>
      </c>
      <c r="P4799" s="11">
        <v>0</v>
      </c>
      <c r="Q4799" s="11">
        <f t="shared" si="900"/>
        <v>3607</v>
      </c>
      <c r="S4799" s="11">
        <f t="shared" si="909"/>
        <v>62385</v>
      </c>
      <c r="T4799" s="11">
        <f t="shared" si="910"/>
        <v>62385</v>
      </c>
      <c r="U4799" s="11">
        <f t="shared" si="901"/>
        <v>6090</v>
      </c>
      <c r="V4799" s="11">
        <f t="shared" si="898"/>
        <v>40242</v>
      </c>
      <c r="W4799" s="12">
        <f t="shared" si="906"/>
        <v>0.6450589083914402</v>
      </c>
      <c r="X4799" s="11">
        <f t="shared" si="907"/>
        <v>22143</v>
      </c>
      <c r="Y4799" s="12">
        <f t="shared" si="908"/>
        <v>0.35494109160855974</v>
      </c>
      <c r="AH4799" s="11"/>
    </row>
    <row r="4800" spans="1:34">
      <c r="A4800" s="1">
        <v>39497</v>
      </c>
      <c r="B4800" s="7" t="s">
        <v>58</v>
      </c>
      <c r="C4800" s="8" t="str">
        <f t="shared" si="905"/>
        <v>Tue</v>
      </c>
      <c r="E4800" s="10">
        <v>25</v>
      </c>
      <c r="F4800" s="9">
        <v>33340</v>
      </c>
      <c r="G4800" s="9">
        <v>21516</v>
      </c>
      <c r="H4800" s="61">
        <v>12254</v>
      </c>
      <c r="I4800" s="9">
        <v>668</v>
      </c>
      <c r="J4800" s="9">
        <v>0</v>
      </c>
      <c r="K4800" s="9">
        <v>4188</v>
      </c>
      <c r="L4800" s="16">
        <v>27555</v>
      </c>
      <c r="M4800" s="16">
        <v>1311</v>
      </c>
      <c r="O4800" s="11">
        <f t="shared" si="899"/>
        <v>100832</v>
      </c>
      <c r="P4800" s="11">
        <v>0</v>
      </c>
      <c r="Q4800" s="11">
        <f t="shared" si="900"/>
        <v>4188</v>
      </c>
      <c r="S4800" s="11">
        <f t="shared" si="909"/>
        <v>100832</v>
      </c>
      <c r="T4800" s="11">
        <f t="shared" si="910"/>
        <v>100832</v>
      </c>
      <c r="U4800" s="11">
        <f t="shared" si="901"/>
        <v>38447</v>
      </c>
      <c r="V4800" s="11">
        <f t="shared" si="898"/>
        <v>71966</v>
      </c>
      <c r="W4800" s="12">
        <f t="shared" si="906"/>
        <v>0.71372183433830527</v>
      </c>
      <c r="X4800" s="11">
        <f t="shared" si="907"/>
        <v>28866</v>
      </c>
      <c r="Y4800" s="12">
        <f t="shared" si="908"/>
        <v>0.28627816566169467</v>
      </c>
      <c r="AH4800" s="11"/>
    </row>
    <row r="4801" spans="1:34">
      <c r="A4801" s="1">
        <v>39498</v>
      </c>
      <c r="B4801" s="7" t="s">
        <v>58</v>
      </c>
      <c r="C4801" s="8" t="str">
        <f t="shared" si="905"/>
        <v>Wed</v>
      </c>
      <c r="E4801" s="10">
        <v>30</v>
      </c>
      <c r="F4801" s="9">
        <v>43217</v>
      </c>
      <c r="G4801" s="9">
        <v>23529</v>
      </c>
      <c r="H4801" s="61">
        <v>14764</v>
      </c>
      <c r="I4801" s="9">
        <v>1837</v>
      </c>
      <c r="J4801" s="9">
        <v>0</v>
      </c>
      <c r="K4801" s="9">
        <v>4454</v>
      </c>
      <c r="L4801" s="16">
        <v>31327</v>
      </c>
      <c r="M4801" s="16">
        <v>1210</v>
      </c>
      <c r="O4801" s="11">
        <f t="shared" si="899"/>
        <v>120338</v>
      </c>
      <c r="P4801" s="11">
        <v>0</v>
      </c>
      <c r="Q4801" s="11">
        <f t="shared" si="900"/>
        <v>4454</v>
      </c>
      <c r="S4801" s="11">
        <f t="shared" si="909"/>
        <v>120338</v>
      </c>
      <c r="T4801" s="11">
        <f t="shared" si="910"/>
        <v>120338</v>
      </c>
      <c r="U4801" s="11">
        <f t="shared" si="901"/>
        <v>19506</v>
      </c>
      <c r="V4801" s="11">
        <f t="shared" si="898"/>
        <v>87801</v>
      </c>
      <c r="W4801" s="12">
        <f t="shared" si="906"/>
        <v>0.72961990393724341</v>
      </c>
      <c r="X4801" s="11">
        <f t="shared" si="907"/>
        <v>32537</v>
      </c>
      <c r="Y4801" s="12">
        <f t="shared" si="908"/>
        <v>0.27038009606275659</v>
      </c>
      <c r="AH4801" s="11"/>
    </row>
    <row r="4802" spans="1:34">
      <c r="A4802" s="1">
        <v>39499</v>
      </c>
      <c r="B4802" s="7" t="s">
        <v>58</v>
      </c>
      <c r="C4802" s="8" t="str">
        <f t="shared" si="905"/>
        <v>Thur</v>
      </c>
      <c r="E4802" s="10">
        <v>35</v>
      </c>
      <c r="F4802" s="9">
        <v>45080</v>
      </c>
      <c r="G4802" s="9">
        <v>24408</v>
      </c>
      <c r="H4802" s="61">
        <v>16152</v>
      </c>
      <c r="I4802" s="9">
        <v>2682</v>
      </c>
      <c r="J4802" s="9">
        <v>0</v>
      </c>
      <c r="K4802" s="9">
        <v>4327</v>
      </c>
      <c r="L4802" s="16">
        <v>33032</v>
      </c>
      <c r="M4802" s="16">
        <v>1148</v>
      </c>
      <c r="O4802" s="11">
        <f t="shared" si="899"/>
        <v>126829</v>
      </c>
      <c r="P4802" s="11">
        <v>0</v>
      </c>
      <c r="Q4802" s="11">
        <f t="shared" si="900"/>
        <v>4327</v>
      </c>
      <c r="S4802" s="11">
        <f t="shared" si="909"/>
        <v>126829</v>
      </c>
      <c r="T4802" s="11">
        <f t="shared" si="910"/>
        <v>126829</v>
      </c>
      <c r="U4802" s="11">
        <f t="shared" si="901"/>
        <v>6491</v>
      </c>
      <c r="V4802" s="11">
        <f t="shared" si="898"/>
        <v>92649</v>
      </c>
      <c r="W4802" s="12">
        <f t="shared" si="906"/>
        <v>0.7305032760646224</v>
      </c>
      <c r="X4802" s="11">
        <f t="shared" si="907"/>
        <v>34180</v>
      </c>
      <c r="Y4802" s="12">
        <f t="shared" si="908"/>
        <v>0.26949672393537755</v>
      </c>
      <c r="AH4802" s="11"/>
    </row>
    <row r="4803" spans="1:34">
      <c r="A4803" s="1">
        <v>39500</v>
      </c>
      <c r="B4803" s="7" t="s">
        <v>58</v>
      </c>
      <c r="C4803" s="8" t="str">
        <f t="shared" si="905"/>
        <v>Fri</v>
      </c>
      <c r="E4803" s="10">
        <v>30</v>
      </c>
      <c r="F4803" s="9">
        <v>38961</v>
      </c>
      <c r="G4803" s="9">
        <v>22361</v>
      </c>
      <c r="H4803" s="61">
        <v>13413</v>
      </c>
      <c r="I4803" s="9">
        <v>1461</v>
      </c>
      <c r="J4803" s="9">
        <v>0</v>
      </c>
      <c r="K4803" s="9">
        <v>4322</v>
      </c>
      <c r="L4803" s="16">
        <v>30368</v>
      </c>
      <c r="M4803" s="16">
        <v>1222</v>
      </c>
      <c r="O4803" s="11">
        <f t="shared" si="899"/>
        <v>112108</v>
      </c>
      <c r="P4803" s="11">
        <v>0</v>
      </c>
      <c r="Q4803" s="11">
        <f t="shared" si="900"/>
        <v>4322</v>
      </c>
      <c r="S4803" s="11">
        <f t="shared" si="909"/>
        <v>112108</v>
      </c>
      <c r="T4803" s="11">
        <f t="shared" si="910"/>
        <v>112108</v>
      </c>
      <c r="U4803" s="11">
        <f t="shared" si="901"/>
        <v>-14721</v>
      </c>
      <c r="V4803" s="11">
        <f t="shared" ref="V4803:V4866" si="911">SUM(F4803:K4803)-P4803</f>
        <v>80518</v>
      </c>
      <c r="W4803" s="12">
        <f t="shared" si="906"/>
        <v>0.71821814678702678</v>
      </c>
      <c r="X4803" s="11">
        <f t="shared" si="907"/>
        <v>31590</v>
      </c>
      <c r="Y4803" s="12">
        <f t="shared" si="908"/>
        <v>0.28178185321297322</v>
      </c>
      <c r="AH4803" s="11"/>
    </row>
    <row r="4804" spans="1:34">
      <c r="A4804" s="1">
        <v>39501</v>
      </c>
      <c r="B4804" s="7" t="s">
        <v>58</v>
      </c>
      <c r="C4804" s="8" t="str">
        <f t="shared" si="905"/>
        <v>Sat</v>
      </c>
      <c r="E4804" s="10">
        <v>27</v>
      </c>
      <c r="F4804" s="9">
        <v>35774</v>
      </c>
      <c r="G4804" s="9">
        <v>21263</v>
      </c>
      <c r="H4804" s="61">
        <v>11953</v>
      </c>
      <c r="I4804" s="9">
        <v>808</v>
      </c>
      <c r="J4804" s="9">
        <v>0</v>
      </c>
      <c r="K4804" s="9">
        <v>4234</v>
      </c>
      <c r="L4804" s="16">
        <v>28928</v>
      </c>
      <c r="M4804" s="16">
        <v>1389</v>
      </c>
      <c r="O4804" s="11">
        <f t="shared" ref="O4804:O4867" si="912">SUM(F4804:M4804)</f>
        <v>104349</v>
      </c>
      <c r="P4804" s="11">
        <v>0</v>
      </c>
      <c r="Q4804" s="11">
        <f t="shared" ref="Q4804:Q4867" si="913">K4804-P4804</f>
        <v>4234</v>
      </c>
      <c r="S4804" s="11">
        <f t="shared" si="909"/>
        <v>104349</v>
      </c>
      <c r="T4804" s="11">
        <f t="shared" si="910"/>
        <v>104349</v>
      </c>
      <c r="U4804" s="11">
        <f t="shared" si="901"/>
        <v>-7759</v>
      </c>
      <c r="V4804" s="11">
        <f t="shared" si="911"/>
        <v>74032</v>
      </c>
      <c r="W4804" s="12">
        <f t="shared" si="906"/>
        <v>0.70946535184812509</v>
      </c>
      <c r="X4804" s="11">
        <f t="shared" si="907"/>
        <v>30317</v>
      </c>
      <c r="Y4804" s="12">
        <f t="shared" si="908"/>
        <v>0.29053464815187496</v>
      </c>
      <c r="AH4804" s="11"/>
    </row>
    <row r="4805" spans="1:34">
      <c r="A4805" s="1">
        <v>39502</v>
      </c>
      <c r="B4805" s="7" t="s">
        <v>58</v>
      </c>
      <c r="C4805" s="8" t="str">
        <f t="shared" si="905"/>
        <v>Sun</v>
      </c>
      <c r="E4805" s="10">
        <v>26</v>
      </c>
      <c r="F4805" s="9">
        <v>32128</v>
      </c>
      <c r="G4805" s="9">
        <v>20866</v>
      </c>
      <c r="H4805" s="61">
        <v>11048</v>
      </c>
      <c r="I4805" s="9">
        <v>333</v>
      </c>
      <c r="J4805" s="9">
        <v>0</v>
      </c>
      <c r="K4805" s="9">
        <v>4055</v>
      </c>
      <c r="L4805" s="16">
        <v>27102</v>
      </c>
      <c r="M4805" s="16">
        <v>1395</v>
      </c>
      <c r="O4805" s="11">
        <f t="shared" si="912"/>
        <v>96927</v>
      </c>
      <c r="P4805" s="11">
        <v>0</v>
      </c>
      <c r="Q4805" s="11">
        <f t="shared" si="913"/>
        <v>4055</v>
      </c>
      <c r="S4805" s="11">
        <f t="shared" si="909"/>
        <v>96927</v>
      </c>
      <c r="T4805" s="11">
        <f t="shared" si="910"/>
        <v>96927</v>
      </c>
      <c r="U4805" s="11">
        <f t="shared" si="901"/>
        <v>-7422</v>
      </c>
      <c r="V4805" s="11">
        <f t="shared" si="911"/>
        <v>68430</v>
      </c>
      <c r="W4805" s="12">
        <f t="shared" si="906"/>
        <v>0.70599523352626203</v>
      </c>
      <c r="X4805" s="11">
        <f t="shared" si="907"/>
        <v>28497</v>
      </c>
      <c r="Y4805" s="12">
        <f t="shared" si="908"/>
        <v>0.29400476647373797</v>
      </c>
      <c r="AH4805" s="11"/>
    </row>
    <row r="4806" spans="1:34">
      <c r="A4806" s="1">
        <v>39503</v>
      </c>
      <c r="B4806" s="7" t="s">
        <v>58</v>
      </c>
      <c r="C4806" s="8" t="str">
        <f t="shared" si="905"/>
        <v>Mon</v>
      </c>
      <c r="E4806" s="10">
        <v>22</v>
      </c>
      <c r="F4806" s="9">
        <v>25704</v>
      </c>
      <c r="G4806" s="9">
        <v>19830</v>
      </c>
      <c r="H4806" s="61">
        <v>9547</v>
      </c>
      <c r="I4806" s="9">
        <v>14</v>
      </c>
      <c r="J4806" s="9">
        <v>0</v>
      </c>
      <c r="K4806" s="9">
        <v>3989</v>
      </c>
      <c r="L4806" s="16">
        <v>24717</v>
      </c>
      <c r="M4806" s="16">
        <v>1445</v>
      </c>
      <c r="O4806" s="11">
        <f t="shared" si="912"/>
        <v>85246</v>
      </c>
      <c r="P4806" s="11">
        <v>0</v>
      </c>
      <c r="Q4806" s="11">
        <f t="shared" si="913"/>
        <v>3989</v>
      </c>
      <c r="S4806" s="11">
        <f t="shared" si="909"/>
        <v>85246</v>
      </c>
      <c r="T4806" s="11">
        <f t="shared" si="910"/>
        <v>85246</v>
      </c>
      <c r="U4806" s="11">
        <f t="shared" si="901"/>
        <v>-11681</v>
      </c>
      <c r="V4806" s="11">
        <f t="shared" si="911"/>
        <v>59084</v>
      </c>
      <c r="W4806" s="12">
        <f t="shared" si="906"/>
        <v>0.69309996950003516</v>
      </c>
      <c r="X4806" s="11">
        <f t="shared" si="907"/>
        <v>26162</v>
      </c>
      <c r="Y4806" s="12">
        <f t="shared" si="908"/>
        <v>0.30690003049996478</v>
      </c>
      <c r="AH4806" s="11"/>
    </row>
    <row r="4807" spans="1:34">
      <c r="A4807" s="1">
        <v>39504</v>
      </c>
      <c r="B4807" s="7" t="s">
        <v>58</v>
      </c>
      <c r="C4807" s="8" t="str">
        <f t="shared" si="905"/>
        <v>Tue</v>
      </c>
      <c r="E4807" s="10">
        <v>13</v>
      </c>
      <c r="F4807" s="9">
        <v>23221</v>
      </c>
      <c r="G4807" s="9">
        <v>18444</v>
      </c>
      <c r="H4807" s="61">
        <v>7307</v>
      </c>
      <c r="I4807" s="9">
        <v>144</v>
      </c>
      <c r="J4807" s="9">
        <v>0</v>
      </c>
      <c r="K4807" s="9">
        <v>3677</v>
      </c>
      <c r="L4807" s="16">
        <v>22279</v>
      </c>
      <c r="M4807" s="16">
        <v>1433</v>
      </c>
      <c r="O4807" s="11">
        <f t="shared" si="912"/>
        <v>76505</v>
      </c>
      <c r="P4807" s="11">
        <v>0</v>
      </c>
      <c r="Q4807" s="11">
        <f t="shared" si="913"/>
        <v>3677</v>
      </c>
      <c r="S4807" s="11">
        <f t="shared" si="909"/>
        <v>76505</v>
      </c>
      <c r="T4807" s="11">
        <f t="shared" si="910"/>
        <v>76505</v>
      </c>
      <c r="U4807" s="11">
        <f t="shared" si="901"/>
        <v>-8741</v>
      </c>
      <c r="V4807" s="11">
        <f t="shared" si="911"/>
        <v>52793</v>
      </c>
      <c r="W4807" s="12">
        <f t="shared" si="906"/>
        <v>0.69005947323704331</v>
      </c>
      <c r="X4807" s="11">
        <f t="shared" si="907"/>
        <v>23712</v>
      </c>
      <c r="Y4807" s="12">
        <f t="shared" si="908"/>
        <v>0.30994052676295669</v>
      </c>
      <c r="AH4807" s="11"/>
    </row>
    <row r="4808" spans="1:34">
      <c r="A4808" s="1">
        <v>39505</v>
      </c>
      <c r="B4808" s="7" t="s">
        <v>58</v>
      </c>
      <c r="C4808" s="8" t="str">
        <f t="shared" si="905"/>
        <v>Wed</v>
      </c>
      <c r="E4808" s="10">
        <v>29</v>
      </c>
      <c r="F4808" s="9">
        <v>44210</v>
      </c>
      <c r="G4808" s="9">
        <v>23508</v>
      </c>
      <c r="H4808" s="61">
        <v>15025</v>
      </c>
      <c r="I4808" s="9">
        <v>2024</v>
      </c>
      <c r="J4808" s="9">
        <v>0</v>
      </c>
      <c r="K4808" s="9">
        <v>4334</v>
      </c>
      <c r="L4808" s="16">
        <v>29998</v>
      </c>
      <c r="M4808" s="16">
        <v>1255</v>
      </c>
      <c r="O4808" s="11">
        <f t="shared" si="912"/>
        <v>120354</v>
      </c>
      <c r="P4808" s="11">
        <v>0</v>
      </c>
      <c r="Q4808" s="11">
        <f t="shared" si="913"/>
        <v>4334</v>
      </c>
      <c r="S4808" s="11">
        <f t="shared" si="909"/>
        <v>120354</v>
      </c>
      <c r="T4808" s="11">
        <f t="shared" si="910"/>
        <v>120354</v>
      </c>
      <c r="U4808" s="11">
        <f t="shared" si="901"/>
        <v>43849</v>
      </c>
      <c r="V4808" s="11">
        <f t="shared" si="911"/>
        <v>89101</v>
      </c>
      <c r="W4808" s="12">
        <f t="shared" si="906"/>
        <v>0.74032437642288584</v>
      </c>
      <c r="X4808" s="11">
        <f t="shared" si="907"/>
        <v>31253</v>
      </c>
      <c r="Y4808" s="12">
        <f t="shared" si="908"/>
        <v>0.25967562357711416</v>
      </c>
      <c r="AH4808" s="11"/>
    </row>
    <row r="4809" spans="1:34">
      <c r="A4809" s="1">
        <v>39506</v>
      </c>
      <c r="B4809" s="7" t="s">
        <v>58</v>
      </c>
      <c r="C4809" s="8" t="str">
        <f t="shared" si="905"/>
        <v>Thur</v>
      </c>
      <c r="E4809" s="10">
        <v>35</v>
      </c>
      <c r="F4809" s="9">
        <v>46370</v>
      </c>
      <c r="G4809" s="9">
        <v>24123</v>
      </c>
      <c r="H4809" s="61">
        <v>16037</v>
      </c>
      <c r="I4809" s="9">
        <v>2576</v>
      </c>
      <c r="J4809" s="9">
        <v>0</v>
      </c>
      <c r="K4809" s="9">
        <v>4429</v>
      </c>
      <c r="L4809" s="16">
        <v>31691</v>
      </c>
      <c r="M4809" s="16">
        <v>1235</v>
      </c>
      <c r="O4809" s="11">
        <f t="shared" si="912"/>
        <v>126461</v>
      </c>
      <c r="P4809" s="11">
        <v>0</v>
      </c>
      <c r="Q4809" s="11">
        <f t="shared" si="913"/>
        <v>4429</v>
      </c>
      <c r="S4809" s="11">
        <f t="shared" si="909"/>
        <v>126461</v>
      </c>
      <c r="T4809" s="11">
        <f t="shared" si="910"/>
        <v>126461</v>
      </c>
      <c r="U4809" s="11">
        <f t="shared" si="901"/>
        <v>6107</v>
      </c>
      <c r="V4809" s="11">
        <f t="shared" si="911"/>
        <v>93535</v>
      </c>
      <c r="W4809" s="12">
        <f t="shared" si="906"/>
        <v>0.73963514443188016</v>
      </c>
      <c r="X4809" s="11">
        <f t="shared" si="907"/>
        <v>32926</v>
      </c>
      <c r="Y4809" s="12">
        <f t="shared" si="908"/>
        <v>0.26036485556811984</v>
      </c>
      <c r="AH4809" s="11"/>
    </row>
    <row r="4810" spans="1:34">
      <c r="A4810" s="1">
        <v>39507</v>
      </c>
      <c r="B4810" s="7" t="s">
        <v>58</v>
      </c>
      <c r="C4810" s="8" t="str">
        <f t="shared" si="905"/>
        <v>Fri</v>
      </c>
      <c r="E4810" s="10">
        <v>20</v>
      </c>
      <c r="F4810" s="9">
        <v>28308</v>
      </c>
      <c r="G4810" s="9">
        <v>19459</v>
      </c>
      <c r="H4810" s="61">
        <v>9023</v>
      </c>
      <c r="I4810" s="9">
        <v>227</v>
      </c>
      <c r="J4810" s="9">
        <v>0</v>
      </c>
      <c r="K4810" s="9">
        <v>4012</v>
      </c>
      <c r="L4810" s="16">
        <v>22190</v>
      </c>
      <c r="M4810" s="16">
        <v>1319</v>
      </c>
      <c r="O4810" s="11">
        <f t="shared" si="912"/>
        <v>84538</v>
      </c>
      <c r="P4810" s="11">
        <v>0</v>
      </c>
      <c r="Q4810" s="11">
        <f t="shared" si="913"/>
        <v>4012</v>
      </c>
      <c r="S4810" s="11">
        <f t="shared" si="909"/>
        <v>84538</v>
      </c>
      <c r="T4810" s="11">
        <f t="shared" si="910"/>
        <v>84538</v>
      </c>
      <c r="U4810" s="11">
        <f t="shared" si="901"/>
        <v>-41923</v>
      </c>
      <c r="V4810" s="11">
        <f t="shared" si="911"/>
        <v>61029</v>
      </c>
      <c r="W4810" s="12">
        <f t="shared" si="906"/>
        <v>0.72191203955617589</v>
      </c>
      <c r="X4810" s="11">
        <f t="shared" si="907"/>
        <v>23509</v>
      </c>
      <c r="Y4810" s="12">
        <f t="shared" si="908"/>
        <v>0.27808796044382406</v>
      </c>
      <c r="AH4810" s="11"/>
    </row>
    <row r="4811" spans="1:34">
      <c r="A4811" s="1">
        <v>39508</v>
      </c>
      <c r="B4811" s="7" t="s">
        <v>59</v>
      </c>
      <c r="C4811" s="8" t="str">
        <f t="shared" si="905"/>
        <v>Sat</v>
      </c>
      <c r="E4811" s="10">
        <v>20</v>
      </c>
      <c r="F4811" s="9">
        <v>27132</v>
      </c>
      <c r="G4811" s="9">
        <v>18398</v>
      </c>
      <c r="H4811" s="61">
        <v>7835</v>
      </c>
      <c r="I4811" s="9">
        <v>291</v>
      </c>
      <c r="J4811" s="9">
        <v>0</v>
      </c>
      <c r="K4811" s="9">
        <v>4001</v>
      </c>
      <c r="L4811" s="16">
        <v>21734</v>
      </c>
      <c r="M4811" s="16">
        <v>1396</v>
      </c>
      <c r="O4811" s="11">
        <f t="shared" si="912"/>
        <v>80787</v>
      </c>
      <c r="P4811" s="11">
        <v>0</v>
      </c>
      <c r="Q4811" s="11">
        <f t="shared" si="913"/>
        <v>4001</v>
      </c>
      <c r="S4811" s="11">
        <f t="shared" ref="S4811:S4841" si="914">O4811-P4811</f>
        <v>80787</v>
      </c>
      <c r="T4811" s="11">
        <f t="shared" ref="T4811:T4841" si="915">SUM(L4811:M4811,V4811)</f>
        <v>80787</v>
      </c>
      <c r="U4811" s="11">
        <f t="shared" ref="U4811:U4841" si="916">S4811-S4810</f>
        <v>-3751</v>
      </c>
      <c r="V4811" s="11">
        <f t="shared" si="911"/>
        <v>57657</v>
      </c>
      <c r="W4811" s="12">
        <f t="shared" ref="W4811:W4841" si="917">V4811/S4811</f>
        <v>0.71369155928552863</v>
      </c>
      <c r="X4811" s="11">
        <f t="shared" ref="X4811:X4841" si="918">SUM(L4811:M4811)</f>
        <v>23130</v>
      </c>
      <c r="Y4811" s="12">
        <f t="shared" ref="Y4811:Y4841" si="919">X4811/S4811</f>
        <v>0.28630844071447137</v>
      </c>
      <c r="AA4811" s="9">
        <f>INTERCEPT(T4811:T4841,E4811:E4841)</f>
        <v>34970.019153264504</v>
      </c>
      <c r="AB4811" s="9">
        <f>SLOPE(T4811:T4841,E4811:E4841)</f>
        <v>2053.9869304878512</v>
      </c>
      <c r="AC4811" s="12">
        <f>RSQ(T4811:T4841,E4811:E4841)</f>
        <v>0.86580579526848145</v>
      </c>
      <c r="AD4811" s="9">
        <f>AA4811+(AB4811*55)</f>
        <v>147939.30033009633</v>
      </c>
      <c r="AE4811" s="10">
        <f>SUM(E4811:E4841)</f>
        <v>428</v>
      </c>
      <c r="AH4811" s="11"/>
    </row>
    <row r="4812" spans="1:34">
      <c r="A4812" s="1">
        <v>39509</v>
      </c>
      <c r="B4812" s="7" t="s">
        <v>59</v>
      </c>
      <c r="C4812" s="8" t="str">
        <f t="shared" si="905"/>
        <v>Sun</v>
      </c>
      <c r="E4812" s="10">
        <v>22</v>
      </c>
      <c r="F4812" s="9">
        <v>24956</v>
      </c>
      <c r="G4812" s="9">
        <v>18412</v>
      </c>
      <c r="H4812" s="61">
        <v>7570</v>
      </c>
      <c r="I4812" s="9">
        <v>168</v>
      </c>
      <c r="J4812" s="9">
        <v>0</v>
      </c>
      <c r="K4812" s="9">
        <v>3933</v>
      </c>
      <c r="L4812" s="16">
        <v>20541</v>
      </c>
      <c r="M4812" s="16">
        <v>1416</v>
      </c>
      <c r="O4812" s="11">
        <f t="shared" si="912"/>
        <v>76996</v>
      </c>
      <c r="P4812" s="11">
        <v>0</v>
      </c>
      <c r="Q4812" s="11">
        <f t="shared" si="913"/>
        <v>3933</v>
      </c>
      <c r="S4812" s="11">
        <f t="shared" si="914"/>
        <v>76996</v>
      </c>
      <c r="T4812" s="11">
        <f t="shared" si="915"/>
        <v>76996</v>
      </c>
      <c r="U4812" s="11">
        <f t="shared" si="916"/>
        <v>-3791</v>
      </c>
      <c r="V4812" s="11">
        <f t="shared" si="911"/>
        <v>55039</v>
      </c>
      <c r="W4812" s="12">
        <f t="shared" si="917"/>
        <v>0.71482934178398883</v>
      </c>
      <c r="X4812" s="11">
        <f t="shared" si="918"/>
        <v>21957</v>
      </c>
      <c r="Y4812" s="12">
        <f t="shared" si="919"/>
        <v>0.28517065821601123</v>
      </c>
      <c r="AH4812" s="11"/>
    </row>
    <row r="4813" spans="1:34">
      <c r="A4813" s="1">
        <v>39510</v>
      </c>
      <c r="B4813" s="7" t="s">
        <v>59</v>
      </c>
      <c r="C4813" s="8" t="str">
        <f t="shared" si="905"/>
        <v>Mon</v>
      </c>
      <c r="E4813" s="10">
        <v>5</v>
      </c>
      <c r="F4813" s="9">
        <v>13223</v>
      </c>
      <c r="G4813" s="9">
        <v>14550</v>
      </c>
      <c r="H4813" s="61">
        <v>2312</v>
      </c>
      <c r="I4813" s="9">
        <v>0</v>
      </c>
      <c r="J4813" s="9">
        <v>0</v>
      </c>
      <c r="K4813" s="9">
        <v>3105</v>
      </c>
      <c r="L4813" s="16">
        <v>11062</v>
      </c>
      <c r="M4813" s="16">
        <v>1449</v>
      </c>
      <c r="O4813" s="11">
        <f t="shared" si="912"/>
        <v>45701</v>
      </c>
      <c r="P4813" s="11">
        <v>0</v>
      </c>
      <c r="Q4813" s="11">
        <f t="shared" si="913"/>
        <v>3105</v>
      </c>
      <c r="S4813" s="11">
        <f t="shared" si="914"/>
        <v>45701</v>
      </c>
      <c r="T4813" s="11">
        <f t="shared" si="915"/>
        <v>45701</v>
      </c>
      <c r="U4813" s="11">
        <f t="shared" si="916"/>
        <v>-31295</v>
      </c>
      <c r="V4813" s="11">
        <f t="shared" si="911"/>
        <v>33190</v>
      </c>
      <c r="W4813" s="12">
        <f t="shared" si="917"/>
        <v>0.72624231417255636</v>
      </c>
      <c r="X4813" s="11">
        <f t="shared" si="918"/>
        <v>12511</v>
      </c>
      <c r="Y4813" s="12">
        <f t="shared" si="919"/>
        <v>0.27375768582744359</v>
      </c>
      <c r="AH4813" s="11"/>
    </row>
    <row r="4814" spans="1:34">
      <c r="A4814" s="1">
        <v>39511</v>
      </c>
      <c r="B4814" s="7" t="s">
        <v>59</v>
      </c>
      <c r="C4814" s="8" t="str">
        <f t="shared" si="905"/>
        <v>Tue</v>
      </c>
      <c r="E4814" s="10">
        <v>2</v>
      </c>
      <c r="F4814" s="9">
        <v>16600</v>
      </c>
      <c r="G4814" s="9">
        <v>14353</v>
      </c>
      <c r="H4814" s="61">
        <v>1905</v>
      </c>
      <c r="I4814" s="9">
        <v>0</v>
      </c>
      <c r="J4814" s="9">
        <v>0</v>
      </c>
      <c r="K4814" s="9">
        <v>3021</v>
      </c>
      <c r="L4814" s="16">
        <v>5882</v>
      </c>
      <c r="M4814" s="16">
        <v>1442</v>
      </c>
      <c r="O4814" s="11">
        <f t="shared" si="912"/>
        <v>43203</v>
      </c>
      <c r="P4814" s="11">
        <v>0</v>
      </c>
      <c r="Q4814" s="11">
        <f t="shared" si="913"/>
        <v>3021</v>
      </c>
      <c r="S4814" s="11">
        <f t="shared" si="914"/>
        <v>43203</v>
      </c>
      <c r="T4814" s="11">
        <f t="shared" si="915"/>
        <v>43203</v>
      </c>
      <c r="U4814" s="11">
        <f t="shared" si="916"/>
        <v>-2498</v>
      </c>
      <c r="V4814" s="11">
        <f t="shared" si="911"/>
        <v>35879</v>
      </c>
      <c r="W4814" s="12">
        <f t="shared" si="917"/>
        <v>0.83047473555077189</v>
      </c>
      <c r="X4814" s="11">
        <f t="shared" si="918"/>
        <v>7324</v>
      </c>
      <c r="Y4814" s="12">
        <f t="shared" si="919"/>
        <v>0.16952526444922805</v>
      </c>
      <c r="AH4814" s="11"/>
    </row>
    <row r="4815" spans="1:34">
      <c r="A4815" s="1">
        <v>39512</v>
      </c>
      <c r="B4815" s="7" t="s">
        <v>59</v>
      </c>
      <c r="C4815" s="8" t="str">
        <f t="shared" si="905"/>
        <v>Wed</v>
      </c>
      <c r="E4815" s="10">
        <v>14</v>
      </c>
      <c r="F4815" s="9">
        <v>22046</v>
      </c>
      <c r="G4815" s="9">
        <v>16735</v>
      </c>
      <c r="H4815" s="61">
        <v>5483</v>
      </c>
      <c r="I4815" s="9">
        <v>127</v>
      </c>
      <c r="J4815" s="9">
        <v>0</v>
      </c>
      <c r="K4815" s="9">
        <v>3562</v>
      </c>
      <c r="L4815" s="16">
        <v>13782</v>
      </c>
      <c r="M4815" s="16">
        <v>1322</v>
      </c>
      <c r="O4815" s="11">
        <f t="shared" si="912"/>
        <v>63057</v>
      </c>
      <c r="P4815" s="11">
        <v>0</v>
      </c>
      <c r="Q4815" s="11">
        <f t="shared" si="913"/>
        <v>3562</v>
      </c>
      <c r="S4815" s="11">
        <f t="shared" si="914"/>
        <v>63057</v>
      </c>
      <c r="T4815" s="11">
        <f t="shared" si="915"/>
        <v>63057</v>
      </c>
      <c r="U4815" s="11">
        <f t="shared" si="916"/>
        <v>19854</v>
      </c>
      <c r="V4815" s="11">
        <f t="shared" si="911"/>
        <v>47953</v>
      </c>
      <c r="W4815" s="12">
        <f t="shared" si="917"/>
        <v>0.76047068525302508</v>
      </c>
      <c r="X4815" s="11">
        <f t="shared" si="918"/>
        <v>15104</v>
      </c>
      <c r="Y4815" s="12">
        <f t="shared" si="919"/>
        <v>0.23952931474697495</v>
      </c>
      <c r="AH4815" s="11"/>
    </row>
    <row r="4816" spans="1:34">
      <c r="A4816" s="1">
        <v>39513</v>
      </c>
      <c r="B4816" s="7" t="s">
        <v>59</v>
      </c>
      <c r="C4816" s="8" t="str">
        <f t="shared" si="905"/>
        <v>Thur</v>
      </c>
      <c r="E4816" s="10">
        <v>17</v>
      </c>
      <c r="F4816" s="9">
        <v>23314</v>
      </c>
      <c r="G4816" s="9">
        <v>17142</v>
      </c>
      <c r="H4816" s="61">
        <v>5832</v>
      </c>
      <c r="I4816" s="9">
        <v>0</v>
      </c>
      <c r="J4816" s="9">
        <v>0</v>
      </c>
      <c r="K4816" s="9">
        <v>3714</v>
      </c>
      <c r="L4816" s="16">
        <v>14507</v>
      </c>
      <c r="M4816" s="16">
        <v>1297</v>
      </c>
      <c r="O4816" s="11">
        <f t="shared" si="912"/>
        <v>65806</v>
      </c>
      <c r="P4816" s="11">
        <v>0</v>
      </c>
      <c r="Q4816" s="11">
        <f t="shared" si="913"/>
        <v>3714</v>
      </c>
      <c r="S4816" s="11">
        <f t="shared" si="914"/>
        <v>65806</v>
      </c>
      <c r="T4816" s="11">
        <f t="shared" si="915"/>
        <v>65806</v>
      </c>
      <c r="U4816" s="11">
        <f t="shared" si="916"/>
        <v>2749</v>
      </c>
      <c r="V4816" s="11">
        <f t="shared" si="911"/>
        <v>50002</v>
      </c>
      <c r="W4816" s="12">
        <f t="shared" si="917"/>
        <v>0.7598395283104884</v>
      </c>
      <c r="X4816" s="11">
        <f t="shared" si="918"/>
        <v>15804</v>
      </c>
      <c r="Y4816" s="12">
        <f t="shared" si="919"/>
        <v>0.2401604716895116</v>
      </c>
      <c r="AH4816" s="11"/>
    </row>
    <row r="4817" spans="1:34">
      <c r="A4817" s="1">
        <v>39514</v>
      </c>
      <c r="B4817" s="7" t="s">
        <v>59</v>
      </c>
      <c r="C4817" s="8" t="str">
        <f t="shared" si="905"/>
        <v>Fri</v>
      </c>
      <c r="E4817" s="10">
        <v>15</v>
      </c>
      <c r="F4817" s="9">
        <v>24737</v>
      </c>
      <c r="G4817" s="9">
        <v>16963</v>
      </c>
      <c r="H4817" s="61">
        <v>5280</v>
      </c>
      <c r="I4817" s="9">
        <v>0</v>
      </c>
      <c r="J4817" s="9">
        <v>0</v>
      </c>
      <c r="K4817" s="9">
        <v>3654</v>
      </c>
      <c r="L4817" s="16">
        <v>14869</v>
      </c>
      <c r="M4817" s="16">
        <v>1429</v>
      </c>
      <c r="O4817" s="11">
        <f t="shared" si="912"/>
        <v>66932</v>
      </c>
      <c r="P4817" s="11">
        <v>0</v>
      </c>
      <c r="Q4817" s="11">
        <f t="shared" si="913"/>
        <v>3654</v>
      </c>
      <c r="S4817" s="11">
        <f t="shared" si="914"/>
        <v>66932</v>
      </c>
      <c r="T4817" s="11">
        <f t="shared" si="915"/>
        <v>66932</v>
      </c>
      <c r="U4817" s="11">
        <f t="shared" si="916"/>
        <v>1126</v>
      </c>
      <c r="V4817" s="11">
        <f t="shared" si="911"/>
        <v>50634</v>
      </c>
      <c r="W4817" s="12">
        <f t="shared" si="917"/>
        <v>0.75649913344887343</v>
      </c>
      <c r="X4817" s="11">
        <f t="shared" si="918"/>
        <v>16298</v>
      </c>
      <c r="Y4817" s="12">
        <f t="shared" si="919"/>
        <v>0.24350086655112652</v>
      </c>
      <c r="AH4817" s="11"/>
    </row>
    <row r="4818" spans="1:34">
      <c r="A4818" s="1">
        <v>39515</v>
      </c>
      <c r="B4818" s="7" t="s">
        <v>59</v>
      </c>
      <c r="C4818" s="8" t="str">
        <f t="shared" si="905"/>
        <v>Sat</v>
      </c>
      <c r="E4818" s="10">
        <v>15</v>
      </c>
      <c r="F4818" s="9">
        <v>29486</v>
      </c>
      <c r="G4818" s="9">
        <v>17550</v>
      </c>
      <c r="H4818" s="61">
        <v>7493</v>
      </c>
      <c r="I4818" s="9">
        <v>454</v>
      </c>
      <c r="J4818" s="9">
        <v>0</v>
      </c>
      <c r="K4818" s="9">
        <v>3607</v>
      </c>
      <c r="L4818" s="16">
        <v>18531</v>
      </c>
      <c r="M4818" s="16">
        <v>1422</v>
      </c>
      <c r="O4818" s="11">
        <f t="shared" si="912"/>
        <v>78543</v>
      </c>
      <c r="P4818" s="11">
        <v>0</v>
      </c>
      <c r="Q4818" s="11">
        <f t="shared" si="913"/>
        <v>3607</v>
      </c>
      <c r="S4818" s="11">
        <f t="shared" si="914"/>
        <v>78543</v>
      </c>
      <c r="T4818" s="11">
        <f t="shared" si="915"/>
        <v>78543</v>
      </c>
      <c r="U4818" s="11">
        <f t="shared" si="916"/>
        <v>11611</v>
      </c>
      <c r="V4818" s="11">
        <f t="shared" si="911"/>
        <v>58590</v>
      </c>
      <c r="W4818" s="12">
        <f t="shared" si="917"/>
        <v>0.74596081127535241</v>
      </c>
      <c r="X4818" s="11">
        <f t="shared" si="918"/>
        <v>19953</v>
      </c>
      <c r="Y4818" s="12">
        <f t="shared" si="919"/>
        <v>0.25403918872464765</v>
      </c>
      <c r="AH4818" s="11"/>
    </row>
    <row r="4819" spans="1:34">
      <c r="A4819" s="1">
        <v>39516</v>
      </c>
      <c r="B4819" s="7" t="s">
        <v>59</v>
      </c>
      <c r="C4819" s="8" t="str">
        <f t="shared" si="905"/>
        <v>Sun</v>
      </c>
      <c r="E4819" s="10">
        <v>27</v>
      </c>
      <c r="F4819" s="9">
        <v>36070</v>
      </c>
      <c r="G4819" s="9">
        <v>19987</v>
      </c>
      <c r="H4819" s="61">
        <v>10396</v>
      </c>
      <c r="I4819" s="9">
        <v>734</v>
      </c>
      <c r="J4819" s="9">
        <v>0</v>
      </c>
      <c r="K4819" s="9">
        <v>13186</v>
      </c>
      <c r="L4819" s="16">
        <v>21877</v>
      </c>
      <c r="M4819" s="16">
        <v>1420</v>
      </c>
      <c r="O4819" s="11">
        <f t="shared" si="912"/>
        <v>103670</v>
      </c>
      <c r="P4819" s="11">
        <v>0</v>
      </c>
      <c r="Q4819" s="11">
        <f t="shared" si="913"/>
        <v>13186</v>
      </c>
      <c r="S4819" s="11">
        <f t="shared" si="914"/>
        <v>103670</v>
      </c>
      <c r="T4819" s="11">
        <f t="shared" si="915"/>
        <v>103670</v>
      </c>
      <c r="U4819" s="11">
        <f t="shared" si="916"/>
        <v>25127</v>
      </c>
      <c r="V4819" s="11">
        <f t="shared" si="911"/>
        <v>80373</v>
      </c>
      <c r="W4819" s="12">
        <f t="shared" si="917"/>
        <v>0.77527732227259571</v>
      </c>
      <c r="X4819" s="11">
        <f t="shared" si="918"/>
        <v>23297</v>
      </c>
      <c r="Y4819" s="12">
        <f t="shared" si="919"/>
        <v>0.22472267772740426</v>
      </c>
      <c r="AH4819" s="11"/>
    </row>
    <row r="4820" spans="1:34">
      <c r="A4820" s="1">
        <v>39517</v>
      </c>
      <c r="B4820" s="7" t="s">
        <v>59</v>
      </c>
      <c r="C4820" s="8" t="str">
        <f t="shared" si="905"/>
        <v>Mon</v>
      </c>
      <c r="E4820" s="10">
        <v>20</v>
      </c>
      <c r="F4820" s="9">
        <v>25875</v>
      </c>
      <c r="G4820" s="9">
        <v>17867</v>
      </c>
      <c r="H4820" s="61">
        <v>7471</v>
      </c>
      <c r="I4820" s="9">
        <v>149</v>
      </c>
      <c r="J4820" s="9">
        <v>0</v>
      </c>
      <c r="K4820" s="9">
        <v>3683</v>
      </c>
      <c r="L4820" s="16">
        <v>17074</v>
      </c>
      <c r="M4820" s="16">
        <v>1389</v>
      </c>
      <c r="O4820" s="11">
        <f t="shared" si="912"/>
        <v>73508</v>
      </c>
      <c r="P4820" s="11">
        <v>0</v>
      </c>
      <c r="Q4820" s="11">
        <f t="shared" si="913"/>
        <v>3683</v>
      </c>
      <c r="S4820" s="11">
        <f t="shared" si="914"/>
        <v>73508</v>
      </c>
      <c r="T4820" s="11">
        <f t="shared" si="915"/>
        <v>73508</v>
      </c>
      <c r="U4820" s="11">
        <f t="shared" si="916"/>
        <v>-30162</v>
      </c>
      <c r="V4820" s="11">
        <f t="shared" si="911"/>
        <v>55045</v>
      </c>
      <c r="W4820" s="12">
        <f t="shared" si="917"/>
        <v>0.74883005931327207</v>
      </c>
      <c r="X4820" s="11">
        <f t="shared" si="918"/>
        <v>18463</v>
      </c>
      <c r="Y4820" s="12">
        <f t="shared" si="919"/>
        <v>0.25116994068672799</v>
      </c>
      <c r="AH4820" s="11"/>
    </row>
    <row r="4821" spans="1:34">
      <c r="A4821" s="1">
        <v>39518</v>
      </c>
      <c r="B4821" s="7" t="s">
        <v>59</v>
      </c>
      <c r="C4821" s="8" t="str">
        <f t="shared" si="905"/>
        <v>Tue</v>
      </c>
      <c r="E4821" s="10">
        <v>17</v>
      </c>
      <c r="F4821" s="9">
        <v>23319</v>
      </c>
      <c r="G4821" s="9">
        <v>17171</v>
      </c>
      <c r="H4821" s="61">
        <v>6110</v>
      </c>
      <c r="I4821" s="9">
        <v>75</v>
      </c>
      <c r="J4821" s="9">
        <v>0</v>
      </c>
      <c r="K4821" s="9">
        <v>3326</v>
      </c>
      <c r="L4821" s="16">
        <v>15669</v>
      </c>
      <c r="M4821" s="16">
        <v>1397</v>
      </c>
      <c r="O4821" s="11">
        <f t="shared" si="912"/>
        <v>67067</v>
      </c>
      <c r="P4821" s="11">
        <v>0</v>
      </c>
      <c r="Q4821" s="11">
        <f t="shared" si="913"/>
        <v>3326</v>
      </c>
      <c r="S4821" s="11">
        <f t="shared" si="914"/>
        <v>67067</v>
      </c>
      <c r="T4821" s="11">
        <f t="shared" si="915"/>
        <v>67067</v>
      </c>
      <c r="U4821" s="11">
        <f t="shared" si="916"/>
        <v>-6441</v>
      </c>
      <c r="V4821" s="11">
        <f t="shared" si="911"/>
        <v>50001</v>
      </c>
      <c r="W4821" s="12">
        <f t="shared" si="917"/>
        <v>0.74553804404550672</v>
      </c>
      <c r="X4821" s="11">
        <f t="shared" si="918"/>
        <v>17066</v>
      </c>
      <c r="Y4821" s="12">
        <f t="shared" si="919"/>
        <v>0.25446195595449328</v>
      </c>
      <c r="AH4821" s="11"/>
    </row>
    <row r="4822" spans="1:34">
      <c r="A4822" s="1">
        <v>39519</v>
      </c>
      <c r="B4822" s="7" t="s">
        <v>59</v>
      </c>
      <c r="C4822" s="8" t="str">
        <f t="shared" si="905"/>
        <v>Wed</v>
      </c>
      <c r="E4822" s="10">
        <v>15</v>
      </c>
      <c r="F4822" s="9">
        <v>23289</v>
      </c>
      <c r="G4822" s="9">
        <v>16867</v>
      </c>
      <c r="H4822" s="61">
        <v>6095</v>
      </c>
      <c r="I4822" s="9">
        <v>63</v>
      </c>
      <c r="J4822" s="9">
        <v>0</v>
      </c>
      <c r="K4822" s="9">
        <v>3682</v>
      </c>
      <c r="L4822" s="16">
        <v>14723</v>
      </c>
      <c r="M4822" s="16">
        <v>1447</v>
      </c>
      <c r="O4822" s="11">
        <f t="shared" si="912"/>
        <v>66166</v>
      </c>
      <c r="P4822" s="11">
        <v>0</v>
      </c>
      <c r="Q4822" s="11">
        <f t="shared" si="913"/>
        <v>3682</v>
      </c>
      <c r="S4822" s="11">
        <f t="shared" si="914"/>
        <v>66166</v>
      </c>
      <c r="T4822" s="11">
        <f t="shared" si="915"/>
        <v>66166</v>
      </c>
      <c r="U4822" s="11">
        <f t="shared" si="916"/>
        <v>-901</v>
      </c>
      <c r="V4822" s="11">
        <f t="shared" si="911"/>
        <v>49996</v>
      </c>
      <c r="W4822" s="12">
        <f t="shared" si="917"/>
        <v>0.75561466614273187</v>
      </c>
      <c r="X4822" s="11">
        <f t="shared" si="918"/>
        <v>16170</v>
      </c>
      <c r="Y4822" s="12">
        <f t="shared" si="919"/>
        <v>0.24438533385726807</v>
      </c>
      <c r="AH4822" s="11"/>
    </row>
    <row r="4823" spans="1:34">
      <c r="A4823" s="1">
        <v>39520</v>
      </c>
      <c r="B4823" s="7" t="s">
        <v>59</v>
      </c>
      <c r="C4823" s="8" t="str">
        <f t="shared" si="905"/>
        <v>Thur</v>
      </c>
      <c r="E4823" s="10">
        <v>8</v>
      </c>
      <c r="F4823" s="9">
        <v>15878</v>
      </c>
      <c r="G4823" s="9">
        <v>14644</v>
      </c>
      <c r="H4823" s="61">
        <v>2562</v>
      </c>
      <c r="I4823" s="9">
        <v>0</v>
      </c>
      <c r="J4823" s="9">
        <v>0</v>
      </c>
      <c r="K4823" s="9">
        <v>3224</v>
      </c>
      <c r="L4823" s="16">
        <v>9681</v>
      </c>
      <c r="M4823" s="16">
        <v>1402</v>
      </c>
      <c r="O4823" s="11">
        <f t="shared" si="912"/>
        <v>47391</v>
      </c>
      <c r="P4823" s="11">
        <v>0</v>
      </c>
      <c r="Q4823" s="11">
        <f t="shared" si="913"/>
        <v>3224</v>
      </c>
      <c r="S4823" s="11">
        <f t="shared" si="914"/>
        <v>47391</v>
      </c>
      <c r="T4823" s="11">
        <f t="shared" si="915"/>
        <v>47391</v>
      </c>
      <c r="U4823" s="11">
        <f t="shared" si="916"/>
        <v>-18775</v>
      </c>
      <c r="V4823" s="11">
        <f t="shared" si="911"/>
        <v>36308</v>
      </c>
      <c r="W4823" s="12">
        <f t="shared" si="917"/>
        <v>0.76613703023780888</v>
      </c>
      <c r="X4823" s="11">
        <f t="shared" si="918"/>
        <v>11083</v>
      </c>
      <c r="Y4823" s="12">
        <f t="shared" si="919"/>
        <v>0.23386296976219112</v>
      </c>
      <c r="AH4823" s="11"/>
    </row>
    <row r="4824" spans="1:34">
      <c r="A4824" s="1">
        <v>39521</v>
      </c>
      <c r="B4824" s="7" t="s">
        <v>59</v>
      </c>
      <c r="C4824" s="8" t="str">
        <f t="shared" si="905"/>
        <v>Fri</v>
      </c>
      <c r="E4824" s="10">
        <v>3</v>
      </c>
      <c r="F4824" s="9">
        <v>11551</v>
      </c>
      <c r="G4824" s="9">
        <v>13564</v>
      </c>
      <c r="H4824" s="61">
        <v>1931</v>
      </c>
      <c r="I4824" s="9">
        <v>0</v>
      </c>
      <c r="J4824" s="9">
        <v>0</v>
      </c>
      <c r="K4824" s="9">
        <v>3153</v>
      </c>
      <c r="L4824" s="16">
        <v>5907</v>
      </c>
      <c r="M4824" s="16">
        <v>1282</v>
      </c>
      <c r="O4824" s="11">
        <f t="shared" si="912"/>
        <v>37388</v>
      </c>
      <c r="P4824" s="11">
        <v>0</v>
      </c>
      <c r="Q4824" s="11">
        <f t="shared" si="913"/>
        <v>3153</v>
      </c>
      <c r="S4824" s="11">
        <f t="shared" si="914"/>
        <v>37388</v>
      </c>
      <c r="T4824" s="11">
        <f t="shared" si="915"/>
        <v>37388</v>
      </c>
      <c r="U4824" s="11">
        <f t="shared" si="916"/>
        <v>-10003</v>
      </c>
      <c r="V4824" s="11">
        <f t="shared" si="911"/>
        <v>30199</v>
      </c>
      <c r="W4824" s="12">
        <f t="shared" si="917"/>
        <v>0.80771905424200274</v>
      </c>
      <c r="X4824" s="11">
        <f t="shared" si="918"/>
        <v>7189</v>
      </c>
      <c r="Y4824" s="12">
        <f t="shared" si="919"/>
        <v>0.19228094575799723</v>
      </c>
      <c r="AH4824" s="11"/>
    </row>
    <row r="4825" spans="1:34">
      <c r="A4825" s="1">
        <v>39522</v>
      </c>
      <c r="B4825" s="7" t="s">
        <v>59</v>
      </c>
      <c r="C4825" s="8" t="str">
        <f t="shared" si="905"/>
        <v>Sat</v>
      </c>
      <c r="E4825" s="10">
        <v>11</v>
      </c>
      <c r="F4825" s="9">
        <v>14444</v>
      </c>
      <c r="G4825" s="9">
        <v>14002</v>
      </c>
      <c r="H4825" s="61">
        <v>2778</v>
      </c>
      <c r="I4825" s="9">
        <v>0</v>
      </c>
      <c r="J4825" s="9">
        <v>0</v>
      </c>
      <c r="K4825" s="9">
        <v>3141</v>
      </c>
      <c r="L4825" s="16">
        <v>8449</v>
      </c>
      <c r="M4825" s="16">
        <v>1174</v>
      </c>
      <c r="O4825" s="11">
        <f t="shared" si="912"/>
        <v>43988</v>
      </c>
      <c r="P4825" s="11">
        <v>0</v>
      </c>
      <c r="Q4825" s="11">
        <f t="shared" si="913"/>
        <v>3141</v>
      </c>
      <c r="S4825" s="11">
        <f t="shared" si="914"/>
        <v>43988</v>
      </c>
      <c r="T4825" s="11">
        <f t="shared" si="915"/>
        <v>43988</v>
      </c>
      <c r="U4825" s="11">
        <f t="shared" si="916"/>
        <v>6600</v>
      </c>
      <c r="V4825" s="11">
        <f t="shared" si="911"/>
        <v>34365</v>
      </c>
      <c r="W4825" s="12">
        <f t="shared" si="917"/>
        <v>0.78123579157952172</v>
      </c>
      <c r="X4825" s="11">
        <f t="shared" si="918"/>
        <v>9623</v>
      </c>
      <c r="Y4825" s="12">
        <f t="shared" si="919"/>
        <v>0.21876420842047831</v>
      </c>
      <c r="AH4825" s="11"/>
    </row>
    <row r="4826" spans="1:34">
      <c r="A4826" s="1">
        <v>39523</v>
      </c>
      <c r="B4826" s="7" t="s">
        <v>59</v>
      </c>
      <c r="C4826" s="8" t="str">
        <f t="shared" si="905"/>
        <v>Sun</v>
      </c>
      <c r="E4826" s="10">
        <v>18</v>
      </c>
      <c r="F4826" s="9">
        <v>27194</v>
      </c>
      <c r="G4826" s="9">
        <v>17820</v>
      </c>
      <c r="H4826" s="61">
        <v>8129</v>
      </c>
      <c r="I4826" s="9">
        <v>254</v>
      </c>
      <c r="J4826" s="9">
        <v>0</v>
      </c>
      <c r="K4826" s="9">
        <v>3868</v>
      </c>
      <c r="L4826" s="16">
        <v>14472</v>
      </c>
      <c r="M4826" s="16">
        <v>1016</v>
      </c>
      <c r="O4826" s="11">
        <f t="shared" si="912"/>
        <v>72753</v>
      </c>
      <c r="P4826" s="11">
        <v>0</v>
      </c>
      <c r="Q4826" s="11">
        <f t="shared" si="913"/>
        <v>3868</v>
      </c>
      <c r="S4826" s="11">
        <f t="shared" si="914"/>
        <v>72753</v>
      </c>
      <c r="T4826" s="11">
        <f t="shared" si="915"/>
        <v>72753</v>
      </c>
      <c r="U4826" s="11">
        <f t="shared" si="916"/>
        <v>28765</v>
      </c>
      <c r="V4826" s="11">
        <f t="shared" si="911"/>
        <v>57265</v>
      </c>
      <c r="W4826" s="12">
        <f t="shared" si="917"/>
        <v>0.78711530795980922</v>
      </c>
      <c r="X4826" s="11">
        <f t="shared" si="918"/>
        <v>15488</v>
      </c>
      <c r="Y4826" s="12">
        <f t="shared" si="919"/>
        <v>0.21288469204019078</v>
      </c>
      <c r="AH4826" s="11"/>
    </row>
    <row r="4827" spans="1:34">
      <c r="A4827" s="1">
        <v>39524</v>
      </c>
      <c r="B4827" s="7" t="s">
        <v>59</v>
      </c>
      <c r="C4827" s="8" t="str">
        <f t="shared" si="905"/>
        <v>Mon</v>
      </c>
      <c r="E4827" s="10">
        <v>21</v>
      </c>
      <c r="F4827" s="9">
        <v>29311</v>
      </c>
      <c r="G4827" s="9">
        <v>19705</v>
      </c>
      <c r="H4827" s="61">
        <v>7622</v>
      </c>
      <c r="I4827" s="9">
        <v>134</v>
      </c>
      <c r="J4827" s="9">
        <v>0</v>
      </c>
      <c r="K4827" s="9">
        <v>8612</v>
      </c>
      <c r="L4827" s="16">
        <v>16095</v>
      </c>
      <c r="M4827" s="16">
        <v>935</v>
      </c>
      <c r="O4827" s="11">
        <f t="shared" si="912"/>
        <v>82414</v>
      </c>
      <c r="P4827" s="11">
        <v>0</v>
      </c>
      <c r="Q4827" s="11">
        <f t="shared" si="913"/>
        <v>8612</v>
      </c>
      <c r="S4827" s="11">
        <f t="shared" si="914"/>
        <v>82414</v>
      </c>
      <c r="T4827" s="11">
        <f t="shared" si="915"/>
        <v>82414</v>
      </c>
      <c r="U4827" s="11">
        <f t="shared" si="916"/>
        <v>9661</v>
      </c>
      <c r="V4827" s="11">
        <f t="shared" si="911"/>
        <v>65384</v>
      </c>
      <c r="W4827" s="12">
        <f t="shared" si="917"/>
        <v>0.79336035139660732</v>
      </c>
      <c r="X4827" s="11">
        <f t="shared" si="918"/>
        <v>17030</v>
      </c>
      <c r="Y4827" s="12">
        <f t="shared" si="919"/>
        <v>0.20663964860339262</v>
      </c>
      <c r="AH4827" s="11"/>
    </row>
    <row r="4828" spans="1:34">
      <c r="A4828" s="1">
        <v>39525</v>
      </c>
      <c r="B4828" s="7" t="s">
        <v>59</v>
      </c>
      <c r="C4828" s="8" t="str">
        <f t="shared" si="905"/>
        <v>Tue</v>
      </c>
      <c r="E4828" s="10">
        <v>14</v>
      </c>
      <c r="F4828" s="9">
        <v>23282</v>
      </c>
      <c r="G4828" s="9">
        <v>17591</v>
      </c>
      <c r="H4828" s="61">
        <v>5005</v>
      </c>
      <c r="I4828" s="9">
        <v>0</v>
      </c>
      <c r="J4828" s="9">
        <v>1</v>
      </c>
      <c r="K4828" s="9">
        <v>4529</v>
      </c>
      <c r="L4828" s="16">
        <v>12537</v>
      </c>
      <c r="M4828" s="16">
        <v>899</v>
      </c>
      <c r="O4828" s="11">
        <f t="shared" si="912"/>
        <v>63844</v>
      </c>
      <c r="P4828" s="11">
        <v>0</v>
      </c>
      <c r="Q4828" s="11">
        <f t="shared" si="913"/>
        <v>4529</v>
      </c>
      <c r="S4828" s="11">
        <f t="shared" si="914"/>
        <v>63844</v>
      </c>
      <c r="T4828" s="11">
        <f t="shared" si="915"/>
        <v>63844</v>
      </c>
      <c r="U4828" s="11">
        <f t="shared" si="916"/>
        <v>-18570</v>
      </c>
      <c r="V4828" s="11">
        <f t="shared" si="911"/>
        <v>50408</v>
      </c>
      <c r="W4828" s="12">
        <f t="shared" si="917"/>
        <v>0.78954952697199421</v>
      </c>
      <c r="X4828" s="11">
        <f t="shared" si="918"/>
        <v>13436</v>
      </c>
      <c r="Y4828" s="12">
        <f t="shared" si="919"/>
        <v>0.21045047302800576</v>
      </c>
      <c r="AH4828" s="11"/>
    </row>
    <row r="4829" spans="1:34">
      <c r="A4829" s="1">
        <v>39526</v>
      </c>
      <c r="B4829" s="7" t="s">
        <v>59</v>
      </c>
      <c r="C4829" s="8" t="str">
        <f t="shared" si="905"/>
        <v>Wed</v>
      </c>
      <c r="E4829" s="10">
        <v>0</v>
      </c>
      <c r="F4829" s="9">
        <v>13241</v>
      </c>
      <c r="G4829" s="9">
        <v>14269</v>
      </c>
      <c r="H4829" s="61">
        <v>2341</v>
      </c>
      <c r="I4829" s="9">
        <v>0</v>
      </c>
      <c r="J4829" s="9">
        <v>0</v>
      </c>
      <c r="K4829" s="9">
        <v>2979</v>
      </c>
      <c r="L4829" s="16">
        <v>6674</v>
      </c>
      <c r="M4829" s="16">
        <v>899</v>
      </c>
      <c r="O4829" s="11">
        <f t="shared" si="912"/>
        <v>40403</v>
      </c>
      <c r="P4829" s="11">
        <v>0</v>
      </c>
      <c r="Q4829" s="11">
        <f t="shared" si="913"/>
        <v>2979</v>
      </c>
      <c r="S4829" s="11">
        <f t="shared" si="914"/>
        <v>40403</v>
      </c>
      <c r="T4829" s="11">
        <f t="shared" si="915"/>
        <v>40403</v>
      </c>
      <c r="U4829" s="11">
        <f t="shared" si="916"/>
        <v>-23441</v>
      </c>
      <c r="V4829" s="11">
        <f t="shared" si="911"/>
        <v>32830</v>
      </c>
      <c r="W4829" s="12">
        <f t="shared" si="917"/>
        <v>0.81256342350815536</v>
      </c>
      <c r="X4829" s="11">
        <f t="shared" si="918"/>
        <v>7573</v>
      </c>
      <c r="Y4829" s="12">
        <f t="shared" si="919"/>
        <v>0.18743657649184467</v>
      </c>
      <c r="AH4829" s="11"/>
    </row>
    <row r="4830" spans="1:34">
      <c r="A4830" s="1">
        <v>39527</v>
      </c>
      <c r="B4830" s="7" t="s">
        <v>59</v>
      </c>
      <c r="C4830" s="8" t="str">
        <f t="shared" si="905"/>
        <v>Thur</v>
      </c>
      <c r="E4830" s="10">
        <v>15</v>
      </c>
      <c r="F4830" s="9">
        <v>25147</v>
      </c>
      <c r="G4830" s="9">
        <v>17580</v>
      </c>
      <c r="H4830" s="61">
        <v>4878</v>
      </c>
      <c r="I4830" s="9">
        <v>28</v>
      </c>
      <c r="J4830" s="9">
        <v>0</v>
      </c>
      <c r="K4830" s="9">
        <v>8418</v>
      </c>
      <c r="L4830" s="16">
        <v>13723</v>
      </c>
      <c r="M4830" s="16">
        <v>1184</v>
      </c>
      <c r="O4830" s="11">
        <f t="shared" si="912"/>
        <v>70958</v>
      </c>
      <c r="P4830" s="11">
        <v>0</v>
      </c>
      <c r="Q4830" s="11">
        <f t="shared" si="913"/>
        <v>8418</v>
      </c>
      <c r="S4830" s="11">
        <f t="shared" si="914"/>
        <v>70958</v>
      </c>
      <c r="T4830" s="11">
        <f t="shared" si="915"/>
        <v>70958</v>
      </c>
      <c r="U4830" s="11">
        <f t="shared" si="916"/>
        <v>30555</v>
      </c>
      <c r="V4830" s="11">
        <f t="shared" si="911"/>
        <v>56051</v>
      </c>
      <c r="W4830" s="12">
        <f t="shared" si="917"/>
        <v>0.78991797964993371</v>
      </c>
      <c r="X4830" s="11">
        <f t="shared" si="918"/>
        <v>14907</v>
      </c>
      <c r="Y4830" s="12">
        <f t="shared" si="919"/>
        <v>0.21008202035006623</v>
      </c>
      <c r="AH4830" s="11"/>
    </row>
    <row r="4831" spans="1:34">
      <c r="A4831" s="1">
        <v>39528</v>
      </c>
      <c r="B4831" s="7" t="s">
        <v>59</v>
      </c>
      <c r="C4831" s="8" t="str">
        <f t="shared" si="905"/>
        <v>Fri</v>
      </c>
      <c r="E4831" s="10">
        <v>14</v>
      </c>
      <c r="F4831" s="9">
        <v>21406</v>
      </c>
      <c r="G4831" s="9">
        <v>15952</v>
      </c>
      <c r="H4831" s="61">
        <v>3032</v>
      </c>
      <c r="I4831" s="9">
        <v>0</v>
      </c>
      <c r="J4831" s="9">
        <v>0</v>
      </c>
      <c r="K4831" s="9">
        <v>11186</v>
      </c>
      <c r="L4831" s="16">
        <v>10940</v>
      </c>
      <c r="M4831" s="16">
        <v>1375</v>
      </c>
      <c r="O4831" s="11">
        <f t="shared" si="912"/>
        <v>63891</v>
      </c>
      <c r="P4831" s="11">
        <v>0</v>
      </c>
      <c r="Q4831" s="11">
        <f t="shared" si="913"/>
        <v>11186</v>
      </c>
      <c r="S4831" s="11">
        <f t="shared" si="914"/>
        <v>63891</v>
      </c>
      <c r="T4831" s="11">
        <f t="shared" si="915"/>
        <v>63891</v>
      </c>
      <c r="U4831" s="11">
        <f t="shared" si="916"/>
        <v>-7067</v>
      </c>
      <c r="V4831" s="11">
        <f t="shared" si="911"/>
        <v>51576</v>
      </c>
      <c r="W4831" s="12">
        <f t="shared" si="917"/>
        <v>0.80724984739634686</v>
      </c>
      <c r="X4831" s="11">
        <f t="shared" si="918"/>
        <v>12315</v>
      </c>
      <c r="Y4831" s="12">
        <f t="shared" si="919"/>
        <v>0.19275015260365311</v>
      </c>
      <c r="AH4831" s="11"/>
    </row>
    <row r="4832" spans="1:34">
      <c r="A4832" s="1">
        <v>39529</v>
      </c>
      <c r="B4832" s="7" t="s">
        <v>59</v>
      </c>
      <c r="C4832" s="8" t="str">
        <f t="shared" si="905"/>
        <v>Sat</v>
      </c>
      <c r="E4832" s="10">
        <v>16</v>
      </c>
      <c r="F4832" s="9">
        <v>23612</v>
      </c>
      <c r="G4832" s="9">
        <v>16315</v>
      </c>
      <c r="H4832" s="61">
        <v>3582</v>
      </c>
      <c r="I4832" s="9">
        <v>28</v>
      </c>
      <c r="J4832" s="9">
        <v>0</v>
      </c>
      <c r="K4832" s="9">
        <v>3893</v>
      </c>
      <c r="L4832" s="16">
        <v>11950</v>
      </c>
      <c r="M4832" s="16">
        <v>1380</v>
      </c>
      <c r="O4832" s="11">
        <f t="shared" si="912"/>
        <v>60760</v>
      </c>
      <c r="P4832" s="11">
        <v>0</v>
      </c>
      <c r="Q4832" s="11">
        <f t="shared" si="913"/>
        <v>3893</v>
      </c>
      <c r="S4832" s="11">
        <f t="shared" si="914"/>
        <v>60760</v>
      </c>
      <c r="T4832" s="11">
        <f t="shared" si="915"/>
        <v>60760</v>
      </c>
      <c r="U4832" s="11">
        <f t="shared" si="916"/>
        <v>-3131</v>
      </c>
      <c r="V4832" s="11">
        <f t="shared" si="911"/>
        <v>47430</v>
      </c>
      <c r="W4832" s="12">
        <f t="shared" si="917"/>
        <v>0.78061224489795922</v>
      </c>
      <c r="X4832" s="11">
        <f t="shared" si="918"/>
        <v>13330</v>
      </c>
      <c r="Y4832" s="12">
        <f t="shared" si="919"/>
        <v>0.21938775510204081</v>
      </c>
      <c r="AH4832" s="11"/>
    </row>
    <row r="4833" spans="1:34">
      <c r="A4833" s="1">
        <v>39530</v>
      </c>
      <c r="B4833" s="7" t="s">
        <v>59</v>
      </c>
      <c r="C4833" s="8" t="str">
        <f t="shared" si="905"/>
        <v>Sun</v>
      </c>
      <c r="E4833" s="10">
        <v>22</v>
      </c>
      <c r="F4833" s="9">
        <v>27261</v>
      </c>
      <c r="G4833" s="9">
        <v>17698</v>
      </c>
      <c r="H4833" s="61">
        <v>4921</v>
      </c>
      <c r="I4833" s="9">
        <v>15</v>
      </c>
      <c r="J4833" s="9">
        <v>0</v>
      </c>
      <c r="K4833" s="9">
        <v>3689</v>
      </c>
      <c r="L4833" s="16">
        <v>14514</v>
      </c>
      <c r="M4833" s="16">
        <v>1372</v>
      </c>
      <c r="O4833" s="11">
        <f t="shared" si="912"/>
        <v>69470</v>
      </c>
      <c r="P4833" s="11">
        <v>0</v>
      </c>
      <c r="Q4833" s="11">
        <f t="shared" si="913"/>
        <v>3689</v>
      </c>
      <c r="S4833" s="11">
        <f t="shared" si="914"/>
        <v>69470</v>
      </c>
      <c r="T4833" s="11">
        <f t="shared" si="915"/>
        <v>69470</v>
      </c>
      <c r="U4833" s="11">
        <f t="shared" si="916"/>
        <v>8710</v>
      </c>
      <c r="V4833" s="11">
        <f t="shared" si="911"/>
        <v>53584</v>
      </c>
      <c r="W4833" s="12">
        <f t="shared" si="917"/>
        <v>0.77132575212321863</v>
      </c>
      <c r="X4833" s="11">
        <f t="shared" si="918"/>
        <v>15886</v>
      </c>
      <c r="Y4833" s="12">
        <f t="shared" si="919"/>
        <v>0.22867424787678134</v>
      </c>
      <c r="AH4833" s="11"/>
    </row>
    <row r="4834" spans="1:34">
      <c r="A4834" s="1">
        <v>39531</v>
      </c>
      <c r="B4834" s="7" t="s">
        <v>59</v>
      </c>
      <c r="C4834" s="8" t="str">
        <f t="shared" si="905"/>
        <v>Mon</v>
      </c>
      <c r="E4834" s="10">
        <v>22</v>
      </c>
      <c r="F4834" s="9">
        <v>34708</v>
      </c>
      <c r="G4834" s="9">
        <v>19761</v>
      </c>
      <c r="H4834" s="61">
        <v>7430</v>
      </c>
      <c r="I4834" s="9">
        <v>377</v>
      </c>
      <c r="J4834" s="9">
        <v>0</v>
      </c>
      <c r="K4834" s="9">
        <v>4045</v>
      </c>
      <c r="L4834" s="16">
        <v>18197</v>
      </c>
      <c r="M4834" s="16">
        <v>1323</v>
      </c>
      <c r="O4834" s="11">
        <f t="shared" si="912"/>
        <v>85841</v>
      </c>
      <c r="P4834" s="11">
        <v>0</v>
      </c>
      <c r="Q4834" s="11">
        <f t="shared" si="913"/>
        <v>4045</v>
      </c>
      <c r="S4834" s="11">
        <f t="shared" si="914"/>
        <v>85841</v>
      </c>
      <c r="T4834" s="11">
        <f t="shared" si="915"/>
        <v>85841</v>
      </c>
      <c r="U4834" s="11">
        <f t="shared" si="916"/>
        <v>16371</v>
      </c>
      <c r="V4834" s="11">
        <f t="shared" si="911"/>
        <v>66321</v>
      </c>
      <c r="W4834" s="12">
        <f t="shared" si="917"/>
        <v>0.77260283547488962</v>
      </c>
      <c r="X4834" s="11">
        <f t="shared" si="918"/>
        <v>19520</v>
      </c>
      <c r="Y4834" s="12">
        <f t="shared" si="919"/>
        <v>0.22739716452511038</v>
      </c>
      <c r="AH4834" s="11"/>
    </row>
    <row r="4835" spans="1:34">
      <c r="A4835" s="1">
        <v>39532</v>
      </c>
      <c r="B4835" s="7" t="s">
        <v>59</v>
      </c>
      <c r="C4835" s="8" t="str">
        <f t="shared" si="905"/>
        <v>Tue</v>
      </c>
      <c r="E4835" s="10">
        <v>17</v>
      </c>
      <c r="F4835" s="9">
        <v>26779</v>
      </c>
      <c r="G4835" s="9">
        <v>18566</v>
      </c>
      <c r="H4835" s="61">
        <v>5354</v>
      </c>
      <c r="I4835" s="9">
        <v>24</v>
      </c>
      <c r="J4835" s="9">
        <v>0</v>
      </c>
      <c r="K4835" s="9">
        <v>3098</v>
      </c>
      <c r="L4835" s="16">
        <v>15400</v>
      </c>
      <c r="M4835" s="16">
        <v>1386</v>
      </c>
      <c r="O4835" s="11">
        <f t="shared" si="912"/>
        <v>70607</v>
      </c>
      <c r="P4835" s="11">
        <v>0</v>
      </c>
      <c r="Q4835" s="11">
        <f t="shared" si="913"/>
        <v>3098</v>
      </c>
      <c r="S4835" s="11">
        <f t="shared" si="914"/>
        <v>70607</v>
      </c>
      <c r="T4835" s="11">
        <f t="shared" si="915"/>
        <v>70607</v>
      </c>
      <c r="U4835" s="11">
        <f t="shared" si="916"/>
        <v>-15234</v>
      </c>
      <c r="V4835" s="11">
        <f t="shared" si="911"/>
        <v>53821</v>
      </c>
      <c r="W4835" s="12">
        <f t="shared" si="917"/>
        <v>0.76226153214270542</v>
      </c>
      <c r="X4835" s="11">
        <f t="shared" si="918"/>
        <v>16786</v>
      </c>
      <c r="Y4835" s="12">
        <f t="shared" si="919"/>
        <v>0.23773846785729461</v>
      </c>
      <c r="AH4835" s="11"/>
    </row>
    <row r="4836" spans="1:34">
      <c r="A4836" s="1">
        <v>39533</v>
      </c>
      <c r="B4836" s="7" t="s">
        <v>59</v>
      </c>
      <c r="C4836" s="8" t="str">
        <f t="shared" si="905"/>
        <v>Wed</v>
      </c>
      <c r="E4836" s="10">
        <v>4</v>
      </c>
      <c r="F4836" s="9">
        <v>14926</v>
      </c>
      <c r="G4836" s="9">
        <v>14801</v>
      </c>
      <c r="H4836" s="61">
        <v>2131</v>
      </c>
      <c r="I4836" s="9">
        <v>0</v>
      </c>
      <c r="J4836" s="9">
        <v>0</v>
      </c>
      <c r="K4836" s="9">
        <v>3244</v>
      </c>
      <c r="L4836" s="16">
        <v>6979</v>
      </c>
      <c r="M4836" s="16">
        <v>1516</v>
      </c>
      <c r="O4836" s="11">
        <f t="shared" si="912"/>
        <v>43597</v>
      </c>
      <c r="P4836" s="11">
        <v>0</v>
      </c>
      <c r="Q4836" s="11">
        <f t="shared" si="913"/>
        <v>3244</v>
      </c>
      <c r="S4836" s="11">
        <f t="shared" si="914"/>
        <v>43597</v>
      </c>
      <c r="T4836" s="11">
        <f t="shared" si="915"/>
        <v>43597</v>
      </c>
      <c r="U4836" s="11">
        <f t="shared" si="916"/>
        <v>-27010</v>
      </c>
      <c r="V4836" s="11">
        <f t="shared" si="911"/>
        <v>35102</v>
      </c>
      <c r="W4836" s="12">
        <f t="shared" si="917"/>
        <v>0.80514714315205171</v>
      </c>
      <c r="X4836" s="11">
        <f t="shared" si="918"/>
        <v>8495</v>
      </c>
      <c r="Y4836" s="12">
        <f t="shared" si="919"/>
        <v>0.19485285684794826</v>
      </c>
      <c r="AH4836" s="11"/>
    </row>
    <row r="4837" spans="1:34">
      <c r="A4837" s="1">
        <v>39534</v>
      </c>
      <c r="B4837" s="7" t="s">
        <v>59</v>
      </c>
      <c r="C4837" s="8" t="str">
        <f>IF(WEEKDAY(A4837)=1,"Sun",IF(WEEKDAY(A4837)=2,"Mon",IF(WEEKDAY(A4837)=3,"Tue",IF(WEEKDAY(A4837)=4,"Wed",IF(WEEKDAY(A4837)=5,"Thur",IF(WEEKDAY(A4837)=6,"Fri",IF(WEEKDAY(A4837)=7,"Sat")))))))</f>
        <v>Thur</v>
      </c>
      <c r="E4837" s="10">
        <v>1</v>
      </c>
      <c r="F4837" s="9">
        <v>10264</v>
      </c>
      <c r="G4837" s="9">
        <v>14003</v>
      </c>
      <c r="H4837" s="61">
        <v>2496</v>
      </c>
      <c r="I4837" s="9">
        <v>0</v>
      </c>
      <c r="J4837" s="9">
        <v>0</v>
      </c>
      <c r="K4837" s="9">
        <v>3018</v>
      </c>
      <c r="L4837" s="16">
        <v>5870</v>
      </c>
      <c r="M4837" s="16">
        <v>123</v>
      </c>
      <c r="O4837" s="11">
        <f t="shared" si="912"/>
        <v>35774</v>
      </c>
      <c r="P4837" s="11">
        <v>0</v>
      </c>
      <c r="Q4837" s="11">
        <f t="shared" si="913"/>
        <v>3018</v>
      </c>
      <c r="S4837" s="11">
        <f t="shared" si="914"/>
        <v>35774</v>
      </c>
      <c r="T4837" s="11">
        <f t="shared" si="915"/>
        <v>35774</v>
      </c>
      <c r="U4837" s="11">
        <f t="shared" si="916"/>
        <v>-7823</v>
      </c>
      <c r="V4837" s="11">
        <f t="shared" si="911"/>
        <v>29781</v>
      </c>
      <c r="W4837" s="12">
        <f t="shared" si="917"/>
        <v>0.83247609996086547</v>
      </c>
      <c r="X4837" s="11">
        <f t="shared" si="918"/>
        <v>5993</v>
      </c>
      <c r="Y4837" s="12">
        <f t="shared" si="919"/>
        <v>0.16752390003913456</v>
      </c>
      <c r="AH4837" s="11"/>
    </row>
    <row r="4838" spans="1:34">
      <c r="A4838" s="1">
        <v>39535</v>
      </c>
      <c r="B4838" s="7" t="s">
        <v>59</v>
      </c>
      <c r="C4838" s="8" t="str">
        <f>IF(WEEKDAY(A4838)=1,"Sun",IF(WEEKDAY(A4838)=2,"Mon",IF(WEEKDAY(A4838)=3,"Tue",IF(WEEKDAY(A4838)=4,"Wed",IF(WEEKDAY(A4838)=5,"Thur",IF(WEEKDAY(A4838)=6,"Fri",IF(WEEKDAY(A4838)=7,"Sat")))))))</f>
        <v>Fri</v>
      </c>
      <c r="E4838" s="10">
        <v>2</v>
      </c>
      <c r="F4838" s="9">
        <v>10160</v>
      </c>
      <c r="G4838" s="9">
        <v>14299</v>
      </c>
      <c r="H4838" s="61">
        <v>3619</v>
      </c>
      <c r="I4838" s="9">
        <v>0</v>
      </c>
      <c r="J4838" s="9">
        <v>0</v>
      </c>
      <c r="K4838" s="9">
        <v>3189</v>
      </c>
      <c r="L4838" s="16">
        <v>8551</v>
      </c>
      <c r="M4838" s="16">
        <v>0</v>
      </c>
      <c r="O4838" s="11">
        <f t="shared" si="912"/>
        <v>39818</v>
      </c>
      <c r="P4838" s="11">
        <v>0</v>
      </c>
      <c r="Q4838" s="11">
        <f t="shared" si="913"/>
        <v>3189</v>
      </c>
      <c r="S4838" s="11">
        <f t="shared" si="914"/>
        <v>39818</v>
      </c>
      <c r="T4838" s="11">
        <f t="shared" si="915"/>
        <v>39818</v>
      </c>
      <c r="U4838" s="11">
        <f t="shared" si="916"/>
        <v>4044</v>
      </c>
      <c r="V4838" s="11">
        <f t="shared" si="911"/>
        <v>31267</v>
      </c>
      <c r="W4838" s="12">
        <f t="shared" si="917"/>
        <v>0.78524787784419103</v>
      </c>
      <c r="X4838" s="11">
        <f t="shared" si="918"/>
        <v>8551</v>
      </c>
      <c r="Y4838" s="12">
        <f t="shared" si="919"/>
        <v>0.21475212215580894</v>
      </c>
      <c r="AH4838" s="11"/>
    </row>
    <row r="4839" spans="1:34">
      <c r="A4839" s="1">
        <v>39536</v>
      </c>
      <c r="B4839" s="7" t="s">
        <v>59</v>
      </c>
      <c r="C4839" s="8" t="str">
        <f>IF(WEEKDAY(A4839)=1,"Sun",IF(WEEKDAY(A4839)=2,"Mon",IF(WEEKDAY(A4839)=3,"Tue",IF(WEEKDAY(A4839)=4,"Wed",IF(WEEKDAY(A4839)=5,"Thur",IF(WEEKDAY(A4839)=6,"Fri",IF(WEEKDAY(A4839)=7,"Sat")))))))</f>
        <v>Sat</v>
      </c>
      <c r="E4839" s="10">
        <v>21</v>
      </c>
      <c r="F4839" s="9">
        <v>22507</v>
      </c>
      <c r="G4839" s="9">
        <v>16965</v>
      </c>
      <c r="H4839" s="61">
        <v>7765</v>
      </c>
      <c r="I4839" s="9">
        <v>15</v>
      </c>
      <c r="J4839" s="9">
        <v>0</v>
      </c>
      <c r="K4839" s="9">
        <v>3741</v>
      </c>
      <c r="L4839" s="16">
        <v>14544</v>
      </c>
      <c r="M4839" s="16">
        <v>0</v>
      </c>
      <c r="O4839" s="11">
        <f t="shared" si="912"/>
        <v>65537</v>
      </c>
      <c r="P4839" s="11">
        <v>0</v>
      </c>
      <c r="Q4839" s="11">
        <f t="shared" si="913"/>
        <v>3741</v>
      </c>
      <c r="S4839" s="11">
        <f t="shared" si="914"/>
        <v>65537</v>
      </c>
      <c r="T4839" s="11">
        <f t="shared" si="915"/>
        <v>65537</v>
      </c>
      <c r="U4839" s="11">
        <f t="shared" si="916"/>
        <v>25719</v>
      </c>
      <c r="V4839" s="11">
        <f t="shared" si="911"/>
        <v>50993</v>
      </c>
      <c r="W4839" s="12">
        <f t="shared" si="917"/>
        <v>0.77807955811221141</v>
      </c>
      <c r="X4839" s="11">
        <f t="shared" si="918"/>
        <v>14544</v>
      </c>
      <c r="Y4839" s="12">
        <f t="shared" si="919"/>
        <v>0.22192044188778859</v>
      </c>
      <c r="AH4839" s="11"/>
    </row>
    <row r="4840" spans="1:34">
      <c r="A4840" s="1">
        <v>39537</v>
      </c>
      <c r="B4840" s="7" t="s">
        <v>59</v>
      </c>
      <c r="C4840" s="8" t="str">
        <f>IF(WEEKDAY(A4840)=1,"Sun",IF(WEEKDAY(A4840)=2,"Mon",IF(WEEKDAY(A4840)=3,"Tue",IF(WEEKDAY(A4840)=4,"Wed",IF(WEEKDAY(A4840)=5,"Thur",IF(WEEKDAY(A4840)=6,"Fri",IF(WEEKDAY(A4840)=7,"Sat")))))))</f>
        <v>Sun</v>
      </c>
      <c r="E4840" s="10">
        <v>22</v>
      </c>
      <c r="F4840" s="9">
        <v>30055</v>
      </c>
      <c r="G4840" s="9">
        <v>19024</v>
      </c>
      <c r="H4840" s="61">
        <v>9535</v>
      </c>
      <c r="I4840" s="9">
        <v>33</v>
      </c>
      <c r="J4840" s="9">
        <v>0</v>
      </c>
      <c r="K4840" s="9">
        <v>3816</v>
      </c>
      <c r="L4840" s="16">
        <v>17890</v>
      </c>
      <c r="M4840" s="16">
        <v>0</v>
      </c>
      <c r="O4840" s="11">
        <f t="shared" si="912"/>
        <v>80353</v>
      </c>
      <c r="P4840" s="11">
        <v>0</v>
      </c>
      <c r="Q4840" s="11">
        <f t="shared" si="913"/>
        <v>3816</v>
      </c>
      <c r="S4840" s="11">
        <f t="shared" si="914"/>
        <v>80353</v>
      </c>
      <c r="T4840" s="11">
        <f t="shared" si="915"/>
        <v>80353</v>
      </c>
      <c r="U4840" s="11">
        <f t="shared" si="916"/>
        <v>14816</v>
      </c>
      <c r="V4840" s="11">
        <f t="shared" si="911"/>
        <v>62463</v>
      </c>
      <c r="W4840" s="12">
        <f t="shared" si="917"/>
        <v>0.77735741042649309</v>
      </c>
      <c r="X4840" s="11">
        <f t="shared" si="918"/>
        <v>17890</v>
      </c>
      <c r="Y4840" s="12">
        <f t="shared" si="919"/>
        <v>0.22264258957350691</v>
      </c>
      <c r="AH4840" s="11"/>
    </row>
    <row r="4841" spans="1:34">
      <c r="A4841" s="1">
        <v>39538</v>
      </c>
      <c r="B4841" s="7" t="s">
        <v>59</v>
      </c>
      <c r="C4841" s="8" t="str">
        <f>IF(WEEKDAY(A4841)=1,"Sun",IF(WEEKDAY(A4841)=2,"Mon",IF(WEEKDAY(A4841)=3,"Tue",IF(WEEKDAY(A4841)=4,"Wed",IF(WEEKDAY(A4841)=5,"Thur",IF(WEEKDAY(A4841)=6,"Fri",IF(WEEKDAY(A4841)=7,"Sat")))))))</f>
        <v>Mon</v>
      </c>
      <c r="E4841" s="10">
        <v>8</v>
      </c>
      <c r="F4841" s="9">
        <v>19477</v>
      </c>
      <c r="G4841" s="9">
        <v>15958</v>
      </c>
      <c r="H4841" s="61">
        <v>6084</v>
      </c>
      <c r="I4841" s="9">
        <v>0</v>
      </c>
      <c r="J4841" s="9">
        <v>0</v>
      </c>
      <c r="K4841" s="9">
        <v>3108</v>
      </c>
      <c r="L4841" s="16">
        <v>12327</v>
      </c>
      <c r="M4841" s="16">
        <v>0</v>
      </c>
      <c r="O4841" s="11">
        <f t="shared" si="912"/>
        <v>56954</v>
      </c>
      <c r="P4841" s="11">
        <v>0</v>
      </c>
      <c r="Q4841" s="11">
        <f t="shared" si="913"/>
        <v>3108</v>
      </c>
      <c r="S4841" s="11">
        <f t="shared" si="914"/>
        <v>56954</v>
      </c>
      <c r="T4841" s="11">
        <f t="shared" si="915"/>
        <v>56954</v>
      </c>
      <c r="U4841" s="11">
        <f t="shared" si="916"/>
        <v>-23399</v>
      </c>
      <c r="V4841" s="11">
        <f t="shared" si="911"/>
        <v>44627</v>
      </c>
      <c r="W4841" s="12">
        <f t="shared" si="917"/>
        <v>0.7835621729817045</v>
      </c>
      <c r="X4841" s="11">
        <f t="shared" si="918"/>
        <v>12327</v>
      </c>
      <c r="Y4841" s="12">
        <f t="shared" si="919"/>
        <v>0.21643782701829548</v>
      </c>
      <c r="AH4841" s="11"/>
    </row>
    <row r="4842" spans="1:34">
      <c r="A4842" s="1">
        <v>39539</v>
      </c>
      <c r="B4842" s="7" t="s">
        <v>60</v>
      </c>
      <c r="C4842" s="8" t="str">
        <f t="shared" ref="C4842:C4905" si="920">IF(WEEKDAY(A4842)=1,"Sun",IF(WEEKDAY(A4842)=2,"Mon",IF(WEEKDAY(A4842)=3,"Tue",IF(WEEKDAY(A4842)=4,"Wed",IF(WEEKDAY(A4842)=5,"Thur",IF(WEEKDAY(A4842)=6,"Fri",IF(WEEKDAY(A4842)=7,"Sat")))))))</f>
        <v>Tue</v>
      </c>
      <c r="E4842" s="10">
        <v>0</v>
      </c>
      <c r="F4842" s="9">
        <v>13184</v>
      </c>
      <c r="G4842" s="9">
        <v>14160</v>
      </c>
      <c r="H4842" s="61">
        <v>3797</v>
      </c>
      <c r="I4842" s="9">
        <v>0</v>
      </c>
      <c r="J4842" s="9">
        <v>0</v>
      </c>
      <c r="K4842" s="9">
        <v>3069</v>
      </c>
      <c r="L4842" s="16">
        <v>5076</v>
      </c>
      <c r="M4842" s="16">
        <v>0</v>
      </c>
      <c r="O4842" s="11">
        <f t="shared" si="912"/>
        <v>39286</v>
      </c>
      <c r="P4842" s="11">
        <v>0</v>
      </c>
      <c r="Q4842" s="11">
        <f t="shared" si="913"/>
        <v>3069</v>
      </c>
      <c r="S4842" s="11">
        <f t="shared" ref="S4842:S4871" si="921">O4842-P4842</f>
        <v>39286</v>
      </c>
      <c r="T4842" s="11">
        <f t="shared" ref="T4842:T4871" si="922">SUM(L4842:M4842,V4842)</f>
        <v>39286</v>
      </c>
      <c r="U4842" s="11">
        <f t="shared" ref="U4842:U4871" si="923">S4842-S4841</f>
        <v>-17668</v>
      </c>
      <c r="V4842" s="11">
        <f t="shared" si="911"/>
        <v>34210</v>
      </c>
      <c r="W4842" s="12">
        <f t="shared" ref="W4842:W4871" si="924">V4842/S4842</f>
        <v>0.87079366695514937</v>
      </c>
      <c r="X4842" s="11">
        <f t="shared" ref="X4842:X4871" si="925">SUM(L4842:M4842)</f>
        <v>5076</v>
      </c>
      <c r="Y4842" s="12">
        <f t="shared" ref="Y4842:Y4871" si="926">X4842/S4842</f>
        <v>0.12920633304485057</v>
      </c>
      <c r="AA4842" s="9">
        <f>INTERCEPT(T4842:T4871,E4842:E4871)</f>
        <v>29122.55345592897</v>
      </c>
      <c r="AB4842" s="9">
        <f>SLOPE(T4842:T4871,E4842:E4871)</f>
        <v>2140.8809131261901</v>
      </c>
      <c r="AC4842" s="12">
        <f>RSQ(T4842:T4871,E4842:E4871)</f>
        <v>0.8873725680796688</v>
      </c>
      <c r="AD4842" s="9">
        <f>AA4842+(AB4842*55)</f>
        <v>146871.00367786942</v>
      </c>
      <c r="AE4842" s="10">
        <f>SUM(E4842:E4871)</f>
        <v>215</v>
      </c>
      <c r="AH4842" s="11"/>
    </row>
    <row r="4843" spans="1:34">
      <c r="A4843" s="1">
        <v>39540</v>
      </c>
      <c r="B4843" s="7" t="s">
        <v>60</v>
      </c>
      <c r="C4843" s="8" t="str">
        <f t="shared" si="920"/>
        <v>Wed</v>
      </c>
      <c r="E4843" s="10">
        <v>15</v>
      </c>
      <c r="F4843" s="9">
        <v>21789</v>
      </c>
      <c r="G4843" s="9">
        <v>16538</v>
      </c>
      <c r="H4843" s="61">
        <v>7194</v>
      </c>
      <c r="I4843" s="9">
        <v>0</v>
      </c>
      <c r="J4843" s="9">
        <v>0</v>
      </c>
      <c r="K4843" s="9">
        <v>3494</v>
      </c>
      <c r="L4843" s="16">
        <v>10278</v>
      </c>
      <c r="M4843" s="16">
        <v>0</v>
      </c>
      <c r="O4843" s="11">
        <f t="shared" si="912"/>
        <v>59293</v>
      </c>
      <c r="P4843" s="11">
        <v>0</v>
      </c>
      <c r="Q4843" s="11">
        <f t="shared" si="913"/>
        <v>3494</v>
      </c>
      <c r="S4843" s="11">
        <f t="shared" si="921"/>
        <v>59293</v>
      </c>
      <c r="T4843" s="11">
        <f t="shared" si="922"/>
        <v>59293</v>
      </c>
      <c r="U4843" s="11">
        <f t="shared" si="923"/>
        <v>20007</v>
      </c>
      <c r="V4843" s="11">
        <f t="shared" si="911"/>
        <v>49015</v>
      </c>
      <c r="W4843" s="12">
        <f t="shared" si="924"/>
        <v>0.82665744691616216</v>
      </c>
      <c r="X4843" s="11">
        <f t="shared" si="925"/>
        <v>10278</v>
      </c>
      <c r="Y4843" s="12">
        <f t="shared" si="926"/>
        <v>0.17334255308383789</v>
      </c>
      <c r="AH4843" s="11"/>
    </row>
    <row r="4844" spans="1:34">
      <c r="A4844" s="1">
        <v>39541</v>
      </c>
      <c r="B4844" s="7" t="s">
        <v>60</v>
      </c>
      <c r="C4844" s="8" t="str">
        <f t="shared" si="920"/>
        <v>Thur</v>
      </c>
      <c r="E4844" s="10">
        <v>20</v>
      </c>
      <c r="F4844" s="9">
        <v>37274</v>
      </c>
      <c r="G4844" s="9">
        <v>19046</v>
      </c>
      <c r="H4844" s="61">
        <v>9641</v>
      </c>
      <c r="I4844" s="9">
        <v>14</v>
      </c>
      <c r="J4844" s="9">
        <v>0</v>
      </c>
      <c r="K4844" s="9">
        <v>3580</v>
      </c>
      <c r="L4844" s="16">
        <v>9538</v>
      </c>
      <c r="M4844" s="16">
        <v>0</v>
      </c>
      <c r="O4844" s="11">
        <f t="shared" si="912"/>
        <v>79093</v>
      </c>
      <c r="P4844" s="11">
        <v>0</v>
      </c>
      <c r="Q4844" s="11">
        <f t="shared" si="913"/>
        <v>3580</v>
      </c>
      <c r="S4844" s="11">
        <f t="shared" si="921"/>
        <v>79093</v>
      </c>
      <c r="T4844" s="11">
        <f t="shared" si="922"/>
        <v>79093</v>
      </c>
      <c r="U4844" s="11">
        <f t="shared" si="923"/>
        <v>19800</v>
      </c>
      <c r="V4844" s="11">
        <f t="shared" si="911"/>
        <v>69555</v>
      </c>
      <c r="W4844" s="12">
        <f t="shared" si="924"/>
        <v>0.87940778577118073</v>
      </c>
      <c r="X4844" s="11">
        <f t="shared" si="925"/>
        <v>9538</v>
      </c>
      <c r="Y4844" s="12">
        <f t="shared" si="926"/>
        <v>0.12059221422881924</v>
      </c>
      <c r="AH4844" s="11"/>
    </row>
    <row r="4845" spans="1:34">
      <c r="A4845" s="1">
        <v>39542</v>
      </c>
      <c r="B4845" s="7" t="s">
        <v>60</v>
      </c>
      <c r="C4845" s="8" t="str">
        <f t="shared" si="920"/>
        <v>Fri</v>
      </c>
      <c r="E4845" s="10">
        <v>3</v>
      </c>
      <c r="F4845" s="9">
        <v>18859</v>
      </c>
      <c r="G4845" s="9">
        <v>13802</v>
      </c>
      <c r="H4845" s="61">
        <v>3731</v>
      </c>
      <c r="I4845" s="9">
        <v>0</v>
      </c>
      <c r="J4845" s="9">
        <v>0</v>
      </c>
      <c r="K4845" s="9">
        <v>3041</v>
      </c>
      <c r="L4845" s="16">
        <v>66</v>
      </c>
      <c r="M4845" s="16">
        <v>0</v>
      </c>
      <c r="O4845" s="11">
        <f t="shared" si="912"/>
        <v>39499</v>
      </c>
      <c r="P4845" s="11">
        <v>0</v>
      </c>
      <c r="Q4845" s="11">
        <f t="shared" si="913"/>
        <v>3041</v>
      </c>
      <c r="S4845" s="11">
        <f t="shared" si="921"/>
        <v>39499</v>
      </c>
      <c r="T4845" s="11">
        <f t="shared" si="922"/>
        <v>39499</v>
      </c>
      <c r="U4845" s="11">
        <f t="shared" si="923"/>
        <v>-39594</v>
      </c>
      <c r="V4845" s="11">
        <f t="shared" si="911"/>
        <v>39433</v>
      </c>
      <c r="W4845" s="12">
        <f t="shared" si="924"/>
        <v>0.99832907162206641</v>
      </c>
      <c r="X4845" s="11">
        <f t="shared" si="925"/>
        <v>66</v>
      </c>
      <c r="Y4845" s="12">
        <f t="shared" si="926"/>
        <v>1.6709283779336186E-3</v>
      </c>
      <c r="AH4845" s="11"/>
    </row>
    <row r="4846" spans="1:34">
      <c r="A4846" s="1">
        <v>39543</v>
      </c>
      <c r="B4846" s="7" t="s">
        <v>60</v>
      </c>
      <c r="C4846" s="8" t="str">
        <f t="shared" si="920"/>
        <v>Sat</v>
      </c>
      <c r="E4846" s="10">
        <v>8</v>
      </c>
      <c r="F4846" s="9">
        <v>22733</v>
      </c>
      <c r="G4846" s="9">
        <v>14160</v>
      </c>
      <c r="H4846" s="61">
        <v>4082</v>
      </c>
      <c r="I4846" s="9">
        <v>0</v>
      </c>
      <c r="J4846" s="9">
        <v>0</v>
      </c>
      <c r="K4846" s="9">
        <v>3331</v>
      </c>
      <c r="L4846" s="16">
        <v>0</v>
      </c>
      <c r="M4846" s="16">
        <v>0</v>
      </c>
      <c r="O4846" s="11">
        <f t="shared" si="912"/>
        <v>44306</v>
      </c>
      <c r="P4846" s="11">
        <v>0</v>
      </c>
      <c r="Q4846" s="11">
        <f t="shared" si="913"/>
        <v>3331</v>
      </c>
      <c r="S4846" s="11">
        <f t="shared" si="921"/>
        <v>44306</v>
      </c>
      <c r="T4846" s="11">
        <f t="shared" si="922"/>
        <v>44306</v>
      </c>
      <c r="U4846" s="11">
        <f t="shared" si="923"/>
        <v>4807</v>
      </c>
      <c r="V4846" s="11">
        <f t="shared" si="911"/>
        <v>44306</v>
      </c>
      <c r="W4846" s="12">
        <f t="shared" si="924"/>
        <v>1</v>
      </c>
      <c r="X4846" s="11">
        <f t="shared" si="925"/>
        <v>0</v>
      </c>
      <c r="Y4846" s="12">
        <f t="shared" si="926"/>
        <v>0</v>
      </c>
      <c r="AH4846" s="11"/>
    </row>
    <row r="4847" spans="1:34">
      <c r="A4847" s="1">
        <v>39544</v>
      </c>
      <c r="B4847" s="7" t="s">
        <v>60</v>
      </c>
      <c r="C4847" s="8" t="str">
        <f t="shared" si="920"/>
        <v>Sun</v>
      </c>
      <c r="E4847" s="10">
        <v>17</v>
      </c>
      <c r="F4847" s="9">
        <v>40692</v>
      </c>
      <c r="G4847" s="9">
        <v>18508</v>
      </c>
      <c r="H4847" s="61">
        <v>7995</v>
      </c>
      <c r="I4847" s="9">
        <v>57</v>
      </c>
      <c r="J4847" s="9">
        <v>0</v>
      </c>
      <c r="K4847" s="9">
        <v>14927</v>
      </c>
      <c r="L4847" s="16">
        <v>0</v>
      </c>
      <c r="M4847" s="16">
        <v>0</v>
      </c>
      <c r="O4847" s="11">
        <f t="shared" si="912"/>
        <v>82179</v>
      </c>
      <c r="P4847" s="11">
        <v>11086</v>
      </c>
      <c r="Q4847" s="11">
        <f t="shared" si="913"/>
        <v>3841</v>
      </c>
      <c r="S4847" s="11">
        <f t="shared" si="921"/>
        <v>71093</v>
      </c>
      <c r="T4847" s="11">
        <f t="shared" si="922"/>
        <v>71093</v>
      </c>
      <c r="U4847" s="11">
        <f t="shared" si="923"/>
        <v>26787</v>
      </c>
      <c r="V4847" s="11">
        <f t="shared" si="911"/>
        <v>71093</v>
      </c>
      <c r="W4847" s="12">
        <f t="shared" si="924"/>
        <v>1</v>
      </c>
      <c r="X4847" s="11">
        <f t="shared" si="925"/>
        <v>0</v>
      </c>
      <c r="Y4847" s="12">
        <f t="shared" si="926"/>
        <v>0</v>
      </c>
      <c r="AH4847" s="11"/>
    </row>
    <row r="4848" spans="1:34">
      <c r="A4848" s="1">
        <v>39545</v>
      </c>
      <c r="B4848" s="7" t="s">
        <v>60</v>
      </c>
      <c r="C4848" s="8" t="str">
        <f t="shared" si="920"/>
        <v>Mon</v>
      </c>
      <c r="E4848" s="10">
        <v>18</v>
      </c>
      <c r="F4848" s="9">
        <v>43123</v>
      </c>
      <c r="G4848" s="9">
        <v>18939</v>
      </c>
      <c r="H4848" s="61">
        <v>9054</v>
      </c>
      <c r="I4848" s="9">
        <v>18</v>
      </c>
      <c r="J4848" s="9">
        <v>0</v>
      </c>
      <c r="K4848" s="9">
        <v>35524</v>
      </c>
      <c r="L4848" s="16">
        <v>0</v>
      </c>
      <c r="M4848" s="16">
        <v>0</v>
      </c>
      <c r="O4848" s="11">
        <f t="shared" si="912"/>
        <v>106658</v>
      </c>
      <c r="P4848" s="11">
        <v>31832</v>
      </c>
      <c r="Q4848" s="11">
        <f t="shared" si="913"/>
        <v>3692</v>
      </c>
      <c r="S4848" s="11">
        <f t="shared" si="921"/>
        <v>74826</v>
      </c>
      <c r="T4848" s="11">
        <f t="shared" si="922"/>
        <v>74826</v>
      </c>
      <c r="U4848" s="11">
        <f t="shared" si="923"/>
        <v>3733</v>
      </c>
      <c r="V4848" s="11">
        <f t="shared" si="911"/>
        <v>74826</v>
      </c>
      <c r="W4848" s="12">
        <f t="shared" si="924"/>
        <v>1</v>
      </c>
      <c r="X4848" s="11">
        <f t="shared" si="925"/>
        <v>0</v>
      </c>
      <c r="Y4848" s="12">
        <f t="shared" si="926"/>
        <v>0</v>
      </c>
      <c r="AH4848" s="11"/>
    </row>
    <row r="4849" spans="1:34">
      <c r="A4849" s="1">
        <v>39546</v>
      </c>
      <c r="B4849" s="7" t="s">
        <v>60</v>
      </c>
      <c r="C4849" s="8" t="str">
        <f t="shared" si="920"/>
        <v>Tue</v>
      </c>
      <c r="E4849" s="10">
        <v>15</v>
      </c>
      <c r="F4849" s="9">
        <v>36308</v>
      </c>
      <c r="G4849" s="9">
        <v>17315</v>
      </c>
      <c r="H4849" s="61">
        <v>7663</v>
      </c>
      <c r="I4849" s="9">
        <v>0</v>
      </c>
      <c r="J4849" s="9">
        <v>0</v>
      </c>
      <c r="K4849" s="9">
        <v>34577</v>
      </c>
      <c r="L4849" s="16">
        <v>0</v>
      </c>
      <c r="M4849" s="16">
        <v>0</v>
      </c>
      <c r="O4849" s="11">
        <f t="shared" si="912"/>
        <v>95863</v>
      </c>
      <c r="P4849" s="11">
        <v>31278</v>
      </c>
      <c r="Q4849" s="11">
        <f t="shared" si="913"/>
        <v>3299</v>
      </c>
      <c r="S4849" s="11">
        <f t="shared" si="921"/>
        <v>64585</v>
      </c>
      <c r="T4849" s="11">
        <f t="shared" si="922"/>
        <v>64585</v>
      </c>
      <c r="U4849" s="11">
        <f t="shared" si="923"/>
        <v>-10241</v>
      </c>
      <c r="V4849" s="11">
        <f t="shared" si="911"/>
        <v>64585</v>
      </c>
      <c r="W4849" s="12">
        <f t="shared" si="924"/>
        <v>1</v>
      </c>
      <c r="X4849" s="11">
        <f t="shared" si="925"/>
        <v>0</v>
      </c>
      <c r="Y4849" s="12">
        <f t="shared" si="926"/>
        <v>0</v>
      </c>
      <c r="AH4849" s="11"/>
    </row>
    <row r="4850" spans="1:34">
      <c r="A4850" s="1">
        <v>39547</v>
      </c>
      <c r="B4850" s="7" t="s">
        <v>60</v>
      </c>
      <c r="C4850" s="8" t="str">
        <f t="shared" si="920"/>
        <v>Wed</v>
      </c>
      <c r="E4850" s="10">
        <v>6</v>
      </c>
      <c r="F4850" s="9">
        <v>19617</v>
      </c>
      <c r="G4850" s="9">
        <v>14321</v>
      </c>
      <c r="H4850" s="61">
        <v>4263</v>
      </c>
      <c r="I4850" s="9">
        <v>0</v>
      </c>
      <c r="J4850" s="9">
        <v>0</v>
      </c>
      <c r="K4850" s="9">
        <v>11037</v>
      </c>
      <c r="L4850" s="16">
        <v>0</v>
      </c>
      <c r="M4850" s="16">
        <v>0</v>
      </c>
      <c r="O4850" s="11">
        <f t="shared" si="912"/>
        <v>49238</v>
      </c>
      <c r="P4850" s="11">
        <v>7997</v>
      </c>
      <c r="Q4850" s="11">
        <f t="shared" si="913"/>
        <v>3040</v>
      </c>
      <c r="S4850" s="11">
        <f t="shared" si="921"/>
        <v>41241</v>
      </c>
      <c r="T4850" s="11">
        <f t="shared" si="922"/>
        <v>41241</v>
      </c>
      <c r="U4850" s="11">
        <f t="shared" si="923"/>
        <v>-23344</v>
      </c>
      <c r="V4850" s="11">
        <f t="shared" si="911"/>
        <v>41241</v>
      </c>
      <c r="W4850" s="12">
        <f t="shared" si="924"/>
        <v>1</v>
      </c>
      <c r="X4850" s="11">
        <f t="shared" si="925"/>
        <v>0</v>
      </c>
      <c r="Y4850" s="12">
        <f t="shared" si="926"/>
        <v>0</v>
      </c>
      <c r="AH4850" s="11"/>
    </row>
    <row r="4851" spans="1:34">
      <c r="A4851" s="1">
        <v>39548</v>
      </c>
      <c r="B4851" s="7" t="s">
        <v>60</v>
      </c>
      <c r="C4851" s="8" t="str">
        <f t="shared" si="920"/>
        <v>Thur</v>
      </c>
      <c r="E4851" s="10">
        <v>0</v>
      </c>
      <c r="F4851" s="9">
        <v>14227</v>
      </c>
      <c r="G4851" s="9">
        <v>13801</v>
      </c>
      <c r="H4851" s="61">
        <v>3359</v>
      </c>
      <c r="I4851" s="9">
        <v>0</v>
      </c>
      <c r="J4851" s="9">
        <v>0</v>
      </c>
      <c r="K4851" s="9">
        <v>2394</v>
      </c>
      <c r="L4851" s="16">
        <v>0</v>
      </c>
      <c r="M4851" s="16">
        <v>0</v>
      </c>
      <c r="O4851" s="11">
        <f t="shared" si="912"/>
        <v>33781</v>
      </c>
      <c r="P4851" s="11">
        <v>0</v>
      </c>
      <c r="Q4851" s="11">
        <f t="shared" si="913"/>
        <v>2394</v>
      </c>
      <c r="S4851" s="11">
        <f t="shared" si="921"/>
        <v>33781</v>
      </c>
      <c r="T4851" s="11">
        <f t="shared" si="922"/>
        <v>33781</v>
      </c>
      <c r="U4851" s="11">
        <f t="shared" si="923"/>
        <v>-7460</v>
      </c>
      <c r="V4851" s="11">
        <f t="shared" si="911"/>
        <v>33781</v>
      </c>
      <c r="W4851" s="12">
        <f t="shared" si="924"/>
        <v>1</v>
      </c>
      <c r="X4851" s="11">
        <f t="shared" si="925"/>
        <v>0</v>
      </c>
      <c r="Y4851" s="12">
        <f t="shared" si="926"/>
        <v>0</v>
      </c>
      <c r="AH4851" s="11"/>
    </row>
    <row r="4852" spans="1:34">
      <c r="A4852" s="1">
        <v>39549</v>
      </c>
      <c r="B4852" s="7" t="s">
        <v>60</v>
      </c>
      <c r="C4852" s="8" t="str">
        <f t="shared" si="920"/>
        <v>Fri</v>
      </c>
      <c r="E4852" s="10">
        <v>0</v>
      </c>
      <c r="F4852" s="9">
        <v>11773</v>
      </c>
      <c r="G4852" s="9">
        <v>13539</v>
      </c>
      <c r="H4852" s="61">
        <v>2627</v>
      </c>
      <c r="I4852" s="9">
        <v>0</v>
      </c>
      <c r="J4852" s="9">
        <v>0</v>
      </c>
      <c r="K4852" s="9">
        <v>2696</v>
      </c>
      <c r="L4852" s="16">
        <v>0</v>
      </c>
      <c r="M4852" s="16">
        <v>0</v>
      </c>
      <c r="O4852" s="11">
        <f t="shared" si="912"/>
        <v>30635</v>
      </c>
      <c r="P4852" s="11">
        <v>52</v>
      </c>
      <c r="Q4852" s="11">
        <f t="shared" si="913"/>
        <v>2644</v>
      </c>
      <c r="S4852" s="11">
        <f t="shared" si="921"/>
        <v>30583</v>
      </c>
      <c r="T4852" s="11">
        <f t="shared" si="922"/>
        <v>30583</v>
      </c>
      <c r="U4852" s="11">
        <f t="shared" si="923"/>
        <v>-3198</v>
      </c>
      <c r="V4852" s="11">
        <f t="shared" si="911"/>
        <v>30583</v>
      </c>
      <c r="W4852" s="12">
        <f t="shared" si="924"/>
        <v>1</v>
      </c>
      <c r="X4852" s="11">
        <f t="shared" si="925"/>
        <v>0</v>
      </c>
      <c r="Y4852" s="12">
        <f t="shared" si="926"/>
        <v>0</v>
      </c>
      <c r="AH4852" s="11"/>
    </row>
    <row r="4853" spans="1:34">
      <c r="A4853" s="1">
        <v>39550</v>
      </c>
      <c r="B4853" s="7" t="s">
        <v>60</v>
      </c>
      <c r="C4853" s="8" t="str">
        <f t="shared" si="920"/>
        <v>Sat</v>
      </c>
      <c r="E4853" s="10">
        <v>0</v>
      </c>
      <c r="F4853" s="9">
        <v>12669</v>
      </c>
      <c r="G4853" s="9">
        <v>13318</v>
      </c>
      <c r="H4853" s="61">
        <v>2239</v>
      </c>
      <c r="I4853" s="9">
        <v>0</v>
      </c>
      <c r="J4853" s="9">
        <v>0</v>
      </c>
      <c r="K4853" s="9">
        <v>3024</v>
      </c>
      <c r="L4853" s="16">
        <v>0</v>
      </c>
      <c r="M4853" s="16">
        <v>0</v>
      </c>
      <c r="O4853" s="11">
        <f t="shared" si="912"/>
        <v>31250</v>
      </c>
      <c r="P4853" s="11">
        <v>0</v>
      </c>
      <c r="Q4853" s="11">
        <f t="shared" si="913"/>
        <v>3024</v>
      </c>
      <c r="S4853" s="11">
        <f t="shared" si="921"/>
        <v>31250</v>
      </c>
      <c r="T4853" s="11">
        <f t="shared" si="922"/>
        <v>31250</v>
      </c>
      <c r="U4853" s="11">
        <f t="shared" si="923"/>
        <v>667</v>
      </c>
      <c r="V4853" s="11">
        <f t="shared" si="911"/>
        <v>31250</v>
      </c>
      <c r="W4853" s="12">
        <f t="shared" si="924"/>
        <v>1</v>
      </c>
      <c r="X4853" s="11">
        <f t="shared" si="925"/>
        <v>0</v>
      </c>
      <c r="Y4853" s="12">
        <f t="shared" si="926"/>
        <v>0</v>
      </c>
      <c r="AH4853" s="11"/>
    </row>
    <row r="4854" spans="1:34">
      <c r="A4854" s="1">
        <v>39551</v>
      </c>
      <c r="B4854" s="7" t="s">
        <v>60</v>
      </c>
      <c r="C4854" s="8" t="str">
        <f t="shared" si="920"/>
        <v>Sun</v>
      </c>
      <c r="E4854" s="10">
        <v>13</v>
      </c>
      <c r="F4854" s="9">
        <v>26193</v>
      </c>
      <c r="G4854" s="9">
        <v>16419</v>
      </c>
      <c r="H4854" s="61">
        <v>5364</v>
      </c>
      <c r="I4854" s="9">
        <v>0</v>
      </c>
      <c r="J4854" s="9">
        <v>0</v>
      </c>
      <c r="K4854" s="9">
        <v>14364</v>
      </c>
      <c r="L4854" s="16">
        <v>0</v>
      </c>
      <c r="M4854" s="16">
        <v>0</v>
      </c>
      <c r="O4854" s="11">
        <f t="shared" si="912"/>
        <v>62340</v>
      </c>
      <c r="P4854" s="11">
        <v>10985</v>
      </c>
      <c r="Q4854" s="11">
        <f t="shared" si="913"/>
        <v>3379</v>
      </c>
      <c r="S4854" s="11">
        <f t="shared" si="921"/>
        <v>51355</v>
      </c>
      <c r="T4854" s="11">
        <f t="shared" si="922"/>
        <v>51355</v>
      </c>
      <c r="U4854" s="11">
        <f t="shared" si="923"/>
        <v>20105</v>
      </c>
      <c r="V4854" s="11">
        <f t="shared" si="911"/>
        <v>51355</v>
      </c>
      <c r="W4854" s="12">
        <f t="shared" si="924"/>
        <v>1</v>
      </c>
      <c r="X4854" s="11">
        <f t="shared" si="925"/>
        <v>0</v>
      </c>
      <c r="Y4854" s="12">
        <f t="shared" si="926"/>
        <v>0</v>
      </c>
      <c r="AH4854" s="11"/>
    </row>
    <row r="4855" spans="1:34">
      <c r="A4855" s="1">
        <v>39552</v>
      </c>
      <c r="B4855" s="7" t="s">
        <v>60</v>
      </c>
      <c r="C4855" s="8" t="str">
        <f t="shared" si="920"/>
        <v>Mon</v>
      </c>
      <c r="E4855" s="10">
        <v>17</v>
      </c>
      <c r="F4855" s="9">
        <v>35040</v>
      </c>
      <c r="G4855" s="9">
        <v>19451</v>
      </c>
      <c r="H4855" s="61">
        <v>8594</v>
      </c>
      <c r="I4855" s="9">
        <v>70</v>
      </c>
      <c r="J4855" s="9">
        <v>0</v>
      </c>
      <c r="K4855" s="9">
        <v>35248</v>
      </c>
      <c r="L4855" s="16">
        <v>0</v>
      </c>
      <c r="M4855" s="16">
        <v>0</v>
      </c>
      <c r="O4855" s="11">
        <f t="shared" si="912"/>
        <v>98403</v>
      </c>
      <c r="P4855" s="11">
        <v>31965</v>
      </c>
      <c r="Q4855" s="11">
        <f t="shared" si="913"/>
        <v>3283</v>
      </c>
      <c r="S4855" s="11">
        <f t="shared" si="921"/>
        <v>66438</v>
      </c>
      <c r="T4855" s="11">
        <f t="shared" si="922"/>
        <v>66438</v>
      </c>
      <c r="U4855" s="11">
        <f t="shared" si="923"/>
        <v>15083</v>
      </c>
      <c r="V4855" s="11">
        <f t="shared" si="911"/>
        <v>66438</v>
      </c>
      <c r="W4855" s="12">
        <f t="shared" si="924"/>
        <v>1</v>
      </c>
      <c r="X4855" s="11">
        <f t="shared" si="925"/>
        <v>0</v>
      </c>
      <c r="Y4855" s="12">
        <f t="shared" si="926"/>
        <v>0</v>
      </c>
      <c r="AH4855" s="11"/>
    </row>
    <row r="4856" spans="1:34">
      <c r="A4856" s="1">
        <v>39553</v>
      </c>
      <c r="B4856" s="7" t="s">
        <v>60</v>
      </c>
      <c r="C4856" s="8" t="str">
        <f t="shared" si="920"/>
        <v>Tue</v>
      </c>
      <c r="E4856" s="10">
        <v>16</v>
      </c>
      <c r="F4856" s="9">
        <v>33962</v>
      </c>
      <c r="G4856" s="9">
        <v>19246</v>
      </c>
      <c r="H4856" s="61">
        <v>8435</v>
      </c>
      <c r="I4856" s="9">
        <v>64</v>
      </c>
      <c r="J4856" s="9">
        <v>0</v>
      </c>
      <c r="K4856" s="9">
        <v>26028</v>
      </c>
      <c r="L4856" s="16">
        <v>0</v>
      </c>
      <c r="M4856" s="16">
        <v>0</v>
      </c>
      <c r="O4856" s="11">
        <f t="shared" si="912"/>
        <v>87735</v>
      </c>
      <c r="P4856" s="11">
        <v>22620</v>
      </c>
      <c r="Q4856" s="11">
        <f t="shared" si="913"/>
        <v>3408</v>
      </c>
      <c r="S4856" s="11">
        <f t="shared" si="921"/>
        <v>65115</v>
      </c>
      <c r="T4856" s="11">
        <f t="shared" si="922"/>
        <v>65115</v>
      </c>
      <c r="U4856" s="11">
        <f t="shared" si="923"/>
        <v>-1323</v>
      </c>
      <c r="V4856" s="11">
        <f t="shared" si="911"/>
        <v>65115</v>
      </c>
      <c r="W4856" s="12">
        <f t="shared" si="924"/>
        <v>1</v>
      </c>
      <c r="X4856" s="11">
        <f t="shared" si="925"/>
        <v>0</v>
      </c>
      <c r="Y4856" s="12">
        <f t="shared" si="926"/>
        <v>0</v>
      </c>
      <c r="AH4856" s="11"/>
    </row>
    <row r="4857" spans="1:34">
      <c r="A4857" s="1">
        <v>39554</v>
      </c>
      <c r="B4857" s="7" t="s">
        <v>60</v>
      </c>
      <c r="C4857" s="8" t="str">
        <f t="shared" si="920"/>
        <v>Wed</v>
      </c>
      <c r="E4857" s="10">
        <v>11</v>
      </c>
      <c r="F4857" s="9">
        <v>23912</v>
      </c>
      <c r="G4857" s="9">
        <v>17180</v>
      </c>
      <c r="H4857" s="61">
        <v>6652</v>
      </c>
      <c r="I4857" s="9">
        <v>0</v>
      </c>
      <c r="J4857" s="9">
        <v>0</v>
      </c>
      <c r="K4857" s="9">
        <v>20958</v>
      </c>
      <c r="L4857" s="16">
        <v>0</v>
      </c>
      <c r="M4857" s="16">
        <v>0</v>
      </c>
      <c r="O4857" s="11">
        <f t="shared" si="912"/>
        <v>68702</v>
      </c>
      <c r="P4857" s="11">
        <v>18050</v>
      </c>
      <c r="Q4857" s="11">
        <f t="shared" si="913"/>
        <v>2908</v>
      </c>
      <c r="S4857" s="11">
        <f t="shared" si="921"/>
        <v>50652</v>
      </c>
      <c r="T4857" s="11">
        <f t="shared" si="922"/>
        <v>50652</v>
      </c>
      <c r="U4857" s="11">
        <f t="shared" si="923"/>
        <v>-14463</v>
      </c>
      <c r="V4857" s="11">
        <f t="shared" si="911"/>
        <v>50652</v>
      </c>
      <c r="W4857" s="12">
        <f t="shared" si="924"/>
        <v>1</v>
      </c>
      <c r="X4857" s="11">
        <f t="shared" si="925"/>
        <v>0</v>
      </c>
      <c r="Y4857" s="12">
        <f t="shared" si="926"/>
        <v>0</v>
      </c>
      <c r="AH4857" s="11"/>
    </row>
    <row r="4858" spans="1:34">
      <c r="A4858" s="1">
        <v>39555</v>
      </c>
      <c r="B4858" s="7" t="s">
        <v>60</v>
      </c>
      <c r="C4858" s="8" t="str">
        <f t="shared" si="920"/>
        <v>Thur</v>
      </c>
      <c r="E4858" s="10">
        <v>4</v>
      </c>
      <c r="F4858" s="9">
        <v>17677</v>
      </c>
      <c r="G4858" s="9">
        <v>13539</v>
      </c>
      <c r="H4858" s="61">
        <v>5455</v>
      </c>
      <c r="I4858" s="9">
        <v>0</v>
      </c>
      <c r="J4858" s="9">
        <v>0</v>
      </c>
      <c r="K4858" s="9">
        <v>14709</v>
      </c>
      <c r="L4858" s="16">
        <v>0</v>
      </c>
      <c r="M4858" s="16">
        <v>0</v>
      </c>
      <c r="O4858" s="11">
        <f t="shared" si="912"/>
        <v>51380</v>
      </c>
      <c r="P4858" s="11">
        <v>11800</v>
      </c>
      <c r="Q4858" s="11">
        <f t="shared" si="913"/>
        <v>2909</v>
      </c>
      <c r="S4858" s="11">
        <f t="shared" si="921"/>
        <v>39580</v>
      </c>
      <c r="T4858" s="11">
        <f t="shared" si="922"/>
        <v>39580</v>
      </c>
      <c r="U4858" s="11">
        <f t="shared" si="923"/>
        <v>-11072</v>
      </c>
      <c r="V4858" s="11">
        <f t="shared" si="911"/>
        <v>39580</v>
      </c>
      <c r="W4858" s="12">
        <f t="shared" si="924"/>
        <v>1</v>
      </c>
      <c r="X4858" s="11">
        <f t="shared" si="925"/>
        <v>0</v>
      </c>
      <c r="Y4858" s="12">
        <f t="shared" si="926"/>
        <v>0</v>
      </c>
      <c r="AH4858" s="11"/>
    </row>
    <row r="4859" spans="1:34">
      <c r="A4859" s="1">
        <v>39556</v>
      </c>
      <c r="B4859" s="7" t="s">
        <v>60</v>
      </c>
      <c r="C4859" s="8" t="str">
        <f t="shared" si="920"/>
        <v>Fri</v>
      </c>
      <c r="E4859" s="10">
        <v>0</v>
      </c>
      <c r="F4859" s="9">
        <v>12874</v>
      </c>
      <c r="G4859" s="9">
        <v>11686</v>
      </c>
      <c r="H4859" s="61">
        <v>4186</v>
      </c>
      <c r="I4859" s="9">
        <v>0</v>
      </c>
      <c r="J4859" s="9">
        <v>0</v>
      </c>
      <c r="K4859" s="9">
        <v>2943</v>
      </c>
      <c r="L4859" s="16">
        <v>0</v>
      </c>
      <c r="M4859" s="16">
        <v>0</v>
      </c>
      <c r="O4859" s="11">
        <f t="shared" si="912"/>
        <v>31689</v>
      </c>
      <c r="P4859" s="11">
        <v>0</v>
      </c>
      <c r="Q4859" s="11">
        <f t="shared" si="913"/>
        <v>2943</v>
      </c>
      <c r="S4859" s="11">
        <f t="shared" si="921"/>
        <v>31689</v>
      </c>
      <c r="T4859" s="11">
        <f t="shared" si="922"/>
        <v>31689</v>
      </c>
      <c r="U4859" s="11">
        <f t="shared" si="923"/>
        <v>-7891</v>
      </c>
      <c r="V4859" s="11">
        <f t="shared" si="911"/>
        <v>31689</v>
      </c>
      <c r="W4859" s="12">
        <f t="shared" si="924"/>
        <v>1</v>
      </c>
      <c r="X4859" s="11">
        <f t="shared" si="925"/>
        <v>0</v>
      </c>
      <c r="Y4859" s="12">
        <f t="shared" si="926"/>
        <v>0</v>
      </c>
      <c r="AH4859" s="11"/>
    </row>
    <row r="4860" spans="1:34">
      <c r="A4860" s="1">
        <v>39557</v>
      </c>
      <c r="B4860" s="7" t="s">
        <v>60</v>
      </c>
      <c r="C4860" s="8" t="str">
        <f t="shared" si="920"/>
        <v>Sat</v>
      </c>
      <c r="E4860" s="10">
        <v>0</v>
      </c>
      <c r="F4860" s="9">
        <v>11394</v>
      </c>
      <c r="G4860" s="9">
        <v>10694</v>
      </c>
      <c r="H4860" s="61">
        <v>3073</v>
      </c>
      <c r="I4860" s="9">
        <v>0</v>
      </c>
      <c r="J4860" s="9">
        <v>0</v>
      </c>
      <c r="K4860" s="9">
        <v>2895</v>
      </c>
      <c r="L4860" s="16">
        <v>0</v>
      </c>
      <c r="M4860" s="16">
        <v>0</v>
      </c>
      <c r="O4860" s="11">
        <f t="shared" si="912"/>
        <v>28056</v>
      </c>
      <c r="P4860" s="11">
        <v>0</v>
      </c>
      <c r="Q4860" s="11">
        <f t="shared" si="913"/>
        <v>2895</v>
      </c>
      <c r="S4860" s="11">
        <f t="shared" si="921"/>
        <v>28056</v>
      </c>
      <c r="T4860" s="11">
        <f t="shared" si="922"/>
        <v>28056</v>
      </c>
      <c r="U4860" s="11">
        <f t="shared" si="923"/>
        <v>-3633</v>
      </c>
      <c r="V4860" s="11">
        <f t="shared" si="911"/>
        <v>28056</v>
      </c>
      <c r="W4860" s="12">
        <f t="shared" si="924"/>
        <v>1</v>
      </c>
      <c r="X4860" s="11">
        <f t="shared" si="925"/>
        <v>0</v>
      </c>
      <c r="Y4860" s="12">
        <f t="shared" si="926"/>
        <v>0</v>
      </c>
      <c r="AH4860" s="11"/>
    </row>
    <row r="4861" spans="1:34">
      <c r="A4861" s="1">
        <v>39558</v>
      </c>
      <c r="B4861" s="7" t="s">
        <v>60</v>
      </c>
      <c r="C4861" s="8" t="str">
        <f t="shared" si="920"/>
        <v>Sun</v>
      </c>
      <c r="E4861" s="10">
        <v>7</v>
      </c>
      <c r="F4861" s="9">
        <v>16353</v>
      </c>
      <c r="G4861" s="9">
        <v>12385</v>
      </c>
      <c r="H4861" s="61">
        <v>4499</v>
      </c>
      <c r="I4861" s="9">
        <v>0</v>
      </c>
      <c r="J4861" s="9">
        <v>0</v>
      </c>
      <c r="K4861" s="9">
        <v>3141</v>
      </c>
      <c r="L4861" s="16">
        <v>0</v>
      </c>
      <c r="M4861" s="16">
        <v>0</v>
      </c>
      <c r="O4861" s="11">
        <f t="shared" si="912"/>
        <v>36378</v>
      </c>
      <c r="P4861" s="11">
        <v>0</v>
      </c>
      <c r="Q4861" s="11">
        <f t="shared" si="913"/>
        <v>3141</v>
      </c>
      <c r="S4861" s="11">
        <f t="shared" si="921"/>
        <v>36378</v>
      </c>
      <c r="T4861" s="11">
        <f t="shared" si="922"/>
        <v>36378</v>
      </c>
      <c r="U4861" s="11">
        <f t="shared" si="923"/>
        <v>8322</v>
      </c>
      <c r="V4861" s="11">
        <f t="shared" si="911"/>
        <v>36378</v>
      </c>
      <c r="W4861" s="12">
        <f t="shared" si="924"/>
        <v>1</v>
      </c>
      <c r="X4861" s="11">
        <f t="shared" si="925"/>
        <v>0</v>
      </c>
      <c r="Y4861" s="12">
        <f t="shared" si="926"/>
        <v>0</v>
      </c>
      <c r="AH4861" s="11"/>
    </row>
    <row r="4862" spans="1:34">
      <c r="A4862" s="1">
        <v>39559</v>
      </c>
      <c r="B4862" s="7" t="s">
        <v>60</v>
      </c>
      <c r="C4862" s="8" t="str">
        <f t="shared" si="920"/>
        <v>Mon</v>
      </c>
      <c r="E4862" s="10">
        <v>5</v>
      </c>
      <c r="F4862" s="9">
        <v>19000</v>
      </c>
      <c r="G4862" s="9">
        <v>13734</v>
      </c>
      <c r="H4862" s="61">
        <v>5902</v>
      </c>
      <c r="I4862" s="9">
        <v>0</v>
      </c>
      <c r="J4862" s="9">
        <v>0</v>
      </c>
      <c r="K4862" s="9">
        <v>2958</v>
      </c>
      <c r="L4862" s="16">
        <v>0</v>
      </c>
      <c r="M4862" s="16">
        <v>0</v>
      </c>
      <c r="O4862" s="11">
        <f t="shared" si="912"/>
        <v>41594</v>
      </c>
      <c r="P4862" s="11">
        <v>0</v>
      </c>
      <c r="Q4862" s="11">
        <f t="shared" si="913"/>
        <v>2958</v>
      </c>
      <c r="S4862" s="11">
        <f t="shared" si="921"/>
        <v>41594</v>
      </c>
      <c r="T4862" s="11">
        <f t="shared" si="922"/>
        <v>41594</v>
      </c>
      <c r="U4862" s="11">
        <f t="shared" si="923"/>
        <v>5216</v>
      </c>
      <c r="V4862" s="11">
        <f t="shared" si="911"/>
        <v>41594</v>
      </c>
      <c r="W4862" s="12">
        <f t="shared" si="924"/>
        <v>1</v>
      </c>
      <c r="X4862" s="11">
        <f t="shared" si="925"/>
        <v>0</v>
      </c>
      <c r="Y4862" s="12">
        <f t="shared" si="926"/>
        <v>0</v>
      </c>
      <c r="AH4862" s="11"/>
    </row>
    <row r="4863" spans="1:34">
      <c r="A4863" s="1">
        <v>39560</v>
      </c>
      <c r="B4863" s="7" t="s">
        <v>60</v>
      </c>
      <c r="C4863" s="8" t="str">
        <f t="shared" si="920"/>
        <v>Tue</v>
      </c>
      <c r="E4863" s="10">
        <v>2</v>
      </c>
      <c r="F4863" s="9">
        <v>16816</v>
      </c>
      <c r="G4863" s="9">
        <v>13091</v>
      </c>
      <c r="H4863" s="61">
        <v>5338</v>
      </c>
      <c r="I4863" s="9">
        <v>0</v>
      </c>
      <c r="J4863" s="9">
        <v>0</v>
      </c>
      <c r="K4863" s="9">
        <v>2809</v>
      </c>
      <c r="L4863" s="16">
        <v>0</v>
      </c>
      <c r="M4863" s="16">
        <v>0</v>
      </c>
      <c r="O4863" s="11">
        <f t="shared" si="912"/>
        <v>38054</v>
      </c>
      <c r="P4863" s="11">
        <v>0</v>
      </c>
      <c r="Q4863" s="11">
        <f t="shared" si="913"/>
        <v>2809</v>
      </c>
      <c r="S4863" s="11">
        <f t="shared" si="921"/>
        <v>38054</v>
      </c>
      <c r="T4863" s="11">
        <f t="shared" si="922"/>
        <v>38054</v>
      </c>
      <c r="U4863" s="11">
        <f t="shared" si="923"/>
        <v>-3540</v>
      </c>
      <c r="V4863" s="11">
        <f t="shared" si="911"/>
        <v>38054</v>
      </c>
      <c r="W4863" s="12">
        <f t="shared" si="924"/>
        <v>1</v>
      </c>
      <c r="X4863" s="11">
        <f t="shared" si="925"/>
        <v>0</v>
      </c>
      <c r="Y4863" s="12">
        <f t="shared" si="926"/>
        <v>0</v>
      </c>
      <c r="AH4863" s="11"/>
    </row>
    <row r="4864" spans="1:34">
      <c r="A4864" s="1">
        <v>39561</v>
      </c>
      <c r="B4864" s="7" t="s">
        <v>60</v>
      </c>
      <c r="C4864" s="8" t="str">
        <f t="shared" si="920"/>
        <v>Wed</v>
      </c>
      <c r="E4864" s="10">
        <v>2</v>
      </c>
      <c r="F4864" s="9">
        <v>13941</v>
      </c>
      <c r="G4864" s="9">
        <v>11559</v>
      </c>
      <c r="H4864" s="61">
        <v>5005</v>
      </c>
      <c r="I4864" s="9">
        <v>0</v>
      </c>
      <c r="J4864" s="9">
        <v>0</v>
      </c>
      <c r="K4864" s="9">
        <v>2864</v>
      </c>
      <c r="L4864" s="16">
        <v>0</v>
      </c>
      <c r="M4864" s="16">
        <v>0</v>
      </c>
      <c r="O4864" s="11">
        <f t="shared" si="912"/>
        <v>33369</v>
      </c>
      <c r="P4864" s="11">
        <v>0</v>
      </c>
      <c r="Q4864" s="11">
        <f t="shared" si="913"/>
        <v>2864</v>
      </c>
      <c r="S4864" s="11">
        <f t="shared" si="921"/>
        <v>33369</v>
      </c>
      <c r="T4864" s="11">
        <f t="shared" si="922"/>
        <v>33369</v>
      </c>
      <c r="U4864" s="11">
        <f t="shared" si="923"/>
        <v>-4685</v>
      </c>
      <c r="V4864" s="11">
        <f t="shared" si="911"/>
        <v>33369</v>
      </c>
      <c r="W4864" s="12">
        <f t="shared" si="924"/>
        <v>1</v>
      </c>
      <c r="X4864" s="11">
        <f t="shared" si="925"/>
        <v>0</v>
      </c>
      <c r="Y4864" s="12">
        <f t="shared" si="926"/>
        <v>0</v>
      </c>
      <c r="AH4864" s="11"/>
    </row>
    <row r="4865" spans="1:34">
      <c r="A4865" s="1">
        <v>39562</v>
      </c>
      <c r="B4865" s="7" t="s">
        <v>60</v>
      </c>
      <c r="C4865" s="8" t="str">
        <f t="shared" si="920"/>
        <v>Thur</v>
      </c>
      <c r="E4865" s="10">
        <v>0</v>
      </c>
      <c r="F4865" s="9">
        <v>12492</v>
      </c>
      <c r="G4865" s="9">
        <v>10657</v>
      </c>
      <c r="H4865" s="61">
        <v>4554</v>
      </c>
      <c r="I4865" s="9">
        <v>0</v>
      </c>
      <c r="J4865" s="9">
        <v>0</v>
      </c>
      <c r="K4865" s="9">
        <v>2720</v>
      </c>
      <c r="L4865" s="16">
        <v>0</v>
      </c>
      <c r="M4865" s="16">
        <v>0</v>
      </c>
      <c r="O4865" s="11">
        <f t="shared" si="912"/>
        <v>30423</v>
      </c>
      <c r="P4865" s="11">
        <v>0</v>
      </c>
      <c r="Q4865" s="11">
        <f t="shared" si="913"/>
        <v>2720</v>
      </c>
      <c r="S4865" s="11">
        <f t="shared" si="921"/>
        <v>30423</v>
      </c>
      <c r="T4865" s="11">
        <f t="shared" si="922"/>
        <v>30423</v>
      </c>
      <c r="U4865" s="11">
        <f t="shared" si="923"/>
        <v>-2946</v>
      </c>
      <c r="V4865" s="11">
        <f t="shared" si="911"/>
        <v>30423</v>
      </c>
      <c r="W4865" s="12">
        <f t="shared" si="924"/>
        <v>1</v>
      </c>
      <c r="X4865" s="11">
        <f t="shared" si="925"/>
        <v>0</v>
      </c>
      <c r="Y4865" s="12">
        <f t="shared" si="926"/>
        <v>0</v>
      </c>
      <c r="AH4865" s="11"/>
    </row>
    <row r="4866" spans="1:34">
      <c r="A4866" s="1">
        <v>39563</v>
      </c>
      <c r="B4866" s="7" t="s">
        <v>60</v>
      </c>
      <c r="C4866" s="8" t="str">
        <f t="shared" si="920"/>
        <v>Fri</v>
      </c>
      <c r="E4866" s="10">
        <v>0</v>
      </c>
      <c r="F4866" s="9">
        <v>10732</v>
      </c>
      <c r="G4866" s="9">
        <v>10007</v>
      </c>
      <c r="H4866" s="61">
        <v>3740</v>
      </c>
      <c r="I4866" s="9">
        <v>0</v>
      </c>
      <c r="J4866" s="9">
        <v>0</v>
      </c>
      <c r="K4866" s="9">
        <v>2630</v>
      </c>
      <c r="L4866" s="16">
        <v>0</v>
      </c>
      <c r="M4866" s="16">
        <v>0</v>
      </c>
      <c r="O4866" s="11">
        <f t="shared" si="912"/>
        <v>27109</v>
      </c>
      <c r="P4866" s="11">
        <v>0</v>
      </c>
      <c r="Q4866" s="11">
        <f t="shared" si="913"/>
        <v>2630</v>
      </c>
      <c r="S4866" s="11">
        <f t="shared" si="921"/>
        <v>27109</v>
      </c>
      <c r="T4866" s="11">
        <f t="shared" si="922"/>
        <v>27109</v>
      </c>
      <c r="U4866" s="11">
        <f t="shared" si="923"/>
        <v>-3314</v>
      </c>
      <c r="V4866" s="11">
        <f t="shared" si="911"/>
        <v>27109</v>
      </c>
      <c r="W4866" s="12">
        <f t="shared" si="924"/>
        <v>1</v>
      </c>
      <c r="X4866" s="11">
        <f t="shared" si="925"/>
        <v>0</v>
      </c>
      <c r="Y4866" s="12">
        <f t="shared" si="926"/>
        <v>0</v>
      </c>
      <c r="AH4866" s="11"/>
    </row>
    <row r="4867" spans="1:34">
      <c r="A4867" s="1">
        <v>39564</v>
      </c>
      <c r="B4867" s="7" t="s">
        <v>60</v>
      </c>
      <c r="C4867" s="8" t="str">
        <f t="shared" si="920"/>
        <v>Sat</v>
      </c>
      <c r="E4867" s="10">
        <v>0</v>
      </c>
      <c r="F4867" s="9">
        <v>9817</v>
      </c>
      <c r="G4867" s="9">
        <v>9437</v>
      </c>
      <c r="H4867" s="61">
        <v>2964</v>
      </c>
      <c r="I4867" s="9">
        <v>0</v>
      </c>
      <c r="J4867" s="9">
        <v>0</v>
      </c>
      <c r="K4867" s="9">
        <v>2785</v>
      </c>
      <c r="L4867" s="16">
        <v>0</v>
      </c>
      <c r="M4867" s="16">
        <v>0</v>
      </c>
      <c r="O4867" s="11">
        <f t="shared" si="912"/>
        <v>25003</v>
      </c>
      <c r="P4867" s="11">
        <v>0</v>
      </c>
      <c r="Q4867" s="11">
        <f t="shared" si="913"/>
        <v>2785</v>
      </c>
      <c r="S4867" s="11">
        <f t="shared" si="921"/>
        <v>25003</v>
      </c>
      <c r="T4867" s="11">
        <f t="shared" si="922"/>
        <v>25003</v>
      </c>
      <c r="U4867" s="11">
        <f t="shared" si="923"/>
        <v>-2106</v>
      </c>
      <c r="V4867" s="11">
        <f t="shared" ref="V4867:V4930" si="927">SUM(F4867:K4867)-P4867</f>
        <v>25003</v>
      </c>
      <c r="W4867" s="12">
        <f t="shared" si="924"/>
        <v>1</v>
      </c>
      <c r="X4867" s="11">
        <f t="shared" si="925"/>
        <v>0</v>
      </c>
      <c r="Y4867" s="12">
        <f t="shared" si="926"/>
        <v>0</v>
      </c>
      <c r="AH4867" s="11"/>
    </row>
    <row r="4868" spans="1:34">
      <c r="A4868" s="1">
        <v>39565</v>
      </c>
      <c r="B4868" s="7" t="s">
        <v>60</v>
      </c>
      <c r="C4868" s="8" t="str">
        <f t="shared" si="920"/>
        <v>Sun</v>
      </c>
      <c r="E4868" s="10">
        <v>7</v>
      </c>
      <c r="F4868" s="9">
        <v>13841</v>
      </c>
      <c r="G4868" s="9">
        <v>10518</v>
      </c>
      <c r="H4868" s="61">
        <v>4257</v>
      </c>
      <c r="I4868" s="9">
        <v>0</v>
      </c>
      <c r="J4868" s="9">
        <v>0</v>
      </c>
      <c r="K4868" s="9">
        <v>3033</v>
      </c>
      <c r="L4868" s="16">
        <v>0</v>
      </c>
      <c r="M4868" s="16">
        <v>0</v>
      </c>
      <c r="O4868" s="11">
        <f>SUM(F4868:M4868)</f>
        <v>31649</v>
      </c>
      <c r="P4868" s="11">
        <v>0</v>
      </c>
      <c r="Q4868" s="11">
        <f t="shared" ref="Q4868:Q4931" si="928">K4868-P4868</f>
        <v>3033</v>
      </c>
      <c r="S4868" s="11">
        <f t="shared" si="921"/>
        <v>31649</v>
      </c>
      <c r="T4868" s="11">
        <f t="shared" si="922"/>
        <v>31649</v>
      </c>
      <c r="U4868" s="11">
        <f t="shared" si="923"/>
        <v>6646</v>
      </c>
      <c r="V4868" s="11">
        <f t="shared" si="927"/>
        <v>31649</v>
      </c>
      <c r="W4868" s="12">
        <f t="shared" si="924"/>
        <v>1</v>
      </c>
      <c r="X4868" s="11">
        <f t="shared" si="925"/>
        <v>0</v>
      </c>
      <c r="Y4868" s="12">
        <f t="shared" si="926"/>
        <v>0</v>
      </c>
      <c r="AH4868" s="11"/>
    </row>
    <row r="4869" spans="1:34">
      <c r="A4869" s="1">
        <v>39566</v>
      </c>
      <c r="B4869" s="7" t="s">
        <v>60</v>
      </c>
      <c r="C4869" s="8" t="str">
        <f t="shared" si="920"/>
        <v>Mon</v>
      </c>
      <c r="E4869" s="10">
        <v>6</v>
      </c>
      <c r="F4869" s="9">
        <v>17179</v>
      </c>
      <c r="G4869" s="9">
        <v>11694</v>
      </c>
      <c r="H4869" s="61">
        <v>5408</v>
      </c>
      <c r="I4869" s="9">
        <v>0</v>
      </c>
      <c r="J4869" s="9">
        <v>0</v>
      </c>
      <c r="K4869" s="9">
        <v>2929</v>
      </c>
      <c r="L4869" s="16">
        <v>0</v>
      </c>
      <c r="M4869" s="16">
        <v>0</v>
      </c>
      <c r="O4869" s="11">
        <f>SUM(F4869:M4869)</f>
        <v>37210</v>
      </c>
      <c r="P4869" s="11">
        <v>0</v>
      </c>
      <c r="Q4869" s="11">
        <f t="shared" si="928"/>
        <v>2929</v>
      </c>
      <c r="S4869" s="11">
        <f t="shared" si="921"/>
        <v>37210</v>
      </c>
      <c r="T4869" s="11">
        <f t="shared" si="922"/>
        <v>37210</v>
      </c>
      <c r="U4869" s="11">
        <f t="shared" si="923"/>
        <v>5561</v>
      </c>
      <c r="V4869" s="11">
        <f t="shared" si="927"/>
        <v>37210</v>
      </c>
      <c r="W4869" s="12">
        <f t="shared" si="924"/>
        <v>1</v>
      </c>
      <c r="X4869" s="11">
        <f t="shared" si="925"/>
        <v>0</v>
      </c>
      <c r="Y4869" s="12">
        <f t="shared" si="926"/>
        <v>0</v>
      </c>
      <c r="AH4869" s="11"/>
    </row>
    <row r="4870" spans="1:34">
      <c r="A4870" s="1">
        <v>39567</v>
      </c>
      <c r="B4870" s="7" t="s">
        <v>60</v>
      </c>
      <c r="C4870" s="8" t="str">
        <f t="shared" si="920"/>
        <v>Tue</v>
      </c>
      <c r="E4870" s="10">
        <v>12</v>
      </c>
      <c r="F4870" s="9">
        <v>23784</v>
      </c>
      <c r="G4870" s="9">
        <v>13174</v>
      </c>
      <c r="H4870" s="61">
        <v>6929</v>
      </c>
      <c r="I4870" s="9">
        <v>0</v>
      </c>
      <c r="J4870" s="9">
        <v>0</v>
      </c>
      <c r="K4870" s="9">
        <v>3133</v>
      </c>
      <c r="L4870" s="16">
        <v>0</v>
      </c>
      <c r="M4870" s="16">
        <v>0</v>
      </c>
      <c r="O4870" s="11">
        <f>SUM(F4870:M4870)</f>
        <v>47020</v>
      </c>
      <c r="P4870" s="11">
        <v>0</v>
      </c>
      <c r="Q4870" s="11">
        <f t="shared" si="928"/>
        <v>3133</v>
      </c>
      <c r="S4870" s="11">
        <f t="shared" si="921"/>
        <v>47020</v>
      </c>
      <c r="T4870" s="11">
        <f t="shared" si="922"/>
        <v>47020</v>
      </c>
      <c r="U4870" s="11">
        <f t="shared" si="923"/>
        <v>9810</v>
      </c>
      <c r="V4870" s="11">
        <f t="shared" si="927"/>
        <v>47020</v>
      </c>
      <c r="W4870" s="12">
        <f t="shared" si="924"/>
        <v>1</v>
      </c>
      <c r="X4870" s="11">
        <f t="shared" si="925"/>
        <v>0</v>
      </c>
      <c r="Y4870" s="12">
        <f t="shared" si="926"/>
        <v>0</v>
      </c>
      <c r="AH4870" s="11"/>
    </row>
    <row r="4871" spans="1:34">
      <c r="A4871" s="1">
        <v>39568</v>
      </c>
      <c r="B4871" s="7" t="s">
        <v>60</v>
      </c>
      <c r="C4871" s="8" t="str">
        <f t="shared" si="920"/>
        <v>Wed</v>
      </c>
      <c r="E4871" s="10">
        <v>11</v>
      </c>
      <c r="F4871" s="9">
        <v>21932</v>
      </c>
      <c r="G4871" s="9">
        <v>12892</v>
      </c>
      <c r="H4871" s="61">
        <v>6569</v>
      </c>
      <c r="I4871" s="9">
        <v>0</v>
      </c>
      <c r="J4871" s="9">
        <v>0</v>
      </c>
      <c r="K4871" s="9">
        <v>3043</v>
      </c>
      <c r="L4871" s="16">
        <v>0</v>
      </c>
      <c r="M4871" s="16">
        <v>0</v>
      </c>
      <c r="O4871" s="11">
        <f>SUM(F4871:M4871)</f>
        <v>44436</v>
      </c>
      <c r="P4871" s="11">
        <v>0</v>
      </c>
      <c r="Q4871" s="11">
        <f t="shared" si="928"/>
        <v>3043</v>
      </c>
      <c r="S4871" s="11">
        <f t="shared" si="921"/>
        <v>44436</v>
      </c>
      <c r="T4871" s="11">
        <f t="shared" si="922"/>
        <v>44436</v>
      </c>
      <c r="U4871" s="11">
        <f t="shared" si="923"/>
        <v>-2584</v>
      </c>
      <c r="V4871" s="11">
        <f t="shared" si="927"/>
        <v>44436</v>
      </c>
      <c r="W4871" s="12">
        <f t="shared" si="924"/>
        <v>1</v>
      </c>
      <c r="X4871" s="11">
        <f t="shared" si="925"/>
        <v>0</v>
      </c>
      <c r="Y4871" s="12">
        <f t="shared" si="926"/>
        <v>0</v>
      </c>
      <c r="AH4871" s="11"/>
    </row>
    <row r="4872" spans="1:34">
      <c r="A4872" s="1">
        <v>39569</v>
      </c>
      <c r="B4872" s="7" t="s">
        <v>61</v>
      </c>
      <c r="C4872" s="8" t="str">
        <f t="shared" si="920"/>
        <v>Thur</v>
      </c>
      <c r="E4872" s="10">
        <v>0</v>
      </c>
      <c r="F4872" s="9">
        <v>13333</v>
      </c>
      <c r="G4872" s="9">
        <v>10854</v>
      </c>
      <c r="H4872" s="61">
        <v>4606</v>
      </c>
      <c r="I4872" s="9">
        <v>0</v>
      </c>
      <c r="J4872" s="9">
        <v>0</v>
      </c>
      <c r="K4872" s="9">
        <v>2874</v>
      </c>
      <c r="L4872" s="16">
        <v>0</v>
      </c>
      <c r="M4872" s="16">
        <v>0</v>
      </c>
      <c r="O4872" s="11">
        <f t="shared" ref="O4872:O4935" si="929">SUM(F4872:M4872)</f>
        <v>31667</v>
      </c>
      <c r="P4872" s="11">
        <v>0</v>
      </c>
      <c r="Q4872" s="11">
        <f t="shared" si="928"/>
        <v>2874</v>
      </c>
      <c r="S4872" s="11">
        <f t="shared" ref="S4872:S4902" si="930">O4872-P4872</f>
        <v>31667</v>
      </c>
      <c r="T4872" s="11">
        <f t="shared" ref="T4872:T4902" si="931">SUM(L4872:M4872,V4872)</f>
        <v>31667</v>
      </c>
      <c r="U4872" s="11">
        <f t="shared" ref="U4872:U4902" si="932">S4872-S4871</f>
        <v>-12769</v>
      </c>
      <c r="V4872" s="11">
        <f t="shared" si="927"/>
        <v>31667</v>
      </c>
      <c r="W4872" s="12">
        <f t="shared" ref="W4872:W4902" si="933">V4872/S4872</f>
        <v>1</v>
      </c>
      <c r="X4872" s="11">
        <f t="shared" ref="X4872:X4902" si="934">SUM(L4872:M4872)</f>
        <v>0</v>
      </c>
      <c r="Y4872" s="12">
        <f t="shared" ref="Y4872:Y4902" si="935">X4872/S4872</f>
        <v>0</v>
      </c>
      <c r="AA4872" s="9">
        <f>INTERCEPT(T4872:T4902,E4872:E4902)</f>
        <v>26937.059968602822</v>
      </c>
      <c r="AB4872" s="9">
        <f>SLOPE(T4872:T4902,E4872:E4902)</f>
        <v>1573.0514913657778</v>
      </c>
      <c r="AC4872" s="12">
        <f>RSQ(T4872:T4902,E4872:E4902)</f>
        <v>0.76526237717464651</v>
      </c>
      <c r="AD4872" s="9">
        <f>AA4872+(AB4872*55)</f>
        <v>113454.89199372061</v>
      </c>
      <c r="AE4872" s="10">
        <f>SUM(E4872:E4902)</f>
        <v>61</v>
      </c>
      <c r="AH4872" s="11"/>
    </row>
    <row r="4873" spans="1:34">
      <c r="A4873" s="1">
        <v>39570</v>
      </c>
      <c r="B4873" s="7" t="s">
        <v>61</v>
      </c>
      <c r="C4873" s="8" t="str">
        <f t="shared" si="920"/>
        <v>Fri</v>
      </c>
      <c r="E4873" s="10">
        <v>0</v>
      </c>
      <c r="F4873" s="9">
        <v>10821</v>
      </c>
      <c r="G4873" s="9">
        <v>9865</v>
      </c>
      <c r="H4873" s="61">
        <v>3768</v>
      </c>
      <c r="I4873" s="9">
        <v>0</v>
      </c>
      <c r="J4873" s="9">
        <v>0</v>
      </c>
      <c r="K4873" s="9">
        <v>2865</v>
      </c>
      <c r="L4873" s="16">
        <v>0</v>
      </c>
      <c r="M4873" s="16">
        <v>0</v>
      </c>
      <c r="O4873" s="11">
        <f t="shared" si="929"/>
        <v>27319</v>
      </c>
      <c r="P4873" s="11">
        <v>0</v>
      </c>
      <c r="Q4873" s="11">
        <f t="shared" si="928"/>
        <v>2865</v>
      </c>
      <c r="S4873" s="11">
        <f t="shared" si="930"/>
        <v>27319</v>
      </c>
      <c r="T4873" s="11">
        <f t="shared" si="931"/>
        <v>27319</v>
      </c>
      <c r="U4873" s="11">
        <f t="shared" si="932"/>
        <v>-4348</v>
      </c>
      <c r="V4873" s="11">
        <f t="shared" si="927"/>
        <v>27319</v>
      </c>
      <c r="W4873" s="12">
        <f t="shared" si="933"/>
        <v>1</v>
      </c>
      <c r="X4873" s="11">
        <f t="shared" si="934"/>
        <v>0</v>
      </c>
      <c r="Y4873" s="12">
        <f t="shared" si="935"/>
        <v>0</v>
      </c>
      <c r="AH4873" s="11"/>
    </row>
    <row r="4874" spans="1:34">
      <c r="A4874" s="1">
        <v>39571</v>
      </c>
      <c r="B4874" s="7" t="s">
        <v>61</v>
      </c>
      <c r="C4874" s="8" t="str">
        <f t="shared" si="920"/>
        <v>Sat</v>
      </c>
      <c r="E4874" s="10">
        <v>0</v>
      </c>
      <c r="F4874" s="9">
        <v>9864</v>
      </c>
      <c r="G4874" s="9">
        <v>9469</v>
      </c>
      <c r="H4874" s="61">
        <v>2983</v>
      </c>
      <c r="I4874" s="9">
        <v>0</v>
      </c>
      <c r="J4874" s="9">
        <v>0</v>
      </c>
      <c r="K4874" s="9">
        <v>2600</v>
      </c>
      <c r="L4874" s="16">
        <v>0</v>
      </c>
      <c r="M4874" s="16">
        <v>0</v>
      </c>
      <c r="O4874" s="11">
        <f t="shared" si="929"/>
        <v>24916</v>
      </c>
      <c r="P4874" s="11">
        <v>0</v>
      </c>
      <c r="Q4874" s="11">
        <f t="shared" si="928"/>
        <v>2600</v>
      </c>
      <c r="S4874" s="11">
        <f t="shared" si="930"/>
        <v>24916</v>
      </c>
      <c r="T4874" s="11">
        <f t="shared" si="931"/>
        <v>24916</v>
      </c>
      <c r="U4874" s="11">
        <f t="shared" si="932"/>
        <v>-2403</v>
      </c>
      <c r="V4874" s="11">
        <f t="shared" si="927"/>
        <v>24916</v>
      </c>
      <c r="W4874" s="12">
        <f t="shared" si="933"/>
        <v>1</v>
      </c>
      <c r="X4874" s="11">
        <f t="shared" si="934"/>
        <v>0</v>
      </c>
      <c r="Y4874" s="12">
        <f t="shared" si="935"/>
        <v>0</v>
      </c>
      <c r="AH4874" s="11"/>
    </row>
    <row r="4875" spans="1:34">
      <c r="A4875" s="1">
        <v>39572</v>
      </c>
      <c r="B4875" s="7" t="s">
        <v>61</v>
      </c>
      <c r="C4875" s="8" t="str">
        <f t="shared" si="920"/>
        <v>Sun</v>
      </c>
      <c r="E4875" s="10">
        <v>0</v>
      </c>
      <c r="F4875" s="9">
        <v>11555</v>
      </c>
      <c r="G4875" s="9">
        <v>10164</v>
      </c>
      <c r="H4875" s="61">
        <v>3535</v>
      </c>
      <c r="I4875" s="9">
        <v>0</v>
      </c>
      <c r="J4875" s="9">
        <v>0</v>
      </c>
      <c r="K4875" s="9">
        <v>2758</v>
      </c>
      <c r="L4875" s="16">
        <v>0</v>
      </c>
      <c r="M4875" s="16">
        <v>0</v>
      </c>
      <c r="O4875" s="11">
        <f t="shared" si="929"/>
        <v>28012</v>
      </c>
      <c r="P4875" s="11">
        <v>0</v>
      </c>
      <c r="Q4875" s="11">
        <f t="shared" si="928"/>
        <v>2758</v>
      </c>
      <c r="S4875" s="11">
        <f t="shared" si="930"/>
        <v>28012</v>
      </c>
      <c r="T4875" s="11">
        <f t="shared" si="931"/>
        <v>28012</v>
      </c>
      <c r="U4875" s="11">
        <f t="shared" si="932"/>
        <v>3096</v>
      </c>
      <c r="V4875" s="11">
        <f t="shared" si="927"/>
        <v>28012</v>
      </c>
      <c r="W4875" s="12">
        <f t="shared" si="933"/>
        <v>1</v>
      </c>
      <c r="X4875" s="11">
        <f t="shared" si="934"/>
        <v>0</v>
      </c>
      <c r="Y4875" s="12">
        <f t="shared" si="935"/>
        <v>0</v>
      </c>
      <c r="AH4875" s="11"/>
    </row>
    <row r="4876" spans="1:34">
      <c r="A4876" s="1">
        <v>39573</v>
      </c>
      <c r="B4876" s="7" t="s">
        <v>61</v>
      </c>
      <c r="C4876" s="8" t="str">
        <f t="shared" si="920"/>
        <v>Mon</v>
      </c>
      <c r="E4876" s="10">
        <v>1</v>
      </c>
      <c r="F4876" s="9">
        <v>12690</v>
      </c>
      <c r="G4876" s="9">
        <v>10994</v>
      </c>
      <c r="H4876" s="61">
        <v>4624</v>
      </c>
      <c r="I4876" s="9">
        <v>0</v>
      </c>
      <c r="J4876" s="9">
        <v>0</v>
      </c>
      <c r="K4876" s="9">
        <v>2761</v>
      </c>
      <c r="L4876" s="16">
        <v>0</v>
      </c>
      <c r="M4876" s="16">
        <v>0</v>
      </c>
      <c r="O4876" s="11">
        <f t="shared" si="929"/>
        <v>31069</v>
      </c>
      <c r="P4876" s="11">
        <v>0</v>
      </c>
      <c r="Q4876" s="11">
        <f t="shared" si="928"/>
        <v>2761</v>
      </c>
      <c r="S4876" s="11">
        <f t="shared" si="930"/>
        <v>31069</v>
      </c>
      <c r="T4876" s="11">
        <f t="shared" si="931"/>
        <v>31069</v>
      </c>
      <c r="U4876" s="11">
        <f t="shared" si="932"/>
        <v>3057</v>
      </c>
      <c r="V4876" s="11">
        <f t="shared" si="927"/>
        <v>31069</v>
      </c>
      <c r="W4876" s="12">
        <f t="shared" si="933"/>
        <v>1</v>
      </c>
      <c r="X4876" s="11">
        <f t="shared" si="934"/>
        <v>0</v>
      </c>
      <c r="Y4876" s="12">
        <f t="shared" si="935"/>
        <v>0</v>
      </c>
      <c r="AH4876" s="11"/>
    </row>
    <row r="4877" spans="1:34">
      <c r="A4877" s="1">
        <v>39574</v>
      </c>
      <c r="B4877" s="7" t="s">
        <v>61</v>
      </c>
      <c r="C4877" s="8" t="str">
        <f t="shared" si="920"/>
        <v>Tue</v>
      </c>
      <c r="E4877" s="10">
        <v>0</v>
      </c>
      <c r="F4877" s="9">
        <v>12486</v>
      </c>
      <c r="G4877" s="9">
        <v>10861</v>
      </c>
      <c r="H4877" s="61">
        <v>4533</v>
      </c>
      <c r="I4877" s="9">
        <v>0</v>
      </c>
      <c r="J4877" s="9">
        <v>0</v>
      </c>
      <c r="K4877" s="9">
        <v>2753</v>
      </c>
      <c r="L4877" s="16">
        <v>0</v>
      </c>
      <c r="M4877" s="16">
        <v>0</v>
      </c>
      <c r="O4877" s="11">
        <f t="shared" si="929"/>
        <v>30633</v>
      </c>
      <c r="P4877" s="11">
        <v>0</v>
      </c>
      <c r="Q4877" s="11">
        <f t="shared" si="928"/>
        <v>2753</v>
      </c>
      <c r="S4877" s="11">
        <f t="shared" si="930"/>
        <v>30633</v>
      </c>
      <c r="T4877" s="11">
        <f t="shared" si="931"/>
        <v>30633</v>
      </c>
      <c r="U4877" s="11">
        <f t="shared" si="932"/>
        <v>-436</v>
      </c>
      <c r="V4877" s="11">
        <f t="shared" si="927"/>
        <v>30633</v>
      </c>
      <c r="W4877" s="12">
        <f t="shared" si="933"/>
        <v>1</v>
      </c>
      <c r="X4877" s="11">
        <f t="shared" si="934"/>
        <v>0</v>
      </c>
      <c r="Y4877" s="12">
        <f t="shared" si="935"/>
        <v>0</v>
      </c>
      <c r="AH4877" s="11"/>
    </row>
    <row r="4878" spans="1:34">
      <c r="A4878" s="1">
        <v>39575</v>
      </c>
      <c r="B4878" s="7" t="s">
        <v>61</v>
      </c>
      <c r="C4878" s="8" t="str">
        <f t="shared" si="920"/>
        <v>Wed</v>
      </c>
      <c r="E4878" s="10">
        <v>0</v>
      </c>
      <c r="F4878" s="9">
        <v>11616</v>
      </c>
      <c r="G4878" s="9">
        <v>10704</v>
      </c>
      <c r="H4878" s="61">
        <v>4121</v>
      </c>
      <c r="I4878" s="9">
        <v>0</v>
      </c>
      <c r="J4878" s="9">
        <v>0</v>
      </c>
      <c r="K4878" s="9">
        <v>2702</v>
      </c>
      <c r="L4878" s="16">
        <v>0</v>
      </c>
      <c r="M4878" s="16">
        <v>0</v>
      </c>
      <c r="O4878" s="11">
        <f t="shared" si="929"/>
        <v>29143</v>
      </c>
      <c r="P4878" s="11">
        <v>0</v>
      </c>
      <c r="Q4878" s="11">
        <f t="shared" si="928"/>
        <v>2702</v>
      </c>
      <c r="S4878" s="11">
        <f t="shared" si="930"/>
        <v>29143</v>
      </c>
      <c r="T4878" s="11">
        <f t="shared" si="931"/>
        <v>29143</v>
      </c>
      <c r="U4878" s="11">
        <f t="shared" si="932"/>
        <v>-1490</v>
      </c>
      <c r="V4878" s="11">
        <f t="shared" si="927"/>
        <v>29143</v>
      </c>
      <c r="W4878" s="12">
        <f t="shared" si="933"/>
        <v>1</v>
      </c>
      <c r="X4878" s="11">
        <f t="shared" si="934"/>
        <v>0</v>
      </c>
      <c r="Y4878" s="12">
        <f t="shared" si="935"/>
        <v>0</v>
      </c>
      <c r="AH4878" s="11"/>
    </row>
    <row r="4879" spans="1:34">
      <c r="A4879" s="1">
        <v>39576</v>
      </c>
      <c r="B4879" s="7" t="s">
        <v>61</v>
      </c>
      <c r="C4879" s="8" t="str">
        <f t="shared" si="920"/>
        <v>Thur</v>
      </c>
      <c r="E4879" s="10">
        <v>0</v>
      </c>
      <c r="F4879" s="9">
        <v>11870</v>
      </c>
      <c r="G4879" s="9">
        <v>10730</v>
      </c>
      <c r="H4879" s="61">
        <v>4135</v>
      </c>
      <c r="I4879" s="9">
        <v>0</v>
      </c>
      <c r="J4879" s="9">
        <v>0</v>
      </c>
      <c r="K4879" s="9">
        <v>2652</v>
      </c>
      <c r="L4879" s="16">
        <v>0</v>
      </c>
      <c r="M4879" s="16">
        <v>0</v>
      </c>
      <c r="O4879" s="11">
        <f t="shared" si="929"/>
        <v>29387</v>
      </c>
      <c r="P4879" s="11">
        <v>0</v>
      </c>
      <c r="Q4879" s="11">
        <f t="shared" si="928"/>
        <v>2652</v>
      </c>
      <c r="S4879" s="11">
        <f t="shared" si="930"/>
        <v>29387</v>
      </c>
      <c r="T4879" s="11">
        <f t="shared" si="931"/>
        <v>29387</v>
      </c>
      <c r="U4879" s="11">
        <f t="shared" si="932"/>
        <v>244</v>
      </c>
      <c r="V4879" s="11">
        <f t="shared" si="927"/>
        <v>29387</v>
      </c>
      <c r="W4879" s="12">
        <f t="shared" si="933"/>
        <v>1</v>
      </c>
      <c r="X4879" s="11">
        <f t="shared" si="934"/>
        <v>0</v>
      </c>
      <c r="Y4879" s="12">
        <f t="shared" si="935"/>
        <v>0</v>
      </c>
      <c r="AH4879" s="11"/>
    </row>
    <row r="4880" spans="1:34">
      <c r="A4880" s="1">
        <v>39577</v>
      </c>
      <c r="B4880" s="7" t="s">
        <v>61</v>
      </c>
      <c r="C4880" s="8" t="str">
        <f t="shared" si="920"/>
        <v>Fri</v>
      </c>
      <c r="E4880" s="10">
        <v>1</v>
      </c>
      <c r="F4880" s="9">
        <v>11613</v>
      </c>
      <c r="G4880" s="9">
        <v>10301</v>
      </c>
      <c r="H4880" s="61">
        <v>4017</v>
      </c>
      <c r="I4880" s="9">
        <v>0</v>
      </c>
      <c r="J4880" s="9">
        <v>0</v>
      </c>
      <c r="K4880" s="9">
        <v>2716</v>
      </c>
      <c r="L4880" s="16">
        <v>0</v>
      </c>
      <c r="M4880" s="16">
        <v>0</v>
      </c>
      <c r="O4880" s="11">
        <f t="shared" si="929"/>
        <v>28647</v>
      </c>
      <c r="P4880" s="11">
        <v>0</v>
      </c>
      <c r="Q4880" s="11">
        <f t="shared" si="928"/>
        <v>2716</v>
      </c>
      <c r="S4880" s="11">
        <f t="shared" si="930"/>
        <v>28647</v>
      </c>
      <c r="T4880" s="11">
        <f t="shared" si="931"/>
        <v>28647</v>
      </c>
      <c r="U4880" s="11">
        <f t="shared" si="932"/>
        <v>-740</v>
      </c>
      <c r="V4880" s="11">
        <f t="shared" si="927"/>
        <v>28647</v>
      </c>
      <c r="W4880" s="12">
        <f t="shared" si="933"/>
        <v>1</v>
      </c>
      <c r="X4880" s="11">
        <f t="shared" si="934"/>
        <v>0</v>
      </c>
      <c r="Y4880" s="12">
        <f t="shared" si="935"/>
        <v>0</v>
      </c>
      <c r="AH4880" s="11"/>
    </row>
    <row r="4881" spans="1:34">
      <c r="A4881" s="1">
        <v>39578</v>
      </c>
      <c r="B4881" s="7" t="s">
        <v>61</v>
      </c>
      <c r="C4881" s="8" t="str">
        <f t="shared" si="920"/>
        <v>Sat</v>
      </c>
      <c r="E4881" s="10">
        <v>8</v>
      </c>
      <c r="F4881" s="9">
        <v>14178</v>
      </c>
      <c r="G4881" s="9">
        <v>10419</v>
      </c>
      <c r="H4881" s="61">
        <v>4238</v>
      </c>
      <c r="I4881" s="9">
        <v>0</v>
      </c>
      <c r="J4881" s="9">
        <v>0</v>
      </c>
      <c r="K4881" s="9">
        <v>2892</v>
      </c>
      <c r="L4881" s="16">
        <v>0</v>
      </c>
      <c r="M4881" s="16">
        <v>0</v>
      </c>
      <c r="O4881" s="11">
        <f t="shared" si="929"/>
        <v>31727</v>
      </c>
      <c r="P4881" s="11">
        <v>0</v>
      </c>
      <c r="Q4881" s="11">
        <f t="shared" si="928"/>
        <v>2892</v>
      </c>
      <c r="S4881" s="11">
        <f t="shared" si="930"/>
        <v>31727</v>
      </c>
      <c r="T4881" s="11">
        <f t="shared" si="931"/>
        <v>31727</v>
      </c>
      <c r="U4881" s="11">
        <f t="shared" si="932"/>
        <v>3080</v>
      </c>
      <c r="V4881" s="11">
        <f t="shared" si="927"/>
        <v>31727</v>
      </c>
      <c r="W4881" s="12">
        <f t="shared" si="933"/>
        <v>1</v>
      </c>
      <c r="X4881" s="11">
        <f t="shared" si="934"/>
        <v>0</v>
      </c>
      <c r="Y4881" s="12">
        <f t="shared" si="935"/>
        <v>0</v>
      </c>
      <c r="AH4881" s="11"/>
    </row>
    <row r="4882" spans="1:34">
      <c r="A4882" s="1">
        <v>39579</v>
      </c>
      <c r="B4882" s="7" t="s">
        <v>61</v>
      </c>
      <c r="C4882" s="8" t="str">
        <f t="shared" si="920"/>
        <v>Sun</v>
      </c>
      <c r="E4882" s="10">
        <v>10</v>
      </c>
      <c r="F4882" s="9">
        <v>21498</v>
      </c>
      <c r="G4882" s="9">
        <v>12070</v>
      </c>
      <c r="H4882" s="61">
        <v>5688</v>
      </c>
      <c r="I4882" s="9">
        <v>0</v>
      </c>
      <c r="J4882" s="9">
        <v>0</v>
      </c>
      <c r="K4882" s="9">
        <v>3118</v>
      </c>
      <c r="L4882" s="16">
        <v>0</v>
      </c>
      <c r="M4882" s="16">
        <v>0</v>
      </c>
      <c r="O4882" s="11">
        <f t="shared" si="929"/>
        <v>42374</v>
      </c>
      <c r="P4882" s="11">
        <v>0</v>
      </c>
      <c r="Q4882" s="11">
        <f t="shared" si="928"/>
        <v>3118</v>
      </c>
      <c r="S4882" s="11">
        <f t="shared" si="930"/>
        <v>42374</v>
      </c>
      <c r="T4882" s="11">
        <f t="shared" si="931"/>
        <v>42374</v>
      </c>
      <c r="U4882" s="11">
        <f t="shared" si="932"/>
        <v>10647</v>
      </c>
      <c r="V4882" s="11">
        <f t="shared" si="927"/>
        <v>42374</v>
      </c>
      <c r="W4882" s="12">
        <f t="shared" si="933"/>
        <v>1</v>
      </c>
      <c r="X4882" s="11">
        <f t="shared" si="934"/>
        <v>0</v>
      </c>
      <c r="Y4882" s="12">
        <f t="shared" si="935"/>
        <v>0</v>
      </c>
      <c r="AH4882" s="11"/>
    </row>
    <row r="4883" spans="1:34">
      <c r="A4883" s="1">
        <v>39580</v>
      </c>
      <c r="B4883" s="7" t="s">
        <v>61</v>
      </c>
      <c r="C4883" s="8" t="str">
        <f t="shared" si="920"/>
        <v>Mon</v>
      </c>
      <c r="E4883" s="10">
        <v>16</v>
      </c>
      <c r="F4883" s="9">
        <v>32728</v>
      </c>
      <c r="G4883" s="9">
        <v>14564</v>
      </c>
      <c r="H4883" s="61">
        <v>8308</v>
      </c>
      <c r="I4883" s="9">
        <v>0</v>
      </c>
      <c r="J4883" s="9">
        <v>0</v>
      </c>
      <c r="K4883" s="9">
        <v>3285</v>
      </c>
      <c r="L4883" s="16">
        <v>0</v>
      </c>
      <c r="M4883" s="16">
        <v>0</v>
      </c>
      <c r="O4883" s="11">
        <f t="shared" si="929"/>
        <v>58885</v>
      </c>
      <c r="P4883" s="11">
        <v>0</v>
      </c>
      <c r="Q4883" s="11">
        <f t="shared" si="928"/>
        <v>3285</v>
      </c>
      <c r="S4883" s="11">
        <f t="shared" si="930"/>
        <v>58885</v>
      </c>
      <c r="T4883" s="11">
        <f t="shared" si="931"/>
        <v>58885</v>
      </c>
      <c r="U4883" s="11">
        <f t="shared" si="932"/>
        <v>16511</v>
      </c>
      <c r="V4883" s="11">
        <f t="shared" si="927"/>
        <v>58885</v>
      </c>
      <c r="W4883" s="12">
        <f t="shared" si="933"/>
        <v>1</v>
      </c>
      <c r="X4883" s="11">
        <f t="shared" si="934"/>
        <v>0</v>
      </c>
      <c r="Y4883" s="12">
        <f t="shared" si="935"/>
        <v>0</v>
      </c>
      <c r="AH4883" s="11"/>
    </row>
    <row r="4884" spans="1:34">
      <c r="A4884" s="1">
        <v>39581</v>
      </c>
      <c r="B4884" s="7" t="s">
        <v>61</v>
      </c>
      <c r="C4884" s="8" t="str">
        <f t="shared" si="920"/>
        <v>Tue</v>
      </c>
      <c r="E4884" s="10">
        <v>5</v>
      </c>
      <c r="F4884" s="9">
        <v>17196</v>
      </c>
      <c r="G4884" s="9">
        <v>11861</v>
      </c>
      <c r="H4884" s="61">
        <v>5554</v>
      </c>
      <c r="I4884" s="9">
        <v>0</v>
      </c>
      <c r="J4884" s="9">
        <v>0</v>
      </c>
      <c r="K4884" s="9">
        <v>2746</v>
      </c>
      <c r="L4884" s="16">
        <v>0</v>
      </c>
      <c r="M4884" s="16">
        <v>0</v>
      </c>
      <c r="O4884" s="11">
        <f t="shared" si="929"/>
        <v>37357</v>
      </c>
      <c r="P4884" s="11">
        <v>0</v>
      </c>
      <c r="Q4884" s="11">
        <f t="shared" si="928"/>
        <v>2746</v>
      </c>
      <c r="S4884" s="11">
        <f t="shared" si="930"/>
        <v>37357</v>
      </c>
      <c r="T4884" s="11">
        <f t="shared" si="931"/>
        <v>37357</v>
      </c>
      <c r="U4884" s="11">
        <f t="shared" si="932"/>
        <v>-21528</v>
      </c>
      <c r="V4884" s="11">
        <f t="shared" si="927"/>
        <v>37357</v>
      </c>
      <c r="W4884" s="12">
        <f t="shared" si="933"/>
        <v>1</v>
      </c>
      <c r="X4884" s="11">
        <f t="shared" si="934"/>
        <v>0</v>
      </c>
      <c r="Y4884" s="12">
        <f t="shared" si="935"/>
        <v>0</v>
      </c>
      <c r="AH4884" s="11"/>
    </row>
    <row r="4885" spans="1:34">
      <c r="A4885" s="1">
        <v>39582</v>
      </c>
      <c r="B4885" s="7" t="s">
        <v>61</v>
      </c>
      <c r="C4885" s="8" t="str">
        <f t="shared" si="920"/>
        <v>Wed</v>
      </c>
      <c r="E4885" s="10">
        <v>0</v>
      </c>
      <c r="F4885" s="9">
        <v>13233</v>
      </c>
      <c r="G4885" s="9">
        <v>10993</v>
      </c>
      <c r="H4885" s="61">
        <v>4577</v>
      </c>
      <c r="I4885" s="9">
        <v>0</v>
      </c>
      <c r="J4885" s="9">
        <v>0</v>
      </c>
      <c r="K4885" s="9">
        <v>2243</v>
      </c>
      <c r="L4885" s="16">
        <v>0</v>
      </c>
      <c r="M4885" s="16">
        <v>0</v>
      </c>
      <c r="O4885" s="11">
        <f t="shared" si="929"/>
        <v>31046</v>
      </c>
      <c r="P4885" s="11">
        <v>0</v>
      </c>
      <c r="Q4885" s="11">
        <f t="shared" si="928"/>
        <v>2243</v>
      </c>
      <c r="S4885" s="11">
        <f t="shared" si="930"/>
        <v>31046</v>
      </c>
      <c r="T4885" s="11">
        <f t="shared" si="931"/>
        <v>31046</v>
      </c>
      <c r="U4885" s="11">
        <f t="shared" si="932"/>
        <v>-6311</v>
      </c>
      <c r="V4885" s="11">
        <f t="shared" si="927"/>
        <v>31046</v>
      </c>
      <c r="W4885" s="12">
        <f t="shared" si="933"/>
        <v>1</v>
      </c>
      <c r="X4885" s="11">
        <f t="shared" si="934"/>
        <v>0</v>
      </c>
      <c r="Y4885" s="12">
        <f t="shared" si="935"/>
        <v>0</v>
      </c>
      <c r="AH4885" s="11"/>
    </row>
    <row r="4886" spans="1:34">
      <c r="A4886" s="1">
        <v>39583</v>
      </c>
      <c r="B4886" s="7" t="s">
        <v>61</v>
      </c>
      <c r="C4886" s="8" t="str">
        <f t="shared" si="920"/>
        <v>Thur</v>
      </c>
      <c r="E4886" s="10">
        <v>0</v>
      </c>
      <c r="F4886" s="9">
        <v>11321</v>
      </c>
      <c r="G4886" s="9">
        <v>10390</v>
      </c>
      <c r="H4886" s="61">
        <v>3994</v>
      </c>
      <c r="I4886" s="9">
        <v>0</v>
      </c>
      <c r="J4886" s="9">
        <v>0</v>
      </c>
      <c r="K4886" s="9">
        <v>2649</v>
      </c>
      <c r="L4886" s="16">
        <v>0</v>
      </c>
      <c r="M4886" s="16">
        <v>0</v>
      </c>
      <c r="O4886" s="11">
        <f t="shared" si="929"/>
        <v>28354</v>
      </c>
      <c r="P4886" s="11">
        <v>0</v>
      </c>
      <c r="Q4886" s="11">
        <f t="shared" si="928"/>
        <v>2649</v>
      </c>
      <c r="S4886" s="11">
        <f t="shared" si="930"/>
        <v>28354</v>
      </c>
      <c r="T4886" s="11">
        <f t="shared" si="931"/>
        <v>28354</v>
      </c>
      <c r="U4886" s="11">
        <f t="shared" si="932"/>
        <v>-2692</v>
      </c>
      <c r="V4886" s="11">
        <f t="shared" si="927"/>
        <v>28354</v>
      </c>
      <c r="W4886" s="12">
        <f t="shared" si="933"/>
        <v>1</v>
      </c>
      <c r="X4886" s="11">
        <f t="shared" si="934"/>
        <v>0</v>
      </c>
      <c r="Y4886" s="12">
        <f t="shared" si="935"/>
        <v>0</v>
      </c>
      <c r="AH4886" s="11"/>
    </row>
    <row r="4887" spans="1:34">
      <c r="A4887" s="1">
        <v>39584</v>
      </c>
      <c r="B4887" s="7" t="s">
        <v>61</v>
      </c>
      <c r="C4887" s="8" t="str">
        <f t="shared" si="920"/>
        <v>Fri</v>
      </c>
      <c r="E4887" s="10">
        <v>0</v>
      </c>
      <c r="F4887" s="9">
        <v>11465</v>
      </c>
      <c r="G4887" s="9">
        <v>10129</v>
      </c>
      <c r="H4887" s="61">
        <v>3952</v>
      </c>
      <c r="I4887" s="9">
        <v>0</v>
      </c>
      <c r="J4887" s="9">
        <v>0</v>
      </c>
      <c r="K4887" s="9">
        <v>2737</v>
      </c>
      <c r="L4887" s="16">
        <v>0</v>
      </c>
      <c r="M4887" s="16">
        <v>0</v>
      </c>
      <c r="O4887" s="11">
        <f t="shared" si="929"/>
        <v>28283</v>
      </c>
      <c r="P4887" s="11">
        <v>0</v>
      </c>
      <c r="Q4887" s="11">
        <f t="shared" si="928"/>
        <v>2737</v>
      </c>
      <c r="S4887" s="11">
        <f t="shared" si="930"/>
        <v>28283</v>
      </c>
      <c r="T4887" s="11">
        <f t="shared" si="931"/>
        <v>28283</v>
      </c>
      <c r="U4887" s="11">
        <f t="shared" si="932"/>
        <v>-71</v>
      </c>
      <c r="V4887" s="11">
        <f t="shared" si="927"/>
        <v>28283</v>
      </c>
      <c r="W4887" s="12">
        <f t="shared" si="933"/>
        <v>1</v>
      </c>
      <c r="X4887" s="11">
        <f t="shared" si="934"/>
        <v>0</v>
      </c>
      <c r="Y4887" s="12">
        <f t="shared" si="935"/>
        <v>0</v>
      </c>
      <c r="AH4887" s="11"/>
    </row>
    <row r="4888" spans="1:34">
      <c r="A4888" s="1">
        <v>39585</v>
      </c>
      <c r="B4888" s="7" t="s">
        <v>61</v>
      </c>
      <c r="C4888" s="8" t="str">
        <f t="shared" si="920"/>
        <v>Sat</v>
      </c>
      <c r="E4888" s="10">
        <v>0</v>
      </c>
      <c r="F4888" s="9">
        <v>10007</v>
      </c>
      <c r="G4888" s="9">
        <v>9391</v>
      </c>
      <c r="H4888" s="61">
        <v>2970</v>
      </c>
      <c r="I4888" s="9">
        <v>0</v>
      </c>
      <c r="J4888" s="9">
        <v>0</v>
      </c>
      <c r="K4888" s="9">
        <v>2657</v>
      </c>
      <c r="L4888" s="16">
        <v>0</v>
      </c>
      <c r="M4888" s="16">
        <v>0</v>
      </c>
      <c r="O4888" s="11">
        <f t="shared" si="929"/>
        <v>25025</v>
      </c>
      <c r="P4888" s="11">
        <v>0</v>
      </c>
      <c r="Q4888" s="11">
        <f t="shared" si="928"/>
        <v>2657</v>
      </c>
      <c r="S4888" s="11">
        <f t="shared" si="930"/>
        <v>25025</v>
      </c>
      <c r="T4888" s="11">
        <f t="shared" si="931"/>
        <v>25025</v>
      </c>
      <c r="U4888" s="11">
        <f t="shared" si="932"/>
        <v>-3258</v>
      </c>
      <c r="V4888" s="11">
        <f t="shared" si="927"/>
        <v>25025</v>
      </c>
      <c r="W4888" s="12">
        <f t="shared" si="933"/>
        <v>1</v>
      </c>
      <c r="X4888" s="11">
        <f t="shared" si="934"/>
        <v>0</v>
      </c>
      <c r="Y4888" s="12">
        <f t="shared" si="935"/>
        <v>0</v>
      </c>
      <c r="AH4888" s="11"/>
    </row>
    <row r="4889" spans="1:34">
      <c r="A4889" s="1">
        <v>39586</v>
      </c>
      <c r="B4889" s="7" t="s">
        <v>61</v>
      </c>
      <c r="C4889" s="8" t="str">
        <f t="shared" si="920"/>
        <v>Sun</v>
      </c>
      <c r="E4889" s="10">
        <v>1</v>
      </c>
      <c r="F4889" s="9">
        <v>12363</v>
      </c>
      <c r="G4889" s="9">
        <v>10148</v>
      </c>
      <c r="H4889" s="61">
        <v>3711</v>
      </c>
      <c r="I4889" s="9">
        <v>0</v>
      </c>
      <c r="J4889" s="9">
        <v>0</v>
      </c>
      <c r="K4889" s="9">
        <v>2777</v>
      </c>
      <c r="L4889" s="16">
        <v>0</v>
      </c>
      <c r="M4889" s="16">
        <v>0</v>
      </c>
      <c r="O4889" s="11">
        <f t="shared" si="929"/>
        <v>28999</v>
      </c>
      <c r="P4889" s="11">
        <v>0</v>
      </c>
      <c r="Q4889" s="11">
        <f t="shared" si="928"/>
        <v>2777</v>
      </c>
      <c r="S4889" s="11">
        <f t="shared" si="930"/>
        <v>28999</v>
      </c>
      <c r="T4889" s="11">
        <f t="shared" si="931"/>
        <v>28999</v>
      </c>
      <c r="U4889" s="11">
        <f t="shared" si="932"/>
        <v>3974</v>
      </c>
      <c r="V4889" s="11">
        <f t="shared" si="927"/>
        <v>28999</v>
      </c>
      <c r="W4889" s="12">
        <f t="shared" si="933"/>
        <v>1</v>
      </c>
      <c r="X4889" s="11">
        <f t="shared" si="934"/>
        <v>0</v>
      </c>
      <c r="Y4889" s="12">
        <f t="shared" si="935"/>
        <v>0</v>
      </c>
      <c r="AH4889" s="11"/>
    </row>
    <row r="4890" spans="1:34">
      <c r="A4890" s="1">
        <v>39587</v>
      </c>
      <c r="B4890" s="7" t="s">
        <v>61</v>
      </c>
      <c r="C4890" s="8" t="str">
        <f t="shared" si="920"/>
        <v>Mon</v>
      </c>
      <c r="E4890" s="10">
        <v>2</v>
      </c>
      <c r="F4890" s="9">
        <v>13282</v>
      </c>
      <c r="G4890" s="9">
        <v>10962</v>
      </c>
      <c r="H4890" s="61">
        <v>4671</v>
      </c>
      <c r="I4890" s="9">
        <v>0</v>
      </c>
      <c r="J4890" s="9">
        <v>0</v>
      </c>
      <c r="K4890" s="9">
        <v>2878</v>
      </c>
      <c r="L4890" s="16">
        <v>0</v>
      </c>
      <c r="M4890" s="16">
        <v>0</v>
      </c>
      <c r="O4890" s="11">
        <f t="shared" si="929"/>
        <v>31793</v>
      </c>
      <c r="P4890" s="11">
        <v>0</v>
      </c>
      <c r="Q4890" s="11">
        <f t="shared" si="928"/>
        <v>2878</v>
      </c>
      <c r="S4890" s="11">
        <f t="shared" si="930"/>
        <v>31793</v>
      </c>
      <c r="T4890" s="11">
        <f t="shared" si="931"/>
        <v>31793</v>
      </c>
      <c r="U4890" s="11">
        <f t="shared" si="932"/>
        <v>2794</v>
      </c>
      <c r="V4890" s="11">
        <f t="shared" si="927"/>
        <v>31793</v>
      </c>
      <c r="W4890" s="12">
        <f t="shared" si="933"/>
        <v>1</v>
      </c>
      <c r="X4890" s="11">
        <f t="shared" si="934"/>
        <v>0</v>
      </c>
      <c r="Y4890" s="12">
        <f t="shared" si="935"/>
        <v>0</v>
      </c>
      <c r="AH4890" s="11"/>
    </row>
    <row r="4891" spans="1:34">
      <c r="A4891" s="1">
        <v>39588</v>
      </c>
      <c r="B4891" s="7" t="s">
        <v>61</v>
      </c>
      <c r="C4891" s="8" t="str">
        <f t="shared" si="920"/>
        <v>Tue</v>
      </c>
      <c r="E4891" s="10">
        <v>4</v>
      </c>
      <c r="F4891" s="9">
        <v>13082</v>
      </c>
      <c r="G4891" s="9">
        <v>10856</v>
      </c>
      <c r="H4891" s="61">
        <v>4646</v>
      </c>
      <c r="I4891" s="9">
        <v>0</v>
      </c>
      <c r="J4891" s="9">
        <v>0</v>
      </c>
      <c r="K4891" s="9">
        <v>2506</v>
      </c>
      <c r="L4891" s="16">
        <v>0</v>
      </c>
      <c r="M4891" s="16">
        <v>0</v>
      </c>
      <c r="O4891" s="11">
        <f t="shared" si="929"/>
        <v>31090</v>
      </c>
      <c r="P4891" s="11">
        <v>0</v>
      </c>
      <c r="Q4891" s="11">
        <f t="shared" si="928"/>
        <v>2506</v>
      </c>
      <c r="S4891" s="11">
        <f t="shared" si="930"/>
        <v>31090</v>
      </c>
      <c r="T4891" s="11">
        <f t="shared" si="931"/>
        <v>31090</v>
      </c>
      <c r="U4891" s="11">
        <f t="shared" si="932"/>
        <v>-703</v>
      </c>
      <c r="V4891" s="11">
        <f t="shared" si="927"/>
        <v>31090</v>
      </c>
      <c r="W4891" s="12">
        <f t="shared" si="933"/>
        <v>1</v>
      </c>
      <c r="X4891" s="11">
        <f t="shared" si="934"/>
        <v>0</v>
      </c>
      <c r="Y4891" s="12">
        <f t="shared" si="935"/>
        <v>0</v>
      </c>
      <c r="AH4891" s="11"/>
    </row>
    <row r="4892" spans="1:34">
      <c r="A4892" s="1">
        <v>39589</v>
      </c>
      <c r="B4892" s="7" t="s">
        <v>61</v>
      </c>
      <c r="C4892" s="8" t="str">
        <f t="shared" si="920"/>
        <v>Wed</v>
      </c>
      <c r="E4892" s="10">
        <v>3</v>
      </c>
      <c r="F4892" s="9">
        <v>13753</v>
      </c>
      <c r="G4892" s="9">
        <v>11167</v>
      </c>
      <c r="H4892" s="61">
        <v>4839</v>
      </c>
      <c r="I4892" s="9">
        <v>0</v>
      </c>
      <c r="J4892" s="9">
        <v>0</v>
      </c>
      <c r="K4892" s="9">
        <v>2331</v>
      </c>
      <c r="L4892" s="16">
        <v>0</v>
      </c>
      <c r="M4892" s="16">
        <v>0</v>
      </c>
      <c r="O4892" s="11">
        <f t="shared" si="929"/>
        <v>32090</v>
      </c>
      <c r="P4892" s="11">
        <v>0</v>
      </c>
      <c r="Q4892" s="11">
        <f t="shared" si="928"/>
        <v>2331</v>
      </c>
      <c r="S4892" s="11">
        <f t="shared" si="930"/>
        <v>32090</v>
      </c>
      <c r="T4892" s="11">
        <f t="shared" si="931"/>
        <v>32090</v>
      </c>
      <c r="U4892" s="11">
        <f t="shared" si="932"/>
        <v>1000</v>
      </c>
      <c r="V4892" s="11">
        <f t="shared" si="927"/>
        <v>32090</v>
      </c>
      <c r="W4892" s="12">
        <f t="shared" si="933"/>
        <v>1</v>
      </c>
      <c r="X4892" s="11">
        <f t="shared" si="934"/>
        <v>0</v>
      </c>
      <c r="Y4892" s="12">
        <f t="shared" si="935"/>
        <v>0</v>
      </c>
      <c r="AH4892" s="11"/>
    </row>
    <row r="4893" spans="1:34">
      <c r="A4893" s="1">
        <v>39590</v>
      </c>
      <c r="B4893" s="7" t="s">
        <v>61</v>
      </c>
      <c r="C4893" s="8" t="str">
        <f t="shared" si="920"/>
        <v>Thur</v>
      </c>
      <c r="E4893" s="10">
        <v>2</v>
      </c>
      <c r="F4893" s="9">
        <v>12673</v>
      </c>
      <c r="G4893" s="9">
        <v>10441</v>
      </c>
      <c r="H4893" s="61">
        <v>4518</v>
      </c>
      <c r="I4893" s="9">
        <v>0</v>
      </c>
      <c r="J4893" s="9">
        <v>0</v>
      </c>
      <c r="K4893" s="9">
        <v>2664</v>
      </c>
      <c r="L4893" s="16">
        <v>0</v>
      </c>
      <c r="M4893" s="16">
        <v>0</v>
      </c>
      <c r="O4893" s="11">
        <f t="shared" si="929"/>
        <v>30296</v>
      </c>
      <c r="P4893" s="11">
        <v>0</v>
      </c>
      <c r="Q4893" s="11">
        <f t="shared" si="928"/>
        <v>2664</v>
      </c>
      <c r="S4893" s="11">
        <f t="shared" si="930"/>
        <v>30296</v>
      </c>
      <c r="T4893" s="11">
        <f t="shared" si="931"/>
        <v>30296</v>
      </c>
      <c r="U4893" s="11">
        <f t="shared" si="932"/>
        <v>-1794</v>
      </c>
      <c r="V4893" s="11">
        <f t="shared" si="927"/>
        <v>30296</v>
      </c>
      <c r="W4893" s="12">
        <f t="shared" si="933"/>
        <v>1</v>
      </c>
      <c r="X4893" s="11">
        <f t="shared" si="934"/>
        <v>0</v>
      </c>
      <c r="Y4893" s="12">
        <f t="shared" si="935"/>
        <v>0</v>
      </c>
      <c r="AH4893" s="11"/>
    </row>
    <row r="4894" spans="1:34">
      <c r="A4894" s="1">
        <v>39591</v>
      </c>
      <c r="B4894" s="7" t="s">
        <v>61</v>
      </c>
      <c r="C4894" s="8" t="str">
        <f t="shared" si="920"/>
        <v>Fri</v>
      </c>
      <c r="E4894" s="10">
        <v>0</v>
      </c>
      <c r="F4894" s="9">
        <v>10582</v>
      </c>
      <c r="G4894" s="9">
        <v>9741</v>
      </c>
      <c r="H4894" s="61">
        <v>3539</v>
      </c>
      <c r="I4894" s="9">
        <v>0</v>
      </c>
      <c r="J4894" s="9">
        <v>0</v>
      </c>
      <c r="K4894" s="9">
        <v>2678</v>
      </c>
      <c r="L4894" s="16">
        <v>0</v>
      </c>
      <c r="M4894" s="16">
        <v>0</v>
      </c>
      <c r="O4894" s="11">
        <f t="shared" si="929"/>
        <v>26540</v>
      </c>
      <c r="P4894" s="11">
        <v>0</v>
      </c>
      <c r="Q4894" s="11">
        <f t="shared" si="928"/>
        <v>2678</v>
      </c>
      <c r="S4894" s="11">
        <f t="shared" si="930"/>
        <v>26540</v>
      </c>
      <c r="T4894" s="11">
        <f t="shared" si="931"/>
        <v>26540</v>
      </c>
      <c r="U4894" s="11">
        <f t="shared" si="932"/>
        <v>-3756</v>
      </c>
      <c r="V4894" s="11">
        <f t="shared" si="927"/>
        <v>26540</v>
      </c>
      <c r="W4894" s="12">
        <f t="shared" si="933"/>
        <v>1</v>
      </c>
      <c r="X4894" s="11">
        <f t="shared" si="934"/>
        <v>0</v>
      </c>
      <c r="Y4894" s="12">
        <f t="shared" si="935"/>
        <v>0</v>
      </c>
      <c r="AH4894" s="11"/>
    </row>
    <row r="4895" spans="1:34">
      <c r="A4895" s="1">
        <v>39592</v>
      </c>
      <c r="B4895" s="7" t="s">
        <v>61</v>
      </c>
      <c r="C4895" s="8" t="str">
        <f t="shared" si="920"/>
        <v>Sat</v>
      </c>
      <c r="E4895" s="10">
        <v>1</v>
      </c>
      <c r="F4895" s="9">
        <v>10054</v>
      </c>
      <c r="G4895" s="9">
        <v>9473</v>
      </c>
      <c r="H4895" s="61">
        <v>2895</v>
      </c>
      <c r="I4895" s="9">
        <v>0</v>
      </c>
      <c r="J4895" s="9">
        <v>0</v>
      </c>
      <c r="K4895" s="9">
        <v>2792</v>
      </c>
      <c r="L4895" s="16">
        <v>0</v>
      </c>
      <c r="M4895" s="16">
        <v>0</v>
      </c>
      <c r="O4895" s="11">
        <f t="shared" si="929"/>
        <v>25214</v>
      </c>
      <c r="P4895" s="11">
        <v>0</v>
      </c>
      <c r="Q4895" s="11">
        <f t="shared" si="928"/>
        <v>2792</v>
      </c>
      <c r="S4895" s="11">
        <f t="shared" si="930"/>
        <v>25214</v>
      </c>
      <c r="T4895" s="11">
        <f t="shared" si="931"/>
        <v>25214</v>
      </c>
      <c r="U4895" s="11">
        <f t="shared" si="932"/>
        <v>-1326</v>
      </c>
      <c r="V4895" s="11">
        <f t="shared" si="927"/>
        <v>25214</v>
      </c>
      <c r="W4895" s="12">
        <f t="shared" si="933"/>
        <v>1</v>
      </c>
      <c r="X4895" s="11">
        <f t="shared" si="934"/>
        <v>0</v>
      </c>
      <c r="Y4895" s="12">
        <f t="shared" si="935"/>
        <v>0</v>
      </c>
      <c r="AH4895" s="11"/>
    </row>
    <row r="4896" spans="1:34">
      <c r="A4896" s="1">
        <v>39593</v>
      </c>
      <c r="B4896" s="7" t="s">
        <v>61</v>
      </c>
      <c r="C4896" s="8" t="str">
        <f t="shared" si="920"/>
        <v>Sun</v>
      </c>
      <c r="E4896" s="10">
        <v>0</v>
      </c>
      <c r="F4896" s="9">
        <v>9215</v>
      </c>
      <c r="G4896" s="9">
        <v>8997</v>
      </c>
      <c r="H4896" s="61">
        <v>2666</v>
      </c>
      <c r="I4896" s="9">
        <v>0</v>
      </c>
      <c r="J4896" s="9">
        <v>0</v>
      </c>
      <c r="K4896" s="9">
        <v>2858</v>
      </c>
      <c r="L4896" s="16">
        <v>0</v>
      </c>
      <c r="M4896" s="16">
        <v>0</v>
      </c>
      <c r="O4896" s="11">
        <f t="shared" si="929"/>
        <v>23736</v>
      </c>
      <c r="P4896" s="11">
        <v>0</v>
      </c>
      <c r="Q4896" s="11">
        <f t="shared" si="928"/>
        <v>2858</v>
      </c>
      <c r="S4896" s="11">
        <f t="shared" si="930"/>
        <v>23736</v>
      </c>
      <c r="T4896" s="11">
        <f t="shared" si="931"/>
        <v>23736</v>
      </c>
      <c r="U4896" s="11">
        <f t="shared" si="932"/>
        <v>-1478</v>
      </c>
      <c r="V4896" s="11">
        <f t="shared" si="927"/>
        <v>23736</v>
      </c>
      <c r="W4896" s="12">
        <f t="shared" si="933"/>
        <v>1</v>
      </c>
      <c r="X4896" s="11">
        <f t="shared" si="934"/>
        <v>0</v>
      </c>
      <c r="Y4896" s="12">
        <f t="shared" si="935"/>
        <v>0</v>
      </c>
      <c r="AH4896" s="11"/>
    </row>
    <row r="4897" spans="1:34">
      <c r="A4897" s="1">
        <v>39594</v>
      </c>
      <c r="B4897" s="7" t="s">
        <v>61</v>
      </c>
      <c r="C4897" s="8" t="str">
        <f t="shared" si="920"/>
        <v>Mon</v>
      </c>
      <c r="E4897" s="10">
        <v>0</v>
      </c>
      <c r="F4897" s="9">
        <v>9974</v>
      </c>
      <c r="G4897" s="9">
        <v>9429</v>
      </c>
      <c r="H4897" s="61">
        <v>2993</v>
      </c>
      <c r="I4897" s="9">
        <v>0</v>
      </c>
      <c r="J4897" s="9">
        <v>0</v>
      </c>
      <c r="K4897" s="9">
        <v>2756</v>
      </c>
      <c r="L4897" s="16">
        <v>0</v>
      </c>
      <c r="M4897" s="16">
        <v>0</v>
      </c>
      <c r="O4897" s="11">
        <f t="shared" si="929"/>
        <v>25152</v>
      </c>
      <c r="P4897" s="11">
        <v>0</v>
      </c>
      <c r="Q4897" s="11">
        <f t="shared" si="928"/>
        <v>2756</v>
      </c>
      <c r="S4897" s="11">
        <f t="shared" si="930"/>
        <v>25152</v>
      </c>
      <c r="T4897" s="11">
        <f t="shared" si="931"/>
        <v>25152</v>
      </c>
      <c r="U4897" s="11">
        <f t="shared" si="932"/>
        <v>1416</v>
      </c>
      <c r="V4897" s="11">
        <f t="shared" si="927"/>
        <v>25152</v>
      </c>
      <c r="W4897" s="12">
        <f t="shared" si="933"/>
        <v>1</v>
      </c>
      <c r="X4897" s="11">
        <f t="shared" si="934"/>
        <v>0</v>
      </c>
      <c r="Y4897" s="12">
        <f t="shared" si="935"/>
        <v>0</v>
      </c>
      <c r="AH4897" s="11"/>
    </row>
    <row r="4898" spans="1:34">
      <c r="A4898" s="1">
        <v>39595</v>
      </c>
      <c r="B4898" s="7" t="s">
        <v>61</v>
      </c>
      <c r="C4898" s="8" t="str">
        <f t="shared" si="920"/>
        <v>Tue</v>
      </c>
      <c r="E4898" s="10">
        <v>0</v>
      </c>
      <c r="F4898" s="9">
        <v>10648</v>
      </c>
      <c r="G4898" s="9">
        <v>10012</v>
      </c>
      <c r="H4898" s="61">
        <v>3685</v>
      </c>
      <c r="I4898" s="9">
        <v>0</v>
      </c>
      <c r="J4898" s="9">
        <v>0</v>
      </c>
      <c r="K4898" s="9">
        <v>2458</v>
      </c>
      <c r="L4898" s="16">
        <v>0</v>
      </c>
      <c r="M4898" s="16">
        <v>0</v>
      </c>
      <c r="O4898" s="11">
        <f t="shared" si="929"/>
        <v>26803</v>
      </c>
      <c r="P4898" s="11">
        <v>0</v>
      </c>
      <c r="Q4898" s="11">
        <f t="shared" si="928"/>
        <v>2458</v>
      </c>
      <c r="S4898" s="11">
        <f t="shared" si="930"/>
        <v>26803</v>
      </c>
      <c r="T4898" s="11">
        <f t="shared" si="931"/>
        <v>26803</v>
      </c>
      <c r="U4898" s="11">
        <f t="shared" si="932"/>
        <v>1651</v>
      </c>
      <c r="V4898" s="11">
        <f t="shared" si="927"/>
        <v>26803</v>
      </c>
      <c r="W4898" s="12">
        <f t="shared" si="933"/>
        <v>1</v>
      </c>
      <c r="X4898" s="11">
        <f t="shared" si="934"/>
        <v>0</v>
      </c>
      <c r="Y4898" s="12">
        <f t="shared" si="935"/>
        <v>0</v>
      </c>
      <c r="AH4898" s="11"/>
    </row>
    <row r="4899" spans="1:34">
      <c r="A4899" s="1">
        <v>39596</v>
      </c>
      <c r="B4899" s="7" t="s">
        <v>61</v>
      </c>
      <c r="C4899" s="8" t="str">
        <f t="shared" si="920"/>
        <v>Wed</v>
      </c>
      <c r="E4899" s="10">
        <v>7</v>
      </c>
      <c r="F4899" s="9">
        <v>12525</v>
      </c>
      <c r="G4899" s="9">
        <v>10589</v>
      </c>
      <c r="H4899" s="61">
        <v>4560</v>
      </c>
      <c r="I4899" s="9">
        <v>0</v>
      </c>
      <c r="J4899" s="9">
        <v>0</v>
      </c>
      <c r="K4899" s="9">
        <v>2787</v>
      </c>
      <c r="L4899" s="16">
        <v>0</v>
      </c>
      <c r="M4899" s="16">
        <v>0</v>
      </c>
      <c r="O4899" s="11">
        <f t="shared" si="929"/>
        <v>30461</v>
      </c>
      <c r="P4899" s="11">
        <v>2</v>
      </c>
      <c r="Q4899" s="11">
        <f t="shared" si="928"/>
        <v>2785</v>
      </c>
      <c r="S4899" s="11">
        <f t="shared" si="930"/>
        <v>30459</v>
      </c>
      <c r="T4899" s="11">
        <f t="shared" si="931"/>
        <v>30459</v>
      </c>
      <c r="U4899" s="11">
        <f t="shared" si="932"/>
        <v>3656</v>
      </c>
      <c r="V4899" s="11">
        <f t="shared" si="927"/>
        <v>30459</v>
      </c>
      <c r="W4899" s="12">
        <f t="shared" si="933"/>
        <v>1</v>
      </c>
      <c r="X4899" s="11">
        <f t="shared" si="934"/>
        <v>0</v>
      </c>
      <c r="Y4899" s="12">
        <f t="shared" si="935"/>
        <v>0</v>
      </c>
      <c r="AH4899" s="11"/>
    </row>
    <row r="4900" spans="1:34">
      <c r="A4900" s="1">
        <v>39597</v>
      </c>
      <c r="B4900" s="7" t="s">
        <v>61</v>
      </c>
      <c r="C4900" s="8" t="str">
        <f t="shared" si="920"/>
        <v>Thur</v>
      </c>
      <c r="E4900" s="10">
        <v>0</v>
      </c>
      <c r="F4900" s="9">
        <v>11138</v>
      </c>
      <c r="G4900" s="9">
        <v>10202</v>
      </c>
      <c r="H4900" s="61">
        <v>4081</v>
      </c>
      <c r="I4900" s="9">
        <v>0</v>
      </c>
      <c r="J4900" s="9">
        <v>0</v>
      </c>
      <c r="K4900" s="9">
        <v>4455</v>
      </c>
      <c r="L4900" s="16">
        <v>0</v>
      </c>
      <c r="M4900" s="16">
        <v>0</v>
      </c>
      <c r="O4900" s="11">
        <f t="shared" si="929"/>
        <v>29876</v>
      </c>
      <c r="P4900" s="11">
        <v>1949</v>
      </c>
      <c r="Q4900" s="11">
        <f t="shared" si="928"/>
        <v>2506</v>
      </c>
      <c r="S4900" s="11">
        <f t="shared" si="930"/>
        <v>27927</v>
      </c>
      <c r="T4900" s="11">
        <f t="shared" si="931"/>
        <v>27927</v>
      </c>
      <c r="U4900" s="11">
        <f t="shared" si="932"/>
        <v>-2532</v>
      </c>
      <c r="V4900" s="11">
        <f t="shared" si="927"/>
        <v>27927</v>
      </c>
      <c r="W4900" s="12">
        <f t="shared" si="933"/>
        <v>1</v>
      </c>
      <c r="X4900" s="11">
        <f t="shared" si="934"/>
        <v>0</v>
      </c>
      <c r="Y4900" s="12">
        <f t="shared" si="935"/>
        <v>0</v>
      </c>
      <c r="AH4900" s="11"/>
    </row>
    <row r="4901" spans="1:34">
      <c r="A4901" s="1">
        <v>39598</v>
      </c>
      <c r="B4901" s="7" t="s">
        <v>61</v>
      </c>
      <c r="C4901" s="8" t="str">
        <f t="shared" si="920"/>
        <v>Fri</v>
      </c>
      <c r="E4901" s="10">
        <v>0</v>
      </c>
      <c r="F4901" s="9">
        <v>9540</v>
      </c>
      <c r="G4901" s="9">
        <v>9535</v>
      </c>
      <c r="H4901" s="61">
        <v>3315</v>
      </c>
      <c r="I4901" s="9">
        <v>0</v>
      </c>
      <c r="J4901" s="9">
        <v>0</v>
      </c>
      <c r="K4901" s="9">
        <v>2299</v>
      </c>
      <c r="L4901" s="16">
        <v>0</v>
      </c>
      <c r="M4901" s="16">
        <v>0</v>
      </c>
      <c r="O4901" s="11">
        <f t="shared" si="929"/>
        <v>24689</v>
      </c>
      <c r="P4901" s="11">
        <v>0</v>
      </c>
      <c r="Q4901" s="11">
        <f t="shared" si="928"/>
        <v>2299</v>
      </c>
      <c r="S4901" s="11">
        <f t="shared" si="930"/>
        <v>24689</v>
      </c>
      <c r="T4901" s="11">
        <f t="shared" si="931"/>
        <v>24689</v>
      </c>
      <c r="U4901" s="11">
        <f t="shared" si="932"/>
        <v>-3238</v>
      </c>
      <c r="V4901" s="11">
        <f t="shared" si="927"/>
        <v>24689</v>
      </c>
      <c r="W4901" s="12">
        <f t="shared" si="933"/>
        <v>1</v>
      </c>
      <c r="X4901" s="11">
        <f t="shared" si="934"/>
        <v>0</v>
      </c>
      <c r="Y4901" s="12">
        <f t="shared" si="935"/>
        <v>0</v>
      </c>
      <c r="AH4901" s="11"/>
    </row>
    <row r="4902" spans="1:34">
      <c r="A4902" s="1">
        <v>39599</v>
      </c>
      <c r="B4902" s="7" t="s">
        <v>61</v>
      </c>
      <c r="C4902" s="8" t="str">
        <f t="shared" si="920"/>
        <v>Sat</v>
      </c>
      <c r="E4902" s="10">
        <v>0</v>
      </c>
      <c r="F4902" s="9">
        <v>8738</v>
      </c>
      <c r="G4902" s="9">
        <v>9036</v>
      </c>
      <c r="H4902" s="61">
        <v>2330</v>
      </c>
      <c r="I4902" s="9">
        <v>0</v>
      </c>
      <c r="J4902" s="9">
        <v>0</v>
      </c>
      <c r="K4902" s="9">
        <v>2269</v>
      </c>
      <c r="L4902" s="16">
        <v>0</v>
      </c>
      <c r="M4902" s="16">
        <v>0</v>
      </c>
      <c r="O4902" s="11">
        <f t="shared" si="929"/>
        <v>22373</v>
      </c>
      <c r="P4902" s="11">
        <v>0</v>
      </c>
      <c r="Q4902" s="11">
        <f t="shared" si="928"/>
        <v>2269</v>
      </c>
      <c r="S4902" s="11">
        <f t="shared" si="930"/>
        <v>22373</v>
      </c>
      <c r="T4902" s="11">
        <f t="shared" si="931"/>
        <v>22373</v>
      </c>
      <c r="U4902" s="11">
        <f t="shared" si="932"/>
        <v>-2316</v>
      </c>
      <c r="V4902" s="11">
        <f t="shared" si="927"/>
        <v>22373</v>
      </c>
      <c r="W4902" s="12">
        <f t="shared" si="933"/>
        <v>1</v>
      </c>
      <c r="X4902" s="11">
        <f t="shared" si="934"/>
        <v>0</v>
      </c>
      <c r="Y4902" s="12">
        <f t="shared" si="935"/>
        <v>0</v>
      </c>
      <c r="AH4902" s="11"/>
    </row>
    <row r="4903" spans="1:34">
      <c r="A4903" s="1">
        <v>39600</v>
      </c>
      <c r="B4903" s="7" t="s">
        <v>62</v>
      </c>
      <c r="C4903" s="8" t="str">
        <f t="shared" si="920"/>
        <v>Sun</v>
      </c>
      <c r="E4903" s="10">
        <v>0</v>
      </c>
      <c r="F4903" s="9">
        <v>9743</v>
      </c>
      <c r="G4903" s="9">
        <v>9411</v>
      </c>
      <c r="H4903" s="61">
        <v>2869</v>
      </c>
      <c r="I4903" s="9">
        <v>0</v>
      </c>
      <c r="J4903" s="9">
        <v>0</v>
      </c>
      <c r="K4903" s="9">
        <v>3547</v>
      </c>
      <c r="L4903" s="16">
        <v>0</v>
      </c>
      <c r="M4903" s="16">
        <v>0</v>
      </c>
      <c r="O4903" s="11">
        <f t="shared" si="929"/>
        <v>25570</v>
      </c>
      <c r="P4903" s="11">
        <v>1034</v>
      </c>
      <c r="Q4903" s="11">
        <f t="shared" si="928"/>
        <v>2513</v>
      </c>
      <c r="S4903" s="11">
        <f t="shared" ref="S4903:S4932" si="936">O4903-P4903</f>
        <v>24536</v>
      </c>
      <c r="T4903" s="11">
        <f t="shared" ref="T4903:T4932" si="937">SUM(L4903:M4903,V4903)</f>
        <v>24536</v>
      </c>
      <c r="U4903" s="11">
        <f t="shared" ref="U4903:U4932" si="938">S4903-S4902</f>
        <v>2163</v>
      </c>
      <c r="V4903" s="11">
        <f t="shared" si="927"/>
        <v>24536</v>
      </c>
      <c r="W4903" s="12">
        <f t="shared" ref="W4903:W4932" si="939">V4903/S4903</f>
        <v>1</v>
      </c>
      <c r="X4903" s="11">
        <f t="shared" ref="X4903:X4932" si="940">SUM(L4903:M4903)</f>
        <v>0</v>
      </c>
      <c r="Y4903" s="12">
        <f t="shared" ref="Y4903:Y4932" si="941">X4903/S4903</f>
        <v>0</v>
      </c>
      <c r="AH4903" s="11"/>
    </row>
    <row r="4904" spans="1:34">
      <c r="A4904" s="1">
        <v>39601</v>
      </c>
      <c r="B4904" s="7" t="s">
        <v>62</v>
      </c>
      <c r="C4904" s="8" t="str">
        <f t="shared" si="920"/>
        <v>Mon</v>
      </c>
      <c r="E4904" s="10">
        <v>0</v>
      </c>
      <c r="F4904" s="9">
        <v>10597</v>
      </c>
      <c r="G4904" s="9">
        <v>9996</v>
      </c>
      <c r="H4904" s="61">
        <v>3904</v>
      </c>
      <c r="I4904" s="9">
        <v>0</v>
      </c>
      <c r="J4904" s="9">
        <v>0</v>
      </c>
      <c r="K4904" s="9">
        <v>25657</v>
      </c>
      <c r="L4904" s="16">
        <v>0</v>
      </c>
      <c r="M4904" s="16">
        <v>0</v>
      </c>
      <c r="O4904" s="11">
        <f t="shared" si="929"/>
        <v>50154</v>
      </c>
      <c r="P4904" s="11">
        <v>23305</v>
      </c>
      <c r="Q4904" s="11">
        <f t="shared" si="928"/>
        <v>2352</v>
      </c>
      <c r="S4904" s="11">
        <f t="shared" si="936"/>
        <v>26849</v>
      </c>
      <c r="T4904" s="11">
        <f t="shared" si="937"/>
        <v>26849</v>
      </c>
      <c r="U4904" s="11">
        <f t="shared" si="938"/>
        <v>2313</v>
      </c>
      <c r="V4904" s="11">
        <f t="shared" si="927"/>
        <v>26849</v>
      </c>
      <c r="W4904" s="12">
        <f t="shared" si="939"/>
        <v>1</v>
      </c>
      <c r="X4904" s="11">
        <f t="shared" si="940"/>
        <v>0</v>
      </c>
      <c r="Y4904" s="12">
        <f t="shared" si="941"/>
        <v>0</v>
      </c>
      <c r="AH4904" s="11"/>
    </row>
    <row r="4905" spans="1:34">
      <c r="A4905" s="1">
        <v>39602</v>
      </c>
      <c r="B4905" s="7" t="s">
        <v>62</v>
      </c>
      <c r="C4905" s="8" t="str">
        <f t="shared" si="920"/>
        <v>Tue</v>
      </c>
      <c r="E4905" s="10">
        <v>0</v>
      </c>
      <c r="F4905" s="9">
        <v>10390</v>
      </c>
      <c r="G4905" s="9">
        <v>10029</v>
      </c>
      <c r="H4905" s="61">
        <v>3771</v>
      </c>
      <c r="I4905" s="9">
        <v>0</v>
      </c>
      <c r="J4905" s="9">
        <v>0</v>
      </c>
      <c r="K4905" s="9">
        <v>17872</v>
      </c>
      <c r="L4905" s="16">
        <v>0</v>
      </c>
      <c r="M4905" s="16">
        <v>0</v>
      </c>
      <c r="O4905" s="11">
        <f t="shared" si="929"/>
        <v>42062</v>
      </c>
      <c r="P4905" s="11">
        <v>15564</v>
      </c>
      <c r="Q4905" s="11">
        <f t="shared" si="928"/>
        <v>2308</v>
      </c>
      <c r="S4905" s="11">
        <f t="shared" si="936"/>
        <v>26498</v>
      </c>
      <c r="T4905" s="11">
        <f t="shared" si="937"/>
        <v>26498</v>
      </c>
      <c r="U4905" s="11">
        <f t="shared" si="938"/>
        <v>-351</v>
      </c>
      <c r="V4905" s="11">
        <f t="shared" si="927"/>
        <v>26498</v>
      </c>
      <c r="W4905" s="12">
        <f t="shared" si="939"/>
        <v>1</v>
      </c>
      <c r="X4905" s="11">
        <f t="shared" si="940"/>
        <v>0</v>
      </c>
      <c r="Y4905" s="12">
        <f t="shared" si="941"/>
        <v>0</v>
      </c>
      <c r="AH4905" s="11"/>
    </row>
    <row r="4906" spans="1:34">
      <c r="A4906" s="1">
        <v>39603</v>
      </c>
      <c r="B4906" s="7" t="s">
        <v>62</v>
      </c>
      <c r="C4906" s="8" t="str">
        <f t="shared" ref="C4906:C4969" si="942">IF(WEEKDAY(A4906)=1,"Sun",IF(WEEKDAY(A4906)=2,"Mon",IF(WEEKDAY(A4906)=3,"Tue",IF(WEEKDAY(A4906)=4,"Wed",IF(WEEKDAY(A4906)=5,"Thur",IF(WEEKDAY(A4906)=6,"Fri",IF(WEEKDAY(A4906)=7,"Sat")))))))</f>
        <v>Wed</v>
      </c>
      <c r="E4906" s="10">
        <v>0</v>
      </c>
      <c r="F4906" s="9">
        <v>10077</v>
      </c>
      <c r="G4906" s="9">
        <v>9974</v>
      </c>
      <c r="H4906" s="61">
        <v>3540</v>
      </c>
      <c r="I4906" s="9">
        <v>0</v>
      </c>
      <c r="J4906" s="9">
        <v>0</v>
      </c>
      <c r="K4906" s="9">
        <v>28848</v>
      </c>
      <c r="L4906" s="16">
        <v>0</v>
      </c>
      <c r="M4906" s="16">
        <v>0</v>
      </c>
      <c r="O4906" s="11">
        <f t="shared" si="929"/>
        <v>52439</v>
      </c>
      <c r="P4906" s="11">
        <v>26635</v>
      </c>
      <c r="Q4906" s="11">
        <f t="shared" si="928"/>
        <v>2213</v>
      </c>
      <c r="S4906" s="11">
        <f t="shared" si="936"/>
        <v>25804</v>
      </c>
      <c r="T4906" s="11">
        <f t="shared" si="937"/>
        <v>25804</v>
      </c>
      <c r="U4906" s="11">
        <f t="shared" si="938"/>
        <v>-694</v>
      </c>
      <c r="V4906" s="11">
        <f t="shared" si="927"/>
        <v>25804</v>
      </c>
      <c r="W4906" s="12">
        <f t="shared" si="939"/>
        <v>1</v>
      </c>
      <c r="X4906" s="11">
        <f t="shared" si="940"/>
        <v>0</v>
      </c>
      <c r="Y4906" s="12">
        <f t="shared" si="941"/>
        <v>0</v>
      </c>
      <c r="AH4906" s="11"/>
    </row>
    <row r="4907" spans="1:34">
      <c r="A4907" s="1">
        <v>39604</v>
      </c>
      <c r="B4907" s="7" t="s">
        <v>62</v>
      </c>
      <c r="C4907" s="8" t="str">
        <f t="shared" si="942"/>
        <v>Thur</v>
      </c>
      <c r="E4907" s="10">
        <v>0</v>
      </c>
      <c r="F4907" s="9">
        <v>9667</v>
      </c>
      <c r="G4907" s="9">
        <v>10073</v>
      </c>
      <c r="H4907" s="61">
        <v>3703</v>
      </c>
      <c r="I4907" s="9">
        <v>0</v>
      </c>
      <c r="J4907" s="9">
        <v>0</v>
      </c>
      <c r="K4907" s="9">
        <v>30246</v>
      </c>
      <c r="L4907" s="16">
        <v>0</v>
      </c>
      <c r="M4907" s="16">
        <v>0</v>
      </c>
      <c r="O4907" s="11">
        <f t="shared" si="929"/>
        <v>53689</v>
      </c>
      <c r="P4907" s="11">
        <v>28288</v>
      </c>
      <c r="Q4907" s="11">
        <f t="shared" si="928"/>
        <v>1958</v>
      </c>
      <c r="S4907" s="11">
        <f t="shared" si="936"/>
        <v>25401</v>
      </c>
      <c r="T4907" s="11">
        <f t="shared" si="937"/>
        <v>25401</v>
      </c>
      <c r="U4907" s="11">
        <f t="shared" si="938"/>
        <v>-403</v>
      </c>
      <c r="V4907" s="11">
        <f t="shared" si="927"/>
        <v>25401</v>
      </c>
      <c r="W4907" s="12">
        <f t="shared" si="939"/>
        <v>1</v>
      </c>
      <c r="X4907" s="11">
        <f t="shared" si="940"/>
        <v>0</v>
      </c>
      <c r="Y4907" s="12">
        <f t="shared" si="941"/>
        <v>0</v>
      </c>
      <c r="AH4907" s="11"/>
    </row>
    <row r="4908" spans="1:34">
      <c r="A4908" s="1">
        <v>39605</v>
      </c>
      <c r="B4908" s="7" t="s">
        <v>62</v>
      </c>
      <c r="C4908" s="8" t="str">
        <f t="shared" si="942"/>
        <v>Fri</v>
      </c>
      <c r="E4908" s="10">
        <v>0</v>
      </c>
      <c r="F4908" s="9">
        <v>8667</v>
      </c>
      <c r="G4908" s="9">
        <v>9378</v>
      </c>
      <c r="H4908" s="61">
        <v>2911</v>
      </c>
      <c r="I4908" s="9">
        <v>0</v>
      </c>
      <c r="J4908" s="9">
        <v>0</v>
      </c>
      <c r="K4908" s="9">
        <v>30942</v>
      </c>
      <c r="L4908" s="16">
        <v>0</v>
      </c>
      <c r="M4908" s="16">
        <v>0</v>
      </c>
      <c r="O4908" s="11">
        <f t="shared" si="929"/>
        <v>51898</v>
      </c>
      <c r="P4908" s="11">
        <v>28784</v>
      </c>
      <c r="Q4908" s="11">
        <f t="shared" si="928"/>
        <v>2158</v>
      </c>
      <c r="S4908" s="11">
        <f t="shared" si="936"/>
        <v>23114</v>
      </c>
      <c r="T4908" s="11">
        <f t="shared" si="937"/>
        <v>23114</v>
      </c>
      <c r="U4908" s="11">
        <f t="shared" si="938"/>
        <v>-2287</v>
      </c>
      <c r="V4908" s="11">
        <f t="shared" si="927"/>
        <v>23114</v>
      </c>
      <c r="W4908" s="12">
        <f t="shared" si="939"/>
        <v>1</v>
      </c>
      <c r="X4908" s="11">
        <f t="shared" si="940"/>
        <v>0</v>
      </c>
      <c r="Y4908" s="12">
        <f t="shared" si="941"/>
        <v>0</v>
      </c>
      <c r="AH4908" s="11"/>
    </row>
    <row r="4909" spans="1:34">
      <c r="A4909" s="1">
        <v>39606</v>
      </c>
      <c r="B4909" s="7" t="s">
        <v>62</v>
      </c>
      <c r="C4909" s="8" t="str">
        <f t="shared" si="942"/>
        <v>Sat</v>
      </c>
      <c r="E4909" s="10">
        <v>0</v>
      </c>
      <c r="F4909" s="9">
        <v>7623</v>
      </c>
      <c r="G4909" s="9">
        <v>8607</v>
      </c>
      <c r="H4909" s="61">
        <v>1718</v>
      </c>
      <c r="I4909" s="9">
        <v>0</v>
      </c>
      <c r="J4909" s="9">
        <v>0</v>
      </c>
      <c r="K4909" s="9">
        <v>24670</v>
      </c>
      <c r="L4909" s="16">
        <v>0</v>
      </c>
      <c r="M4909" s="16">
        <v>0</v>
      </c>
      <c r="O4909" s="11">
        <f t="shared" si="929"/>
        <v>42618</v>
      </c>
      <c r="P4909" s="11">
        <v>22843</v>
      </c>
      <c r="Q4909" s="11">
        <f t="shared" si="928"/>
        <v>1827</v>
      </c>
      <c r="S4909" s="11">
        <f t="shared" si="936"/>
        <v>19775</v>
      </c>
      <c r="T4909" s="11">
        <f t="shared" si="937"/>
        <v>19775</v>
      </c>
      <c r="U4909" s="11">
        <f t="shared" si="938"/>
        <v>-3339</v>
      </c>
      <c r="V4909" s="11">
        <f t="shared" si="927"/>
        <v>19775</v>
      </c>
      <c r="W4909" s="12">
        <f t="shared" si="939"/>
        <v>1</v>
      </c>
      <c r="X4909" s="11">
        <f t="shared" si="940"/>
        <v>0</v>
      </c>
      <c r="Y4909" s="12">
        <f t="shared" si="941"/>
        <v>0</v>
      </c>
      <c r="AH4909" s="11"/>
    </row>
    <row r="4910" spans="1:34">
      <c r="A4910" s="1">
        <v>39607</v>
      </c>
      <c r="B4910" s="7" t="s">
        <v>62</v>
      </c>
      <c r="C4910" s="8" t="str">
        <f t="shared" si="942"/>
        <v>Sun</v>
      </c>
      <c r="E4910" s="10">
        <v>0</v>
      </c>
      <c r="F4910" s="9">
        <v>8933</v>
      </c>
      <c r="G4910" s="9">
        <v>8541</v>
      </c>
      <c r="H4910" s="61">
        <v>2305</v>
      </c>
      <c r="I4910" s="9">
        <v>0</v>
      </c>
      <c r="J4910" s="9">
        <v>0</v>
      </c>
      <c r="K4910" s="9">
        <v>28258</v>
      </c>
      <c r="L4910" s="16">
        <v>0</v>
      </c>
      <c r="M4910" s="16">
        <v>0</v>
      </c>
      <c r="O4910" s="11">
        <f t="shared" si="929"/>
        <v>48037</v>
      </c>
      <c r="P4910" s="11">
        <v>26476</v>
      </c>
      <c r="Q4910" s="11">
        <f t="shared" si="928"/>
        <v>1782</v>
      </c>
      <c r="S4910" s="11">
        <f t="shared" si="936"/>
        <v>21561</v>
      </c>
      <c r="T4910" s="11">
        <f t="shared" si="937"/>
        <v>21561</v>
      </c>
      <c r="U4910" s="11">
        <f t="shared" si="938"/>
        <v>1786</v>
      </c>
      <c r="V4910" s="11">
        <f t="shared" si="927"/>
        <v>21561</v>
      </c>
      <c r="W4910" s="12">
        <f t="shared" si="939"/>
        <v>1</v>
      </c>
      <c r="X4910" s="11">
        <f t="shared" si="940"/>
        <v>0</v>
      </c>
      <c r="Y4910" s="12">
        <f t="shared" si="941"/>
        <v>0</v>
      </c>
      <c r="AH4910" s="11"/>
    </row>
    <row r="4911" spans="1:34">
      <c r="A4911" s="1">
        <v>39608</v>
      </c>
      <c r="B4911" s="7" t="s">
        <v>62</v>
      </c>
      <c r="C4911" s="8" t="str">
        <f t="shared" si="942"/>
        <v>Mon</v>
      </c>
      <c r="E4911" s="10">
        <v>0</v>
      </c>
      <c r="F4911" s="9">
        <v>12253</v>
      </c>
      <c r="G4911" s="9">
        <v>4065</v>
      </c>
      <c r="H4911" s="61">
        <v>6020</v>
      </c>
      <c r="I4911" s="9">
        <v>0</v>
      </c>
      <c r="J4911" s="9">
        <v>0</v>
      </c>
      <c r="K4911" s="9">
        <v>35640</v>
      </c>
      <c r="L4911" s="16">
        <v>0</v>
      </c>
      <c r="M4911" s="16">
        <v>0</v>
      </c>
      <c r="O4911" s="11">
        <f t="shared" si="929"/>
        <v>57978</v>
      </c>
      <c r="P4911" s="11">
        <v>33896</v>
      </c>
      <c r="Q4911" s="11">
        <f t="shared" si="928"/>
        <v>1744</v>
      </c>
      <c r="S4911" s="11">
        <f t="shared" si="936"/>
        <v>24082</v>
      </c>
      <c r="T4911" s="11">
        <f t="shared" si="937"/>
        <v>24082</v>
      </c>
      <c r="U4911" s="11">
        <f t="shared" si="938"/>
        <v>2521</v>
      </c>
      <c r="V4911" s="11">
        <f t="shared" si="927"/>
        <v>24082</v>
      </c>
      <c r="W4911" s="12">
        <f t="shared" si="939"/>
        <v>1</v>
      </c>
      <c r="X4911" s="11">
        <f t="shared" si="940"/>
        <v>0</v>
      </c>
      <c r="Y4911" s="12">
        <f t="shared" si="941"/>
        <v>0</v>
      </c>
      <c r="AH4911" s="11"/>
    </row>
    <row r="4912" spans="1:34">
      <c r="A4912" s="1">
        <v>39609</v>
      </c>
      <c r="B4912" s="7" t="s">
        <v>62</v>
      </c>
      <c r="C4912" s="8" t="str">
        <f t="shared" si="942"/>
        <v>Tue</v>
      </c>
      <c r="E4912" s="10">
        <v>0</v>
      </c>
      <c r="F4912" s="9">
        <v>10882</v>
      </c>
      <c r="G4912" s="9">
        <v>4988</v>
      </c>
      <c r="H4912" s="61">
        <v>6790</v>
      </c>
      <c r="I4912" s="9">
        <v>0</v>
      </c>
      <c r="J4912" s="9">
        <v>0</v>
      </c>
      <c r="K4912" s="9">
        <v>32470</v>
      </c>
      <c r="L4912" s="16">
        <v>0</v>
      </c>
      <c r="M4912" s="16">
        <v>0</v>
      </c>
      <c r="O4912" s="11">
        <f t="shared" si="929"/>
        <v>55130</v>
      </c>
      <c r="P4912" s="11">
        <v>30432</v>
      </c>
      <c r="Q4912" s="11">
        <f t="shared" si="928"/>
        <v>2038</v>
      </c>
      <c r="S4912" s="11">
        <f t="shared" si="936"/>
        <v>24698</v>
      </c>
      <c r="T4912" s="11">
        <f t="shared" si="937"/>
        <v>24698</v>
      </c>
      <c r="U4912" s="11">
        <f t="shared" si="938"/>
        <v>616</v>
      </c>
      <c r="V4912" s="11">
        <f t="shared" si="927"/>
        <v>24698</v>
      </c>
      <c r="W4912" s="12">
        <f t="shared" si="939"/>
        <v>1</v>
      </c>
      <c r="X4912" s="11">
        <f t="shared" si="940"/>
        <v>0</v>
      </c>
      <c r="Y4912" s="12">
        <f t="shared" si="941"/>
        <v>0</v>
      </c>
      <c r="AH4912" s="11"/>
    </row>
    <row r="4913" spans="1:34">
      <c r="A4913" s="1">
        <v>39610</v>
      </c>
      <c r="B4913" s="7" t="s">
        <v>62</v>
      </c>
      <c r="C4913" s="8" t="str">
        <f t="shared" si="942"/>
        <v>Wed</v>
      </c>
      <c r="E4913" s="10">
        <v>0</v>
      </c>
      <c r="F4913" s="9">
        <v>11233</v>
      </c>
      <c r="G4913" s="9">
        <v>4971</v>
      </c>
      <c r="H4913" s="61">
        <v>7049</v>
      </c>
      <c r="I4913" s="9">
        <v>0</v>
      </c>
      <c r="J4913" s="9">
        <v>0</v>
      </c>
      <c r="K4913" s="9">
        <v>29085</v>
      </c>
      <c r="L4913" s="16">
        <v>0</v>
      </c>
      <c r="M4913" s="16">
        <v>0</v>
      </c>
      <c r="O4913" s="11">
        <f t="shared" si="929"/>
        <v>52338</v>
      </c>
      <c r="P4913" s="11">
        <v>27437</v>
      </c>
      <c r="Q4913" s="11">
        <f t="shared" si="928"/>
        <v>1648</v>
      </c>
      <c r="S4913" s="11">
        <f t="shared" si="936"/>
        <v>24901</v>
      </c>
      <c r="T4913" s="11">
        <f t="shared" si="937"/>
        <v>24901</v>
      </c>
      <c r="U4913" s="11">
        <f t="shared" si="938"/>
        <v>203</v>
      </c>
      <c r="V4913" s="11">
        <f t="shared" si="927"/>
        <v>24901</v>
      </c>
      <c r="W4913" s="12">
        <f t="shared" si="939"/>
        <v>1</v>
      </c>
      <c r="X4913" s="11">
        <f t="shared" si="940"/>
        <v>0</v>
      </c>
      <c r="Y4913" s="12">
        <f t="shared" si="941"/>
        <v>0</v>
      </c>
      <c r="AH4913" s="11"/>
    </row>
    <row r="4914" spans="1:34">
      <c r="A4914" s="1">
        <v>39611</v>
      </c>
      <c r="B4914" s="7" t="s">
        <v>62</v>
      </c>
      <c r="C4914" s="8" t="str">
        <f t="shared" si="942"/>
        <v>Thur</v>
      </c>
      <c r="E4914" s="10">
        <v>0</v>
      </c>
      <c r="F4914" s="9">
        <v>11189</v>
      </c>
      <c r="G4914" s="9">
        <v>4777</v>
      </c>
      <c r="H4914" s="61">
        <v>6967</v>
      </c>
      <c r="I4914" s="9">
        <v>0</v>
      </c>
      <c r="J4914" s="9">
        <v>0</v>
      </c>
      <c r="K4914" s="9">
        <v>28964</v>
      </c>
      <c r="L4914" s="16">
        <v>0</v>
      </c>
      <c r="M4914" s="16">
        <v>0</v>
      </c>
      <c r="O4914" s="11">
        <f t="shared" si="929"/>
        <v>51897</v>
      </c>
      <c r="P4914" s="11">
        <v>27416</v>
      </c>
      <c r="Q4914" s="11">
        <f t="shared" si="928"/>
        <v>1548</v>
      </c>
      <c r="S4914" s="11">
        <f t="shared" si="936"/>
        <v>24481</v>
      </c>
      <c r="T4914" s="11">
        <f t="shared" si="937"/>
        <v>24481</v>
      </c>
      <c r="U4914" s="11">
        <f t="shared" si="938"/>
        <v>-420</v>
      </c>
      <c r="V4914" s="11">
        <f t="shared" si="927"/>
        <v>24481</v>
      </c>
      <c r="W4914" s="12">
        <f t="shared" si="939"/>
        <v>1</v>
      </c>
      <c r="X4914" s="11">
        <f t="shared" si="940"/>
        <v>0</v>
      </c>
      <c r="Y4914" s="12">
        <f t="shared" si="941"/>
        <v>0</v>
      </c>
      <c r="AH4914" s="11"/>
    </row>
    <row r="4915" spans="1:34">
      <c r="A4915" s="1">
        <v>39612</v>
      </c>
      <c r="B4915" s="7" t="s">
        <v>62</v>
      </c>
      <c r="C4915" s="8" t="str">
        <f t="shared" si="942"/>
        <v>Fri</v>
      </c>
      <c r="E4915" s="10">
        <v>0</v>
      </c>
      <c r="F4915" s="9">
        <v>10506</v>
      </c>
      <c r="G4915" s="9">
        <v>3990</v>
      </c>
      <c r="H4915" s="61">
        <v>6538</v>
      </c>
      <c r="I4915" s="9">
        <v>0</v>
      </c>
      <c r="J4915" s="9">
        <v>0</v>
      </c>
      <c r="K4915" s="9">
        <v>28941</v>
      </c>
      <c r="L4915" s="16">
        <v>0</v>
      </c>
      <c r="M4915" s="16">
        <v>0</v>
      </c>
      <c r="O4915" s="11">
        <f t="shared" si="929"/>
        <v>49975</v>
      </c>
      <c r="P4915" s="11">
        <v>27052</v>
      </c>
      <c r="Q4915" s="11">
        <f t="shared" si="928"/>
        <v>1889</v>
      </c>
      <c r="S4915" s="11">
        <f t="shared" si="936"/>
        <v>22923</v>
      </c>
      <c r="T4915" s="11">
        <f t="shared" si="937"/>
        <v>22923</v>
      </c>
      <c r="U4915" s="11">
        <f t="shared" si="938"/>
        <v>-1558</v>
      </c>
      <c r="V4915" s="11">
        <f t="shared" si="927"/>
        <v>22923</v>
      </c>
      <c r="W4915" s="12">
        <f t="shared" si="939"/>
        <v>1</v>
      </c>
      <c r="X4915" s="11">
        <f t="shared" si="940"/>
        <v>0</v>
      </c>
      <c r="Y4915" s="12">
        <f t="shared" si="941"/>
        <v>0</v>
      </c>
      <c r="AH4915" s="11"/>
    </row>
    <row r="4916" spans="1:34">
      <c r="A4916" s="1">
        <v>39613</v>
      </c>
      <c r="B4916" s="7" t="s">
        <v>62</v>
      </c>
      <c r="C4916" s="8" t="str">
        <f t="shared" si="942"/>
        <v>Sat</v>
      </c>
      <c r="E4916" s="10">
        <v>0</v>
      </c>
      <c r="F4916" s="9">
        <v>9967</v>
      </c>
      <c r="G4916" s="9">
        <v>3248</v>
      </c>
      <c r="H4916" s="61">
        <v>5721</v>
      </c>
      <c r="I4916" s="9">
        <v>0</v>
      </c>
      <c r="J4916" s="9">
        <v>0</v>
      </c>
      <c r="K4916" s="9">
        <v>26532</v>
      </c>
      <c r="L4916" s="16">
        <v>0</v>
      </c>
      <c r="M4916" s="16">
        <v>0</v>
      </c>
      <c r="O4916" s="11">
        <f t="shared" si="929"/>
        <v>45468</v>
      </c>
      <c r="P4916" s="11">
        <v>24535</v>
      </c>
      <c r="Q4916" s="11">
        <f t="shared" si="928"/>
        <v>1997</v>
      </c>
      <c r="S4916" s="11">
        <f t="shared" si="936"/>
        <v>20933</v>
      </c>
      <c r="T4916" s="11">
        <f t="shared" si="937"/>
        <v>20933</v>
      </c>
      <c r="U4916" s="11">
        <f t="shared" si="938"/>
        <v>-1990</v>
      </c>
      <c r="V4916" s="11">
        <f t="shared" si="927"/>
        <v>20933</v>
      </c>
      <c r="W4916" s="12">
        <f t="shared" si="939"/>
        <v>1</v>
      </c>
      <c r="X4916" s="11">
        <f t="shared" si="940"/>
        <v>0</v>
      </c>
      <c r="Y4916" s="12">
        <f t="shared" si="941"/>
        <v>0</v>
      </c>
      <c r="AH4916" s="11"/>
    </row>
    <row r="4917" spans="1:34">
      <c r="A4917" s="1">
        <v>39614</v>
      </c>
      <c r="B4917" s="7" t="s">
        <v>62</v>
      </c>
      <c r="C4917" s="8" t="str">
        <f t="shared" si="942"/>
        <v>Sun</v>
      </c>
      <c r="E4917" s="10">
        <v>0</v>
      </c>
      <c r="F4917" s="9">
        <v>10281</v>
      </c>
      <c r="G4917" s="9">
        <v>3639</v>
      </c>
      <c r="H4917" s="61">
        <v>6091</v>
      </c>
      <c r="I4917" s="9">
        <v>0</v>
      </c>
      <c r="J4917" s="9">
        <v>0</v>
      </c>
      <c r="K4917" s="9">
        <v>26993</v>
      </c>
      <c r="L4917" s="16">
        <v>0</v>
      </c>
      <c r="M4917" s="16">
        <v>0</v>
      </c>
      <c r="O4917" s="11">
        <f t="shared" si="929"/>
        <v>47004</v>
      </c>
      <c r="P4917" s="11">
        <v>25188</v>
      </c>
      <c r="Q4917" s="11">
        <f t="shared" si="928"/>
        <v>1805</v>
      </c>
      <c r="S4917" s="11">
        <f t="shared" si="936"/>
        <v>21816</v>
      </c>
      <c r="T4917" s="11">
        <f t="shared" si="937"/>
        <v>21816</v>
      </c>
      <c r="U4917" s="11">
        <f t="shared" si="938"/>
        <v>883</v>
      </c>
      <c r="V4917" s="11">
        <f t="shared" si="927"/>
        <v>21816</v>
      </c>
      <c r="W4917" s="12">
        <f t="shared" si="939"/>
        <v>1</v>
      </c>
      <c r="X4917" s="11">
        <f t="shared" si="940"/>
        <v>0</v>
      </c>
      <c r="Y4917" s="12">
        <f t="shared" si="941"/>
        <v>0</v>
      </c>
      <c r="AH4917" s="11"/>
    </row>
    <row r="4918" spans="1:34">
      <c r="A4918" s="1">
        <v>39615</v>
      </c>
      <c r="B4918" s="7" t="s">
        <v>62</v>
      </c>
      <c r="C4918" s="8" t="str">
        <f t="shared" si="942"/>
        <v>Mon</v>
      </c>
      <c r="E4918" s="10">
        <v>0</v>
      </c>
      <c r="F4918" s="9">
        <v>11037</v>
      </c>
      <c r="G4918" s="9">
        <v>4519</v>
      </c>
      <c r="H4918" s="61">
        <v>6941</v>
      </c>
      <c r="I4918" s="9">
        <v>0</v>
      </c>
      <c r="J4918" s="9">
        <v>0</v>
      </c>
      <c r="K4918" s="9">
        <v>17724</v>
      </c>
      <c r="L4918" s="16">
        <v>0</v>
      </c>
      <c r="M4918" s="16">
        <v>0</v>
      </c>
      <c r="O4918" s="11">
        <f t="shared" si="929"/>
        <v>40221</v>
      </c>
      <c r="P4918" s="11">
        <v>15705</v>
      </c>
      <c r="Q4918" s="11">
        <f t="shared" si="928"/>
        <v>2019</v>
      </c>
      <c r="S4918" s="11">
        <f t="shared" si="936"/>
        <v>24516</v>
      </c>
      <c r="T4918" s="11">
        <f t="shared" si="937"/>
        <v>24516</v>
      </c>
      <c r="U4918" s="11">
        <f t="shared" si="938"/>
        <v>2700</v>
      </c>
      <c r="V4918" s="11">
        <f t="shared" si="927"/>
        <v>24516</v>
      </c>
      <c r="W4918" s="12">
        <f t="shared" si="939"/>
        <v>1</v>
      </c>
      <c r="X4918" s="11">
        <f t="shared" si="940"/>
        <v>0</v>
      </c>
      <c r="Y4918" s="12">
        <f t="shared" si="941"/>
        <v>0</v>
      </c>
      <c r="AH4918" s="11"/>
    </row>
    <row r="4919" spans="1:34">
      <c r="A4919" s="1">
        <v>39616</v>
      </c>
      <c r="B4919" s="7" t="s">
        <v>62</v>
      </c>
      <c r="C4919" s="8" t="str">
        <f t="shared" si="942"/>
        <v>Tue</v>
      </c>
      <c r="E4919" s="10">
        <v>0</v>
      </c>
      <c r="F4919" s="9">
        <v>11357</v>
      </c>
      <c r="G4919" s="9">
        <v>4681</v>
      </c>
      <c r="H4919" s="61">
        <v>7075</v>
      </c>
      <c r="I4919" s="9">
        <v>0</v>
      </c>
      <c r="J4919" s="9">
        <v>0</v>
      </c>
      <c r="K4919" s="9">
        <v>20265</v>
      </c>
      <c r="L4919" s="16">
        <v>0</v>
      </c>
      <c r="M4919" s="16">
        <v>0</v>
      </c>
      <c r="O4919" s="11">
        <f t="shared" si="929"/>
        <v>43378</v>
      </c>
      <c r="P4919" s="11">
        <v>18186</v>
      </c>
      <c r="Q4919" s="11">
        <f t="shared" si="928"/>
        <v>2079</v>
      </c>
      <c r="S4919" s="11">
        <f t="shared" si="936"/>
        <v>25192</v>
      </c>
      <c r="T4919" s="11">
        <f t="shared" si="937"/>
        <v>25192</v>
      </c>
      <c r="U4919" s="11">
        <f t="shared" si="938"/>
        <v>676</v>
      </c>
      <c r="V4919" s="11">
        <f t="shared" si="927"/>
        <v>25192</v>
      </c>
      <c r="W4919" s="12">
        <f t="shared" si="939"/>
        <v>1</v>
      </c>
      <c r="X4919" s="11">
        <f t="shared" si="940"/>
        <v>0</v>
      </c>
      <c r="Y4919" s="12">
        <f t="shared" si="941"/>
        <v>0</v>
      </c>
      <c r="AH4919" s="11"/>
    </row>
    <row r="4920" spans="1:34">
      <c r="A4920" s="1">
        <v>39617</v>
      </c>
      <c r="B4920" s="7" t="s">
        <v>62</v>
      </c>
      <c r="C4920" s="8" t="str">
        <f t="shared" si="942"/>
        <v>Wed</v>
      </c>
      <c r="E4920" s="10">
        <v>0</v>
      </c>
      <c r="F4920" s="9">
        <v>11493</v>
      </c>
      <c r="G4920" s="9">
        <v>4790</v>
      </c>
      <c r="H4920" s="61">
        <v>7004</v>
      </c>
      <c r="I4920" s="9">
        <v>0</v>
      </c>
      <c r="J4920" s="9">
        <v>0</v>
      </c>
      <c r="K4920" s="9">
        <v>2351</v>
      </c>
      <c r="L4920" s="16">
        <v>0</v>
      </c>
      <c r="M4920" s="16">
        <v>0</v>
      </c>
      <c r="O4920" s="11">
        <f t="shared" si="929"/>
        <v>25638</v>
      </c>
      <c r="P4920" s="11">
        <v>0</v>
      </c>
      <c r="Q4920" s="11">
        <f t="shared" si="928"/>
        <v>2351</v>
      </c>
      <c r="S4920" s="11">
        <f t="shared" si="936"/>
        <v>25638</v>
      </c>
      <c r="T4920" s="11">
        <f t="shared" si="937"/>
        <v>25638</v>
      </c>
      <c r="U4920" s="11">
        <f t="shared" si="938"/>
        <v>446</v>
      </c>
      <c r="V4920" s="11">
        <f t="shared" si="927"/>
        <v>25638</v>
      </c>
      <c r="W4920" s="12">
        <f t="shared" si="939"/>
        <v>1</v>
      </c>
      <c r="X4920" s="11">
        <f t="shared" si="940"/>
        <v>0</v>
      </c>
      <c r="Y4920" s="12">
        <f t="shared" si="941"/>
        <v>0</v>
      </c>
      <c r="AH4920" s="11"/>
    </row>
    <row r="4921" spans="1:34">
      <c r="A4921" s="1">
        <v>39618</v>
      </c>
      <c r="B4921" s="7" t="s">
        <v>62</v>
      </c>
      <c r="C4921" s="8" t="str">
        <f t="shared" si="942"/>
        <v>Thur</v>
      </c>
      <c r="E4921" s="10">
        <v>0</v>
      </c>
      <c r="F4921" s="9">
        <v>11794</v>
      </c>
      <c r="G4921" s="9">
        <v>4954</v>
      </c>
      <c r="H4921" s="61">
        <v>7054</v>
      </c>
      <c r="I4921" s="9">
        <v>0</v>
      </c>
      <c r="J4921" s="9">
        <v>0</v>
      </c>
      <c r="K4921" s="9">
        <v>2486</v>
      </c>
      <c r="L4921" s="16">
        <v>0</v>
      </c>
      <c r="M4921" s="16">
        <v>0</v>
      </c>
      <c r="O4921" s="11">
        <f t="shared" si="929"/>
        <v>26288</v>
      </c>
      <c r="P4921" s="11">
        <v>0</v>
      </c>
      <c r="Q4921" s="11">
        <f t="shared" si="928"/>
        <v>2486</v>
      </c>
      <c r="S4921" s="11">
        <f t="shared" si="936"/>
        <v>26288</v>
      </c>
      <c r="T4921" s="11">
        <f t="shared" si="937"/>
        <v>26288</v>
      </c>
      <c r="U4921" s="11">
        <f t="shared" si="938"/>
        <v>650</v>
      </c>
      <c r="V4921" s="11">
        <f t="shared" si="927"/>
        <v>26288</v>
      </c>
      <c r="W4921" s="12">
        <f t="shared" si="939"/>
        <v>1</v>
      </c>
      <c r="X4921" s="11">
        <f t="shared" si="940"/>
        <v>0</v>
      </c>
      <c r="Y4921" s="12">
        <f t="shared" si="941"/>
        <v>0</v>
      </c>
      <c r="AH4921" s="11"/>
    </row>
    <row r="4922" spans="1:34">
      <c r="A4922" s="1">
        <v>39619</v>
      </c>
      <c r="B4922" s="7" t="s">
        <v>62</v>
      </c>
      <c r="C4922" s="8" t="str">
        <f t="shared" si="942"/>
        <v>Fri</v>
      </c>
      <c r="E4922" s="10">
        <v>0</v>
      </c>
      <c r="F4922" s="9">
        <v>10805</v>
      </c>
      <c r="G4922" s="9">
        <v>4046</v>
      </c>
      <c r="H4922" s="61">
        <v>6371</v>
      </c>
      <c r="I4922" s="9">
        <v>0</v>
      </c>
      <c r="J4922" s="9">
        <v>0</v>
      </c>
      <c r="K4922" s="9">
        <v>3486</v>
      </c>
      <c r="L4922" s="16">
        <v>0</v>
      </c>
      <c r="M4922" s="16">
        <v>0</v>
      </c>
      <c r="O4922" s="11">
        <f t="shared" si="929"/>
        <v>24708</v>
      </c>
      <c r="P4922" s="11">
        <v>1055</v>
      </c>
      <c r="Q4922" s="11">
        <f t="shared" si="928"/>
        <v>2431</v>
      </c>
      <c r="S4922" s="11">
        <f t="shared" si="936"/>
        <v>23653</v>
      </c>
      <c r="T4922" s="11">
        <f t="shared" si="937"/>
        <v>23653</v>
      </c>
      <c r="U4922" s="11">
        <f t="shared" si="938"/>
        <v>-2635</v>
      </c>
      <c r="V4922" s="11">
        <f t="shared" si="927"/>
        <v>23653</v>
      </c>
      <c r="W4922" s="12">
        <f t="shared" si="939"/>
        <v>1</v>
      </c>
      <c r="X4922" s="11">
        <f t="shared" si="940"/>
        <v>0</v>
      </c>
      <c r="Y4922" s="12">
        <f t="shared" si="941"/>
        <v>0</v>
      </c>
      <c r="AH4922" s="11"/>
    </row>
    <row r="4923" spans="1:34">
      <c r="A4923" s="1">
        <v>39620</v>
      </c>
      <c r="B4923" s="7" t="s">
        <v>62</v>
      </c>
      <c r="C4923" s="8" t="str">
        <f t="shared" si="942"/>
        <v>Sat</v>
      </c>
      <c r="E4923" s="10">
        <v>0</v>
      </c>
      <c r="F4923" s="9">
        <v>10236</v>
      </c>
      <c r="G4923" s="9">
        <v>3422</v>
      </c>
      <c r="H4923" s="61">
        <v>5679</v>
      </c>
      <c r="I4923" s="9">
        <v>0</v>
      </c>
      <c r="J4923" s="9">
        <v>0</v>
      </c>
      <c r="K4923" s="9">
        <v>19351</v>
      </c>
      <c r="L4923" s="16">
        <v>0</v>
      </c>
      <c r="M4923" s="16">
        <v>0</v>
      </c>
      <c r="O4923" s="11">
        <f t="shared" si="929"/>
        <v>38688</v>
      </c>
      <c r="P4923" s="11">
        <v>17541</v>
      </c>
      <c r="Q4923" s="11">
        <f t="shared" si="928"/>
        <v>1810</v>
      </c>
      <c r="S4923" s="11">
        <f t="shared" si="936"/>
        <v>21147</v>
      </c>
      <c r="T4923" s="11">
        <f t="shared" si="937"/>
        <v>21147</v>
      </c>
      <c r="U4923" s="11">
        <f t="shared" si="938"/>
        <v>-2506</v>
      </c>
      <c r="V4923" s="11">
        <f t="shared" si="927"/>
        <v>21147</v>
      </c>
      <c r="W4923" s="12">
        <f t="shared" si="939"/>
        <v>1</v>
      </c>
      <c r="X4923" s="11">
        <f t="shared" si="940"/>
        <v>0</v>
      </c>
      <c r="Y4923" s="12">
        <f t="shared" si="941"/>
        <v>0</v>
      </c>
      <c r="AH4923" s="11"/>
    </row>
    <row r="4924" spans="1:34">
      <c r="A4924" s="1">
        <v>39621</v>
      </c>
      <c r="B4924" s="7" t="s">
        <v>62</v>
      </c>
      <c r="C4924" s="8" t="str">
        <f t="shared" si="942"/>
        <v>Sun</v>
      </c>
      <c r="E4924" s="10">
        <v>0</v>
      </c>
      <c r="F4924" s="9">
        <v>10574</v>
      </c>
      <c r="G4924" s="9">
        <v>3828</v>
      </c>
      <c r="H4924" s="61">
        <v>6146</v>
      </c>
      <c r="I4924" s="9">
        <v>0</v>
      </c>
      <c r="J4924" s="9">
        <v>0</v>
      </c>
      <c r="K4924" s="9">
        <v>4109</v>
      </c>
      <c r="L4924" s="16">
        <v>0</v>
      </c>
      <c r="M4924" s="16">
        <v>0</v>
      </c>
      <c r="O4924" s="11">
        <f t="shared" si="929"/>
        <v>24657</v>
      </c>
      <c r="P4924" s="11">
        <v>1784</v>
      </c>
      <c r="Q4924" s="11">
        <f t="shared" si="928"/>
        <v>2325</v>
      </c>
      <c r="S4924" s="11">
        <f t="shared" si="936"/>
        <v>22873</v>
      </c>
      <c r="T4924" s="11">
        <f t="shared" si="937"/>
        <v>22873</v>
      </c>
      <c r="U4924" s="11">
        <f t="shared" si="938"/>
        <v>1726</v>
      </c>
      <c r="V4924" s="11">
        <f t="shared" si="927"/>
        <v>22873</v>
      </c>
      <c r="W4924" s="12">
        <f t="shared" si="939"/>
        <v>1</v>
      </c>
      <c r="X4924" s="11">
        <f t="shared" si="940"/>
        <v>0</v>
      </c>
      <c r="Y4924" s="12">
        <f t="shared" si="941"/>
        <v>0</v>
      </c>
      <c r="AH4924" s="11"/>
    </row>
    <row r="4925" spans="1:34">
      <c r="A4925" s="1">
        <v>39622</v>
      </c>
      <c r="B4925" s="7" t="s">
        <v>62</v>
      </c>
      <c r="C4925" s="8" t="str">
        <f t="shared" si="942"/>
        <v>Mon</v>
      </c>
      <c r="E4925" s="10">
        <v>0</v>
      </c>
      <c r="F4925" s="9">
        <v>11001</v>
      </c>
      <c r="G4925" s="9">
        <v>4499</v>
      </c>
      <c r="H4925" s="61">
        <v>7066</v>
      </c>
      <c r="I4925" s="9">
        <v>0</v>
      </c>
      <c r="J4925" s="9">
        <v>0</v>
      </c>
      <c r="K4925" s="9">
        <v>22671</v>
      </c>
      <c r="L4925" s="16">
        <v>0</v>
      </c>
      <c r="M4925" s="16">
        <v>0</v>
      </c>
      <c r="O4925" s="11">
        <f t="shared" si="929"/>
        <v>45237</v>
      </c>
      <c r="P4925" s="11">
        <v>20738</v>
      </c>
      <c r="Q4925" s="11">
        <f t="shared" si="928"/>
        <v>1933</v>
      </c>
      <c r="S4925" s="11">
        <f t="shared" si="936"/>
        <v>24499</v>
      </c>
      <c r="T4925" s="11">
        <f t="shared" si="937"/>
        <v>24499</v>
      </c>
      <c r="U4925" s="11">
        <f t="shared" si="938"/>
        <v>1626</v>
      </c>
      <c r="V4925" s="11">
        <f t="shared" si="927"/>
        <v>24499</v>
      </c>
      <c r="W4925" s="12">
        <f t="shared" si="939"/>
        <v>1</v>
      </c>
      <c r="X4925" s="11">
        <f t="shared" si="940"/>
        <v>0</v>
      </c>
      <c r="Y4925" s="12">
        <f t="shared" si="941"/>
        <v>0</v>
      </c>
      <c r="AH4925" s="11"/>
    </row>
    <row r="4926" spans="1:34">
      <c r="A4926" s="1">
        <v>39623</v>
      </c>
      <c r="B4926" s="7" t="s">
        <v>62</v>
      </c>
      <c r="C4926" s="8" t="str">
        <f t="shared" si="942"/>
        <v>Tue</v>
      </c>
      <c r="E4926" s="10">
        <v>0</v>
      </c>
      <c r="F4926" s="9">
        <v>10876</v>
      </c>
      <c r="G4926" s="9">
        <v>4520</v>
      </c>
      <c r="H4926" s="61">
        <v>6942</v>
      </c>
      <c r="I4926" s="9">
        <v>0</v>
      </c>
      <c r="J4926" s="9">
        <v>0</v>
      </c>
      <c r="K4926" s="9">
        <v>22045</v>
      </c>
      <c r="L4926" s="16">
        <v>0</v>
      </c>
      <c r="M4926" s="16">
        <v>0</v>
      </c>
      <c r="O4926" s="11">
        <f t="shared" si="929"/>
        <v>44383</v>
      </c>
      <c r="P4926" s="11">
        <v>20152</v>
      </c>
      <c r="Q4926" s="11">
        <f t="shared" si="928"/>
        <v>1893</v>
      </c>
      <c r="S4926" s="11">
        <f t="shared" si="936"/>
        <v>24231</v>
      </c>
      <c r="T4926" s="11">
        <f t="shared" si="937"/>
        <v>24231</v>
      </c>
      <c r="U4926" s="11">
        <f t="shared" si="938"/>
        <v>-268</v>
      </c>
      <c r="V4926" s="11">
        <f t="shared" si="927"/>
        <v>24231</v>
      </c>
      <c r="W4926" s="12">
        <f t="shared" si="939"/>
        <v>1</v>
      </c>
      <c r="X4926" s="11">
        <f t="shared" si="940"/>
        <v>0</v>
      </c>
      <c r="Y4926" s="12">
        <f t="shared" si="941"/>
        <v>0</v>
      </c>
      <c r="AH4926" s="11"/>
    </row>
    <row r="4927" spans="1:34">
      <c r="A4927" s="1">
        <v>39624</v>
      </c>
      <c r="B4927" s="7" t="s">
        <v>62</v>
      </c>
      <c r="C4927" s="8" t="str">
        <f t="shared" si="942"/>
        <v>Wed</v>
      </c>
      <c r="E4927" s="10">
        <v>0</v>
      </c>
      <c r="F4927" s="9">
        <v>10885</v>
      </c>
      <c r="G4927" s="9">
        <v>4391</v>
      </c>
      <c r="H4927" s="61">
        <v>6940</v>
      </c>
      <c r="I4927" s="9">
        <v>0</v>
      </c>
      <c r="J4927" s="9">
        <v>0</v>
      </c>
      <c r="K4927" s="9">
        <v>30169</v>
      </c>
      <c r="L4927" s="16">
        <v>0</v>
      </c>
      <c r="M4927" s="16">
        <v>0</v>
      </c>
      <c r="O4927" s="11">
        <f t="shared" si="929"/>
        <v>52385</v>
      </c>
      <c r="P4927" s="11">
        <v>28012</v>
      </c>
      <c r="Q4927" s="11">
        <f t="shared" si="928"/>
        <v>2157</v>
      </c>
      <c r="S4927" s="11">
        <f t="shared" si="936"/>
        <v>24373</v>
      </c>
      <c r="T4927" s="11">
        <f t="shared" si="937"/>
        <v>24373</v>
      </c>
      <c r="U4927" s="11">
        <f t="shared" si="938"/>
        <v>142</v>
      </c>
      <c r="V4927" s="11">
        <f t="shared" si="927"/>
        <v>24373</v>
      </c>
      <c r="W4927" s="12">
        <f t="shared" si="939"/>
        <v>1</v>
      </c>
      <c r="X4927" s="11">
        <f t="shared" si="940"/>
        <v>0</v>
      </c>
      <c r="Y4927" s="12">
        <f t="shared" si="941"/>
        <v>0</v>
      </c>
      <c r="AH4927" s="11"/>
    </row>
    <row r="4928" spans="1:34">
      <c r="A4928" s="1">
        <v>39625</v>
      </c>
      <c r="B4928" s="7" t="s">
        <v>62</v>
      </c>
      <c r="C4928" s="8" t="str">
        <f t="shared" si="942"/>
        <v>Thur</v>
      </c>
      <c r="E4928" s="10">
        <v>0</v>
      </c>
      <c r="F4928" s="9">
        <v>10896</v>
      </c>
      <c r="G4928" s="9">
        <v>4318</v>
      </c>
      <c r="H4928" s="61">
        <v>6859</v>
      </c>
      <c r="I4928" s="9">
        <v>0</v>
      </c>
      <c r="J4928" s="9">
        <v>0</v>
      </c>
      <c r="K4928" s="9">
        <v>31872</v>
      </c>
      <c r="L4928" s="16">
        <v>0</v>
      </c>
      <c r="M4928" s="16">
        <v>0</v>
      </c>
      <c r="O4928" s="11">
        <f t="shared" si="929"/>
        <v>53945</v>
      </c>
      <c r="P4928" s="11">
        <v>29956</v>
      </c>
      <c r="Q4928" s="11">
        <f t="shared" si="928"/>
        <v>1916</v>
      </c>
      <c r="S4928" s="11">
        <f t="shared" si="936"/>
        <v>23989</v>
      </c>
      <c r="T4928" s="11">
        <f t="shared" si="937"/>
        <v>23989</v>
      </c>
      <c r="U4928" s="11">
        <f t="shared" si="938"/>
        <v>-384</v>
      </c>
      <c r="V4928" s="11">
        <f t="shared" si="927"/>
        <v>23989</v>
      </c>
      <c r="W4928" s="12">
        <f t="shared" si="939"/>
        <v>1</v>
      </c>
      <c r="X4928" s="11">
        <f t="shared" si="940"/>
        <v>0</v>
      </c>
      <c r="Y4928" s="12">
        <f t="shared" si="941"/>
        <v>0</v>
      </c>
      <c r="AH4928" s="11"/>
    </row>
    <row r="4929" spans="1:34">
      <c r="A4929" s="1">
        <v>39626</v>
      </c>
      <c r="B4929" s="7" t="s">
        <v>62</v>
      </c>
      <c r="C4929" s="8" t="str">
        <f t="shared" si="942"/>
        <v>Fri</v>
      </c>
      <c r="E4929" s="10">
        <v>0</v>
      </c>
      <c r="F4929" s="9">
        <v>10453</v>
      </c>
      <c r="G4929" s="9">
        <v>3963</v>
      </c>
      <c r="H4929" s="61">
        <v>6297</v>
      </c>
      <c r="I4929" s="9">
        <v>0</v>
      </c>
      <c r="J4929" s="9">
        <v>0</v>
      </c>
      <c r="K4929" s="9">
        <v>34637</v>
      </c>
      <c r="L4929" s="16">
        <v>0</v>
      </c>
      <c r="M4929" s="16">
        <v>0</v>
      </c>
      <c r="O4929" s="11">
        <f t="shared" si="929"/>
        <v>55350</v>
      </c>
      <c r="P4929" s="11">
        <v>32812</v>
      </c>
      <c r="Q4929" s="11">
        <f t="shared" si="928"/>
        <v>1825</v>
      </c>
      <c r="S4929" s="11">
        <f t="shared" si="936"/>
        <v>22538</v>
      </c>
      <c r="T4929" s="11">
        <f t="shared" si="937"/>
        <v>22538</v>
      </c>
      <c r="U4929" s="11">
        <f t="shared" si="938"/>
        <v>-1451</v>
      </c>
      <c r="V4929" s="11">
        <f t="shared" si="927"/>
        <v>22538</v>
      </c>
      <c r="W4929" s="12">
        <f t="shared" si="939"/>
        <v>1</v>
      </c>
      <c r="X4929" s="11">
        <f t="shared" si="940"/>
        <v>0</v>
      </c>
      <c r="Y4929" s="12">
        <f t="shared" si="941"/>
        <v>0</v>
      </c>
      <c r="AH4929" s="11"/>
    </row>
    <row r="4930" spans="1:34">
      <c r="A4930" s="1">
        <v>39627</v>
      </c>
      <c r="B4930" s="7" t="s">
        <v>62</v>
      </c>
      <c r="C4930" s="8" t="str">
        <f t="shared" si="942"/>
        <v>Sat</v>
      </c>
      <c r="E4930" s="10">
        <v>0</v>
      </c>
      <c r="F4930" s="9">
        <v>9844</v>
      </c>
      <c r="G4930" s="9">
        <v>3258</v>
      </c>
      <c r="H4930" s="61">
        <v>5211</v>
      </c>
      <c r="I4930" s="9">
        <v>0</v>
      </c>
      <c r="J4930" s="9">
        <v>0</v>
      </c>
      <c r="K4930" s="9">
        <v>28322</v>
      </c>
      <c r="L4930" s="16">
        <v>0</v>
      </c>
      <c r="M4930" s="16">
        <v>0</v>
      </c>
      <c r="O4930" s="11">
        <f t="shared" si="929"/>
        <v>46635</v>
      </c>
      <c r="P4930" s="11">
        <v>26458</v>
      </c>
      <c r="Q4930" s="11">
        <f t="shared" si="928"/>
        <v>1864</v>
      </c>
      <c r="S4930" s="11">
        <f t="shared" si="936"/>
        <v>20177</v>
      </c>
      <c r="T4930" s="11">
        <f t="shared" si="937"/>
        <v>20177</v>
      </c>
      <c r="U4930" s="11">
        <f t="shared" si="938"/>
        <v>-2361</v>
      </c>
      <c r="V4930" s="11">
        <f t="shared" si="927"/>
        <v>20177</v>
      </c>
      <c r="W4930" s="12">
        <f t="shared" si="939"/>
        <v>1</v>
      </c>
      <c r="X4930" s="11">
        <f t="shared" si="940"/>
        <v>0</v>
      </c>
      <c r="Y4930" s="12">
        <f t="shared" si="941"/>
        <v>0</v>
      </c>
      <c r="AH4930" s="11"/>
    </row>
    <row r="4931" spans="1:34">
      <c r="A4931" s="1">
        <v>39628</v>
      </c>
      <c r="B4931" s="7" t="s">
        <v>62</v>
      </c>
      <c r="C4931" s="8" t="str">
        <f t="shared" si="942"/>
        <v>Sun</v>
      </c>
      <c r="E4931" s="10">
        <v>0</v>
      </c>
      <c r="F4931" s="9">
        <v>10068</v>
      </c>
      <c r="G4931" s="9">
        <v>3417</v>
      </c>
      <c r="H4931" s="61">
        <v>5534</v>
      </c>
      <c r="I4931" s="9">
        <v>0</v>
      </c>
      <c r="J4931" s="9">
        <v>0</v>
      </c>
      <c r="K4931" s="9">
        <v>27132</v>
      </c>
      <c r="L4931" s="16">
        <v>0</v>
      </c>
      <c r="M4931" s="16">
        <v>0</v>
      </c>
      <c r="O4931" s="11">
        <f t="shared" si="929"/>
        <v>46151</v>
      </c>
      <c r="P4931" s="11">
        <v>25305</v>
      </c>
      <c r="Q4931" s="11">
        <f t="shared" si="928"/>
        <v>1827</v>
      </c>
      <c r="S4931" s="11">
        <f t="shared" si="936"/>
        <v>20846</v>
      </c>
      <c r="T4931" s="11">
        <f t="shared" si="937"/>
        <v>20846</v>
      </c>
      <c r="U4931" s="11">
        <f t="shared" si="938"/>
        <v>669</v>
      </c>
      <c r="V4931" s="11">
        <f t="shared" ref="V4931:V4994" si="943">SUM(F4931:K4931)-P4931</f>
        <v>20846</v>
      </c>
      <c r="W4931" s="12">
        <f t="shared" si="939"/>
        <v>1</v>
      </c>
      <c r="X4931" s="11">
        <f t="shared" si="940"/>
        <v>0</v>
      </c>
      <c r="Y4931" s="12">
        <f t="shared" si="941"/>
        <v>0</v>
      </c>
      <c r="AH4931" s="11"/>
    </row>
    <row r="4932" spans="1:34">
      <c r="A4932" s="1">
        <v>39629</v>
      </c>
      <c r="B4932" s="7" t="s">
        <v>62</v>
      </c>
      <c r="C4932" s="8" t="str">
        <f t="shared" si="942"/>
        <v>Mon</v>
      </c>
      <c r="E4932" s="10">
        <v>0</v>
      </c>
      <c r="F4932" s="9">
        <v>10733</v>
      </c>
      <c r="G4932" s="9">
        <v>3867</v>
      </c>
      <c r="H4932" s="61">
        <v>5975</v>
      </c>
      <c r="I4932" s="9">
        <v>0</v>
      </c>
      <c r="J4932" s="9">
        <v>0</v>
      </c>
      <c r="K4932" s="9">
        <v>23036</v>
      </c>
      <c r="L4932" s="16">
        <v>0</v>
      </c>
      <c r="M4932" s="16">
        <v>0</v>
      </c>
      <c r="O4932" s="11">
        <f t="shared" si="929"/>
        <v>43611</v>
      </c>
      <c r="P4932" s="11">
        <v>21235</v>
      </c>
      <c r="Q4932" s="11">
        <f t="shared" ref="Q4932:Q4995" si="944">K4932-P4932</f>
        <v>1801</v>
      </c>
      <c r="S4932" s="11">
        <f t="shared" si="936"/>
        <v>22376</v>
      </c>
      <c r="T4932" s="11">
        <f t="shared" si="937"/>
        <v>22376</v>
      </c>
      <c r="U4932" s="11">
        <f t="shared" si="938"/>
        <v>1530</v>
      </c>
      <c r="V4932" s="11">
        <f t="shared" si="943"/>
        <v>22376</v>
      </c>
      <c r="W4932" s="12">
        <f t="shared" si="939"/>
        <v>1</v>
      </c>
      <c r="X4932" s="11">
        <f t="shared" si="940"/>
        <v>0</v>
      </c>
      <c r="Y4932" s="12">
        <f t="shared" si="941"/>
        <v>0</v>
      </c>
      <c r="AH4932" s="11"/>
    </row>
    <row r="4933" spans="1:34">
      <c r="A4933" s="1">
        <v>39630</v>
      </c>
      <c r="B4933" s="7" t="s">
        <v>63</v>
      </c>
      <c r="C4933" s="8" t="str">
        <f t="shared" si="942"/>
        <v>Tue</v>
      </c>
      <c r="E4933" s="10">
        <v>0</v>
      </c>
      <c r="F4933" s="9">
        <v>10539</v>
      </c>
      <c r="G4933" s="9">
        <v>3861</v>
      </c>
      <c r="H4933" s="61">
        <v>6018</v>
      </c>
      <c r="I4933" s="9">
        <v>0</v>
      </c>
      <c r="J4933" s="9">
        <v>0</v>
      </c>
      <c r="K4933" s="9">
        <v>26590</v>
      </c>
      <c r="L4933" s="16">
        <v>0</v>
      </c>
      <c r="M4933" s="16">
        <v>0</v>
      </c>
      <c r="O4933" s="11">
        <f t="shared" si="929"/>
        <v>47008</v>
      </c>
      <c r="P4933" s="11">
        <v>24523</v>
      </c>
      <c r="Q4933" s="11">
        <f t="shared" si="944"/>
        <v>2067</v>
      </c>
      <c r="S4933" s="11">
        <f t="shared" ref="S4933:S4996" si="945">O4933-P4933</f>
        <v>22485</v>
      </c>
      <c r="T4933" s="11">
        <f t="shared" ref="T4933:T4963" si="946">SUM(L4933:M4933,V4933)</f>
        <v>22485</v>
      </c>
      <c r="U4933" s="11">
        <f t="shared" ref="U4933:U4963" si="947">S4933-S4932</f>
        <v>109</v>
      </c>
      <c r="V4933" s="11">
        <f t="shared" si="943"/>
        <v>22485</v>
      </c>
      <c r="W4933" s="12">
        <f t="shared" ref="W4933:W4963" si="948">V4933/S4933</f>
        <v>1</v>
      </c>
      <c r="X4933" s="11">
        <f t="shared" ref="X4933:X4963" si="949">SUM(L4933:M4933)</f>
        <v>0</v>
      </c>
      <c r="Y4933" s="12">
        <f t="shared" ref="Y4933:Y4963" si="950">X4933/S4933</f>
        <v>0</v>
      </c>
      <c r="AH4933" s="11"/>
    </row>
    <row r="4934" spans="1:34">
      <c r="A4934" s="1">
        <v>39631</v>
      </c>
      <c r="B4934" s="7" t="s">
        <v>63</v>
      </c>
      <c r="C4934" s="8" t="str">
        <f t="shared" si="942"/>
        <v>Wed</v>
      </c>
      <c r="E4934" s="10">
        <v>0</v>
      </c>
      <c r="F4934" s="9">
        <v>10358</v>
      </c>
      <c r="G4934" s="9">
        <v>3583</v>
      </c>
      <c r="H4934" s="61">
        <v>5804</v>
      </c>
      <c r="I4934" s="9">
        <v>0</v>
      </c>
      <c r="J4934" s="9">
        <v>0</v>
      </c>
      <c r="K4934" s="9">
        <v>34473</v>
      </c>
      <c r="L4934" s="16">
        <v>2</v>
      </c>
      <c r="M4934" s="16">
        <v>0</v>
      </c>
      <c r="O4934" s="11">
        <f t="shared" si="929"/>
        <v>54220</v>
      </c>
      <c r="P4934" s="11">
        <v>32640</v>
      </c>
      <c r="Q4934" s="11">
        <f t="shared" si="944"/>
        <v>1833</v>
      </c>
      <c r="S4934" s="11">
        <f t="shared" si="945"/>
        <v>21580</v>
      </c>
      <c r="T4934" s="11">
        <f t="shared" si="946"/>
        <v>21580</v>
      </c>
      <c r="U4934" s="11">
        <f t="shared" si="947"/>
        <v>-905</v>
      </c>
      <c r="V4934" s="11">
        <f t="shared" si="943"/>
        <v>21578</v>
      </c>
      <c r="W4934" s="12">
        <f t="shared" si="948"/>
        <v>0.99990732159406859</v>
      </c>
      <c r="X4934" s="11">
        <f t="shared" si="949"/>
        <v>2</v>
      </c>
      <c r="Y4934" s="12">
        <f t="shared" si="950"/>
        <v>9.2678405931417978E-5</v>
      </c>
      <c r="AH4934" s="11"/>
    </row>
    <row r="4935" spans="1:34">
      <c r="A4935" s="1">
        <v>39632</v>
      </c>
      <c r="B4935" s="7" t="s">
        <v>63</v>
      </c>
      <c r="C4935" s="8" t="str">
        <f t="shared" si="942"/>
        <v>Thur</v>
      </c>
      <c r="E4935" s="10">
        <v>0</v>
      </c>
      <c r="F4935" s="9">
        <v>9706</v>
      </c>
      <c r="G4935" s="9">
        <v>3137</v>
      </c>
      <c r="H4935" s="61">
        <v>5303</v>
      </c>
      <c r="I4935" s="9">
        <v>0</v>
      </c>
      <c r="J4935" s="9">
        <v>0</v>
      </c>
      <c r="K4935" s="9">
        <v>28704</v>
      </c>
      <c r="L4935" s="16">
        <v>0</v>
      </c>
      <c r="M4935" s="16">
        <v>0</v>
      </c>
      <c r="O4935" s="11">
        <f t="shared" si="929"/>
        <v>46850</v>
      </c>
      <c r="P4935" s="11">
        <v>27070</v>
      </c>
      <c r="Q4935" s="11">
        <f t="shared" si="944"/>
        <v>1634</v>
      </c>
      <c r="S4935" s="11">
        <f t="shared" si="945"/>
        <v>19780</v>
      </c>
      <c r="T4935" s="11">
        <f t="shared" si="946"/>
        <v>19780</v>
      </c>
      <c r="U4935" s="11">
        <f t="shared" si="947"/>
        <v>-1800</v>
      </c>
      <c r="V4935" s="11">
        <f t="shared" si="943"/>
        <v>19780</v>
      </c>
      <c r="W4935" s="12">
        <f t="shared" si="948"/>
        <v>1</v>
      </c>
      <c r="X4935" s="11">
        <f t="shared" si="949"/>
        <v>0</v>
      </c>
      <c r="Y4935" s="12">
        <f t="shared" si="950"/>
        <v>0</v>
      </c>
      <c r="AH4935" s="11"/>
    </row>
    <row r="4936" spans="1:34">
      <c r="A4936" s="1">
        <v>39633</v>
      </c>
      <c r="B4936" s="7" t="s">
        <v>63</v>
      </c>
      <c r="C4936" s="8" t="str">
        <f t="shared" si="942"/>
        <v>Fri</v>
      </c>
      <c r="E4936" s="10">
        <v>0</v>
      </c>
      <c r="F4936" s="9">
        <v>9009</v>
      </c>
      <c r="G4936" s="9">
        <v>2744</v>
      </c>
      <c r="H4936" s="61">
        <v>4968</v>
      </c>
      <c r="I4936" s="9">
        <v>0</v>
      </c>
      <c r="J4936" s="9">
        <v>0</v>
      </c>
      <c r="K4936" s="9">
        <v>18934</v>
      </c>
      <c r="L4936" s="16">
        <v>1</v>
      </c>
      <c r="M4936" s="16">
        <v>0</v>
      </c>
      <c r="O4936" s="11">
        <f t="shared" ref="O4936:O4999" si="951">SUM(F4936:M4936)</f>
        <v>35656</v>
      </c>
      <c r="P4936" s="11">
        <v>17236</v>
      </c>
      <c r="Q4936" s="11">
        <f t="shared" si="944"/>
        <v>1698</v>
      </c>
      <c r="S4936" s="11">
        <f t="shared" si="945"/>
        <v>18420</v>
      </c>
      <c r="T4936" s="11">
        <f t="shared" si="946"/>
        <v>18420</v>
      </c>
      <c r="U4936" s="11">
        <f t="shared" si="947"/>
        <v>-1360</v>
      </c>
      <c r="V4936" s="11">
        <f t="shared" si="943"/>
        <v>18419</v>
      </c>
      <c r="W4936" s="12">
        <f t="shared" si="948"/>
        <v>0.99994571118349618</v>
      </c>
      <c r="X4936" s="11">
        <f t="shared" si="949"/>
        <v>1</v>
      </c>
      <c r="Y4936" s="12">
        <f t="shared" si="950"/>
        <v>5.428881650380022E-5</v>
      </c>
      <c r="AH4936" s="11"/>
    </row>
    <row r="4937" spans="1:34">
      <c r="A4937" s="1">
        <v>39634</v>
      </c>
      <c r="B4937" s="7" t="s">
        <v>63</v>
      </c>
      <c r="C4937" s="8" t="str">
        <f t="shared" si="942"/>
        <v>Sat</v>
      </c>
      <c r="E4937" s="10">
        <v>0</v>
      </c>
      <c r="F4937" s="9">
        <v>9476</v>
      </c>
      <c r="G4937" s="9">
        <v>2893</v>
      </c>
      <c r="H4937" s="61">
        <v>5095</v>
      </c>
      <c r="I4937" s="9">
        <v>0</v>
      </c>
      <c r="J4937" s="9">
        <v>0</v>
      </c>
      <c r="K4937" s="9">
        <v>2307</v>
      </c>
      <c r="L4937" s="16">
        <v>0</v>
      </c>
      <c r="M4937" s="16">
        <v>0</v>
      </c>
      <c r="O4937" s="11">
        <f t="shared" si="951"/>
        <v>19771</v>
      </c>
      <c r="P4937" s="11">
        <v>0</v>
      </c>
      <c r="Q4937" s="11">
        <f t="shared" si="944"/>
        <v>2307</v>
      </c>
      <c r="S4937" s="11">
        <f t="shared" si="945"/>
        <v>19771</v>
      </c>
      <c r="T4937" s="11">
        <f t="shared" si="946"/>
        <v>19771</v>
      </c>
      <c r="U4937" s="11">
        <f t="shared" si="947"/>
        <v>1351</v>
      </c>
      <c r="V4937" s="11">
        <f t="shared" si="943"/>
        <v>19771</v>
      </c>
      <c r="W4937" s="12">
        <f t="shared" si="948"/>
        <v>1</v>
      </c>
      <c r="X4937" s="11">
        <f t="shared" si="949"/>
        <v>0</v>
      </c>
      <c r="Y4937" s="12">
        <f t="shared" si="950"/>
        <v>0</v>
      </c>
      <c r="AH4937" s="11"/>
    </row>
    <row r="4938" spans="1:34">
      <c r="A4938" s="1">
        <v>39635</v>
      </c>
      <c r="B4938" s="7" t="s">
        <v>63</v>
      </c>
      <c r="C4938" s="8" t="str">
        <f t="shared" si="942"/>
        <v>Sun</v>
      </c>
      <c r="E4938" s="10">
        <v>0</v>
      </c>
      <c r="F4938" s="9">
        <v>10111</v>
      </c>
      <c r="G4938" s="9">
        <v>3356</v>
      </c>
      <c r="H4938" s="61">
        <v>5755</v>
      </c>
      <c r="I4938" s="9">
        <v>0</v>
      </c>
      <c r="J4938" s="9">
        <v>0</v>
      </c>
      <c r="K4938" s="9">
        <v>4098</v>
      </c>
      <c r="L4938" s="16">
        <v>0</v>
      </c>
      <c r="M4938" s="16">
        <v>0</v>
      </c>
      <c r="O4938" s="11">
        <f t="shared" si="951"/>
        <v>23320</v>
      </c>
      <c r="P4938" s="11">
        <v>1744</v>
      </c>
      <c r="Q4938" s="11">
        <f t="shared" si="944"/>
        <v>2354</v>
      </c>
      <c r="S4938" s="11">
        <f t="shared" si="945"/>
        <v>21576</v>
      </c>
      <c r="T4938" s="11">
        <f t="shared" si="946"/>
        <v>21576</v>
      </c>
      <c r="U4938" s="11">
        <f t="shared" si="947"/>
        <v>1805</v>
      </c>
      <c r="V4938" s="11">
        <f t="shared" si="943"/>
        <v>21576</v>
      </c>
      <c r="W4938" s="12">
        <f t="shared" si="948"/>
        <v>1</v>
      </c>
      <c r="X4938" s="11">
        <f t="shared" si="949"/>
        <v>0</v>
      </c>
      <c r="Y4938" s="12">
        <f t="shared" si="950"/>
        <v>0</v>
      </c>
      <c r="AH4938" s="11"/>
    </row>
    <row r="4939" spans="1:34">
      <c r="A4939" s="1">
        <v>39636</v>
      </c>
      <c r="B4939" s="7" t="s">
        <v>63</v>
      </c>
      <c r="C4939" s="8" t="str">
        <f t="shared" si="942"/>
        <v>Mon</v>
      </c>
      <c r="E4939" s="10">
        <v>0</v>
      </c>
      <c r="F4939" s="9">
        <v>10707</v>
      </c>
      <c r="G4939" s="9">
        <v>4049</v>
      </c>
      <c r="H4939" s="61">
        <v>6779</v>
      </c>
      <c r="I4939" s="9">
        <v>0</v>
      </c>
      <c r="J4939" s="9">
        <v>0</v>
      </c>
      <c r="K4939" s="9">
        <v>28599</v>
      </c>
      <c r="L4939" s="16">
        <v>9</v>
      </c>
      <c r="M4939" s="16">
        <v>0</v>
      </c>
      <c r="O4939" s="11">
        <f t="shared" si="951"/>
        <v>50143</v>
      </c>
      <c r="P4939" s="11">
        <v>26726</v>
      </c>
      <c r="Q4939" s="11">
        <f t="shared" si="944"/>
        <v>1873</v>
      </c>
      <c r="S4939" s="11">
        <f t="shared" si="945"/>
        <v>23417</v>
      </c>
      <c r="T4939" s="11">
        <f t="shared" si="946"/>
        <v>23417</v>
      </c>
      <c r="U4939" s="11">
        <f t="shared" si="947"/>
        <v>1841</v>
      </c>
      <c r="V4939" s="11">
        <f t="shared" si="943"/>
        <v>23408</v>
      </c>
      <c r="W4939" s="12">
        <f t="shared" si="948"/>
        <v>0.99961566383396683</v>
      </c>
      <c r="X4939" s="11">
        <f t="shared" si="949"/>
        <v>9</v>
      </c>
      <c r="Y4939" s="12">
        <f t="shared" si="950"/>
        <v>3.8433616603322372E-4</v>
      </c>
      <c r="AH4939" s="11"/>
    </row>
    <row r="4940" spans="1:34">
      <c r="A4940" s="1">
        <v>39637</v>
      </c>
      <c r="B4940" s="7" t="s">
        <v>63</v>
      </c>
      <c r="C4940" s="8" t="str">
        <f t="shared" si="942"/>
        <v>Tue</v>
      </c>
      <c r="E4940" s="10">
        <v>0</v>
      </c>
      <c r="F4940" s="9">
        <v>11004</v>
      </c>
      <c r="G4940" s="9">
        <v>4216</v>
      </c>
      <c r="H4940" s="61">
        <v>6887</v>
      </c>
      <c r="I4940" s="9">
        <v>0</v>
      </c>
      <c r="J4940" s="9">
        <v>0</v>
      </c>
      <c r="K4940" s="9">
        <v>28142</v>
      </c>
      <c r="L4940" s="16">
        <v>3</v>
      </c>
      <c r="M4940" s="16">
        <v>0</v>
      </c>
      <c r="O4940" s="11">
        <f t="shared" si="951"/>
        <v>50252</v>
      </c>
      <c r="P4940" s="11">
        <v>26375</v>
      </c>
      <c r="Q4940" s="11">
        <f t="shared" si="944"/>
        <v>1767</v>
      </c>
      <c r="S4940" s="11">
        <f t="shared" si="945"/>
        <v>23877</v>
      </c>
      <c r="T4940" s="11">
        <f t="shared" si="946"/>
        <v>23877</v>
      </c>
      <c r="U4940" s="11">
        <f t="shared" si="947"/>
        <v>460</v>
      </c>
      <c r="V4940" s="11">
        <f t="shared" si="943"/>
        <v>23874</v>
      </c>
      <c r="W4940" s="12">
        <f t="shared" si="948"/>
        <v>0.99987435607488373</v>
      </c>
      <c r="X4940" s="11">
        <f t="shared" si="949"/>
        <v>3</v>
      </c>
      <c r="Y4940" s="12">
        <f t="shared" si="950"/>
        <v>1.2564392511622062E-4</v>
      </c>
      <c r="AH4940" s="11"/>
    </row>
    <row r="4941" spans="1:34">
      <c r="A4941" s="1">
        <v>39638</v>
      </c>
      <c r="B4941" s="7" t="s">
        <v>63</v>
      </c>
      <c r="C4941" s="8" t="str">
        <f t="shared" si="942"/>
        <v>Wed</v>
      </c>
      <c r="E4941" s="10">
        <v>0</v>
      </c>
      <c r="F4941" s="9">
        <v>11095</v>
      </c>
      <c r="G4941" s="9">
        <v>4292</v>
      </c>
      <c r="H4941" s="61">
        <v>6896</v>
      </c>
      <c r="I4941" s="9">
        <v>0</v>
      </c>
      <c r="J4941" s="9">
        <v>0</v>
      </c>
      <c r="K4941" s="9">
        <v>9974</v>
      </c>
      <c r="L4941" s="16">
        <v>0</v>
      </c>
      <c r="M4941" s="16">
        <v>0</v>
      </c>
      <c r="O4941" s="11">
        <f t="shared" si="951"/>
        <v>32257</v>
      </c>
      <c r="P4941" s="11">
        <v>7981</v>
      </c>
      <c r="Q4941" s="11">
        <f t="shared" si="944"/>
        <v>1993</v>
      </c>
      <c r="S4941" s="11">
        <f t="shared" si="945"/>
        <v>24276</v>
      </c>
      <c r="T4941" s="11">
        <f t="shared" si="946"/>
        <v>24276</v>
      </c>
      <c r="U4941" s="11">
        <f t="shared" si="947"/>
        <v>399</v>
      </c>
      <c r="V4941" s="11">
        <f t="shared" si="943"/>
        <v>24276</v>
      </c>
      <c r="W4941" s="12">
        <f t="shared" si="948"/>
        <v>1</v>
      </c>
      <c r="X4941" s="11">
        <f t="shared" si="949"/>
        <v>0</v>
      </c>
      <c r="Y4941" s="12">
        <f t="shared" si="950"/>
        <v>0</v>
      </c>
      <c r="AH4941" s="11"/>
    </row>
    <row r="4942" spans="1:34">
      <c r="A4942" s="1">
        <v>39639</v>
      </c>
      <c r="B4942" s="7" t="s">
        <v>63</v>
      </c>
      <c r="C4942" s="8" t="str">
        <f t="shared" si="942"/>
        <v>Thur</v>
      </c>
      <c r="E4942" s="10">
        <v>0</v>
      </c>
      <c r="F4942" s="9">
        <v>11371</v>
      </c>
      <c r="G4942" s="9">
        <v>4241</v>
      </c>
      <c r="H4942" s="61">
        <v>6847</v>
      </c>
      <c r="I4942" s="9">
        <v>0</v>
      </c>
      <c r="J4942" s="9">
        <v>0</v>
      </c>
      <c r="K4942" s="9">
        <v>25383</v>
      </c>
      <c r="L4942" s="16">
        <v>0</v>
      </c>
      <c r="M4942" s="16">
        <v>0</v>
      </c>
      <c r="O4942" s="11">
        <f t="shared" si="951"/>
        <v>47842</v>
      </c>
      <c r="P4942" s="11">
        <v>23732</v>
      </c>
      <c r="Q4942" s="11">
        <f t="shared" si="944"/>
        <v>1651</v>
      </c>
      <c r="S4942" s="11">
        <f t="shared" si="945"/>
        <v>24110</v>
      </c>
      <c r="T4942" s="11">
        <f t="shared" si="946"/>
        <v>24110</v>
      </c>
      <c r="U4942" s="11">
        <f t="shared" si="947"/>
        <v>-166</v>
      </c>
      <c r="V4942" s="11">
        <f t="shared" si="943"/>
        <v>24110</v>
      </c>
      <c r="W4942" s="12">
        <f t="shared" si="948"/>
        <v>1</v>
      </c>
      <c r="X4942" s="11">
        <f t="shared" si="949"/>
        <v>0</v>
      </c>
      <c r="Y4942" s="12">
        <f t="shared" si="950"/>
        <v>0</v>
      </c>
      <c r="AH4942" s="11"/>
    </row>
    <row r="4943" spans="1:34">
      <c r="A4943" s="1">
        <v>39640</v>
      </c>
      <c r="B4943" s="7" t="s">
        <v>63</v>
      </c>
      <c r="C4943" s="8" t="str">
        <f t="shared" si="942"/>
        <v>Fri</v>
      </c>
      <c r="E4943" s="10">
        <v>0</v>
      </c>
      <c r="F4943" s="9">
        <v>10607</v>
      </c>
      <c r="G4943" s="9">
        <v>3796</v>
      </c>
      <c r="H4943" s="61">
        <v>6282</v>
      </c>
      <c r="I4943" s="9">
        <v>0</v>
      </c>
      <c r="J4943" s="9">
        <v>0</v>
      </c>
      <c r="K4943" s="9">
        <v>27201</v>
      </c>
      <c r="L4943" s="16">
        <v>0</v>
      </c>
      <c r="M4943" s="16">
        <v>0</v>
      </c>
      <c r="O4943" s="11">
        <f t="shared" si="951"/>
        <v>47886</v>
      </c>
      <c r="P4943" s="11">
        <v>25666</v>
      </c>
      <c r="Q4943" s="11">
        <f t="shared" si="944"/>
        <v>1535</v>
      </c>
      <c r="S4943" s="11">
        <f t="shared" si="945"/>
        <v>22220</v>
      </c>
      <c r="T4943" s="11">
        <f t="shared" si="946"/>
        <v>22220</v>
      </c>
      <c r="U4943" s="11">
        <f t="shared" si="947"/>
        <v>-1890</v>
      </c>
      <c r="V4943" s="11">
        <f t="shared" si="943"/>
        <v>22220</v>
      </c>
      <c r="W4943" s="12">
        <f t="shared" si="948"/>
        <v>1</v>
      </c>
      <c r="X4943" s="11">
        <f t="shared" si="949"/>
        <v>0</v>
      </c>
      <c r="Y4943" s="12">
        <f t="shared" si="950"/>
        <v>0</v>
      </c>
      <c r="AH4943" s="11"/>
    </row>
    <row r="4944" spans="1:34">
      <c r="A4944" s="1">
        <v>39641</v>
      </c>
      <c r="B4944" s="7" t="s">
        <v>63</v>
      </c>
      <c r="C4944" s="8" t="str">
        <f t="shared" si="942"/>
        <v>Sat</v>
      </c>
      <c r="E4944" s="10">
        <v>0</v>
      </c>
      <c r="F4944" s="9">
        <v>9873</v>
      </c>
      <c r="G4944" s="9">
        <v>3162</v>
      </c>
      <c r="H4944" s="61">
        <v>5605</v>
      </c>
      <c r="I4944" s="9">
        <v>0</v>
      </c>
      <c r="J4944" s="9">
        <v>0</v>
      </c>
      <c r="K4944" s="9">
        <v>26651</v>
      </c>
      <c r="L4944" s="16">
        <v>1</v>
      </c>
      <c r="M4944" s="16">
        <v>0</v>
      </c>
      <c r="O4944" s="11">
        <f t="shared" si="951"/>
        <v>45292</v>
      </c>
      <c r="P4944" s="11">
        <v>24938</v>
      </c>
      <c r="Q4944" s="11">
        <f t="shared" si="944"/>
        <v>1713</v>
      </c>
      <c r="S4944" s="11">
        <f t="shared" si="945"/>
        <v>20354</v>
      </c>
      <c r="T4944" s="11">
        <f t="shared" si="946"/>
        <v>20354</v>
      </c>
      <c r="U4944" s="11">
        <f t="shared" si="947"/>
        <v>-1866</v>
      </c>
      <c r="V4944" s="11">
        <f t="shared" si="943"/>
        <v>20353</v>
      </c>
      <c r="W4944" s="12">
        <f t="shared" si="948"/>
        <v>0.99995086960793944</v>
      </c>
      <c r="X4944" s="11">
        <f t="shared" si="949"/>
        <v>1</v>
      </c>
      <c r="Y4944" s="12">
        <f t="shared" si="950"/>
        <v>4.913039206052864E-5</v>
      </c>
      <c r="AH4944" s="11"/>
    </row>
    <row r="4945" spans="1:34">
      <c r="A4945" s="1">
        <v>39642</v>
      </c>
      <c r="B4945" s="7" t="s">
        <v>63</v>
      </c>
      <c r="C4945" s="8" t="str">
        <f t="shared" si="942"/>
        <v>Sun</v>
      </c>
      <c r="E4945" s="10">
        <v>0</v>
      </c>
      <c r="F4945" s="9">
        <v>10458</v>
      </c>
      <c r="G4945" s="9">
        <v>3617</v>
      </c>
      <c r="H4945" s="61">
        <v>6018</v>
      </c>
      <c r="I4945" s="9">
        <v>2</v>
      </c>
      <c r="J4945" s="9">
        <v>0</v>
      </c>
      <c r="K4945" s="9">
        <v>25400</v>
      </c>
      <c r="L4945" s="16">
        <v>0</v>
      </c>
      <c r="M4945" s="16">
        <v>0</v>
      </c>
      <c r="O4945" s="11">
        <f t="shared" si="951"/>
        <v>45495</v>
      </c>
      <c r="P4945" s="11">
        <v>23806</v>
      </c>
      <c r="Q4945" s="11">
        <f t="shared" si="944"/>
        <v>1594</v>
      </c>
      <c r="S4945" s="11">
        <f t="shared" si="945"/>
        <v>21689</v>
      </c>
      <c r="T4945" s="11">
        <f t="shared" si="946"/>
        <v>21689</v>
      </c>
      <c r="U4945" s="11">
        <f t="shared" si="947"/>
        <v>1335</v>
      </c>
      <c r="V4945" s="11">
        <f t="shared" si="943"/>
        <v>21689</v>
      </c>
      <c r="W4945" s="12">
        <f t="shared" si="948"/>
        <v>1</v>
      </c>
      <c r="X4945" s="11">
        <f t="shared" si="949"/>
        <v>0</v>
      </c>
      <c r="Y4945" s="12">
        <f t="shared" si="950"/>
        <v>0</v>
      </c>
      <c r="AH4945" s="11"/>
    </row>
    <row r="4946" spans="1:34">
      <c r="A4946" s="1">
        <v>39643</v>
      </c>
      <c r="B4946" s="7" t="s">
        <v>63</v>
      </c>
      <c r="C4946" s="8" t="str">
        <f t="shared" si="942"/>
        <v>Mon</v>
      </c>
      <c r="E4946" s="10">
        <v>0</v>
      </c>
      <c r="F4946" s="9">
        <v>11347</v>
      </c>
      <c r="G4946" s="9">
        <v>4674</v>
      </c>
      <c r="H4946" s="61">
        <v>7094</v>
      </c>
      <c r="I4946" s="9">
        <v>0</v>
      </c>
      <c r="J4946" s="9">
        <v>0</v>
      </c>
      <c r="K4946" s="9">
        <v>22600</v>
      </c>
      <c r="L4946" s="16">
        <v>1</v>
      </c>
      <c r="M4946" s="16">
        <v>0</v>
      </c>
      <c r="O4946" s="11">
        <f t="shared" si="951"/>
        <v>45716</v>
      </c>
      <c r="P4946" s="11">
        <v>20983</v>
      </c>
      <c r="Q4946" s="11">
        <f t="shared" si="944"/>
        <v>1617</v>
      </c>
      <c r="S4946" s="11">
        <f t="shared" si="945"/>
        <v>24733</v>
      </c>
      <c r="T4946" s="11">
        <f t="shared" si="946"/>
        <v>24733</v>
      </c>
      <c r="U4946" s="11">
        <f t="shared" si="947"/>
        <v>3044</v>
      </c>
      <c r="V4946" s="11">
        <f t="shared" si="943"/>
        <v>24732</v>
      </c>
      <c r="W4946" s="12">
        <f t="shared" si="948"/>
        <v>0.99995956818825049</v>
      </c>
      <c r="X4946" s="11">
        <f t="shared" si="949"/>
        <v>1</v>
      </c>
      <c r="Y4946" s="12">
        <f t="shared" si="950"/>
        <v>4.0431811749484498E-5</v>
      </c>
      <c r="AH4946" s="11"/>
    </row>
    <row r="4947" spans="1:34">
      <c r="A4947" s="1">
        <v>39644</v>
      </c>
      <c r="B4947" s="7" t="s">
        <v>63</v>
      </c>
      <c r="C4947" s="8" t="str">
        <f t="shared" si="942"/>
        <v>Tue</v>
      </c>
      <c r="E4947" s="10">
        <v>0</v>
      </c>
      <c r="F4947" s="9">
        <v>11243</v>
      </c>
      <c r="G4947" s="9">
        <v>4593</v>
      </c>
      <c r="H4947" s="61">
        <v>6997</v>
      </c>
      <c r="I4947" s="9">
        <v>0</v>
      </c>
      <c r="J4947" s="9">
        <v>0</v>
      </c>
      <c r="K4947" s="9">
        <v>25549</v>
      </c>
      <c r="L4947" s="16">
        <v>0</v>
      </c>
      <c r="M4947" s="16">
        <v>0</v>
      </c>
      <c r="O4947" s="11">
        <f t="shared" si="951"/>
        <v>48382</v>
      </c>
      <c r="P4947" s="11">
        <v>23942</v>
      </c>
      <c r="Q4947" s="11">
        <f t="shared" si="944"/>
        <v>1607</v>
      </c>
      <c r="S4947" s="11">
        <f t="shared" si="945"/>
        <v>24440</v>
      </c>
      <c r="T4947" s="11">
        <f t="shared" si="946"/>
        <v>24440</v>
      </c>
      <c r="U4947" s="11">
        <f t="shared" si="947"/>
        <v>-293</v>
      </c>
      <c r="V4947" s="11">
        <f t="shared" si="943"/>
        <v>24440</v>
      </c>
      <c r="W4947" s="12">
        <f t="shared" si="948"/>
        <v>1</v>
      </c>
      <c r="X4947" s="11">
        <f t="shared" si="949"/>
        <v>0</v>
      </c>
      <c r="Y4947" s="12">
        <f t="shared" si="950"/>
        <v>0</v>
      </c>
      <c r="AH4947" s="11"/>
    </row>
    <row r="4948" spans="1:34">
      <c r="A4948" s="1">
        <v>39645</v>
      </c>
      <c r="B4948" s="7" t="s">
        <v>63</v>
      </c>
      <c r="C4948" s="8" t="str">
        <f t="shared" si="942"/>
        <v>Wed</v>
      </c>
      <c r="E4948" s="10">
        <v>0</v>
      </c>
      <c r="F4948" s="9">
        <v>11369</v>
      </c>
      <c r="G4948" s="9">
        <v>4498</v>
      </c>
      <c r="H4948" s="61">
        <v>6983</v>
      </c>
      <c r="I4948" s="9">
        <v>0</v>
      </c>
      <c r="J4948" s="9">
        <v>0</v>
      </c>
      <c r="K4948" s="9">
        <v>29916</v>
      </c>
      <c r="L4948" s="16">
        <v>0</v>
      </c>
      <c r="M4948" s="16">
        <v>0</v>
      </c>
      <c r="O4948" s="11">
        <f t="shared" si="951"/>
        <v>52766</v>
      </c>
      <c r="P4948" s="11">
        <v>28697</v>
      </c>
      <c r="Q4948" s="11">
        <f t="shared" si="944"/>
        <v>1219</v>
      </c>
      <c r="S4948" s="11">
        <f t="shared" si="945"/>
        <v>24069</v>
      </c>
      <c r="T4948" s="11">
        <f t="shared" si="946"/>
        <v>24069</v>
      </c>
      <c r="U4948" s="11">
        <f t="shared" si="947"/>
        <v>-371</v>
      </c>
      <c r="V4948" s="11">
        <f t="shared" si="943"/>
        <v>24069</v>
      </c>
      <c r="W4948" s="12">
        <f t="shared" si="948"/>
        <v>1</v>
      </c>
      <c r="X4948" s="11">
        <f t="shared" si="949"/>
        <v>0</v>
      </c>
      <c r="Y4948" s="12">
        <f t="shared" si="950"/>
        <v>0</v>
      </c>
      <c r="AH4948" s="11"/>
    </row>
    <row r="4949" spans="1:34">
      <c r="A4949" s="1">
        <v>39646</v>
      </c>
      <c r="B4949" s="7" t="s">
        <v>63</v>
      </c>
      <c r="C4949" s="8" t="str">
        <f t="shared" si="942"/>
        <v>Thur</v>
      </c>
      <c r="E4949" s="10">
        <v>0</v>
      </c>
      <c r="F4949" s="9">
        <v>10811</v>
      </c>
      <c r="G4949" s="9">
        <v>4398</v>
      </c>
      <c r="H4949" s="61">
        <v>6889</v>
      </c>
      <c r="I4949" s="9">
        <v>0</v>
      </c>
      <c r="J4949" s="9">
        <v>0</v>
      </c>
      <c r="K4949" s="9">
        <v>29955</v>
      </c>
      <c r="L4949" s="16">
        <v>0</v>
      </c>
      <c r="M4949" s="16">
        <v>0</v>
      </c>
      <c r="O4949" s="11">
        <f t="shared" si="951"/>
        <v>52053</v>
      </c>
      <c r="P4949" s="11">
        <v>28771</v>
      </c>
      <c r="Q4949" s="11">
        <f t="shared" si="944"/>
        <v>1184</v>
      </c>
      <c r="S4949" s="11">
        <f t="shared" si="945"/>
        <v>23282</v>
      </c>
      <c r="T4949" s="11">
        <f t="shared" si="946"/>
        <v>23282</v>
      </c>
      <c r="U4949" s="11">
        <f t="shared" si="947"/>
        <v>-787</v>
      </c>
      <c r="V4949" s="11">
        <f t="shared" si="943"/>
        <v>23282</v>
      </c>
      <c r="W4949" s="12">
        <f t="shared" si="948"/>
        <v>1</v>
      </c>
      <c r="X4949" s="11">
        <f t="shared" si="949"/>
        <v>0</v>
      </c>
      <c r="Y4949" s="12">
        <f t="shared" si="950"/>
        <v>0</v>
      </c>
      <c r="AH4949" s="11"/>
    </row>
    <row r="4950" spans="1:34">
      <c r="A4950" s="1">
        <v>39647</v>
      </c>
      <c r="B4950" s="7" t="s">
        <v>63</v>
      </c>
      <c r="C4950" s="8" t="str">
        <f t="shared" si="942"/>
        <v>Fri</v>
      </c>
      <c r="E4950" s="10">
        <v>0</v>
      </c>
      <c r="F4950" s="9">
        <v>10046</v>
      </c>
      <c r="G4950" s="9">
        <v>3545</v>
      </c>
      <c r="H4950" s="61">
        <v>6409</v>
      </c>
      <c r="I4950" s="9">
        <v>0</v>
      </c>
      <c r="J4950" s="9">
        <v>0</v>
      </c>
      <c r="K4950" s="9">
        <v>32484</v>
      </c>
      <c r="L4950" s="16">
        <v>0</v>
      </c>
      <c r="M4950" s="16">
        <v>0</v>
      </c>
      <c r="O4950" s="11">
        <f t="shared" si="951"/>
        <v>52484</v>
      </c>
      <c r="P4950" s="11">
        <v>31012</v>
      </c>
      <c r="Q4950" s="11">
        <f t="shared" si="944"/>
        <v>1472</v>
      </c>
      <c r="S4950" s="11">
        <f t="shared" si="945"/>
        <v>21472</v>
      </c>
      <c r="T4950" s="11">
        <f t="shared" si="946"/>
        <v>21472</v>
      </c>
      <c r="U4950" s="11">
        <f t="shared" si="947"/>
        <v>-1810</v>
      </c>
      <c r="V4950" s="11">
        <f t="shared" si="943"/>
        <v>21472</v>
      </c>
      <c r="W4950" s="12">
        <f t="shared" si="948"/>
        <v>1</v>
      </c>
      <c r="X4950" s="11">
        <f t="shared" si="949"/>
        <v>0</v>
      </c>
      <c r="Y4950" s="12">
        <f t="shared" si="950"/>
        <v>0</v>
      </c>
      <c r="AH4950" s="11"/>
    </row>
    <row r="4951" spans="1:34">
      <c r="A4951" s="1">
        <v>39648</v>
      </c>
      <c r="B4951" s="7" t="s">
        <v>63</v>
      </c>
      <c r="C4951" s="8" t="str">
        <f t="shared" si="942"/>
        <v>Sat</v>
      </c>
      <c r="E4951" s="10">
        <v>0</v>
      </c>
      <c r="F4951" s="9">
        <v>9377</v>
      </c>
      <c r="G4951" s="9">
        <v>2670</v>
      </c>
      <c r="H4951" s="61">
        <v>5343</v>
      </c>
      <c r="I4951" s="9">
        <v>0</v>
      </c>
      <c r="J4951" s="9">
        <v>0</v>
      </c>
      <c r="K4951" s="9">
        <v>34986</v>
      </c>
      <c r="L4951" s="16">
        <v>0</v>
      </c>
      <c r="M4951" s="16">
        <v>0</v>
      </c>
      <c r="O4951" s="11">
        <f t="shared" si="951"/>
        <v>52376</v>
      </c>
      <c r="P4951" s="11">
        <v>34100</v>
      </c>
      <c r="Q4951" s="11">
        <f t="shared" si="944"/>
        <v>886</v>
      </c>
      <c r="S4951" s="11">
        <f t="shared" si="945"/>
        <v>18276</v>
      </c>
      <c r="T4951" s="11">
        <f t="shared" si="946"/>
        <v>18276</v>
      </c>
      <c r="U4951" s="11">
        <f t="shared" si="947"/>
        <v>-3196</v>
      </c>
      <c r="V4951" s="11">
        <f t="shared" si="943"/>
        <v>18276</v>
      </c>
      <c r="W4951" s="12">
        <f t="shared" si="948"/>
        <v>1</v>
      </c>
      <c r="X4951" s="11">
        <f t="shared" si="949"/>
        <v>0</v>
      </c>
      <c r="Y4951" s="12">
        <f t="shared" si="950"/>
        <v>0</v>
      </c>
      <c r="AH4951" s="11"/>
    </row>
    <row r="4952" spans="1:34">
      <c r="A4952" s="1">
        <v>39649</v>
      </c>
      <c r="B4952" s="7" t="s">
        <v>63</v>
      </c>
      <c r="C4952" s="8" t="str">
        <f t="shared" si="942"/>
        <v>Sun</v>
      </c>
      <c r="E4952" s="10">
        <v>0</v>
      </c>
      <c r="F4952" s="9">
        <v>9837</v>
      </c>
      <c r="G4952" s="9">
        <v>3053</v>
      </c>
      <c r="H4952" s="61">
        <v>5786</v>
      </c>
      <c r="I4952" s="9">
        <v>0</v>
      </c>
      <c r="J4952" s="9">
        <v>0</v>
      </c>
      <c r="K4952" s="9">
        <v>35856</v>
      </c>
      <c r="L4952" s="16">
        <v>0</v>
      </c>
      <c r="M4952" s="16">
        <v>0</v>
      </c>
      <c r="O4952" s="11">
        <f t="shared" si="951"/>
        <v>54532</v>
      </c>
      <c r="P4952" s="11">
        <v>34782</v>
      </c>
      <c r="Q4952" s="11">
        <f t="shared" si="944"/>
        <v>1074</v>
      </c>
      <c r="S4952" s="11">
        <f t="shared" si="945"/>
        <v>19750</v>
      </c>
      <c r="T4952" s="11">
        <f t="shared" si="946"/>
        <v>19750</v>
      </c>
      <c r="U4952" s="11">
        <f t="shared" si="947"/>
        <v>1474</v>
      </c>
      <c r="V4952" s="11">
        <f t="shared" si="943"/>
        <v>19750</v>
      </c>
      <c r="W4952" s="12">
        <f t="shared" si="948"/>
        <v>1</v>
      </c>
      <c r="X4952" s="11">
        <f t="shared" si="949"/>
        <v>0</v>
      </c>
      <c r="Y4952" s="12">
        <f t="shared" si="950"/>
        <v>0</v>
      </c>
      <c r="AH4952" s="11"/>
    </row>
    <row r="4953" spans="1:34">
      <c r="A4953" s="1">
        <v>39650</v>
      </c>
      <c r="B4953" s="7" t="s">
        <v>63</v>
      </c>
      <c r="C4953" s="8" t="str">
        <f t="shared" si="942"/>
        <v>Mon</v>
      </c>
      <c r="E4953" s="10">
        <v>0</v>
      </c>
      <c r="F4953" s="9">
        <v>10373</v>
      </c>
      <c r="G4953" s="9">
        <v>4165</v>
      </c>
      <c r="H4953" s="61">
        <v>6834</v>
      </c>
      <c r="I4953" s="9">
        <v>0</v>
      </c>
      <c r="J4953" s="9">
        <v>0</v>
      </c>
      <c r="K4953" s="9">
        <v>39757</v>
      </c>
      <c r="L4953" s="16">
        <v>0</v>
      </c>
      <c r="M4953" s="16">
        <v>0</v>
      </c>
      <c r="O4953" s="11">
        <f t="shared" si="951"/>
        <v>61129</v>
      </c>
      <c r="P4953" s="11">
        <v>38084</v>
      </c>
      <c r="Q4953" s="11">
        <f t="shared" si="944"/>
        <v>1673</v>
      </c>
      <c r="S4953" s="11">
        <f t="shared" si="945"/>
        <v>23045</v>
      </c>
      <c r="T4953" s="11">
        <f t="shared" si="946"/>
        <v>23045</v>
      </c>
      <c r="U4953" s="11">
        <f t="shared" si="947"/>
        <v>3295</v>
      </c>
      <c r="V4953" s="11">
        <f t="shared" si="943"/>
        <v>23045</v>
      </c>
      <c r="W4953" s="12">
        <f t="shared" si="948"/>
        <v>1</v>
      </c>
      <c r="X4953" s="11">
        <f t="shared" si="949"/>
        <v>0</v>
      </c>
      <c r="Y4953" s="12">
        <f t="shared" si="950"/>
        <v>0</v>
      </c>
      <c r="AH4953" s="11"/>
    </row>
    <row r="4954" spans="1:34">
      <c r="A4954" s="1">
        <v>39651</v>
      </c>
      <c r="B4954" s="7" t="s">
        <v>63</v>
      </c>
      <c r="C4954" s="8" t="str">
        <f t="shared" si="942"/>
        <v>Tue</v>
      </c>
      <c r="E4954" s="10">
        <v>0</v>
      </c>
      <c r="F4954" s="9">
        <v>10254</v>
      </c>
      <c r="G4954" s="9">
        <v>3915</v>
      </c>
      <c r="H4954" s="61">
        <v>6823</v>
      </c>
      <c r="I4954" s="9">
        <v>0</v>
      </c>
      <c r="J4954" s="9">
        <v>0</v>
      </c>
      <c r="K4954" s="9">
        <v>35643</v>
      </c>
      <c r="L4954" s="16">
        <v>0</v>
      </c>
      <c r="M4954" s="16">
        <v>0</v>
      </c>
      <c r="O4954" s="11">
        <f t="shared" si="951"/>
        <v>56635</v>
      </c>
      <c r="P4954" s="11">
        <v>33635</v>
      </c>
      <c r="Q4954" s="11">
        <f t="shared" si="944"/>
        <v>2008</v>
      </c>
      <c r="S4954" s="11">
        <f t="shared" si="945"/>
        <v>23000</v>
      </c>
      <c r="T4954" s="11">
        <f t="shared" si="946"/>
        <v>23000</v>
      </c>
      <c r="U4954" s="11">
        <f t="shared" si="947"/>
        <v>-45</v>
      </c>
      <c r="V4954" s="11">
        <f t="shared" si="943"/>
        <v>23000</v>
      </c>
      <c r="W4954" s="12">
        <f t="shared" si="948"/>
        <v>1</v>
      </c>
      <c r="X4954" s="11">
        <f t="shared" si="949"/>
        <v>0</v>
      </c>
      <c r="Y4954" s="12">
        <f t="shared" si="950"/>
        <v>0</v>
      </c>
      <c r="AH4954" s="11"/>
    </row>
    <row r="4955" spans="1:34">
      <c r="A4955" s="1">
        <v>39652</v>
      </c>
      <c r="B4955" s="7" t="s">
        <v>63</v>
      </c>
      <c r="C4955" s="8" t="str">
        <f t="shared" si="942"/>
        <v>Wed</v>
      </c>
      <c r="E4955" s="10">
        <v>0</v>
      </c>
      <c r="F4955" s="9">
        <v>10375</v>
      </c>
      <c r="G4955" s="9">
        <v>4097</v>
      </c>
      <c r="H4955" s="61">
        <v>6903</v>
      </c>
      <c r="I4955" s="9">
        <v>0</v>
      </c>
      <c r="J4955" s="9">
        <v>0</v>
      </c>
      <c r="K4955" s="9">
        <v>31492</v>
      </c>
      <c r="L4955" s="16">
        <v>0</v>
      </c>
      <c r="M4955" s="16">
        <v>0</v>
      </c>
      <c r="O4955" s="11">
        <f t="shared" si="951"/>
        <v>52867</v>
      </c>
      <c r="P4955" s="11">
        <v>29710</v>
      </c>
      <c r="Q4955" s="11">
        <f t="shared" si="944"/>
        <v>1782</v>
      </c>
      <c r="S4955" s="11">
        <f t="shared" si="945"/>
        <v>23157</v>
      </c>
      <c r="T4955" s="11">
        <f t="shared" si="946"/>
        <v>23157</v>
      </c>
      <c r="U4955" s="11">
        <f t="shared" si="947"/>
        <v>157</v>
      </c>
      <c r="V4955" s="11">
        <f t="shared" si="943"/>
        <v>23157</v>
      </c>
      <c r="W4955" s="12">
        <f t="shared" si="948"/>
        <v>1</v>
      </c>
      <c r="X4955" s="11">
        <f t="shared" si="949"/>
        <v>0</v>
      </c>
      <c r="Y4955" s="12">
        <f t="shared" si="950"/>
        <v>0</v>
      </c>
      <c r="AH4955" s="11"/>
    </row>
    <row r="4956" spans="1:34">
      <c r="A4956" s="1">
        <v>39653</v>
      </c>
      <c r="B4956" s="7" t="s">
        <v>63</v>
      </c>
      <c r="C4956" s="8" t="str">
        <f t="shared" si="942"/>
        <v>Thur</v>
      </c>
      <c r="E4956" s="10">
        <v>0</v>
      </c>
      <c r="F4956" s="9">
        <v>10537</v>
      </c>
      <c r="G4956" s="9">
        <v>4127</v>
      </c>
      <c r="H4956" s="61">
        <v>6957</v>
      </c>
      <c r="I4956" s="9">
        <v>0</v>
      </c>
      <c r="J4956" s="9">
        <v>0</v>
      </c>
      <c r="K4956" s="9">
        <v>30904</v>
      </c>
      <c r="L4956" s="16">
        <v>0</v>
      </c>
      <c r="M4956" s="16">
        <v>0</v>
      </c>
      <c r="O4956" s="11">
        <f t="shared" si="951"/>
        <v>52525</v>
      </c>
      <c r="P4956" s="11">
        <v>29270</v>
      </c>
      <c r="Q4956" s="11">
        <f t="shared" si="944"/>
        <v>1634</v>
      </c>
      <c r="S4956" s="11">
        <f t="shared" si="945"/>
        <v>23255</v>
      </c>
      <c r="T4956" s="11">
        <f t="shared" si="946"/>
        <v>23255</v>
      </c>
      <c r="U4956" s="11">
        <f t="shared" si="947"/>
        <v>98</v>
      </c>
      <c r="V4956" s="11">
        <f t="shared" si="943"/>
        <v>23255</v>
      </c>
      <c r="W4956" s="12">
        <f t="shared" si="948"/>
        <v>1</v>
      </c>
      <c r="X4956" s="11">
        <f t="shared" si="949"/>
        <v>0</v>
      </c>
      <c r="Y4956" s="12">
        <f t="shared" si="950"/>
        <v>0</v>
      </c>
      <c r="AH4956" s="11"/>
    </row>
    <row r="4957" spans="1:34">
      <c r="A4957" s="1">
        <v>39654</v>
      </c>
      <c r="B4957" s="7" t="s">
        <v>63</v>
      </c>
      <c r="C4957" s="8" t="str">
        <f t="shared" si="942"/>
        <v>Fri</v>
      </c>
      <c r="E4957" s="10">
        <v>0</v>
      </c>
      <c r="F4957" s="9">
        <v>10049</v>
      </c>
      <c r="G4957" s="9">
        <v>3489</v>
      </c>
      <c r="H4957" s="61">
        <v>6428</v>
      </c>
      <c r="I4957" s="9">
        <v>0</v>
      </c>
      <c r="J4957" s="9">
        <v>0</v>
      </c>
      <c r="K4957" s="9">
        <v>28480</v>
      </c>
      <c r="L4957" s="16">
        <v>12</v>
      </c>
      <c r="M4957" s="16">
        <v>0</v>
      </c>
      <c r="O4957" s="11">
        <f t="shared" si="951"/>
        <v>48458</v>
      </c>
      <c r="P4957" s="11">
        <v>26886</v>
      </c>
      <c r="Q4957" s="11">
        <f t="shared" si="944"/>
        <v>1594</v>
      </c>
      <c r="S4957" s="11">
        <f t="shared" si="945"/>
        <v>21572</v>
      </c>
      <c r="T4957" s="11">
        <f t="shared" si="946"/>
        <v>21572</v>
      </c>
      <c r="U4957" s="11">
        <f t="shared" si="947"/>
        <v>-1683</v>
      </c>
      <c r="V4957" s="11">
        <f t="shared" si="943"/>
        <v>21560</v>
      </c>
      <c r="W4957" s="12">
        <f t="shared" si="948"/>
        <v>0.99944372334507692</v>
      </c>
      <c r="X4957" s="11">
        <f t="shared" si="949"/>
        <v>12</v>
      </c>
      <c r="Y4957" s="12">
        <f t="shared" si="950"/>
        <v>5.5627665492304838E-4</v>
      </c>
      <c r="AH4957" s="11"/>
    </row>
    <row r="4958" spans="1:34">
      <c r="A4958" s="1">
        <v>39655</v>
      </c>
      <c r="B4958" s="7" t="s">
        <v>63</v>
      </c>
      <c r="C4958" s="8" t="str">
        <f t="shared" si="942"/>
        <v>Sat</v>
      </c>
      <c r="E4958" s="10">
        <v>0</v>
      </c>
      <c r="F4958" s="9">
        <v>9520</v>
      </c>
      <c r="G4958" s="9">
        <v>2854</v>
      </c>
      <c r="H4958" s="61">
        <v>5387</v>
      </c>
      <c r="I4958" s="9">
        <v>0</v>
      </c>
      <c r="J4958" s="9">
        <v>0</v>
      </c>
      <c r="K4958" s="9">
        <v>30093</v>
      </c>
      <c r="L4958" s="16">
        <v>22</v>
      </c>
      <c r="M4958" s="16">
        <v>0</v>
      </c>
      <c r="O4958" s="11">
        <f t="shared" si="951"/>
        <v>47876</v>
      </c>
      <c r="P4958" s="11">
        <v>28411</v>
      </c>
      <c r="Q4958" s="11">
        <f t="shared" si="944"/>
        <v>1682</v>
      </c>
      <c r="S4958" s="11">
        <f t="shared" si="945"/>
        <v>19465</v>
      </c>
      <c r="T4958" s="11">
        <f t="shared" si="946"/>
        <v>19465</v>
      </c>
      <c r="U4958" s="11">
        <f t="shared" si="947"/>
        <v>-2107</v>
      </c>
      <c r="V4958" s="11">
        <f t="shared" si="943"/>
        <v>19443</v>
      </c>
      <c r="W4958" s="12">
        <f t="shared" si="948"/>
        <v>0.99886976624711021</v>
      </c>
      <c r="X4958" s="11">
        <f t="shared" si="949"/>
        <v>22</v>
      </c>
      <c r="Y4958" s="12">
        <f t="shared" si="950"/>
        <v>1.1302337528898022E-3</v>
      </c>
      <c r="AH4958" s="11"/>
    </row>
    <row r="4959" spans="1:34">
      <c r="A4959" s="1">
        <v>39656</v>
      </c>
      <c r="B4959" s="7" t="s">
        <v>63</v>
      </c>
      <c r="C4959" s="8" t="str">
        <f t="shared" si="942"/>
        <v>Sun</v>
      </c>
      <c r="E4959" s="10">
        <v>0</v>
      </c>
      <c r="F4959" s="9">
        <v>9884</v>
      </c>
      <c r="G4959" s="9">
        <v>3307</v>
      </c>
      <c r="H4959" s="61">
        <v>6131</v>
      </c>
      <c r="I4959" s="9">
        <v>0</v>
      </c>
      <c r="J4959" s="9">
        <v>32</v>
      </c>
      <c r="K4959" s="9">
        <v>30444</v>
      </c>
      <c r="L4959" s="16">
        <v>0</v>
      </c>
      <c r="M4959" s="16">
        <v>0</v>
      </c>
      <c r="O4959" s="11">
        <f t="shared" si="951"/>
        <v>49798</v>
      </c>
      <c r="P4959" s="11">
        <v>29009</v>
      </c>
      <c r="Q4959" s="11">
        <f t="shared" si="944"/>
        <v>1435</v>
      </c>
      <c r="S4959" s="11">
        <f t="shared" si="945"/>
        <v>20789</v>
      </c>
      <c r="T4959" s="11">
        <f t="shared" si="946"/>
        <v>20789</v>
      </c>
      <c r="U4959" s="11">
        <f t="shared" si="947"/>
        <v>1324</v>
      </c>
      <c r="V4959" s="11">
        <f t="shared" si="943"/>
        <v>20789</v>
      </c>
      <c r="W4959" s="12">
        <f t="shared" si="948"/>
        <v>1</v>
      </c>
      <c r="X4959" s="11">
        <f t="shared" si="949"/>
        <v>0</v>
      </c>
      <c r="Y4959" s="12">
        <f t="shared" si="950"/>
        <v>0</v>
      </c>
      <c r="AH4959" s="11"/>
    </row>
    <row r="4960" spans="1:34">
      <c r="A4960" s="1">
        <v>39657</v>
      </c>
      <c r="B4960" s="7" t="s">
        <v>63</v>
      </c>
      <c r="C4960" s="8" t="str">
        <f t="shared" si="942"/>
        <v>Mon</v>
      </c>
      <c r="E4960" s="10">
        <v>0</v>
      </c>
      <c r="F4960" s="9">
        <v>10548</v>
      </c>
      <c r="G4960" s="9">
        <v>4114</v>
      </c>
      <c r="H4960" s="61">
        <v>7101</v>
      </c>
      <c r="I4960" s="9">
        <v>0</v>
      </c>
      <c r="J4960" s="9">
        <v>0</v>
      </c>
      <c r="K4960" s="9">
        <v>34025</v>
      </c>
      <c r="L4960" s="16">
        <v>0</v>
      </c>
      <c r="M4960" s="16">
        <v>0</v>
      </c>
      <c r="O4960" s="11">
        <f t="shared" si="951"/>
        <v>55788</v>
      </c>
      <c r="P4960" s="11">
        <v>32274</v>
      </c>
      <c r="Q4960" s="11">
        <f t="shared" si="944"/>
        <v>1751</v>
      </c>
      <c r="S4960" s="11">
        <f t="shared" si="945"/>
        <v>23514</v>
      </c>
      <c r="T4960" s="11">
        <f t="shared" si="946"/>
        <v>23514</v>
      </c>
      <c r="U4960" s="11">
        <f t="shared" si="947"/>
        <v>2725</v>
      </c>
      <c r="V4960" s="11">
        <f t="shared" si="943"/>
        <v>23514</v>
      </c>
      <c r="W4960" s="12">
        <f t="shared" si="948"/>
        <v>1</v>
      </c>
      <c r="X4960" s="11">
        <f t="shared" si="949"/>
        <v>0</v>
      </c>
      <c r="Y4960" s="12">
        <f t="shared" si="950"/>
        <v>0</v>
      </c>
      <c r="AH4960" s="11"/>
    </row>
    <row r="4961" spans="1:34">
      <c r="A4961" s="1">
        <v>39658</v>
      </c>
      <c r="B4961" s="7" t="s">
        <v>63</v>
      </c>
      <c r="C4961" s="8" t="str">
        <f t="shared" si="942"/>
        <v>Tue</v>
      </c>
      <c r="E4961" s="10">
        <v>0</v>
      </c>
      <c r="F4961" s="9">
        <v>10535</v>
      </c>
      <c r="G4961" s="9">
        <v>4079</v>
      </c>
      <c r="H4961" s="61">
        <v>7031</v>
      </c>
      <c r="I4961" s="9">
        <v>0</v>
      </c>
      <c r="J4961" s="9">
        <v>0</v>
      </c>
      <c r="K4961" s="9">
        <v>34171</v>
      </c>
      <c r="L4961" s="16">
        <v>0</v>
      </c>
      <c r="M4961" s="16">
        <v>0</v>
      </c>
      <c r="O4961" s="11">
        <f t="shared" si="951"/>
        <v>55816</v>
      </c>
      <c r="P4961" s="11">
        <v>32638</v>
      </c>
      <c r="Q4961" s="11">
        <f t="shared" si="944"/>
        <v>1533</v>
      </c>
      <c r="S4961" s="11">
        <f t="shared" si="945"/>
        <v>23178</v>
      </c>
      <c r="T4961" s="11">
        <f t="shared" si="946"/>
        <v>23178</v>
      </c>
      <c r="U4961" s="11">
        <f t="shared" si="947"/>
        <v>-336</v>
      </c>
      <c r="V4961" s="11">
        <f t="shared" si="943"/>
        <v>23178</v>
      </c>
      <c r="W4961" s="12">
        <f t="shared" si="948"/>
        <v>1</v>
      </c>
      <c r="X4961" s="11">
        <f t="shared" si="949"/>
        <v>0</v>
      </c>
      <c r="Y4961" s="12">
        <f t="shared" si="950"/>
        <v>0</v>
      </c>
      <c r="AH4961" s="11"/>
    </row>
    <row r="4962" spans="1:34">
      <c r="A4962" s="1">
        <v>39659</v>
      </c>
      <c r="B4962" s="7" t="s">
        <v>63</v>
      </c>
      <c r="C4962" s="8" t="str">
        <f t="shared" si="942"/>
        <v>Wed</v>
      </c>
      <c r="E4962" s="10">
        <v>0</v>
      </c>
      <c r="F4962" s="9">
        <v>10595</v>
      </c>
      <c r="G4962" s="9">
        <v>4104</v>
      </c>
      <c r="H4962" s="61">
        <v>6962</v>
      </c>
      <c r="I4962" s="9">
        <v>0</v>
      </c>
      <c r="J4962" s="9">
        <v>0</v>
      </c>
      <c r="K4962" s="9">
        <v>36552</v>
      </c>
      <c r="L4962" s="16">
        <v>0</v>
      </c>
      <c r="M4962" s="16">
        <v>0</v>
      </c>
      <c r="O4962" s="11">
        <f t="shared" si="951"/>
        <v>58213</v>
      </c>
      <c r="P4962" s="11">
        <v>34906</v>
      </c>
      <c r="Q4962" s="11">
        <f t="shared" si="944"/>
        <v>1646</v>
      </c>
      <c r="S4962" s="11">
        <f t="shared" si="945"/>
        <v>23307</v>
      </c>
      <c r="T4962" s="11">
        <f t="shared" si="946"/>
        <v>23307</v>
      </c>
      <c r="U4962" s="11">
        <f t="shared" si="947"/>
        <v>129</v>
      </c>
      <c r="V4962" s="11">
        <f t="shared" si="943"/>
        <v>23307</v>
      </c>
      <c r="W4962" s="12">
        <f t="shared" si="948"/>
        <v>1</v>
      </c>
      <c r="X4962" s="11">
        <f t="shared" si="949"/>
        <v>0</v>
      </c>
      <c r="Y4962" s="12">
        <f t="shared" si="950"/>
        <v>0</v>
      </c>
      <c r="AH4962" s="11"/>
    </row>
    <row r="4963" spans="1:34">
      <c r="A4963" s="1">
        <v>39660</v>
      </c>
      <c r="B4963" s="7" t="s">
        <v>63</v>
      </c>
      <c r="C4963" s="8" t="str">
        <f t="shared" si="942"/>
        <v>Thur</v>
      </c>
      <c r="E4963" s="10">
        <v>0</v>
      </c>
      <c r="F4963" s="9">
        <v>10696</v>
      </c>
      <c r="G4963" s="9">
        <v>4097</v>
      </c>
      <c r="H4963" s="61">
        <v>6954</v>
      </c>
      <c r="I4963" s="9">
        <v>0</v>
      </c>
      <c r="J4963" s="9">
        <v>0</v>
      </c>
      <c r="K4963" s="9">
        <v>32805</v>
      </c>
      <c r="L4963" s="16">
        <v>0</v>
      </c>
      <c r="M4963" s="16">
        <v>0</v>
      </c>
      <c r="O4963" s="11">
        <f t="shared" si="951"/>
        <v>54552</v>
      </c>
      <c r="P4963" s="11">
        <v>31158</v>
      </c>
      <c r="Q4963" s="11">
        <f t="shared" si="944"/>
        <v>1647</v>
      </c>
      <c r="S4963" s="11">
        <f t="shared" si="945"/>
        <v>23394</v>
      </c>
      <c r="T4963" s="11">
        <f t="shared" si="946"/>
        <v>23394</v>
      </c>
      <c r="U4963" s="11">
        <f t="shared" si="947"/>
        <v>87</v>
      </c>
      <c r="V4963" s="11">
        <f t="shared" si="943"/>
        <v>23394</v>
      </c>
      <c r="W4963" s="12">
        <f t="shared" si="948"/>
        <v>1</v>
      </c>
      <c r="X4963" s="11">
        <f t="shared" si="949"/>
        <v>0</v>
      </c>
      <c r="Y4963" s="12">
        <f t="shared" si="950"/>
        <v>0</v>
      </c>
      <c r="AH4963" s="11"/>
    </row>
    <row r="4964" spans="1:34">
      <c r="A4964" s="1">
        <v>39661</v>
      </c>
      <c r="B4964" s="7" t="s">
        <v>64</v>
      </c>
      <c r="C4964" s="8" t="str">
        <f t="shared" si="942"/>
        <v>Fri</v>
      </c>
      <c r="F4964" s="9">
        <v>9972</v>
      </c>
      <c r="G4964" s="9">
        <v>3243</v>
      </c>
      <c r="H4964" s="61">
        <v>6295</v>
      </c>
      <c r="I4964" s="9">
        <v>0</v>
      </c>
      <c r="J4964" s="9">
        <v>0</v>
      </c>
      <c r="K4964" s="9">
        <v>31512</v>
      </c>
      <c r="L4964" s="16">
        <v>0</v>
      </c>
      <c r="M4964" s="16">
        <v>0</v>
      </c>
      <c r="O4964" s="11">
        <f t="shared" si="951"/>
        <v>51022</v>
      </c>
      <c r="P4964" s="11">
        <v>30841</v>
      </c>
      <c r="Q4964" s="11">
        <f t="shared" si="944"/>
        <v>671</v>
      </c>
      <c r="S4964" s="11">
        <f t="shared" si="945"/>
        <v>20181</v>
      </c>
      <c r="T4964" s="11">
        <f t="shared" ref="T4964:T4994" si="952">SUM(L4964:M4964,V4964)</f>
        <v>20181</v>
      </c>
      <c r="U4964" s="11">
        <f t="shared" ref="U4964:U4994" si="953">S4964-S4963</f>
        <v>-3213</v>
      </c>
      <c r="V4964" s="11">
        <f t="shared" si="943"/>
        <v>20181</v>
      </c>
      <c r="W4964" s="12">
        <f t="shared" ref="W4964:W4994" si="954">V4964/S4964</f>
        <v>1</v>
      </c>
      <c r="X4964" s="11">
        <f t="shared" ref="X4964:X4994" si="955">SUM(L4964:M4964)</f>
        <v>0</v>
      </c>
      <c r="Y4964" s="12">
        <f t="shared" ref="Y4964:Y4994" si="956">X4964/S4964</f>
        <v>0</v>
      </c>
      <c r="AH4964" s="11"/>
    </row>
    <row r="4965" spans="1:34">
      <c r="A4965" s="1">
        <v>39662</v>
      </c>
      <c r="B4965" s="7" t="s">
        <v>64</v>
      </c>
      <c r="C4965" s="8" t="str">
        <f t="shared" si="942"/>
        <v>Sat</v>
      </c>
      <c r="F4965" s="9">
        <v>9629</v>
      </c>
      <c r="G4965" s="9">
        <v>2711</v>
      </c>
      <c r="H4965" s="61">
        <v>5677</v>
      </c>
      <c r="I4965" s="9">
        <v>0</v>
      </c>
      <c r="J4965" s="9">
        <v>0</v>
      </c>
      <c r="K4965" s="9">
        <v>29186</v>
      </c>
      <c r="L4965" s="16">
        <v>0</v>
      </c>
      <c r="M4965" s="16">
        <v>0</v>
      </c>
      <c r="O4965" s="11">
        <f t="shared" si="951"/>
        <v>47203</v>
      </c>
      <c r="P4965" s="11">
        <v>27652</v>
      </c>
      <c r="Q4965" s="11">
        <f t="shared" si="944"/>
        <v>1534</v>
      </c>
      <c r="S4965" s="11">
        <f t="shared" si="945"/>
        <v>19551</v>
      </c>
      <c r="T4965" s="11">
        <f t="shared" si="952"/>
        <v>19551</v>
      </c>
      <c r="U4965" s="11">
        <f t="shared" si="953"/>
        <v>-630</v>
      </c>
      <c r="V4965" s="11">
        <f t="shared" si="943"/>
        <v>19551</v>
      </c>
      <c r="W4965" s="12">
        <f t="shared" si="954"/>
        <v>1</v>
      </c>
      <c r="X4965" s="11">
        <f t="shared" si="955"/>
        <v>0</v>
      </c>
      <c r="Y4965" s="12">
        <f t="shared" si="956"/>
        <v>0</v>
      </c>
      <c r="AH4965" s="11"/>
    </row>
    <row r="4966" spans="1:34">
      <c r="A4966" s="1">
        <v>39663</v>
      </c>
      <c r="B4966" s="7" t="s">
        <v>64</v>
      </c>
      <c r="C4966" s="8" t="str">
        <f t="shared" si="942"/>
        <v>Sun</v>
      </c>
      <c r="F4966" s="9">
        <v>10081</v>
      </c>
      <c r="G4966" s="9">
        <v>3284</v>
      </c>
      <c r="H4966" s="61">
        <v>6198</v>
      </c>
      <c r="I4966" s="9">
        <v>0</v>
      </c>
      <c r="J4966" s="9">
        <v>0</v>
      </c>
      <c r="K4966" s="9">
        <v>28591</v>
      </c>
      <c r="L4966" s="16">
        <v>0</v>
      </c>
      <c r="M4966" s="16">
        <v>0</v>
      </c>
      <c r="O4966" s="11">
        <f t="shared" si="951"/>
        <v>48154</v>
      </c>
      <c r="P4966" s="11">
        <v>26917</v>
      </c>
      <c r="Q4966" s="11">
        <f t="shared" si="944"/>
        <v>1674</v>
      </c>
      <c r="S4966" s="11">
        <f t="shared" si="945"/>
        <v>21237</v>
      </c>
      <c r="T4966" s="11">
        <f t="shared" si="952"/>
        <v>21237</v>
      </c>
      <c r="U4966" s="11">
        <f t="shared" si="953"/>
        <v>1686</v>
      </c>
      <c r="V4966" s="11">
        <f t="shared" si="943"/>
        <v>21237</v>
      </c>
      <c r="W4966" s="12">
        <f t="shared" si="954"/>
        <v>1</v>
      </c>
      <c r="X4966" s="11">
        <f t="shared" si="955"/>
        <v>0</v>
      </c>
      <c r="Y4966" s="12">
        <f t="shared" si="956"/>
        <v>0</v>
      </c>
      <c r="AH4966" s="11"/>
    </row>
    <row r="4967" spans="1:34">
      <c r="A4967" s="1">
        <v>39664</v>
      </c>
      <c r="B4967" s="7" t="s">
        <v>64</v>
      </c>
      <c r="C4967" s="8" t="str">
        <f t="shared" si="942"/>
        <v>Mon</v>
      </c>
      <c r="F4967" s="9">
        <v>10533</v>
      </c>
      <c r="G4967" s="9">
        <v>4076</v>
      </c>
      <c r="H4967" s="61">
        <v>6955</v>
      </c>
      <c r="I4967" s="9">
        <v>0</v>
      </c>
      <c r="J4967" s="9">
        <v>0</v>
      </c>
      <c r="K4967" s="9">
        <v>33670</v>
      </c>
      <c r="L4967" s="16">
        <v>0</v>
      </c>
      <c r="M4967" s="16">
        <v>0</v>
      </c>
      <c r="O4967" s="11">
        <f t="shared" si="951"/>
        <v>55234</v>
      </c>
      <c r="P4967" s="11">
        <v>31961</v>
      </c>
      <c r="Q4967" s="11">
        <f t="shared" si="944"/>
        <v>1709</v>
      </c>
      <c r="S4967" s="11">
        <f t="shared" si="945"/>
        <v>23273</v>
      </c>
      <c r="T4967" s="11">
        <f t="shared" si="952"/>
        <v>23273</v>
      </c>
      <c r="U4967" s="11">
        <f t="shared" si="953"/>
        <v>2036</v>
      </c>
      <c r="V4967" s="11">
        <f t="shared" si="943"/>
        <v>23273</v>
      </c>
      <c r="W4967" s="12">
        <f t="shared" si="954"/>
        <v>1</v>
      </c>
      <c r="X4967" s="11">
        <f t="shared" si="955"/>
        <v>0</v>
      </c>
      <c r="Y4967" s="12">
        <f t="shared" si="956"/>
        <v>0</v>
      </c>
      <c r="AH4967" s="11"/>
    </row>
    <row r="4968" spans="1:34">
      <c r="A4968" s="1">
        <v>39665</v>
      </c>
      <c r="B4968" s="7" t="s">
        <v>64</v>
      </c>
      <c r="C4968" s="8" t="str">
        <f t="shared" si="942"/>
        <v>Tue</v>
      </c>
      <c r="F4968" s="9">
        <v>10619</v>
      </c>
      <c r="G4968" s="9">
        <v>4141</v>
      </c>
      <c r="H4968" s="61">
        <v>6876</v>
      </c>
      <c r="I4968" s="9">
        <v>0</v>
      </c>
      <c r="J4968" s="9">
        <v>0</v>
      </c>
      <c r="K4968" s="9">
        <v>35161</v>
      </c>
      <c r="L4968" s="16">
        <v>0</v>
      </c>
      <c r="M4968" s="16">
        <v>0</v>
      </c>
      <c r="O4968" s="11">
        <f t="shared" si="951"/>
        <v>56797</v>
      </c>
      <c r="P4968" s="11">
        <v>33552</v>
      </c>
      <c r="Q4968" s="11">
        <f t="shared" si="944"/>
        <v>1609</v>
      </c>
      <c r="S4968" s="11">
        <f t="shared" si="945"/>
        <v>23245</v>
      </c>
      <c r="T4968" s="11">
        <f t="shared" si="952"/>
        <v>23245</v>
      </c>
      <c r="U4968" s="11">
        <f t="shared" si="953"/>
        <v>-28</v>
      </c>
      <c r="V4968" s="11">
        <f t="shared" si="943"/>
        <v>23245</v>
      </c>
      <c r="W4968" s="12">
        <f t="shared" si="954"/>
        <v>1</v>
      </c>
      <c r="X4968" s="11">
        <f t="shared" si="955"/>
        <v>0</v>
      </c>
      <c r="Y4968" s="12">
        <f t="shared" si="956"/>
        <v>0</v>
      </c>
      <c r="AH4968" s="11"/>
    </row>
    <row r="4969" spans="1:34">
      <c r="A4969" s="1">
        <v>39666</v>
      </c>
      <c r="B4969" s="7" t="s">
        <v>64</v>
      </c>
      <c r="C4969" s="8" t="str">
        <f t="shared" si="942"/>
        <v>Wed</v>
      </c>
      <c r="F4969" s="9">
        <v>10707</v>
      </c>
      <c r="G4969" s="9">
        <v>4138</v>
      </c>
      <c r="H4969" s="61">
        <v>6913</v>
      </c>
      <c r="I4969" s="9">
        <v>0</v>
      </c>
      <c r="J4969" s="9">
        <v>0</v>
      </c>
      <c r="K4969" s="9">
        <v>32145</v>
      </c>
      <c r="L4969" s="16">
        <v>1</v>
      </c>
      <c r="M4969" s="16">
        <v>0</v>
      </c>
      <c r="O4969" s="11">
        <f t="shared" si="951"/>
        <v>53904</v>
      </c>
      <c r="P4969" s="11">
        <v>30642</v>
      </c>
      <c r="Q4969" s="11">
        <f t="shared" si="944"/>
        <v>1503</v>
      </c>
      <c r="S4969" s="11">
        <f t="shared" si="945"/>
        <v>23262</v>
      </c>
      <c r="T4969" s="11">
        <f t="shared" si="952"/>
        <v>23262</v>
      </c>
      <c r="U4969" s="11">
        <f t="shared" si="953"/>
        <v>17</v>
      </c>
      <c r="V4969" s="11">
        <f t="shared" si="943"/>
        <v>23261</v>
      </c>
      <c r="W4969" s="12">
        <f t="shared" si="954"/>
        <v>0.9999570114349583</v>
      </c>
      <c r="X4969" s="11">
        <f t="shared" si="955"/>
        <v>1</v>
      </c>
      <c r="Y4969" s="12">
        <f t="shared" si="956"/>
        <v>4.2988565041698905E-5</v>
      </c>
      <c r="AH4969" s="11"/>
    </row>
    <row r="4970" spans="1:34">
      <c r="A4970" s="1">
        <v>39667</v>
      </c>
      <c r="B4970" s="7" t="s">
        <v>64</v>
      </c>
      <c r="C4970" s="8" t="str">
        <f t="shared" ref="C4970:C5033" si="957">IF(WEEKDAY(A4970)=1,"Sun",IF(WEEKDAY(A4970)=2,"Mon",IF(WEEKDAY(A4970)=3,"Tue",IF(WEEKDAY(A4970)=4,"Wed",IF(WEEKDAY(A4970)=5,"Thur",IF(WEEKDAY(A4970)=6,"Fri",IF(WEEKDAY(A4970)=7,"Sat")))))))</f>
        <v>Thur</v>
      </c>
      <c r="F4970" s="9">
        <v>11048</v>
      </c>
      <c r="G4970" s="9">
        <v>4153</v>
      </c>
      <c r="H4970" s="61">
        <v>6978</v>
      </c>
      <c r="I4970" s="9">
        <v>0</v>
      </c>
      <c r="J4970" s="9">
        <v>0</v>
      </c>
      <c r="K4970" s="9">
        <v>31294</v>
      </c>
      <c r="L4970" s="16">
        <v>0</v>
      </c>
      <c r="M4970" s="16">
        <v>0</v>
      </c>
      <c r="O4970" s="11">
        <f t="shared" si="951"/>
        <v>53473</v>
      </c>
      <c r="P4970" s="11">
        <v>29620</v>
      </c>
      <c r="Q4970" s="11">
        <f t="shared" si="944"/>
        <v>1674</v>
      </c>
      <c r="S4970" s="11">
        <f t="shared" si="945"/>
        <v>23853</v>
      </c>
      <c r="T4970" s="11">
        <f t="shared" si="952"/>
        <v>23853</v>
      </c>
      <c r="U4970" s="11">
        <f t="shared" si="953"/>
        <v>591</v>
      </c>
      <c r="V4970" s="11">
        <f t="shared" si="943"/>
        <v>23853</v>
      </c>
      <c r="W4970" s="12">
        <f t="shared" si="954"/>
        <v>1</v>
      </c>
      <c r="X4970" s="11">
        <f t="shared" si="955"/>
        <v>0</v>
      </c>
      <c r="Y4970" s="12">
        <f t="shared" si="956"/>
        <v>0</v>
      </c>
      <c r="AH4970" s="11"/>
    </row>
    <row r="4971" spans="1:34">
      <c r="A4971" s="1">
        <v>39668</v>
      </c>
      <c r="B4971" s="7" t="s">
        <v>64</v>
      </c>
      <c r="C4971" s="8" t="str">
        <f t="shared" si="957"/>
        <v>Fri</v>
      </c>
      <c r="F4971" s="9">
        <v>10363</v>
      </c>
      <c r="G4971" s="9">
        <v>3737</v>
      </c>
      <c r="H4971" s="61">
        <v>6516</v>
      </c>
      <c r="I4971" s="9">
        <v>0</v>
      </c>
      <c r="J4971" s="9">
        <v>0</v>
      </c>
      <c r="K4971" s="9">
        <v>31736</v>
      </c>
      <c r="L4971" s="16">
        <v>1</v>
      </c>
      <c r="M4971" s="16">
        <v>0</v>
      </c>
      <c r="O4971" s="11">
        <f t="shared" si="951"/>
        <v>52353</v>
      </c>
      <c r="P4971" s="11">
        <v>30023</v>
      </c>
      <c r="Q4971" s="11">
        <f t="shared" si="944"/>
        <v>1713</v>
      </c>
      <c r="S4971" s="11">
        <f t="shared" si="945"/>
        <v>22330</v>
      </c>
      <c r="T4971" s="11">
        <f t="shared" si="952"/>
        <v>22330</v>
      </c>
      <c r="U4971" s="11">
        <f t="shared" si="953"/>
        <v>-1523</v>
      </c>
      <c r="V4971" s="11">
        <f t="shared" si="943"/>
        <v>22329</v>
      </c>
      <c r="W4971" s="12">
        <f t="shared" si="954"/>
        <v>0.99995521719659652</v>
      </c>
      <c r="X4971" s="11">
        <f t="shared" si="955"/>
        <v>1</v>
      </c>
      <c r="Y4971" s="12">
        <f t="shared" si="956"/>
        <v>4.4782803403493058E-5</v>
      </c>
      <c r="AH4971" s="11"/>
    </row>
    <row r="4972" spans="1:34">
      <c r="A4972" s="1">
        <v>39669</v>
      </c>
      <c r="B4972" s="7" t="s">
        <v>64</v>
      </c>
      <c r="C4972" s="8" t="str">
        <f t="shared" si="957"/>
        <v>Sat</v>
      </c>
      <c r="F4972" s="9">
        <v>9727</v>
      </c>
      <c r="G4972" s="9">
        <v>3007</v>
      </c>
      <c r="H4972" s="61">
        <v>5647</v>
      </c>
      <c r="I4972" s="9">
        <v>0</v>
      </c>
      <c r="J4972" s="9">
        <v>0</v>
      </c>
      <c r="K4972" s="9">
        <v>29577</v>
      </c>
      <c r="L4972" s="16">
        <v>0</v>
      </c>
      <c r="M4972" s="16">
        <v>0</v>
      </c>
      <c r="O4972" s="11">
        <f t="shared" si="951"/>
        <v>47958</v>
      </c>
      <c r="P4972" s="11">
        <v>27844</v>
      </c>
      <c r="Q4972" s="11">
        <f t="shared" si="944"/>
        <v>1733</v>
      </c>
      <c r="S4972" s="11">
        <f t="shared" si="945"/>
        <v>20114</v>
      </c>
      <c r="T4972" s="11">
        <f t="shared" si="952"/>
        <v>20114</v>
      </c>
      <c r="U4972" s="11">
        <f t="shared" si="953"/>
        <v>-2216</v>
      </c>
      <c r="V4972" s="11">
        <f t="shared" si="943"/>
        <v>20114</v>
      </c>
      <c r="W4972" s="12">
        <f t="shared" si="954"/>
        <v>1</v>
      </c>
      <c r="X4972" s="11">
        <f t="shared" si="955"/>
        <v>0</v>
      </c>
      <c r="Y4972" s="12">
        <f t="shared" si="956"/>
        <v>0</v>
      </c>
      <c r="AH4972" s="11"/>
    </row>
    <row r="4973" spans="1:34">
      <c r="A4973" s="1">
        <v>39670</v>
      </c>
      <c r="B4973" s="7" t="s">
        <v>64</v>
      </c>
      <c r="C4973" s="8" t="str">
        <f t="shared" si="957"/>
        <v>Sun</v>
      </c>
      <c r="F4973" s="9">
        <v>9938</v>
      </c>
      <c r="G4973" s="9">
        <v>3306</v>
      </c>
      <c r="H4973" s="61">
        <v>6038</v>
      </c>
      <c r="I4973" s="9">
        <v>0</v>
      </c>
      <c r="J4973" s="9">
        <v>0</v>
      </c>
      <c r="K4973" s="9">
        <v>29166</v>
      </c>
      <c r="L4973" s="16">
        <v>0</v>
      </c>
      <c r="M4973" s="16">
        <v>0</v>
      </c>
      <c r="O4973" s="11">
        <f t="shared" si="951"/>
        <v>48448</v>
      </c>
      <c r="P4973" s="11">
        <v>27362</v>
      </c>
      <c r="Q4973" s="11">
        <f t="shared" si="944"/>
        <v>1804</v>
      </c>
      <c r="S4973" s="11">
        <f t="shared" si="945"/>
        <v>21086</v>
      </c>
      <c r="T4973" s="11">
        <f t="shared" si="952"/>
        <v>21086</v>
      </c>
      <c r="U4973" s="11">
        <f t="shared" si="953"/>
        <v>972</v>
      </c>
      <c r="V4973" s="11">
        <f t="shared" si="943"/>
        <v>21086</v>
      </c>
      <c r="W4973" s="12">
        <f t="shared" si="954"/>
        <v>1</v>
      </c>
      <c r="X4973" s="11">
        <f t="shared" si="955"/>
        <v>0</v>
      </c>
      <c r="Y4973" s="12">
        <f t="shared" si="956"/>
        <v>0</v>
      </c>
      <c r="AH4973" s="11"/>
    </row>
    <row r="4974" spans="1:34">
      <c r="A4974" s="1">
        <v>39671</v>
      </c>
      <c r="B4974" s="7" t="s">
        <v>64</v>
      </c>
      <c r="C4974" s="8" t="str">
        <f t="shared" si="957"/>
        <v>Mon</v>
      </c>
      <c r="F4974" s="9">
        <v>10707</v>
      </c>
      <c r="G4974" s="9">
        <v>3953</v>
      </c>
      <c r="H4974" s="61">
        <v>6990</v>
      </c>
      <c r="I4974" s="9">
        <v>0</v>
      </c>
      <c r="J4974" s="9">
        <v>0</v>
      </c>
      <c r="K4974" s="9">
        <v>25263</v>
      </c>
      <c r="L4974" s="16">
        <v>0</v>
      </c>
      <c r="M4974" s="16">
        <v>0</v>
      </c>
      <c r="O4974" s="11">
        <f t="shared" si="951"/>
        <v>46913</v>
      </c>
      <c r="P4974" s="11">
        <v>23560</v>
      </c>
      <c r="Q4974" s="11">
        <f t="shared" si="944"/>
        <v>1703</v>
      </c>
      <c r="S4974" s="11">
        <f t="shared" si="945"/>
        <v>23353</v>
      </c>
      <c r="T4974" s="11">
        <f t="shared" si="952"/>
        <v>23353</v>
      </c>
      <c r="U4974" s="11">
        <f t="shared" si="953"/>
        <v>2267</v>
      </c>
      <c r="V4974" s="11">
        <f t="shared" si="943"/>
        <v>23353</v>
      </c>
      <c r="W4974" s="12">
        <f t="shared" si="954"/>
        <v>1</v>
      </c>
      <c r="X4974" s="11">
        <f t="shared" si="955"/>
        <v>0</v>
      </c>
      <c r="Y4974" s="12">
        <f t="shared" si="956"/>
        <v>0</v>
      </c>
      <c r="AH4974" s="11"/>
    </row>
    <row r="4975" spans="1:34">
      <c r="A4975" s="1">
        <v>39672</v>
      </c>
      <c r="B4975" s="7" t="s">
        <v>64</v>
      </c>
      <c r="C4975" s="8" t="str">
        <f t="shared" si="957"/>
        <v>Tue</v>
      </c>
      <c r="F4975" s="9">
        <v>10554</v>
      </c>
      <c r="G4975" s="9">
        <v>3882</v>
      </c>
      <c r="H4975" s="61">
        <v>6914</v>
      </c>
      <c r="I4975" s="9">
        <v>0</v>
      </c>
      <c r="J4975" s="9">
        <v>0</v>
      </c>
      <c r="K4975" s="9">
        <v>27143</v>
      </c>
      <c r="L4975" s="16">
        <v>0</v>
      </c>
      <c r="M4975" s="16">
        <v>0</v>
      </c>
      <c r="O4975" s="11">
        <f t="shared" si="951"/>
        <v>48493</v>
      </c>
      <c r="P4975" s="11">
        <v>25581</v>
      </c>
      <c r="Q4975" s="11">
        <f t="shared" si="944"/>
        <v>1562</v>
      </c>
      <c r="S4975" s="11">
        <f t="shared" si="945"/>
        <v>22912</v>
      </c>
      <c r="T4975" s="11">
        <f t="shared" si="952"/>
        <v>22912</v>
      </c>
      <c r="U4975" s="11">
        <f t="shared" si="953"/>
        <v>-441</v>
      </c>
      <c r="V4975" s="11">
        <f t="shared" si="943"/>
        <v>22912</v>
      </c>
      <c r="W4975" s="12">
        <f t="shared" si="954"/>
        <v>1</v>
      </c>
      <c r="X4975" s="11">
        <f t="shared" si="955"/>
        <v>0</v>
      </c>
      <c r="Y4975" s="12">
        <f t="shared" si="956"/>
        <v>0</v>
      </c>
      <c r="AH4975" s="11"/>
    </row>
    <row r="4976" spans="1:34">
      <c r="A4976" s="1">
        <v>39673</v>
      </c>
      <c r="B4976" s="7" t="s">
        <v>64</v>
      </c>
      <c r="C4976" s="8" t="str">
        <f t="shared" si="957"/>
        <v>Wed</v>
      </c>
      <c r="F4976" s="9">
        <v>10768</v>
      </c>
      <c r="G4976" s="9">
        <v>4061</v>
      </c>
      <c r="H4976" s="61">
        <v>7075</v>
      </c>
      <c r="I4976" s="9">
        <v>0</v>
      </c>
      <c r="J4976" s="9">
        <v>0</v>
      </c>
      <c r="K4976" s="9">
        <v>24934</v>
      </c>
      <c r="L4976" s="16">
        <v>0</v>
      </c>
      <c r="M4976" s="16">
        <v>0</v>
      </c>
      <c r="O4976" s="11">
        <f t="shared" si="951"/>
        <v>46838</v>
      </c>
      <c r="P4976" s="11">
        <v>23305</v>
      </c>
      <c r="Q4976" s="11">
        <f t="shared" si="944"/>
        <v>1629</v>
      </c>
      <c r="S4976" s="11">
        <f t="shared" si="945"/>
        <v>23533</v>
      </c>
      <c r="T4976" s="11">
        <f t="shared" si="952"/>
        <v>23533</v>
      </c>
      <c r="U4976" s="11">
        <f t="shared" si="953"/>
        <v>621</v>
      </c>
      <c r="V4976" s="11">
        <f t="shared" si="943"/>
        <v>23533</v>
      </c>
      <c r="W4976" s="12">
        <f t="shared" si="954"/>
        <v>1</v>
      </c>
      <c r="X4976" s="11">
        <f t="shared" si="955"/>
        <v>0</v>
      </c>
      <c r="Y4976" s="12">
        <f t="shared" si="956"/>
        <v>0</v>
      </c>
      <c r="AH4976" s="11"/>
    </row>
    <row r="4977" spans="1:34">
      <c r="A4977" s="1">
        <v>39674</v>
      </c>
      <c r="B4977" s="7" t="s">
        <v>64</v>
      </c>
      <c r="C4977" s="8" t="str">
        <f t="shared" si="957"/>
        <v>Thur</v>
      </c>
      <c r="F4977" s="9">
        <v>10760</v>
      </c>
      <c r="G4977" s="9">
        <v>4015</v>
      </c>
      <c r="H4977" s="61">
        <v>6995</v>
      </c>
      <c r="I4977" s="9">
        <v>0</v>
      </c>
      <c r="J4977" s="9">
        <v>0</v>
      </c>
      <c r="K4977" s="9">
        <v>28745</v>
      </c>
      <c r="L4977" s="16">
        <v>0</v>
      </c>
      <c r="M4977" s="16">
        <v>0</v>
      </c>
      <c r="O4977" s="11">
        <f t="shared" si="951"/>
        <v>50515</v>
      </c>
      <c r="P4977" s="11">
        <v>27149</v>
      </c>
      <c r="Q4977" s="11">
        <f t="shared" si="944"/>
        <v>1596</v>
      </c>
      <c r="S4977" s="11">
        <f t="shared" si="945"/>
        <v>23366</v>
      </c>
      <c r="T4977" s="11">
        <f t="shared" si="952"/>
        <v>23366</v>
      </c>
      <c r="U4977" s="11">
        <f t="shared" si="953"/>
        <v>-167</v>
      </c>
      <c r="V4977" s="11">
        <f t="shared" si="943"/>
        <v>23366</v>
      </c>
      <c r="W4977" s="12">
        <f t="shared" si="954"/>
        <v>1</v>
      </c>
      <c r="X4977" s="11">
        <f t="shared" si="955"/>
        <v>0</v>
      </c>
      <c r="Y4977" s="12">
        <f t="shared" si="956"/>
        <v>0</v>
      </c>
      <c r="AH4977" s="11"/>
    </row>
    <row r="4978" spans="1:34">
      <c r="A4978" s="1">
        <v>39675</v>
      </c>
      <c r="B4978" s="7" t="s">
        <v>64</v>
      </c>
      <c r="C4978" s="8" t="str">
        <f t="shared" si="957"/>
        <v>Fri</v>
      </c>
      <c r="F4978" s="9">
        <v>10306</v>
      </c>
      <c r="G4978" s="9">
        <v>3540</v>
      </c>
      <c r="H4978" s="61">
        <v>6479</v>
      </c>
      <c r="I4978" s="9">
        <v>0</v>
      </c>
      <c r="J4978" s="9">
        <v>0</v>
      </c>
      <c r="K4978" s="9">
        <v>26875</v>
      </c>
      <c r="L4978" s="16">
        <v>1</v>
      </c>
      <c r="M4978" s="16">
        <v>0</v>
      </c>
      <c r="O4978" s="11">
        <f t="shared" si="951"/>
        <v>47201</v>
      </c>
      <c r="P4978" s="11">
        <v>25168</v>
      </c>
      <c r="Q4978" s="11">
        <f t="shared" si="944"/>
        <v>1707</v>
      </c>
      <c r="S4978" s="11">
        <f t="shared" si="945"/>
        <v>22033</v>
      </c>
      <c r="T4978" s="11">
        <f t="shared" si="952"/>
        <v>22033</v>
      </c>
      <c r="U4978" s="11">
        <f t="shared" si="953"/>
        <v>-1333</v>
      </c>
      <c r="V4978" s="11">
        <f t="shared" si="943"/>
        <v>22032</v>
      </c>
      <c r="W4978" s="12">
        <f t="shared" si="954"/>
        <v>0.99995461353424409</v>
      </c>
      <c r="X4978" s="11">
        <f t="shared" si="955"/>
        <v>1</v>
      </c>
      <c r="Y4978" s="12">
        <f t="shared" si="956"/>
        <v>4.538646575591159E-5</v>
      </c>
      <c r="AH4978" s="11"/>
    </row>
    <row r="4979" spans="1:34">
      <c r="A4979" s="1">
        <v>39676</v>
      </c>
      <c r="B4979" s="7" t="s">
        <v>64</v>
      </c>
      <c r="C4979" s="8" t="str">
        <f t="shared" si="957"/>
        <v>Sat</v>
      </c>
      <c r="F4979" s="9">
        <v>9942</v>
      </c>
      <c r="G4979" s="9">
        <v>3052</v>
      </c>
      <c r="H4979" s="61">
        <v>5887</v>
      </c>
      <c r="I4979" s="9">
        <v>0</v>
      </c>
      <c r="J4979" s="9">
        <v>0</v>
      </c>
      <c r="K4979" s="9">
        <v>22779</v>
      </c>
      <c r="L4979" s="16">
        <v>0</v>
      </c>
      <c r="M4979" s="16">
        <v>0</v>
      </c>
      <c r="O4979" s="11">
        <f t="shared" si="951"/>
        <v>41660</v>
      </c>
      <c r="P4979" s="11">
        <v>20973</v>
      </c>
      <c r="Q4979" s="11">
        <f t="shared" si="944"/>
        <v>1806</v>
      </c>
      <c r="S4979" s="11">
        <f t="shared" si="945"/>
        <v>20687</v>
      </c>
      <c r="T4979" s="11">
        <f t="shared" si="952"/>
        <v>20687</v>
      </c>
      <c r="U4979" s="11">
        <f t="shared" si="953"/>
        <v>-1346</v>
      </c>
      <c r="V4979" s="11">
        <f t="shared" si="943"/>
        <v>20687</v>
      </c>
      <c r="W4979" s="12">
        <f t="shared" si="954"/>
        <v>1</v>
      </c>
      <c r="X4979" s="11">
        <f t="shared" si="955"/>
        <v>0</v>
      </c>
      <c r="Y4979" s="12">
        <f t="shared" si="956"/>
        <v>0</v>
      </c>
      <c r="AH4979" s="11"/>
    </row>
    <row r="4980" spans="1:34">
      <c r="A4980" s="1">
        <v>39677</v>
      </c>
      <c r="B4980" s="7" t="s">
        <v>64</v>
      </c>
      <c r="C4980" s="8" t="str">
        <f t="shared" si="957"/>
        <v>Sun</v>
      </c>
      <c r="F4980" s="9">
        <v>10341</v>
      </c>
      <c r="G4980" s="9">
        <v>3516</v>
      </c>
      <c r="H4980" s="61">
        <v>6313</v>
      </c>
      <c r="I4980" s="9">
        <v>0</v>
      </c>
      <c r="J4980" s="9">
        <v>0</v>
      </c>
      <c r="K4980" s="9">
        <v>27550</v>
      </c>
      <c r="L4980" s="16">
        <v>0</v>
      </c>
      <c r="M4980" s="16">
        <v>0</v>
      </c>
      <c r="O4980" s="11">
        <f t="shared" si="951"/>
        <v>47720</v>
      </c>
      <c r="P4980" s="11">
        <v>25637</v>
      </c>
      <c r="Q4980" s="11">
        <f t="shared" si="944"/>
        <v>1913</v>
      </c>
      <c r="S4980" s="11">
        <f t="shared" si="945"/>
        <v>22083</v>
      </c>
      <c r="T4980" s="11">
        <f t="shared" si="952"/>
        <v>22083</v>
      </c>
      <c r="U4980" s="11">
        <f t="shared" si="953"/>
        <v>1396</v>
      </c>
      <c r="V4980" s="11">
        <f t="shared" si="943"/>
        <v>22083</v>
      </c>
      <c r="W4980" s="12">
        <f t="shared" si="954"/>
        <v>1</v>
      </c>
      <c r="X4980" s="11">
        <f t="shared" si="955"/>
        <v>0</v>
      </c>
      <c r="Y4980" s="12">
        <f t="shared" si="956"/>
        <v>0</v>
      </c>
      <c r="AH4980" s="11"/>
    </row>
    <row r="4981" spans="1:34">
      <c r="A4981" s="1">
        <v>39678</v>
      </c>
      <c r="B4981" s="7" t="s">
        <v>64</v>
      </c>
      <c r="C4981" s="8" t="str">
        <f t="shared" si="957"/>
        <v>Mon</v>
      </c>
      <c r="F4981" s="9">
        <v>10772</v>
      </c>
      <c r="G4981" s="9">
        <v>4324</v>
      </c>
      <c r="H4981" s="61">
        <v>7125</v>
      </c>
      <c r="I4981" s="9">
        <v>0</v>
      </c>
      <c r="J4981" s="9">
        <v>0</v>
      </c>
      <c r="K4981" s="9">
        <v>33909</v>
      </c>
      <c r="L4981" s="16">
        <v>0</v>
      </c>
      <c r="M4981" s="16">
        <v>0</v>
      </c>
      <c r="O4981" s="11">
        <f t="shared" si="951"/>
        <v>56130</v>
      </c>
      <c r="P4981" s="11">
        <v>32124</v>
      </c>
      <c r="Q4981" s="11">
        <f t="shared" si="944"/>
        <v>1785</v>
      </c>
      <c r="S4981" s="11">
        <f t="shared" si="945"/>
        <v>24006</v>
      </c>
      <c r="T4981" s="11">
        <f t="shared" si="952"/>
        <v>24006</v>
      </c>
      <c r="U4981" s="11">
        <f t="shared" si="953"/>
        <v>1923</v>
      </c>
      <c r="V4981" s="11">
        <f t="shared" si="943"/>
        <v>24006</v>
      </c>
      <c r="W4981" s="12">
        <f t="shared" si="954"/>
        <v>1</v>
      </c>
      <c r="X4981" s="11">
        <f t="shared" si="955"/>
        <v>0</v>
      </c>
      <c r="Y4981" s="12">
        <f t="shared" si="956"/>
        <v>0</v>
      </c>
      <c r="AH4981" s="11"/>
    </row>
    <row r="4982" spans="1:34">
      <c r="A4982" s="1">
        <v>39679</v>
      </c>
      <c r="B4982" s="7" t="s">
        <v>64</v>
      </c>
      <c r="C4982" s="8" t="str">
        <f t="shared" si="957"/>
        <v>Tue</v>
      </c>
      <c r="F4982" s="9">
        <v>10805</v>
      </c>
      <c r="G4982" s="9">
        <v>4256</v>
      </c>
      <c r="H4982" s="61">
        <v>7090</v>
      </c>
      <c r="I4982" s="9">
        <v>0</v>
      </c>
      <c r="J4982" s="9">
        <v>0</v>
      </c>
      <c r="K4982" s="9">
        <v>33507</v>
      </c>
      <c r="L4982" s="16">
        <v>1</v>
      </c>
      <c r="M4982" s="16">
        <v>0</v>
      </c>
      <c r="O4982" s="11">
        <f t="shared" si="951"/>
        <v>55659</v>
      </c>
      <c r="P4982" s="11">
        <v>31916</v>
      </c>
      <c r="Q4982" s="11">
        <f t="shared" si="944"/>
        <v>1591</v>
      </c>
      <c r="S4982" s="11">
        <f t="shared" si="945"/>
        <v>23743</v>
      </c>
      <c r="T4982" s="11">
        <f t="shared" si="952"/>
        <v>23743</v>
      </c>
      <c r="U4982" s="11">
        <f t="shared" si="953"/>
        <v>-263</v>
      </c>
      <c r="V4982" s="11">
        <f t="shared" si="943"/>
        <v>23742</v>
      </c>
      <c r="W4982" s="12">
        <f t="shared" si="954"/>
        <v>0.99995788232321103</v>
      </c>
      <c r="X4982" s="11">
        <f t="shared" si="955"/>
        <v>1</v>
      </c>
      <c r="Y4982" s="12">
        <f t="shared" si="956"/>
        <v>4.2117676788948319E-5</v>
      </c>
      <c r="AH4982" s="11"/>
    </row>
    <row r="4983" spans="1:34">
      <c r="A4983" s="1">
        <v>39680</v>
      </c>
      <c r="B4983" s="7" t="s">
        <v>64</v>
      </c>
      <c r="C4983" s="8" t="str">
        <f t="shared" si="957"/>
        <v>Wed</v>
      </c>
      <c r="F4983" s="9">
        <v>10833</v>
      </c>
      <c r="G4983" s="9">
        <v>4254</v>
      </c>
      <c r="H4983" s="61">
        <v>7161</v>
      </c>
      <c r="I4983" s="9">
        <v>0</v>
      </c>
      <c r="J4983" s="9">
        <v>64</v>
      </c>
      <c r="K4983" s="9">
        <v>30329</v>
      </c>
      <c r="L4983" s="16">
        <v>0</v>
      </c>
      <c r="M4983" s="16">
        <v>0</v>
      </c>
      <c r="O4983" s="11">
        <f t="shared" si="951"/>
        <v>52641</v>
      </c>
      <c r="P4983" s="11">
        <v>28808</v>
      </c>
      <c r="Q4983" s="11">
        <f t="shared" si="944"/>
        <v>1521</v>
      </c>
      <c r="S4983" s="11">
        <f t="shared" si="945"/>
        <v>23833</v>
      </c>
      <c r="T4983" s="11">
        <f t="shared" si="952"/>
        <v>23833</v>
      </c>
      <c r="U4983" s="11">
        <f t="shared" si="953"/>
        <v>90</v>
      </c>
      <c r="V4983" s="11">
        <f t="shared" si="943"/>
        <v>23833</v>
      </c>
      <c r="W4983" s="12">
        <f t="shared" si="954"/>
        <v>1</v>
      </c>
      <c r="X4983" s="11">
        <f t="shared" si="955"/>
        <v>0</v>
      </c>
      <c r="Y4983" s="12">
        <f t="shared" si="956"/>
        <v>0</v>
      </c>
      <c r="AH4983" s="11"/>
    </row>
    <row r="4984" spans="1:34">
      <c r="A4984" s="1">
        <v>39681</v>
      </c>
      <c r="B4984" s="7" t="s">
        <v>64</v>
      </c>
      <c r="C4984" s="8" t="str">
        <f t="shared" si="957"/>
        <v>Thur</v>
      </c>
      <c r="F4984" s="9">
        <v>11133</v>
      </c>
      <c r="G4984" s="9">
        <v>4403</v>
      </c>
      <c r="H4984" s="61">
        <v>7214</v>
      </c>
      <c r="I4984" s="9">
        <v>0</v>
      </c>
      <c r="J4984" s="9">
        <v>0</v>
      </c>
      <c r="K4984" s="9">
        <v>33188</v>
      </c>
      <c r="L4984" s="16">
        <v>1</v>
      </c>
      <c r="M4984" s="16">
        <v>0</v>
      </c>
      <c r="O4984" s="11">
        <f t="shared" si="951"/>
        <v>55939</v>
      </c>
      <c r="P4984" s="11">
        <v>31811</v>
      </c>
      <c r="Q4984" s="11">
        <f t="shared" si="944"/>
        <v>1377</v>
      </c>
      <c r="S4984" s="11">
        <f t="shared" si="945"/>
        <v>24128</v>
      </c>
      <c r="T4984" s="11">
        <f t="shared" si="952"/>
        <v>24128</v>
      </c>
      <c r="U4984" s="11">
        <f t="shared" si="953"/>
        <v>295</v>
      </c>
      <c r="V4984" s="11">
        <f t="shared" si="943"/>
        <v>24127</v>
      </c>
      <c r="W4984" s="12">
        <f t="shared" si="954"/>
        <v>0.99995855437665782</v>
      </c>
      <c r="X4984" s="11">
        <f t="shared" si="955"/>
        <v>1</v>
      </c>
      <c r="Y4984" s="12">
        <f t="shared" si="956"/>
        <v>4.1445623342175064E-5</v>
      </c>
      <c r="AH4984" s="11"/>
    </row>
    <row r="4985" spans="1:34">
      <c r="A4985" s="1">
        <v>39682</v>
      </c>
      <c r="B4985" s="7" t="s">
        <v>64</v>
      </c>
      <c r="C4985" s="8" t="str">
        <f t="shared" si="957"/>
        <v>Fri</v>
      </c>
      <c r="F4985" s="9">
        <v>10542</v>
      </c>
      <c r="G4985" s="9">
        <v>3889</v>
      </c>
      <c r="H4985" s="61">
        <v>6769</v>
      </c>
      <c r="I4985" s="9">
        <v>0</v>
      </c>
      <c r="J4985" s="9">
        <v>0</v>
      </c>
      <c r="K4985" s="9">
        <v>28061</v>
      </c>
      <c r="L4985" s="16">
        <v>0</v>
      </c>
      <c r="M4985" s="16">
        <v>0</v>
      </c>
      <c r="O4985" s="11">
        <f t="shared" si="951"/>
        <v>49261</v>
      </c>
      <c r="P4985" s="11">
        <v>26381</v>
      </c>
      <c r="Q4985" s="11">
        <f t="shared" si="944"/>
        <v>1680</v>
      </c>
      <c r="S4985" s="11">
        <f t="shared" si="945"/>
        <v>22880</v>
      </c>
      <c r="T4985" s="11">
        <f t="shared" si="952"/>
        <v>22880</v>
      </c>
      <c r="U4985" s="11">
        <f t="shared" si="953"/>
        <v>-1248</v>
      </c>
      <c r="V4985" s="11">
        <f t="shared" si="943"/>
        <v>22880</v>
      </c>
      <c r="W4985" s="12">
        <f t="shared" si="954"/>
        <v>1</v>
      </c>
      <c r="X4985" s="11">
        <f t="shared" si="955"/>
        <v>0</v>
      </c>
      <c r="Y4985" s="12">
        <f t="shared" si="956"/>
        <v>0</v>
      </c>
      <c r="AH4985" s="11"/>
    </row>
    <row r="4986" spans="1:34">
      <c r="A4986" s="1">
        <v>39683</v>
      </c>
      <c r="B4986" s="7" t="s">
        <v>64</v>
      </c>
      <c r="C4986" s="8" t="str">
        <f t="shared" si="957"/>
        <v>Sat</v>
      </c>
      <c r="F4986" s="9">
        <v>9947</v>
      </c>
      <c r="G4986" s="9">
        <v>3266</v>
      </c>
      <c r="H4986" s="61">
        <v>5772</v>
      </c>
      <c r="I4986" s="9">
        <v>0</v>
      </c>
      <c r="J4986" s="9">
        <v>0</v>
      </c>
      <c r="K4986" s="9">
        <v>29009</v>
      </c>
      <c r="L4986" s="16">
        <v>0</v>
      </c>
      <c r="M4986" s="16">
        <v>0</v>
      </c>
      <c r="O4986" s="11">
        <f t="shared" si="951"/>
        <v>47994</v>
      </c>
      <c r="P4986" s="11">
        <v>27327</v>
      </c>
      <c r="Q4986" s="11">
        <f t="shared" si="944"/>
        <v>1682</v>
      </c>
      <c r="S4986" s="11">
        <f t="shared" si="945"/>
        <v>20667</v>
      </c>
      <c r="T4986" s="11">
        <f t="shared" si="952"/>
        <v>20667</v>
      </c>
      <c r="U4986" s="11">
        <f t="shared" si="953"/>
        <v>-2213</v>
      </c>
      <c r="V4986" s="11">
        <f t="shared" si="943"/>
        <v>20667</v>
      </c>
      <c r="W4986" s="12">
        <f t="shared" si="954"/>
        <v>1</v>
      </c>
      <c r="X4986" s="11">
        <f t="shared" si="955"/>
        <v>0</v>
      </c>
      <c r="Y4986" s="12">
        <f t="shared" si="956"/>
        <v>0</v>
      </c>
      <c r="AH4986" s="11"/>
    </row>
    <row r="4987" spans="1:34">
      <c r="A4987" s="1">
        <v>39684</v>
      </c>
      <c r="B4987" s="7" t="s">
        <v>64</v>
      </c>
      <c r="C4987" s="8" t="str">
        <f t="shared" si="957"/>
        <v>Sun</v>
      </c>
      <c r="F4987" s="9">
        <v>10208</v>
      </c>
      <c r="G4987" s="9">
        <v>3419</v>
      </c>
      <c r="H4987" s="61">
        <v>6170</v>
      </c>
      <c r="I4987" s="9">
        <v>100</v>
      </c>
      <c r="J4987" s="9">
        <v>0</v>
      </c>
      <c r="K4987" s="9">
        <v>32146</v>
      </c>
      <c r="L4987" s="16">
        <v>0</v>
      </c>
      <c r="M4987" s="16">
        <v>0</v>
      </c>
      <c r="O4987" s="11">
        <f t="shared" si="951"/>
        <v>52043</v>
      </c>
      <c r="P4987" s="11">
        <v>30425</v>
      </c>
      <c r="Q4987" s="11">
        <f t="shared" si="944"/>
        <v>1721</v>
      </c>
      <c r="S4987" s="11">
        <f t="shared" si="945"/>
        <v>21618</v>
      </c>
      <c r="T4987" s="11">
        <f t="shared" si="952"/>
        <v>21618</v>
      </c>
      <c r="U4987" s="11">
        <f t="shared" si="953"/>
        <v>951</v>
      </c>
      <c r="V4987" s="11">
        <f t="shared" si="943"/>
        <v>21618</v>
      </c>
      <c r="W4987" s="12">
        <f t="shared" si="954"/>
        <v>1</v>
      </c>
      <c r="X4987" s="11">
        <f t="shared" si="955"/>
        <v>0</v>
      </c>
      <c r="Y4987" s="12">
        <f t="shared" si="956"/>
        <v>0</v>
      </c>
      <c r="AH4987" s="11"/>
    </row>
    <row r="4988" spans="1:34">
      <c r="A4988" s="1">
        <v>39685</v>
      </c>
      <c r="B4988" s="7" t="s">
        <v>64</v>
      </c>
      <c r="C4988" s="8" t="str">
        <f t="shared" si="957"/>
        <v>Mon</v>
      </c>
      <c r="F4988" s="9">
        <v>10857</v>
      </c>
      <c r="G4988" s="9">
        <v>4232</v>
      </c>
      <c r="H4988" s="61">
        <v>7070</v>
      </c>
      <c r="I4988" s="9">
        <v>0</v>
      </c>
      <c r="J4988" s="9">
        <v>0</v>
      </c>
      <c r="K4988" s="9">
        <v>33300</v>
      </c>
      <c r="L4988" s="16">
        <v>3</v>
      </c>
      <c r="M4988" s="16">
        <v>0</v>
      </c>
      <c r="O4988" s="11">
        <f t="shared" si="951"/>
        <v>55462</v>
      </c>
      <c r="P4988" s="11">
        <v>31606</v>
      </c>
      <c r="Q4988" s="11">
        <f t="shared" si="944"/>
        <v>1694</v>
      </c>
      <c r="S4988" s="11">
        <f t="shared" si="945"/>
        <v>23856</v>
      </c>
      <c r="T4988" s="11">
        <f t="shared" si="952"/>
        <v>23856</v>
      </c>
      <c r="U4988" s="11">
        <f t="shared" si="953"/>
        <v>2238</v>
      </c>
      <c r="V4988" s="11">
        <f t="shared" si="943"/>
        <v>23853</v>
      </c>
      <c r="W4988" s="12">
        <f t="shared" si="954"/>
        <v>0.99987424547283699</v>
      </c>
      <c r="X4988" s="11">
        <f t="shared" si="955"/>
        <v>3</v>
      </c>
      <c r="Y4988" s="12">
        <f t="shared" si="956"/>
        <v>1.2575452716297788E-4</v>
      </c>
      <c r="AH4988" s="11"/>
    </row>
    <row r="4989" spans="1:34">
      <c r="A4989" s="1">
        <v>39686</v>
      </c>
      <c r="B4989" s="7" t="s">
        <v>64</v>
      </c>
      <c r="C4989" s="8" t="str">
        <f t="shared" si="957"/>
        <v>Tue</v>
      </c>
      <c r="F4989" s="9">
        <v>11075</v>
      </c>
      <c r="G4989" s="9">
        <v>4552</v>
      </c>
      <c r="H4989" s="61">
        <v>7353</v>
      </c>
      <c r="I4989" s="9">
        <v>0</v>
      </c>
      <c r="J4989" s="9">
        <v>0</v>
      </c>
      <c r="K4989" s="9">
        <v>23562</v>
      </c>
      <c r="L4989" s="16">
        <v>1</v>
      </c>
      <c r="M4989" s="16">
        <v>0</v>
      </c>
      <c r="O4989" s="11">
        <f t="shared" si="951"/>
        <v>46543</v>
      </c>
      <c r="P4989" s="11">
        <v>21647</v>
      </c>
      <c r="Q4989" s="11">
        <f t="shared" si="944"/>
        <v>1915</v>
      </c>
      <c r="S4989" s="11">
        <f t="shared" si="945"/>
        <v>24896</v>
      </c>
      <c r="T4989" s="11">
        <f t="shared" si="952"/>
        <v>24896</v>
      </c>
      <c r="U4989" s="11">
        <f t="shared" si="953"/>
        <v>1040</v>
      </c>
      <c r="V4989" s="11">
        <f t="shared" si="943"/>
        <v>24895</v>
      </c>
      <c r="W4989" s="12">
        <f t="shared" si="954"/>
        <v>0.99995983290488433</v>
      </c>
      <c r="X4989" s="11">
        <f t="shared" si="955"/>
        <v>1</v>
      </c>
      <c r="Y4989" s="12">
        <f t="shared" si="956"/>
        <v>4.0167095115681231E-5</v>
      </c>
      <c r="AH4989" s="11"/>
    </row>
    <row r="4990" spans="1:34">
      <c r="A4990" s="1">
        <v>39687</v>
      </c>
      <c r="B4990" s="7" t="s">
        <v>64</v>
      </c>
      <c r="C4990" s="8" t="str">
        <f t="shared" si="957"/>
        <v>Wed</v>
      </c>
      <c r="F4990" s="9">
        <v>11462</v>
      </c>
      <c r="G4990" s="9">
        <v>4698</v>
      </c>
      <c r="H4990" s="61">
        <v>7386</v>
      </c>
      <c r="I4990" s="9">
        <v>0</v>
      </c>
      <c r="J4990" s="9">
        <v>0</v>
      </c>
      <c r="K4990" s="9">
        <v>14382</v>
      </c>
      <c r="L4990" s="16">
        <v>0</v>
      </c>
      <c r="M4990" s="16">
        <v>0</v>
      </c>
      <c r="O4990" s="11">
        <f t="shared" si="951"/>
        <v>37928</v>
      </c>
      <c r="P4990" s="11">
        <v>12282</v>
      </c>
      <c r="Q4990" s="11">
        <f t="shared" si="944"/>
        <v>2100</v>
      </c>
      <c r="S4990" s="11">
        <f t="shared" si="945"/>
        <v>25646</v>
      </c>
      <c r="T4990" s="11">
        <f t="shared" si="952"/>
        <v>25646</v>
      </c>
      <c r="U4990" s="11">
        <f t="shared" si="953"/>
        <v>750</v>
      </c>
      <c r="V4990" s="11">
        <f t="shared" si="943"/>
        <v>25646</v>
      </c>
      <c r="W4990" s="12">
        <f t="shared" si="954"/>
        <v>1</v>
      </c>
      <c r="X4990" s="11">
        <f t="shared" si="955"/>
        <v>0</v>
      </c>
      <c r="Y4990" s="12">
        <f t="shared" si="956"/>
        <v>0</v>
      </c>
      <c r="AH4990" s="11"/>
    </row>
    <row r="4991" spans="1:34">
      <c r="A4991" s="1">
        <v>39688</v>
      </c>
      <c r="B4991" s="7" t="s">
        <v>64</v>
      </c>
      <c r="C4991" s="8" t="str">
        <f t="shared" si="957"/>
        <v>Thur</v>
      </c>
      <c r="F4991" s="9">
        <v>10975</v>
      </c>
      <c r="G4991" s="9">
        <v>4107</v>
      </c>
      <c r="H4991" s="61">
        <v>6987</v>
      </c>
      <c r="I4991" s="9">
        <v>0</v>
      </c>
      <c r="J4991" s="9">
        <v>0</v>
      </c>
      <c r="K4991" s="9">
        <v>23309</v>
      </c>
      <c r="L4991" s="16">
        <v>258</v>
      </c>
      <c r="M4991" s="16">
        <v>0</v>
      </c>
      <c r="O4991" s="11">
        <f t="shared" si="951"/>
        <v>45636</v>
      </c>
      <c r="P4991" s="11">
        <v>21562</v>
      </c>
      <c r="Q4991" s="11">
        <f t="shared" si="944"/>
        <v>1747</v>
      </c>
      <c r="S4991" s="11">
        <f t="shared" si="945"/>
        <v>24074</v>
      </c>
      <c r="T4991" s="11">
        <f t="shared" si="952"/>
        <v>24074</v>
      </c>
      <c r="U4991" s="11">
        <f t="shared" si="953"/>
        <v>-1572</v>
      </c>
      <c r="V4991" s="11">
        <f t="shared" si="943"/>
        <v>23816</v>
      </c>
      <c r="W4991" s="12">
        <f t="shared" si="954"/>
        <v>0.98928304394782751</v>
      </c>
      <c r="X4991" s="11">
        <f t="shared" si="955"/>
        <v>258</v>
      </c>
      <c r="Y4991" s="12">
        <f t="shared" si="956"/>
        <v>1.0716956052172467E-2</v>
      </c>
      <c r="AH4991" s="11"/>
    </row>
    <row r="4992" spans="1:34">
      <c r="A4992" s="1">
        <v>39689</v>
      </c>
      <c r="B4992" s="7" t="s">
        <v>64</v>
      </c>
      <c r="C4992" s="8" t="str">
        <f t="shared" si="957"/>
        <v>Fri</v>
      </c>
      <c r="F4992" s="9">
        <v>10403</v>
      </c>
      <c r="G4992" s="9">
        <v>3478</v>
      </c>
      <c r="H4992" s="61">
        <v>6309</v>
      </c>
      <c r="I4992" s="9">
        <v>0</v>
      </c>
      <c r="J4992" s="9">
        <v>0</v>
      </c>
      <c r="K4992" s="9">
        <v>26878</v>
      </c>
      <c r="L4992" s="16">
        <v>1</v>
      </c>
      <c r="M4992" s="16">
        <v>0</v>
      </c>
      <c r="O4992" s="11">
        <f t="shared" si="951"/>
        <v>47069</v>
      </c>
      <c r="P4992" s="11">
        <v>25172</v>
      </c>
      <c r="Q4992" s="11">
        <f t="shared" si="944"/>
        <v>1706</v>
      </c>
      <c r="S4992" s="11">
        <f t="shared" si="945"/>
        <v>21897</v>
      </c>
      <c r="T4992" s="11">
        <f t="shared" si="952"/>
        <v>21897</v>
      </c>
      <c r="U4992" s="11">
        <f t="shared" si="953"/>
        <v>-2177</v>
      </c>
      <c r="V4992" s="11">
        <f t="shared" si="943"/>
        <v>21896</v>
      </c>
      <c r="W4992" s="12">
        <f t="shared" si="954"/>
        <v>0.99995433164360414</v>
      </c>
      <c r="X4992" s="11">
        <f t="shared" si="955"/>
        <v>1</v>
      </c>
      <c r="Y4992" s="12">
        <f t="shared" si="956"/>
        <v>4.566835639585331E-5</v>
      </c>
      <c r="AH4992" s="11"/>
    </row>
    <row r="4993" spans="1:34">
      <c r="A4993" s="1">
        <v>39690</v>
      </c>
      <c r="B4993" s="7" t="s">
        <v>64</v>
      </c>
      <c r="C4993" s="8" t="str">
        <f t="shared" si="957"/>
        <v>Sat</v>
      </c>
      <c r="F4993" s="9">
        <v>9727</v>
      </c>
      <c r="G4993" s="9">
        <v>2898</v>
      </c>
      <c r="H4993" s="61">
        <v>5199</v>
      </c>
      <c r="I4993" s="9">
        <v>0</v>
      </c>
      <c r="J4993" s="9">
        <v>0</v>
      </c>
      <c r="K4993" s="9">
        <v>28700</v>
      </c>
      <c r="L4993" s="16">
        <v>0</v>
      </c>
      <c r="M4993" s="16">
        <v>0</v>
      </c>
      <c r="O4993" s="11">
        <f t="shared" si="951"/>
        <v>46524</v>
      </c>
      <c r="P4993" s="11">
        <v>27102</v>
      </c>
      <c r="Q4993" s="11">
        <f t="shared" si="944"/>
        <v>1598</v>
      </c>
      <c r="S4993" s="11">
        <f t="shared" si="945"/>
        <v>19422</v>
      </c>
      <c r="T4993" s="11">
        <f t="shared" si="952"/>
        <v>19422</v>
      </c>
      <c r="U4993" s="11">
        <f t="shared" si="953"/>
        <v>-2475</v>
      </c>
      <c r="V4993" s="11">
        <f t="shared" si="943"/>
        <v>19422</v>
      </c>
      <c r="W4993" s="12">
        <f t="shared" si="954"/>
        <v>1</v>
      </c>
      <c r="X4993" s="11">
        <f t="shared" si="955"/>
        <v>0</v>
      </c>
      <c r="Y4993" s="12">
        <f t="shared" si="956"/>
        <v>0</v>
      </c>
      <c r="AH4993" s="11"/>
    </row>
    <row r="4994" spans="1:34">
      <c r="A4994" s="1">
        <v>39691</v>
      </c>
      <c r="B4994" s="7" t="s">
        <v>64</v>
      </c>
      <c r="C4994" s="8" t="str">
        <f t="shared" si="957"/>
        <v>Sun</v>
      </c>
      <c r="F4994" s="9">
        <v>9523</v>
      </c>
      <c r="G4994" s="9">
        <v>2883</v>
      </c>
      <c r="H4994" s="61">
        <v>5160</v>
      </c>
      <c r="I4994" s="9">
        <v>0</v>
      </c>
      <c r="J4994" s="9">
        <v>0</v>
      </c>
      <c r="K4994" s="9">
        <v>24855</v>
      </c>
      <c r="L4994" s="16">
        <v>0</v>
      </c>
      <c r="M4994" s="16">
        <v>0</v>
      </c>
      <c r="O4994" s="11">
        <f t="shared" si="951"/>
        <v>42421</v>
      </c>
      <c r="P4994" s="11">
        <v>22936</v>
      </c>
      <c r="Q4994" s="11">
        <f t="shared" si="944"/>
        <v>1919</v>
      </c>
      <c r="S4994" s="11">
        <f t="shared" si="945"/>
        <v>19485</v>
      </c>
      <c r="T4994" s="11">
        <f t="shared" si="952"/>
        <v>19485</v>
      </c>
      <c r="U4994" s="11">
        <f t="shared" si="953"/>
        <v>63</v>
      </c>
      <c r="V4994" s="11">
        <f t="shared" si="943"/>
        <v>19485</v>
      </c>
      <c r="W4994" s="12">
        <f t="shared" si="954"/>
        <v>1</v>
      </c>
      <c r="X4994" s="11">
        <f t="shared" si="955"/>
        <v>0</v>
      </c>
      <c r="Y4994" s="12">
        <f t="shared" si="956"/>
        <v>0</v>
      </c>
      <c r="AH4994" s="11"/>
    </row>
    <row r="4995" spans="1:34">
      <c r="A4995" s="1">
        <v>39692</v>
      </c>
      <c r="B4995" s="7" t="s">
        <v>65</v>
      </c>
      <c r="C4995" s="8" t="str">
        <f t="shared" si="957"/>
        <v>Mon</v>
      </c>
      <c r="E4995" s="10">
        <v>0</v>
      </c>
      <c r="F4995" s="9">
        <f>10297.4+108.8+21</f>
        <v>10427.199999999999</v>
      </c>
      <c r="G4995" s="9">
        <v>3561.9</v>
      </c>
      <c r="H4995" s="61">
        <v>5982.8</v>
      </c>
      <c r="I4995" s="9">
        <v>0</v>
      </c>
      <c r="J4995" s="9">
        <v>0</v>
      </c>
      <c r="K4995" s="9">
        <v>25882.9</v>
      </c>
      <c r="L4995" s="16">
        <v>0</v>
      </c>
      <c r="M4995" s="16">
        <v>0</v>
      </c>
      <c r="O4995" s="11">
        <f t="shared" si="951"/>
        <v>45854.8</v>
      </c>
      <c r="P4995" s="11">
        <v>23848</v>
      </c>
      <c r="Q4995" s="11">
        <f t="shared" si="944"/>
        <v>2034.9000000000015</v>
      </c>
      <c r="S4995" s="11">
        <f t="shared" si="945"/>
        <v>22006.800000000003</v>
      </c>
      <c r="T4995" s="11">
        <f t="shared" ref="T4995:T5024" si="958">SUM(L4995:M4995,V4995)</f>
        <v>22006.800000000003</v>
      </c>
      <c r="U4995" s="11">
        <f t="shared" ref="U4995:U5024" si="959">S4995-S4994</f>
        <v>2521.8000000000029</v>
      </c>
      <c r="V4995" s="11">
        <f t="shared" ref="V4995:V5058" si="960">SUM(F4995:K4995)-P4995</f>
        <v>22006.800000000003</v>
      </c>
      <c r="W4995" s="12">
        <f t="shared" ref="W4995:W5024" si="961">V4995/S4995</f>
        <v>1</v>
      </c>
      <c r="X4995" s="11">
        <f t="shared" ref="X4995:X5024" si="962">SUM(L4995:M4995)</f>
        <v>0</v>
      </c>
      <c r="Y4995" s="12">
        <f t="shared" ref="Y4995:Y5024" si="963">X4995/S4995</f>
        <v>0</v>
      </c>
      <c r="AA4995" s="9">
        <f>INTERCEPT(T4995:T5024,E4995:E5024)</f>
        <v>24150.894516129032</v>
      </c>
      <c r="AB4995" s="9">
        <f>SLOPE(T4995:T5024,E4995:E5024)</f>
        <v>736.80645161290261</v>
      </c>
      <c r="AC4995" s="12">
        <f>RSQ(T4995:T5024,E4995:E5024)</f>
        <v>8.4696011157039827E-2</v>
      </c>
      <c r="AD4995" s="9">
        <f>AA4995+(AB4995*55)</f>
        <v>64675.249354838677</v>
      </c>
      <c r="AE4995" s="10">
        <f>SUM(E4995:E5025)</f>
        <v>12</v>
      </c>
      <c r="AH4995" s="11"/>
    </row>
    <row r="4996" spans="1:34">
      <c r="A4996" s="1">
        <v>39693</v>
      </c>
      <c r="B4996" s="7" t="s">
        <v>65</v>
      </c>
      <c r="C4996" s="8" t="str">
        <f t="shared" si="957"/>
        <v>Tue</v>
      </c>
      <c r="E4996" s="10">
        <v>0</v>
      </c>
      <c r="F4996" s="9">
        <f>10699.6+551</f>
        <v>11250.6</v>
      </c>
      <c r="G4996" s="9">
        <v>4349.3999999999996</v>
      </c>
      <c r="H4996" s="61">
        <v>7120.7</v>
      </c>
      <c r="I4996" s="9">
        <v>0</v>
      </c>
      <c r="J4996" s="9">
        <v>0</v>
      </c>
      <c r="K4996" s="9">
        <v>33802.300000000003</v>
      </c>
      <c r="L4996" s="16">
        <v>0</v>
      </c>
      <c r="M4996" s="16">
        <v>0</v>
      </c>
      <c r="O4996" s="11">
        <f t="shared" si="951"/>
        <v>56523</v>
      </c>
      <c r="P4996" s="11">
        <v>31915</v>
      </c>
      <c r="Q4996" s="11">
        <f t="shared" ref="Q4996:Q5059" si="964">K4996-P4996</f>
        <v>1887.3000000000029</v>
      </c>
      <c r="S4996" s="11">
        <f t="shared" si="945"/>
        <v>24608</v>
      </c>
      <c r="T4996" s="11">
        <f t="shared" si="958"/>
        <v>24608</v>
      </c>
      <c r="U4996" s="11">
        <f t="shared" si="959"/>
        <v>2601.1999999999971</v>
      </c>
      <c r="V4996" s="11">
        <f t="shared" si="960"/>
        <v>24608</v>
      </c>
      <c r="W4996" s="12">
        <f t="shared" si="961"/>
        <v>1</v>
      </c>
      <c r="X4996" s="11">
        <f t="shared" si="962"/>
        <v>0</v>
      </c>
      <c r="Y4996" s="12">
        <f t="shared" si="963"/>
        <v>0</v>
      </c>
      <c r="AH4996" s="11"/>
    </row>
    <row r="4997" spans="1:34">
      <c r="A4997" s="1">
        <v>39694</v>
      </c>
      <c r="B4997" s="7" t="s">
        <v>65</v>
      </c>
      <c r="C4997" s="8" t="str">
        <f t="shared" si="957"/>
        <v>Wed</v>
      </c>
      <c r="E4997" s="10">
        <v>0</v>
      </c>
      <c r="F4997" s="9">
        <f>8600.1+2797.5</f>
        <v>11397.6</v>
      </c>
      <c r="G4997" s="9">
        <v>4312.2</v>
      </c>
      <c r="H4997" s="61">
        <v>7103.6</v>
      </c>
      <c r="I4997" s="9">
        <v>0</v>
      </c>
      <c r="J4997" s="9">
        <v>0</v>
      </c>
      <c r="K4997" s="9">
        <v>31524.799999999999</v>
      </c>
      <c r="L4997" s="16">
        <v>0</v>
      </c>
      <c r="M4997" s="16">
        <v>0</v>
      </c>
      <c r="O4997" s="11">
        <f t="shared" si="951"/>
        <v>54338.2</v>
      </c>
      <c r="P4997" s="11">
        <v>29699</v>
      </c>
      <c r="Q4997" s="11">
        <f t="shared" si="964"/>
        <v>1825.7999999999993</v>
      </c>
      <c r="S4997" s="11">
        <f t="shared" ref="S4997:S5060" si="965">O4997-P4997</f>
        <v>24639.199999999997</v>
      </c>
      <c r="T4997" s="11">
        <f t="shared" si="958"/>
        <v>24639.199999999997</v>
      </c>
      <c r="U4997" s="11">
        <f t="shared" si="959"/>
        <v>31.19999999999709</v>
      </c>
      <c r="V4997" s="11">
        <f t="shared" si="960"/>
        <v>24639.199999999997</v>
      </c>
      <c r="W4997" s="12">
        <f t="shared" si="961"/>
        <v>1</v>
      </c>
      <c r="X4997" s="11">
        <f t="shared" si="962"/>
        <v>0</v>
      </c>
      <c r="Y4997" s="12">
        <f t="shared" si="963"/>
        <v>0</v>
      </c>
      <c r="AH4997" s="11"/>
    </row>
    <row r="4998" spans="1:34">
      <c r="A4998" s="1">
        <v>39695</v>
      </c>
      <c r="B4998" s="7" t="s">
        <v>65</v>
      </c>
      <c r="C4998" s="8" t="str">
        <f t="shared" si="957"/>
        <v>Thur</v>
      </c>
      <c r="E4998" s="10">
        <v>0</v>
      </c>
      <c r="F4998" s="9">
        <v>11276.9</v>
      </c>
      <c r="G4998" s="9">
        <v>4388.1000000000004</v>
      </c>
      <c r="H4998" s="61">
        <v>7064.3</v>
      </c>
      <c r="I4998" s="9">
        <v>0</v>
      </c>
      <c r="J4998" s="9">
        <v>0</v>
      </c>
      <c r="K4998" s="9">
        <v>32660.9</v>
      </c>
      <c r="L4998" s="16">
        <v>0</v>
      </c>
      <c r="M4998" s="16">
        <v>0</v>
      </c>
      <c r="O4998" s="11">
        <f t="shared" si="951"/>
        <v>55390.2</v>
      </c>
      <c r="P4998" s="11">
        <v>30874</v>
      </c>
      <c r="Q4998" s="11">
        <f t="shared" si="964"/>
        <v>1786.9000000000015</v>
      </c>
      <c r="S4998" s="11">
        <f t="shared" si="965"/>
        <v>24516.199999999997</v>
      </c>
      <c r="T4998" s="11">
        <f t="shared" si="958"/>
        <v>24516.199999999997</v>
      </c>
      <c r="U4998" s="11">
        <f t="shared" si="959"/>
        <v>-123</v>
      </c>
      <c r="V4998" s="11">
        <f t="shared" si="960"/>
        <v>24516.199999999997</v>
      </c>
      <c r="W4998" s="12">
        <f t="shared" si="961"/>
        <v>1</v>
      </c>
      <c r="X4998" s="11">
        <f t="shared" si="962"/>
        <v>0</v>
      </c>
      <c r="Y4998" s="12">
        <f t="shared" si="963"/>
        <v>0</v>
      </c>
      <c r="AH4998" s="11"/>
    </row>
    <row r="4999" spans="1:34">
      <c r="A4999" s="1">
        <v>39696</v>
      </c>
      <c r="B4999" s="7" t="s">
        <v>65</v>
      </c>
      <c r="C4999" s="8" t="str">
        <f t="shared" si="957"/>
        <v>Fri</v>
      </c>
      <c r="E4999" s="10">
        <v>0</v>
      </c>
      <c r="F4999" s="9">
        <v>10485.5</v>
      </c>
      <c r="G4999" s="9">
        <v>3603.7</v>
      </c>
      <c r="H4999" s="61">
        <v>6466.6</v>
      </c>
      <c r="I4999" s="9">
        <v>0</v>
      </c>
      <c r="J4999" s="9">
        <v>0</v>
      </c>
      <c r="K4999" s="9">
        <v>35379.4</v>
      </c>
      <c r="L4999" s="16">
        <v>0</v>
      </c>
      <c r="M4999" s="16">
        <v>0</v>
      </c>
      <c r="O4999" s="11">
        <f t="shared" si="951"/>
        <v>55935.200000000004</v>
      </c>
      <c r="P4999" s="11">
        <v>33704</v>
      </c>
      <c r="Q4999" s="11">
        <f t="shared" si="964"/>
        <v>1675.4000000000015</v>
      </c>
      <c r="S4999" s="11">
        <f t="shared" si="965"/>
        <v>22231.200000000004</v>
      </c>
      <c r="T4999" s="11">
        <f t="shared" si="958"/>
        <v>22231.200000000004</v>
      </c>
      <c r="U4999" s="11">
        <f t="shared" si="959"/>
        <v>-2284.9999999999927</v>
      </c>
      <c r="V4999" s="11">
        <f t="shared" si="960"/>
        <v>22231.200000000004</v>
      </c>
      <c r="W4999" s="12">
        <f t="shared" si="961"/>
        <v>1</v>
      </c>
      <c r="X4999" s="11">
        <f t="shared" si="962"/>
        <v>0</v>
      </c>
      <c r="Y4999" s="12">
        <f t="shared" si="963"/>
        <v>0</v>
      </c>
      <c r="AH4999" s="11"/>
    </row>
    <row r="5000" spans="1:34">
      <c r="A5000" s="1">
        <v>39697</v>
      </c>
      <c r="B5000" s="7" t="s">
        <v>65</v>
      </c>
      <c r="C5000" s="8" t="str">
        <f t="shared" si="957"/>
        <v>Sat</v>
      </c>
      <c r="E5000" s="10">
        <v>0</v>
      </c>
      <c r="F5000" s="9">
        <v>10441.5</v>
      </c>
      <c r="G5000" s="9">
        <v>3252.9</v>
      </c>
      <c r="H5000" s="61">
        <v>5788.2</v>
      </c>
      <c r="I5000" s="9">
        <v>0</v>
      </c>
      <c r="J5000" s="9">
        <v>0</v>
      </c>
      <c r="K5000" s="9">
        <v>28168.9</v>
      </c>
      <c r="L5000" s="16">
        <v>0</v>
      </c>
      <c r="M5000" s="16">
        <v>0</v>
      </c>
      <c r="O5000" s="11">
        <f t="shared" ref="O5000:O5063" si="966">SUM(F5000:M5000)</f>
        <v>47651.5</v>
      </c>
      <c r="P5000" s="11">
        <v>26463</v>
      </c>
      <c r="Q5000" s="11">
        <f t="shared" si="964"/>
        <v>1705.9000000000015</v>
      </c>
      <c r="S5000" s="11">
        <f t="shared" si="965"/>
        <v>21188.5</v>
      </c>
      <c r="T5000" s="11">
        <f t="shared" si="958"/>
        <v>21188.5</v>
      </c>
      <c r="U5000" s="11">
        <f t="shared" si="959"/>
        <v>-1042.7000000000044</v>
      </c>
      <c r="V5000" s="11">
        <f t="shared" si="960"/>
        <v>21188.5</v>
      </c>
      <c r="W5000" s="12">
        <f t="shared" si="961"/>
        <v>1</v>
      </c>
      <c r="X5000" s="11">
        <f t="shared" si="962"/>
        <v>0</v>
      </c>
      <c r="Y5000" s="12">
        <f t="shared" si="963"/>
        <v>0</v>
      </c>
      <c r="AH5000" s="11"/>
    </row>
    <row r="5001" spans="1:34">
      <c r="A5001" s="1">
        <v>39698</v>
      </c>
      <c r="B5001" s="7" t="s">
        <v>65</v>
      </c>
      <c r="C5001" s="8" t="str">
        <f t="shared" si="957"/>
        <v>Sun</v>
      </c>
      <c r="E5001" s="10">
        <v>0</v>
      </c>
      <c r="F5001" s="9">
        <v>10619</v>
      </c>
      <c r="G5001" s="9">
        <v>3607</v>
      </c>
      <c r="H5001" s="61">
        <v>6132.3</v>
      </c>
      <c r="I5001" s="9">
        <v>0</v>
      </c>
      <c r="J5001" s="9">
        <v>0</v>
      </c>
      <c r="K5001" s="9">
        <v>30038.7</v>
      </c>
      <c r="L5001" s="16">
        <v>0</v>
      </c>
      <c r="M5001" s="16">
        <v>0</v>
      </c>
      <c r="O5001" s="11">
        <f t="shared" si="966"/>
        <v>50397</v>
      </c>
      <c r="P5001" s="11">
        <v>28071</v>
      </c>
      <c r="Q5001" s="11">
        <f t="shared" si="964"/>
        <v>1967.7000000000007</v>
      </c>
      <c r="S5001" s="11">
        <f t="shared" si="965"/>
        <v>22326</v>
      </c>
      <c r="T5001" s="11">
        <f t="shared" si="958"/>
        <v>22326</v>
      </c>
      <c r="U5001" s="11">
        <f t="shared" si="959"/>
        <v>1137.5</v>
      </c>
      <c r="V5001" s="11">
        <f t="shared" si="960"/>
        <v>22326</v>
      </c>
      <c r="W5001" s="12">
        <f t="shared" si="961"/>
        <v>1</v>
      </c>
      <c r="X5001" s="11">
        <f t="shared" si="962"/>
        <v>0</v>
      </c>
      <c r="Y5001" s="12">
        <f t="shared" si="963"/>
        <v>0</v>
      </c>
      <c r="AH5001" s="11"/>
    </row>
    <row r="5002" spans="1:34">
      <c r="A5002" s="1">
        <v>39699</v>
      </c>
      <c r="B5002" s="7" t="s">
        <v>65</v>
      </c>
      <c r="C5002" s="8" t="str">
        <f t="shared" si="957"/>
        <v>Mon</v>
      </c>
      <c r="E5002" s="10">
        <v>0</v>
      </c>
      <c r="F5002" s="9">
        <v>11123.6</v>
      </c>
      <c r="G5002" s="9">
        <v>4221.8999999999996</v>
      </c>
      <c r="H5002" s="61">
        <v>6629.6</v>
      </c>
      <c r="I5002" s="9">
        <v>0</v>
      </c>
      <c r="J5002" s="9">
        <v>0</v>
      </c>
      <c r="K5002" s="9">
        <v>35733.199999999997</v>
      </c>
      <c r="L5002" s="16">
        <v>1</v>
      </c>
      <c r="M5002" s="16">
        <v>0</v>
      </c>
      <c r="O5002" s="11">
        <f t="shared" si="966"/>
        <v>57709.299999999996</v>
      </c>
      <c r="P5002" s="11">
        <v>33921</v>
      </c>
      <c r="Q5002" s="11">
        <f t="shared" si="964"/>
        <v>1812.1999999999971</v>
      </c>
      <c r="S5002" s="11">
        <f t="shared" si="965"/>
        <v>23788.299999999996</v>
      </c>
      <c r="T5002" s="11">
        <f t="shared" si="958"/>
        <v>23788.299999999996</v>
      </c>
      <c r="U5002" s="11">
        <f t="shared" si="959"/>
        <v>1462.2999999999956</v>
      </c>
      <c r="V5002" s="11">
        <f t="shared" si="960"/>
        <v>23787.299999999996</v>
      </c>
      <c r="W5002" s="12">
        <f t="shared" si="961"/>
        <v>0.99995796252779723</v>
      </c>
      <c r="X5002" s="11">
        <f t="shared" si="962"/>
        <v>1</v>
      </c>
      <c r="Y5002" s="12">
        <f t="shared" si="963"/>
        <v>4.2037472202721515E-5</v>
      </c>
      <c r="AH5002" s="11"/>
    </row>
    <row r="5003" spans="1:34">
      <c r="A5003" s="1">
        <v>39700</v>
      </c>
      <c r="B5003" s="7" t="s">
        <v>65</v>
      </c>
      <c r="C5003" s="8" t="str">
        <f t="shared" si="957"/>
        <v>Tue</v>
      </c>
      <c r="E5003" s="10">
        <v>0</v>
      </c>
      <c r="F5003" s="9">
        <v>11409.2</v>
      </c>
      <c r="G5003" s="9">
        <v>4095.5</v>
      </c>
      <c r="H5003" s="61">
        <v>6881.3</v>
      </c>
      <c r="I5003" s="9">
        <v>0</v>
      </c>
      <c r="J5003" s="9">
        <v>0</v>
      </c>
      <c r="K5003" s="9">
        <v>28114.7</v>
      </c>
      <c r="L5003" s="16">
        <v>0</v>
      </c>
      <c r="M5003" s="16">
        <v>0</v>
      </c>
      <c r="O5003" s="11">
        <f t="shared" si="966"/>
        <v>50500.7</v>
      </c>
      <c r="P5003" s="11">
        <v>26262</v>
      </c>
      <c r="Q5003" s="11">
        <f t="shared" si="964"/>
        <v>1852.7000000000007</v>
      </c>
      <c r="S5003" s="11">
        <f t="shared" si="965"/>
        <v>24238.699999999997</v>
      </c>
      <c r="T5003" s="11">
        <f t="shared" si="958"/>
        <v>24238.699999999997</v>
      </c>
      <c r="U5003" s="11">
        <f t="shared" si="959"/>
        <v>450.40000000000146</v>
      </c>
      <c r="V5003" s="11">
        <f t="shared" si="960"/>
        <v>24238.699999999997</v>
      </c>
      <c r="W5003" s="12">
        <f t="shared" si="961"/>
        <v>1</v>
      </c>
      <c r="X5003" s="11">
        <f t="shared" si="962"/>
        <v>0</v>
      </c>
      <c r="Y5003" s="12">
        <f t="shared" si="963"/>
        <v>0</v>
      </c>
      <c r="AH5003" s="11"/>
    </row>
    <row r="5004" spans="1:34">
      <c r="A5004" s="1">
        <v>39701</v>
      </c>
      <c r="B5004" s="7" t="s">
        <v>65</v>
      </c>
      <c r="C5004" s="8" t="str">
        <f t="shared" si="957"/>
        <v>Wed</v>
      </c>
      <c r="E5004" s="10">
        <v>0</v>
      </c>
      <c r="F5004" s="9">
        <v>11499.9</v>
      </c>
      <c r="G5004" s="9">
        <v>4107.3999999999996</v>
      </c>
      <c r="H5004" s="61">
        <v>6870.4</v>
      </c>
      <c r="I5004" s="9">
        <v>0</v>
      </c>
      <c r="J5004" s="9">
        <v>0</v>
      </c>
      <c r="K5004" s="9">
        <v>27358.5</v>
      </c>
      <c r="L5004" s="16">
        <v>5</v>
      </c>
      <c r="M5004" s="16">
        <v>0</v>
      </c>
      <c r="O5004" s="11">
        <f t="shared" si="966"/>
        <v>49841.2</v>
      </c>
      <c r="P5004" s="11">
        <v>22755</v>
      </c>
      <c r="Q5004" s="11">
        <f t="shared" si="964"/>
        <v>4603.5</v>
      </c>
      <c r="S5004" s="11">
        <f t="shared" si="965"/>
        <v>27086.199999999997</v>
      </c>
      <c r="T5004" s="11">
        <f t="shared" si="958"/>
        <v>27086.199999999997</v>
      </c>
      <c r="U5004" s="11">
        <f t="shared" si="959"/>
        <v>2847.5</v>
      </c>
      <c r="V5004" s="11">
        <f t="shared" si="960"/>
        <v>27081.199999999997</v>
      </c>
      <c r="W5004" s="12">
        <f t="shared" si="961"/>
        <v>0.99981540415414494</v>
      </c>
      <c r="X5004" s="11">
        <f t="shared" si="962"/>
        <v>5</v>
      </c>
      <c r="Y5004" s="12">
        <f t="shared" si="963"/>
        <v>1.8459584585508488E-4</v>
      </c>
      <c r="AH5004" s="11"/>
    </row>
    <row r="5005" spans="1:34">
      <c r="A5005" s="1">
        <v>39702</v>
      </c>
      <c r="B5005" s="7" t="s">
        <v>65</v>
      </c>
      <c r="C5005" s="8" t="str">
        <f t="shared" si="957"/>
        <v>Thur</v>
      </c>
      <c r="E5005" s="10">
        <v>0</v>
      </c>
      <c r="F5005" s="9">
        <v>11817.1</v>
      </c>
      <c r="G5005" s="9">
        <v>4281.2</v>
      </c>
      <c r="H5005" s="61">
        <v>7030.2</v>
      </c>
      <c r="I5005" s="9">
        <v>0</v>
      </c>
      <c r="J5005" s="9">
        <v>0</v>
      </c>
      <c r="K5005" s="9">
        <v>20712.099999999999</v>
      </c>
      <c r="L5005" s="16">
        <v>0</v>
      </c>
      <c r="M5005" s="16">
        <v>0</v>
      </c>
      <c r="O5005" s="11">
        <f t="shared" si="966"/>
        <v>43840.6</v>
      </c>
      <c r="P5005" s="11">
        <v>18509</v>
      </c>
      <c r="Q5005" s="11">
        <f t="shared" si="964"/>
        <v>2203.0999999999985</v>
      </c>
      <c r="S5005" s="11">
        <f t="shared" si="965"/>
        <v>25331.599999999999</v>
      </c>
      <c r="T5005" s="11">
        <f t="shared" si="958"/>
        <v>25331.599999999999</v>
      </c>
      <c r="U5005" s="11">
        <f t="shared" si="959"/>
        <v>-1754.5999999999985</v>
      </c>
      <c r="V5005" s="11">
        <f t="shared" si="960"/>
        <v>25331.599999999999</v>
      </c>
      <c r="W5005" s="12">
        <f t="shared" si="961"/>
        <v>1</v>
      </c>
      <c r="X5005" s="11">
        <f t="shared" si="962"/>
        <v>0</v>
      </c>
      <c r="Y5005" s="12">
        <f t="shared" si="963"/>
        <v>0</v>
      </c>
      <c r="AH5005" s="11"/>
    </row>
    <row r="5006" spans="1:34">
      <c r="A5006" s="1">
        <v>39703</v>
      </c>
      <c r="B5006" s="7" t="s">
        <v>65</v>
      </c>
      <c r="C5006" s="8" t="str">
        <f t="shared" si="957"/>
        <v>Fri</v>
      </c>
      <c r="E5006" s="10">
        <v>0</v>
      </c>
      <c r="F5006" s="9">
        <v>10632.1</v>
      </c>
      <c r="G5006" s="9">
        <v>3298.3</v>
      </c>
      <c r="H5006" s="61">
        <v>6260</v>
      </c>
      <c r="I5006" s="9">
        <v>0</v>
      </c>
      <c r="J5006" s="9">
        <v>0</v>
      </c>
      <c r="K5006" s="9">
        <v>28129</v>
      </c>
      <c r="L5006" s="16">
        <v>0</v>
      </c>
      <c r="M5006" s="16">
        <v>0</v>
      </c>
      <c r="O5006" s="11">
        <f t="shared" si="966"/>
        <v>48319.4</v>
      </c>
      <c r="P5006" s="11">
        <v>25818</v>
      </c>
      <c r="Q5006" s="11">
        <f t="shared" si="964"/>
        <v>2311</v>
      </c>
      <c r="S5006" s="11">
        <f t="shared" si="965"/>
        <v>22501.4</v>
      </c>
      <c r="T5006" s="11">
        <f t="shared" si="958"/>
        <v>22501.4</v>
      </c>
      <c r="U5006" s="11">
        <f t="shared" si="959"/>
        <v>-2830.1999999999971</v>
      </c>
      <c r="V5006" s="11">
        <f t="shared" si="960"/>
        <v>22501.4</v>
      </c>
      <c r="W5006" s="12">
        <f t="shared" si="961"/>
        <v>1</v>
      </c>
      <c r="X5006" s="11">
        <f t="shared" si="962"/>
        <v>0</v>
      </c>
      <c r="Y5006" s="12">
        <f t="shared" si="963"/>
        <v>0</v>
      </c>
      <c r="AH5006" s="11"/>
    </row>
    <row r="5007" spans="1:34">
      <c r="A5007" s="1">
        <v>39704</v>
      </c>
      <c r="B5007" s="7" t="s">
        <v>65</v>
      </c>
      <c r="C5007" s="8" t="str">
        <f t="shared" si="957"/>
        <v>Sat</v>
      </c>
      <c r="E5007" s="10">
        <v>0</v>
      </c>
      <c r="F5007" s="9">
        <v>10021.4</v>
      </c>
      <c r="G5007" s="9">
        <v>2701.4</v>
      </c>
      <c r="H5007" s="61">
        <v>5684.6</v>
      </c>
      <c r="I5007" s="9">
        <v>0</v>
      </c>
      <c r="J5007" s="9">
        <v>0</v>
      </c>
      <c r="K5007" s="9">
        <v>49074.2</v>
      </c>
      <c r="L5007" s="16">
        <v>2</v>
      </c>
      <c r="M5007" s="16">
        <v>0</v>
      </c>
      <c r="O5007" s="11">
        <f t="shared" si="966"/>
        <v>67483.600000000006</v>
      </c>
      <c r="P5007" s="11">
        <v>47036</v>
      </c>
      <c r="Q5007" s="11">
        <f t="shared" si="964"/>
        <v>2038.1999999999971</v>
      </c>
      <c r="S5007" s="11">
        <f t="shared" si="965"/>
        <v>20447.600000000006</v>
      </c>
      <c r="T5007" s="11">
        <f t="shared" si="958"/>
        <v>20447.600000000006</v>
      </c>
      <c r="U5007" s="11">
        <f t="shared" si="959"/>
        <v>-2053.7999999999956</v>
      </c>
      <c r="V5007" s="11">
        <f t="shared" si="960"/>
        <v>20445.600000000006</v>
      </c>
      <c r="W5007" s="12">
        <f t="shared" si="961"/>
        <v>0.9999021890099572</v>
      </c>
      <c r="X5007" s="11">
        <f t="shared" si="962"/>
        <v>2</v>
      </c>
      <c r="Y5007" s="12">
        <f t="shared" si="963"/>
        <v>9.781099004284118E-5</v>
      </c>
      <c r="AH5007" s="11"/>
    </row>
    <row r="5008" spans="1:34">
      <c r="A5008" s="1">
        <v>39705</v>
      </c>
      <c r="B5008" s="7" t="s">
        <v>65</v>
      </c>
      <c r="C5008" s="8" t="str">
        <f t="shared" si="957"/>
        <v>Sun</v>
      </c>
      <c r="E5008" s="10">
        <v>0</v>
      </c>
      <c r="F5008" s="9">
        <v>10344</v>
      </c>
      <c r="G5008" s="9">
        <v>3108.4</v>
      </c>
      <c r="H5008" s="61">
        <v>6207.2</v>
      </c>
      <c r="I5008" s="9">
        <v>0</v>
      </c>
      <c r="J5008" s="9">
        <v>0</v>
      </c>
      <c r="K5008" s="9">
        <v>48809.2</v>
      </c>
      <c r="L5008" s="16">
        <v>0</v>
      </c>
      <c r="M5008" s="16">
        <v>0</v>
      </c>
      <c r="O5008" s="11">
        <f t="shared" si="966"/>
        <v>68468.799999999988</v>
      </c>
      <c r="P5008" s="11">
        <v>46618</v>
      </c>
      <c r="Q5008" s="11">
        <f t="shared" si="964"/>
        <v>2191.1999999999971</v>
      </c>
      <c r="S5008" s="11">
        <f t="shared" si="965"/>
        <v>21850.799999999988</v>
      </c>
      <c r="T5008" s="11">
        <f t="shared" si="958"/>
        <v>21850.799999999988</v>
      </c>
      <c r="U5008" s="11">
        <f t="shared" si="959"/>
        <v>1403.1999999999825</v>
      </c>
      <c r="V5008" s="11">
        <f t="shared" si="960"/>
        <v>21850.799999999988</v>
      </c>
      <c r="W5008" s="12">
        <f t="shared" si="961"/>
        <v>1</v>
      </c>
      <c r="X5008" s="11">
        <f t="shared" si="962"/>
        <v>0</v>
      </c>
      <c r="Y5008" s="12">
        <f t="shared" si="963"/>
        <v>0</v>
      </c>
      <c r="AH5008" s="11"/>
    </row>
    <row r="5009" spans="1:34">
      <c r="A5009" s="1">
        <v>39706</v>
      </c>
      <c r="B5009" s="7" t="s">
        <v>65</v>
      </c>
      <c r="C5009" s="8" t="str">
        <f t="shared" si="957"/>
        <v>Mon</v>
      </c>
      <c r="E5009" s="10">
        <v>0</v>
      </c>
      <c r="F5009" s="9">
        <v>11328.4</v>
      </c>
      <c r="G5009" s="9">
        <v>3842.5</v>
      </c>
      <c r="H5009" s="61">
        <v>7205</v>
      </c>
      <c r="I5009" s="9">
        <v>0</v>
      </c>
      <c r="J5009" s="9">
        <v>0</v>
      </c>
      <c r="K5009" s="9">
        <v>33333.4</v>
      </c>
      <c r="L5009" s="16">
        <v>0</v>
      </c>
      <c r="M5009" s="16">
        <v>0</v>
      </c>
      <c r="O5009" s="11">
        <f t="shared" si="966"/>
        <v>55709.3</v>
      </c>
      <c r="P5009" s="11">
        <v>31117</v>
      </c>
      <c r="Q5009" s="11">
        <f t="shared" si="964"/>
        <v>2216.4000000000015</v>
      </c>
      <c r="S5009" s="11">
        <f t="shared" si="965"/>
        <v>24592.300000000003</v>
      </c>
      <c r="T5009" s="11">
        <f t="shared" si="958"/>
        <v>24592.300000000003</v>
      </c>
      <c r="U5009" s="11">
        <f t="shared" si="959"/>
        <v>2741.5000000000146</v>
      </c>
      <c r="V5009" s="11">
        <f t="shared" si="960"/>
        <v>24592.300000000003</v>
      </c>
      <c r="W5009" s="12">
        <f t="shared" si="961"/>
        <v>1</v>
      </c>
      <c r="X5009" s="11">
        <f t="shared" si="962"/>
        <v>0</v>
      </c>
      <c r="Y5009" s="12">
        <f t="shared" si="963"/>
        <v>0</v>
      </c>
      <c r="AH5009" s="11"/>
    </row>
    <row r="5010" spans="1:34">
      <c r="A5010" s="1">
        <v>39707</v>
      </c>
      <c r="B5010" s="7" t="s">
        <v>65</v>
      </c>
      <c r="C5010" s="8" t="str">
        <f t="shared" si="957"/>
        <v>Tue</v>
      </c>
      <c r="E5010" s="10">
        <v>0</v>
      </c>
      <c r="F5010" s="9">
        <v>12175.7</v>
      </c>
      <c r="G5010" s="9">
        <v>4207.3</v>
      </c>
      <c r="H5010" s="61">
        <v>7577</v>
      </c>
      <c r="I5010" s="9">
        <v>0</v>
      </c>
      <c r="J5010" s="9">
        <v>0</v>
      </c>
      <c r="K5010" s="9">
        <v>23389</v>
      </c>
      <c r="L5010" s="16">
        <v>4</v>
      </c>
      <c r="M5010" s="16">
        <v>0</v>
      </c>
      <c r="O5010" s="11">
        <f t="shared" si="966"/>
        <v>47353</v>
      </c>
      <c r="P5010" s="11">
        <v>21208</v>
      </c>
      <c r="Q5010" s="11">
        <f t="shared" si="964"/>
        <v>2181</v>
      </c>
      <c r="S5010" s="11">
        <f t="shared" si="965"/>
        <v>26145</v>
      </c>
      <c r="T5010" s="11">
        <f t="shared" si="958"/>
        <v>26145</v>
      </c>
      <c r="U5010" s="11">
        <f t="shared" si="959"/>
        <v>1552.6999999999971</v>
      </c>
      <c r="V5010" s="11">
        <f t="shared" si="960"/>
        <v>26141</v>
      </c>
      <c r="W5010" s="12">
        <f t="shared" si="961"/>
        <v>0.99984700707592278</v>
      </c>
      <c r="X5010" s="11">
        <f t="shared" si="962"/>
        <v>4</v>
      </c>
      <c r="Y5010" s="12">
        <f t="shared" si="963"/>
        <v>1.5299292407726142E-4</v>
      </c>
      <c r="AH5010" s="11"/>
    </row>
    <row r="5011" spans="1:34">
      <c r="A5011" s="1">
        <v>39708</v>
      </c>
      <c r="B5011" s="7" t="s">
        <v>65</v>
      </c>
      <c r="C5011" s="8" t="str">
        <f t="shared" si="957"/>
        <v>Wed</v>
      </c>
      <c r="E5011" s="10">
        <v>0</v>
      </c>
      <c r="F5011" s="9">
        <v>12120.5</v>
      </c>
      <c r="G5011" s="9">
        <v>4219.7</v>
      </c>
      <c r="H5011" s="61">
        <v>7535.2</v>
      </c>
      <c r="I5011" s="9">
        <v>0</v>
      </c>
      <c r="J5011" s="9">
        <v>0</v>
      </c>
      <c r="K5011" s="9">
        <v>25492.400000000001</v>
      </c>
      <c r="L5011" s="16">
        <v>4</v>
      </c>
      <c r="M5011" s="16">
        <v>0</v>
      </c>
      <c r="O5011" s="11">
        <f t="shared" si="966"/>
        <v>49371.8</v>
      </c>
      <c r="P5011" s="11">
        <v>23188</v>
      </c>
      <c r="Q5011" s="11">
        <f t="shared" si="964"/>
        <v>2304.4000000000015</v>
      </c>
      <c r="S5011" s="11">
        <f t="shared" si="965"/>
        <v>26183.800000000003</v>
      </c>
      <c r="T5011" s="11">
        <f t="shared" si="958"/>
        <v>26183.800000000003</v>
      </c>
      <c r="U5011" s="11">
        <f t="shared" si="959"/>
        <v>38.80000000000291</v>
      </c>
      <c r="V5011" s="11">
        <f t="shared" si="960"/>
        <v>26179.800000000003</v>
      </c>
      <c r="W5011" s="12">
        <f t="shared" si="961"/>
        <v>0.99984723378577589</v>
      </c>
      <c r="X5011" s="11">
        <f t="shared" si="962"/>
        <v>4</v>
      </c>
      <c r="Y5011" s="12">
        <f t="shared" si="963"/>
        <v>1.5276621422406219E-4</v>
      </c>
      <c r="AH5011" s="11"/>
    </row>
    <row r="5012" spans="1:34">
      <c r="A5012" s="1">
        <v>39709</v>
      </c>
      <c r="B5012" s="7" t="s">
        <v>65</v>
      </c>
      <c r="C5012" s="8" t="str">
        <f t="shared" si="957"/>
        <v>Thur</v>
      </c>
      <c r="E5012" s="10">
        <v>0</v>
      </c>
      <c r="F5012" s="9">
        <v>11833.5</v>
      </c>
      <c r="G5012" s="9">
        <v>3946.6</v>
      </c>
      <c r="H5012" s="61">
        <v>7314</v>
      </c>
      <c r="I5012" s="9">
        <v>0</v>
      </c>
      <c r="J5012" s="9">
        <v>0</v>
      </c>
      <c r="K5012" s="9">
        <v>27400.799999999999</v>
      </c>
      <c r="L5012" s="16">
        <v>4</v>
      </c>
      <c r="M5012" s="16">
        <v>0</v>
      </c>
      <c r="O5012" s="11">
        <f t="shared" si="966"/>
        <v>50498.899999999994</v>
      </c>
      <c r="P5012" s="11">
        <v>25412</v>
      </c>
      <c r="Q5012" s="11">
        <f t="shared" si="964"/>
        <v>1988.7999999999993</v>
      </c>
      <c r="S5012" s="11">
        <f t="shared" si="965"/>
        <v>25086.899999999994</v>
      </c>
      <c r="T5012" s="11">
        <f t="shared" si="958"/>
        <v>25086.899999999994</v>
      </c>
      <c r="U5012" s="11">
        <f t="shared" si="959"/>
        <v>-1096.9000000000087</v>
      </c>
      <c r="V5012" s="11">
        <f t="shared" si="960"/>
        <v>25082.899999999994</v>
      </c>
      <c r="W5012" s="12">
        <f t="shared" si="961"/>
        <v>0.99984055423348439</v>
      </c>
      <c r="X5012" s="11">
        <f t="shared" si="962"/>
        <v>4</v>
      </c>
      <c r="Y5012" s="12">
        <f t="shared" si="963"/>
        <v>1.5944576651559183E-4</v>
      </c>
      <c r="AH5012" s="11"/>
    </row>
    <row r="5013" spans="1:34">
      <c r="A5013" s="1">
        <v>39710</v>
      </c>
      <c r="B5013" s="7" t="s">
        <v>65</v>
      </c>
      <c r="C5013" s="8" t="str">
        <f t="shared" si="957"/>
        <v>Fri</v>
      </c>
      <c r="E5013" s="10">
        <v>2</v>
      </c>
      <c r="F5013" s="9">
        <v>11536.9</v>
      </c>
      <c r="G5013" s="9">
        <v>3412.6</v>
      </c>
      <c r="H5013" s="61">
        <v>7033.4</v>
      </c>
      <c r="I5013" s="9">
        <v>0</v>
      </c>
      <c r="J5013" s="9">
        <v>0</v>
      </c>
      <c r="K5013" s="9">
        <v>5703.3</v>
      </c>
      <c r="L5013" s="16">
        <v>0</v>
      </c>
      <c r="M5013" s="16">
        <v>0</v>
      </c>
      <c r="O5013" s="11">
        <f t="shared" si="966"/>
        <v>27686.2</v>
      </c>
      <c r="P5013" s="11">
        <v>3313</v>
      </c>
      <c r="Q5013" s="11">
        <f t="shared" si="964"/>
        <v>2390.3000000000002</v>
      </c>
      <c r="S5013" s="11">
        <f t="shared" si="965"/>
        <v>24373.200000000001</v>
      </c>
      <c r="T5013" s="11">
        <f t="shared" si="958"/>
        <v>24373.200000000001</v>
      </c>
      <c r="U5013" s="11">
        <f t="shared" si="959"/>
        <v>-713.69999999999345</v>
      </c>
      <c r="V5013" s="11">
        <f t="shared" si="960"/>
        <v>24373.200000000001</v>
      </c>
      <c r="W5013" s="12">
        <f t="shared" si="961"/>
        <v>1</v>
      </c>
      <c r="X5013" s="11">
        <f t="shared" si="962"/>
        <v>0</v>
      </c>
      <c r="Y5013" s="12">
        <f t="shared" si="963"/>
        <v>0</v>
      </c>
      <c r="AH5013" s="11"/>
    </row>
    <row r="5014" spans="1:34">
      <c r="A5014" s="1">
        <v>39711</v>
      </c>
      <c r="B5014" s="7" t="s">
        <v>65</v>
      </c>
      <c r="C5014" s="8" t="str">
        <f t="shared" si="957"/>
        <v>Sat</v>
      </c>
      <c r="E5014" s="10">
        <v>3</v>
      </c>
      <c r="F5014" s="9">
        <v>11098.4</v>
      </c>
      <c r="G5014" s="9">
        <v>2986</v>
      </c>
      <c r="H5014" s="61">
        <v>6262.8</v>
      </c>
      <c r="I5014" s="9">
        <v>0</v>
      </c>
      <c r="J5014" s="9">
        <v>0</v>
      </c>
      <c r="K5014" s="9">
        <v>22817</v>
      </c>
      <c r="L5014" s="16">
        <v>0</v>
      </c>
      <c r="M5014" s="16">
        <v>0</v>
      </c>
      <c r="O5014" s="11">
        <f t="shared" si="966"/>
        <v>43164.2</v>
      </c>
      <c r="P5014" s="11">
        <v>21022</v>
      </c>
      <c r="Q5014" s="11">
        <f t="shared" si="964"/>
        <v>1795</v>
      </c>
      <c r="S5014" s="11">
        <f t="shared" si="965"/>
        <v>22142.199999999997</v>
      </c>
      <c r="T5014" s="11">
        <f t="shared" si="958"/>
        <v>22142.199999999997</v>
      </c>
      <c r="U5014" s="11">
        <f t="shared" si="959"/>
        <v>-2231.0000000000036</v>
      </c>
      <c r="V5014" s="11">
        <f t="shared" si="960"/>
        <v>22142.199999999997</v>
      </c>
      <c r="W5014" s="12">
        <f t="shared" si="961"/>
        <v>1</v>
      </c>
      <c r="X5014" s="11">
        <f t="shared" si="962"/>
        <v>0</v>
      </c>
      <c r="Y5014" s="12">
        <f t="shared" si="963"/>
        <v>0</v>
      </c>
      <c r="AH5014" s="11"/>
    </row>
    <row r="5015" spans="1:34">
      <c r="A5015" s="1">
        <v>39712</v>
      </c>
      <c r="B5015" s="7" t="s">
        <v>65</v>
      </c>
      <c r="C5015" s="8" t="str">
        <f t="shared" si="957"/>
        <v>Sun</v>
      </c>
      <c r="E5015" s="10">
        <v>0</v>
      </c>
      <c r="F5015" s="9">
        <v>11472.4</v>
      </c>
      <c r="G5015" s="9">
        <v>3245.6</v>
      </c>
      <c r="H5015" s="61">
        <v>6606.1</v>
      </c>
      <c r="I5015" s="9">
        <v>0</v>
      </c>
      <c r="J5015" s="9">
        <v>0</v>
      </c>
      <c r="K5015" s="9">
        <v>24120.3</v>
      </c>
      <c r="L5015" s="16">
        <v>4</v>
      </c>
      <c r="M5015" s="16">
        <v>0</v>
      </c>
      <c r="O5015" s="11">
        <f t="shared" si="966"/>
        <v>45448.399999999994</v>
      </c>
      <c r="P5015" s="11">
        <v>21901</v>
      </c>
      <c r="Q5015" s="11">
        <f t="shared" si="964"/>
        <v>2219.2999999999993</v>
      </c>
      <c r="S5015" s="11">
        <f t="shared" si="965"/>
        <v>23547.399999999994</v>
      </c>
      <c r="T5015" s="11">
        <f t="shared" si="958"/>
        <v>23547.399999999994</v>
      </c>
      <c r="U5015" s="11">
        <f t="shared" si="959"/>
        <v>1405.1999999999971</v>
      </c>
      <c r="V5015" s="11">
        <f t="shared" si="960"/>
        <v>23543.399999999994</v>
      </c>
      <c r="W5015" s="12">
        <f t="shared" si="961"/>
        <v>0.99983012986571762</v>
      </c>
      <c r="X5015" s="11">
        <f t="shared" si="962"/>
        <v>4</v>
      </c>
      <c r="Y5015" s="12">
        <f t="shared" si="963"/>
        <v>1.6987013428234119E-4</v>
      </c>
      <c r="AH5015" s="11"/>
    </row>
    <row r="5016" spans="1:34">
      <c r="A5016" s="1">
        <v>39713</v>
      </c>
      <c r="B5016" s="7" t="s">
        <v>65</v>
      </c>
      <c r="C5016" s="8" t="str">
        <f t="shared" si="957"/>
        <v>Mon</v>
      </c>
      <c r="E5016" s="10">
        <v>0</v>
      </c>
      <c r="F5016" s="9">
        <v>11537</v>
      </c>
      <c r="G5016" s="9">
        <v>3816.4</v>
      </c>
      <c r="H5016" s="61">
        <v>7377.6</v>
      </c>
      <c r="I5016" s="9">
        <v>0</v>
      </c>
      <c r="J5016" s="9">
        <v>0</v>
      </c>
      <c r="K5016" s="9">
        <v>29435.3</v>
      </c>
      <c r="L5016" s="16">
        <v>520</v>
      </c>
      <c r="M5016" s="16">
        <v>0</v>
      </c>
      <c r="O5016" s="11">
        <f t="shared" si="966"/>
        <v>52686.3</v>
      </c>
      <c r="P5016" s="11">
        <v>27088</v>
      </c>
      <c r="Q5016" s="11">
        <f t="shared" si="964"/>
        <v>2347.2999999999993</v>
      </c>
      <c r="S5016" s="11">
        <f t="shared" si="965"/>
        <v>25598.300000000003</v>
      </c>
      <c r="T5016" s="11">
        <f t="shared" si="958"/>
        <v>25598.300000000003</v>
      </c>
      <c r="U5016" s="11">
        <f t="shared" si="959"/>
        <v>2050.9000000000087</v>
      </c>
      <c r="V5016" s="11">
        <f t="shared" si="960"/>
        <v>25078.300000000003</v>
      </c>
      <c r="W5016" s="12">
        <f t="shared" si="961"/>
        <v>0.97968615103346712</v>
      </c>
      <c r="X5016" s="11">
        <f t="shared" si="962"/>
        <v>520</v>
      </c>
      <c r="Y5016" s="12">
        <f t="shared" si="963"/>
        <v>2.0313848966532932E-2</v>
      </c>
      <c r="AH5016" s="11"/>
    </row>
    <row r="5017" spans="1:34">
      <c r="A5017" s="1">
        <v>39714</v>
      </c>
      <c r="B5017" s="7" t="s">
        <v>65</v>
      </c>
      <c r="C5017" s="8" t="str">
        <f t="shared" si="957"/>
        <v>Tue</v>
      </c>
      <c r="E5017" s="10">
        <v>1</v>
      </c>
      <c r="F5017" s="9">
        <f>10702+1045.6</f>
        <v>11747.6</v>
      </c>
      <c r="G5017" s="9">
        <v>4318.7</v>
      </c>
      <c r="H5017" s="61">
        <v>7857.4</v>
      </c>
      <c r="I5017" s="9">
        <v>0</v>
      </c>
      <c r="J5017" s="9">
        <v>0</v>
      </c>
      <c r="K5017" s="9">
        <v>25905.7</v>
      </c>
      <c r="L5017" s="16">
        <v>298</v>
      </c>
      <c r="M5017" s="16">
        <v>0</v>
      </c>
      <c r="O5017" s="11">
        <f t="shared" si="966"/>
        <v>50127.399999999994</v>
      </c>
      <c r="P5017" s="11">
        <v>23510</v>
      </c>
      <c r="Q5017" s="11">
        <f t="shared" si="964"/>
        <v>2395.7000000000007</v>
      </c>
      <c r="S5017" s="11">
        <f t="shared" si="965"/>
        <v>26617.399999999994</v>
      </c>
      <c r="T5017" s="11">
        <f t="shared" si="958"/>
        <v>26617.399999999994</v>
      </c>
      <c r="U5017" s="11">
        <f t="shared" si="959"/>
        <v>1019.0999999999913</v>
      </c>
      <c r="V5017" s="11">
        <f t="shared" si="960"/>
        <v>26319.399999999994</v>
      </c>
      <c r="W5017" s="12">
        <f t="shared" si="961"/>
        <v>0.98880431597376151</v>
      </c>
      <c r="X5017" s="11">
        <f t="shared" si="962"/>
        <v>298</v>
      </c>
      <c r="Y5017" s="12">
        <f t="shared" si="963"/>
        <v>1.1195684026238478E-2</v>
      </c>
      <c r="AH5017" s="11"/>
    </row>
    <row r="5018" spans="1:34">
      <c r="A5018" s="1">
        <v>39715</v>
      </c>
      <c r="B5018" s="7" t="s">
        <v>65</v>
      </c>
      <c r="C5018" s="8" t="str">
        <f t="shared" si="957"/>
        <v>Wed</v>
      </c>
      <c r="E5018" s="10">
        <v>1</v>
      </c>
      <c r="F5018" s="9">
        <f>8717.3+4719.6</f>
        <v>13436.9</v>
      </c>
      <c r="G5018" s="9">
        <v>4566</v>
      </c>
      <c r="H5018" s="61">
        <v>7754.6</v>
      </c>
      <c r="I5018" s="9">
        <v>0</v>
      </c>
      <c r="J5018" s="9">
        <v>0</v>
      </c>
      <c r="K5018" s="9">
        <v>2363.4</v>
      </c>
      <c r="L5018" s="16">
        <v>1</v>
      </c>
      <c r="M5018" s="16">
        <v>0</v>
      </c>
      <c r="O5018" s="11">
        <f t="shared" si="966"/>
        <v>28121.9</v>
      </c>
      <c r="P5018" s="11">
        <v>0</v>
      </c>
      <c r="Q5018" s="11">
        <f t="shared" si="964"/>
        <v>2363.4</v>
      </c>
      <c r="S5018" s="11">
        <f t="shared" si="965"/>
        <v>28121.9</v>
      </c>
      <c r="T5018" s="11">
        <f t="shared" si="958"/>
        <v>28121.9</v>
      </c>
      <c r="U5018" s="11">
        <f t="shared" si="959"/>
        <v>1504.5000000000073</v>
      </c>
      <c r="V5018" s="11">
        <f t="shared" si="960"/>
        <v>28120.9</v>
      </c>
      <c r="W5018" s="12">
        <f t="shared" si="961"/>
        <v>0.99996444052500011</v>
      </c>
      <c r="X5018" s="11">
        <f t="shared" si="962"/>
        <v>1</v>
      </c>
      <c r="Y5018" s="12">
        <f t="shared" si="963"/>
        <v>3.5559474999911098E-5</v>
      </c>
      <c r="AH5018" s="11"/>
    </row>
    <row r="5019" spans="1:34">
      <c r="A5019" s="1">
        <v>39716</v>
      </c>
      <c r="B5019" s="7" t="s">
        <v>65</v>
      </c>
      <c r="C5019" s="8" t="str">
        <f t="shared" si="957"/>
        <v>Thur</v>
      </c>
      <c r="E5019" s="10">
        <v>3</v>
      </c>
      <c r="F5019" s="9">
        <f>9268.6+5521</f>
        <v>14789.6</v>
      </c>
      <c r="G5019" s="9">
        <v>4846.5</v>
      </c>
      <c r="H5019" s="61">
        <v>8001.8</v>
      </c>
      <c r="I5019" s="9">
        <v>0</v>
      </c>
      <c r="J5019" s="9">
        <v>0</v>
      </c>
      <c r="K5019" s="9">
        <v>2122.1</v>
      </c>
      <c r="L5019" s="16">
        <v>0</v>
      </c>
      <c r="M5019" s="16">
        <v>0</v>
      </c>
      <c r="O5019" s="11">
        <f t="shared" si="966"/>
        <v>29759.999999999996</v>
      </c>
      <c r="P5019" s="11">
        <v>0</v>
      </c>
      <c r="Q5019" s="11">
        <f t="shared" si="964"/>
        <v>2122.1</v>
      </c>
      <c r="S5019" s="11">
        <f t="shared" si="965"/>
        <v>29759.999999999996</v>
      </c>
      <c r="T5019" s="11">
        <f t="shared" si="958"/>
        <v>29759.999999999996</v>
      </c>
      <c r="U5019" s="11">
        <f t="shared" si="959"/>
        <v>1638.0999999999949</v>
      </c>
      <c r="V5019" s="11">
        <f t="shared" si="960"/>
        <v>29759.999999999996</v>
      </c>
      <c r="W5019" s="12">
        <f t="shared" si="961"/>
        <v>1</v>
      </c>
      <c r="X5019" s="11">
        <f t="shared" si="962"/>
        <v>0</v>
      </c>
      <c r="Y5019" s="12">
        <f t="shared" si="963"/>
        <v>0</v>
      </c>
      <c r="AH5019" s="11"/>
    </row>
    <row r="5020" spans="1:34">
      <c r="A5020" s="1">
        <v>39717</v>
      </c>
      <c r="B5020" s="7" t="s">
        <v>65</v>
      </c>
      <c r="C5020" s="8" t="str">
        <f t="shared" si="957"/>
        <v>Fri</v>
      </c>
      <c r="E5020" s="10">
        <v>0</v>
      </c>
      <c r="F5020" s="9">
        <f>8886.3+3476.7</f>
        <v>12363</v>
      </c>
      <c r="G5020" s="9">
        <v>3746.3</v>
      </c>
      <c r="H5020" s="61">
        <v>7098</v>
      </c>
      <c r="I5020" s="9">
        <v>0</v>
      </c>
      <c r="J5020" s="9">
        <v>0</v>
      </c>
      <c r="K5020" s="9">
        <v>4256.6000000000004</v>
      </c>
      <c r="L5020" s="16">
        <v>0</v>
      </c>
      <c r="M5020" s="16">
        <v>0</v>
      </c>
      <c r="O5020" s="11">
        <f t="shared" si="966"/>
        <v>27463.9</v>
      </c>
      <c r="P5020" s="11">
        <v>1866</v>
      </c>
      <c r="Q5020" s="11">
        <f t="shared" si="964"/>
        <v>2390.6000000000004</v>
      </c>
      <c r="S5020" s="11">
        <f t="shared" si="965"/>
        <v>25597.9</v>
      </c>
      <c r="T5020" s="11">
        <f t="shared" si="958"/>
        <v>25597.9</v>
      </c>
      <c r="U5020" s="11">
        <f t="shared" si="959"/>
        <v>-4162.0999999999949</v>
      </c>
      <c r="V5020" s="11">
        <f t="shared" si="960"/>
        <v>25597.9</v>
      </c>
      <c r="W5020" s="12">
        <f t="shared" si="961"/>
        <v>1</v>
      </c>
      <c r="X5020" s="11">
        <f t="shared" si="962"/>
        <v>0</v>
      </c>
      <c r="Y5020" s="12">
        <f t="shared" si="963"/>
        <v>0</v>
      </c>
      <c r="AH5020" s="11"/>
    </row>
    <row r="5021" spans="1:34">
      <c r="A5021" s="1">
        <v>39718</v>
      </c>
      <c r="B5021" s="7" t="s">
        <v>65</v>
      </c>
      <c r="C5021" s="8" t="str">
        <f t="shared" si="957"/>
        <v>Sat</v>
      </c>
      <c r="E5021" s="10">
        <v>0</v>
      </c>
      <c r="F5021" s="9">
        <v>11026.8</v>
      </c>
      <c r="G5021" s="9">
        <v>2957.9</v>
      </c>
      <c r="H5021" s="61">
        <v>5840.8</v>
      </c>
      <c r="I5021" s="9">
        <v>0</v>
      </c>
      <c r="J5021" s="9">
        <v>0</v>
      </c>
      <c r="K5021" s="9">
        <v>24365.599999999999</v>
      </c>
      <c r="L5021" s="16">
        <v>121</v>
      </c>
      <c r="M5021" s="16">
        <v>0</v>
      </c>
      <c r="O5021" s="11">
        <f t="shared" si="966"/>
        <v>44312.1</v>
      </c>
      <c r="P5021" s="11">
        <v>22345</v>
      </c>
      <c r="Q5021" s="11">
        <f t="shared" si="964"/>
        <v>2020.5999999999985</v>
      </c>
      <c r="S5021" s="11">
        <f t="shared" si="965"/>
        <v>21967.1</v>
      </c>
      <c r="T5021" s="11">
        <f t="shared" si="958"/>
        <v>21967.1</v>
      </c>
      <c r="U5021" s="11">
        <f t="shared" si="959"/>
        <v>-3630.8000000000029</v>
      </c>
      <c r="V5021" s="11">
        <f t="shared" si="960"/>
        <v>21846.1</v>
      </c>
      <c r="W5021" s="12">
        <f t="shared" si="961"/>
        <v>0.99449176268146455</v>
      </c>
      <c r="X5021" s="11">
        <f t="shared" si="962"/>
        <v>121</v>
      </c>
      <c r="Y5021" s="12">
        <f t="shared" si="963"/>
        <v>5.5082373185354463E-3</v>
      </c>
      <c r="AH5021" s="11"/>
    </row>
    <row r="5022" spans="1:34">
      <c r="A5022" s="1">
        <v>39719</v>
      </c>
      <c r="B5022" s="7" t="s">
        <v>65</v>
      </c>
      <c r="C5022" s="8" t="str">
        <f t="shared" si="957"/>
        <v>Sun</v>
      </c>
      <c r="E5022" s="10">
        <v>0</v>
      </c>
      <c r="F5022" s="9">
        <v>11526.8</v>
      </c>
      <c r="G5022" s="9">
        <v>3447</v>
      </c>
      <c r="H5022" s="61">
        <v>6382</v>
      </c>
      <c r="I5022" s="9">
        <v>0</v>
      </c>
      <c r="J5022" s="9">
        <v>57.4</v>
      </c>
      <c r="K5022" s="9">
        <v>24977</v>
      </c>
      <c r="L5022" s="16">
        <v>142</v>
      </c>
      <c r="M5022" s="16">
        <v>0</v>
      </c>
      <c r="O5022" s="11">
        <f t="shared" si="966"/>
        <v>46532.2</v>
      </c>
      <c r="P5022" s="11">
        <v>22714</v>
      </c>
      <c r="Q5022" s="11">
        <f t="shared" si="964"/>
        <v>2263</v>
      </c>
      <c r="S5022" s="11">
        <f t="shared" si="965"/>
        <v>23818.199999999997</v>
      </c>
      <c r="T5022" s="11">
        <f t="shared" si="958"/>
        <v>23818.199999999997</v>
      </c>
      <c r="U5022" s="11">
        <f t="shared" si="959"/>
        <v>1851.0999999999985</v>
      </c>
      <c r="V5022" s="11">
        <f t="shared" si="960"/>
        <v>23676.199999999997</v>
      </c>
      <c r="W5022" s="12">
        <f t="shared" si="961"/>
        <v>0.99403817248994464</v>
      </c>
      <c r="X5022" s="11">
        <f t="shared" si="962"/>
        <v>142</v>
      </c>
      <c r="Y5022" s="12">
        <f t="shared" si="963"/>
        <v>5.9618275100553368E-3</v>
      </c>
      <c r="AH5022" s="11"/>
    </row>
    <row r="5023" spans="1:34">
      <c r="A5023" s="1">
        <v>39720</v>
      </c>
      <c r="B5023" s="7" t="s">
        <v>65</v>
      </c>
      <c r="C5023" s="8" t="str">
        <f t="shared" si="957"/>
        <v>Mon</v>
      </c>
      <c r="E5023" s="10">
        <v>0</v>
      </c>
      <c r="F5023" s="9">
        <v>10913</v>
      </c>
      <c r="G5023" s="9">
        <v>4621.5</v>
      </c>
      <c r="H5023" s="61">
        <v>7859.9</v>
      </c>
      <c r="I5023" s="9">
        <v>0</v>
      </c>
      <c r="J5023" s="9">
        <v>0</v>
      </c>
      <c r="K5023" s="9">
        <v>24609</v>
      </c>
      <c r="L5023" s="16">
        <v>0</v>
      </c>
      <c r="M5023" s="16">
        <v>0</v>
      </c>
      <c r="O5023" s="11">
        <f t="shared" si="966"/>
        <v>48003.4</v>
      </c>
      <c r="P5023" s="11">
        <v>22354</v>
      </c>
      <c r="Q5023" s="11">
        <f t="shared" si="964"/>
        <v>2255</v>
      </c>
      <c r="S5023" s="11">
        <f t="shared" si="965"/>
        <v>25649.4</v>
      </c>
      <c r="T5023" s="11">
        <f t="shared" si="958"/>
        <v>25649.4</v>
      </c>
      <c r="U5023" s="11">
        <f t="shared" si="959"/>
        <v>1831.2000000000044</v>
      </c>
      <c r="V5023" s="11">
        <f t="shared" si="960"/>
        <v>25649.4</v>
      </c>
      <c r="W5023" s="12">
        <f t="shared" si="961"/>
        <v>1</v>
      </c>
      <c r="X5023" s="11">
        <f t="shared" si="962"/>
        <v>0</v>
      </c>
      <c r="Y5023" s="12">
        <f t="shared" si="963"/>
        <v>0</v>
      </c>
      <c r="AH5023" s="11"/>
    </row>
    <row r="5024" spans="1:34">
      <c r="A5024" s="1">
        <v>39721</v>
      </c>
      <c r="B5024" s="7" t="s">
        <v>65</v>
      </c>
      <c r="C5024" s="8" t="str">
        <f t="shared" si="957"/>
        <v>Tue</v>
      </c>
      <c r="E5024" s="10">
        <v>0</v>
      </c>
      <c r="F5024" s="9">
        <v>11018.4</v>
      </c>
      <c r="G5024" s="9">
        <v>4658.1000000000004</v>
      </c>
      <c r="H5024" s="61">
        <v>7896.1</v>
      </c>
      <c r="I5024" s="9">
        <v>0</v>
      </c>
      <c r="J5024" s="9">
        <v>0</v>
      </c>
      <c r="K5024" s="9">
        <v>4271.8</v>
      </c>
      <c r="L5024" s="16">
        <v>0</v>
      </c>
      <c r="M5024" s="16">
        <v>0</v>
      </c>
      <c r="O5024" s="11">
        <f t="shared" si="966"/>
        <v>27844.399999999998</v>
      </c>
      <c r="P5024" s="11">
        <v>1911</v>
      </c>
      <c r="Q5024" s="11">
        <f t="shared" si="964"/>
        <v>2360.8000000000002</v>
      </c>
      <c r="S5024" s="11">
        <f t="shared" si="965"/>
        <v>25933.399999999998</v>
      </c>
      <c r="T5024" s="11">
        <f t="shared" si="958"/>
        <v>25933.399999999998</v>
      </c>
      <c r="U5024" s="11">
        <f t="shared" si="959"/>
        <v>283.99999999999636</v>
      </c>
      <c r="V5024" s="11">
        <f t="shared" si="960"/>
        <v>25933.399999999998</v>
      </c>
      <c r="W5024" s="12">
        <f t="shared" si="961"/>
        <v>1</v>
      </c>
      <c r="X5024" s="11">
        <f t="shared" si="962"/>
        <v>0</v>
      </c>
      <c r="Y5024" s="12">
        <f t="shared" si="963"/>
        <v>0</v>
      </c>
      <c r="AH5024" s="11"/>
    </row>
    <row r="5025" spans="1:34">
      <c r="A5025" s="1">
        <v>39722</v>
      </c>
      <c r="B5025" s="7" t="s">
        <v>66</v>
      </c>
      <c r="C5025" s="8" t="str">
        <f t="shared" si="957"/>
        <v>Wed</v>
      </c>
      <c r="E5025" s="10">
        <v>2</v>
      </c>
      <c r="F5025" s="9">
        <v>12413.5</v>
      </c>
      <c r="G5025" s="9">
        <v>5051.3999999999996</v>
      </c>
      <c r="H5025" s="61">
        <v>7977</v>
      </c>
      <c r="I5025" s="9">
        <v>0</v>
      </c>
      <c r="J5025" s="9">
        <v>38</v>
      </c>
      <c r="K5025" s="9">
        <v>25545.8</v>
      </c>
      <c r="L5025" s="16"/>
      <c r="M5025" s="16"/>
      <c r="O5025" s="11">
        <f t="shared" si="966"/>
        <v>51025.7</v>
      </c>
      <c r="P5025" s="11">
        <v>23219</v>
      </c>
      <c r="Q5025" s="11">
        <f t="shared" si="964"/>
        <v>2326.7999999999993</v>
      </c>
      <c r="S5025" s="11">
        <f t="shared" si="965"/>
        <v>27806.699999999997</v>
      </c>
      <c r="T5025" s="11">
        <f t="shared" ref="T5025:T5085" si="967">SUM(L5025:M5025,V5025)</f>
        <v>27806.699999999997</v>
      </c>
      <c r="U5025" s="11">
        <f t="shared" ref="U5025:U5085" si="968">S5025-S5024</f>
        <v>1873.2999999999993</v>
      </c>
      <c r="V5025" s="11">
        <f t="shared" si="960"/>
        <v>27806.699999999997</v>
      </c>
      <c r="W5025" s="12">
        <f t="shared" ref="W5025:W5085" si="969">V5025/S5025</f>
        <v>1</v>
      </c>
      <c r="X5025" s="11">
        <f t="shared" ref="X5025:X5085" si="970">SUM(L5025:M5025)</f>
        <v>0</v>
      </c>
      <c r="Y5025" s="12">
        <f t="shared" ref="Y5025:Y5085" si="971">X5025/S5025</f>
        <v>0</v>
      </c>
      <c r="AA5025" s="9">
        <f>INTERCEPT(T5025:T5055,E5025:E5055)</f>
        <v>23527.782091828532</v>
      </c>
      <c r="AB5025" s="9">
        <f>SLOPE(T5025:T5055,E5025:E5055)</f>
        <v>2184.331568068711</v>
      </c>
      <c r="AC5025" s="12">
        <f>RSQ(T5025:T5055,E5025:E5055)</f>
        <v>0.87636836955984576</v>
      </c>
      <c r="AD5025" s="9">
        <f>AA5025+(AB5025*55)</f>
        <v>143666.01833560763</v>
      </c>
      <c r="AE5025" s="10">
        <f>SUM(E5025:E5055)</f>
        <v>252</v>
      </c>
      <c r="AH5025" s="11"/>
    </row>
    <row r="5026" spans="1:34">
      <c r="A5026" s="1">
        <v>39723</v>
      </c>
      <c r="B5026" s="7" t="s">
        <v>66</v>
      </c>
      <c r="C5026" s="8" t="str">
        <f t="shared" si="957"/>
        <v>Thur</v>
      </c>
      <c r="E5026" s="10">
        <v>8</v>
      </c>
      <c r="F5026" s="9">
        <v>14574.9</v>
      </c>
      <c r="G5026" s="9">
        <v>5467.1</v>
      </c>
      <c r="H5026" s="61">
        <v>8417</v>
      </c>
      <c r="I5026" s="9">
        <v>0</v>
      </c>
      <c r="J5026" s="9">
        <v>0</v>
      </c>
      <c r="K5026" s="9">
        <v>23527.3</v>
      </c>
      <c r="L5026" s="16"/>
      <c r="M5026" s="16"/>
      <c r="O5026" s="11">
        <f t="shared" si="966"/>
        <v>51986.3</v>
      </c>
      <c r="P5026" s="11">
        <v>21329</v>
      </c>
      <c r="Q5026" s="11">
        <f t="shared" si="964"/>
        <v>2198.2999999999993</v>
      </c>
      <c r="S5026" s="11">
        <f t="shared" si="965"/>
        <v>30657.300000000003</v>
      </c>
      <c r="T5026" s="11">
        <f t="shared" si="967"/>
        <v>30657.300000000003</v>
      </c>
      <c r="U5026" s="11">
        <f t="shared" si="968"/>
        <v>2850.6000000000058</v>
      </c>
      <c r="V5026" s="11">
        <f t="shared" si="960"/>
        <v>30657.300000000003</v>
      </c>
      <c r="W5026" s="12">
        <f t="shared" si="969"/>
        <v>1</v>
      </c>
      <c r="X5026" s="11">
        <f t="shared" si="970"/>
        <v>0</v>
      </c>
      <c r="Y5026" s="12">
        <f t="shared" si="971"/>
        <v>0</v>
      </c>
      <c r="AH5026" s="11"/>
    </row>
    <row r="5027" spans="1:34">
      <c r="A5027" s="1">
        <v>39724</v>
      </c>
      <c r="B5027" s="7" t="s">
        <v>66</v>
      </c>
      <c r="C5027" s="8" t="str">
        <f t="shared" si="957"/>
        <v>Fri</v>
      </c>
      <c r="E5027" s="10">
        <v>5</v>
      </c>
      <c r="F5027" s="9">
        <v>12812.1</v>
      </c>
      <c r="G5027" s="9">
        <v>4823.6000000000004</v>
      </c>
      <c r="H5027" s="61">
        <v>8002.8</v>
      </c>
      <c r="I5027" s="9">
        <v>0</v>
      </c>
      <c r="J5027" s="9">
        <v>0</v>
      </c>
      <c r="K5027" s="9">
        <v>2656.7</v>
      </c>
      <c r="L5027" s="16"/>
      <c r="M5027" s="16"/>
      <c r="O5027" s="11">
        <f t="shared" si="966"/>
        <v>28295.200000000001</v>
      </c>
      <c r="P5027" s="11">
        <v>0</v>
      </c>
      <c r="Q5027" s="11">
        <f t="shared" si="964"/>
        <v>2656.7</v>
      </c>
      <c r="S5027" s="11">
        <f t="shared" si="965"/>
        <v>28295.200000000001</v>
      </c>
      <c r="T5027" s="11">
        <f t="shared" si="967"/>
        <v>28295.200000000001</v>
      </c>
      <c r="U5027" s="11">
        <f t="shared" si="968"/>
        <v>-2362.1000000000022</v>
      </c>
      <c r="V5027" s="11">
        <f t="shared" si="960"/>
        <v>28295.200000000001</v>
      </c>
      <c r="W5027" s="12">
        <f t="shared" si="969"/>
        <v>1</v>
      </c>
      <c r="X5027" s="11">
        <f t="shared" si="970"/>
        <v>0</v>
      </c>
      <c r="Y5027" s="12">
        <f t="shared" si="971"/>
        <v>0</v>
      </c>
      <c r="AH5027" s="11"/>
    </row>
    <row r="5028" spans="1:34">
      <c r="A5028" s="1">
        <v>39725</v>
      </c>
      <c r="B5028" s="7" t="s">
        <v>66</v>
      </c>
      <c r="C5028" s="8" t="str">
        <f t="shared" si="957"/>
        <v>Sat</v>
      </c>
      <c r="E5028" s="10">
        <v>2</v>
      </c>
      <c r="F5028" s="9">
        <v>11171.8</v>
      </c>
      <c r="G5028" s="9">
        <v>4352.2</v>
      </c>
      <c r="H5028" s="61">
        <v>7471</v>
      </c>
      <c r="I5028" s="9">
        <v>0</v>
      </c>
      <c r="J5028" s="9">
        <v>0</v>
      </c>
      <c r="K5028" s="9">
        <v>2469.3000000000002</v>
      </c>
      <c r="L5028" s="16"/>
      <c r="M5028" s="16"/>
      <c r="O5028" s="11">
        <f t="shared" si="966"/>
        <v>25464.3</v>
      </c>
      <c r="P5028" s="11">
        <v>0</v>
      </c>
      <c r="Q5028" s="11">
        <f t="shared" si="964"/>
        <v>2469.3000000000002</v>
      </c>
      <c r="S5028" s="11">
        <f t="shared" si="965"/>
        <v>25464.3</v>
      </c>
      <c r="T5028" s="11">
        <f t="shared" si="967"/>
        <v>25464.3</v>
      </c>
      <c r="U5028" s="11">
        <f t="shared" si="968"/>
        <v>-2830.9000000000015</v>
      </c>
      <c r="V5028" s="11">
        <f t="shared" si="960"/>
        <v>25464.3</v>
      </c>
      <c r="W5028" s="12">
        <f t="shared" si="969"/>
        <v>1</v>
      </c>
      <c r="X5028" s="11">
        <f t="shared" si="970"/>
        <v>0</v>
      </c>
      <c r="Y5028" s="12">
        <f t="shared" si="971"/>
        <v>0</v>
      </c>
      <c r="AH5028" s="11"/>
    </row>
    <row r="5029" spans="1:34">
      <c r="A5029" s="1">
        <v>39726</v>
      </c>
      <c r="B5029" s="7" t="s">
        <v>66</v>
      </c>
      <c r="C5029" s="8" t="str">
        <f t="shared" si="957"/>
        <v>Sun</v>
      </c>
      <c r="E5029" s="10">
        <v>0</v>
      </c>
      <c r="F5029" s="9">
        <v>11523.2</v>
      </c>
      <c r="G5029" s="9">
        <v>4598.1000000000004</v>
      </c>
      <c r="H5029" s="61">
        <v>7793</v>
      </c>
      <c r="I5029" s="9">
        <v>0</v>
      </c>
      <c r="J5029" s="9">
        <v>0</v>
      </c>
      <c r="K5029" s="9">
        <v>13358.2</v>
      </c>
      <c r="L5029" s="16"/>
      <c r="M5029" s="16"/>
      <c r="O5029" s="11">
        <f t="shared" si="966"/>
        <v>37272.5</v>
      </c>
      <c r="P5029" s="11">
        <v>10776</v>
      </c>
      <c r="Q5029" s="11">
        <f t="shared" si="964"/>
        <v>2582.2000000000007</v>
      </c>
      <c r="S5029" s="11">
        <f t="shared" si="965"/>
        <v>26496.5</v>
      </c>
      <c r="T5029" s="11">
        <f t="shared" si="967"/>
        <v>26496.5</v>
      </c>
      <c r="U5029" s="11">
        <f t="shared" si="968"/>
        <v>1032.2000000000007</v>
      </c>
      <c r="V5029" s="11">
        <f t="shared" si="960"/>
        <v>26496.5</v>
      </c>
      <c r="W5029" s="12">
        <f t="shared" si="969"/>
        <v>1</v>
      </c>
      <c r="X5029" s="11">
        <f t="shared" si="970"/>
        <v>0</v>
      </c>
      <c r="Y5029" s="12">
        <f t="shared" si="971"/>
        <v>0</v>
      </c>
      <c r="AH5029" s="11"/>
    </row>
    <row r="5030" spans="1:34">
      <c r="A5030" s="1">
        <v>39727</v>
      </c>
      <c r="B5030" s="7" t="s">
        <v>66</v>
      </c>
      <c r="C5030" s="8" t="str">
        <f t="shared" si="957"/>
        <v>Mon</v>
      </c>
      <c r="E5030" s="10">
        <v>3</v>
      </c>
      <c r="F5030" s="9">
        <v>14258.2</v>
      </c>
      <c r="G5030" s="9">
        <v>4775</v>
      </c>
      <c r="H5030" s="61">
        <v>8684.1</v>
      </c>
      <c r="I5030" s="9">
        <v>0</v>
      </c>
      <c r="J5030" s="9">
        <v>0</v>
      </c>
      <c r="K5030" s="9">
        <v>34971.5</v>
      </c>
      <c r="L5030" s="16">
        <v>4</v>
      </c>
      <c r="M5030" s="16">
        <v>0</v>
      </c>
      <c r="O5030" s="11">
        <f t="shared" si="966"/>
        <v>62692.800000000003</v>
      </c>
      <c r="P5030" s="11">
        <v>32399</v>
      </c>
      <c r="Q5030" s="11">
        <f t="shared" si="964"/>
        <v>2572.5</v>
      </c>
      <c r="S5030" s="11">
        <f t="shared" si="965"/>
        <v>30293.800000000003</v>
      </c>
      <c r="T5030" s="11">
        <f t="shared" si="967"/>
        <v>30293.800000000003</v>
      </c>
      <c r="U5030" s="11">
        <f t="shared" si="968"/>
        <v>3797.3000000000029</v>
      </c>
      <c r="V5030" s="11">
        <f t="shared" si="960"/>
        <v>30289.800000000003</v>
      </c>
      <c r="W5030" s="12">
        <f t="shared" si="969"/>
        <v>0.99986795978054921</v>
      </c>
      <c r="X5030" s="11">
        <f t="shared" si="970"/>
        <v>4</v>
      </c>
      <c r="Y5030" s="12">
        <f t="shared" si="971"/>
        <v>1.3204021945084472E-4</v>
      </c>
      <c r="AH5030" s="11"/>
    </row>
    <row r="5031" spans="1:34">
      <c r="A5031" s="1">
        <v>39728</v>
      </c>
      <c r="B5031" s="7" t="s">
        <v>66</v>
      </c>
      <c r="C5031" s="8" t="str">
        <f t="shared" si="957"/>
        <v>Tue</v>
      </c>
      <c r="E5031" s="10">
        <v>9</v>
      </c>
      <c r="F5031" s="9">
        <v>15942.8</v>
      </c>
      <c r="G5031" s="9">
        <v>5227.6000000000004</v>
      </c>
      <c r="H5031" s="61">
        <v>9047</v>
      </c>
      <c r="I5031" s="9">
        <v>0</v>
      </c>
      <c r="J5031" s="9">
        <v>0</v>
      </c>
      <c r="K5031" s="9">
        <v>35997.800000000003</v>
      </c>
      <c r="L5031" s="16">
        <v>5</v>
      </c>
      <c r="M5031" s="16">
        <v>0</v>
      </c>
      <c r="O5031" s="11">
        <f t="shared" si="966"/>
        <v>66220.200000000012</v>
      </c>
      <c r="P5031" s="11">
        <v>33364</v>
      </c>
      <c r="Q5031" s="11">
        <f t="shared" si="964"/>
        <v>2633.8000000000029</v>
      </c>
      <c r="S5031" s="11">
        <f t="shared" si="965"/>
        <v>32856.200000000012</v>
      </c>
      <c r="T5031" s="11">
        <f t="shared" si="967"/>
        <v>32856.200000000012</v>
      </c>
      <c r="U5031" s="11">
        <f t="shared" si="968"/>
        <v>2562.4000000000087</v>
      </c>
      <c r="V5031" s="11">
        <f t="shared" si="960"/>
        <v>32851.200000000012</v>
      </c>
      <c r="W5031" s="12">
        <f t="shared" si="969"/>
        <v>0.99984782172010156</v>
      </c>
      <c r="X5031" s="11">
        <f t="shared" si="970"/>
        <v>5</v>
      </c>
      <c r="Y5031" s="12">
        <f t="shared" si="971"/>
        <v>1.5217827989846659E-4</v>
      </c>
      <c r="AH5031" s="11"/>
    </row>
    <row r="5032" spans="1:34">
      <c r="A5032" s="1">
        <v>39729</v>
      </c>
      <c r="B5032" s="7" t="s">
        <v>66</v>
      </c>
      <c r="C5032" s="8" t="str">
        <f t="shared" si="957"/>
        <v>Wed</v>
      </c>
      <c r="E5032" s="10">
        <v>1</v>
      </c>
      <c r="F5032" s="9">
        <v>13422.7</v>
      </c>
      <c r="G5032" s="9">
        <v>4715.3</v>
      </c>
      <c r="H5032" s="61">
        <v>8411</v>
      </c>
      <c r="I5032" s="9">
        <v>2</v>
      </c>
      <c r="J5032" s="9">
        <v>0</v>
      </c>
      <c r="K5032" s="9">
        <v>23868.3</v>
      </c>
      <c r="L5032" s="16"/>
      <c r="M5032" s="16"/>
      <c r="O5032" s="11">
        <f t="shared" si="966"/>
        <v>50419.3</v>
      </c>
      <c r="P5032" s="11">
        <v>21569</v>
      </c>
      <c r="Q5032" s="11">
        <f t="shared" si="964"/>
        <v>2299.2999999999993</v>
      </c>
      <c r="S5032" s="11">
        <f t="shared" si="965"/>
        <v>28850.300000000003</v>
      </c>
      <c r="T5032" s="11">
        <f t="shared" si="967"/>
        <v>28850.300000000003</v>
      </c>
      <c r="U5032" s="11">
        <f t="shared" si="968"/>
        <v>-4005.9000000000087</v>
      </c>
      <c r="V5032" s="11">
        <f t="shared" si="960"/>
        <v>28850.300000000003</v>
      </c>
      <c r="W5032" s="12">
        <f t="shared" si="969"/>
        <v>1</v>
      </c>
      <c r="X5032" s="11">
        <f t="shared" si="970"/>
        <v>0</v>
      </c>
      <c r="Y5032" s="12">
        <f t="shared" si="971"/>
        <v>0</v>
      </c>
      <c r="AH5032" s="11"/>
    </row>
    <row r="5033" spans="1:34">
      <c r="A5033" s="1">
        <v>39730</v>
      </c>
      <c r="B5033" s="7" t="s">
        <v>66</v>
      </c>
      <c r="C5033" s="8" t="str">
        <f t="shared" si="957"/>
        <v>Thur</v>
      </c>
      <c r="E5033" s="10">
        <v>0</v>
      </c>
      <c r="F5033" s="9">
        <v>12282</v>
      </c>
      <c r="G5033" s="9">
        <v>4417.3</v>
      </c>
      <c r="H5033" s="61">
        <v>8198.4</v>
      </c>
      <c r="I5033" s="9">
        <v>0.9</v>
      </c>
      <c r="J5033" s="9">
        <v>0</v>
      </c>
      <c r="K5033" s="9">
        <v>26379.200000000001</v>
      </c>
      <c r="L5033" s="16"/>
      <c r="M5033" s="16"/>
      <c r="O5033" s="11">
        <f t="shared" si="966"/>
        <v>51277.8</v>
      </c>
      <c r="P5033" s="11">
        <v>24037</v>
      </c>
      <c r="Q5033" s="11">
        <f t="shared" si="964"/>
        <v>2342.2000000000007</v>
      </c>
      <c r="S5033" s="11">
        <f t="shared" si="965"/>
        <v>27240.800000000003</v>
      </c>
      <c r="T5033" s="11">
        <f t="shared" si="967"/>
        <v>27240.800000000003</v>
      </c>
      <c r="U5033" s="11">
        <f t="shared" si="968"/>
        <v>-1609.5</v>
      </c>
      <c r="V5033" s="11">
        <f t="shared" si="960"/>
        <v>27240.800000000003</v>
      </c>
      <c r="W5033" s="12">
        <f t="shared" si="969"/>
        <v>1</v>
      </c>
      <c r="X5033" s="11">
        <f t="shared" si="970"/>
        <v>0</v>
      </c>
      <c r="Y5033" s="12">
        <f t="shared" si="971"/>
        <v>0</v>
      </c>
      <c r="AH5033" s="11"/>
    </row>
    <row r="5034" spans="1:34">
      <c r="A5034" s="1">
        <v>39731</v>
      </c>
      <c r="B5034" s="7" t="s">
        <v>66</v>
      </c>
      <c r="C5034" s="8" t="str">
        <f t="shared" ref="C5034:C5097" si="972">IF(WEEKDAY(A5034)=1,"Sun",IF(WEEKDAY(A5034)=2,"Mon",IF(WEEKDAY(A5034)=3,"Tue",IF(WEEKDAY(A5034)=4,"Wed",IF(WEEKDAY(A5034)=5,"Thur",IF(WEEKDAY(A5034)=6,"Fri",IF(WEEKDAY(A5034)=7,"Sat")))))))</f>
        <v>Fri</v>
      </c>
      <c r="E5034" s="10">
        <v>0</v>
      </c>
      <c r="F5034" s="9">
        <v>11307</v>
      </c>
      <c r="G5034" s="9">
        <v>3951.6</v>
      </c>
      <c r="H5034" s="61">
        <v>7959</v>
      </c>
      <c r="I5034" s="9">
        <v>2.7</v>
      </c>
      <c r="J5034" s="9">
        <v>0</v>
      </c>
      <c r="K5034" s="9">
        <v>23721.599999999999</v>
      </c>
      <c r="L5034" s="16"/>
      <c r="M5034" s="16"/>
      <c r="O5034" s="11">
        <f t="shared" si="966"/>
        <v>46941.899999999994</v>
      </c>
      <c r="P5034" s="11">
        <v>21504</v>
      </c>
      <c r="Q5034" s="11">
        <f t="shared" si="964"/>
        <v>2217.5999999999985</v>
      </c>
      <c r="S5034" s="11">
        <f t="shared" si="965"/>
        <v>25437.899999999994</v>
      </c>
      <c r="T5034" s="11">
        <f t="shared" si="967"/>
        <v>25437.899999999994</v>
      </c>
      <c r="U5034" s="11">
        <f t="shared" si="968"/>
        <v>-1802.9000000000087</v>
      </c>
      <c r="V5034" s="11">
        <f t="shared" si="960"/>
        <v>25437.899999999994</v>
      </c>
      <c r="W5034" s="12">
        <f t="shared" si="969"/>
        <v>1</v>
      </c>
      <c r="X5034" s="11">
        <f t="shared" si="970"/>
        <v>0</v>
      </c>
      <c r="Y5034" s="12">
        <f t="shared" si="971"/>
        <v>0</v>
      </c>
      <c r="AH5034" s="11"/>
    </row>
    <row r="5035" spans="1:34">
      <c r="A5035" s="1">
        <v>39732</v>
      </c>
      <c r="B5035" s="7" t="s">
        <v>66</v>
      </c>
      <c r="C5035" s="8" t="str">
        <f t="shared" si="972"/>
        <v>Sat</v>
      </c>
      <c r="E5035" s="10">
        <v>2</v>
      </c>
      <c r="F5035" s="9">
        <v>11312.4</v>
      </c>
      <c r="G5035" s="9">
        <v>3793.2</v>
      </c>
      <c r="H5035" s="61">
        <v>7355</v>
      </c>
      <c r="I5035" s="9">
        <v>0</v>
      </c>
      <c r="J5035" s="9">
        <v>0</v>
      </c>
      <c r="K5035" s="9">
        <v>2484.3000000000002</v>
      </c>
      <c r="L5035" s="16"/>
      <c r="M5035" s="16"/>
      <c r="O5035" s="11">
        <f t="shared" si="966"/>
        <v>24944.899999999998</v>
      </c>
      <c r="P5035" s="11">
        <v>0</v>
      </c>
      <c r="Q5035" s="11">
        <f t="shared" si="964"/>
        <v>2484.3000000000002</v>
      </c>
      <c r="S5035" s="11">
        <f t="shared" si="965"/>
        <v>24944.899999999998</v>
      </c>
      <c r="T5035" s="11">
        <f t="shared" si="967"/>
        <v>24944.899999999998</v>
      </c>
      <c r="U5035" s="11">
        <f t="shared" si="968"/>
        <v>-492.99999999999636</v>
      </c>
      <c r="V5035" s="11">
        <f t="shared" si="960"/>
        <v>24944.899999999998</v>
      </c>
      <c r="W5035" s="12">
        <f t="shared" si="969"/>
        <v>1</v>
      </c>
      <c r="X5035" s="11">
        <f t="shared" si="970"/>
        <v>0</v>
      </c>
      <c r="Y5035" s="12">
        <f t="shared" si="971"/>
        <v>0</v>
      </c>
      <c r="AH5035" s="11"/>
    </row>
    <row r="5036" spans="1:34">
      <c r="A5036" s="1">
        <v>39733</v>
      </c>
      <c r="B5036" s="7" t="s">
        <v>66</v>
      </c>
      <c r="C5036" s="8" t="str">
        <f t="shared" si="972"/>
        <v>Sun</v>
      </c>
      <c r="E5036" s="10">
        <v>3</v>
      </c>
      <c r="F5036" s="9">
        <v>12501.3</v>
      </c>
      <c r="G5036" s="9">
        <v>4230.8</v>
      </c>
      <c r="H5036" s="61">
        <v>7821.5</v>
      </c>
      <c r="I5036" s="9">
        <v>19.2</v>
      </c>
      <c r="J5036" s="9">
        <v>0</v>
      </c>
      <c r="K5036" s="9">
        <v>10906</v>
      </c>
      <c r="L5036" s="16"/>
      <c r="M5036" s="16"/>
      <c r="O5036" s="11">
        <f t="shared" si="966"/>
        <v>35478.800000000003</v>
      </c>
      <c r="P5036" s="11">
        <v>8607</v>
      </c>
      <c r="Q5036" s="11">
        <f t="shared" si="964"/>
        <v>2299</v>
      </c>
      <c r="S5036" s="11">
        <f t="shared" si="965"/>
        <v>26871.800000000003</v>
      </c>
      <c r="T5036" s="11">
        <f t="shared" si="967"/>
        <v>26871.800000000003</v>
      </c>
      <c r="U5036" s="11">
        <f t="shared" si="968"/>
        <v>1926.9000000000051</v>
      </c>
      <c r="V5036" s="11">
        <f t="shared" si="960"/>
        <v>26871.800000000003</v>
      </c>
      <c r="W5036" s="12">
        <f t="shared" si="969"/>
        <v>1</v>
      </c>
      <c r="X5036" s="11">
        <f t="shared" si="970"/>
        <v>0</v>
      </c>
      <c r="Y5036" s="12">
        <f t="shared" si="971"/>
        <v>0</v>
      </c>
      <c r="AH5036" s="11"/>
    </row>
    <row r="5037" spans="1:34">
      <c r="A5037" s="1">
        <v>39734</v>
      </c>
      <c r="B5037" s="7" t="s">
        <v>66</v>
      </c>
      <c r="C5037" s="8" t="str">
        <f t="shared" si="972"/>
        <v>Mon</v>
      </c>
      <c r="E5037" s="10">
        <v>1</v>
      </c>
      <c r="F5037" s="9">
        <v>10976.2</v>
      </c>
      <c r="G5037" s="9">
        <v>7383.2</v>
      </c>
      <c r="H5037" s="61">
        <v>7854.9</v>
      </c>
      <c r="I5037" s="9">
        <v>735.2</v>
      </c>
      <c r="J5037" s="9">
        <v>0</v>
      </c>
      <c r="K5037" s="9">
        <v>28689.8</v>
      </c>
      <c r="L5037" s="16"/>
      <c r="M5037" s="16"/>
      <c r="O5037" s="11">
        <f t="shared" si="966"/>
        <v>55639.3</v>
      </c>
      <c r="P5037" s="11">
        <v>26433</v>
      </c>
      <c r="Q5037" s="11">
        <f t="shared" si="964"/>
        <v>2256.7999999999993</v>
      </c>
      <c r="S5037" s="11">
        <f t="shared" si="965"/>
        <v>29206.300000000003</v>
      </c>
      <c r="T5037" s="11">
        <f t="shared" si="967"/>
        <v>29206.300000000003</v>
      </c>
      <c r="U5037" s="11">
        <f t="shared" si="968"/>
        <v>2334.5</v>
      </c>
      <c r="V5037" s="11">
        <f t="shared" si="960"/>
        <v>29206.300000000003</v>
      </c>
      <c r="W5037" s="12">
        <f t="shared" si="969"/>
        <v>1</v>
      </c>
      <c r="X5037" s="11">
        <f t="shared" si="970"/>
        <v>0</v>
      </c>
      <c r="Y5037" s="12">
        <f t="shared" si="971"/>
        <v>0</v>
      </c>
      <c r="AH5037" s="11"/>
    </row>
    <row r="5038" spans="1:34">
      <c r="A5038" s="1">
        <v>39735</v>
      </c>
      <c r="B5038" s="7" t="s">
        <v>66</v>
      </c>
      <c r="C5038" s="8" t="str">
        <f t="shared" si="972"/>
        <v>Tue</v>
      </c>
      <c r="E5038" s="10">
        <v>0</v>
      </c>
      <c r="F5038" s="9">
        <v>9495.7999999999993</v>
      </c>
      <c r="G5038" s="9">
        <v>10881.4</v>
      </c>
      <c r="H5038" s="61">
        <v>4036.1</v>
      </c>
      <c r="I5038" s="9">
        <v>728.6</v>
      </c>
      <c r="J5038" s="9">
        <v>0</v>
      </c>
      <c r="K5038" s="9">
        <v>25422.2</v>
      </c>
      <c r="L5038" s="16"/>
      <c r="M5038" s="16">
        <v>47</v>
      </c>
      <c r="O5038" s="11">
        <f t="shared" si="966"/>
        <v>50611.099999999991</v>
      </c>
      <c r="P5038" s="11">
        <v>23586</v>
      </c>
      <c r="Q5038" s="11">
        <f t="shared" si="964"/>
        <v>1836.2000000000007</v>
      </c>
      <c r="S5038" s="11">
        <f t="shared" si="965"/>
        <v>27025.099999999991</v>
      </c>
      <c r="T5038" s="11">
        <f t="shared" si="967"/>
        <v>27025.099999999991</v>
      </c>
      <c r="U5038" s="11">
        <f t="shared" si="968"/>
        <v>-2181.2000000000116</v>
      </c>
      <c r="V5038" s="11">
        <f t="shared" si="960"/>
        <v>26978.099999999991</v>
      </c>
      <c r="W5038" s="12">
        <f t="shared" si="969"/>
        <v>0.99826087600045887</v>
      </c>
      <c r="X5038" s="11">
        <f t="shared" si="970"/>
        <v>47</v>
      </c>
      <c r="Y5038" s="12">
        <f t="shared" si="971"/>
        <v>1.7391239995411679E-3</v>
      </c>
      <c r="AH5038" s="11"/>
    </row>
    <row r="5039" spans="1:34">
      <c r="A5039" s="1">
        <v>39736</v>
      </c>
      <c r="B5039" s="7" t="s">
        <v>66</v>
      </c>
      <c r="C5039" s="8" t="str">
        <f t="shared" si="972"/>
        <v>Wed</v>
      </c>
      <c r="E5039" s="10">
        <v>0</v>
      </c>
      <c r="F5039" s="9">
        <v>8450.7999999999993</v>
      </c>
      <c r="G5039" s="9">
        <v>10489.3</v>
      </c>
      <c r="H5039" s="61">
        <v>5288.1</v>
      </c>
      <c r="I5039" s="9">
        <v>720</v>
      </c>
      <c r="J5039" s="9">
        <v>0</v>
      </c>
      <c r="K5039" s="9">
        <v>28435.4</v>
      </c>
      <c r="L5039" s="16"/>
      <c r="M5039" s="16">
        <v>173</v>
      </c>
      <c r="O5039" s="11">
        <f t="shared" si="966"/>
        <v>53556.6</v>
      </c>
      <c r="P5039" s="11">
        <v>26447</v>
      </c>
      <c r="Q5039" s="11">
        <f t="shared" si="964"/>
        <v>1988.4000000000015</v>
      </c>
      <c r="S5039" s="11">
        <f t="shared" si="965"/>
        <v>27109.599999999999</v>
      </c>
      <c r="T5039" s="11">
        <f t="shared" si="967"/>
        <v>27109.599999999999</v>
      </c>
      <c r="U5039" s="11">
        <f t="shared" si="968"/>
        <v>84.500000000007276</v>
      </c>
      <c r="V5039" s="11">
        <f t="shared" si="960"/>
        <v>26936.6</v>
      </c>
      <c r="W5039" s="12">
        <f t="shared" si="969"/>
        <v>0.99361849676867231</v>
      </c>
      <c r="X5039" s="11">
        <f t="shared" si="970"/>
        <v>173</v>
      </c>
      <c r="Y5039" s="12">
        <f t="shared" si="971"/>
        <v>6.3815032313276482E-3</v>
      </c>
      <c r="AH5039" s="11"/>
    </row>
    <row r="5040" spans="1:34">
      <c r="A5040" s="1">
        <v>39737</v>
      </c>
      <c r="B5040" s="7" t="s">
        <v>66</v>
      </c>
      <c r="C5040" s="8" t="str">
        <f t="shared" si="972"/>
        <v>Thur</v>
      </c>
      <c r="E5040" s="10">
        <v>0</v>
      </c>
      <c r="F5040" s="9">
        <v>8042.4</v>
      </c>
      <c r="G5040" s="9">
        <v>11067.9</v>
      </c>
      <c r="H5040" s="61">
        <v>6511.2</v>
      </c>
      <c r="I5040" s="9">
        <v>691.1</v>
      </c>
      <c r="J5040" s="9">
        <v>0</v>
      </c>
      <c r="K5040" s="9">
        <v>22548.5</v>
      </c>
      <c r="L5040" s="16"/>
      <c r="M5040" s="16"/>
      <c r="O5040" s="11">
        <f t="shared" si="966"/>
        <v>48861.1</v>
      </c>
      <c r="P5040" s="11">
        <v>20501</v>
      </c>
      <c r="Q5040" s="11">
        <f t="shared" si="964"/>
        <v>2047.5</v>
      </c>
      <c r="S5040" s="11">
        <f t="shared" si="965"/>
        <v>28360.1</v>
      </c>
      <c r="T5040" s="11">
        <f t="shared" si="967"/>
        <v>28360.1</v>
      </c>
      <c r="U5040" s="11">
        <f t="shared" si="968"/>
        <v>1250.5</v>
      </c>
      <c r="V5040" s="11">
        <f t="shared" si="960"/>
        <v>28360.1</v>
      </c>
      <c r="W5040" s="12">
        <f t="shared" si="969"/>
        <v>1</v>
      </c>
      <c r="X5040" s="11">
        <f t="shared" si="970"/>
        <v>0</v>
      </c>
      <c r="Y5040" s="12">
        <f t="shared" si="971"/>
        <v>0</v>
      </c>
      <c r="AH5040" s="11"/>
    </row>
    <row r="5041" spans="1:34">
      <c r="A5041" s="1">
        <v>39738</v>
      </c>
      <c r="B5041" s="7" t="s">
        <v>66</v>
      </c>
      <c r="C5041" s="8" t="str">
        <f t="shared" si="972"/>
        <v>Fri</v>
      </c>
      <c r="E5041" s="10">
        <v>12</v>
      </c>
      <c r="F5041" s="9">
        <v>13210.1</v>
      </c>
      <c r="G5041" s="9">
        <v>12433.3</v>
      </c>
      <c r="H5041" s="61">
        <v>7839.5</v>
      </c>
      <c r="I5041" s="9">
        <v>703.8</v>
      </c>
      <c r="J5041" s="9">
        <v>0</v>
      </c>
      <c r="K5041" s="9">
        <v>2680.4</v>
      </c>
      <c r="L5041" s="16"/>
      <c r="M5041" s="16"/>
      <c r="O5041" s="11">
        <f t="shared" si="966"/>
        <v>36867.100000000006</v>
      </c>
      <c r="P5041" s="11">
        <v>0</v>
      </c>
      <c r="Q5041" s="11">
        <f t="shared" si="964"/>
        <v>2680.4</v>
      </c>
      <c r="S5041" s="11">
        <f t="shared" si="965"/>
        <v>36867.100000000006</v>
      </c>
      <c r="T5041" s="11">
        <f t="shared" si="967"/>
        <v>36867.100000000006</v>
      </c>
      <c r="U5041" s="11">
        <f t="shared" si="968"/>
        <v>8507.0000000000073</v>
      </c>
      <c r="V5041" s="11">
        <f t="shared" si="960"/>
        <v>36867.100000000006</v>
      </c>
      <c r="W5041" s="12">
        <f t="shared" si="969"/>
        <v>1</v>
      </c>
      <c r="X5041" s="11">
        <f t="shared" si="970"/>
        <v>0</v>
      </c>
      <c r="Y5041" s="12">
        <f t="shared" si="971"/>
        <v>0</v>
      </c>
      <c r="AH5041" s="11"/>
    </row>
    <row r="5042" spans="1:34">
      <c r="A5042" s="1">
        <v>39739</v>
      </c>
      <c r="B5042" s="7" t="s">
        <v>66</v>
      </c>
      <c r="C5042" s="8" t="str">
        <f t="shared" si="972"/>
        <v>Sat</v>
      </c>
      <c r="E5042" s="10">
        <v>14</v>
      </c>
      <c r="F5042" s="9">
        <v>18192.5</v>
      </c>
      <c r="G5042" s="9">
        <v>12607.2</v>
      </c>
      <c r="H5042" s="61">
        <v>7820.5</v>
      </c>
      <c r="I5042" s="9">
        <v>733.1</v>
      </c>
      <c r="J5042" s="9">
        <v>0</v>
      </c>
      <c r="K5042" s="9">
        <v>3030.2</v>
      </c>
      <c r="L5042" s="16"/>
      <c r="M5042" s="16"/>
      <c r="O5042" s="11">
        <f t="shared" si="966"/>
        <v>42383.499999999993</v>
      </c>
      <c r="P5042" s="11">
        <v>0</v>
      </c>
      <c r="Q5042" s="11">
        <f t="shared" si="964"/>
        <v>3030.2</v>
      </c>
      <c r="S5042" s="11">
        <f t="shared" si="965"/>
        <v>42383.499999999993</v>
      </c>
      <c r="T5042" s="11">
        <f t="shared" si="967"/>
        <v>42383.499999999993</v>
      </c>
      <c r="U5042" s="11">
        <f t="shared" si="968"/>
        <v>5516.3999999999869</v>
      </c>
      <c r="V5042" s="11">
        <f t="shared" si="960"/>
        <v>42383.499999999993</v>
      </c>
      <c r="W5042" s="12">
        <f t="shared" si="969"/>
        <v>1</v>
      </c>
      <c r="X5042" s="11">
        <f t="shared" si="970"/>
        <v>0</v>
      </c>
      <c r="Y5042" s="12">
        <f t="shared" si="971"/>
        <v>0</v>
      </c>
      <c r="AH5042" s="11"/>
    </row>
    <row r="5043" spans="1:34">
      <c r="A5043" s="1">
        <v>39740</v>
      </c>
      <c r="B5043" s="7" t="s">
        <v>66</v>
      </c>
      <c r="C5043" s="8" t="str">
        <f t="shared" si="972"/>
        <v>Sun</v>
      </c>
      <c r="E5043" s="10">
        <v>17</v>
      </c>
      <c r="F5043" s="9">
        <v>26633.9</v>
      </c>
      <c r="G5043" s="9">
        <v>14386.7</v>
      </c>
      <c r="H5043" s="61">
        <v>9223</v>
      </c>
      <c r="I5043" s="9">
        <v>763.3</v>
      </c>
      <c r="J5043" s="9">
        <v>18.8</v>
      </c>
      <c r="K5043" s="9">
        <v>3160.5</v>
      </c>
      <c r="L5043" s="16">
        <v>44</v>
      </c>
      <c r="M5043" s="16"/>
      <c r="O5043" s="11">
        <f t="shared" si="966"/>
        <v>54230.200000000012</v>
      </c>
      <c r="P5043" s="11">
        <v>0</v>
      </c>
      <c r="Q5043" s="11">
        <f t="shared" si="964"/>
        <v>3160.5</v>
      </c>
      <c r="S5043" s="11">
        <f t="shared" si="965"/>
        <v>54230.200000000012</v>
      </c>
      <c r="T5043" s="11">
        <f t="shared" si="967"/>
        <v>54230.200000000012</v>
      </c>
      <c r="U5043" s="11">
        <f t="shared" si="968"/>
        <v>11846.700000000019</v>
      </c>
      <c r="V5043" s="11">
        <f t="shared" si="960"/>
        <v>54186.200000000012</v>
      </c>
      <c r="W5043" s="12">
        <f t="shared" si="969"/>
        <v>0.99918864396590834</v>
      </c>
      <c r="X5043" s="11">
        <f t="shared" si="970"/>
        <v>44</v>
      </c>
      <c r="Y5043" s="12">
        <f t="shared" si="971"/>
        <v>8.1135603409170521E-4</v>
      </c>
      <c r="AH5043" s="11"/>
    </row>
    <row r="5044" spans="1:34">
      <c r="A5044" s="1">
        <v>39741</v>
      </c>
      <c r="B5044" s="7" t="s">
        <v>66</v>
      </c>
      <c r="C5044" s="8" t="str">
        <f t="shared" si="972"/>
        <v>Mon</v>
      </c>
      <c r="E5044" s="10">
        <v>15</v>
      </c>
      <c r="F5044" s="9">
        <v>25025.200000000001</v>
      </c>
      <c r="G5044" s="9">
        <v>15260.2</v>
      </c>
      <c r="H5044" s="61">
        <v>9657.9</v>
      </c>
      <c r="I5044" s="9">
        <v>766.4</v>
      </c>
      <c r="J5044" s="9">
        <v>0</v>
      </c>
      <c r="K5044" s="9">
        <v>3039.8</v>
      </c>
      <c r="L5044" s="16"/>
      <c r="M5044" s="16"/>
      <c r="O5044" s="11">
        <f t="shared" si="966"/>
        <v>53749.500000000007</v>
      </c>
      <c r="P5044" s="11">
        <v>0</v>
      </c>
      <c r="Q5044" s="11">
        <f t="shared" si="964"/>
        <v>3039.8</v>
      </c>
      <c r="S5044" s="11">
        <f t="shared" si="965"/>
        <v>53749.500000000007</v>
      </c>
      <c r="T5044" s="11">
        <f t="shared" si="967"/>
        <v>53749.500000000007</v>
      </c>
      <c r="U5044" s="11">
        <f t="shared" si="968"/>
        <v>-480.70000000000437</v>
      </c>
      <c r="V5044" s="11">
        <f t="shared" si="960"/>
        <v>53749.500000000007</v>
      </c>
      <c r="W5044" s="12">
        <f t="shared" si="969"/>
        <v>1</v>
      </c>
      <c r="X5044" s="11">
        <f t="shared" si="970"/>
        <v>0</v>
      </c>
      <c r="Y5044" s="12">
        <f t="shared" si="971"/>
        <v>0</v>
      </c>
      <c r="AH5044" s="11"/>
    </row>
    <row r="5045" spans="1:34">
      <c r="A5045" s="1">
        <v>39742</v>
      </c>
      <c r="B5045" s="7" t="s">
        <v>66</v>
      </c>
      <c r="C5045" s="8" t="str">
        <f t="shared" si="972"/>
        <v>Tue</v>
      </c>
      <c r="E5045" s="10">
        <v>10</v>
      </c>
      <c r="F5045" s="9">
        <v>22904.2</v>
      </c>
      <c r="G5045" s="9">
        <v>14873.8</v>
      </c>
      <c r="H5045" s="61">
        <v>9477.4</v>
      </c>
      <c r="I5045" s="9">
        <v>808.2</v>
      </c>
      <c r="J5045" s="9">
        <v>0</v>
      </c>
      <c r="K5045" s="9">
        <v>3012.3</v>
      </c>
      <c r="L5045" s="16">
        <v>56</v>
      </c>
      <c r="M5045" s="16"/>
      <c r="O5045" s="11">
        <f t="shared" si="966"/>
        <v>51131.9</v>
      </c>
      <c r="P5045" s="11">
        <v>0</v>
      </c>
      <c r="Q5045" s="11">
        <f t="shared" si="964"/>
        <v>3012.3</v>
      </c>
      <c r="S5045" s="11">
        <f t="shared" si="965"/>
        <v>51131.9</v>
      </c>
      <c r="T5045" s="11">
        <f t="shared" si="967"/>
        <v>51131.9</v>
      </c>
      <c r="U5045" s="11">
        <f t="shared" si="968"/>
        <v>-2617.6000000000058</v>
      </c>
      <c r="V5045" s="11">
        <f t="shared" si="960"/>
        <v>51075.9</v>
      </c>
      <c r="W5045" s="12">
        <f t="shared" si="969"/>
        <v>0.99890479328951198</v>
      </c>
      <c r="X5045" s="11">
        <f t="shared" si="970"/>
        <v>56</v>
      </c>
      <c r="Y5045" s="12">
        <f t="shared" si="971"/>
        <v>1.0952067104879732E-3</v>
      </c>
      <c r="AH5045" s="11"/>
    </row>
    <row r="5046" spans="1:34">
      <c r="A5046" s="1">
        <v>39743</v>
      </c>
      <c r="B5046" s="7" t="s">
        <v>66</v>
      </c>
      <c r="C5046" s="8" t="str">
        <f t="shared" si="972"/>
        <v>Wed</v>
      </c>
      <c r="E5046" s="10">
        <v>18</v>
      </c>
      <c r="F5046" s="9">
        <v>29951</v>
      </c>
      <c r="G5046" s="9">
        <v>16541.3</v>
      </c>
      <c r="H5046" s="61">
        <v>10993.9</v>
      </c>
      <c r="I5046" s="9">
        <v>975</v>
      </c>
      <c r="J5046" s="9">
        <v>9.8000000000000007</v>
      </c>
      <c r="K5046" s="9">
        <v>3265.6</v>
      </c>
      <c r="L5046" s="16">
        <v>1751</v>
      </c>
      <c r="M5046" s="16"/>
      <c r="O5046" s="11">
        <f t="shared" si="966"/>
        <v>63487.600000000006</v>
      </c>
      <c r="P5046" s="11">
        <v>0</v>
      </c>
      <c r="Q5046" s="11">
        <f t="shared" si="964"/>
        <v>3265.6</v>
      </c>
      <c r="S5046" s="11">
        <f t="shared" si="965"/>
        <v>63487.600000000006</v>
      </c>
      <c r="T5046" s="11">
        <f t="shared" si="967"/>
        <v>63487.600000000006</v>
      </c>
      <c r="U5046" s="11">
        <f t="shared" si="968"/>
        <v>12355.700000000004</v>
      </c>
      <c r="V5046" s="11">
        <f t="shared" si="960"/>
        <v>61736.600000000006</v>
      </c>
      <c r="W5046" s="12">
        <f t="shared" si="969"/>
        <v>0.97241981111272124</v>
      </c>
      <c r="X5046" s="11">
        <f t="shared" si="970"/>
        <v>1751</v>
      </c>
      <c r="Y5046" s="12">
        <f t="shared" si="971"/>
        <v>2.7580188887278773E-2</v>
      </c>
      <c r="AH5046" s="11"/>
    </row>
    <row r="5047" spans="1:34">
      <c r="A5047" s="1">
        <v>39744</v>
      </c>
      <c r="B5047" s="7" t="s">
        <v>66</v>
      </c>
      <c r="C5047" s="8" t="str">
        <f t="shared" si="972"/>
        <v>Thur</v>
      </c>
      <c r="E5047" s="10">
        <v>17</v>
      </c>
      <c r="F5047" s="9">
        <v>27882.9</v>
      </c>
      <c r="G5047" s="9">
        <v>16203.8</v>
      </c>
      <c r="H5047" s="61">
        <v>10603.9</v>
      </c>
      <c r="I5047" s="9">
        <v>747.5</v>
      </c>
      <c r="J5047" s="9">
        <v>0</v>
      </c>
      <c r="K5047" s="9">
        <v>3076</v>
      </c>
      <c r="L5047" s="16">
        <v>1557</v>
      </c>
      <c r="M5047" s="16"/>
      <c r="O5047" s="11">
        <f t="shared" si="966"/>
        <v>60071.1</v>
      </c>
      <c r="P5047" s="11">
        <v>0</v>
      </c>
      <c r="Q5047" s="11">
        <f t="shared" si="964"/>
        <v>3076</v>
      </c>
      <c r="S5047" s="11">
        <f t="shared" si="965"/>
        <v>60071.1</v>
      </c>
      <c r="T5047" s="11">
        <f t="shared" si="967"/>
        <v>60071.1</v>
      </c>
      <c r="U5047" s="11">
        <f t="shared" si="968"/>
        <v>-3416.5000000000073</v>
      </c>
      <c r="V5047" s="11">
        <f t="shared" si="960"/>
        <v>58514.1</v>
      </c>
      <c r="W5047" s="12">
        <f t="shared" si="969"/>
        <v>0.97408071435349108</v>
      </c>
      <c r="X5047" s="11">
        <f t="shared" si="970"/>
        <v>1557</v>
      </c>
      <c r="Y5047" s="12">
        <f t="shared" si="971"/>
        <v>2.5919285646508888E-2</v>
      </c>
      <c r="AH5047" s="11"/>
    </row>
    <row r="5048" spans="1:34">
      <c r="A5048" s="1">
        <v>39745</v>
      </c>
      <c r="B5048" s="7" t="s">
        <v>66</v>
      </c>
      <c r="C5048" s="8" t="str">
        <f t="shared" si="972"/>
        <v>Fri</v>
      </c>
      <c r="E5048" s="10">
        <v>8</v>
      </c>
      <c r="F5048" s="9">
        <v>18311.599999999999</v>
      </c>
      <c r="G5048" s="9">
        <v>13698.1</v>
      </c>
      <c r="H5048" s="61">
        <v>8488.7000000000007</v>
      </c>
      <c r="I5048" s="9">
        <v>724.6</v>
      </c>
      <c r="J5048" s="9">
        <v>0</v>
      </c>
      <c r="K5048" s="9">
        <v>2974.2</v>
      </c>
      <c r="L5048" s="16">
        <v>293</v>
      </c>
      <c r="M5048" s="16"/>
      <c r="O5048" s="11">
        <f t="shared" si="966"/>
        <v>44490.19999999999</v>
      </c>
      <c r="P5048" s="11">
        <v>0</v>
      </c>
      <c r="Q5048" s="11">
        <f t="shared" si="964"/>
        <v>2974.2</v>
      </c>
      <c r="S5048" s="11">
        <f t="shared" si="965"/>
        <v>44490.19999999999</v>
      </c>
      <c r="T5048" s="11">
        <f t="shared" si="967"/>
        <v>44490.19999999999</v>
      </c>
      <c r="U5048" s="11">
        <f t="shared" si="968"/>
        <v>-15580.900000000009</v>
      </c>
      <c r="V5048" s="11">
        <f t="shared" si="960"/>
        <v>44197.19999999999</v>
      </c>
      <c r="W5048" s="12">
        <f t="shared" si="969"/>
        <v>0.99341427999874132</v>
      </c>
      <c r="X5048" s="11">
        <f t="shared" si="970"/>
        <v>293</v>
      </c>
      <c r="Y5048" s="12">
        <f t="shared" si="971"/>
        <v>6.5857200012587056E-3</v>
      </c>
      <c r="AH5048" s="11"/>
    </row>
    <row r="5049" spans="1:34">
      <c r="A5049" s="1">
        <v>39746</v>
      </c>
      <c r="B5049" s="7" t="s">
        <v>66</v>
      </c>
      <c r="C5049" s="8" t="str">
        <f t="shared" si="972"/>
        <v>Sat</v>
      </c>
      <c r="E5049" s="10">
        <v>4</v>
      </c>
      <c r="F5049" s="9">
        <v>12759.5</v>
      </c>
      <c r="G5049" s="9">
        <v>11986.2</v>
      </c>
      <c r="H5049" s="61">
        <v>7066.8</v>
      </c>
      <c r="I5049" s="9">
        <v>716.6</v>
      </c>
      <c r="J5049" s="9">
        <v>0</v>
      </c>
      <c r="K5049" s="9">
        <v>2708.9</v>
      </c>
      <c r="L5049" s="16"/>
      <c r="M5049" s="16"/>
      <c r="O5049" s="11">
        <f t="shared" si="966"/>
        <v>35238</v>
      </c>
      <c r="P5049" s="11">
        <v>0</v>
      </c>
      <c r="Q5049" s="11">
        <f t="shared" si="964"/>
        <v>2708.9</v>
      </c>
      <c r="S5049" s="11">
        <f t="shared" si="965"/>
        <v>35238</v>
      </c>
      <c r="T5049" s="11">
        <f t="shared" si="967"/>
        <v>35238</v>
      </c>
      <c r="U5049" s="11">
        <f t="shared" si="968"/>
        <v>-9252.1999999999898</v>
      </c>
      <c r="V5049" s="11">
        <f t="shared" si="960"/>
        <v>35238</v>
      </c>
      <c r="W5049" s="12">
        <f t="shared" si="969"/>
        <v>1</v>
      </c>
      <c r="X5049" s="11">
        <f t="shared" si="970"/>
        <v>0</v>
      </c>
      <c r="Y5049" s="12">
        <f t="shared" si="971"/>
        <v>0</v>
      </c>
      <c r="AH5049" s="11"/>
    </row>
    <row r="5050" spans="1:34">
      <c r="A5050" s="1">
        <v>39747</v>
      </c>
      <c r="B5050" s="7" t="s">
        <v>66</v>
      </c>
      <c r="C5050" s="8" t="str">
        <f t="shared" si="972"/>
        <v>Sun</v>
      </c>
      <c r="E5050" s="10">
        <v>9</v>
      </c>
      <c r="F5050" s="9">
        <v>15905</v>
      </c>
      <c r="G5050" s="9">
        <v>13444.1</v>
      </c>
      <c r="H5050" s="61">
        <v>7949.5</v>
      </c>
      <c r="I5050" s="9">
        <v>718.5</v>
      </c>
      <c r="J5050" s="9">
        <v>0</v>
      </c>
      <c r="K5050" s="9">
        <v>13771.6</v>
      </c>
      <c r="L5050" s="16"/>
      <c r="M5050" s="16"/>
      <c r="O5050" s="11">
        <f t="shared" si="966"/>
        <v>51788.7</v>
      </c>
      <c r="P5050" s="11">
        <v>10708</v>
      </c>
      <c r="Q5050" s="11">
        <f t="shared" si="964"/>
        <v>3063.6000000000004</v>
      </c>
      <c r="S5050" s="11">
        <f t="shared" si="965"/>
        <v>41080.699999999997</v>
      </c>
      <c r="T5050" s="11">
        <f t="shared" si="967"/>
        <v>41080.699999999997</v>
      </c>
      <c r="U5050" s="11">
        <f t="shared" si="968"/>
        <v>5842.6999999999971</v>
      </c>
      <c r="V5050" s="11">
        <f t="shared" si="960"/>
        <v>41080.699999999997</v>
      </c>
      <c r="W5050" s="12">
        <f t="shared" si="969"/>
        <v>1</v>
      </c>
      <c r="X5050" s="11">
        <f t="shared" si="970"/>
        <v>0</v>
      </c>
      <c r="Y5050" s="12">
        <f t="shared" si="971"/>
        <v>0</v>
      </c>
      <c r="AH5050" s="11"/>
    </row>
    <row r="5051" spans="1:34">
      <c r="A5051" s="1">
        <v>39748</v>
      </c>
      <c r="B5051" s="7" t="s">
        <v>66</v>
      </c>
      <c r="C5051" s="8" t="str">
        <f t="shared" si="972"/>
        <v>Mon</v>
      </c>
      <c r="E5051" s="10">
        <v>19</v>
      </c>
      <c r="F5051" s="9">
        <v>30454.7</v>
      </c>
      <c r="G5051" s="9">
        <v>17831.400000000001</v>
      </c>
      <c r="H5051" s="61">
        <v>12148.9</v>
      </c>
      <c r="I5051" s="9">
        <v>1136.5</v>
      </c>
      <c r="J5051" s="9">
        <v>11.1</v>
      </c>
      <c r="K5051" s="9">
        <v>39042.400000000001</v>
      </c>
      <c r="L5051" s="16">
        <v>8103</v>
      </c>
      <c r="M5051" s="16"/>
      <c r="O5051" s="11">
        <f t="shared" si="966"/>
        <v>108728</v>
      </c>
      <c r="P5051" s="11">
        <v>36104</v>
      </c>
      <c r="Q5051" s="11">
        <f t="shared" si="964"/>
        <v>2938.4000000000015</v>
      </c>
      <c r="S5051" s="11">
        <f t="shared" si="965"/>
        <v>72624</v>
      </c>
      <c r="T5051" s="11">
        <f t="shared" si="967"/>
        <v>72624</v>
      </c>
      <c r="U5051" s="11">
        <f t="shared" si="968"/>
        <v>31543.300000000003</v>
      </c>
      <c r="V5051" s="11">
        <f t="shared" si="960"/>
        <v>64521</v>
      </c>
      <c r="W5051" s="12">
        <f t="shared" si="969"/>
        <v>0.88842531394580304</v>
      </c>
      <c r="X5051" s="11">
        <f t="shared" si="970"/>
        <v>8103</v>
      </c>
      <c r="Y5051" s="12">
        <f t="shared" si="971"/>
        <v>0.11157468605419696</v>
      </c>
      <c r="AH5051" s="11"/>
    </row>
    <row r="5052" spans="1:34">
      <c r="A5052" s="1">
        <v>39749</v>
      </c>
      <c r="B5052" s="7" t="s">
        <v>66</v>
      </c>
      <c r="C5052" s="8" t="str">
        <f t="shared" si="972"/>
        <v>Tue</v>
      </c>
      <c r="E5052" s="10">
        <v>18</v>
      </c>
      <c r="F5052" s="9">
        <v>32337.8</v>
      </c>
      <c r="G5052" s="9">
        <v>18357.2</v>
      </c>
      <c r="H5052" s="61">
        <v>12765.1</v>
      </c>
      <c r="I5052" s="9">
        <v>1424</v>
      </c>
      <c r="J5052" s="9">
        <v>10.3</v>
      </c>
      <c r="K5052" s="9">
        <v>38622.699999999997</v>
      </c>
      <c r="L5052" s="16">
        <v>8664</v>
      </c>
      <c r="M5052" s="16"/>
      <c r="O5052" s="11">
        <f t="shared" si="966"/>
        <v>112181.1</v>
      </c>
      <c r="P5052" s="11">
        <v>37021</v>
      </c>
      <c r="Q5052" s="11">
        <f t="shared" si="964"/>
        <v>1601.6999999999971</v>
      </c>
      <c r="S5052" s="11">
        <f t="shared" si="965"/>
        <v>75160.100000000006</v>
      </c>
      <c r="T5052" s="11">
        <f t="shared" si="967"/>
        <v>75160.100000000006</v>
      </c>
      <c r="U5052" s="11">
        <f t="shared" si="968"/>
        <v>2536.1000000000058</v>
      </c>
      <c r="V5052" s="11">
        <f t="shared" si="960"/>
        <v>66496.100000000006</v>
      </c>
      <c r="W5052" s="12">
        <f t="shared" si="969"/>
        <v>0.88472607141289061</v>
      </c>
      <c r="X5052" s="11">
        <f t="shared" si="970"/>
        <v>8664</v>
      </c>
      <c r="Y5052" s="12">
        <f t="shared" si="971"/>
        <v>0.11527392858710937</v>
      </c>
      <c r="AH5052" s="11"/>
    </row>
    <row r="5053" spans="1:34">
      <c r="A5053" s="1">
        <v>39750</v>
      </c>
      <c r="B5053" s="7" t="s">
        <v>66</v>
      </c>
      <c r="C5053" s="8" t="str">
        <f t="shared" si="972"/>
        <v>Wed</v>
      </c>
      <c r="E5053" s="10">
        <v>19</v>
      </c>
      <c r="F5053" s="9">
        <v>32087.200000000001</v>
      </c>
      <c r="G5053" s="9">
        <v>17781.599999999999</v>
      </c>
      <c r="H5053" s="61">
        <v>11919</v>
      </c>
      <c r="I5053" s="9">
        <v>1213.4000000000001</v>
      </c>
      <c r="J5053" s="9">
        <v>50.1</v>
      </c>
      <c r="K5053" s="9">
        <v>38878.9</v>
      </c>
      <c r="L5053" s="16">
        <v>7042</v>
      </c>
      <c r="M5053" s="16"/>
      <c r="O5053" s="11">
        <f t="shared" si="966"/>
        <v>108972.20000000001</v>
      </c>
      <c r="P5053" s="11">
        <v>35678</v>
      </c>
      <c r="Q5053" s="11">
        <f t="shared" si="964"/>
        <v>3200.9000000000015</v>
      </c>
      <c r="S5053" s="11">
        <f t="shared" si="965"/>
        <v>73294.200000000012</v>
      </c>
      <c r="T5053" s="11">
        <f t="shared" si="967"/>
        <v>73294.200000000012</v>
      </c>
      <c r="U5053" s="11">
        <f t="shared" si="968"/>
        <v>-1865.8999999999942</v>
      </c>
      <c r="V5053" s="11">
        <f t="shared" si="960"/>
        <v>66252.200000000012</v>
      </c>
      <c r="W5053" s="12">
        <f t="shared" si="969"/>
        <v>0.90392145626802667</v>
      </c>
      <c r="X5053" s="11">
        <f t="shared" si="970"/>
        <v>7042</v>
      </c>
      <c r="Y5053" s="12">
        <f t="shared" si="971"/>
        <v>9.6078543731973318E-2</v>
      </c>
      <c r="AH5053" s="11"/>
    </row>
    <row r="5054" spans="1:34">
      <c r="A5054" s="1">
        <v>39751</v>
      </c>
      <c r="B5054" s="7" t="s">
        <v>66</v>
      </c>
      <c r="C5054" s="8" t="str">
        <f t="shared" si="972"/>
        <v>Thur</v>
      </c>
      <c r="E5054" s="10">
        <v>22</v>
      </c>
      <c r="F5054" s="9">
        <v>29756.6</v>
      </c>
      <c r="G5054" s="9">
        <v>15150.5</v>
      </c>
      <c r="H5054" s="61">
        <v>9867.5</v>
      </c>
      <c r="I5054" s="9">
        <v>1083.0999999999999</v>
      </c>
      <c r="J5054" s="9">
        <v>38.5</v>
      </c>
      <c r="K5054" s="9">
        <v>39193.199999999997</v>
      </c>
      <c r="L5054" s="16">
        <v>14404</v>
      </c>
      <c r="M5054" s="16">
        <v>1089</v>
      </c>
      <c r="O5054" s="11">
        <f t="shared" si="966"/>
        <v>110582.39999999999</v>
      </c>
      <c r="P5054" s="11">
        <v>34570</v>
      </c>
      <c r="Q5054" s="11">
        <f t="shared" si="964"/>
        <v>4623.1999999999971</v>
      </c>
      <c r="S5054" s="11">
        <f t="shared" si="965"/>
        <v>76012.399999999994</v>
      </c>
      <c r="T5054" s="11">
        <f t="shared" si="967"/>
        <v>76012.399999999994</v>
      </c>
      <c r="U5054" s="11">
        <f t="shared" si="968"/>
        <v>2718.1999999999825</v>
      </c>
      <c r="V5054" s="11">
        <f t="shared" si="960"/>
        <v>60519.399999999994</v>
      </c>
      <c r="W5054" s="12">
        <f t="shared" si="969"/>
        <v>0.79617799201182959</v>
      </c>
      <c r="X5054" s="11">
        <f t="shared" si="970"/>
        <v>15493</v>
      </c>
      <c r="Y5054" s="12">
        <f t="shared" si="971"/>
        <v>0.20382200798817038</v>
      </c>
      <c r="AH5054" s="11"/>
    </row>
    <row r="5055" spans="1:34">
      <c r="A5055" s="1">
        <v>39752</v>
      </c>
      <c r="B5055" s="7" t="s">
        <v>66</v>
      </c>
      <c r="C5055" s="8" t="str">
        <f t="shared" si="972"/>
        <v>Fri</v>
      </c>
      <c r="E5055" s="10">
        <v>14</v>
      </c>
      <c r="F5055" s="9">
        <v>18739.2</v>
      </c>
      <c r="G5055" s="9">
        <v>11664.9</v>
      </c>
      <c r="H5055" s="61">
        <v>7576.1</v>
      </c>
      <c r="I5055" s="9">
        <v>734.5</v>
      </c>
      <c r="J5055" s="9">
        <v>0</v>
      </c>
      <c r="K5055" s="9">
        <v>9740.7999999999993</v>
      </c>
      <c r="L5055" s="16">
        <v>10181</v>
      </c>
      <c r="M5055" s="16">
        <v>1305</v>
      </c>
      <c r="O5055" s="11">
        <f t="shared" si="966"/>
        <v>59941.5</v>
      </c>
      <c r="P5055" s="11">
        <v>6866</v>
      </c>
      <c r="Q5055" s="11">
        <f t="shared" si="964"/>
        <v>2874.7999999999993</v>
      </c>
      <c r="S5055" s="11">
        <f t="shared" si="965"/>
        <v>53075.5</v>
      </c>
      <c r="T5055" s="11">
        <f t="shared" si="967"/>
        <v>53075.5</v>
      </c>
      <c r="U5055" s="11">
        <f t="shared" si="968"/>
        <v>-22936.899999999994</v>
      </c>
      <c r="V5055" s="11">
        <f t="shared" si="960"/>
        <v>41589.5</v>
      </c>
      <c r="W5055" s="12">
        <f t="shared" si="969"/>
        <v>0.78359129918700721</v>
      </c>
      <c r="X5055" s="11">
        <f t="shared" si="970"/>
        <v>11486</v>
      </c>
      <c r="Y5055" s="12">
        <f t="shared" si="971"/>
        <v>0.21640870081299282</v>
      </c>
      <c r="AH5055" s="11"/>
    </row>
    <row r="5056" spans="1:34">
      <c r="A5056" s="1">
        <v>39753</v>
      </c>
      <c r="B5056" s="7" t="s">
        <v>67</v>
      </c>
      <c r="C5056" s="8" t="str">
        <f t="shared" si="972"/>
        <v>Sat</v>
      </c>
      <c r="E5056" s="10">
        <v>9</v>
      </c>
      <c r="F5056" s="9">
        <v>14386.4</v>
      </c>
      <c r="G5056" s="9">
        <v>10783</v>
      </c>
      <c r="H5056" s="61">
        <v>5787.4</v>
      </c>
      <c r="I5056" s="9">
        <v>751.7</v>
      </c>
      <c r="J5056" s="9">
        <v>0</v>
      </c>
      <c r="K5056" s="9">
        <v>3100.3</v>
      </c>
      <c r="L5056" s="16">
        <v>8375</v>
      </c>
      <c r="M5056" s="16">
        <v>1416</v>
      </c>
      <c r="O5056" s="11">
        <f t="shared" si="966"/>
        <v>44599.8</v>
      </c>
      <c r="P5056" s="11">
        <v>0</v>
      </c>
      <c r="Q5056" s="11">
        <f t="shared" si="964"/>
        <v>3100.3</v>
      </c>
      <c r="S5056" s="11">
        <f t="shared" si="965"/>
        <v>44599.8</v>
      </c>
      <c r="T5056" s="11">
        <f t="shared" si="967"/>
        <v>44599.8</v>
      </c>
      <c r="U5056" s="11">
        <f t="shared" si="968"/>
        <v>-8475.6999999999971</v>
      </c>
      <c r="V5056" s="11">
        <f t="shared" si="960"/>
        <v>34808.800000000003</v>
      </c>
      <c r="W5056" s="12">
        <f t="shared" si="969"/>
        <v>0.7804698675778815</v>
      </c>
      <c r="X5056" s="11">
        <f t="shared" si="970"/>
        <v>9791</v>
      </c>
      <c r="Y5056" s="12">
        <f t="shared" si="971"/>
        <v>0.21953013242211847</v>
      </c>
      <c r="AA5056" s="9">
        <f>INTERCEPT(T5056:T5085,E5056:E5085)</f>
        <v>25818.991087080256</v>
      </c>
      <c r="AB5056" s="9">
        <f>SLOPE(T5056:T5085,E5056:E5085)</f>
        <v>2667.3502371466516</v>
      </c>
      <c r="AC5056" s="12">
        <f>RSQ(T5056:T5085,E5056:E5085)</f>
        <v>0.95177692112193057</v>
      </c>
      <c r="AD5056" s="9">
        <f>AA5056+(AB5056*55)</f>
        <v>172523.25413014612</v>
      </c>
      <c r="AE5056" s="10">
        <f>SUM(E5056:E5085)</f>
        <v>495</v>
      </c>
      <c r="AH5056" s="11"/>
    </row>
    <row r="5057" spans="1:34">
      <c r="A5057" s="1">
        <v>39754</v>
      </c>
      <c r="B5057" s="7" t="s">
        <v>67</v>
      </c>
      <c r="C5057" s="8" t="str">
        <f t="shared" si="972"/>
        <v>Sun</v>
      </c>
      <c r="E5057" s="10">
        <v>7</v>
      </c>
      <c r="F5057" s="9">
        <v>13533.1</v>
      </c>
      <c r="G5057" s="9">
        <v>10114.1</v>
      </c>
      <c r="H5057" s="61">
        <v>5481.4</v>
      </c>
      <c r="I5057" s="9">
        <v>691.4</v>
      </c>
      <c r="J5057" s="9">
        <v>0</v>
      </c>
      <c r="K5057" s="9">
        <v>2809.2</v>
      </c>
      <c r="L5057" s="16">
        <v>6917</v>
      </c>
      <c r="M5057" s="16">
        <v>1386</v>
      </c>
      <c r="O5057" s="11">
        <f t="shared" si="966"/>
        <v>40932.199999999997</v>
      </c>
      <c r="P5057" s="11">
        <v>0</v>
      </c>
      <c r="Q5057" s="11">
        <f t="shared" si="964"/>
        <v>2809.2</v>
      </c>
      <c r="S5057" s="11">
        <f t="shared" si="965"/>
        <v>40932.199999999997</v>
      </c>
      <c r="T5057" s="11">
        <f t="shared" si="967"/>
        <v>40932.199999999997</v>
      </c>
      <c r="U5057" s="11">
        <f t="shared" si="968"/>
        <v>-3667.6000000000058</v>
      </c>
      <c r="V5057" s="11">
        <f t="shared" si="960"/>
        <v>32629.200000000001</v>
      </c>
      <c r="W5057" s="12">
        <f t="shared" si="969"/>
        <v>0.79715236415340496</v>
      </c>
      <c r="X5057" s="11">
        <f t="shared" si="970"/>
        <v>8303</v>
      </c>
      <c r="Y5057" s="12">
        <f t="shared" si="971"/>
        <v>0.20284763584659513</v>
      </c>
      <c r="AH5057" s="11"/>
    </row>
    <row r="5058" spans="1:34">
      <c r="A5058" s="1">
        <v>39755</v>
      </c>
      <c r="B5058" s="7" t="s">
        <v>67</v>
      </c>
      <c r="C5058" s="8" t="str">
        <f t="shared" si="972"/>
        <v>Mon</v>
      </c>
      <c r="E5058" s="10">
        <v>6</v>
      </c>
      <c r="F5058" s="9">
        <v>13094.3</v>
      </c>
      <c r="G5058" s="9">
        <v>10275.799999999999</v>
      </c>
      <c r="H5058" s="61">
        <v>6099.9</v>
      </c>
      <c r="I5058" s="9">
        <v>691</v>
      </c>
      <c r="J5058" s="9">
        <v>0</v>
      </c>
      <c r="K5058" s="9">
        <v>2826.9</v>
      </c>
      <c r="L5058" s="16">
        <v>6050</v>
      </c>
      <c r="M5058" s="16">
        <v>1295</v>
      </c>
      <c r="O5058" s="11">
        <f t="shared" si="966"/>
        <v>40332.9</v>
      </c>
      <c r="P5058" s="11">
        <v>0</v>
      </c>
      <c r="Q5058" s="11">
        <f t="shared" si="964"/>
        <v>2826.9</v>
      </c>
      <c r="S5058" s="11">
        <f t="shared" si="965"/>
        <v>40332.9</v>
      </c>
      <c r="T5058" s="11">
        <f t="shared" si="967"/>
        <v>40332.9</v>
      </c>
      <c r="U5058" s="11">
        <f t="shared" si="968"/>
        <v>-599.29999999999563</v>
      </c>
      <c r="V5058" s="11">
        <f t="shared" si="960"/>
        <v>32987.9</v>
      </c>
      <c r="W5058" s="12">
        <f t="shared" si="969"/>
        <v>0.8178906054362568</v>
      </c>
      <c r="X5058" s="11">
        <f t="shared" si="970"/>
        <v>7345</v>
      </c>
      <c r="Y5058" s="12">
        <f t="shared" si="971"/>
        <v>0.18210939456374323</v>
      </c>
      <c r="AH5058" s="11"/>
    </row>
    <row r="5059" spans="1:34">
      <c r="A5059" s="1">
        <v>39756</v>
      </c>
      <c r="B5059" s="7" t="s">
        <v>67</v>
      </c>
      <c r="C5059" s="8" t="str">
        <f t="shared" si="972"/>
        <v>Tue</v>
      </c>
      <c r="E5059" s="10">
        <v>6</v>
      </c>
      <c r="F5059" s="9">
        <v>12920.3</v>
      </c>
      <c r="G5059" s="9">
        <v>10812.3</v>
      </c>
      <c r="H5059" s="61">
        <v>6566.2</v>
      </c>
      <c r="I5059" s="9">
        <v>732.6</v>
      </c>
      <c r="J5059" s="9">
        <v>0</v>
      </c>
      <c r="K5059" s="9">
        <v>2862.5</v>
      </c>
      <c r="L5059" s="16">
        <v>8654</v>
      </c>
      <c r="M5059" s="16">
        <v>1272</v>
      </c>
      <c r="O5059" s="11">
        <f t="shared" si="966"/>
        <v>43819.899999999994</v>
      </c>
      <c r="P5059" s="11">
        <v>0</v>
      </c>
      <c r="Q5059" s="11">
        <f t="shared" si="964"/>
        <v>2862.5</v>
      </c>
      <c r="S5059" s="11">
        <f t="shared" si="965"/>
        <v>43819.899999999994</v>
      </c>
      <c r="T5059" s="11">
        <f t="shared" si="967"/>
        <v>43819.899999999994</v>
      </c>
      <c r="U5059" s="11">
        <f t="shared" si="968"/>
        <v>3486.9999999999927</v>
      </c>
      <c r="V5059" s="11">
        <f t="shared" ref="V5059:V5085" si="973">SUM(F5059:K5059)-P5059</f>
        <v>33893.899999999994</v>
      </c>
      <c r="W5059" s="12">
        <f t="shared" si="969"/>
        <v>0.77348191118647003</v>
      </c>
      <c r="X5059" s="11">
        <f t="shared" si="970"/>
        <v>9926</v>
      </c>
      <c r="Y5059" s="12">
        <f t="shared" si="971"/>
        <v>0.22651808881352994</v>
      </c>
      <c r="AH5059" s="11"/>
    </row>
    <row r="5060" spans="1:34">
      <c r="A5060" s="1">
        <v>39757</v>
      </c>
      <c r="B5060" s="7" t="s">
        <v>67</v>
      </c>
      <c r="C5060" s="8" t="str">
        <f t="shared" si="972"/>
        <v>Wed</v>
      </c>
      <c r="E5060" s="10">
        <v>2</v>
      </c>
      <c r="F5060" s="9">
        <v>11308.3</v>
      </c>
      <c r="G5060" s="9">
        <v>10138.700000000001</v>
      </c>
      <c r="H5060" s="61">
        <v>5699.9</v>
      </c>
      <c r="I5060" s="9">
        <v>703.8</v>
      </c>
      <c r="J5060" s="9">
        <v>0</v>
      </c>
      <c r="K5060" s="9">
        <v>2724.9</v>
      </c>
      <c r="L5060" s="16">
        <v>7072</v>
      </c>
      <c r="M5060" s="16">
        <v>1296</v>
      </c>
      <c r="O5060" s="11">
        <f t="shared" si="966"/>
        <v>38943.600000000006</v>
      </c>
      <c r="P5060" s="11">
        <v>0</v>
      </c>
      <c r="Q5060" s="11">
        <f t="shared" ref="Q5060:Q5123" si="974">K5060-P5060</f>
        <v>2724.9</v>
      </c>
      <c r="S5060" s="11">
        <f t="shared" si="965"/>
        <v>38943.600000000006</v>
      </c>
      <c r="T5060" s="11">
        <f t="shared" si="967"/>
        <v>38943.600000000006</v>
      </c>
      <c r="U5060" s="11">
        <f t="shared" si="968"/>
        <v>-4876.2999999999884</v>
      </c>
      <c r="V5060" s="11">
        <f t="shared" si="973"/>
        <v>30575.600000000002</v>
      </c>
      <c r="W5060" s="12">
        <f t="shared" si="969"/>
        <v>0.7851251553528692</v>
      </c>
      <c r="X5060" s="11">
        <f t="shared" si="970"/>
        <v>8368</v>
      </c>
      <c r="Y5060" s="12">
        <f t="shared" si="971"/>
        <v>0.21487484464713069</v>
      </c>
      <c r="AH5060" s="11"/>
    </row>
    <row r="5061" spans="1:34">
      <c r="A5061" s="1">
        <v>39758</v>
      </c>
      <c r="B5061" s="7" t="s">
        <v>67</v>
      </c>
      <c r="C5061" s="8" t="str">
        <f t="shared" si="972"/>
        <v>Thur</v>
      </c>
      <c r="E5061" s="10">
        <v>4</v>
      </c>
      <c r="F5061" s="9">
        <v>11796</v>
      </c>
      <c r="G5061" s="9">
        <v>10257.299999999999</v>
      </c>
      <c r="H5061" s="61">
        <v>3808.9</v>
      </c>
      <c r="I5061" s="9">
        <v>699.5</v>
      </c>
      <c r="J5061" s="9">
        <v>0</v>
      </c>
      <c r="K5061" s="9">
        <v>2674.8</v>
      </c>
      <c r="L5061" s="16">
        <v>8317.2000000000007</v>
      </c>
      <c r="M5061" s="16">
        <v>1019.8</v>
      </c>
      <c r="O5061" s="11">
        <f t="shared" si="966"/>
        <v>38573.5</v>
      </c>
      <c r="P5061" s="11">
        <v>0</v>
      </c>
      <c r="Q5061" s="11">
        <f t="shared" si="974"/>
        <v>2674.8</v>
      </c>
      <c r="S5061" s="11">
        <f t="shared" ref="S5061:S5085" si="975">O5061-P5061</f>
        <v>38573.5</v>
      </c>
      <c r="T5061" s="11">
        <f t="shared" si="967"/>
        <v>38573.5</v>
      </c>
      <c r="U5061" s="11">
        <f t="shared" si="968"/>
        <v>-370.10000000000582</v>
      </c>
      <c r="V5061" s="11">
        <f t="shared" si="973"/>
        <v>29236.5</v>
      </c>
      <c r="W5061" s="12">
        <f t="shared" si="969"/>
        <v>0.75794262900696074</v>
      </c>
      <c r="X5061" s="11">
        <f t="shared" si="970"/>
        <v>9337</v>
      </c>
      <c r="Y5061" s="12">
        <f t="shared" si="971"/>
        <v>0.24205737099303926</v>
      </c>
      <c r="AH5061" s="11"/>
    </row>
    <row r="5062" spans="1:34">
      <c r="A5062" s="1">
        <v>39759</v>
      </c>
      <c r="B5062" s="7" t="s">
        <v>67</v>
      </c>
      <c r="C5062" s="8" t="str">
        <f t="shared" si="972"/>
        <v>Fri</v>
      </c>
      <c r="E5062" s="10">
        <v>3</v>
      </c>
      <c r="F5062" s="9">
        <v>10289.6</v>
      </c>
      <c r="G5062" s="9">
        <v>9435.4</v>
      </c>
      <c r="H5062" s="61">
        <v>2347</v>
      </c>
      <c r="I5062" s="9">
        <v>725.3</v>
      </c>
      <c r="J5062" s="9">
        <v>0</v>
      </c>
      <c r="K5062" s="9">
        <v>2534.1999999999998</v>
      </c>
      <c r="L5062" s="16">
        <v>5271</v>
      </c>
      <c r="M5062" s="16">
        <v>1152</v>
      </c>
      <c r="O5062" s="11">
        <f t="shared" si="966"/>
        <v>31754.5</v>
      </c>
      <c r="P5062" s="11">
        <v>0</v>
      </c>
      <c r="Q5062" s="11">
        <f t="shared" si="974"/>
        <v>2534.1999999999998</v>
      </c>
      <c r="S5062" s="11">
        <f t="shared" si="975"/>
        <v>31754.5</v>
      </c>
      <c r="T5062" s="11">
        <f t="shared" si="967"/>
        <v>31754.5</v>
      </c>
      <c r="U5062" s="11">
        <f t="shared" si="968"/>
        <v>-6819</v>
      </c>
      <c r="V5062" s="11">
        <f t="shared" si="973"/>
        <v>25331.5</v>
      </c>
      <c r="W5062" s="12">
        <f t="shared" si="969"/>
        <v>0.79772945566770059</v>
      </c>
      <c r="X5062" s="11">
        <f t="shared" si="970"/>
        <v>6423</v>
      </c>
      <c r="Y5062" s="12">
        <f t="shared" si="971"/>
        <v>0.20227054433229935</v>
      </c>
      <c r="AH5062" s="11"/>
    </row>
    <row r="5063" spans="1:34">
      <c r="A5063" s="1">
        <v>39760</v>
      </c>
      <c r="B5063" s="7" t="s">
        <v>67</v>
      </c>
      <c r="C5063" s="8" t="str">
        <f t="shared" si="972"/>
        <v>Sat</v>
      </c>
      <c r="E5063" s="10">
        <v>8</v>
      </c>
      <c r="F5063" s="9">
        <v>13639.2</v>
      </c>
      <c r="G5063" s="9">
        <v>10102.4</v>
      </c>
      <c r="H5063" s="61">
        <v>3697.3</v>
      </c>
      <c r="I5063" s="9">
        <v>718.4</v>
      </c>
      <c r="J5063" s="9">
        <v>0</v>
      </c>
      <c r="K5063" s="9">
        <v>2673.3</v>
      </c>
      <c r="L5063" s="16">
        <v>7375</v>
      </c>
      <c r="M5063" s="16">
        <v>1219</v>
      </c>
      <c r="O5063" s="11">
        <f t="shared" si="966"/>
        <v>39424.6</v>
      </c>
      <c r="P5063" s="11">
        <v>0</v>
      </c>
      <c r="Q5063" s="11">
        <f t="shared" si="974"/>
        <v>2673.3</v>
      </c>
      <c r="S5063" s="11">
        <f t="shared" si="975"/>
        <v>39424.6</v>
      </c>
      <c r="T5063" s="11">
        <f t="shared" si="967"/>
        <v>39424.6</v>
      </c>
      <c r="U5063" s="11">
        <f t="shared" si="968"/>
        <v>7670.0999999999985</v>
      </c>
      <c r="V5063" s="11">
        <f t="shared" si="973"/>
        <v>30830.6</v>
      </c>
      <c r="W5063" s="12">
        <f t="shared" si="969"/>
        <v>0.78201427535092305</v>
      </c>
      <c r="X5063" s="11">
        <f t="shared" si="970"/>
        <v>8594</v>
      </c>
      <c r="Y5063" s="12">
        <f t="shared" si="971"/>
        <v>0.21798572464907698</v>
      </c>
      <c r="AH5063" s="11"/>
    </row>
    <row r="5064" spans="1:34">
      <c r="A5064" s="1">
        <v>39761</v>
      </c>
      <c r="B5064" s="7" t="s">
        <v>67</v>
      </c>
      <c r="C5064" s="8" t="str">
        <f t="shared" si="972"/>
        <v>Sun</v>
      </c>
      <c r="E5064" s="10">
        <v>14</v>
      </c>
      <c r="F5064" s="9">
        <v>21960.5</v>
      </c>
      <c r="G5064" s="9">
        <v>12401.6</v>
      </c>
      <c r="H5064" s="61">
        <v>7304.2</v>
      </c>
      <c r="I5064" s="9">
        <v>837.7</v>
      </c>
      <c r="J5064" s="9">
        <v>0</v>
      </c>
      <c r="K5064" s="9">
        <v>14495.9</v>
      </c>
      <c r="L5064" s="16">
        <v>11254</v>
      </c>
      <c r="M5064" s="16">
        <v>1171</v>
      </c>
      <c r="O5064" s="11">
        <f t="shared" ref="O5064:O5127" si="976">SUM(F5064:M5064)</f>
        <v>69424.899999999994</v>
      </c>
      <c r="P5064" s="11">
        <v>11117</v>
      </c>
      <c r="Q5064" s="11">
        <f t="shared" si="974"/>
        <v>3378.8999999999996</v>
      </c>
      <c r="S5064" s="11">
        <f t="shared" si="975"/>
        <v>58307.899999999994</v>
      </c>
      <c r="T5064" s="11">
        <f t="shared" si="967"/>
        <v>58307.899999999994</v>
      </c>
      <c r="U5064" s="11">
        <f t="shared" si="968"/>
        <v>18883.299999999996</v>
      </c>
      <c r="V5064" s="11">
        <f t="shared" si="973"/>
        <v>45882.899999999994</v>
      </c>
      <c r="W5064" s="12">
        <f t="shared" si="969"/>
        <v>0.78690709149189042</v>
      </c>
      <c r="X5064" s="11">
        <f t="shared" si="970"/>
        <v>12425</v>
      </c>
      <c r="Y5064" s="12">
        <f t="shared" si="971"/>
        <v>0.21309290850810955</v>
      </c>
      <c r="AH5064" s="11"/>
    </row>
    <row r="5065" spans="1:34">
      <c r="A5065" s="1">
        <v>39762</v>
      </c>
      <c r="B5065" s="7" t="s">
        <v>67</v>
      </c>
      <c r="C5065" s="8" t="str">
        <f t="shared" si="972"/>
        <v>Mon</v>
      </c>
      <c r="E5065" s="10">
        <v>20</v>
      </c>
      <c r="F5065" s="9">
        <v>27811.599999999999</v>
      </c>
      <c r="G5065" s="9">
        <v>14722.5</v>
      </c>
      <c r="H5065" s="61">
        <v>10633.8</v>
      </c>
      <c r="I5065" s="9">
        <v>1085.8</v>
      </c>
      <c r="J5065" s="9">
        <v>0</v>
      </c>
      <c r="K5065" s="9">
        <v>34769.300000000003</v>
      </c>
      <c r="L5065" s="16">
        <v>14769</v>
      </c>
      <c r="M5065" s="16">
        <v>1127</v>
      </c>
      <c r="O5065" s="11">
        <f t="shared" si="976"/>
        <v>104919</v>
      </c>
      <c r="P5065" s="11">
        <v>31530</v>
      </c>
      <c r="Q5065" s="11">
        <f t="shared" si="974"/>
        <v>3239.3000000000029</v>
      </c>
      <c r="S5065" s="11">
        <f t="shared" si="975"/>
        <v>73389</v>
      </c>
      <c r="T5065" s="11">
        <f t="shared" si="967"/>
        <v>73389</v>
      </c>
      <c r="U5065" s="11">
        <f t="shared" si="968"/>
        <v>15081.100000000006</v>
      </c>
      <c r="V5065" s="11">
        <f t="shared" si="973"/>
        <v>57493</v>
      </c>
      <c r="W5065" s="12">
        <f t="shared" si="969"/>
        <v>0.78340078213356223</v>
      </c>
      <c r="X5065" s="11">
        <f t="shared" si="970"/>
        <v>15896</v>
      </c>
      <c r="Y5065" s="12">
        <f t="shared" si="971"/>
        <v>0.21659921786643774</v>
      </c>
      <c r="AH5065" s="11"/>
    </row>
    <row r="5066" spans="1:34">
      <c r="A5066" s="1">
        <v>39763</v>
      </c>
      <c r="B5066" s="7" t="s">
        <v>67</v>
      </c>
      <c r="C5066" s="8" t="str">
        <f t="shared" si="972"/>
        <v>Tue</v>
      </c>
      <c r="E5066" s="10">
        <v>19</v>
      </c>
      <c r="F5066" s="9">
        <v>25261.200000000001</v>
      </c>
      <c r="G5066" s="9">
        <v>14938</v>
      </c>
      <c r="H5066" s="61">
        <v>10168.5</v>
      </c>
      <c r="I5066" s="9">
        <v>762.7</v>
      </c>
      <c r="J5066" s="9">
        <v>0</v>
      </c>
      <c r="K5066" s="9">
        <v>24970.1</v>
      </c>
      <c r="L5066" s="16">
        <v>15693</v>
      </c>
      <c r="M5066" s="16">
        <v>1070</v>
      </c>
      <c r="O5066" s="11">
        <f t="shared" si="976"/>
        <v>92863.5</v>
      </c>
      <c r="P5066" s="11">
        <v>21839</v>
      </c>
      <c r="Q5066" s="11">
        <f t="shared" si="974"/>
        <v>3131.0999999999985</v>
      </c>
      <c r="S5066" s="11">
        <f t="shared" si="975"/>
        <v>71024.5</v>
      </c>
      <c r="T5066" s="11">
        <f t="shared" si="967"/>
        <v>71024.5</v>
      </c>
      <c r="U5066" s="11">
        <f t="shared" si="968"/>
        <v>-2364.5</v>
      </c>
      <c r="V5066" s="11">
        <f t="shared" si="973"/>
        <v>54261.5</v>
      </c>
      <c r="W5066" s="12">
        <f t="shared" si="969"/>
        <v>0.76398285098803931</v>
      </c>
      <c r="X5066" s="11">
        <f t="shared" si="970"/>
        <v>16763</v>
      </c>
      <c r="Y5066" s="12">
        <f t="shared" si="971"/>
        <v>0.23601714901196066</v>
      </c>
      <c r="AH5066" s="11"/>
    </row>
    <row r="5067" spans="1:34">
      <c r="A5067" s="1">
        <v>39764</v>
      </c>
      <c r="B5067" s="7" t="s">
        <v>67</v>
      </c>
      <c r="C5067" s="8" t="str">
        <f t="shared" si="972"/>
        <v>Wed</v>
      </c>
      <c r="E5067" s="10">
        <v>17</v>
      </c>
      <c r="F5067" s="9">
        <v>23726.2</v>
      </c>
      <c r="G5067" s="9">
        <v>14496.3</v>
      </c>
      <c r="H5067" s="61">
        <v>9329.4</v>
      </c>
      <c r="I5067" s="9">
        <v>718.9</v>
      </c>
      <c r="J5067" s="9">
        <v>0</v>
      </c>
      <c r="K5067" s="9">
        <v>13537.3</v>
      </c>
      <c r="L5067" s="16">
        <v>14623</v>
      </c>
      <c r="M5067" s="16">
        <v>1235</v>
      </c>
      <c r="O5067" s="11">
        <f t="shared" si="976"/>
        <v>77666.100000000006</v>
      </c>
      <c r="P5067" s="11">
        <v>10231</v>
      </c>
      <c r="Q5067" s="11">
        <f t="shared" si="974"/>
        <v>3306.2999999999993</v>
      </c>
      <c r="S5067" s="11">
        <f t="shared" si="975"/>
        <v>67435.100000000006</v>
      </c>
      <c r="T5067" s="11">
        <f t="shared" si="967"/>
        <v>67435.100000000006</v>
      </c>
      <c r="U5067" s="11">
        <f t="shared" si="968"/>
        <v>-3589.3999999999942</v>
      </c>
      <c r="V5067" s="11">
        <f t="shared" si="973"/>
        <v>51577.100000000006</v>
      </c>
      <c r="W5067" s="12">
        <f t="shared" si="969"/>
        <v>0.76484056522493482</v>
      </c>
      <c r="X5067" s="11">
        <f t="shared" si="970"/>
        <v>15858</v>
      </c>
      <c r="Y5067" s="12">
        <f t="shared" si="971"/>
        <v>0.23515943477506518</v>
      </c>
      <c r="AH5067" s="11"/>
    </row>
    <row r="5068" spans="1:34">
      <c r="A5068" s="1">
        <v>39765</v>
      </c>
      <c r="B5068" s="7" t="s">
        <v>67</v>
      </c>
      <c r="C5068" s="8" t="str">
        <f t="shared" si="972"/>
        <v>Thur</v>
      </c>
      <c r="E5068" s="10">
        <v>11</v>
      </c>
      <c r="F5068" s="9">
        <v>18998.3</v>
      </c>
      <c r="G5068" s="9">
        <v>13153.2</v>
      </c>
      <c r="H5068" s="61">
        <v>7522.4</v>
      </c>
      <c r="I5068" s="9">
        <v>739.5</v>
      </c>
      <c r="J5068" s="9">
        <v>0</v>
      </c>
      <c r="K5068" s="9">
        <v>24613</v>
      </c>
      <c r="L5068" s="16">
        <v>12023</v>
      </c>
      <c r="M5068" s="16">
        <v>1268</v>
      </c>
      <c r="O5068" s="11">
        <f t="shared" si="976"/>
        <v>78317.399999999994</v>
      </c>
      <c r="P5068" s="11">
        <v>21789</v>
      </c>
      <c r="Q5068" s="11">
        <f t="shared" si="974"/>
        <v>2824</v>
      </c>
      <c r="S5068" s="11">
        <f t="shared" si="975"/>
        <v>56528.399999999994</v>
      </c>
      <c r="T5068" s="11">
        <f t="shared" si="967"/>
        <v>56528.4</v>
      </c>
      <c r="U5068" s="11">
        <f t="shared" si="968"/>
        <v>-10906.700000000012</v>
      </c>
      <c r="V5068" s="11">
        <f t="shared" si="973"/>
        <v>43237.4</v>
      </c>
      <c r="W5068" s="12">
        <f t="shared" si="969"/>
        <v>0.76487924653802342</v>
      </c>
      <c r="X5068" s="11">
        <f t="shared" si="970"/>
        <v>13291</v>
      </c>
      <c r="Y5068" s="12">
        <f t="shared" si="971"/>
        <v>0.23512075346197667</v>
      </c>
      <c r="AH5068" s="11"/>
    </row>
    <row r="5069" spans="1:34">
      <c r="A5069" s="1">
        <v>39766</v>
      </c>
      <c r="B5069" s="7" t="s">
        <v>67</v>
      </c>
      <c r="C5069" s="8" t="str">
        <f t="shared" si="972"/>
        <v>Fri</v>
      </c>
      <c r="E5069" s="10">
        <v>5</v>
      </c>
      <c r="F5069" s="9">
        <v>11596.9</v>
      </c>
      <c r="G5069" s="9">
        <v>10848.5</v>
      </c>
      <c r="H5069" s="61">
        <v>4527.6000000000004</v>
      </c>
      <c r="I5069" s="9">
        <v>735.7</v>
      </c>
      <c r="J5069" s="9">
        <v>0</v>
      </c>
      <c r="K5069" s="9">
        <v>2859</v>
      </c>
      <c r="L5069" s="16">
        <v>8583</v>
      </c>
      <c r="M5069" s="16">
        <v>1329</v>
      </c>
      <c r="O5069" s="11">
        <f t="shared" si="976"/>
        <v>40479.699999999997</v>
      </c>
      <c r="P5069" s="11">
        <v>0</v>
      </c>
      <c r="Q5069" s="11">
        <f t="shared" si="974"/>
        <v>2859</v>
      </c>
      <c r="S5069" s="11">
        <f t="shared" si="975"/>
        <v>40479.699999999997</v>
      </c>
      <c r="T5069" s="11">
        <f t="shared" si="967"/>
        <v>40479.699999999997</v>
      </c>
      <c r="U5069" s="11">
        <f t="shared" si="968"/>
        <v>-16048.699999999997</v>
      </c>
      <c r="V5069" s="11">
        <f t="shared" si="973"/>
        <v>30567.7</v>
      </c>
      <c r="W5069" s="12">
        <f t="shared" si="969"/>
        <v>0.75513652522128383</v>
      </c>
      <c r="X5069" s="11">
        <f t="shared" si="970"/>
        <v>9912</v>
      </c>
      <c r="Y5069" s="12">
        <f t="shared" si="971"/>
        <v>0.24486347477871626</v>
      </c>
      <c r="AH5069" s="11"/>
    </row>
    <row r="5070" spans="1:34">
      <c r="A5070" s="1">
        <v>39767</v>
      </c>
      <c r="B5070" s="7" t="s">
        <v>67</v>
      </c>
      <c r="C5070" s="8" t="str">
        <f t="shared" si="972"/>
        <v>Sat</v>
      </c>
      <c r="E5070" s="10">
        <v>2</v>
      </c>
      <c r="F5070" s="9">
        <v>11728.6</v>
      </c>
      <c r="G5070" s="9">
        <v>10654</v>
      </c>
      <c r="H5070" s="61">
        <v>3709.6</v>
      </c>
      <c r="I5070" s="9">
        <v>733.5</v>
      </c>
      <c r="J5070" s="9">
        <v>0</v>
      </c>
      <c r="K5070" s="9">
        <v>2939</v>
      </c>
      <c r="L5070" s="16">
        <v>8115</v>
      </c>
      <c r="M5070" s="16">
        <v>1446</v>
      </c>
      <c r="O5070" s="11">
        <f t="shared" si="976"/>
        <v>39325.699999999997</v>
      </c>
      <c r="P5070" s="11">
        <v>0</v>
      </c>
      <c r="Q5070" s="11">
        <f t="shared" si="974"/>
        <v>2939</v>
      </c>
      <c r="S5070" s="11">
        <f t="shared" si="975"/>
        <v>39325.699999999997</v>
      </c>
      <c r="T5070" s="11">
        <f t="shared" si="967"/>
        <v>39325.699999999997</v>
      </c>
      <c r="U5070" s="11">
        <f t="shared" si="968"/>
        <v>-1154</v>
      </c>
      <c r="V5070" s="11">
        <f t="shared" si="973"/>
        <v>29764.699999999997</v>
      </c>
      <c r="W5070" s="12">
        <f t="shared" si="969"/>
        <v>0.75687654638061108</v>
      </c>
      <c r="X5070" s="11">
        <f t="shared" si="970"/>
        <v>9561</v>
      </c>
      <c r="Y5070" s="12">
        <f t="shared" si="971"/>
        <v>0.24312345361938886</v>
      </c>
      <c r="AH5070" s="11"/>
    </row>
    <row r="5071" spans="1:34">
      <c r="A5071" s="1">
        <v>39768</v>
      </c>
      <c r="B5071" s="7" t="s">
        <v>67</v>
      </c>
      <c r="C5071" s="8" t="str">
        <f t="shared" si="972"/>
        <v>Sun</v>
      </c>
      <c r="E5071" s="10">
        <v>20</v>
      </c>
      <c r="F5071" s="9">
        <v>28236.9</v>
      </c>
      <c r="G5071" s="9">
        <v>14881.1</v>
      </c>
      <c r="H5071" s="61">
        <v>10126.1</v>
      </c>
      <c r="I5071" s="9">
        <v>1009.9</v>
      </c>
      <c r="J5071" s="9">
        <v>0</v>
      </c>
      <c r="K5071" s="9">
        <v>3572.9</v>
      </c>
      <c r="L5071" s="16">
        <v>16038</v>
      </c>
      <c r="M5071" s="16">
        <v>1298</v>
      </c>
      <c r="O5071" s="11">
        <f t="shared" si="976"/>
        <v>75162.899999999994</v>
      </c>
      <c r="P5071" s="11">
        <v>0</v>
      </c>
      <c r="Q5071" s="11">
        <f t="shared" si="974"/>
        <v>3572.9</v>
      </c>
      <c r="S5071" s="11">
        <f t="shared" si="975"/>
        <v>75162.899999999994</v>
      </c>
      <c r="T5071" s="11">
        <f t="shared" si="967"/>
        <v>75162.899999999994</v>
      </c>
      <c r="U5071" s="11">
        <f t="shared" si="968"/>
        <v>35837.199999999997</v>
      </c>
      <c r="V5071" s="11">
        <f t="shared" si="973"/>
        <v>57826.9</v>
      </c>
      <c r="W5071" s="12">
        <f t="shared" si="969"/>
        <v>0.76935429580284964</v>
      </c>
      <c r="X5071" s="11">
        <f t="shared" si="970"/>
        <v>17336</v>
      </c>
      <c r="Y5071" s="12">
        <f t="shared" si="971"/>
        <v>0.23064570419715047</v>
      </c>
      <c r="AH5071" s="11"/>
    </row>
    <row r="5072" spans="1:34">
      <c r="A5072" s="1">
        <v>39769</v>
      </c>
      <c r="B5072" s="7" t="s">
        <v>67</v>
      </c>
      <c r="C5072" s="8" t="str">
        <f t="shared" si="972"/>
        <v>Mon</v>
      </c>
      <c r="E5072" s="10">
        <v>24</v>
      </c>
      <c r="F5072" s="9">
        <v>36185.300000000003</v>
      </c>
      <c r="G5072" s="9">
        <v>16823.900000000001</v>
      </c>
      <c r="H5072" s="61">
        <v>12074.5</v>
      </c>
      <c r="I5072" s="9">
        <v>1183.8</v>
      </c>
      <c r="J5072" s="9">
        <v>0</v>
      </c>
      <c r="K5072" s="9">
        <v>3846.6</v>
      </c>
      <c r="L5072" s="16">
        <v>18856</v>
      </c>
      <c r="M5072" s="16">
        <v>1322</v>
      </c>
      <c r="O5072" s="11">
        <f t="shared" si="976"/>
        <v>90292.1</v>
      </c>
      <c r="P5072" s="11">
        <v>0</v>
      </c>
      <c r="Q5072" s="11">
        <f t="shared" si="974"/>
        <v>3846.6</v>
      </c>
      <c r="S5072" s="11">
        <f t="shared" si="975"/>
        <v>90292.1</v>
      </c>
      <c r="T5072" s="11">
        <f t="shared" si="967"/>
        <v>90292.1</v>
      </c>
      <c r="U5072" s="11">
        <f t="shared" si="968"/>
        <v>15129.200000000012</v>
      </c>
      <c r="V5072" s="11">
        <f t="shared" si="973"/>
        <v>70114.100000000006</v>
      </c>
      <c r="W5072" s="12">
        <f t="shared" si="969"/>
        <v>0.77652529955555361</v>
      </c>
      <c r="X5072" s="11">
        <f t="shared" si="970"/>
        <v>20178</v>
      </c>
      <c r="Y5072" s="12">
        <f t="shared" si="971"/>
        <v>0.22347470044444639</v>
      </c>
      <c r="AH5072" s="11"/>
    </row>
    <row r="5073" spans="1:34">
      <c r="A5073" s="1">
        <v>39770</v>
      </c>
      <c r="B5073" s="7" t="s">
        <v>67</v>
      </c>
      <c r="C5073" s="8" t="str">
        <f t="shared" si="972"/>
        <v>Tue</v>
      </c>
      <c r="E5073" s="10">
        <v>29</v>
      </c>
      <c r="F5073" s="9">
        <v>47108.2</v>
      </c>
      <c r="G5073" s="9">
        <v>19615.900000000001</v>
      </c>
      <c r="H5073" s="61">
        <v>15500.5</v>
      </c>
      <c r="I5073" s="9">
        <v>2710.4</v>
      </c>
      <c r="J5073" s="9">
        <v>0</v>
      </c>
      <c r="K5073" s="9">
        <v>4133</v>
      </c>
      <c r="L5073" s="16">
        <v>21624</v>
      </c>
      <c r="M5073" s="16">
        <v>1199</v>
      </c>
      <c r="O5073" s="11">
        <f t="shared" si="976"/>
        <v>111891</v>
      </c>
      <c r="P5073" s="11">
        <v>0</v>
      </c>
      <c r="Q5073" s="11">
        <f t="shared" si="974"/>
        <v>4133</v>
      </c>
      <c r="S5073" s="11">
        <f t="shared" si="975"/>
        <v>111891</v>
      </c>
      <c r="T5073" s="11">
        <f t="shared" si="967"/>
        <v>111891</v>
      </c>
      <c r="U5073" s="11">
        <f t="shared" si="968"/>
        <v>21598.899999999994</v>
      </c>
      <c r="V5073" s="11">
        <f t="shared" si="973"/>
        <v>89068</v>
      </c>
      <c r="W5073" s="12">
        <f t="shared" si="969"/>
        <v>0.7960247026123638</v>
      </c>
      <c r="X5073" s="11">
        <f t="shared" si="970"/>
        <v>22823</v>
      </c>
      <c r="Y5073" s="12">
        <f t="shared" si="971"/>
        <v>0.20397529738763617</v>
      </c>
      <c r="AH5073" s="11"/>
    </row>
    <row r="5074" spans="1:34">
      <c r="A5074" s="1">
        <v>39771</v>
      </c>
      <c r="B5074" s="7" t="s">
        <v>67</v>
      </c>
      <c r="C5074" s="8" t="str">
        <f t="shared" si="972"/>
        <v>Wed</v>
      </c>
      <c r="E5074" s="10">
        <v>28</v>
      </c>
      <c r="F5074" s="9">
        <v>43340.9</v>
      </c>
      <c r="G5074" s="9">
        <v>19535.2</v>
      </c>
      <c r="H5074" s="61">
        <v>14161.3</v>
      </c>
      <c r="I5074" s="9">
        <v>1958.4</v>
      </c>
      <c r="J5074" s="9">
        <v>0</v>
      </c>
      <c r="K5074" s="9">
        <v>3947.1</v>
      </c>
      <c r="L5074" s="16">
        <v>19257</v>
      </c>
      <c r="M5074" s="16">
        <v>1286</v>
      </c>
      <c r="O5074" s="11">
        <f t="shared" si="976"/>
        <v>103485.90000000001</v>
      </c>
      <c r="P5074" s="11">
        <v>0</v>
      </c>
      <c r="Q5074" s="11">
        <f t="shared" si="974"/>
        <v>3947.1</v>
      </c>
      <c r="S5074" s="11">
        <f t="shared" si="975"/>
        <v>103485.90000000001</v>
      </c>
      <c r="T5074" s="11">
        <f t="shared" si="967"/>
        <v>103485.90000000001</v>
      </c>
      <c r="U5074" s="11">
        <f t="shared" si="968"/>
        <v>-8405.0999999999913</v>
      </c>
      <c r="V5074" s="11">
        <f t="shared" si="973"/>
        <v>82942.900000000009</v>
      </c>
      <c r="W5074" s="12">
        <f t="shared" si="969"/>
        <v>0.8014898648028379</v>
      </c>
      <c r="X5074" s="11">
        <f t="shared" si="970"/>
        <v>20543</v>
      </c>
      <c r="Y5074" s="12">
        <f t="shared" si="971"/>
        <v>0.1985101351971621</v>
      </c>
      <c r="AH5074" s="11"/>
    </row>
    <row r="5075" spans="1:34">
      <c r="A5075" s="1">
        <v>39772</v>
      </c>
      <c r="B5075" s="7" t="s">
        <v>67</v>
      </c>
      <c r="C5075" s="8" t="str">
        <f t="shared" si="972"/>
        <v>Thur</v>
      </c>
      <c r="E5075" s="10">
        <v>21</v>
      </c>
      <c r="F5075" s="9">
        <v>33711.9</v>
      </c>
      <c r="G5075" s="9">
        <v>19032.599999999999</v>
      </c>
      <c r="H5075" s="61">
        <v>11423.1</v>
      </c>
      <c r="I5075" s="9">
        <v>823.5</v>
      </c>
      <c r="J5075" s="9">
        <v>0</v>
      </c>
      <c r="K5075" s="9">
        <v>3761.6</v>
      </c>
      <c r="L5075" s="16">
        <v>17653</v>
      </c>
      <c r="M5075" s="16">
        <v>1331</v>
      </c>
      <c r="O5075" s="11">
        <f t="shared" si="976"/>
        <v>87736.7</v>
      </c>
      <c r="P5075" s="11">
        <v>0</v>
      </c>
      <c r="Q5075" s="11">
        <f t="shared" si="974"/>
        <v>3761.6</v>
      </c>
      <c r="S5075" s="11">
        <f t="shared" si="975"/>
        <v>87736.7</v>
      </c>
      <c r="T5075" s="11">
        <f t="shared" si="967"/>
        <v>87736.7</v>
      </c>
      <c r="U5075" s="11">
        <f t="shared" si="968"/>
        <v>-15749.200000000012</v>
      </c>
      <c r="V5075" s="11">
        <f t="shared" si="973"/>
        <v>68752.7</v>
      </c>
      <c r="W5075" s="12">
        <f t="shared" si="969"/>
        <v>0.78362532440814392</v>
      </c>
      <c r="X5075" s="11">
        <f t="shared" si="970"/>
        <v>18984</v>
      </c>
      <c r="Y5075" s="12">
        <f t="shared" si="971"/>
        <v>0.21637467559185611</v>
      </c>
      <c r="AH5075" s="11"/>
    </row>
    <row r="5076" spans="1:34">
      <c r="A5076" s="1">
        <v>39773</v>
      </c>
      <c r="B5076" s="7" t="s">
        <v>67</v>
      </c>
      <c r="C5076" s="8" t="str">
        <f t="shared" si="972"/>
        <v>Fri</v>
      </c>
      <c r="E5076" s="10">
        <v>30</v>
      </c>
      <c r="F5076" s="9">
        <v>46678.6</v>
      </c>
      <c r="G5076" s="9">
        <v>22034</v>
      </c>
      <c r="H5076" s="61">
        <v>15425.2</v>
      </c>
      <c r="I5076" s="9">
        <v>2192.1999999999998</v>
      </c>
      <c r="J5076" s="9">
        <v>0</v>
      </c>
      <c r="K5076" s="9">
        <v>4036.3</v>
      </c>
      <c r="L5076" s="16">
        <v>24198</v>
      </c>
      <c r="M5076" s="16">
        <v>1277</v>
      </c>
      <c r="O5076" s="11">
        <f t="shared" si="976"/>
        <v>115841.3</v>
      </c>
      <c r="P5076" s="11">
        <v>0</v>
      </c>
      <c r="Q5076" s="11">
        <f t="shared" si="974"/>
        <v>4036.3</v>
      </c>
      <c r="S5076" s="11">
        <f t="shared" si="975"/>
        <v>115841.3</v>
      </c>
      <c r="T5076" s="11">
        <f t="shared" si="967"/>
        <v>115841.3</v>
      </c>
      <c r="U5076" s="11">
        <f t="shared" si="968"/>
        <v>28104.600000000006</v>
      </c>
      <c r="V5076" s="11">
        <f t="shared" si="973"/>
        <v>90366.3</v>
      </c>
      <c r="W5076" s="12">
        <f t="shared" si="969"/>
        <v>0.78008706739306277</v>
      </c>
      <c r="X5076" s="11">
        <f t="shared" si="970"/>
        <v>25475</v>
      </c>
      <c r="Y5076" s="12">
        <f t="shared" si="971"/>
        <v>0.21991293260693726</v>
      </c>
      <c r="AH5076" s="11"/>
    </row>
    <row r="5077" spans="1:34">
      <c r="A5077" s="1">
        <v>39774</v>
      </c>
      <c r="B5077" s="7" t="s">
        <v>67</v>
      </c>
      <c r="C5077" s="8" t="str">
        <f t="shared" si="972"/>
        <v>Sat</v>
      </c>
      <c r="E5077" s="10">
        <v>33</v>
      </c>
      <c r="F5077" s="9">
        <v>45306.3</v>
      </c>
      <c r="G5077" s="9">
        <v>21235.200000000001</v>
      </c>
      <c r="H5077" s="61">
        <v>14815.1</v>
      </c>
      <c r="I5077" s="9">
        <v>2170.6999999999998</v>
      </c>
      <c r="J5077" s="9">
        <v>0</v>
      </c>
      <c r="K5077" s="9">
        <v>4095</v>
      </c>
      <c r="L5077" s="16">
        <v>23307</v>
      </c>
      <c r="M5077" s="16">
        <v>1127</v>
      </c>
      <c r="O5077" s="11">
        <f t="shared" si="976"/>
        <v>112056.3</v>
      </c>
      <c r="P5077" s="11">
        <v>0</v>
      </c>
      <c r="Q5077" s="11">
        <f t="shared" si="974"/>
        <v>4095</v>
      </c>
      <c r="S5077" s="11">
        <f t="shared" si="975"/>
        <v>112056.3</v>
      </c>
      <c r="T5077" s="11">
        <f t="shared" si="967"/>
        <v>112056.3</v>
      </c>
      <c r="U5077" s="11">
        <f t="shared" si="968"/>
        <v>-3785</v>
      </c>
      <c r="V5077" s="11">
        <f t="shared" si="973"/>
        <v>87622.3</v>
      </c>
      <c r="W5077" s="12">
        <f t="shared" si="969"/>
        <v>0.78194889533207856</v>
      </c>
      <c r="X5077" s="11">
        <f t="shared" si="970"/>
        <v>24434</v>
      </c>
      <c r="Y5077" s="12">
        <f t="shared" si="971"/>
        <v>0.21805110466792138</v>
      </c>
      <c r="AH5077" s="11"/>
    </row>
    <row r="5078" spans="1:34">
      <c r="A5078" s="1">
        <v>39775</v>
      </c>
      <c r="B5078" s="7" t="s">
        <v>67</v>
      </c>
      <c r="C5078" s="8" t="str">
        <f t="shared" si="972"/>
        <v>Sun</v>
      </c>
      <c r="E5078" s="10">
        <v>31</v>
      </c>
      <c r="F5078" s="9">
        <v>42201.599999999999</v>
      </c>
      <c r="G5078" s="9">
        <v>20818.900000000001</v>
      </c>
      <c r="H5078" s="61">
        <v>13765.9</v>
      </c>
      <c r="I5078" s="9">
        <v>1504.6</v>
      </c>
      <c r="J5078" s="9">
        <v>1.4</v>
      </c>
      <c r="K5078" s="9">
        <v>4072.5</v>
      </c>
      <c r="L5078" s="16">
        <v>21515</v>
      </c>
      <c r="M5078" s="16">
        <v>1279</v>
      </c>
      <c r="O5078" s="11">
        <f t="shared" si="976"/>
        <v>105158.9</v>
      </c>
      <c r="P5078" s="11">
        <v>0</v>
      </c>
      <c r="Q5078" s="11">
        <f t="shared" si="974"/>
        <v>4072.5</v>
      </c>
      <c r="S5078" s="11">
        <f t="shared" si="975"/>
        <v>105158.9</v>
      </c>
      <c r="T5078" s="11">
        <f t="shared" si="967"/>
        <v>105158.9</v>
      </c>
      <c r="U5078" s="11">
        <f t="shared" si="968"/>
        <v>-6897.4000000000087</v>
      </c>
      <c r="V5078" s="11">
        <f t="shared" si="973"/>
        <v>82364.899999999994</v>
      </c>
      <c r="W5078" s="12">
        <f t="shared" si="969"/>
        <v>0.78324231234826536</v>
      </c>
      <c r="X5078" s="11">
        <f t="shared" si="970"/>
        <v>22794</v>
      </c>
      <c r="Y5078" s="12">
        <f t="shared" si="971"/>
        <v>0.21675768765173467</v>
      </c>
      <c r="AH5078" s="11"/>
    </row>
    <row r="5079" spans="1:34">
      <c r="A5079" s="1">
        <v>39776</v>
      </c>
      <c r="B5079" s="7" t="s">
        <v>67</v>
      </c>
      <c r="C5079" s="8" t="str">
        <f t="shared" si="972"/>
        <v>Mon</v>
      </c>
      <c r="E5079" s="10">
        <v>18</v>
      </c>
      <c r="F5079" s="9">
        <v>30631.5</v>
      </c>
      <c r="G5079" s="9">
        <v>18027.599999999999</v>
      </c>
      <c r="H5079" s="61">
        <v>10084.200000000001</v>
      </c>
      <c r="I5079" s="9">
        <v>742.5</v>
      </c>
      <c r="J5079" s="9">
        <v>0</v>
      </c>
      <c r="K5079" s="9">
        <v>3570.2</v>
      </c>
      <c r="L5079" s="16">
        <v>15300</v>
      </c>
      <c r="M5079" s="16">
        <v>1337</v>
      </c>
      <c r="O5079" s="11">
        <f t="shared" si="976"/>
        <v>79693</v>
      </c>
      <c r="P5079" s="11">
        <v>0</v>
      </c>
      <c r="Q5079" s="11">
        <f t="shared" si="974"/>
        <v>3570.2</v>
      </c>
      <c r="S5079" s="11">
        <f t="shared" si="975"/>
        <v>79693</v>
      </c>
      <c r="T5079" s="11">
        <f t="shared" si="967"/>
        <v>79693</v>
      </c>
      <c r="U5079" s="11">
        <f t="shared" si="968"/>
        <v>-25465.899999999994</v>
      </c>
      <c r="V5079" s="11">
        <f t="shared" si="973"/>
        <v>63056</v>
      </c>
      <c r="W5079" s="12">
        <f t="shared" si="969"/>
        <v>0.79123636956821808</v>
      </c>
      <c r="X5079" s="11">
        <f t="shared" si="970"/>
        <v>16637</v>
      </c>
      <c r="Y5079" s="12">
        <f t="shared" si="971"/>
        <v>0.20876363043178198</v>
      </c>
      <c r="AH5079" s="11"/>
    </row>
    <row r="5080" spans="1:34">
      <c r="A5080" s="1">
        <v>39777</v>
      </c>
      <c r="B5080" s="7" t="s">
        <v>67</v>
      </c>
      <c r="C5080" s="8" t="str">
        <f t="shared" si="972"/>
        <v>Tue</v>
      </c>
      <c r="E5080" s="10">
        <v>22</v>
      </c>
      <c r="F5080" s="9">
        <v>31449.5</v>
      </c>
      <c r="G5080" s="9">
        <v>19687.5</v>
      </c>
      <c r="H5080" s="61">
        <v>12377</v>
      </c>
      <c r="I5080" s="9">
        <v>998.5</v>
      </c>
      <c r="J5080" s="9">
        <v>0</v>
      </c>
      <c r="K5080" s="9">
        <v>3807.2</v>
      </c>
      <c r="L5080" s="16">
        <v>23227</v>
      </c>
      <c r="M5080" s="16">
        <v>1190</v>
      </c>
      <c r="O5080" s="11">
        <f t="shared" si="976"/>
        <v>92736.7</v>
      </c>
      <c r="P5080" s="11">
        <v>0</v>
      </c>
      <c r="Q5080" s="11">
        <f t="shared" si="974"/>
        <v>3807.2</v>
      </c>
      <c r="S5080" s="11">
        <f t="shared" si="975"/>
        <v>92736.7</v>
      </c>
      <c r="T5080" s="11">
        <f t="shared" si="967"/>
        <v>92736.7</v>
      </c>
      <c r="U5080" s="11">
        <f t="shared" si="968"/>
        <v>13043.699999999997</v>
      </c>
      <c r="V5080" s="11">
        <f t="shared" si="973"/>
        <v>68319.7</v>
      </c>
      <c r="W5080" s="12">
        <f t="shared" si="969"/>
        <v>0.7367061799697423</v>
      </c>
      <c r="X5080" s="11">
        <f t="shared" si="970"/>
        <v>24417</v>
      </c>
      <c r="Y5080" s="12">
        <f t="shared" si="971"/>
        <v>0.2632938200302577</v>
      </c>
      <c r="AH5080" s="11"/>
    </row>
    <row r="5081" spans="1:34">
      <c r="A5081" s="1">
        <v>39778</v>
      </c>
      <c r="B5081" s="7" t="s">
        <v>67</v>
      </c>
      <c r="C5081" s="8" t="str">
        <f t="shared" si="972"/>
        <v>Wed</v>
      </c>
      <c r="E5081" s="10">
        <v>27</v>
      </c>
      <c r="F5081" s="9">
        <v>33709.599999999999</v>
      </c>
      <c r="G5081" s="9">
        <v>19540.8</v>
      </c>
      <c r="H5081" s="61">
        <v>11822</v>
      </c>
      <c r="I5081" s="9">
        <v>1029.4000000000001</v>
      </c>
      <c r="J5081" s="9">
        <v>0</v>
      </c>
      <c r="K5081" s="9">
        <v>3655.4</v>
      </c>
      <c r="L5081" s="16">
        <v>24850</v>
      </c>
      <c r="M5081" s="16">
        <v>1282</v>
      </c>
      <c r="O5081" s="11">
        <f t="shared" si="976"/>
        <v>95889.199999999983</v>
      </c>
      <c r="P5081" s="11">
        <v>0</v>
      </c>
      <c r="Q5081" s="11">
        <f t="shared" si="974"/>
        <v>3655.4</v>
      </c>
      <c r="S5081" s="11">
        <f t="shared" si="975"/>
        <v>95889.199999999983</v>
      </c>
      <c r="T5081" s="11">
        <f t="shared" si="967"/>
        <v>95889.199999999983</v>
      </c>
      <c r="U5081" s="11">
        <f t="shared" si="968"/>
        <v>3152.4999999999854</v>
      </c>
      <c r="V5081" s="11">
        <f t="shared" si="973"/>
        <v>69757.199999999983</v>
      </c>
      <c r="W5081" s="12">
        <f t="shared" si="969"/>
        <v>0.72747712985403978</v>
      </c>
      <c r="X5081" s="11">
        <f t="shared" si="970"/>
        <v>26132</v>
      </c>
      <c r="Y5081" s="12">
        <f t="shared" si="971"/>
        <v>0.27252287014596016</v>
      </c>
      <c r="AH5081" s="11"/>
    </row>
    <row r="5082" spans="1:34">
      <c r="A5082" s="1">
        <v>39779</v>
      </c>
      <c r="B5082" s="7" t="s">
        <v>67</v>
      </c>
      <c r="C5082" s="8" t="str">
        <f t="shared" si="972"/>
        <v>Thur</v>
      </c>
      <c r="E5082" s="10">
        <v>23</v>
      </c>
      <c r="F5082" s="9">
        <v>22978.7</v>
      </c>
      <c r="G5082" s="9">
        <v>16689.400000000001</v>
      </c>
      <c r="H5082" s="61">
        <v>8379.2999999999993</v>
      </c>
      <c r="I5082" s="9">
        <v>713.9</v>
      </c>
      <c r="J5082" s="9">
        <v>0</v>
      </c>
      <c r="K5082" s="9">
        <v>2080.3000000000002</v>
      </c>
      <c r="L5082" s="16">
        <v>21803</v>
      </c>
      <c r="M5082" s="16">
        <v>1381</v>
      </c>
      <c r="O5082" s="11">
        <f t="shared" si="976"/>
        <v>74025.600000000006</v>
      </c>
      <c r="P5082" s="11">
        <v>0</v>
      </c>
      <c r="Q5082" s="11">
        <f t="shared" si="974"/>
        <v>2080.3000000000002</v>
      </c>
      <c r="S5082" s="11">
        <f t="shared" si="975"/>
        <v>74025.600000000006</v>
      </c>
      <c r="T5082" s="11">
        <f t="shared" si="967"/>
        <v>74025.600000000006</v>
      </c>
      <c r="U5082" s="11">
        <f t="shared" si="968"/>
        <v>-21863.599999999977</v>
      </c>
      <c r="V5082" s="11">
        <f t="shared" si="973"/>
        <v>50841.600000000013</v>
      </c>
      <c r="W5082" s="12">
        <f t="shared" si="969"/>
        <v>0.68681104915056423</v>
      </c>
      <c r="X5082" s="11">
        <f t="shared" si="970"/>
        <v>23184</v>
      </c>
      <c r="Y5082" s="12">
        <f t="shared" si="971"/>
        <v>0.31318895084943582</v>
      </c>
      <c r="AH5082" s="11"/>
    </row>
    <row r="5083" spans="1:34">
      <c r="A5083" s="1">
        <v>39780</v>
      </c>
      <c r="B5083" s="7" t="s">
        <v>67</v>
      </c>
      <c r="C5083" s="8" t="str">
        <f t="shared" si="972"/>
        <v>Fri</v>
      </c>
      <c r="E5083" s="10">
        <v>17</v>
      </c>
      <c r="F5083" s="9">
        <v>22393.4</v>
      </c>
      <c r="G5083" s="9">
        <v>15951.3</v>
      </c>
      <c r="H5083" s="61">
        <v>7766.6</v>
      </c>
      <c r="I5083" s="9">
        <v>710.2</v>
      </c>
      <c r="J5083" s="9">
        <v>0</v>
      </c>
      <c r="K5083" s="9">
        <v>2028.6</v>
      </c>
      <c r="L5083" s="16">
        <v>21408</v>
      </c>
      <c r="M5083" s="16">
        <v>1487</v>
      </c>
      <c r="O5083" s="11">
        <f t="shared" si="976"/>
        <v>71745.099999999991</v>
      </c>
      <c r="P5083" s="11">
        <v>0</v>
      </c>
      <c r="Q5083" s="11">
        <f t="shared" si="974"/>
        <v>2028.6</v>
      </c>
      <c r="S5083" s="11">
        <f t="shared" si="975"/>
        <v>71745.099999999991</v>
      </c>
      <c r="T5083" s="11">
        <f t="shared" si="967"/>
        <v>71745.099999999991</v>
      </c>
      <c r="U5083" s="11">
        <f t="shared" si="968"/>
        <v>-2280.5000000000146</v>
      </c>
      <c r="V5083" s="11">
        <f t="shared" si="973"/>
        <v>48850.099999999991</v>
      </c>
      <c r="W5083" s="12">
        <f t="shared" si="969"/>
        <v>0.68088413006602533</v>
      </c>
      <c r="X5083" s="11">
        <f t="shared" si="970"/>
        <v>22895</v>
      </c>
      <c r="Y5083" s="12">
        <f t="shared" si="971"/>
        <v>0.31911586993397462</v>
      </c>
      <c r="AH5083" s="11"/>
    </row>
    <row r="5084" spans="1:34">
      <c r="A5084" s="1">
        <v>39781</v>
      </c>
      <c r="B5084" s="7" t="s">
        <v>67</v>
      </c>
      <c r="C5084" s="8" t="str">
        <f t="shared" si="972"/>
        <v>Sat</v>
      </c>
      <c r="E5084" s="10">
        <v>21</v>
      </c>
      <c r="F5084" s="9">
        <v>23609.599999999999</v>
      </c>
      <c r="G5084" s="9">
        <v>16642</v>
      </c>
      <c r="H5084" s="61">
        <v>8675.5</v>
      </c>
      <c r="I5084" s="9">
        <v>724</v>
      </c>
      <c r="J5084" s="9">
        <v>0</v>
      </c>
      <c r="K5084" s="9">
        <v>2174.9</v>
      </c>
      <c r="L5084" s="16">
        <v>21795</v>
      </c>
      <c r="M5084" s="16">
        <v>1492</v>
      </c>
      <c r="O5084" s="11">
        <f t="shared" si="976"/>
        <v>75113</v>
      </c>
      <c r="P5084" s="11">
        <v>0</v>
      </c>
      <c r="Q5084" s="11">
        <f t="shared" si="974"/>
        <v>2174.9</v>
      </c>
      <c r="S5084" s="11">
        <f t="shared" si="975"/>
        <v>75113</v>
      </c>
      <c r="T5084" s="11">
        <f t="shared" si="967"/>
        <v>75113</v>
      </c>
      <c r="U5084" s="11">
        <f t="shared" si="968"/>
        <v>3367.9000000000087</v>
      </c>
      <c r="V5084" s="11">
        <f t="shared" si="973"/>
        <v>51826</v>
      </c>
      <c r="W5084" s="12">
        <f t="shared" si="969"/>
        <v>0.6899737728489076</v>
      </c>
      <c r="X5084" s="11">
        <f t="shared" si="970"/>
        <v>23287</v>
      </c>
      <c r="Y5084" s="12">
        <f t="shared" si="971"/>
        <v>0.31002622715109235</v>
      </c>
      <c r="AH5084" s="11"/>
    </row>
    <row r="5085" spans="1:34">
      <c r="A5085" s="1">
        <v>39782</v>
      </c>
      <c r="B5085" s="7" t="s">
        <v>67</v>
      </c>
      <c r="C5085" s="8" t="str">
        <f t="shared" si="972"/>
        <v>Sun</v>
      </c>
      <c r="E5085" s="10">
        <v>18</v>
      </c>
      <c r="F5085" s="9">
        <v>25654.5</v>
      </c>
      <c r="G5085" s="9">
        <v>17334.5</v>
      </c>
      <c r="H5085" s="61">
        <v>9244.2000000000007</v>
      </c>
      <c r="I5085" s="9">
        <v>704.5</v>
      </c>
      <c r="J5085" s="9">
        <v>0</v>
      </c>
      <c r="K5085" s="9">
        <v>2693.4</v>
      </c>
      <c r="L5085" s="16">
        <v>22255</v>
      </c>
      <c r="M5085" s="16">
        <v>1323</v>
      </c>
      <c r="O5085" s="11">
        <f t="shared" si="976"/>
        <v>79209.100000000006</v>
      </c>
      <c r="P5085" s="11">
        <v>0</v>
      </c>
      <c r="Q5085" s="11">
        <f t="shared" si="974"/>
        <v>2693.4</v>
      </c>
      <c r="S5085" s="11">
        <f t="shared" si="975"/>
        <v>79209.100000000006</v>
      </c>
      <c r="T5085" s="11">
        <f t="shared" si="967"/>
        <v>79209.100000000006</v>
      </c>
      <c r="U5085" s="11">
        <f t="shared" si="968"/>
        <v>4096.1000000000058</v>
      </c>
      <c r="V5085" s="11">
        <f t="shared" si="973"/>
        <v>55631.1</v>
      </c>
      <c r="W5085" s="12">
        <f t="shared" si="969"/>
        <v>0.70233218152964738</v>
      </c>
      <c r="X5085" s="11">
        <f t="shared" si="970"/>
        <v>23578</v>
      </c>
      <c r="Y5085" s="12">
        <f t="shared" si="971"/>
        <v>0.29766781847035251</v>
      </c>
      <c r="AH5085" s="11"/>
    </row>
    <row r="5086" spans="1:34">
      <c r="A5086" s="1">
        <v>39783</v>
      </c>
      <c r="B5086" s="7" t="s">
        <v>68</v>
      </c>
      <c r="C5086" s="8" t="str">
        <f t="shared" si="972"/>
        <v>Mon</v>
      </c>
      <c r="E5086" s="10">
        <v>21</v>
      </c>
      <c r="F5086" s="9">
        <v>30550</v>
      </c>
      <c r="G5086" s="9">
        <v>19451.8</v>
      </c>
      <c r="H5086" s="61">
        <v>12083.1</v>
      </c>
      <c r="I5086" s="9">
        <v>1031.9000000000001</v>
      </c>
      <c r="J5086" s="9"/>
      <c r="K5086" s="9">
        <v>3980.3</v>
      </c>
      <c r="L5086" s="16">
        <v>24222</v>
      </c>
      <c r="M5086" s="16">
        <v>1274</v>
      </c>
      <c r="O5086" s="11">
        <f t="shared" si="976"/>
        <v>92593.1</v>
      </c>
      <c r="P5086" s="11">
        <v>0</v>
      </c>
      <c r="Q5086" s="11">
        <f t="shared" si="974"/>
        <v>3980.3</v>
      </c>
      <c r="S5086" s="11">
        <f t="shared" ref="S5086:S5116" si="977">O5086-P5086</f>
        <v>92593.1</v>
      </c>
      <c r="T5086" s="11">
        <f t="shared" ref="T5086:T5116" si="978">SUM(L5086:M5086,V5086)</f>
        <v>92593.1</v>
      </c>
      <c r="U5086" s="11">
        <f t="shared" ref="U5086:U5116" si="979">S5086-S5085</f>
        <v>13384</v>
      </c>
      <c r="V5086" s="11">
        <f t="shared" ref="V5086:V5116" si="980">SUM(F5086:K5086)-P5086</f>
        <v>67097.100000000006</v>
      </c>
      <c r="W5086" s="12">
        <f t="shared" ref="W5086:W5116" si="981">V5086/S5086</f>
        <v>0.72464470894699495</v>
      </c>
      <c r="X5086" s="11">
        <f t="shared" ref="X5086:X5116" si="982">SUM(L5086:M5086)</f>
        <v>25496</v>
      </c>
      <c r="Y5086" s="12">
        <f t="shared" ref="Y5086:Y5116" si="983">X5086/S5086</f>
        <v>0.27535529105300499</v>
      </c>
      <c r="AA5086" s="9">
        <f>INTERCEPT(T5086:T5116,E5086:E5116)</f>
        <v>31970.921059243963</v>
      </c>
      <c r="AB5086" s="9">
        <f>SLOPE(T5086:T5116,E5086:E5116)</f>
        <v>2565.715182497564</v>
      </c>
      <c r="AC5086" s="12">
        <f>RSQ(T5086:T5116,E5086:E5116)</f>
        <v>0.94699387337543817</v>
      </c>
      <c r="AD5086" s="9">
        <f>AA5086+(AB5086*55)</f>
        <v>173085.25609660998</v>
      </c>
      <c r="AE5086" s="10">
        <f>SUM(E5086:E5116)</f>
        <v>642</v>
      </c>
      <c r="AH5086" s="11"/>
    </row>
    <row r="5087" spans="1:34">
      <c r="A5087" s="1">
        <v>39784</v>
      </c>
      <c r="B5087" s="7" t="s">
        <v>68</v>
      </c>
      <c r="C5087" s="8" t="str">
        <f t="shared" si="972"/>
        <v>Tue</v>
      </c>
      <c r="E5087" s="10">
        <v>29</v>
      </c>
      <c r="F5087" s="9">
        <v>38966.800000000003</v>
      </c>
      <c r="G5087" s="9">
        <v>21572.6</v>
      </c>
      <c r="H5087" s="61">
        <v>14927.6</v>
      </c>
      <c r="I5087" s="9">
        <v>1719.2</v>
      </c>
      <c r="J5087" s="9">
        <v>19.399999999999999</v>
      </c>
      <c r="K5087" s="9">
        <v>4183.2</v>
      </c>
      <c r="L5087" s="16">
        <v>27134</v>
      </c>
      <c r="M5087" s="16">
        <v>1150</v>
      </c>
      <c r="O5087" s="11">
        <f t="shared" si="976"/>
        <v>109672.79999999999</v>
      </c>
      <c r="P5087" s="11">
        <v>0</v>
      </c>
      <c r="Q5087" s="11">
        <f t="shared" si="974"/>
        <v>4183.2</v>
      </c>
      <c r="S5087" s="11">
        <f t="shared" si="977"/>
        <v>109672.79999999999</v>
      </c>
      <c r="T5087" s="11">
        <f t="shared" si="978"/>
        <v>109672.79999999999</v>
      </c>
      <c r="U5087" s="11">
        <f t="shared" si="979"/>
        <v>17079.699999999983</v>
      </c>
      <c r="V5087" s="11">
        <f t="shared" si="980"/>
        <v>81388.799999999988</v>
      </c>
      <c r="W5087" s="12">
        <f t="shared" si="981"/>
        <v>0.74210560868328335</v>
      </c>
      <c r="X5087" s="11">
        <f t="shared" si="982"/>
        <v>28284</v>
      </c>
      <c r="Y5087" s="12">
        <f t="shared" si="983"/>
        <v>0.25789439131671665</v>
      </c>
      <c r="AH5087" s="11"/>
    </row>
    <row r="5088" spans="1:34">
      <c r="A5088" s="1">
        <v>39785</v>
      </c>
      <c r="B5088" s="7" t="s">
        <v>68</v>
      </c>
      <c r="C5088" s="8" t="str">
        <f t="shared" si="972"/>
        <v>Wed</v>
      </c>
      <c r="E5088" s="10">
        <v>26</v>
      </c>
      <c r="F5088" s="9">
        <v>29771.4</v>
      </c>
      <c r="G5088" s="9">
        <v>20041.599999999999</v>
      </c>
      <c r="H5088" s="61">
        <v>12876.9</v>
      </c>
      <c r="I5088" s="9">
        <v>970.9</v>
      </c>
      <c r="J5088" s="9"/>
      <c r="K5088" s="9">
        <v>3841.5</v>
      </c>
      <c r="L5088" s="16">
        <v>25368</v>
      </c>
      <c r="M5088" s="16">
        <v>1181</v>
      </c>
      <c r="O5088" s="11">
        <f t="shared" si="976"/>
        <v>94051.3</v>
      </c>
      <c r="P5088" s="11">
        <v>0</v>
      </c>
      <c r="Q5088" s="11">
        <f t="shared" si="974"/>
        <v>3841.5</v>
      </c>
      <c r="S5088" s="11">
        <f t="shared" si="977"/>
        <v>94051.3</v>
      </c>
      <c r="T5088" s="11">
        <f t="shared" si="978"/>
        <v>94051.3</v>
      </c>
      <c r="U5088" s="11">
        <f t="shared" si="979"/>
        <v>-15621.499999999985</v>
      </c>
      <c r="V5088" s="11">
        <f t="shared" si="980"/>
        <v>67502.3</v>
      </c>
      <c r="W5088" s="12">
        <f t="shared" si="981"/>
        <v>0.71771788375067647</v>
      </c>
      <c r="X5088" s="11">
        <f t="shared" si="982"/>
        <v>26549</v>
      </c>
      <c r="Y5088" s="12">
        <f t="shared" si="983"/>
        <v>0.28228211624932348</v>
      </c>
      <c r="AH5088" s="11"/>
    </row>
    <row r="5089" spans="1:34">
      <c r="A5089" s="1">
        <v>39786</v>
      </c>
      <c r="B5089" s="7" t="s">
        <v>68</v>
      </c>
      <c r="C5089" s="8" t="str">
        <f t="shared" si="972"/>
        <v>Thur</v>
      </c>
      <c r="E5089" s="10">
        <v>17</v>
      </c>
      <c r="F5089" s="9">
        <v>19908</v>
      </c>
      <c r="G5089" s="9">
        <v>17455.3</v>
      </c>
      <c r="H5089" s="61">
        <v>9551.2000000000007</v>
      </c>
      <c r="I5089" s="9">
        <v>783.5</v>
      </c>
      <c r="J5089" s="9"/>
      <c r="K5089" s="9">
        <v>3536.4</v>
      </c>
      <c r="L5089" s="16">
        <v>23367</v>
      </c>
      <c r="M5089" s="16">
        <v>1310</v>
      </c>
      <c r="O5089" s="11">
        <f t="shared" si="976"/>
        <v>75911.399999999994</v>
      </c>
      <c r="P5089" s="11">
        <v>0</v>
      </c>
      <c r="Q5089" s="11">
        <f t="shared" si="974"/>
        <v>3536.4</v>
      </c>
      <c r="S5089" s="11">
        <f t="shared" si="977"/>
        <v>75911.399999999994</v>
      </c>
      <c r="T5089" s="11">
        <f t="shared" si="978"/>
        <v>75911.399999999994</v>
      </c>
      <c r="U5089" s="11">
        <f t="shared" si="979"/>
        <v>-18139.900000000009</v>
      </c>
      <c r="V5089" s="11">
        <f t="shared" si="980"/>
        <v>51234.400000000001</v>
      </c>
      <c r="W5089" s="12">
        <f t="shared" si="981"/>
        <v>0.67492366100480305</v>
      </c>
      <c r="X5089" s="11">
        <f t="shared" si="982"/>
        <v>24677</v>
      </c>
      <c r="Y5089" s="12">
        <f t="shared" si="983"/>
        <v>0.32507633899519706</v>
      </c>
      <c r="AH5089" s="11"/>
    </row>
    <row r="5090" spans="1:34">
      <c r="A5090" s="1">
        <v>39787</v>
      </c>
      <c r="B5090" s="7" t="s">
        <v>68</v>
      </c>
      <c r="C5090" s="8" t="str">
        <f t="shared" si="972"/>
        <v>Fri</v>
      </c>
      <c r="E5090" s="10">
        <v>29</v>
      </c>
      <c r="F5090" s="9">
        <v>34032.699999999997</v>
      </c>
      <c r="G5090" s="9">
        <v>20601.5</v>
      </c>
      <c r="H5090" s="61">
        <v>14074.9</v>
      </c>
      <c r="I5090" s="9">
        <v>1285.9000000000001</v>
      </c>
      <c r="J5090" s="9">
        <v>0.7</v>
      </c>
      <c r="K5090" s="9">
        <v>3885.6</v>
      </c>
      <c r="L5090" s="16">
        <v>28891</v>
      </c>
      <c r="M5090" s="16">
        <v>1279</v>
      </c>
      <c r="O5090" s="11">
        <f t="shared" si="976"/>
        <v>104051.29999999999</v>
      </c>
      <c r="P5090" s="11">
        <v>0</v>
      </c>
      <c r="Q5090" s="11">
        <f t="shared" si="974"/>
        <v>3885.6</v>
      </c>
      <c r="S5090" s="11">
        <f t="shared" si="977"/>
        <v>104051.29999999999</v>
      </c>
      <c r="T5090" s="11">
        <f t="shared" si="978"/>
        <v>104051.29999999999</v>
      </c>
      <c r="U5090" s="11">
        <f t="shared" si="979"/>
        <v>28139.899999999994</v>
      </c>
      <c r="V5090" s="11">
        <f t="shared" si="980"/>
        <v>73881.299999999988</v>
      </c>
      <c r="W5090" s="12">
        <f t="shared" si="981"/>
        <v>0.71004687111069253</v>
      </c>
      <c r="X5090" s="11">
        <f t="shared" si="982"/>
        <v>30170</v>
      </c>
      <c r="Y5090" s="12">
        <f t="shared" si="983"/>
        <v>0.28995312888930752</v>
      </c>
      <c r="AH5090" s="11"/>
    </row>
    <row r="5091" spans="1:34">
      <c r="A5091" s="1">
        <v>39788</v>
      </c>
      <c r="B5091" s="7" t="s">
        <v>68</v>
      </c>
      <c r="C5091" s="8" t="str">
        <f t="shared" si="972"/>
        <v>Sat</v>
      </c>
      <c r="E5091" s="10">
        <v>30</v>
      </c>
      <c r="F5091" s="9">
        <v>36873.5</v>
      </c>
      <c r="G5091" s="9">
        <v>20810.8</v>
      </c>
      <c r="H5091" s="61">
        <v>13913.1</v>
      </c>
      <c r="I5091" s="9">
        <v>1371.1</v>
      </c>
      <c r="J5091" s="9">
        <v>0</v>
      </c>
      <c r="K5091" s="9">
        <v>3990.1</v>
      </c>
      <c r="L5091" s="16">
        <v>29026</v>
      </c>
      <c r="M5091" s="16">
        <v>1284</v>
      </c>
      <c r="O5091" s="11">
        <f t="shared" si="976"/>
        <v>107268.60000000002</v>
      </c>
      <c r="P5091" s="11">
        <v>0</v>
      </c>
      <c r="Q5091" s="11">
        <f t="shared" si="974"/>
        <v>3990.1</v>
      </c>
      <c r="S5091" s="11">
        <f t="shared" si="977"/>
        <v>107268.60000000002</v>
      </c>
      <c r="T5091" s="11">
        <f t="shared" si="978"/>
        <v>107268.60000000002</v>
      </c>
      <c r="U5091" s="11">
        <f t="shared" si="979"/>
        <v>3217.300000000032</v>
      </c>
      <c r="V5091" s="11">
        <f t="shared" si="980"/>
        <v>76958.60000000002</v>
      </c>
      <c r="W5091" s="12">
        <f t="shared" si="981"/>
        <v>0.71743828109996777</v>
      </c>
      <c r="X5091" s="11">
        <f t="shared" si="982"/>
        <v>30310</v>
      </c>
      <c r="Y5091" s="12">
        <f t="shared" si="983"/>
        <v>0.28256171890003218</v>
      </c>
      <c r="AH5091" s="11"/>
    </row>
    <row r="5092" spans="1:34">
      <c r="A5092" s="1">
        <v>39789</v>
      </c>
      <c r="B5092" s="7" t="s">
        <v>68</v>
      </c>
      <c r="C5092" s="8" t="str">
        <f t="shared" si="972"/>
        <v>Sun</v>
      </c>
      <c r="E5092" s="10">
        <v>33</v>
      </c>
      <c r="F5092" s="9">
        <v>44850.400000000001</v>
      </c>
      <c r="G5092" s="9">
        <v>23041</v>
      </c>
      <c r="H5092" s="61">
        <v>17119.900000000001</v>
      </c>
      <c r="I5092" s="9">
        <v>2912.7</v>
      </c>
      <c r="J5092" s="9">
        <v>66.599999999999994</v>
      </c>
      <c r="K5092" s="9">
        <v>4572.6000000000004</v>
      </c>
      <c r="L5092" s="16">
        <v>31966</v>
      </c>
      <c r="M5092" s="16">
        <v>1165</v>
      </c>
      <c r="O5092" s="11">
        <f t="shared" si="976"/>
        <v>125694.2</v>
      </c>
      <c r="P5092" s="11">
        <v>0</v>
      </c>
      <c r="Q5092" s="11">
        <f t="shared" si="974"/>
        <v>4572.6000000000004</v>
      </c>
      <c r="S5092" s="11">
        <f t="shared" si="977"/>
        <v>125694.2</v>
      </c>
      <c r="T5092" s="11">
        <f t="shared" si="978"/>
        <v>125694.2</v>
      </c>
      <c r="U5092" s="11">
        <f t="shared" si="979"/>
        <v>18425.599999999977</v>
      </c>
      <c r="V5092" s="11">
        <f t="shared" si="980"/>
        <v>92563.199999999997</v>
      </c>
      <c r="W5092" s="12">
        <f t="shared" si="981"/>
        <v>0.73641584098550295</v>
      </c>
      <c r="X5092" s="11">
        <f t="shared" si="982"/>
        <v>33131</v>
      </c>
      <c r="Y5092" s="12">
        <f t="shared" si="983"/>
        <v>0.26358415901449711</v>
      </c>
      <c r="AH5092" s="11"/>
    </row>
    <row r="5093" spans="1:34">
      <c r="A5093" s="1">
        <v>39790</v>
      </c>
      <c r="B5093" s="7" t="s">
        <v>68</v>
      </c>
      <c r="C5093" s="8" t="str">
        <f t="shared" si="972"/>
        <v>Mon</v>
      </c>
      <c r="E5093" s="10">
        <v>32</v>
      </c>
      <c r="F5093" s="9">
        <v>39962.800000000003</v>
      </c>
      <c r="G5093" s="9">
        <v>22423.7</v>
      </c>
      <c r="H5093" s="61">
        <v>16123.2</v>
      </c>
      <c r="I5093" s="9">
        <v>2404.1999999999998</v>
      </c>
      <c r="J5093" s="9">
        <v>0</v>
      </c>
      <c r="K5093" s="9">
        <v>4260</v>
      </c>
      <c r="L5093" s="16">
        <v>30915</v>
      </c>
      <c r="M5093" s="16">
        <v>1247</v>
      </c>
      <c r="O5093" s="11">
        <f t="shared" si="976"/>
        <v>117335.9</v>
      </c>
      <c r="P5093" s="11">
        <v>0</v>
      </c>
      <c r="Q5093" s="11">
        <f t="shared" si="974"/>
        <v>4260</v>
      </c>
      <c r="S5093" s="11">
        <f t="shared" si="977"/>
        <v>117335.9</v>
      </c>
      <c r="T5093" s="11">
        <f t="shared" si="978"/>
        <v>117335.9</v>
      </c>
      <c r="U5093" s="11">
        <f t="shared" si="979"/>
        <v>-8358.3000000000029</v>
      </c>
      <c r="V5093" s="11">
        <f t="shared" si="980"/>
        <v>85173.9</v>
      </c>
      <c r="W5093" s="12">
        <f t="shared" si="981"/>
        <v>0.72589804143488901</v>
      </c>
      <c r="X5093" s="11">
        <f t="shared" si="982"/>
        <v>32162</v>
      </c>
      <c r="Y5093" s="12">
        <f t="shared" si="983"/>
        <v>0.27410195856511094</v>
      </c>
      <c r="AH5093" s="11"/>
    </row>
    <row r="5094" spans="1:34">
      <c r="A5094" s="1">
        <v>39791</v>
      </c>
      <c r="B5094" s="7" t="s">
        <v>68</v>
      </c>
      <c r="C5094" s="8" t="str">
        <f t="shared" si="972"/>
        <v>Tue</v>
      </c>
      <c r="E5094" s="10">
        <v>7</v>
      </c>
      <c r="F5094" s="9">
        <v>10227.799999999999</v>
      </c>
      <c r="G5094" s="9">
        <v>14426.6</v>
      </c>
      <c r="H5094" s="61">
        <v>5861.3</v>
      </c>
      <c r="I5094" s="9">
        <v>752.1</v>
      </c>
      <c r="J5094" s="9">
        <v>0</v>
      </c>
      <c r="K5094" s="9">
        <v>3035.7</v>
      </c>
      <c r="L5094" s="16">
        <v>20886</v>
      </c>
      <c r="M5094" s="16">
        <v>1329</v>
      </c>
      <c r="O5094" s="11">
        <f t="shared" si="976"/>
        <v>56518.5</v>
      </c>
      <c r="P5094" s="11">
        <v>0</v>
      </c>
      <c r="Q5094" s="11">
        <f t="shared" si="974"/>
        <v>3035.7</v>
      </c>
      <c r="S5094" s="11">
        <f t="shared" si="977"/>
        <v>56518.5</v>
      </c>
      <c r="T5094" s="11">
        <f t="shared" si="978"/>
        <v>56518.5</v>
      </c>
      <c r="U5094" s="11">
        <f t="shared" si="979"/>
        <v>-60817.399999999994</v>
      </c>
      <c r="V5094" s="11">
        <f t="shared" si="980"/>
        <v>34303.5</v>
      </c>
      <c r="W5094" s="12">
        <f t="shared" si="981"/>
        <v>0.60694285941771275</v>
      </c>
      <c r="X5094" s="11">
        <f t="shared" si="982"/>
        <v>22215</v>
      </c>
      <c r="Y5094" s="12">
        <f t="shared" si="983"/>
        <v>0.39305714058228719</v>
      </c>
      <c r="AH5094" s="11"/>
    </row>
    <row r="5095" spans="1:34">
      <c r="A5095" s="1">
        <v>39792</v>
      </c>
      <c r="B5095" s="7" t="s">
        <v>68</v>
      </c>
      <c r="C5095" s="8" t="str">
        <f t="shared" si="972"/>
        <v>Wed</v>
      </c>
      <c r="E5095" s="10">
        <v>0</v>
      </c>
      <c r="F5095" s="9">
        <v>4248.2</v>
      </c>
      <c r="G5095" s="9">
        <v>11690</v>
      </c>
      <c r="H5095" s="61">
        <v>2697.4</v>
      </c>
      <c r="I5095" s="9">
        <v>737.5</v>
      </c>
      <c r="J5095" s="9">
        <v>0</v>
      </c>
      <c r="K5095" s="9">
        <v>2829.8</v>
      </c>
      <c r="L5095" s="16">
        <v>16379</v>
      </c>
      <c r="M5095" s="16">
        <v>1478</v>
      </c>
      <c r="O5095" s="11">
        <f t="shared" si="976"/>
        <v>40059.9</v>
      </c>
      <c r="P5095" s="11">
        <v>0</v>
      </c>
      <c r="Q5095" s="11">
        <f t="shared" si="974"/>
        <v>2829.8</v>
      </c>
      <c r="S5095" s="11">
        <f t="shared" si="977"/>
        <v>40059.9</v>
      </c>
      <c r="T5095" s="11">
        <f t="shared" si="978"/>
        <v>40059.9</v>
      </c>
      <c r="U5095" s="11">
        <f t="shared" si="979"/>
        <v>-16458.599999999999</v>
      </c>
      <c r="V5095" s="11">
        <f t="shared" si="980"/>
        <v>22202.9</v>
      </c>
      <c r="W5095" s="12">
        <f t="shared" si="981"/>
        <v>0.55424252182356926</v>
      </c>
      <c r="X5095" s="11">
        <f t="shared" si="982"/>
        <v>17857</v>
      </c>
      <c r="Y5095" s="12">
        <f t="shared" si="983"/>
        <v>0.4457574781764308</v>
      </c>
      <c r="AH5095" s="11"/>
    </row>
    <row r="5096" spans="1:34">
      <c r="A5096" s="1">
        <v>39793</v>
      </c>
      <c r="B5096" s="7" t="s">
        <v>68</v>
      </c>
      <c r="C5096" s="8" t="str">
        <f t="shared" si="972"/>
        <v>Thur</v>
      </c>
      <c r="E5096" s="10">
        <v>19</v>
      </c>
      <c r="F5096" s="9">
        <v>18331.3</v>
      </c>
      <c r="G5096" s="9">
        <v>16937.900000000001</v>
      </c>
      <c r="H5096" s="61">
        <v>9372.2999999999993</v>
      </c>
      <c r="I5096" s="9">
        <v>736.4</v>
      </c>
      <c r="J5096" s="9">
        <v>0</v>
      </c>
      <c r="K5096" s="9">
        <v>2998.3</v>
      </c>
      <c r="L5096" s="16">
        <v>25622</v>
      </c>
      <c r="M5096" s="16">
        <v>1236</v>
      </c>
      <c r="O5096" s="11">
        <f t="shared" si="976"/>
        <v>75234.200000000012</v>
      </c>
      <c r="P5096" s="11">
        <v>0</v>
      </c>
      <c r="Q5096" s="11">
        <f t="shared" si="974"/>
        <v>2998.3</v>
      </c>
      <c r="S5096" s="11">
        <f t="shared" si="977"/>
        <v>75234.200000000012</v>
      </c>
      <c r="T5096" s="11">
        <f t="shared" si="978"/>
        <v>75234.200000000012</v>
      </c>
      <c r="U5096" s="11">
        <f t="shared" si="979"/>
        <v>35174.30000000001</v>
      </c>
      <c r="V5096" s="11">
        <f t="shared" si="980"/>
        <v>48376.200000000004</v>
      </c>
      <c r="W5096" s="12">
        <f t="shared" si="981"/>
        <v>0.64300810003960962</v>
      </c>
      <c r="X5096" s="11">
        <f t="shared" si="982"/>
        <v>26858</v>
      </c>
      <c r="Y5096" s="12">
        <f t="shared" si="983"/>
        <v>0.35699189996039032</v>
      </c>
      <c r="AH5096" s="11"/>
    </row>
    <row r="5097" spans="1:34">
      <c r="A5097" s="1">
        <v>39794</v>
      </c>
      <c r="B5097" s="7" t="s">
        <v>68</v>
      </c>
      <c r="C5097" s="8" t="str">
        <f t="shared" si="972"/>
        <v>Fri</v>
      </c>
      <c r="E5097" s="10">
        <v>24</v>
      </c>
      <c r="F5097" s="9">
        <v>30188.1</v>
      </c>
      <c r="G5097" s="9">
        <v>19415.400000000001</v>
      </c>
      <c r="H5097" s="61">
        <v>12544.4</v>
      </c>
      <c r="I5097" s="9">
        <v>1233.0999999999999</v>
      </c>
      <c r="J5097" s="9">
        <v>6.3</v>
      </c>
      <c r="K5097" s="9">
        <v>3756</v>
      </c>
      <c r="L5097" s="16">
        <v>27488</v>
      </c>
      <c r="M5097" s="16">
        <v>1260</v>
      </c>
      <c r="O5097" s="11">
        <f t="shared" si="976"/>
        <v>95891.3</v>
      </c>
      <c r="P5097" s="11">
        <v>0</v>
      </c>
      <c r="Q5097" s="11">
        <f t="shared" si="974"/>
        <v>3756</v>
      </c>
      <c r="S5097" s="11">
        <f t="shared" si="977"/>
        <v>95891.3</v>
      </c>
      <c r="T5097" s="11">
        <f t="shared" si="978"/>
        <v>95891.3</v>
      </c>
      <c r="U5097" s="11">
        <f t="shared" si="979"/>
        <v>20657.099999999991</v>
      </c>
      <c r="V5097" s="11">
        <f t="shared" si="980"/>
        <v>67143.3</v>
      </c>
      <c r="W5097" s="12">
        <f t="shared" si="981"/>
        <v>0.70020220812524181</v>
      </c>
      <c r="X5097" s="11">
        <f t="shared" si="982"/>
        <v>28748</v>
      </c>
      <c r="Y5097" s="12">
        <f t="shared" si="983"/>
        <v>0.29979779187475819</v>
      </c>
      <c r="AH5097" s="11"/>
    </row>
    <row r="5098" spans="1:34">
      <c r="A5098" s="1">
        <v>39795</v>
      </c>
      <c r="B5098" s="7" t="s">
        <v>68</v>
      </c>
      <c r="C5098" s="8" t="str">
        <f t="shared" ref="C5098:C5161" si="984">IF(WEEKDAY(A5098)=1,"Sun",IF(WEEKDAY(A5098)=2,"Mon",IF(WEEKDAY(A5098)=3,"Tue",IF(WEEKDAY(A5098)=4,"Wed",IF(WEEKDAY(A5098)=5,"Thur",IF(WEEKDAY(A5098)=6,"Fri",IF(WEEKDAY(A5098)=7,"Sat")))))))</f>
        <v>Sat</v>
      </c>
      <c r="E5098" s="10">
        <v>31</v>
      </c>
      <c r="F5098" s="9">
        <v>36052.300000000003</v>
      </c>
      <c r="G5098" s="9">
        <v>20532.5</v>
      </c>
      <c r="H5098" s="61">
        <v>13936</v>
      </c>
      <c r="I5098" s="9">
        <v>1450.6</v>
      </c>
      <c r="J5098" s="9">
        <v>0</v>
      </c>
      <c r="K5098" s="9">
        <v>4058.1</v>
      </c>
      <c r="L5098" s="16">
        <v>28651</v>
      </c>
      <c r="M5098" s="16">
        <v>1212</v>
      </c>
      <c r="O5098" s="11">
        <f t="shared" si="976"/>
        <v>105892.50000000001</v>
      </c>
      <c r="P5098" s="11">
        <v>0</v>
      </c>
      <c r="Q5098" s="11">
        <f t="shared" si="974"/>
        <v>4058.1</v>
      </c>
      <c r="S5098" s="11">
        <f t="shared" si="977"/>
        <v>105892.50000000001</v>
      </c>
      <c r="T5098" s="11">
        <f t="shared" si="978"/>
        <v>105892.50000000001</v>
      </c>
      <c r="U5098" s="11">
        <f t="shared" si="979"/>
        <v>10001.200000000012</v>
      </c>
      <c r="V5098" s="11">
        <f t="shared" si="980"/>
        <v>76029.500000000015</v>
      </c>
      <c r="W5098" s="12">
        <f t="shared" si="981"/>
        <v>0.71798758174563826</v>
      </c>
      <c r="X5098" s="11">
        <f t="shared" si="982"/>
        <v>29863</v>
      </c>
      <c r="Y5098" s="12">
        <f t="shared" si="983"/>
        <v>0.28201241825436169</v>
      </c>
      <c r="AH5098" s="11"/>
    </row>
    <row r="5099" spans="1:34">
      <c r="A5099" s="1">
        <v>39796</v>
      </c>
      <c r="B5099" s="7" t="s">
        <v>68</v>
      </c>
      <c r="C5099" s="8" t="str">
        <f t="shared" si="984"/>
        <v>Sun</v>
      </c>
      <c r="E5099" s="10">
        <v>19</v>
      </c>
      <c r="F5099" s="9">
        <v>21008.3</v>
      </c>
      <c r="G5099" s="9">
        <v>17232</v>
      </c>
      <c r="H5099" s="61">
        <v>9079.6</v>
      </c>
      <c r="I5099" s="9">
        <v>759.4</v>
      </c>
      <c r="J5099" s="9">
        <v>0</v>
      </c>
      <c r="K5099" s="9">
        <v>3544</v>
      </c>
      <c r="L5099" s="16">
        <v>24064</v>
      </c>
      <c r="M5099" s="16">
        <v>1386</v>
      </c>
      <c r="O5099" s="11">
        <f t="shared" si="976"/>
        <v>77073.3</v>
      </c>
      <c r="P5099" s="11">
        <v>0</v>
      </c>
      <c r="Q5099" s="11">
        <f t="shared" si="974"/>
        <v>3544</v>
      </c>
      <c r="S5099" s="11">
        <f t="shared" si="977"/>
        <v>77073.3</v>
      </c>
      <c r="T5099" s="11">
        <f t="shared" si="978"/>
        <v>77073.3</v>
      </c>
      <c r="U5099" s="11">
        <f t="shared" si="979"/>
        <v>-28819.200000000012</v>
      </c>
      <c r="V5099" s="11">
        <f t="shared" si="980"/>
        <v>51623.3</v>
      </c>
      <c r="W5099" s="12">
        <f t="shared" si="981"/>
        <v>0.66979485762254898</v>
      </c>
      <c r="X5099" s="11">
        <f t="shared" si="982"/>
        <v>25450</v>
      </c>
      <c r="Y5099" s="12">
        <f t="shared" si="983"/>
        <v>0.33020514237745108</v>
      </c>
      <c r="AH5099" s="11"/>
    </row>
    <row r="5100" spans="1:34">
      <c r="A5100" s="1">
        <v>39797</v>
      </c>
      <c r="B5100" s="7" t="s">
        <v>68</v>
      </c>
      <c r="C5100" s="8" t="str">
        <f t="shared" si="984"/>
        <v>Mon</v>
      </c>
      <c r="E5100" s="10">
        <v>3</v>
      </c>
      <c r="F5100" s="9">
        <v>7297.9</v>
      </c>
      <c r="G5100" s="9">
        <v>12870.9</v>
      </c>
      <c r="H5100" s="61">
        <v>4180.3</v>
      </c>
      <c r="I5100" s="9">
        <v>727.3</v>
      </c>
      <c r="J5100" s="9">
        <v>0</v>
      </c>
      <c r="K5100" s="9">
        <v>3122.2</v>
      </c>
      <c r="L5100" s="16">
        <v>17873</v>
      </c>
      <c r="M5100" s="16">
        <v>1447</v>
      </c>
      <c r="O5100" s="11">
        <f t="shared" si="976"/>
        <v>47518.6</v>
      </c>
      <c r="P5100" s="11">
        <v>0</v>
      </c>
      <c r="Q5100" s="11">
        <f t="shared" si="974"/>
        <v>3122.2</v>
      </c>
      <c r="S5100" s="11">
        <f t="shared" si="977"/>
        <v>47518.6</v>
      </c>
      <c r="T5100" s="11">
        <f t="shared" si="978"/>
        <v>47518.6</v>
      </c>
      <c r="U5100" s="11">
        <f t="shared" si="979"/>
        <v>-29554.700000000004</v>
      </c>
      <c r="V5100" s="11">
        <f t="shared" si="980"/>
        <v>28198.6</v>
      </c>
      <c r="W5100" s="12">
        <f t="shared" si="981"/>
        <v>0.59342236513702007</v>
      </c>
      <c r="X5100" s="11">
        <f t="shared" si="982"/>
        <v>19320</v>
      </c>
      <c r="Y5100" s="12">
        <f t="shared" si="983"/>
        <v>0.40657763486297999</v>
      </c>
      <c r="AH5100" s="11"/>
    </row>
    <row r="5101" spans="1:34">
      <c r="A5101" s="1">
        <v>39798</v>
      </c>
      <c r="B5101" s="7" t="s">
        <v>68</v>
      </c>
      <c r="C5101" s="8" t="str">
        <f t="shared" si="984"/>
        <v>Tue</v>
      </c>
      <c r="E5101" s="10">
        <v>25</v>
      </c>
      <c r="F5101" s="9">
        <v>28982.3</v>
      </c>
      <c r="G5101" s="9">
        <v>19926.900000000001</v>
      </c>
      <c r="H5101" s="61">
        <v>12252.3</v>
      </c>
      <c r="I5101" s="9">
        <v>806.1</v>
      </c>
      <c r="J5101" s="9">
        <v>0</v>
      </c>
      <c r="K5101" s="9">
        <v>20657.599999999999</v>
      </c>
      <c r="L5101" s="16">
        <v>26822</v>
      </c>
      <c r="M5101" s="16">
        <v>1441</v>
      </c>
      <c r="O5101" s="11">
        <f t="shared" si="976"/>
        <v>110888.2</v>
      </c>
      <c r="P5101" s="11">
        <v>16917</v>
      </c>
      <c r="Q5101" s="11">
        <f t="shared" si="974"/>
        <v>3740.5999999999985</v>
      </c>
      <c r="S5101" s="11">
        <f t="shared" si="977"/>
        <v>93971.199999999997</v>
      </c>
      <c r="T5101" s="11">
        <f t="shared" si="978"/>
        <v>93971.199999999997</v>
      </c>
      <c r="U5101" s="11">
        <f t="shared" si="979"/>
        <v>46452.6</v>
      </c>
      <c r="V5101" s="11">
        <f t="shared" si="980"/>
        <v>65708.2</v>
      </c>
      <c r="W5101" s="12">
        <f t="shared" si="981"/>
        <v>0.69923763876591971</v>
      </c>
      <c r="X5101" s="11">
        <f t="shared" si="982"/>
        <v>28263</v>
      </c>
      <c r="Y5101" s="12">
        <f t="shared" si="983"/>
        <v>0.30076236123408023</v>
      </c>
      <c r="AH5101" s="11"/>
    </row>
    <row r="5102" spans="1:34">
      <c r="A5102" s="1">
        <v>39799</v>
      </c>
      <c r="B5102" s="7" t="s">
        <v>68</v>
      </c>
      <c r="C5102" s="8" t="str">
        <f t="shared" si="984"/>
        <v>Wed</v>
      </c>
      <c r="E5102" s="10">
        <v>16</v>
      </c>
      <c r="F5102" s="9">
        <v>17997.3</v>
      </c>
      <c r="G5102" s="9">
        <v>17088.099999999999</v>
      </c>
      <c r="H5102" s="61">
        <v>8665.6</v>
      </c>
      <c r="I5102" s="9">
        <v>729.6</v>
      </c>
      <c r="J5102" s="9">
        <v>0</v>
      </c>
      <c r="K5102" s="9">
        <v>3385.7</v>
      </c>
      <c r="L5102" s="16">
        <v>23816</v>
      </c>
      <c r="M5102" s="16">
        <v>1353</v>
      </c>
      <c r="O5102" s="11">
        <f t="shared" si="976"/>
        <v>73035.299999999988</v>
      </c>
      <c r="P5102" s="11">
        <v>0</v>
      </c>
      <c r="Q5102" s="11">
        <f t="shared" si="974"/>
        <v>3385.7</v>
      </c>
      <c r="S5102" s="11">
        <f t="shared" si="977"/>
        <v>73035.299999999988</v>
      </c>
      <c r="T5102" s="11">
        <f t="shared" si="978"/>
        <v>73035.299999999988</v>
      </c>
      <c r="U5102" s="11">
        <f t="shared" si="979"/>
        <v>-20935.900000000009</v>
      </c>
      <c r="V5102" s="11">
        <f t="shared" si="980"/>
        <v>47866.299999999988</v>
      </c>
      <c r="W5102" s="12">
        <f t="shared" si="981"/>
        <v>0.65538582028142556</v>
      </c>
      <c r="X5102" s="11">
        <f t="shared" si="982"/>
        <v>25169</v>
      </c>
      <c r="Y5102" s="12">
        <f t="shared" si="983"/>
        <v>0.3446141797185745</v>
      </c>
      <c r="AH5102" s="11"/>
    </row>
    <row r="5103" spans="1:34">
      <c r="A5103" s="1">
        <v>39800</v>
      </c>
      <c r="B5103" s="7" t="s">
        <v>68</v>
      </c>
      <c r="C5103" s="8" t="str">
        <f t="shared" si="984"/>
        <v>Thur</v>
      </c>
      <c r="E5103" s="10">
        <v>18</v>
      </c>
      <c r="F5103" s="9">
        <v>20564.7</v>
      </c>
      <c r="G5103" s="9">
        <v>17303.5</v>
      </c>
      <c r="H5103" s="61">
        <v>9105</v>
      </c>
      <c r="I5103" s="9">
        <v>742.7</v>
      </c>
      <c r="J5103" s="9">
        <v>0</v>
      </c>
      <c r="K5103" s="9">
        <v>3507.2</v>
      </c>
      <c r="L5103" s="16">
        <v>23964</v>
      </c>
      <c r="M5103" s="16">
        <v>1295</v>
      </c>
      <c r="O5103" s="11">
        <f t="shared" si="976"/>
        <v>76482.099999999991</v>
      </c>
      <c r="P5103" s="11">
        <v>0</v>
      </c>
      <c r="Q5103" s="11">
        <f t="shared" si="974"/>
        <v>3507.2</v>
      </c>
      <c r="S5103" s="11">
        <f t="shared" si="977"/>
        <v>76482.099999999991</v>
      </c>
      <c r="T5103" s="11">
        <f t="shared" si="978"/>
        <v>76482.099999999991</v>
      </c>
      <c r="U5103" s="11">
        <f t="shared" si="979"/>
        <v>3446.8000000000029</v>
      </c>
      <c r="V5103" s="11">
        <f t="shared" si="980"/>
        <v>51223.099999999991</v>
      </c>
      <c r="W5103" s="12">
        <f t="shared" si="981"/>
        <v>0.66973971687492884</v>
      </c>
      <c r="X5103" s="11">
        <f t="shared" si="982"/>
        <v>25259</v>
      </c>
      <c r="Y5103" s="12">
        <f t="shared" si="983"/>
        <v>0.33026028312507111</v>
      </c>
      <c r="AH5103" s="11"/>
    </row>
    <row r="5104" spans="1:34">
      <c r="A5104" s="1">
        <v>39801</v>
      </c>
      <c r="B5104" s="7" t="s">
        <v>68</v>
      </c>
      <c r="C5104" s="8" t="str">
        <f t="shared" si="984"/>
        <v>Fri</v>
      </c>
      <c r="E5104" s="10">
        <v>10</v>
      </c>
      <c r="F5104" s="9">
        <v>11814.5</v>
      </c>
      <c r="G5104" s="9">
        <v>14193</v>
      </c>
      <c r="H5104" s="61">
        <v>5719.3</v>
      </c>
      <c r="I5104" s="9">
        <v>723</v>
      </c>
      <c r="J5104" s="9">
        <v>0</v>
      </c>
      <c r="K5104" s="9">
        <v>3280.1</v>
      </c>
      <c r="L5104" s="16">
        <v>20357</v>
      </c>
      <c r="M5104" s="16">
        <v>1405</v>
      </c>
      <c r="O5104" s="11">
        <f t="shared" si="976"/>
        <v>57491.9</v>
      </c>
      <c r="P5104" s="11">
        <v>0</v>
      </c>
      <c r="Q5104" s="11">
        <f t="shared" si="974"/>
        <v>3280.1</v>
      </c>
      <c r="S5104" s="11">
        <f t="shared" si="977"/>
        <v>57491.9</v>
      </c>
      <c r="T5104" s="11">
        <f t="shared" si="978"/>
        <v>57491.9</v>
      </c>
      <c r="U5104" s="11">
        <f t="shared" si="979"/>
        <v>-18990.19999999999</v>
      </c>
      <c r="V5104" s="11">
        <f t="shared" si="980"/>
        <v>35729.9</v>
      </c>
      <c r="W5104" s="12">
        <f t="shared" si="981"/>
        <v>0.62147711242801162</v>
      </c>
      <c r="X5104" s="11">
        <f t="shared" si="982"/>
        <v>21762</v>
      </c>
      <c r="Y5104" s="12">
        <f t="shared" si="983"/>
        <v>0.37852288757198838</v>
      </c>
      <c r="AH5104" s="11"/>
    </row>
    <row r="5105" spans="1:34">
      <c r="A5105" s="1">
        <v>39802</v>
      </c>
      <c r="B5105" s="7" t="s">
        <v>68</v>
      </c>
      <c r="C5105" s="8" t="str">
        <f t="shared" si="984"/>
        <v>Sat</v>
      </c>
      <c r="E5105" s="10">
        <v>24</v>
      </c>
      <c r="F5105" s="9">
        <v>26682.6</v>
      </c>
      <c r="G5105" s="9">
        <v>18314.400000000001</v>
      </c>
      <c r="H5105" s="61">
        <v>11157.8</v>
      </c>
      <c r="I5105" s="9">
        <v>760.8</v>
      </c>
      <c r="J5105" s="9">
        <v>0</v>
      </c>
      <c r="K5105" s="9">
        <v>3939.3</v>
      </c>
      <c r="L5105" s="16">
        <v>26050</v>
      </c>
      <c r="M5105" s="16">
        <v>1287</v>
      </c>
      <c r="O5105" s="11">
        <f t="shared" si="976"/>
        <v>88191.900000000009</v>
      </c>
      <c r="P5105" s="11">
        <v>0</v>
      </c>
      <c r="Q5105" s="11">
        <f t="shared" si="974"/>
        <v>3939.3</v>
      </c>
      <c r="S5105" s="11">
        <f t="shared" si="977"/>
        <v>88191.900000000009</v>
      </c>
      <c r="T5105" s="11">
        <f t="shared" si="978"/>
        <v>88191.900000000009</v>
      </c>
      <c r="U5105" s="11">
        <f t="shared" si="979"/>
        <v>30700.000000000007</v>
      </c>
      <c r="V5105" s="11">
        <f t="shared" si="980"/>
        <v>60854.900000000009</v>
      </c>
      <c r="W5105" s="12">
        <f t="shared" si="981"/>
        <v>0.69002822254651508</v>
      </c>
      <c r="X5105" s="11">
        <f t="shared" si="982"/>
        <v>27337</v>
      </c>
      <c r="Y5105" s="12">
        <f t="shared" si="983"/>
        <v>0.30997177745348492</v>
      </c>
      <c r="AH5105" s="11"/>
    </row>
    <row r="5106" spans="1:34">
      <c r="A5106" s="1">
        <v>39803</v>
      </c>
      <c r="B5106" s="7" t="s">
        <v>68</v>
      </c>
      <c r="C5106" s="8" t="str">
        <f t="shared" si="984"/>
        <v>Sun</v>
      </c>
      <c r="E5106" s="10">
        <v>28</v>
      </c>
      <c r="F5106" s="9">
        <v>38448.5</v>
      </c>
      <c r="G5106" s="9">
        <v>21221.9</v>
      </c>
      <c r="H5106" s="61">
        <v>14622.8</v>
      </c>
      <c r="I5106" s="9">
        <v>1964.5</v>
      </c>
      <c r="J5106" s="9">
        <v>156.19999999999999</v>
      </c>
      <c r="K5106" s="9">
        <v>4482.1000000000004</v>
      </c>
      <c r="L5106" s="16">
        <v>29928</v>
      </c>
      <c r="M5106" s="16">
        <v>1294</v>
      </c>
      <c r="O5106" s="11">
        <f t="shared" si="976"/>
        <v>112118</v>
      </c>
      <c r="P5106" s="11">
        <v>0</v>
      </c>
      <c r="Q5106" s="11">
        <f t="shared" si="974"/>
        <v>4482.1000000000004</v>
      </c>
      <c r="S5106" s="11">
        <f t="shared" si="977"/>
        <v>112118</v>
      </c>
      <c r="T5106" s="11">
        <f t="shared" si="978"/>
        <v>112118</v>
      </c>
      <c r="U5106" s="11">
        <f t="shared" si="979"/>
        <v>23926.099999999991</v>
      </c>
      <c r="V5106" s="11">
        <f t="shared" si="980"/>
        <v>80896</v>
      </c>
      <c r="W5106" s="12">
        <f t="shared" si="981"/>
        <v>0.72152553559642518</v>
      </c>
      <c r="X5106" s="11">
        <f t="shared" si="982"/>
        <v>31222</v>
      </c>
      <c r="Y5106" s="12">
        <f t="shared" si="983"/>
        <v>0.27847446440357482</v>
      </c>
      <c r="AH5106" s="11"/>
    </row>
    <row r="5107" spans="1:34">
      <c r="A5107" s="1">
        <v>39804</v>
      </c>
      <c r="B5107" s="7" t="s">
        <v>68</v>
      </c>
      <c r="C5107" s="8" t="str">
        <f t="shared" si="984"/>
        <v>Mon</v>
      </c>
      <c r="E5107" s="10">
        <v>39</v>
      </c>
      <c r="F5107" s="9">
        <v>51882.7</v>
      </c>
      <c r="G5107" s="9">
        <v>24654.6</v>
      </c>
      <c r="H5107" s="61">
        <v>18989.3</v>
      </c>
      <c r="I5107" s="9">
        <v>4620.5</v>
      </c>
      <c r="J5107" s="9">
        <v>265.39999999999998</v>
      </c>
      <c r="K5107" s="9">
        <v>5262.7</v>
      </c>
      <c r="L5107" s="16">
        <v>35644</v>
      </c>
      <c r="M5107" s="16">
        <v>1262</v>
      </c>
      <c r="O5107" s="11">
        <f t="shared" si="976"/>
        <v>142581.19999999998</v>
      </c>
      <c r="P5107" s="11">
        <v>0</v>
      </c>
      <c r="Q5107" s="11">
        <f t="shared" si="974"/>
        <v>5262.7</v>
      </c>
      <c r="S5107" s="11">
        <f t="shared" si="977"/>
        <v>142581.19999999998</v>
      </c>
      <c r="T5107" s="11">
        <f t="shared" si="978"/>
        <v>142581.19999999998</v>
      </c>
      <c r="U5107" s="11">
        <f t="shared" si="979"/>
        <v>30463.199999999983</v>
      </c>
      <c r="V5107" s="11">
        <f t="shared" si="980"/>
        <v>105675.19999999998</v>
      </c>
      <c r="W5107" s="12">
        <f t="shared" si="981"/>
        <v>0.74115802083304105</v>
      </c>
      <c r="X5107" s="11">
        <f t="shared" si="982"/>
        <v>36906</v>
      </c>
      <c r="Y5107" s="12">
        <f t="shared" si="983"/>
        <v>0.25884197916695895</v>
      </c>
      <c r="AH5107" s="11"/>
    </row>
    <row r="5108" spans="1:34">
      <c r="A5108" s="1">
        <v>39805</v>
      </c>
      <c r="B5108" s="7" t="s">
        <v>68</v>
      </c>
      <c r="C5108" s="8" t="str">
        <f t="shared" si="984"/>
        <v>Tue</v>
      </c>
      <c r="E5108" s="10">
        <v>33</v>
      </c>
      <c r="F5108" s="9">
        <v>38758.199999999997</v>
      </c>
      <c r="G5108" s="9">
        <v>21964.799999999999</v>
      </c>
      <c r="H5108" s="61">
        <v>15107.7</v>
      </c>
      <c r="I5108" s="9">
        <v>4620.5</v>
      </c>
      <c r="J5108" s="9">
        <v>2.9</v>
      </c>
      <c r="K5108" s="9">
        <v>3802.8</v>
      </c>
      <c r="L5108" s="16">
        <v>31363</v>
      </c>
      <c r="M5108" s="16">
        <v>1362</v>
      </c>
      <c r="O5108" s="11">
        <f t="shared" si="976"/>
        <v>116981.9</v>
      </c>
      <c r="P5108" s="11">
        <v>0</v>
      </c>
      <c r="Q5108" s="11">
        <f t="shared" si="974"/>
        <v>3802.8</v>
      </c>
      <c r="S5108" s="11">
        <f t="shared" si="977"/>
        <v>116981.9</v>
      </c>
      <c r="T5108" s="11">
        <f t="shared" si="978"/>
        <v>116981.9</v>
      </c>
      <c r="U5108" s="11">
        <f t="shared" si="979"/>
        <v>-25599.299999999988</v>
      </c>
      <c r="V5108" s="11">
        <f t="shared" si="980"/>
        <v>84256.9</v>
      </c>
      <c r="W5108" s="12">
        <f t="shared" si="981"/>
        <v>0.72025586864292679</v>
      </c>
      <c r="X5108" s="11">
        <f t="shared" si="982"/>
        <v>32725</v>
      </c>
      <c r="Y5108" s="12">
        <f t="shared" si="983"/>
        <v>0.27974413135707321</v>
      </c>
      <c r="AH5108" s="11"/>
    </row>
    <row r="5109" spans="1:34">
      <c r="A5109" s="1">
        <v>39806</v>
      </c>
      <c r="B5109" s="7" t="s">
        <v>68</v>
      </c>
      <c r="C5109" s="8" t="str">
        <f t="shared" si="984"/>
        <v>Wed</v>
      </c>
      <c r="E5109" s="10">
        <v>9</v>
      </c>
      <c r="F5109" s="9">
        <v>10929.3</v>
      </c>
      <c r="G5109" s="9">
        <v>13897.1</v>
      </c>
      <c r="H5109" s="61">
        <v>4969.7</v>
      </c>
      <c r="I5109" s="9">
        <v>2314.1</v>
      </c>
      <c r="J5109" s="9">
        <v>0</v>
      </c>
      <c r="K5109" s="9">
        <v>1669.1</v>
      </c>
      <c r="L5109" s="16">
        <v>21524</v>
      </c>
      <c r="M5109" s="16">
        <v>1497</v>
      </c>
      <c r="O5109" s="11">
        <f t="shared" si="976"/>
        <v>56800.3</v>
      </c>
      <c r="P5109" s="11">
        <v>0</v>
      </c>
      <c r="Q5109" s="11">
        <f t="shared" si="974"/>
        <v>1669.1</v>
      </c>
      <c r="S5109" s="11">
        <f t="shared" si="977"/>
        <v>56800.3</v>
      </c>
      <c r="T5109" s="11">
        <f t="shared" si="978"/>
        <v>56800.3</v>
      </c>
      <c r="U5109" s="11">
        <f t="shared" si="979"/>
        <v>-60181.599999999991</v>
      </c>
      <c r="V5109" s="11">
        <f t="shared" si="980"/>
        <v>33779.300000000003</v>
      </c>
      <c r="W5109" s="12">
        <f t="shared" si="981"/>
        <v>0.59470284487934044</v>
      </c>
      <c r="X5109" s="11">
        <f t="shared" si="982"/>
        <v>23021</v>
      </c>
      <c r="Y5109" s="12">
        <f t="shared" si="983"/>
        <v>0.40529715512065956</v>
      </c>
      <c r="AH5109" s="11"/>
    </row>
    <row r="5110" spans="1:34">
      <c r="A5110" s="1">
        <v>39807</v>
      </c>
      <c r="B5110" s="7" t="s">
        <v>68</v>
      </c>
      <c r="C5110" s="8" t="str">
        <f t="shared" si="984"/>
        <v>Thur</v>
      </c>
      <c r="E5110" s="10">
        <v>19</v>
      </c>
      <c r="F5110" s="9">
        <v>17394.599999999999</v>
      </c>
      <c r="G5110" s="9">
        <v>16064.8</v>
      </c>
      <c r="H5110" s="61">
        <v>7902.8</v>
      </c>
      <c r="I5110" s="9">
        <v>783.7</v>
      </c>
      <c r="J5110" s="9">
        <v>0</v>
      </c>
      <c r="K5110" s="9">
        <v>2139.3000000000002</v>
      </c>
      <c r="L5110" s="16">
        <v>24588</v>
      </c>
      <c r="M5110" s="16">
        <v>1462</v>
      </c>
      <c r="O5110" s="11">
        <f t="shared" si="976"/>
        <v>70335.199999999997</v>
      </c>
      <c r="P5110" s="11">
        <v>0</v>
      </c>
      <c r="Q5110" s="11">
        <f t="shared" si="974"/>
        <v>2139.3000000000002</v>
      </c>
      <c r="S5110" s="11">
        <f t="shared" si="977"/>
        <v>70335.199999999997</v>
      </c>
      <c r="T5110" s="11">
        <f t="shared" si="978"/>
        <v>70335.199999999997</v>
      </c>
      <c r="U5110" s="11">
        <f t="shared" si="979"/>
        <v>13534.899999999994</v>
      </c>
      <c r="V5110" s="11">
        <f t="shared" si="980"/>
        <v>44285.2</v>
      </c>
      <c r="W5110" s="12">
        <f t="shared" si="981"/>
        <v>0.62963068278756584</v>
      </c>
      <c r="X5110" s="11">
        <f t="shared" si="982"/>
        <v>26050</v>
      </c>
      <c r="Y5110" s="12">
        <f t="shared" si="983"/>
        <v>0.37036931721243421</v>
      </c>
      <c r="AH5110" s="11"/>
    </row>
    <row r="5111" spans="1:34">
      <c r="A5111" s="1">
        <v>39808</v>
      </c>
      <c r="B5111" s="7" t="s">
        <v>68</v>
      </c>
      <c r="C5111" s="8" t="str">
        <f t="shared" si="984"/>
        <v>Fri</v>
      </c>
      <c r="E5111" s="10">
        <v>24</v>
      </c>
      <c r="F5111" s="9">
        <v>23393.1</v>
      </c>
      <c r="G5111" s="9">
        <v>17748.5</v>
      </c>
      <c r="H5111" s="61">
        <v>9809.7000000000007</v>
      </c>
      <c r="I5111" s="9">
        <v>878.3</v>
      </c>
      <c r="J5111" s="9">
        <v>0</v>
      </c>
      <c r="K5111" s="9">
        <v>2118.6999999999998</v>
      </c>
      <c r="L5111" s="16">
        <v>27410</v>
      </c>
      <c r="M5111" s="16">
        <v>1344</v>
      </c>
      <c r="O5111" s="11">
        <f t="shared" si="976"/>
        <v>82702.3</v>
      </c>
      <c r="P5111" s="11">
        <v>0</v>
      </c>
      <c r="Q5111" s="11">
        <f t="shared" si="974"/>
        <v>2118.6999999999998</v>
      </c>
      <c r="S5111" s="11">
        <f t="shared" si="977"/>
        <v>82702.3</v>
      </c>
      <c r="T5111" s="11">
        <f t="shared" si="978"/>
        <v>82702.3</v>
      </c>
      <c r="U5111" s="11">
        <f t="shared" si="979"/>
        <v>12367.100000000006</v>
      </c>
      <c r="V5111" s="11">
        <f t="shared" si="980"/>
        <v>53948.3</v>
      </c>
      <c r="W5111" s="12">
        <f t="shared" si="981"/>
        <v>0.65231922207725779</v>
      </c>
      <c r="X5111" s="11">
        <f t="shared" si="982"/>
        <v>28754</v>
      </c>
      <c r="Y5111" s="12">
        <f t="shared" si="983"/>
        <v>0.34768077792274216</v>
      </c>
      <c r="AH5111" s="11"/>
    </row>
    <row r="5112" spans="1:34">
      <c r="A5112" s="1">
        <v>39809</v>
      </c>
      <c r="B5112" s="7" t="s">
        <v>68</v>
      </c>
      <c r="C5112" s="8" t="str">
        <f t="shared" si="984"/>
        <v>Sat</v>
      </c>
      <c r="E5112" s="10">
        <v>10</v>
      </c>
      <c r="F5112" s="9">
        <v>6818.9</v>
      </c>
      <c r="G5112" s="9">
        <v>12917.3</v>
      </c>
      <c r="H5112" s="61">
        <v>4103.5</v>
      </c>
      <c r="I5112" s="9">
        <v>766.9</v>
      </c>
      <c r="J5112" s="9">
        <v>0</v>
      </c>
      <c r="K5112" s="9">
        <v>1569.8</v>
      </c>
      <c r="L5112" s="16">
        <v>19346</v>
      </c>
      <c r="M5112" s="16">
        <v>1307</v>
      </c>
      <c r="O5112" s="11">
        <f t="shared" si="976"/>
        <v>46829.399999999994</v>
      </c>
      <c r="P5112" s="11">
        <v>0</v>
      </c>
      <c r="Q5112" s="11">
        <f t="shared" si="974"/>
        <v>1569.8</v>
      </c>
      <c r="S5112" s="11">
        <f t="shared" si="977"/>
        <v>46829.399999999994</v>
      </c>
      <c r="T5112" s="11">
        <f t="shared" si="978"/>
        <v>46829.399999999994</v>
      </c>
      <c r="U5112" s="11">
        <f t="shared" si="979"/>
        <v>-35872.900000000009</v>
      </c>
      <c r="V5112" s="11">
        <f t="shared" si="980"/>
        <v>26176.399999999998</v>
      </c>
      <c r="W5112" s="12">
        <f t="shared" si="981"/>
        <v>0.55897363621998153</v>
      </c>
      <c r="X5112" s="11">
        <f t="shared" si="982"/>
        <v>20653</v>
      </c>
      <c r="Y5112" s="12">
        <f t="shared" si="983"/>
        <v>0.44102636378001858</v>
      </c>
      <c r="AH5112" s="11"/>
    </row>
    <row r="5113" spans="1:34">
      <c r="A5113" s="1">
        <v>39810</v>
      </c>
      <c r="B5113" s="7" t="s">
        <v>68</v>
      </c>
      <c r="C5113" s="8" t="str">
        <f t="shared" si="984"/>
        <v>Sun</v>
      </c>
      <c r="E5113" s="10">
        <v>3</v>
      </c>
      <c r="F5113" s="9">
        <v>6055.2</v>
      </c>
      <c r="G5113" s="9">
        <v>12084.1</v>
      </c>
      <c r="H5113" s="61">
        <v>3703.7</v>
      </c>
      <c r="I5113" s="9">
        <v>704.3</v>
      </c>
      <c r="J5113" s="9">
        <v>0</v>
      </c>
      <c r="K5113" s="9">
        <v>1600.6</v>
      </c>
      <c r="L5113" s="16">
        <v>18426</v>
      </c>
      <c r="M5113" s="16">
        <v>1204</v>
      </c>
      <c r="O5113" s="11">
        <f t="shared" si="976"/>
        <v>43777.899999999994</v>
      </c>
      <c r="P5113" s="11">
        <v>0</v>
      </c>
      <c r="Q5113" s="11">
        <f t="shared" si="974"/>
        <v>1600.6</v>
      </c>
      <c r="S5113" s="11">
        <f t="shared" si="977"/>
        <v>43777.899999999994</v>
      </c>
      <c r="T5113" s="11">
        <f t="shared" si="978"/>
        <v>43777.899999999994</v>
      </c>
      <c r="U5113" s="11">
        <f t="shared" si="979"/>
        <v>-3051.5</v>
      </c>
      <c r="V5113" s="11">
        <f t="shared" si="980"/>
        <v>24147.899999999998</v>
      </c>
      <c r="W5113" s="12">
        <f t="shared" si="981"/>
        <v>0.55160023664908553</v>
      </c>
      <c r="X5113" s="11">
        <f t="shared" si="982"/>
        <v>19630</v>
      </c>
      <c r="Y5113" s="12">
        <f t="shared" si="983"/>
        <v>0.44839976335091458</v>
      </c>
      <c r="AH5113" s="11"/>
    </row>
    <row r="5114" spans="1:34">
      <c r="A5114" s="1">
        <v>39811</v>
      </c>
      <c r="B5114" s="7" t="s">
        <v>68</v>
      </c>
      <c r="C5114" s="8" t="str">
        <f t="shared" si="984"/>
        <v>Mon</v>
      </c>
      <c r="E5114" s="10">
        <v>17</v>
      </c>
      <c r="F5114" s="9">
        <v>15473.9</v>
      </c>
      <c r="G5114" s="9">
        <v>15874.1</v>
      </c>
      <c r="H5114" s="61">
        <v>7802.5</v>
      </c>
      <c r="I5114" s="9">
        <v>708.3</v>
      </c>
      <c r="J5114" s="9">
        <v>0</v>
      </c>
      <c r="K5114" s="9">
        <v>3524.5</v>
      </c>
      <c r="L5114" s="16">
        <v>24528</v>
      </c>
      <c r="M5114" s="16">
        <v>1381</v>
      </c>
      <c r="O5114" s="11">
        <f t="shared" si="976"/>
        <v>69292.3</v>
      </c>
      <c r="P5114" s="11">
        <v>0</v>
      </c>
      <c r="Q5114" s="11">
        <f t="shared" si="974"/>
        <v>3524.5</v>
      </c>
      <c r="S5114" s="11">
        <f t="shared" si="977"/>
        <v>69292.3</v>
      </c>
      <c r="T5114" s="11">
        <f t="shared" si="978"/>
        <v>69292.3</v>
      </c>
      <c r="U5114" s="11">
        <f t="shared" si="979"/>
        <v>25514.400000000009</v>
      </c>
      <c r="V5114" s="11">
        <f t="shared" si="980"/>
        <v>43383.3</v>
      </c>
      <c r="W5114" s="12">
        <f t="shared" si="981"/>
        <v>0.62609121071172413</v>
      </c>
      <c r="X5114" s="11">
        <f t="shared" si="982"/>
        <v>25909</v>
      </c>
      <c r="Y5114" s="12">
        <f t="shared" si="983"/>
        <v>0.37390878928827587</v>
      </c>
      <c r="AH5114" s="11"/>
    </row>
    <row r="5115" spans="1:34">
      <c r="A5115" s="1">
        <v>39812</v>
      </c>
      <c r="B5115" s="7" t="s">
        <v>68</v>
      </c>
      <c r="C5115" s="8" t="str">
        <f t="shared" si="984"/>
        <v>Tue</v>
      </c>
      <c r="E5115" s="10">
        <v>18</v>
      </c>
      <c r="F5115" s="9">
        <v>18685.599999999999</v>
      </c>
      <c r="G5115" s="9">
        <v>16776.2</v>
      </c>
      <c r="H5115" s="61">
        <v>8140.3</v>
      </c>
      <c r="I5115" s="9">
        <v>713.4</v>
      </c>
      <c r="J5115" s="9">
        <v>0</v>
      </c>
      <c r="K5115" s="9">
        <v>3462.1</v>
      </c>
      <c r="L5115" s="16">
        <v>23162</v>
      </c>
      <c r="M5115" s="16">
        <v>1489</v>
      </c>
      <c r="O5115" s="11">
        <f t="shared" si="976"/>
        <v>72428.600000000006</v>
      </c>
      <c r="P5115" s="11">
        <v>0</v>
      </c>
      <c r="Q5115" s="11">
        <f t="shared" si="974"/>
        <v>3462.1</v>
      </c>
      <c r="S5115" s="11">
        <f t="shared" si="977"/>
        <v>72428.600000000006</v>
      </c>
      <c r="T5115" s="11">
        <f t="shared" si="978"/>
        <v>72428.600000000006</v>
      </c>
      <c r="U5115" s="11">
        <f t="shared" si="979"/>
        <v>3136.3000000000029</v>
      </c>
      <c r="V5115" s="11">
        <f t="shared" si="980"/>
        <v>47777.600000000006</v>
      </c>
      <c r="W5115" s="12">
        <f t="shared" si="981"/>
        <v>0.65965102183391644</v>
      </c>
      <c r="X5115" s="11">
        <f t="shared" si="982"/>
        <v>24651</v>
      </c>
      <c r="Y5115" s="12">
        <f t="shared" si="983"/>
        <v>0.34034897816608356</v>
      </c>
      <c r="AH5115" s="11"/>
    </row>
    <row r="5116" spans="1:34">
      <c r="A5116" s="1">
        <v>39813</v>
      </c>
      <c r="B5116" s="7" t="s">
        <v>68</v>
      </c>
      <c r="C5116" s="8" t="str">
        <f t="shared" si="984"/>
        <v>Wed</v>
      </c>
      <c r="E5116" s="10">
        <v>29</v>
      </c>
      <c r="F5116" s="9">
        <v>39274.199999999997</v>
      </c>
      <c r="G5116" s="9">
        <v>21440.6</v>
      </c>
      <c r="H5116" s="61">
        <v>14130.7</v>
      </c>
      <c r="I5116" s="9">
        <v>738.8</v>
      </c>
      <c r="J5116" s="9">
        <v>32.6</v>
      </c>
      <c r="K5116" s="9">
        <v>4164.3999999999996</v>
      </c>
      <c r="L5116" s="16">
        <v>29248</v>
      </c>
      <c r="M5116" s="16">
        <v>1472</v>
      </c>
      <c r="O5116" s="11">
        <f t="shared" si="976"/>
        <v>110501.3</v>
      </c>
      <c r="P5116" s="11">
        <v>0</v>
      </c>
      <c r="Q5116" s="11">
        <f t="shared" si="974"/>
        <v>4164.3999999999996</v>
      </c>
      <c r="S5116" s="11">
        <f t="shared" si="977"/>
        <v>110501.3</v>
      </c>
      <c r="T5116" s="11">
        <f t="shared" si="978"/>
        <v>110501.3</v>
      </c>
      <c r="U5116" s="11">
        <f t="shared" si="979"/>
        <v>38072.699999999997</v>
      </c>
      <c r="V5116" s="11">
        <f t="shared" si="980"/>
        <v>79781.3</v>
      </c>
      <c r="W5116" s="12">
        <f t="shared" si="981"/>
        <v>0.72199422088246923</v>
      </c>
      <c r="X5116" s="11">
        <f t="shared" si="982"/>
        <v>30720</v>
      </c>
      <c r="Y5116" s="12">
        <f t="shared" si="983"/>
        <v>0.27800577911753072</v>
      </c>
      <c r="AH5116" s="11"/>
    </row>
    <row r="5117" spans="1:34">
      <c r="A5117" s="1">
        <v>39814</v>
      </c>
      <c r="B5117" s="7" t="s">
        <v>57</v>
      </c>
      <c r="C5117" s="8" t="str">
        <f t="shared" si="984"/>
        <v>Thur</v>
      </c>
      <c r="E5117" s="10">
        <v>36</v>
      </c>
      <c r="F5117" s="9">
        <v>42215.3</v>
      </c>
      <c r="G5117" s="9">
        <v>21981.1</v>
      </c>
      <c r="H5117" s="61">
        <v>15317.5</v>
      </c>
      <c r="I5117" s="9">
        <v>2498.1999999999998</v>
      </c>
      <c r="J5117" s="9">
        <v>0</v>
      </c>
      <c r="K5117" s="9">
        <v>4427.1000000000004</v>
      </c>
      <c r="L5117" s="16">
        <v>30351</v>
      </c>
      <c r="M5117" s="16">
        <v>1218</v>
      </c>
      <c r="O5117" s="11">
        <f t="shared" si="976"/>
        <v>118008.2</v>
      </c>
      <c r="P5117" s="11">
        <v>0</v>
      </c>
      <c r="Q5117" s="11">
        <f t="shared" si="974"/>
        <v>4427.1000000000004</v>
      </c>
      <c r="S5117" s="11">
        <f t="shared" ref="S5117:S5180" si="985">O5117-P5117</f>
        <v>118008.2</v>
      </c>
      <c r="T5117" s="11">
        <f t="shared" ref="T5117:T5180" si="986">SUM(L5117:M5117,V5117)</f>
        <v>118008.2</v>
      </c>
      <c r="U5117" s="11">
        <f t="shared" ref="U5117:U5147" si="987">S5117-S5116</f>
        <v>7506.8999999999942</v>
      </c>
      <c r="V5117" s="11">
        <f t="shared" ref="V5117:V5147" si="988">SUM(F5117:K5117)-P5117</f>
        <v>86439.2</v>
      </c>
      <c r="W5117" s="12">
        <f t="shared" ref="W5117:W5147" si="989">V5117/S5117</f>
        <v>0.73248469174176034</v>
      </c>
      <c r="X5117" s="11">
        <f t="shared" ref="X5117:X5147" si="990">SUM(L5117:M5117)</f>
        <v>31569</v>
      </c>
      <c r="Y5117" s="12">
        <f t="shared" ref="Y5117:Y5147" si="991">X5117/S5117</f>
        <v>0.26751530825823971</v>
      </c>
      <c r="AA5117" s="9">
        <f>INTERCEPT(T5117:T5147,E5117:E5147)</f>
        <v>25041.015785347015</v>
      </c>
      <c r="AB5117" s="9">
        <f>SLOPE(T5117:T5147,E5117:E5147)</f>
        <v>2909.8877156194158</v>
      </c>
      <c r="AC5117" s="12">
        <f>RSQ(T5117:T5147,E5117:E5147)</f>
        <v>0.90587902647802865</v>
      </c>
      <c r="AD5117" s="9">
        <f>AA5117+(AB5117*55)</f>
        <v>185084.84014441486</v>
      </c>
      <c r="AE5117" s="10">
        <f>SUM(E5117:E5147)</f>
        <v>919</v>
      </c>
      <c r="AH5117" s="11"/>
    </row>
    <row r="5118" spans="1:34">
      <c r="A5118" s="1">
        <v>39815</v>
      </c>
      <c r="B5118" s="7" t="s">
        <v>57</v>
      </c>
      <c r="C5118" s="8" t="str">
        <f t="shared" si="984"/>
        <v>Fri</v>
      </c>
      <c r="E5118" s="10">
        <v>28</v>
      </c>
      <c r="F5118" s="9">
        <v>34429.599999999999</v>
      </c>
      <c r="G5118" s="9">
        <v>20646.8</v>
      </c>
      <c r="H5118" s="61">
        <v>13456.2</v>
      </c>
      <c r="I5118" s="9">
        <v>1448.3</v>
      </c>
      <c r="J5118" s="9">
        <v>0</v>
      </c>
      <c r="K5118" s="9">
        <v>4028.1</v>
      </c>
      <c r="L5118" s="16">
        <v>28773</v>
      </c>
      <c r="M5118" s="16">
        <v>1292</v>
      </c>
      <c r="O5118" s="11">
        <f t="shared" si="976"/>
        <v>104074</v>
      </c>
      <c r="P5118" s="11">
        <v>0</v>
      </c>
      <c r="Q5118" s="11">
        <f t="shared" si="974"/>
        <v>4028.1</v>
      </c>
      <c r="S5118" s="11">
        <f t="shared" si="985"/>
        <v>104074</v>
      </c>
      <c r="T5118" s="11">
        <f t="shared" si="986"/>
        <v>104074</v>
      </c>
      <c r="U5118" s="11">
        <f t="shared" si="987"/>
        <v>-13934.199999999997</v>
      </c>
      <c r="V5118" s="11">
        <f t="shared" si="988"/>
        <v>74009</v>
      </c>
      <c r="W5118" s="12">
        <f t="shared" si="989"/>
        <v>0.71111901147260603</v>
      </c>
      <c r="X5118" s="11">
        <f t="shared" si="990"/>
        <v>30065</v>
      </c>
      <c r="Y5118" s="12">
        <f t="shared" si="991"/>
        <v>0.28888098852739397</v>
      </c>
      <c r="AA5118" s="11"/>
      <c r="AH5118" s="11"/>
    </row>
    <row r="5119" spans="1:34">
      <c r="A5119" s="1">
        <v>39816</v>
      </c>
      <c r="B5119" s="7" t="s">
        <v>57</v>
      </c>
      <c r="C5119" s="8" t="str">
        <f t="shared" si="984"/>
        <v>Sat</v>
      </c>
      <c r="E5119" s="10">
        <v>26</v>
      </c>
      <c r="F5119" s="9">
        <v>26525.1</v>
      </c>
      <c r="G5119" s="9">
        <v>18832.599999999999</v>
      </c>
      <c r="H5119" s="61">
        <v>11155.9</v>
      </c>
      <c r="I5119" s="9">
        <v>829.8</v>
      </c>
      <c r="J5119" s="9">
        <v>0</v>
      </c>
      <c r="K5119" s="9">
        <v>3780.6</v>
      </c>
      <c r="L5119" s="16">
        <v>26671</v>
      </c>
      <c r="M5119" s="16">
        <v>1332</v>
      </c>
      <c r="O5119" s="11">
        <f t="shared" si="976"/>
        <v>89127</v>
      </c>
      <c r="P5119" s="11">
        <v>0</v>
      </c>
      <c r="Q5119" s="11">
        <f t="shared" si="974"/>
        <v>3780.6</v>
      </c>
      <c r="S5119" s="11">
        <f t="shared" si="985"/>
        <v>89127</v>
      </c>
      <c r="T5119" s="11">
        <f t="shared" si="986"/>
        <v>89127</v>
      </c>
      <c r="U5119" s="11">
        <f t="shared" si="987"/>
        <v>-14947</v>
      </c>
      <c r="V5119" s="11">
        <f t="shared" si="988"/>
        <v>61124</v>
      </c>
      <c r="W5119" s="12">
        <f t="shared" si="989"/>
        <v>0.68580789210901294</v>
      </c>
      <c r="X5119" s="11">
        <f t="shared" si="990"/>
        <v>28003</v>
      </c>
      <c r="Y5119" s="12">
        <f t="shared" si="991"/>
        <v>0.314192107890987</v>
      </c>
      <c r="AA5119" s="11"/>
      <c r="AH5119" s="11"/>
    </row>
    <row r="5120" spans="1:34">
      <c r="A5120" s="1">
        <v>39817</v>
      </c>
      <c r="B5120" s="7" t="s">
        <v>57</v>
      </c>
      <c r="C5120" s="8" t="str">
        <f t="shared" si="984"/>
        <v>Sun</v>
      </c>
      <c r="E5120" s="10">
        <v>20</v>
      </c>
      <c r="F5120" s="9">
        <v>19887.2</v>
      </c>
      <c r="G5120" s="9">
        <v>17166.400000000001</v>
      </c>
      <c r="H5120" s="61">
        <v>8824.4</v>
      </c>
      <c r="I5120" s="9">
        <v>754.2</v>
      </c>
      <c r="J5120" s="9">
        <v>0</v>
      </c>
      <c r="K5120" s="9">
        <v>3619.1</v>
      </c>
      <c r="L5120" s="16">
        <v>24047</v>
      </c>
      <c r="M5120" s="16">
        <v>1393</v>
      </c>
      <c r="O5120" s="11">
        <f t="shared" si="976"/>
        <v>75691.3</v>
      </c>
      <c r="P5120" s="11">
        <v>0</v>
      </c>
      <c r="Q5120" s="11">
        <f t="shared" si="974"/>
        <v>3619.1</v>
      </c>
      <c r="S5120" s="11">
        <f t="shared" si="985"/>
        <v>75691.3</v>
      </c>
      <c r="T5120" s="11">
        <f t="shared" si="986"/>
        <v>75691.3</v>
      </c>
      <c r="U5120" s="11">
        <f t="shared" si="987"/>
        <v>-13435.699999999997</v>
      </c>
      <c r="V5120" s="11">
        <f t="shared" si="988"/>
        <v>50251.3</v>
      </c>
      <c r="W5120" s="12">
        <f t="shared" si="989"/>
        <v>0.66389796449525906</v>
      </c>
      <c r="X5120" s="11">
        <f t="shared" si="990"/>
        <v>25440</v>
      </c>
      <c r="Y5120" s="12">
        <f t="shared" si="991"/>
        <v>0.33610203550474094</v>
      </c>
      <c r="AA5120" s="11"/>
      <c r="AH5120" s="11"/>
    </row>
    <row r="5121" spans="1:34">
      <c r="A5121" s="1">
        <v>39818</v>
      </c>
      <c r="B5121" s="7" t="s">
        <v>57</v>
      </c>
      <c r="C5121" s="8" t="str">
        <f t="shared" si="984"/>
        <v>Mon</v>
      </c>
      <c r="E5121" s="10">
        <v>17</v>
      </c>
      <c r="F5121" s="9">
        <v>19912.2</v>
      </c>
      <c r="G5121" s="9">
        <v>17212.8</v>
      </c>
      <c r="H5121" s="61">
        <v>9058</v>
      </c>
      <c r="I5121" s="9">
        <v>811.9</v>
      </c>
      <c r="J5121" s="9">
        <v>0</v>
      </c>
      <c r="K5121" s="9">
        <v>3595.3</v>
      </c>
      <c r="L5121" s="16">
        <v>23674</v>
      </c>
      <c r="M5121" s="16">
        <v>1407</v>
      </c>
      <c r="O5121" s="11">
        <f t="shared" si="976"/>
        <v>75671.200000000012</v>
      </c>
      <c r="P5121" s="11">
        <v>0</v>
      </c>
      <c r="Q5121" s="11">
        <f t="shared" si="974"/>
        <v>3595.3</v>
      </c>
      <c r="S5121" s="11">
        <f t="shared" si="985"/>
        <v>75671.200000000012</v>
      </c>
      <c r="T5121" s="11">
        <f t="shared" si="986"/>
        <v>75671.200000000012</v>
      </c>
      <c r="U5121" s="11">
        <f t="shared" si="987"/>
        <v>-20.099999999991269</v>
      </c>
      <c r="V5121" s="11">
        <f t="shared" si="988"/>
        <v>50590.200000000004</v>
      </c>
      <c r="W5121" s="12">
        <f t="shared" si="989"/>
        <v>0.66855289727135281</v>
      </c>
      <c r="X5121" s="11">
        <f t="shared" si="990"/>
        <v>25081</v>
      </c>
      <c r="Y5121" s="12">
        <f t="shared" si="991"/>
        <v>0.33144710272864703</v>
      </c>
      <c r="AA5121" s="11"/>
      <c r="AH5121" s="11"/>
    </row>
    <row r="5122" spans="1:34">
      <c r="A5122" s="1">
        <v>39819</v>
      </c>
      <c r="B5122" s="7" t="s">
        <v>57</v>
      </c>
      <c r="C5122" s="8" t="str">
        <f t="shared" si="984"/>
        <v>Tue</v>
      </c>
      <c r="E5122" s="10">
        <v>29</v>
      </c>
      <c r="F5122" s="9">
        <v>34734.400000000001</v>
      </c>
      <c r="G5122" s="9">
        <v>20989.599999999999</v>
      </c>
      <c r="H5122" s="61">
        <v>14177.1</v>
      </c>
      <c r="I5122" s="9">
        <v>2514.8000000000002</v>
      </c>
      <c r="J5122" s="9">
        <v>0</v>
      </c>
      <c r="K5122" s="9">
        <v>4146.2</v>
      </c>
      <c r="L5122" s="16">
        <v>28235</v>
      </c>
      <c r="M5122" s="16">
        <v>1310</v>
      </c>
      <c r="O5122" s="11">
        <f t="shared" si="976"/>
        <v>106107.1</v>
      </c>
      <c r="P5122" s="11">
        <v>0</v>
      </c>
      <c r="Q5122" s="11">
        <f t="shared" si="974"/>
        <v>4146.2</v>
      </c>
      <c r="S5122" s="11">
        <f t="shared" si="985"/>
        <v>106107.1</v>
      </c>
      <c r="T5122" s="11">
        <f t="shared" si="986"/>
        <v>106107.1</v>
      </c>
      <c r="U5122" s="11">
        <f t="shared" si="987"/>
        <v>30435.899999999994</v>
      </c>
      <c r="V5122" s="11">
        <f t="shared" si="988"/>
        <v>76562.100000000006</v>
      </c>
      <c r="W5122" s="12">
        <f t="shared" si="989"/>
        <v>0.72155491951057005</v>
      </c>
      <c r="X5122" s="11">
        <f t="shared" si="990"/>
        <v>29545</v>
      </c>
      <c r="Y5122" s="12">
        <f t="shared" si="991"/>
        <v>0.27844508048943001</v>
      </c>
      <c r="AA5122" s="11"/>
      <c r="AH5122" s="11"/>
    </row>
    <row r="5123" spans="1:34">
      <c r="A5123" s="1">
        <v>39820</v>
      </c>
      <c r="B5123" s="7" t="s">
        <v>57</v>
      </c>
      <c r="C5123" s="8" t="str">
        <f t="shared" si="984"/>
        <v>Wed</v>
      </c>
      <c r="E5123" s="10">
        <v>21</v>
      </c>
      <c r="F5123" s="9">
        <v>28691.7</v>
      </c>
      <c r="G5123" s="9">
        <v>19221.099999999999</v>
      </c>
      <c r="H5123" s="61">
        <v>12172.2</v>
      </c>
      <c r="I5123" s="9">
        <v>2036.8</v>
      </c>
      <c r="J5123" s="9">
        <v>0</v>
      </c>
      <c r="K5123" s="9">
        <v>3656.4</v>
      </c>
      <c r="L5123" s="16">
        <v>27312</v>
      </c>
      <c r="M5123" s="16">
        <v>1289</v>
      </c>
      <c r="O5123" s="11">
        <f t="shared" si="976"/>
        <v>94379.199999999997</v>
      </c>
      <c r="P5123" s="11">
        <v>0</v>
      </c>
      <c r="Q5123" s="11">
        <f t="shared" si="974"/>
        <v>3656.4</v>
      </c>
      <c r="S5123" s="11">
        <f t="shared" si="985"/>
        <v>94379.199999999997</v>
      </c>
      <c r="T5123" s="11">
        <f t="shared" si="986"/>
        <v>94379.199999999997</v>
      </c>
      <c r="U5123" s="11">
        <f t="shared" si="987"/>
        <v>-11727.900000000009</v>
      </c>
      <c r="V5123" s="11">
        <f t="shared" si="988"/>
        <v>65778.2</v>
      </c>
      <c r="W5123" s="12">
        <f t="shared" si="989"/>
        <v>0.69695653279536163</v>
      </c>
      <c r="X5123" s="11">
        <f t="shared" si="990"/>
        <v>28601</v>
      </c>
      <c r="Y5123" s="12">
        <f t="shared" si="991"/>
        <v>0.30304346720463832</v>
      </c>
      <c r="AA5123" s="11"/>
      <c r="AH5123" s="11"/>
    </row>
    <row r="5124" spans="1:34">
      <c r="A5124" s="1">
        <v>39821</v>
      </c>
      <c r="B5124" s="7" t="s">
        <v>57</v>
      </c>
      <c r="C5124" s="8" t="str">
        <f t="shared" si="984"/>
        <v>Thur</v>
      </c>
      <c r="E5124" s="10">
        <v>26</v>
      </c>
      <c r="F5124" s="9">
        <v>34332.5</v>
      </c>
      <c r="G5124" s="9">
        <v>20857.900000000001</v>
      </c>
      <c r="H5124" s="61">
        <v>14208.4</v>
      </c>
      <c r="I5124" s="9">
        <v>2501.5</v>
      </c>
      <c r="J5124" s="9">
        <v>20.2</v>
      </c>
      <c r="K5124" s="9">
        <v>15713</v>
      </c>
      <c r="L5124" s="16">
        <v>29615</v>
      </c>
      <c r="M5124" s="16">
        <v>1570</v>
      </c>
      <c r="O5124" s="11">
        <f t="shared" si="976"/>
        <v>118818.5</v>
      </c>
      <c r="P5124" s="11">
        <v>11425</v>
      </c>
      <c r="Q5124" s="11">
        <f t="shared" ref="Q5124:Q5187" si="992">K5124-P5124</f>
        <v>4288</v>
      </c>
      <c r="S5124" s="11">
        <f t="shared" si="985"/>
        <v>107393.5</v>
      </c>
      <c r="T5124" s="11">
        <f t="shared" si="986"/>
        <v>107393.5</v>
      </c>
      <c r="U5124" s="11">
        <f t="shared" si="987"/>
        <v>13014.300000000003</v>
      </c>
      <c r="V5124" s="11">
        <f t="shared" si="988"/>
        <v>76208.5</v>
      </c>
      <c r="W5124" s="12">
        <f t="shared" si="989"/>
        <v>0.70961929725728279</v>
      </c>
      <c r="X5124" s="11">
        <f t="shared" si="990"/>
        <v>31185</v>
      </c>
      <c r="Y5124" s="12">
        <f t="shared" si="991"/>
        <v>0.29038070274271721</v>
      </c>
      <c r="AA5124" s="11"/>
      <c r="AH5124" s="11"/>
    </row>
    <row r="5125" spans="1:34">
      <c r="A5125" s="1">
        <v>39822</v>
      </c>
      <c r="B5125" s="7" t="s">
        <v>57</v>
      </c>
      <c r="C5125" s="8" t="str">
        <f t="shared" si="984"/>
        <v>Fri</v>
      </c>
      <c r="E5125" s="10">
        <v>30</v>
      </c>
      <c r="F5125" s="9">
        <v>33553.9</v>
      </c>
      <c r="G5125" s="9">
        <v>20481.400000000001</v>
      </c>
      <c r="H5125" s="61">
        <v>14230.1</v>
      </c>
      <c r="I5125" s="9">
        <v>2109.6</v>
      </c>
      <c r="J5125" s="9">
        <v>0</v>
      </c>
      <c r="K5125" s="9">
        <v>38447.1</v>
      </c>
      <c r="L5125" s="16">
        <v>30769</v>
      </c>
      <c r="M5125" s="16">
        <v>1143</v>
      </c>
      <c r="O5125" s="11">
        <f t="shared" si="976"/>
        <v>140734.1</v>
      </c>
      <c r="P5125" s="11">
        <v>34390</v>
      </c>
      <c r="Q5125" s="11">
        <f t="shared" si="992"/>
        <v>4057.0999999999985</v>
      </c>
      <c r="S5125" s="11">
        <f t="shared" si="985"/>
        <v>106344.1</v>
      </c>
      <c r="T5125" s="11">
        <f t="shared" si="986"/>
        <v>106344.1</v>
      </c>
      <c r="U5125" s="11">
        <f t="shared" si="987"/>
        <v>-1049.3999999999942</v>
      </c>
      <c r="V5125" s="11">
        <f t="shared" si="988"/>
        <v>74432.100000000006</v>
      </c>
      <c r="W5125" s="12">
        <f t="shared" si="989"/>
        <v>0.69991753186119399</v>
      </c>
      <c r="X5125" s="11">
        <f t="shared" si="990"/>
        <v>31912</v>
      </c>
      <c r="Y5125" s="12">
        <f t="shared" si="991"/>
        <v>0.30008246813880601</v>
      </c>
      <c r="AA5125" s="11"/>
      <c r="AH5125" s="11"/>
    </row>
    <row r="5126" spans="1:34">
      <c r="A5126" s="1">
        <v>39823</v>
      </c>
      <c r="B5126" s="7" t="s">
        <v>57</v>
      </c>
      <c r="C5126" s="8" t="str">
        <f t="shared" si="984"/>
        <v>Sat</v>
      </c>
      <c r="E5126" s="10">
        <v>16</v>
      </c>
      <c r="F5126" s="9">
        <v>14622.5</v>
      </c>
      <c r="G5126" s="9">
        <v>14577.1</v>
      </c>
      <c r="H5126" s="61">
        <v>7125.1</v>
      </c>
      <c r="I5126" s="9">
        <v>2965.3</v>
      </c>
      <c r="J5126" s="9">
        <v>0</v>
      </c>
      <c r="K5126" s="9">
        <v>26885.599999999999</v>
      </c>
      <c r="L5126" s="16">
        <v>24045</v>
      </c>
      <c r="M5126" s="16">
        <v>1445</v>
      </c>
      <c r="O5126" s="11">
        <f t="shared" si="976"/>
        <v>91665.600000000006</v>
      </c>
      <c r="P5126" s="11">
        <v>23710</v>
      </c>
      <c r="Q5126" s="11">
        <f t="shared" si="992"/>
        <v>3175.5999999999985</v>
      </c>
      <c r="S5126" s="11">
        <f t="shared" si="985"/>
        <v>67955.600000000006</v>
      </c>
      <c r="T5126" s="11">
        <f t="shared" si="986"/>
        <v>67955.600000000006</v>
      </c>
      <c r="U5126" s="11">
        <f t="shared" si="987"/>
        <v>-38388.5</v>
      </c>
      <c r="V5126" s="11">
        <f t="shared" si="988"/>
        <v>42465.600000000006</v>
      </c>
      <c r="W5126" s="12">
        <f t="shared" si="989"/>
        <v>0.6249021419868267</v>
      </c>
      <c r="X5126" s="11">
        <f t="shared" si="990"/>
        <v>25490</v>
      </c>
      <c r="Y5126" s="12">
        <f t="shared" si="991"/>
        <v>0.3750978580131733</v>
      </c>
      <c r="AA5126" s="11"/>
      <c r="AH5126" s="11"/>
    </row>
    <row r="5127" spans="1:34">
      <c r="A5127" s="1">
        <v>39824</v>
      </c>
      <c r="B5127" s="7" t="s">
        <v>57</v>
      </c>
      <c r="C5127" s="8" t="str">
        <f t="shared" si="984"/>
        <v>Sun</v>
      </c>
      <c r="E5127" s="10">
        <v>24</v>
      </c>
      <c r="F5127" s="9">
        <v>25520.6</v>
      </c>
      <c r="G5127" s="9">
        <v>17532.2</v>
      </c>
      <c r="H5127" s="61">
        <v>11627.8</v>
      </c>
      <c r="I5127" s="9">
        <v>4266.3999999999996</v>
      </c>
      <c r="J5127" s="9">
        <v>0</v>
      </c>
      <c r="K5127" s="9">
        <v>4101.3999999999996</v>
      </c>
      <c r="L5127" s="16">
        <v>26729</v>
      </c>
      <c r="M5127" s="16">
        <v>1345</v>
      </c>
      <c r="O5127" s="11">
        <f t="shared" si="976"/>
        <v>91122.400000000009</v>
      </c>
      <c r="P5127" s="11">
        <v>0</v>
      </c>
      <c r="Q5127" s="11">
        <f t="shared" si="992"/>
        <v>4101.3999999999996</v>
      </c>
      <c r="S5127" s="11">
        <f t="shared" si="985"/>
        <v>91122.400000000009</v>
      </c>
      <c r="T5127" s="11">
        <f t="shared" si="986"/>
        <v>91122.400000000009</v>
      </c>
      <c r="U5127" s="11">
        <f t="shared" si="987"/>
        <v>23166.800000000003</v>
      </c>
      <c r="V5127" s="11">
        <f t="shared" si="988"/>
        <v>63048.400000000009</v>
      </c>
      <c r="W5127" s="12">
        <f t="shared" si="989"/>
        <v>0.69190890494543611</v>
      </c>
      <c r="X5127" s="11">
        <f t="shared" si="990"/>
        <v>28074</v>
      </c>
      <c r="Y5127" s="12">
        <f t="shared" si="991"/>
        <v>0.30809109505456395</v>
      </c>
      <c r="AA5127" s="11"/>
      <c r="AH5127" s="11"/>
    </row>
    <row r="5128" spans="1:34">
      <c r="A5128" s="1">
        <v>39825</v>
      </c>
      <c r="B5128" s="7" t="s">
        <v>57</v>
      </c>
      <c r="C5128" s="8" t="str">
        <f t="shared" si="984"/>
        <v>Mon</v>
      </c>
      <c r="E5128" s="10">
        <v>31</v>
      </c>
      <c r="F5128" s="9">
        <v>32330.3</v>
      </c>
      <c r="G5128" s="9">
        <v>19095.2</v>
      </c>
      <c r="H5128" s="61">
        <v>13538.8</v>
      </c>
      <c r="I5128" s="9">
        <v>5328.8</v>
      </c>
      <c r="J5128" s="9">
        <v>0</v>
      </c>
      <c r="K5128" s="9">
        <v>17759.900000000001</v>
      </c>
      <c r="L5128" s="16">
        <v>29073</v>
      </c>
      <c r="M5128" s="16">
        <v>1246</v>
      </c>
      <c r="O5128" s="11">
        <f t="shared" ref="O5128:O5191" si="993">SUM(F5128:M5128)</f>
        <v>118372</v>
      </c>
      <c r="P5128" s="11">
        <v>13658</v>
      </c>
      <c r="Q5128" s="11">
        <f t="shared" si="992"/>
        <v>4101.9000000000015</v>
      </c>
      <c r="S5128" s="11">
        <f t="shared" si="985"/>
        <v>104714</v>
      </c>
      <c r="T5128" s="11">
        <f t="shared" si="986"/>
        <v>104714</v>
      </c>
      <c r="U5128" s="11">
        <f t="shared" si="987"/>
        <v>13591.599999999991</v>
      </c>
      <c r="V5128" s="11">
        <f t="shared" si="988"/>
        <v>74395</v>
      </c>
      <c r="W5128" s="12">
        <f t="shared" si="989"/>
        <v>0.71045896441736545</v>
      </c>
      <c r="X5128" s="11">
        <f t="shared" si="990"/>
        <v>30319</v>
      </c>
      <c r="Y5128" s="12">
        <f t="shared" si="991"/>
        <v>0.28954103558263461</v>
      </c>
      <c r="AA5128" s="11"/>
      <c r="AH5128" s="11"/>
    </row>
    <row r="5129" spans="1:34">
      <c r="A5129" s="1">
        <v>39826</v>
      </c>
      <c r="B5129" s="7" t="s">
        <v>57</v>
      </c>
      <c r="C5129" s="8" t="str">
        <f t="shared" si="984"/>
        <v>Tue</v>
      </c>
      <c r="E5129" s="10">
        <v>30</v>
      </c>
      <c r="F5129" s="9">
        <v>37297.1</v>
      </c>
      <c r="G5129" s="9">
        <v>21339.5</v>
      </c>
      <c r="H5129" s="61">
        <v>16672.3</v>
      </c>
      <c r="I5129" s="9">
        <v>3297.1</v>
      </c>
      <c r="J5129" s="9">
        <v>12.2</v>
      </c>
      <c r="K5129" s="9">
        <v>39611.9</v>
      </c>
      <c r="L5129" s="16">
        <v>32776</v>
      </c>
      <c r="M5129" s="16">
        <v>1880</v>
      </c>
      <c r="O5129" s="11">
        <f t="shared" si="993"/>
        <v>152886.1</v>
      </c>
      <c r="P5129" s="11">
        <v>35709</v>
      </c>
      <c r="Q5129" s="11">
        <f t="shared" si="992"/>
        <v>3902.9000000000015</v>
      </c>
      <c r="S5129" s="11">
        <f t="shared" si="985"/>
        <v>117177.1</v>
      </c>
      <c r="T5129" s="11">
        <f t="shared" si="986"/>
        <v>117177.1</v>
      </c>
      <c r="U5129" s="11">
        <f t="shared" si="987"/>
        <v>12463.100000000006</v>
      </c>
      <c r="V5129" s="11">
        <f t="shared" si="988"/>
        <v>82521.100000000006</v>
      </c>
      <c r="W5129" s="12">
        <f t="shared" si="989"/>
        <v>0.70424255251239365</v>
      </c>
      <c r="X5129" s="11">
        <f t="shared" si="990"/>
        <v>34656</v>
      </c>
      <c r="Y5129" s="12">
        <f t="shared" si="991"/>
        <v>0.29575744748760635</v>
      </c>
      <c r="AA5129" s="11"/>
      <c r="AH5129" s="11"/>
    </row>
    <row r="5130" spans="1:34">
      <c r="A5130" s="1">
        <v>39827</v>
      </c>
      <c r="B5130" s="7" t="s">
        <v>57</v>
      </c>
      <c r="C5130" s="8" t="str">
        <f t="shared" si="984"/>
        <v>Wed</v>
      </c>
      <c r="E5130" s="10">
        <v>33</v>
      </c>
      <c r="F5130" s="9">
        <v>37536.6</v>
      </c>
      <c r="G5130" s="9">
        <v>20861.2</v>
      </c>
      <c r="H5130" s="61">
        <v>17027.7</v>
      </c>
      <c r="I5130" s="9">
        <v>3344.1</v>
      </c>
      <c r="J5130" s="9">
        <v>0</v>
      </c>
      <c r="K5130" s="9">
        <v>29691.1</v>
      </c>
      <c r="L5130" s="16">
        <v>32775</v>
      </c>
      <c r="M5130" s="16">
        <v>1716</v>
      </c>
      <c r="O5130" s="11">
        <f t="shared" si="993"/>
        <v>142951.70000000001</v>
      </c>
      <c r="P5130" s="11">
        <v>25795</v>
      </c>
      <c r="Q5130" s="11">
        <f t="shared" si="992"/>
        <v>3896.0999999999985</v>
      </c>
      <c r="S5130" s="11">
        <f t="shared" si="985"/>
        <v>117156.70000000001</v>
      </c>
      <c r="T5130" s="11">
        <f t="shared" si="986"/>
        <v>117156.70000000001</v>
      </c>
      <c r="U5130" s="11">
        <f t="shared" si="987"/>
        <v>-20.399999999994179</v>
      </c>
      <c r="V5130" s="11">
        <f t="shared" si="988"/>
        <v>82665.700000000012</v>
      </c>
      <c r="W5130" s="12">
        <f t="shared" si="989"/>
        <v>0.70559942367786055</v>
      </c>
      <c r="X5130" s="11">
        <f t="shared" si="990"/>
        <v>34491</v>
      </c>
      <c r="Y5130" s="12">
        <f t="shared" si="991"/>
        <v>0.29440057632213945</v>
      </c>
      <c r="AA5130" s="11"/>
      <c r="AH5130" s="11"/>
    </row>
    <row r="5131" spans="1:34">
      <c r="A5131" s="1">
        <v>39828</v>
      </c>
      <c r="B5131" s="7" t="s">
        <v>57</v>
      </c>
      <c r="C5131" s="8" t="str">
        <f t="shared" si="984"/>
        <v>Thur</v>
      </c>
      <c r="E5131" s="10">
        <v>40</v>
      </c>
      <c r="F5131" s="9">
        <v>53061</v>
      </c>
      <c r="G5131" s="9">
        <v>24339.5</v>
      </c>
      <c r="H5131" s="61">
        <v>18941.599999999999</v>
      </c>
      <c r="I5131" s="9">
        <v>5592.6</v>
      </c>
      <c r="J5131" s="9">
        <v>254.7</v>
      </c>
      <c r="K5131" s="9">
        <v>5957.3</v>
      </c>
      <c r="L5131" s="16">
        <v>38718</v>
      </c>
      <c r="M5131" s="16">
        <v>4122</v>
      </c>
      <c r="O5131" s="11">
        <f t="shared" si="993"/>
        <v>150986.70000000001</v>
      </c>
      <c r="P5131" s="11">
        <v>272</v>
      </c>
      <c r="Q5131" s="11">
        <f t="shared" si="992"/>
        <v>5685.3</v>
      </c>
      <c r="S5131" s="11">
        <f t="shared" si="985"/>
        <v>150714.70000000001</v>
      </c>
      <c r="T5131" s="11">
        <f t="shared" si="986"/>
        <v>150714.70000000001</v>
      </c>
      <c r="U5131" s="11">
        <f t="shared" si="987"/>
        <v>33558</v>
      </c>
      <c r="V5131" s="11">
        <f t="shared" si="988"/>
        <v>107874.70000000001</v>
      </c>
      <c r="W5131" s="12">
        <f t="shared" si="989"/>
        <v>0.71575433584116221</v>
      </c>
      <c r="X5131" s="11">
        <f t="shared" si="990"/>
        <v>42840</v>
      </c>
      <c r="Y5131" s="12">
        <f t="shared" si="991"/>
        <v>0.28424566415883784</v>
      </c>
      <c r="AA5131" s="11"/>
      <c r="AH5131" s="11"/>
    </row>
    <row r="5132" spans="1:34">
      <c r="A5132" s="1">
        <v>39829</v>
      </c>
      <c r="B5132" s="7" t="s">
        <v>57</v>
      </c>
      <c r="C5132" s="8" t="str">
        <f t="shared" si="984"/>
        <v>Fri</v>
      </c>
      <c r="E5132" s="10">
        <v>49</v>
      </c>
      <c r="F5132" s="9">
        <v>60640</v>
      </c>
      <c r="G5132" s="9">
        <v>24648.1</v>
      </c>
      <c r="H5132" s="61">
        <v>22021.200000000001</v>
      </c>
      <c r="I5132" s="9">
        <v>6752</v>
      </c>
      <c r="J5132" s="9">
        <v>898.3</v>
      </c>
      <c r="K5132" s="9">
        <v>12279.1</v>
      </c>
      <c r="L5132" s="16">
        <v>42816</v>
      </c>
      <c r="M5132" s="16">
        <v>1470</v>
      </c>
      <c r="O5132" s="11">
        <f t="shared" si="993"/>
        <v>171524.7</v>
      </c>
      <c r="P5132" s="11">
        <v>0</v>
      </c>
      <c r="Q5132" s="11">
        <f t="shared" si="992"/>
        <v>12279.1</v>
      </c>
      <c r="S5132" s="11">
        <f t="shared" si="985"/>
        <v>171524.7</v>
      </c>
      <c r="T5132" s="11">
        <f t="shared" si="986"/>
        <v>171524.7</v>
      </c>
      <c r="U5132" s="11">
        <f t="shared" si="987"/>
        <v>20810</v>
      </c>
      <c r="V5132" s="11">
        <f t="shared" si="988"/>
        <v>127238.70000000001</v>
      </c>
      <c r="W5132" s="12">
        <f t="shared" si="989"/>
        <v>0.74180978016577204</v>
      </c>
      <c r="X5132" s="11">
        <f t="shared" si="990"/>
        <v>44286</v>
      </c>
      <c r="Y5132" s="12">
        <f t="shared" si="991"/>
        <v>0.25819021983422796</v>
      </c>
      <c r="AA5132" s="11"/>
      <c r="AH5132" s="11"/>
    </row>
    <row r="5133" spans="1:34">
      <c r="A5133" s="1">
        <v>39830</v>
      </c>
      <c r="B5133" s="7" t="s">
        <v>57</v>
      </c>
      <c r="C5133" s="8" t="str">
        <f t="shared" si="984"/>
        <v>Sat</v>
      </c>
      <c r="E5133" s="10">
        <v>41</v>
      </c>
      <c r="F5133" s="9">
        <v>50136.4</v>
      </c>
      <c r="G5133" s="9">
        <v>22582.6</v>
      </c>
      <c r="H5133" s="61">
        <v>19235.7</v>
      </c>
      <c r="I5133" s="9">
        <v>5271.3</v>
      </c>
      <c r="J5133" s="9">
        <v>97.8</v>
      </c>
      <c r="K5133" s="9">
        <v>9716.2000000000007</v>
      </c>
      <c r="L5133" s="16">
        <v>37777</v>
      </c>
      <c r="M5133" s="16">
        <v>1165</v>
      </c>
      <c r="O5133" s="11">
        <f t="shared" si="993"/>
        <v>145982</v>
      </c>
      <c r="P5133" s="11">
        <v>0</v>
      </c>
      <c r="Q5133" s="11">
        <f t="shared" si="992"/>
        <v>9716.2000000000007</v>
      </c>
      <c r="S5133" s="11">
        <f t="shared" si="985"/>
        <v>145982</v>
      </c>
      <c r="T5133" s="11">
        <f t="shared" si="986"/>
        <v>145982</v>
      </c>
      <c r="U5133" s="11">
        <f t="shared" si="987"/>
        <v>-25542.700000000012</v>
      </c>
      <c r="V5133" s="11">
        <f t="shared" si="988"/>
        <v>107040</v>
      </c>
      <c r="W5133" s="12">
        <f t="shared" si="989"/>
        <v>0.73324108451726921</v>
      </c>
      <c r="X5133" s="11">
        <f t="shared" si="990"/>
        <v>38942</v>
      </c>
      <c r="Y5133" s="12">
        <f t="shared" si="991"/>
        <v>0.26675891548273073</v>
      </c>
      <c r="AA5133" s="11"/>
      <c r="AH5133" s="11"/>
    </row>
    <row r="5134" spans="1:34">
      <c r="A5134" s="1">
        <v>39831</v>
      </c>
      <c r="B5134" s="7" t="s">
        <v>57</v>
      </c>
      <c r="C5134" s="8" t="str">
        <f t="shared" si="984"/>
        <v>Sun</v>
      </c>
      <c r="E5134" s="10">
        <v>31</v>
      </c>
      <c r="F5134" s="9">
        <v>37554.400000000001</v>
      </c>
      <c r="G5134" s="9">
        <v>20435.599999999999</v>
      </c>
      <c r="H5134" s="61">
        <v>16330</v>
      </c>
      <c r="I5134" s="9">
        <v>3354.7</v>
      </c>
      <c r="J5134" s="9">
        <v>0</v>
      </c>
      <c r="K5134" s="9">
        <v>5637.5</v>
      </c>
      <c r="L5134" s="16">
        <v>33148</v>
      </c>
      <c r="M5134" s="16">
        <v>1234</v>
      </c>
      <c r="O5134" s="11">
        <f t="shared" si="993"/>
        <v>117694.2</v>
      </c>
      <c r="P5134" s="11">
        <v>0</v>
      </c>
      <c r="Q5134" s="11">
        <f t="shared" si="992"/>
        <v>5637.5</v>
      </c>
      <c r="S5134" s="11">
        <f t="shared" si="985"/>
        <v>117694.2</v>
      </c>
      <c r="T5134" s="11">
        <f t="shared" si="986"/>
        <v>117694.2</v>
      </c>
      <c r="U5134" s="11">
        <f t="shared" si="987"/>
        <v>-28287.800000000003</v>
      </c>
      <c r="V5134" s="11">
        <f t="shared" si="988"/>
        <v>83312.2</v>
      </c>
      <c r="W5134" s="12">
        <f t="shared" si="989"/>
        <v>0.70787005646837309</v>
      </c>
      <c r="X5134" s="11">
        <f t="shared" si="990"/>
        <v>34382</v>
      </c>
      <c r="Y5134" s="12">
        <f t="shared" si="991"/>
        <v>0.29212994353162686</v>
      </c>
      <c r="AA5134" s="11"/>
      <c r="AH5134" s="11"/>
    </row>
    <row r="5135" spans="1:34">
      <c r="A5135" s="1">
        <v>39832</v>
      </c>
      <c r="B5135" s="7" t="s">
        <v>57</v>
      </c>
      <c r="C5135" s="8" t="str">
        <f t="shared" si="984"/>
        <v>Mon</v>
      </c>
      <c r="E5135" s="10">
        <v>31</v>
      </c>
      <c r="F5135" s="9">
        <v>38524.9</v>
      </c>
      <c r="G5135" s="9">
        <v>20706.7</v>
      </c>
      <c r="H5135" s="61">
        <v>17495</v>
      </c>
      <c r="I5135" s="9">
        <v>3365.1</v>
      </c>
      <c r="J5135" s="9">
        <v>26</v>
      </c>
      <c r="K5135" s="9">
        <v>6032.5</v>
      </c>
      <c r="L5135" s="16">
        <v>33410</v>
      </c>
      <c r="M5135" s="16">
        <v>1133</v>
      </c>
      <c r="O5135" s="11">
        <f t="shared" si="993"/>
        <v>120693.20000000001</v>
      </c>
      <c r="P5135" s="11">
        <v>0</v>
      </c>
      <c r="Q5135" s="11">
        <f t="shared" si="992"/>
        <v>6032.5</v>
      </c>
      <c r="S5135" s="11">
        <f t="shared" si="985"/>
        <v>120693.20000000001</v>
      </c>
      <c r="T5135" s="11">
        <f t="shared" si="986"/>
        <v>120693.20000000001</v>
      </c>
      <c r="U5135" s="11">
        <f t="shared" si="987"/>
        <v>2999.0000000000146</v>
      </c>
      <c r="V5135" s="11">
        <f t="shared" si="988"/>
        <v>86150.200000000012</v>
      </c>
      <c r="W5135" s="12">
        <f t="shared" si="989"/>
        <v>0.71379497767894129</v>
      </c>
      <c r="X5135" s="11">
        <f t="shared" si="990"/>
        <v>34543</v>
      </c>
      <c r="Y5135" s="12">
        <f t="shared" si="991"/>
        <v>0.28620502232105866</v>
      </c>
      <c r="AA5135" s="11"/>
      <c r="AH5135" s="11"/>
    </row>
    <row r="5136" spans="1:34">
      <c r="A5136" s="1">
        <v>39833</v>
      </c>
      <c r="B5136" s="7" t="s">
        <v>57</v>
      </c>
      <c r="C5136" s="8" t="str">
        <f t="shared" si="984"/>
        <v>Tue</v>
      </c>
      <c r="E5136" s="10">
        <v>40</v>
      </c>
      <c r="F5136" s="9">
        <v>49301.9</v>
      </c>
      <c r="G5136" s="9">
        <v>22810.7</v>
      </c>
      <c r="H5136" s="61">
        <v>20339.7</v>
      </c>
      <c r="I5136" s="9">
        <v>5058.7</v>
      </c>
      <c r="J5136" s="9">
        <v>190.6</v>
      </c>
      <c r="K5136" s="9">
        <v>9720.2999999999993</v>
      </c>
      <c r="L5136" s="16">
        <v>38474</v>
      </c>
      <c r="M5136" s="16">
        <v>1130</v>
      </c>
      <c r="O5136" s="11">
        <f t="shared" si="993"/>
        <v>147025.90000000002</v>
      </c>
      <c r="P5136" s="11">
        <v>51</v>
      </c>
      <c r="Q5136" s="11">
        <f t="shared" si="992"/>
        <v>9669.2999999999993</v>
      </c>
      <c r="S5136" s="11">
        <f t="shared" si="985"/>
        <v>146974.90000000002</v>
      </c>
      <c r="T5136" s="11">
        <f t="shared" si="986"/>
        <v>146974.90000000002</v>
      </c>
      <c r="U5136" s="11">
        <f t="shared" si="987"/>
        <v>26281.700000000012</v>
      </c>
      <c r="V5136" s="11">
        <f t="shared" si="988"/>
        <v>107370.90000000001</v>
      </c>
      <c r="W5136" s="12">
        <f t="shared" si="989"/>
        <v>0.73053902401022208</v>
      </c>
      <c r="X5136" s="11">
        <f t="shared" si="990"/>
        <v>39604</v>
      </c>
      <c r="Y5136" s="12">
        <f t="shared" si="991"/>
        <v>0.26946097598977781</v>
      </c>
      <c r="AA5136" s="11"/>
      <c r="AH5136" s="11"/>
    </row>
    <row r="5137" spans="1:36">
      <c r="A5137" s="1">
        <v>39834</v>
      </c>
      <c r="B5137" s="7" t="s">
        <v>57</v>
      </c>
      <c r="C5137" s="8" t="str">
        <f t="shared" si="984"/>
        <v>Wed</v>
      </c>
      <c r="E5137" s="10">
        <v>40</v>
      </c>
      <c r="F5137" s="9">
        <v>45352.1</v>
      </c>
      <c r="G5137" s="9">
        <v>22450.799999999999</v>
      </c>
      <c r="H5137" s="61">
        <v>19527.099999999999</v>
      </c>
      <c r="I5137" s="9">
        <v>4897.8999999999996</v>
      </c>
      <c r="J5137" s="9">
        <v>83.4</v>
      </c>
      <c r="K5137" s="9">
        <v>8514.6</v>
      </c>
      <c r="L5137" s="16">
        <v>37544</v>
      </c>
      <c r="M5137" s="16">
        <v>1139</v>
      </c>
      <c r="O5137" s="11">
        <f t="shared" si="993"/>
        <v>139508.9</v>
      </c>
      <c r="P5137" s="11">
        <v>0</v>
      </c>
      <c r="Q5137" s="11">
        <f t="shared" si="992"/>
        <v>8514.6</v>
      </c>
      <c r="S5137" s="11">
        <f t="shared" si="985"/>
        <v>139508.9</v>
      </c>
      <c r="T5137" s="11">
        <f t="shared" si="986"/>
        <v>139508.9</v>
      </c>
      <c r="U5137" s="11">
        <f t="shared" si="987"/>
        <v>-7466.0000000000291</v>
      </c>
      <c r="V5137" s="11">
        <f t="shared" si="988"/>
        <v>100825.9</v>
      </c>
      <c r="W5137" s="12">
        <f t="shared" si="989"/>
        <v>0.72272019921309683</v>
      </c>
      <c r="X5137" s="11">
        <f t="shared" si="990"/>
        <v>38683</v>
      </c>
      <c r="Y5137" s="12">
        <f t="shared" si="991"/>
        <v>0.27727980078690323</v>
      </c>
      <c r="AA5137" s="11"/>
      <c r="AH5137" s="11"/>
    </row>
    <row r="5138" spans="1:36">
      <c r="A5138" s="1">
        <v>39835</v>
      </c>
      <c r="B5138" s="7" t="s">
        <v>57</v>
      </c>
      <c r="C5138" s="8" t="str">
        <f t="shared" si="984"/>
        <v>Thur</v>
      </c>
      <c r="E5138" s="10">
        <v>30</v>
      </c>
      <c r="F5138" s="9">
        <v>32431</v>
      </c>
      <c r="G5138" s="9">
        <v>20334.599999999999</v>
      </c>
      <c r="H5138" s="61">
        <v>16433.900000000001</v>
      </c>
      <c r="I5138" s="9">
        <v>2995.3</v>
      </c>
      <c r="J5138" s="9">
        <v>29.5</v>
      </c>
      <c r="K5138" s="9">
        <v>4868.8999999999996</v>
      </c>
      <c r="L5138" s="16">
        <v>33443</v>
      </c>
      <c r="M5138" s="16">
        <v>1249</v>
      </c>
      <c r="O5138" s="11">
        <f t="shared" si="993"/>
        <v>111785.2</v>
      </c>
      <c r="P5138" s="11">
        <v>0</v>
      </c>
      <c r="Q5138" s="11">
        <f t="shared" si="992"/>
        <v>4868.8999999999996</v>
      </c>
      <c r="S5138" s="11">
        <f t="shared" si="985"/>
        <v>111785.2</v>
      </c>
      <c r="T5138" s="11">
        <f t="shared" si="986"/>
        <v>111785.2</v>
      </c>
      <c r="U5138" s="11">
        <f t="shared" si="987"/>
        <v>-27723.699999999997</v>
      </c>
      <c r="V5138" s="11">
        <f t="shared" si="988"/>
        <v>77093.2</v>
      </c>
      <c r="W5138" s="12">
        <f t="shared" si="989"/>
        <v>0.68965480224573561</v>
      </c>
      <c r="X5138" s="11">
        <f t="shared" si="990"/>
        <v>34692</v>
      </c>
      <c r="Y5138" s="12">
        <f t="shared" si="991"/>
        <v>0.31034519775426445</v>
      </c>
      <c r="AA5138" s="11"/>
      <c r="AH5138" s="11"/>
    </row>
    <row r="5139" spans="1:36">
      <c r="A5139" s="1">
        <v>39836</v>
      </c>
      <c r="B5139" s="7" t="s">
        <v>57</v>
      </c>
      <c r="C5139" s="8" t="str">
        <f t="shared" si="984"/>
        <v>Fri</v>
      </c>
      <c r="E5139" s="10">
        <v>15</v>
      </c>
      <c r="F5139" s="9">
        <v>12574.2</v>
      </c>
      <c r="G5139" s="9">
        <v>14648.4</v>
      </c>
      <c r="H5139" s="61">
        <v>10358.9</v>
      </c>
      <c r="I5139" s="9">
        <v>870.2</v>
      </c>
      <c r="J5139" s="9">
        <v>0</v>
      </c>
      <c r="K5139" s="9">
        <v>3375.4</v>
      </c>
      <c r="L5139" s="16">
        <v>27529</v>
      </c>
      <c r="M5139" s="16">
        <v>1340</v>
      </c>
      <c r="O5139" s="11">
        <f t="shared" si="993"/>
        <v>70696.100000000006</v>
      </c>
      <c r="P5139" s="11">
        <v>0</v>
      </c>
      <c r="Q5139" s="11">
        <f t="shared" si="992"/>
        <v>3375.4</v>
      </c>
      <c r="S5139" s="11">
        <f t="shared" si="985"/>
        <v>70696.100000000006</v>
      </c>
      <c r="T5139" s="11">
        <f t="shared" si="986"/>
        <v>70696.100000000006</v>
      </c>
      <c r="U5139" s="11">
        <f t="shared" si="987"/>
        <v>-41089.099999999991</v>
      </c>
      <c r="V5139" s="11">
        <f t="shared" si="988"/>
        <v>41827.1</v>
      </c>
      <c r="W5139" s="12">
        <f t="shared" si="989"/>
        <v>0.59164649818023896</v>
      </c>
      <c r="X5139" s="11">
        <f t="shared" si="990"/>
        <v>28869</v>
      </c>
      <c r="Y5139" s="12">
        <f t="shared" si="991"/>
        <v>0.40835350181976088</v>
      </c>
      <c r="AA5139" s="11"/>
      <c r="AH5139" s="11"/>
    </row>
    <row r="5140" spans="1:36">
      <c r="A5140" s="1">
        <v>39837</v>
      </c>
      <c r="B5140" s="7" t="s">
        <v>57</v>
      </c>
      <c r="C5140" s="8" t="str">
        <f t="shared" si="984"/>
        <v>Sat</v>
      </c>
      <c r="E5140" s="10">
        <v>28</v>
      </c>
      <c r="F5140" s="9">
        <v>31053.7</v>
      </c>
      <c r="G5140" s="9">
        <v>18878.3</v>
      </c>
      <c r="H5140" s="61">
        <v>15088.5</v>
      </c>
      <c r="I5140" s="9">
        <v>2262.1</v>
      </c>
      <c r="J5140" s="9">
        <v>107.5</v>
      </c>
      <c r="K5140" s="9">
        <v>4767.3999999999996</v>
      </c>
      <c r="L5140" s="16">
        <v>32775</v>
      </c>
      <c r="M5140" s="16">
        <v>1241</v>
      </c>
      <c r="O5140" s="11">
        <f t="shared" si="993"/>
        <v>106173.5</v>
      </c>
      <c r="P5140" s="11">
        <v>0</v>
      </c>
      <c r="Q5140" s="11">
        <f t="shared" si="992"/>
        <v>4767.3999999999996</v>
      </c>
      <c r="S5140" s="11">
        <f t="shared" si="985"/>
        <v>106173.5</v>
      </c>
      <c r="T5140" s="11">
        <f t="shared" si="986"/>
        <v>106173.5</v>
      </c>
      <c r="U5140" s="11">
        <f t="shared" si="987"/>
        <v>35477.399999999994</v>
      </c>
      <c r="V5140" s="11">
        <f t="shared" si="988"/>
        <v>72157.5</v>
      </c>
      <c r="W5140" s="12">
        <f t="shared" si="989"/>
        <v>0.6796187372555299</v>
      </c>
      <c r="X5140" s="11">
        <f t="shared" si="990"/>
        <v>34016</v>
      </c>
      <c r="Y5140" s="12">
        <f t="shared" si="991"/>
        <v>0.32038126274447015</v>
      </c>
      <c r="AA5140" s="11"/>
      <c r="AH5140" s="11"/>
    </row>
    <row r="5141" spans="1:36">
      <c r="A5141" s="1">
        <v>39838</v>
      </c>
      <c r="B5141" s="7" t="s">
        <v>57</v>
      </c>
      <c r="C5141" s="8" t="str">
        <f t="shared" si="984"/>
        <v>Sun</v>
      </c>
      <c r="E5141" s="10">
        <v>30</v>
      </c>
      <c r="F5141" s="9">
        <v>39770.1</v>
      </c>
      <c r="G5141" s="9">
        <v>20972.2</v>
      </c>
      <c r="H5141" s="61">
        <v>17311.7</v>
      </c>
      <c r="I5141" s="9">
        <v>3737.6</v>
      </c>
      <c r="J5141" s="9">
        <v>13.6</v>
      </c>
      <c r="K5141" s="9">
        <v>5781.2</v>
      </c>
      <c r="L5141" s="16">
        <v>35079</v>
      </c>
      <c r="M5141" s="16">
        <v>1234</v>
      </c>
      <c r="O5141" s="11">
        <f t="shared" si="993"/>
        <v>123899.40000000001</v>
      </c>
      <c r="P5141" s="11">
        <v>0</v>
      </c>
      <c r="Q5141" s="11">
        <f t="shared" si="992"/>
        <v>5781.2</v>
      </c>
      <c r="S5141" s="11">
        <f t="shared" si="985"/>
        <v>123899.40000000001</v>
      </c>
      <c r="T5141" s="11">
        <f t="shared" si="986"/>
        <v>123899.40000000001</v>
      </c>
      <c r="U5141" s="11">
        <f t="shared" si="987"/>
        <v>17725.900000000009</v>
      </c>
      <c r="V5141" s="11">
        <f t="shared" si="988"/>
        <v>87586.400000000009</v>
      </c>
      <c r="W5141" s="12">
        <f t="shared" si="989"/>
        <v>0.70691544914664639</v>
      </c>
      <c r="X5141" s="11">
        <f t="shared" si="990"/>
        <v>36313</v>
      </c>
      <c r="Y5141" s="12">
        <f t="shared" si="991"/>
        <v>0.29308455085335361</v>
      </c>
      <c r="AA5141" s="11"/>
      <c r="AH5141" s="11"/>
    </row>
    <row r="5142" spans="1:36">
      <c r="A5142" s="1">
        <v>39839</v>
      </c>
      <c r="B5142" s="7" t="s">
        <v>57</v>
      </c>
      <c r="C5142" s="8" t="str">
        <f t="shared" si="984"/>
        <v>Mon</v>
      </c>
      <c r="E5142" s="10">
        <v>30</v>
      </c>
      <c r="F5142" s="9">
        <v>34508</v>
      </c>
      <c r="G5142" s="9">
        <v>20577</v>
      </c>
      <c r="H5142" s="61">
        <v>17070.3</v>
      </c>
      <c r="I5142" s="9">
        <v>2930</v>
      </c>
      <c r="J5142" s="9">
        <v>0</v>
      </c>
      <c r="K5142" s="9">
        <v>5226.3</v>
      </c>
      <c r="L5142" s="16">
        <v>34205</v>
      </c>
      <c r="M5142" s="16">
        <v>1112</v>
      </c>
      <c r="O5142" s="11">
        <f t="shared" si="993"/>
        <v>115628.6</v>
      </c>
      <c r="P5142" s="11">
        <v>0</v>
      </c>
      <c r="Q5142" s="11">
        <f t="shared" si="992"/>
        <v>5226.3</v>
      </c>
      <c r="S5142" s="11">
        <f t="shared" si="985"/>
        <v>115628.6</v>
      </c>
      <c r="T5142" s="11">
        <f t="shared" si="986"/>
        <v>115628.6</v>
      </c>
      <c r="U5142" s="11">
        <f t="shared" si="987"/>
        <v>-8270.8000000000029</v>
      </c>
      <c r="V5142" s="11">
        <f t="shared" si="988"/>
        <v>80311.600000000006</v>
      </c>
      <c r="W5142" s="12">
        <f t="shared" si="989"/>
        <v>0.69456518542990231</v>
      </c>
      <c r="X5142" s="11">
        <f t="shared" si="990"/>
        <v>35317</v>
      </c>
      <c r="Y5142" s="12">
        <f t="shared" si="991"/>
        <v>0.30543481457009769</v>
      </c>
      <c r="AA5142" s="11"/>
      <c r="AH5142" s="11"/>
    </row>
    <row r="5143" spans="1:36">
      <c r="A5143" s="1">
        <v>39840</v>
      </c>
      <c r="B5143" s="7" t="s">
        <v>57</v>
      </c>
      <c r="C5143" s="8" t="str">
        <f t="shared" si="984"/>
        <v>Tue</v>
      </c>
      <c r="E5143" s="10">
        <v>33</v>
      </c>
      <c r="F5143" s="9">
        <v>38073.5</v>
      </c>
      <c r="G5143" s="9">
        <v>21291</v>
      </c>
      <c r="H5143" s="61">
        <v>17608.2</v>
      </c>
      <c r="I5143" s="9">
        <v>3535.2</v>
      </c>
      <c r="J5143" s="9">
        <v>0</v>
      </c>
      <c r="K5143" s="9">
        <v>5787.6</v>
      </c>
      <c r="L5143" s="16">
        <v>35966</v>
      </c>
      <c r="M5143" s="16">
        <v>1106</v>
      </c>
      <c r="O5143" s="11">
        <f t="shared" si="993"/>
        <v>123367.5</v>
      </c>
      <c r="P5143" s="11">
        <v>0</v>
      </c>
      <c r="Q5143" s="11">
        <f t="shared" si="992"/>
        <v>5787.6</v>
      </c>
      <c r="S5143" s="11">
        <f t="shared" si="985"/>
        <v>123367.5</v>
      </c>
      <c r="T5143" s="11">
        <f t="shared" si="986"/>
        <v>123367.5</v>
      </c>
      <c r="U5143" s="11">
        <f t="shared" si="987"/>
        <v>7738.8999999999942</v>
      </c>
      <c r="V5143" s="11">
        <f t="shared" si="988"/>
        <v>86295.5</v>
      </c>
      <c r="W5143" s="12">
        <f t="shared" si="989"/>
        <v>0.69949946298660504</v>
      </c>
      <c r="X5143" s="11">
        <f t="shared" si="990"/>
        <v>37072</v>
      </c>
      <c r="Y5143" s="12">
        <f t="shared" si="991"/>
        <v>0.30050053701339496</v>
      </c>
      <c r="AA5143" s="11"/>
      <c r="AH5143" s="11"/>
    </row>
    <row r="5144" spans="1:36">
      <c r="A5144" s="1">
        <v>39841</v>
      </c>
      <c r="B5144" s="7" t="s">
        <v>57</v>
      </c>
      <c r="C5144" s="8" t="str">
        <f t="shared" si="984"/>
        <v>Wed</v>
      </c>
      <c r="E5144" s="10">
        <v>21</v>
      </c>
      <c r="F5144" s="9">
        <v>30906.9</v>
      </c>
      <c r="G5144" s="9">
        <v>19008.3</v>
      </c>
      <c r="H5144" s="61">
        <v>14450.8</v>
      </c>
      <c r="I5144" s="9">
        <v>2338</v>
      </c>
      <c r="J5144" s="9">
        <v>16.7</v>
      </c>
      <c r="K5144" s="9">
        <v>2908</v>
      </c>
      <c r="L5144" s="16">
        <v>34229</v>
      </c>
      <c r="M5144" s="16">
        <v>1372</v>
      </c>
      <c r="O5144" s="11">
        <f t="shared" si="993"/>
        <v>105229.7</v>
      </c>
      <c r="P5144" s="11">
        <v>0</v>
      </c>
      <c r="Q5144" s="11">
        <f t="shared" si="992"/>
        <v>2908</v>
      </c>
      <c r="S5144" s="11">
        <f t="shared" si="985"/>
        <v>105229.7</v>
      </c>
      <c r="T5144" s="11">
        <f t="shared" si="986"/>
        <v>105229.7</v>
      </c>
      <c r="U5144" s="11">
        <f t="shared" si="987"/>
        <v>-18137.800000000003</v>
      </c>
      <c r="V5144" s="11">
        <f t="shared" si="988"/>
        <v>69628.7</v>
      </c>
      <c r="W5144" s="12">
        <f t="shared" si="989"/>
        <v>0.66168296593072107</v>
      </c>
      <c r="X5144" s="11">
        <f t="shared" si="990"/>
        <v>35601</v>
      </c>
      <c r="Y5144" s="12">
        <f t="shared" si="991"/>
        <v>0.33831703406927893</v>
      </c>
      <c r="AA5144" s="11"/>
      <c r="AH5144" s="11"/>
    </row>
    <row r="5145" spans="1:36">
      <c r="A5145" s="1">
        <v>39842</v>
      </c>
      <c r="B5145" s="7" t="s">
        <v>57</v>
      </c>
      <c r="C5145" s="8" t="str">
        <f t="shared" si="984"/>
        <v>Thur</v>
      </c>
      <c r="E5145" s="10">
        <v>31</v>
      </c>
      <c r="F5145" s="9">
        <v>29421.8</v>
      </c>
      <c r="G5145" s="9">
        <v>18669.099999999999</v>
      </c>
      <c r="H5145" s="61">
        <v>14488.9</v>
      </c>
      <c r="I5145" s="9">
        <v>2130.6999999999998</v>
      </c>
      <c r="J5145" s="9">
        <v>35.799999999999997</v>
      </c>
      <c r="K5145" s="9">
        <v>5618.7</v>
      </c>
      <c r="L5145" s="16">
        <v>33707</v>
      </c>
      <c r="M5145" s="16">
        <v>1357</v>
      </c>
      <c r="O5145" s="11">
        <f t="shared" si="993"/>
        <v>105429</v>
      </c>
      <c r="P5145" s="11">
        <v>0</v>
      </c>
      <c r="Q5145" s="11">
        <f t="shared" si="992"/>
        <v>5618.7</v>
      </c>
      <c r="S5145" s="11">
        <f t="shared" si="985"/>
        <v>105429</v>
      </c>
      <c r="T5145" s="11">
        <f t="shared" si="986"/>
        <v>105429</v>
      </c>
      <c r="U5145" s="11">
        <f t="shared" si="987"/>
        <v>199.30000000000291</v>
      </c>
      <c r="V5145" s="11">
        <f t="shared" si="988"/>
        <v>70365</v>
      </c>
      <c r="W5145" s="12">
        <f t="shared" si="989"/>
        <v>0.66741598611387754</v>
      </c>
      <c r="X5145" s="11">
        <f t="shared" si="990"/>
        <v>35064</v>
      </c>
      <c r="Y5145" s="12">
        <f t="shared" si="991"/>
        <v>0.33258401388612241</v>
      </c>
      <c r="AA5145" s="11"/>
      <c r="AH5145" s="11"/>
    </row>
    <row r="5146" spans="1:36">
      <c r="A5146" s="1">
        <v>39843</v>
      </c>
      <c r="B5146" s="7" t="s">
        <v>57</v>
      </c>
      <c r="C5146" s="8" t="str">
        <f t="shared" si="984"/>
        <v>Fri</v>
      </c>
      <c r="E5146" s="10">
        <v>30</v>
      </c>
      <c r="F5146" s="9">
        <v>32602.6</v>
      </c>
      <c r="G5146" s="9">
        <v>19100</v>
      </c>
      <c r="H5146" s="61">
        <v>15009.7</v>
      </c>
      <c r="I5146" s="9">
        <v>2276.1999999999998</v>
      </c>
      <c r="J5146" s="9">
        <v>65.3</v>
      </c>
      <c r="K5146" s="9">
        <v>7562.8</v>
      </c>
      <c r="L5146" s="16">
        <v>33848</v>
      </c>
      <c r="M5146" s="16">
        <v>1288</v>
      </c>
      <c r="O5146" s="11">
        <f t="shared" si="993"/>
        <v>111752.6</v>
      </c>
      <c r="P5146" s="11">
        <v>0</v>
      </c>
      <c r="Q5146" s="11">
        <f t="shared" si="992"/>
        <v>7562.8</v>
      </c>
      <c r="S5146" s="11">
        <f t="shared" si="985"/>
        <v>111752.6</v>
      </c>
      <c r="T5146" s="11">
        <f t="shared" si="986"/>
        <v>111752.6</v>
      </c>
      <c r="U5146" s="11">
        <f t="shared" si="987"/>
        <v>6323.6000000000058</v>
      </c>
      <c r="V5146" s="11">
        <f t="shared" si="988"/>
        <v>76616.600000000006</v>
      </c>
      <c r="W5146" s="12">
        <f t="shared" si="989"/>
        <v>0.68559120772134163</v>
      </c>
      <c r="X5146" s="11">
        <f t="shared" si="990"/>
        <v>35136</v>
      </c>
      <c r="Y5146" s="12">
        <f t="shared" si="991"/>
        <v>0.31440879227865837</v>
      </c>
      <c r="AA5146" s="11"/>
      <c r="AH5146" s="11"/>
    </row>
    <row r="5147" spans="1:36">
      <c r="A5147" s="1">
        <v>39844</v>
      </c>
      <c r="B5147" s="7" t="s">
        <v>57</v>
      </c>
      <c r="C5147" s="8" t="str">
        <f t="shared" si="984"/>
        <v>Sat</v>
      </c>
      <c r="E5147" s="10">
        <v>32</v>
      </c>
      <c r="F5147" s="9">
        <v>30764.799999999999</v>
      </c>
      <c r="G5147" s="9">
        <v>18627.099999999999</v>
      </c>
      <c r="H5147" s="61">
        <v>14546.5</v>
      </c>
      <c r="I5147" s="9">
        <v>2577.5</v>
      </c>
      <c r="J5147" s="9">
        <v>0</v>
      </c>
      <c r="K5147" s="9">
        <v>7131.8</v>
      </c>
      <c r="L5147" s="16">
        <v>33586</v>
      </c>
      <c r="M5147" s="16">
        <v>1249</v>
      </c>
      <c r="O5147" s="11">
        <f t="shared" si="993"/>
        <v>108482.7</v>
      </c>
      <c r="P5147" s="11">
        <v>0</v>
      </c>
      <c r="Q5147" s="11">
        <f t="shared" si="992"/>
        <v>7131.8</v>
      </c>
      <c r="S5147" s="11">
        <f t="shared" si="985"/>
        <v>108482.7</v>
      </c>
      <c r="T5147" s="11">
        <f t="shared" si="986"/>
        <v>108482.7</v>
      </c>
      <c r="U5147" s="11">
        <f t="shared" si="987"/>
        <v>-3269.9000000000087</v>
      </c>
      <c r="V5147" s="11">
        <f t="shared" si="988"/>
        <v>73647.7</v>
      </c>
      <c r="W5147" s="12">
        <f t="shared" si="989"/>
        <v>0.67888889196157542</v>
      </c>
      <c r="X5147" s="11">
        <f t="shared" si="990"/>
        <v>34835</v>
      </c>
      <c r="Y5147" s="12">
        <f t="shared" si="991"/>
        <v>0.32111110803842458</v>
      </c>
      <c r="AA5147" s="11"/>
      <c r="AH5147" s="11"/>
    </row>
    <row r="5148" spans="1:36">
      <c r="A5148" s="1">
        <v>39845</v>
      </c>
      <c r="B5148" s="7" t="s">
        <v>58</v>
      </c>
      <c r="C5148" s="8" t="str">
        <f t="shared" si="984"/>
        <v>Sun</v>
      </c>
      <c r="E5148" s="10">
        <v>17</v>
      </c>
      <c r="F5148" s="9">
        <v>13630.5</v>
      </c>
      <c r="G5148" s="9">
        <v>14910.6</v>
      </c>
      <c r="H5148" s="61">
        <v>9626.2999999999993</v>
      </c>
      <c r="I5148" s="9">
        <v>924.2</v>
      </c>
      <c r="J5148" s="9">
        <v>0.5</v>
      </c>
      <c r="K5148" s="9">
        <v>3304.9</v>
      </c>
      <c r="L5148" s="16">
        <v>27120</v>
      </c>
      <c r="M5148" s="16">
        <v>1397</v>
      </c>
      <c r="O5148" s="11">
        <f t="shared" si="993"/>
        <v>70914</v>
      </c>
      <c r="P5148" s="11">
        <v>0</v>
      </c>
      <c r="Q5148" s="11">
        <f t="shared" si="992"/>
        <v>3304.9</v>
      </c>
      <c r="S5148" s="11">
        <f t="shared" si="985"/>
        <v>70914</v>
      </c>
      <c r="T5148" s="11">
        <f t="shared" si="986"/>
        <v>70914</v>
      </c>
      <c r="U5148" s="11">
        <f t="shared" ref="U5148:U5206" si="994">S5148-S5147</f>
        <v>-37568.699999999997</v>
      </c>
      <c r="V5148" s="11">
        <f t="shared" ref="V5148:V5206" si="995">SUM(F5148:K5148)-P5148</f>
        <v>42396.999999999993</v>
      </c>
      <c r="W5148" s="12">
        <f t="shared" ref="W5148:W5206" si="996">V5148/S5148</f>
        <v>0.59786501960120697</v>
      </c>
      <c r="X5148" s="11">
        <f t="shared" ref="X5148:X5206" si="997">SUM(L5148:M5148)</f>
        <v>28517</v>
      </c>
      <c r="Y5148" s="12">
        <f t="shared" ref="Y5148:Y5206" si="998">X5148/S5148</f>
        <v>0.40213498039879292</v>
      </c>
      <c r="AA5148" s="9">
        <f>INTERCEPT(T5148:T5175,E5148:E5175)</f>
        <v>25365.289225197732</v>
      </c>
      <c r="AB5148" s="9">
        <f>SLOPE(T5148:T5175,E5148:E5175)</f>
        <v>2765.5644332206912</v>
      </c>
      <c r="AC5148" s="12">
        <f>RSQ(T5148:T5175,E5148:E5175)</f>
        <v>0.9421137492073719</v>
      </c>
      <c r="AD5148" s="9">
        <f>AA5148+(AB5148*55)</f>
        <v>177471.33305233577</v>
      </c>
      <c r="AE5148" s="10">
        <f>SUM(E5148:E5175)</f>
        <v>641</v>
      </c>
      <c r="AG5148" s="11"/>
      <c r="AH5148" s="11"/>
      <c r="AJ5148" s="11"/>
    </row>
    <row r="5149" spans="1:36">
      <c r="A5149" s="1">
        <v>39846</v>
      </c>
      <c r="B5149" s="7" t="s">
        <v>58</v>
      </c>
      <c r="C5149" s="8" t="str">
        <f t="shared" si="984"/>
        <v>Mon</v>
      </c>
      <c r="E5149" s="10">
        <v>19</v>
      </c>
      <c r="F5149" s="9">
        <v>17524.2</v>
      </c>
      <c r="G5149" s="9">
        <v>15878.9</v>
      </c>
      <c r="H5149" s="61">
        <v>10963.2</v>
      </c>
      <c r="I5149" s="9">
        <v>1150.2</v>
      </c>
      <c r="J5149" s="9">
        <v>0.4</v>
      </c>
      <c r="K5149" s="9">
        <v>5181.7</v>
      </c>
      <c r="L5149" s="16">
        <v>28365</v>
      </c>
      <c r="M5149" s="16">
        <v>1458</v>
      </c>
      <c r="O5149" s="11">
        <f t="shared" si="993"/>
        <v>80521.600000000006</v>
      </c>
      <c r="P5149" s="11">
        <v>0</v>
      </c>
      <c r="Q5149" s="11">
        <f t="shared" si="992"/>
        <v>5181.7</v>
      </c>
      <c r="S5149" s="11">
        <f t="shared" si="985"/>
        <v>80521.600000000006</v>
      </c>
      <c r="T5149" s="11">
        <f t="shared" si="986"/>
        <v>80521.600000000006</v>
      </c>
      <c r="U5149" s="11">
        <f t="shared" si="994"/>
        <v>9607.6000000000058</v>
      </c>
      <c r="V5149" s="11">
        <f t="shared" si="995"/>
        <v>50698.6</v>
      </c>
      <c r="W5149" s="12">
        <f t="shared" si="996"/>
        <v>0.62962732980964109</v>
      </c>
      <c r="X5149" s="11">
        <f t="shared" si="997"/>
        <v>29823</v>
      </c>
      <c r="Y5149" s="12">
        <f t="shared" si="998"/>
        <v>0.37037267019035885</v>
      </c>
      <c r="AA5149" s="11"/>
      <c r="AG5149" s="11"/>
      <c r="AH5149" s="11"/>
      <c r="AJ5149" s="9"/>
    </row>
    <row r="5150" spans="1:36">
      <c r="A5150" s="1">
        <v>39847</v>
      </c>
      <c r="B5150" s="7" t="s">
        <v>58</v>
      </c>
      <c r="C5150" s="8" t="str">
        <f t="shared" si="984"/>
        <v>Tue</v>
      </c>
      <c r="E5150" s="10">
        <v>31</v>
      </c>
      <c r="F5150" s="9">
        <v>33728.400000000001</v>
      </c>
      <c r="G5150" s="9">
        <v>19449.7</v>
      </c>
      <c r="H5150" s="61">
        <v>15480.4</v>
      </c>
      <c r="I5150" s="9">
        <v>2689.6</v>
      </c>
      <c r="J5150" s="9">
        <v>102.1</v>
      </c>
      <c r="K5150" s="9">
        <v>10071.700000000001</v>
      </c>
      <c r="L5150" s="16">
        <v>33875</v>
      </c>
      <c r="M5150" s="16">
        <v>1295</v>
      </c>
      <c r="O5150" s="11">
        <f t="shared" si="993"/>
        <v>116691.90000000001</v>
      </c>
      <c r="P5150" s="11">
        <v>0</v>
      </c>
      <c r="Q5150" s="11">
        <f t="shared" si="992"/>
        <v>10071.700000000001</v>
      </c>
      <c r="S5150" s="11">
        <f t="shared" si="985"/>
        <v>116691.90000000001</v>
      </c>
      <c r="T5150" s="11">
        <f t="shared" si="986"/>
        <v>116691.90000000001</v>
      </c>
      <c r="U5150" s="11">
        <f t="shared" si="994"/>
        <v>36170.300000000003</v>
      </c>
      <c r="V5150" s="11">
        <f t="shared" si="995"/>
        <v>81521.900000000009</v>
      </c>
      <c r="W5150" s="12">
        <f t="shared" si="996"/>
        <v>0.69860804391735842</v>
      </c>
      <c r="X5150" s="11">
        <f t="shared" si="997"/>
        <v>35170</v>
      </c>
      <c r="Y5150" s="12">
        <f t="shared" si="998"/>
        <v>0.30139195608264152</v>
      </c>
      <c r="AA5150" s="11"/>
      <c r="AG5150" s="11"/>
      <c r="AH5150" s="11"/>
      <c r="AJ5150" s="11"/>
    </row>
    <row r="5151" spans="1:36">
      <c r="A5151" s="1">
        <v>39848</v>
      </c>
      <c r="B5151" s="7" t="s">
        <v>58</v>
      </c>
      <c r="C5151" s="8" t="str">
        <f t="shared" si="984"/>
        <v>Wed</v>
      </c>
      <c r="E5151" s="10">
        <v>37</v>
      </c>
      <c r="F5151" s="9">
        <v>45212.3</v>
      </c>
      <c r="G5151" s="9">
        <v>21084</v>
      </c>
      <c r="H5151" s="61">
        <v>17847.900000000001</v>
      </c>
      <c r="I5151" s="9">
        <v>4529.7</v>
      </c>
      <c r="J5151" s="9">
        <v>306.39999999999998</v>
      </c>
      <c r="K5151" s="9">
        <v>14395.2</v>
      </c>
      <c r="L5151" s="16">
        <v>37860</v>
      </c>
      <c r="M5151" s="16">
        <v>1218</v>
      </c>
      <c r="O5151" s="11">
        <f t="shared" si="993"/>
        <v>142453.5</v>
      </c>
      <c r="P5151" s="11">
        <v>99</v>
      </c>
      <c r="Q5151" s="11">
        <f t="shared" si="992"/>
        <v>14296.2</v>
      </c>
      <c r="S5151" s="11">
        <f t="shared" si="985"/>
        <v>142354.5</v>
      </c>
      <c r="T5151" s="11">
        <f t="shared" si="986"/>
        <v>142354.5</v>
      </c>
      <c r="U5151" s="11">
        <f t="shared" si="994"/>
        <v>25662.599999999991</v>
      </c>
      <c r="V5151" s="11">
        <f t="shared" si="995"/>
        <v>103276.5</v>
      </c>
      <c r="W5151" s="12">
        <f t="shared" si="996"/>
        <v>0.7254881299853535</v>
      </c>
      <c r="X5151" s="11">
        <f t="shared" si="997"/>
        <v>39078</v>
      </c>
      <c r="Y5151" s="12">
        <f t="shared" si="998"/>
        <v>0.27451187001464655</v>
      </c>
      <c r="AA5151" s="11"/>
      <c r="AG5151" s="11"/>
      <c r="AH5151" s="11"/>
      <c r="AJ5151" s="11"/>
    </row>
    <row r="5152" spans="1:36">
      <c r="A5152" s="1">
        <v>39849</v>
      </c>
      <c r="B5152" s="7" t="s">
        <v>58</v>
      </c>
      <c r="C5152" s="8" t="str">
        <f t="shared" si="984"/>
        <v>Thur</v>
      </c>
      <c r="E5152" s="10">
        <v>44</v>
      </c>
      <c r="F5152" s="9">
        <v>48349.5</v>
      </c>
      <c r="G5152" s="9">
        <v>21406.5</v>
      </c>
      <c r="H5152" s="61">
        <v>18441.599999999999</v>
      </c>
      <c r="I5152" s="9">
        <v>4998.3999999999996</v>
      </c>
      <c r="J5152" s="9">
        <v>356.9</v>
      </c>
      <c r="K5152" s="9">
        <v>16736.2</v>
      </c>
      <c r="L5152" s="16">
        <v>39188</v>
      </c>
      <c r="M5152" s="16">
        <v>1120</v>
      </c>
      <c r="O5152" s="11">
        <f t="shared" si="993"/>
        <v>150597.09999999998</v>
      </c>
      <c r="P5152" s="11">
        <v>166</v>
      </c>
      <c r="Q5152" s="11">
        <f t="shared" si="992"/>
        <v>16570.2</v>
      </c>
      <c r="S5152" s="11">
        <f t="shared" si="985"/>
        <v>150431.09999999998</v>
      </c>
      <c r="T5152" s="11">
        <f t="shared" si="986"/>
        <v>150431.09999999998</v>
      </c>
      <c r="U5152" s="11">
        <f t="shared" si="994"/>
        <v>8076.5999999999767</v>
      </c>
      <c r="V5152" s="11">
        <f t="shared" si="995"/>
        <v>110123.09999999999</v>
      </c>
      <c r="W5152" s="12">
        <f t="shared" si="996"/>
        <v>0.73205008804695315</v>
      </c>
      <c r="X5152" s="11">
        <f t="shared" si="997"/>
        <v>40308</v>
      </c>
      <c r="Y5152" s="12">
        <f t="shared" si="998"/>
        <v>0.26794991195304696</v>
      </c>
      <c r="AA5152" s="11"/>
      <c r="AG5152" s="11"/>
      <c r="AH5152" s="11"/>
      <c r="AJ5152" s="11"/>
    </row>
    <row r="5153" spans="1:36">
      <c r="A5153" s="1">
        <v>39850</v>
      </c>
      <c r="B5153" s="7" t="s">
        <v>58</v>
      </c>
      <c r="C5153" s="8" t="str">
        <f t="shared" si="984"/>
        <v>Fri</v>
      </c>
      <c r="E5153" s="10">
        <v>30</v>
      </c>
      <c r="F5153" s="9">
        <v>29398</v>
      </c>
      <c r="G5153" s="9">
        <v>18315.599999999999</v>
      </c>
      <c r="H5153" s="61">
        <v>14230.4</v>
      </c>
      <c r="I5153" s="9">
        <v>2319.3000000000002</v>
      </c>
      <c r="J5153" s="9">
        <v>0</v>
      </c>
      <c r="K5153" s="9">
        <v>9114.6</v>
      </c>
      <c r="L5153" s="16">
        <v>33193</v>
      </c>
      <c r="M5153" s="16">
        <v>1285</v>
      </c>
      <c r="O5153" s="11">
        <f t="shared" si="993"/>
        <v>107855.90000000001</v>
      </c>
      <c r="P5153" s="11">
        <v>0</v>
      </c>
      <c r="Q5153" s="11">
        <f t="shared" si="992"/>
        <v>9114.6</v>
      </c>
      <c r="S5153" s="11">
        <f t="shared" si="985"/>
        <v>107855.90000000001</v>
      </c>
      <c r="T5153" s="11">
        <f t="shared" si="986"/>
        <v>107855.90000000001</v>
      </c>
      <c r="U5153" s="11">
        <f t="shared" si="994"/>
        <v>-42575.199999999968</v>
      </c>
      <c r="V5153" s="11">
        <f t="shared" si="995"/>
        <v>73377.900000000009</v>
      </c>
      <c r="W5153" s="12">
        <f t="shared" si="996"/>
        <v>0.68033274025806656</v>
      </c>
      <c r="X5153" s="11">
        <f t="shared" si="997"/>
        <v>34478</v>
      </c>
      <c r="Y5153" s="12">
        <f t="shared" si="998"/>
        <v>0.31966725974193344</v>
      </c>
      <c r="AA5153" s="11"/>
      <c r="AG5153" s="11"/>
      <c r="AH5153" s="11"/>
      <c r="AJ5153" s="11"/>
    </row>
    <row r="5154" spans="1:36">
      <c r="A5154" s="1">
        <v>39851</v>
      </c>
      <c r="B5154" s="7" t="s">
        <v>58</v>
      </c>
      <c r="C5154" s="8" t="str">
        <f t="shared" si="984"/>
        <v>Sat</v>
      </c>
      <c r="E5154" s="10">
        <v>13</v>
      </c>
      <c r="F5154" s="9">
        <v>7386.5</v>
      </c>
      <c r="G5154" s="9">
        <v>12280</v>
      </c>
      <c r="H5154" s="61">
        <v>6809.5</v>
      </c>
      <c r="I5154" s="9">
        <v>771.7</v>
      </c>
      <c r="J5154" s="9">
        <v>0</v>
      </c>
      <c r="K5154" s="9">
        <v>3653.4</v>
      </c>
      <c r="L5154" s="16">
        <v>25147</v>
      </c>
      <c r="M5154" s="16">
        <v>1461</v>
      </c>
      <c r="O5154" s="11">
        <f t="shared" si="993"/>
        <v>57509.100000000006</v>
      </c>
      <c r="P5154" s="11">
        <v>0</v>
      </c>
      <c r="Q5154" s="11">
        <f t="shared" si="992"/>
        <v>3653.4</v>
      </c>
      <c r="S5154" s="11">
        <f t="shared" si="985"/>
        <v>57509.100000000006</v>
      </c>
      <c r="T5154" s="11">
        <f t="shared" si="986"/>
        <v>57509.100000000006</v>
      </c>
      <c r="U5154" s="11">
        <f t="shared" si="994"/>
        <v>-50346.8</v>
      </c>
      <c r="V5154" s="11">
        <f t="shared" si="995"/>
        <v>30901.100000000002</v>
      </c>
      <c r="W5154" s="12">
        <f t="shared" si="996"/>
        <v>0.53732539719800865</v>
      </c>
      <c r="X5154" s="11">
        <f t="shared" si="997"/>
        <v>26608</v>
      </c>
      <c r="Y5154" s="12">
        <f t="shared" si="998"/>
        <v>0.4626746028019913</v>
      </c>
      <c r="AA5154" s="11"/>
      <c r="AG5154" s="11"/>
      <c r="AH5154" s="11"/>
      <c r="AJ5154" s="11"/>
    </row>
    <row r="5155" spans="1:36">
      <c r="A5155" s="1">
        <v>39852</v>
      </c>
      <c r="B5155" s="7" t="s">
        <v>58</v>
      </c>
      <c r="C5155" s="8" t="str">
        <f t="shared" si="984"/>
        <v>Sun</v>
      </c>
      <c r="E5155" s="10">
        <v>9</v>
      </c>
      <c r="F5155" s="9">
        <v>8949.2999999999993</v>
      </c>
      <c r="G5155" s="9">
        <v>12240.5</v>
      </c>
      <c r="H5155" s="61">
        <v>6535.8</v>
      </c>
      <c r="I5155" s="9">
        <v>768.7</v>
      </c>
      <c r="J5155" s="9">
        <v>0</v>
      </c>
      <c r="K5155" s="9">
        <v>3913</v>
      </c>
      <c r="L5155" s="16">
        <v>22953</v>
      </c>
      <c r="M5155" s="16">
        <v>1453</v>
      </c>
      <c r="O5155" s="11">
        <f t="shared" si="993"/>
        <v>56813.3</v>
      </c>
      <c r="P5155" s="11">
        <v>0</v>
      </c>
      <c r="Q5155" s="11">
        <f t="shared" si="992"/>
        <v>3913</v>
      </c>
      <c r="S5155" s="11">
        <f t="shared" si="985"/>
        <v>56813.3</v>
      </c>
      <c r="T5155" s="11">
        <f t="shared" si="986"/>
        <v>56813.3</v>
      </c>
      <c r="U5155" s="11">
        <f t="shared" si="994"/>
        <v>-695.80000000000291</v>
      </c>
      <c r="V5155" s="11">
        <f t="shared" si="995"/>
        <v>32407.3</v>
      </c>
      <c r="W5155" s="12">
        <f t="shared" si="996"/>
        <v>0.57041749027076405</v>
      </c>
      <c r="X5155" s="11">
        <f t="shared" si="997"/>
        <v>24406</v>
      </c>
      <c r="Y5155" s="12">
        <f t="shared" si="998"/>
        <v>0.4295825097292359</v>
      </c>
      <c r="AA5155" s="11"/>
      <c r="AG5155" s="11"/>
      <c r="AH5155" s="11"/>
      <c r="AJ5155" s="11"/>
    </row>
    <row r="5156" spans="1:36">
      <c r="A5156" s="1">
        <v>39853</v>
      </c>
      <c r="B5156" s="7" t="s">
        <v>58</v>
      </c>
      <c r="C5156" s="8" t="str">
        <f t="shared" si="984"/>
        <v>Mon</v>
      </c>
      <c r="E5156" s="10">
        <v>20</v>
      </c>
      <c r="F5156" s="9">
        <v>13683.7</v>
      </c>
      <c r="G5156" s="9">
        <v>14716.9</v>
      </c>
      <c r="H5156" s="61">
        <v>10142.299999999999</v>
      </c>
      <c r="I5156" s="9">
        <v>720.9</v>
      </c>
      <c r="J5156" s="9">
        <v>0</v>
      </c>
      <c r="K5156" s="9">
        <v>3830.7</v>
      </c>
      <c r="L5156" s="16">
        <v>26286</v>
      </c>
      <c r="M5156" s="16">
        <v>1354</v>
      </c>
      <c r="O5156" s="11">
        <f t="shared" si="993"/>
        <v>70734.5</v>
      </c>
      <c r="P5156" s="11">
        <v>0</v>
      </c>
      <c r="Q5156" s="11">
        <f t="shared" si="992"/>
        <v>3830.7</v>
      </c>
      <c r="S5156" s="11">
        <f t="shared" si="985"/>
        <v>70734.5</v>
      </c>
      <c r="T5156" s="11">
        <f t="shared" si="986"/>
        <v>70734.5</v>
      </c>
      <c r="U5156" s="11">
        <f t="shared" si="994"/>
        <v>13921.199999999997</v>
      </c>
      <c r="V5156" s="11">
        <f t="shared" si="995"/>
        <v>43094.499999999993</v>
      </c>
      <c r="W5156" s="12">
        <f t="shared" si="996"/>
        <v>0.60924301437063944</v>
      </c>
      <c r="X5156" s="11">
        <f t="shared" si="997"/>
        <v>27640</v>
      </c>
      <c r="Y5156" s="12">
        <f t="shared" si="998"/>
        <v>0.39075698562936051</v>
      </c>
      <c r="AA5156" s="11"/>
      <c r="AG5156" s="11"/>
      <c r="AH5156" s="11"/>
      <c r="AJ5156" s="11"/>
    </row>
    <row r="5157" spans="1:36">
      <c r="A5157" s="1">
        <v>39854</v>
      </c>
      <c r="B5157" s="7" t="s">
        <v>58</v>
      </c>
      <c r="C5157" s="8" t="str">
        <f t="shared" si="984"/>
        <v>Tue</v>
      </c>
      <c r="E5157" s="10">
        <v>7</v>
      </c>
      <c r="F5157" s="9">
        <v>5230.2</v>
      </c>
      <c r="G5157" s="9">
        <v>10961.5</v>
      </c>
      <c r="H5157" s="61">
        <v>5168.3999999999996</v>
      </c>
      <c r="I5157" s="9">
        <v>722.2</v>
      </c>
      <c r="J5157" s="9">
        <v>0</v>
      </c>
      <c r="K5157" s="9">
        <v>2911.1</v>
      </c>
      <c r="L5157" s="16">
        <v>19890</v>
      </c>
      <c r="M5157" s="16">
        <v>1485</v>
      </c>
      <c r="O5157" s="11">
        <f t="shared" si="993"/>
        <v>46368.399999999994</v>
      </c>
      <c r="P5157" s="11">
        <v>0</v>
      </c>
      <c r="Q5157" s="11">
        <f t="shared" si="992"/>
        <v>2911.1</v>
      </c>
      <c r="S5157" s="11">
        <f t="shared" si="985"/>
        <v>46368.399999999994</v>
      </c>
      <c r="T5157" s="11">
        <f t="shared" si="986"/>
        <v>46368.399999999994</v>
      </c>
      <c r="U5157" s="11">
        <f t="shared" si="994"/>
        <v>-24366.100000000006</v>
      </c>
      <c r="V5157" s="11">
        <f t="shared" si="995"/>
        <v>24993.399999999998</v>
      </c>
      <c r="W5157" s="12">
        <f t="shared" si="996"/>
        <v>0.53901795188102242</v>
      </c>
      <c r="X5157" s="11">
        <f t="shared" si="997"/>
        <v>21375</v>
      </c>
      <c r="Y5157" s="12">
        <f t="shared" si="998"/>
        <v>0.46098204811897764</v>
      </c>
      <c r="AA5157" s="11"/>
      <c r="AG5157" s="11"/>
      <c r="AH5157" s="11"/>
      <c r="AJ5157" s="11"/>
    </row>
    <row r="5158" spans="1:36">
      <c r="A5158" s="1">
        <v>39855</v>
      </c>
      <c r="B5158" s="7" t="s">
        <v>58</v>
      </c>
      <c r="C5158" s="8" t="str">
        <f t="shared" si="984"/>
        <v>Wed</v>
      </c>
      <c r="E5158" s="10">
        <v>1</v>
      </c>
      <c r="F5158" s="9">
        <v>4225</v>
      </c>
      <c r="G5158" s="9">
        <v>9988.9</v>
      </c>
      <c r="H5158" s="61">
        <v>3931.1</v>
      </c>
      <c r="I5158" s="9">
        <v>700</v>
      </c>
      <c r="J5158" s="9">
        <v>0</v>
      </c>
      <c r="K5158" s="9">
        <v>2722.7</v>
      </c>
      <c r="L5158" s="16">
        <v>17181</v>
      </c>
      <c r="M5158" s="16">
        <v>1369</v>
      </c>
      <c r="O5158" s="11">
        <f t="shared" si="993"/>
        <v>40117.699999999997</v>
      </c>
      <c r="P5158" s="11">
        <v>0</v>
      </c>
      <c r="Q5158" s="11">
        <f t="shared" si="992"/>
        <v>2722.7</v>
      </c>
      <c r="S5158" s="11">
        <f t="shared" si="985"/>
        <v>40117.699999999997</v>
      </c>
      <c r="T5158" s="11">
        <f t="shared" si="986"/>
        <v>40117.699999999997</v>
      </c>
      <c r="U5158" s="11">
        <f t="shared" si="994"/>
        <v>-6250.6999999999971</v>
      </c>
      <c r="V5158" s="11">
        <f t="shared" si="995"/>
        <v>21567.7</v>
      </c>
      <c r="W5158" s="12">
        <f t="shared" si="996"/>
        <v>0.53761058086580238</v>
      </c>
      <c r="X5158" s="11">
        <f t="shared" si="997"/>
        <v>18550</v>
      </c>
      <c r="Y5158" s="12">
        <f t="shared" si="998"/>
        <v>0.46238941913419768</v>
      </c>
      <c r="AA5158" s="11"/>
      <c r="AG5158" s="11"/>
      <c r="AH5158" s="11"/>
      <c r="AJ5158" s="11"/>
    </row>
    <row r="5159" spans="1:36">
      <c r="A5159" s="1">
        <v>39856</v>
      </c>
      <c r="B5159" s="7" t="s">
        <v>58</v>
      </c>
      <c r="C5159" s="8" t="str">
        <f t="shared" si="984"/>
        <v>Thur</v>
      </c>
      <c r="E5159" s="10">
        <v>10</v>
      </c>
      <c r="F5159" s="9">
        <v>9841.7000000000007</v>
      </c>
      <c r="G5159" s="9">
        <v>12707.1</v>
      </c>
      <c r="H5159" s="61">
        <v>7753.7</v>
      </c>
      <c r="I5159" s="9">
        <v>741.6</v>
      </c>
      <c r="J5159" s="9">
        <v>0</v>
      </c>
      <c r="K5159" s="9">
        <v>3413.9</v>
      </c>
      <c r="L5159" s="16">
        <v>22156</v>
      </c>
      <c r="M5159" s="16">
        <v>1333</v>
      </c>
      <c r="O5159" s="11">
        <f t="shared" si="993"/>
        <v>57947</v>
      </c>
      <c r="P5159" s="11">
        <v>0</v>
      </c>
      <c r="Q5159" s="11">
        <f t="shared" si="992"/>
        <v>3413.9</v>
      </c>
      <c r="S5159" s="11">
        <f t="shared" si="985"/>
        <v>57947</v>
      </c>
      <c r="T5159" s="11">
        <f t="shared" si="986"/>
        <v>57947</v>
      </c>
      <c r="U5159" s="11">
        <f t="shared" si="994"/>
        <v>17829.300000000003</v>
      </c>
      <c r="V5159" s="11">
        <f t="shared" si="995"/>
        <v>34458</v>
      </c>
      <c r="W5159" s="12">
        <f t="shared" si="996"/>
        <v>0.59464683245034256</v>
      </c>
      <c r="X5159" s="11">
        <f t="shared" si="997"/>
        <v>23489</v>
      </c>
      <c r="Y5159" s="12">
        <f t="shared" si="998"/>
        <v>0.40535316754965744</v>
      </c>
      <c r="AA5159" s="11"/>
      <c r="AG5159" s="11"/>
      <c r="AH5159" s="11"/>
      <c r="AJ5159" s="11"/>
    </row>
    <row r="5160" spans="1:36">
      <c r="A5160" s="1">
        <v>39857</v>
      </c>
      <c r="B5160" s="7" t="s">
        <v>58</v>
      </c>
      <c r="C5160" s="8" t="str">
        <f t="shared" si="984"/>
        <v>Fri</v>
      </c>
      <c r="E5160" s="10">
        <v>21</v>
      </c>
      <c r="F5160" s="9">
        <v>16810.8</v>
      </c>
      <c r="G5160" s="9">
        <v>14310.9</v>
      </c>
      <c r="H5160" s="61">
        <v>10010.4</v>
      </c>
      <c r="I5160" s="9">
        <v>918.6</v>
      </c>
      <c r="J5160" s="9">
        <v>0</v>
      </c>
      <c r="K5160" s="9">
        <v>4152.3</v>
      </c>
      <c r="L5160" s="16">
        <v>24642</v>
      </c>
      <c r="M5160" s="16">
        <v>1315</v>
      </c>
      <c r="O5160" s="11">
        <f t="shared" si="993"/>
        <v>72160</v>
      </c>
      <c r="P5160" s="11">
        <v>0</v>
      </c>
      <c r="Q5160" s="11">
        <f t="shared" si="992"/>
        <v>4152.3</v>
      </c>
      <c r="S5160" s="11">
        <f t="shared" si="985"/>
        <v>72160</v>
      </c>
      <c r="T5160" s="11">
        <f t="shared" si="986"/>
        <v>72160</v>
      </c>
      <c r="U5160" s="11">
        <f t="shared" si="994"/>
        <v>14213</v>
      </c>
      <c r="V5160" s="11">
        <f t="shared" si="995"/>
        <v>46203</v>
      </c>
      <c r="W5160" s="12">
        <f t="shared" si="996"/>
        <v>0.64028547671840352</v>
      </c>
      <c r="X5160" s="11">
        <f t="shared" si="997"/>
        <v>25957</v>
      </c>
      <c r="Y5160" s="12">
        <f t="shared" si="998"/>
        <v>0.35971452328159648</v>
      </c>
      <c r="AA5160" s="11"/>
      <c r="AG5160" s="11"/>
      <c r="AH5160" s="11"/>
    </row>
    <row r="5161" spans="1:36">
      <c r="A5161" s="1">
        <v>39858</v>
      </c>
      <c r="B5161" s="7" t="s">
        <v>58</v>
      </c>
      <c r="C5161" s="8" t="str">
        <f t="shared" si="984"/>
        <v>Sat</v>
      </c>
      <c r="E5161" s="10">
        <v>23</v>
      </c>
      <c r="F5161" s="9">
        <v>18430</v>
      </c>
      <c r="G5161" s="9">
        <v>14480.1</v>
      </c>
      <c r="H5161" s="61">
        <v>9645.2000000000007</v>
      </c>
      <c r="I5161" s="9">
        <v>878.5</v>
      </c>
      <c r="J5161" s="9">
        <v>0</v>
      </c>
      <c r="K5161" s="9">
        <v>4322.1000000000004</v>
      </c>
      <c r="L5161" s="16">
        <v>25746</v>
      </c>
      <c r="M5161" s="16">
        <v>1336</v>
      </c>
      <c r="O5161" s="11">
        <f t="shared" si="993"/>
        <v>74837.899999999994</v>
      </c>
      <c r="P5161" s="11">
        <v>0</v>
      </c>
      <c r="Q5161" s="11">
        <f t="shared" si="992"/>
        <v>4322.1000000000004</v>
      </c>
      <c r="S5161" s="11">
        <f t="shared" si="985"/>
        <v>74837.899999999994</v>
      </c>
      <c r="T5161" s="11">
        <f t="shared" si="986"/>
        <v>74837.899999999994</v>
      </c>
      <c r="U5161" s="11">
        <f t="shared" si="994"/>
        <v>2677.8999999999942</v>
      </c>
      <c r="V5161" s="11">
        <f t="shared" si="995"/>
        <v>47755.9</v>
      </c>
      <c r="W5161" s="12">
        <f t="shared" si="996"/>
        <v>0.63812453315766482</v>
      </c>
      <c r="X5161" s="11">
        <f t="shared" si="997"/>
        <v>27082</v>
      </c>
      <c r="Y5161" s="12">
        <f t="shared" si="998"/>
        <v>0.36187546684233524</v>
      </c>
      <c r="AA5161" s="11"/>
      <c r="AG5161" s="11"/>
      <c r="AH5161" s="11"/>
      <c r="AJ5161" s="11"/>
    </row>
    <row r="5162" spans="1:36">
      <c r="A5162" s="1">
        <v>39859</v>
      </c>
      <c r="B5162" s="7" t="s">
        <v>58</v>
      </c>
      <c r="C5162" s="8" t="str">
        <f t="shared" ref="C5162:C5176" si="999">IF(WEEKDAY(A5162)=1,"Sun",IF(WEEKDAY(A5162)=2,"Mon",IF(WEEKDAY(A5162)=3,"Tue",IF(WEEKDAY(A5162)=4,"Wed",IF(WEEKDAY(A5162)=5,"Thur",IF(WEEKDAY(A5162)=6,"Fri",IF(WEEKDAY(A5162)=7,"Sat")))))))</f>
        <v>Sun</v>
      </c>
      <c r="E5162" s="10">
        <v>26</v>
      </c>
      <c r="F5162" s="9">
        <v>23942.9</v>
      </c>
      <c r="G5162" s="9">
        <v>16389.3</v>
      </c>
      <c r="H5162" s="61">
        <v>11391.3</v>
      </c>
      <c r="I5162" s="9">
        <v>1092.5999999999999</v>
      </c>
      <c r="J5162" s="9">
        <v>0</v>
      </c>
      <c r="K5162" s="9">
        <v>5524</v>
      </c>
      <c r="L5162" s="16">
        <v>27243</v>
      </c>
      <c r="M5162" s="16">
        <v>1309</v>
      </c>
      <c r="O5162" s="11">
        <f t="shared" si="993"/>
        <v>86892.1</v>
      </c>
      <c r="P5162" s="11">
        <v>0</v>
      </c>
      <c r="Q5162" s="11">
        <f t="shared" si="992"/>
        <v>5524</v>
      </c>
      <c r="S5162" s="11">
        <f t="shared" si="985"/>
        <v>86892.1</v>
      </c>
      <c r="T5162" s="11">
        <f t="shared" si="986"/>
        <v>86892.1</v>
      </c>
      <c r="U5162" s="11">
        <f t="shared" si="994"/>
        <v>12054.200000000012</v>
      </c>
      <c r="V5162" s="11">
        <f t="shared" si="995"/>
        <v>58340.1</v>
      </c>
      <c r="W5162" s="12">
        <f t="shared" si="996"/>
        <v>0.6714085630339236</v>
      </c>
      <c r="X5162" s="11">
        <f t="shared" si="997"/>
        <v>28552</v>
      </c>
      <c r="Y5162" s="12">
        <f t="shared" si="998"/>
        <v>0.32859143696607629</v>
      </c>
      <c r="AA5162" s="11"/>
      <c r="AG5162" s="11"/>
      <c r="AH5162" s="11"/>
      <c r="AJ5162" s="11"/>
    </row>
    <row r="5163" spans="1:36">
      <c r="A5163" s="1">
        <v>39860</v>
      </c>
      <c r="B5163" s="7" t="s">
        <v>58</v>
      </c>
      <c r="C5163" s="8" t="str">
        <f t="shared" si="999"/>
        <v>Mon</v>
      </c>
      <c r="E5163" s="10">
        <v>31</v>
      </c>
      <c r="F5163" s="9">
        <v>35762.5</v>
      </c>
      <c r="G5163" s="9">
        <v>19252.2</v>
      </c>
      <c r="H5163" s="61">
        <v>15009.4</v>
      </c>
      <c r="I5163" s="9">
        <v>2346.1999999999998</v>
      </c>
      <c r="J5163" s="9">
        <v>33.700000000000003</v>
      </c>
      <c r="K5163" s="9">
        <v>9834</v>
      </c>
      <c r="L5163" s="16">
        <v>31189</v>
      </c>
      <c r="M5163" s="16">
        <v>1172</v>
      </c>
      <c r="O5163" s="11">
        <f t="shared" si="993"/>
        <v>114598.99999999999</v>
      </c>
      <c r="P5163" s="11">
        <v>0</v>
      </c>
      <c r="Q5163" s="11">
        <f t="shared" si="992"/>
        <v>9834</v>
      </c>
      <c r="S5163" s="11">
        <f t="shared" si="985"/>
        <v>114598.99999999999</v>
      </c>
      <c r="T5163" s="11">
        <f t="shared" si="986"/>
        <v>114598.99999999999</v>
      </c>
      <c r="U5163" s="11">
        <f t="shared" si="994"/>
        <v>27706.89999999998</v>
      </c>
      <c r="V5163" s="11">
        <f t="shared" si="995"/>
        <v>82237.999999999985</v>
      </c>
      <c r="W5163" s="12">
        <f t="shared" si="996"/>
        <v>0.71761533695756508</v>
      </c>
      <c r="X5163" s="11">
        <f t="shared" si="997"/>
        <v>32361</v>
      </c>
      <c r="Y5163" s="12">
        <f t="shared" si="998"/>
        <v>0.28238466304243498</v>
      </c>
      <c r="AA5163" s="11"/>
      <c r="AG5163" s="11"/>
      <c r="AH5163" s="11"/>
      <c r="AJ5163" s="11"/>
    </row>
    <row r="5164" spans="1:36">
      <c r="A5164" s="1">
        <v>39861</v>
      </c>
      <c r="B5164" s="7" t="s">
        <v>58</v>
      </c>
      <c r="C5164" s="8" t="str">
        <f t="shared" si="999"/>
        <v>Tue</v>
      </c>
      <c r="E5164" s="10">
        <v>29</v>
      </c>
      <c r="F5164" s="9">
        <v>29148.3</v>
      </c>
      <c r="G5164" s="9">
        <v>18136.3</v>
      </c>
      <c r="H5164" s="61">
        <v>13975.2</v>
      </c>
      <c r="I5164" s="9">
        <v>1903.7</v>
      </c>
      <c r="J5164" s="9">
        <v>0</v>
      </c>
      <c r="K5164" s="9">
        <v>8067.8</v>
      </c>
      <c r="L5164" s="16">
        <v>29017</v>
      </c>
      <c r="M5164" s="16">
        <v>1138</v>
      </c>
      <c r="O5164" s="11">
        <f t="shared" si="993"/>
        <v>101386.3</v>
      </c>
      <c r="P5164" s="11">
        <v>0</v>
      </c>
      <c r="Q5164" s="11">
        <f t="shared" si="992"/>
        <v>8067.8</v>
      </c>
      <c r="S5164" s="11">
        <f t="shared" si="985"/>
        <v>101386.3</v>
      </c>
      <c r="T5164" s="11">
        <f t="shared" si="986"/>
        <v>101386.3</v>
      </c>
      <c r="U5164" s="11">
        <f t="shared" si="994"/>
        <v>-13212.699999999983</v>
      </c>
      <c r="V5164" s="11">
        <f t="shared" si="995"/>
        <v>71231.3</v>
      </c>
      <c r="W5164" s="12">
        <f t="shared" si="996"/>
        <v>0.7025732273492572</v>
      </c>
      <c r="X5164" s="11">
        <f t="shared" si="997"/>
        <v>30155</v>
      </c>
      <c r="Y5164" s="12">
        <f t="shared" si="998"/>
        <v>0.29742677265074274</v>
      </c>
      <c r="AA5164" s="11"/>
      <c r="AG5164" s="11"/>
      <c r="AH5164" s="11"/>
      <c r="AJ5164" s="11"/>
    </row>
    <row r="5165" spans="1:36">
      <c r="A5165" s="1">
        <v>39862</v>
      </c>
      <c r="B5165" s="7" t="s">
        <v>58</v>
      </c>
      <c r="C5165" s="8" t="str">
        <f t="shared" si="999"/>
        <v>Wed</v>
      </c>
      <c r="E5165" s="10">
        <v>20</v>
      </c>
      <c r="F5165" s="9">
        <v>23607.7</v>
      </c>
      <c r="G5165" s="9">
        <v>16183.1</v>
      </c>
      <c r="H5165" s="61">
        <v>11180.6</v>
      </c>
      <c r="I5165" s="9">
        <v>1292.7</v>
      </c>
      <c r="J5165" s="9">
        <v>0</v>
      </c>
      <c r="K5165" s="9">
        <v>5657.6</v>
      </c>
      <c r="L5165" s="16">
        <v>25167</v>
      </c>
      <c r="M5165" s="16">
        <v>1388</v>
      </c>
      <c r="O5165" s="11">
        <f t="shared" si="993"/>
        <v>84476.7</v>
      </c>
      <c r="P5165" s="11">
        <v>31</v>
      </c>
      <c r="Q5165" s="11">
        <f t="shared" si="992"/>
        <v>5626.6</v>
      </c>
      <c r="S5165" s="11">
        <f t="shared" si="985"/>
        <v>84445.7</v>
      </c>
      <c r="T5165" s="11">
        <f t="shared" si="986"/>
        <v>84445.7</v>
      </c>
      <c r="U5165" s="11">
        <f t="shared" si="994"/>
        <v>-16940.600000000006</v>
      </c>
      <c r="V5165" s="11">
        <f t="shared" si="995"/>
        <v>57890.7</v>
      </c>
      <c r="W5165" s="12">
        <f t="shared" si="996"/>
        <v>0.68553757029665219</v>
      </c>
      <c r="X5165" s="11">
        <f t="shared" si="997"/>
        <v>26555</v>
      </c>
      <c r="Y5165" s="12">
        <f t="shared" si="998"/>
        <v>0.31446242970334787</v>
      </c>
      <c r="AA5165" s="11"/>
      <c r="AG5165" s="11"/>
      <c r="AH5165" s="11"/>
      <c r="AJ5165" s="11"/>
    </row>
    <row r="5166" spans="1:36">
      <c r="A5166" s="1">
        <v>39863</v>
      </c>
      <c r="B5166" s="7" t="s">
        <v>58</v>
      </c>
      <c r="C5166" s="8" t="str">
        <f t="shared" si="999"/>
        <v>Thur</v>
      </c>
      <c r="E5166" s="10">
        <v>25</v>
      </c>
      <c r="F5166" s="9">
        <v>33069.599999999999</v>
      </c>
      <c r="G5166" s="9">
        <v>17945.599999999999</v>
      </c>
      <c r="H5166" s="61">
        <v>13604.9</v>
      </c>
      <c r="I5166" s="9">
        <v>1828.6</v>
      </c>
      <c r="J5166" s="9">
        <v>52.5</v>
      </c>
      <c r="K5166" s="9">
        <v>7946</v>
      </c>
      <c r="L5166" s="16">
        <v>25891</v>
      </c>
      <c r="M5166" s="16">
        <v>1318</v>
      </c>
      <c r="O5166" s="11">
        <f t="shared" si="993"/>
        <v>101656.2</v>
      </c>
      <c r="P5166" s="11">
        <v>0</v>
      </c>
      <c r="Q5166" s="11">
        <f t="shared" si="992"/>
        <v>7946</v>
      </c>
      <c r="S5166" s="11">
        <f t="shared" si="985"/>
        <v>101656.2</v>
      </c>
      <c r="T5166" s="11">
        <f t="shared" si="986"/>
        <v>101656.2</v>
      </c>
      <c r="U5166" s="11">
        <f t="shared" si="994"/>
        <v>17210.5</v>
      </c>
      <c r="V5166" s="11">
        <f t="shared" si="995"/>
        <v>74447.199999999997</v>
      </c>
      <c r="W5166" s="12">
        <f t="shared" si="996"/>
        <v>0.73234293628917857</v>
      </c>
      <c r="X5166" s="11">
        <f t="shared" si="997"/>
        <v>27209</v>
      </c>
      <c r="Y5166" s="12">
        <f t="shared" si="998"/>
        <v>0.26765706371082137</v>
      </c>
      <c r="AA5166" s="11"/>
      <c r="AG5166" s="11"/>
      <c r="AH5166" s="11"/>
      <c r="AJ5166" s="11"/>
    </row>
    <row r="5167" spans="1:36">
      <c r="A5167" s="1">
        <v>39864</v>
      </c>
      <c r="B5167" s="7" t="s">
        <v>58</v>
      </c>
      <c r="C5167" s="8" t="str">
        <f t="shared" si="999"/>
        <v>Fri</v>
      </c>
      <c r="E5167" s="10">
        <v>33</v>
      </c>
      <c r="F5167" s="9">
        <v>39476.699999999997</v>
      </c>
      <c r="G5167" s="9">
        <v>18767.900000000001</v>
      </c>
      <c r="H5167" s="61">
        <v>14825.1</v>
      </c>
      <c r="I5167" s="9">
        <v>2966.1</v>
      </c>
      <c r="J5167" s="9">
        <v>23.8</v>
      </c>
      <c r="K5167" s="9">
        <v>10001.5</v>
      </c>
      <c r="L5167" s="16">
        <v>27887</v>
      </c>
      <c r="M5167" s="16">
        <v>1297</v>
      </c>
      <c r="O5167" s="11">
        <f t="shared" si="993"/>
        <v>115245.1</v>
      </c>
      <c r="P5167" s="11">
        <v>0</v>
      </c>
      <c r="Q5167" s="11">
        <f t="shared" si="992"/>
        <v>10001.5</v>
      </c>
      <c r="S5167" s="11">
        <f t="shared" si="985"/>
        <v>115245.1</v>
      </c>
      <c r="T5167" s="11">
        <f t="shared" si="986"/>
        <v>115245.1</v>
      </c>
      <c r="U5167" s="11">
        <f t="shared" si="994"/>
        <v>13588.900000000009</v>
      </c>
      <c r="V5167" s="11">
        <f t="shared" si="995"/>
        <v>86061.1</v>
      </c>
      <c r="W5167" s="12">
        <f t="shared" si="996"/>
        <v>0.74676580609500964</v>
      </c>
      <c r="X5167" s="11">
        <f t="shared" si="997"/>
        <v>29184</v>
      </c>
      <c r="Y5167" s="12">
        <f t="shared" si="998"/>
        <v>0.2532341939049903</v>
      </c>
      <c r="AA5167" s="11"/>
      <c r="AG5167" s="11"/>
      <c r="AH5167" s="11"/>
    </row>
    <row r="5168" spans="1:36">
      <c r="A5168" s="1">
        <v>39865</v>
      </c>
      <c r="B5168" s="7" t="s">
        <v>58</v>
      </c>
      <c r="C5168" s="8" t="str">
        <f t="shared" si="999"/>
        <v>Sat</v>
      </c>
      <c r="E5168" s="10">
        <v>26</v>
      </c>
      <c r="F5168" s="9">
        <v>27801.7</v>
      </c>
      <c r="G5168" s="9">
        <v>16638.5</v>
      </c>
      <c r="H5168" s="61">
        <v>11852.1</v>
      </c>
      <c r="I5168" s="9">
        <v>1141.4000000000001</v>
      </c>
      <c r="J5168" s="9">
        <v>0</v>
      </c>
      <c r="K5168" s="9">
        <v>6372</v>
      </c>
      <c r="L5168" s="16">
        <v>24727</v>
      </c>
      <c r="M5168" s="16">
        <v>1444</v>
      </c>
      <c r="O5168" s="11">
        <f t="shared" si="993"/>
        <v>89976.7</v>
      </c>
      <c r="P5168" s="11">
        <v>0</v>
      </c>
      <c r="Q5168" s="11">
        <f t="shared" si="992"/>
        <v>6372</v>
      </c>
      <c r="S5168" s="11">
        <f t="shared" si="985"/>
        <v>89976.7</v>
      </c>
      <c r="T5168" s="11">
        <f t="shared" si="986"/>
        <v>89976.7</v>
      </c>
      <c r="U5168" s="11">
        <f t="shared" si="994"/>
        <v>-25268.400000000009</v>
      </c>
      <c r="V5168" s="11">
        <f t="shared" si="995"/>
        <v>63805.7</v>
      </c>
      <c r="W5168" s="12">
        <f t="shared" si="996"/>
        <v>0.70913580960404188</v>
      </c>
      <c r="X5168" s="11">
        <f t="shared" si="997"/>
        <v>26171</v>
      </c>
      <c r="Y5168" s="12">
        <f t="shared" si="998"/>
        <v>0.29086419039595807</v>
      </c>
      <c r="AA5168" s="11"/>
      <c r="AG5168" s="11"/>
      <c r="AH5168" s="11"/>
      <c r="AJ5168" s="11"/>
    </row>
    <row r="5169" spans="1:36">
      <c r="A5169" s="1">
        <v>39866</v>
      </c>
      <c r="B5169" s="7" t="s">
        <v>58</v>
      </c>
      <c r="C5169" s="8" t="str">
        <f t="shared" si="999"/>
        <v>Sun</v>
      </c>
      <c r="E5169" s="10">
        <v>29</v>
      </c>
      <c r="F5169" s="9">
        <v>36733.699999999997</v>
      </c>
      <c r="G5169" s="9">
        <v>18701.099999999999</v>
      </c>
      <c r="H5169" s="61">
        <v>14302.4</v>
      </c>
      <c r="I5169" s="9">
        <v>2327</v>
      </c>
      <c r="J5169" s="9">
        <v>46.5</v>
      </c>
      <c r="K5169" s="9">
        <v>9660.7000000000007</v>
      </c>
      <c r="L5169" s="16">
        <v>28366</v>
      </c>
      <c r="M5169" s="16">
        <v>1400</v>
      </c>
      <c r="O5169" s="11">
        <f t="shared" si="993"/>
        <v>111537.4</v>
      </c>
      <c r="P5169" s="11">
        <v>0</v>
      </c>
      <c r="Q5169" s="11">
        <f t="shared" si="992"/>
        <v>9660.7000000000007</v>
      </c>
      <c r="S5169" s="11">
        <f t="shared" si="985"/>
        <v>111537.4</v>
      </c>
      <c r="T5169" s="11">
        <f t="shared" si="986"/>
        <v>111537.4</v>
      </c>
      <c r="U5169" s="11">
        <f t="shared" si="994"/>
        <v>21560.699999999997</v>
      </c>
      <c r="V5169" s="11">
        <f t="shared" si="995"/>
        <v>81771.399999999994</v>
      </c>
      <c r="W5169" s="12">
        <f t="shared" si="996"/>
        <v>0.73312987392569662</v>
      </c>
      <c r="X5169" s="11">
        <f t="shared" si="997"/>
        <v>29766</v>
      </c>
      <c r="Y5169" s="12">
        <f t="shared" si="998"/>
        <v>0.26687012607430333</v>
      </c>
      <c r="AA5169" s="11"/>
      <c r="AG5169" s="11"/>
      <c r="AH5169" s="11"/>
      <c r="AJ5169" s="11"/>
    </row>
    <row r="5170" spans="1:36">
      <c r="A5170" s="1">
        <v>39867</v>
      </c>
      <c r="B5170" s="7" t="s">
        <v>58</v>
      </c>
      <c r="C5170" s="8" t="str">
        <f t="shared" si="999"/>
        <v>Mon</v>
      </c>
      <c r="E5170" s="10">
        <v>34</v>
      </c>
      <c r="F5170" s="9">
        <v>44768.4</v>
      </c>
      <c r="G5170" s="9">
        <v>20044</v>
      </c>
      <c r="H5170" s="61">
        <v>16338.7</v>
      </c>
      <c r="I5170" s="9">
        <v>3648.3</v>
      </c>
      <c r="J5170" s="9">
        <v>129.1</v>
      </c>
      <c r="K5170" s="9">
        <v>12453.1</v>
      </c>
      <c r="L5170" s="16">
        <v>30003</v>
      </c>
      <c r="M5170" s="16">
        <v>1151</v>
      </c>
      <c r="O5170" s="11">
        <f t="shared" si="993"/>
        <v>128535.60000000002</v>
      </c>
      <c r="P5170" s="11">
        <v>0</v>
      </c>
      <c r="Q5170" s="11">
        <f t="shared" si="992"/>
        <v>12453.1</v>
      </c>
      <c r="S5170" s="11">
        <f t="shared" si="985"/>
        <v>128535.60000000002</v>
      </c>
      <c r="T5170" s="11">
        <f t="shared" si="986"/>
        <v>128535.60000000002</v>
      </c>
      <c r="U5170" s="11">
        <f t="shared" si="994"/>
        <v>16998.200000000026</v>
      </c>
      <c r="V5170" s="11">
        <f t="shared" si="995"/>
        <v>97381.60000000002</v>
      </c>
      <c r="W5170" s="12">
        <f t="shared" si="996"/>
        <v>0.75762356887897209</v>
      </c>
      <c r="X5170" s="11">
        <f t="shared" si="997"/>
        <v>31154</v>
      </c>
      <c r="Y5170" s="12">
        <f t="shared" si="998"/>
        <v>0.24237643112102791</v>
      </c>
      <c r="AA5170" s="11"/>
      <c r="AG5170" s="11"/>
      <c r="AH5170" s="11"/>
      <c r="AJ5170" s="11"/>
    </row>
    <row r="5171" spans="1:36">
      <c r="A5171" s="1">
        <v>39868</v>
      </c>
      <c r="B5171" s="7" t="s">
        <v>58</v>
      </c>
      <c r="C5171" s="8" t="str">
        <f t="shared" si="999"/>
        <v>Tue</v>
      </c>
      <c r="E5171" s="10">
        <v>35</v>
      </c>
      <c r="F5171" s="9">
        <v>40159.300000000003</v>
      </c>
      <c r="G5171" s="9">
        <v>19454.900000000001</v>
      </c>
      <c r="H5171" s="61">
        <v>15379.9</v>
      </c>
      <c r="I5171" s="9">
        <v>3119.3</v>
      </c>
      <c r="J5171" s="9">
        <v>76.7</v>
      </c>
      <c r="K5171" s="9">
        <v>10948.7</v>
      </c>
      <c r="L5171" s="16">
        <v>28540</v>
      </c>
      <c r="M5171" s="16">
        <v>1270</v>
      </c>
      <c r="O5171" s="11">
        <f t="shared" si="993"/>
        <v>118948.8</v>
      </c>
      <c r="P5171" s="11">
        <v>0</v>
      </c>
      <c r="Q5171" s="11">
        <f t="shared" si="992"/>
        <v>10948.7</v>
      </c>
      <c r="S5171" s="11">
        <f t="shared" si="985"/>
        <v>118948.8</v>
      </c>
      <c r="T5171" s="11">
        <f t="shared" si="986"/>
        <v>118948.8</v>
      </c>
      <c r="U5171" s="11">
        <f t="shared" si="994"/>
        <v>-9586.8000000000175</v>
      </c>
      <c r="V5171" s="11">
        <f t="shared" si="995"/>
        <v>89138.8</v>
      </c>
      <c r="W5171" s="12">
        <f t="shared" si="996"/>
        <v>0.74938797196777096</v>
      </c>
      <c r="X5171" s="11">
        <f t="shared" si="997"/>
        <v>29810</v>
      </c>
      <c r="Y5171" s="12">
        <f t="shared" si="998"/>
        <v>0.25061202803222898</v>
      </c>
      <c r="AA5171" s="11"/>
      <c r="AG5171" s="11"/>
      <c r="AH5171" s="11"/>
      <c r="AJ5171" s="11"/>
    </row>
    <row r="5172" spans="1:36">
      <c r="A5172" s="1">
        <v>39869</v>
      </c>
      <c r="B5172" s="7" t="s">
        <v>58</v>
      </c>
      <c r="C5172" s="8" t="str">
        <f t="shared" si="999"/>
        <v>Wed</v>
      </c>
      <c r="E5172" s="10">
        <v>25</v>
      </c>
      <c r="F5172" s="9">
        <v>27009</v>
      </c>
      <c r="G5172" s="9">
        <v>17013.900000000001</v>
      </c>
      <c r="H5172" s="61">
        <v>12356.3</v>
      </c>
      <c r="I5172" s="9">
        <v>1149.7</v>
      </c>
      <c r="J5172" s="9">
        <v>211.8</v>
      </c>
      <c r="K5172" s="9">
        <v>6346.8</v>
      </c>
      <c r="L5172" s="16">
        <v>23152</v>
      </c>
      <c r="M5172" s="16">
        <v>1277</v>
      </c>
      <c r="O5172" s="11">
        <f t="shared" si="993"/>
        <v>88516.5</v>
      </c>
      <c r="P5172" s="11">
        <v>0</v>
      </c>
      <c r="Q5172" s="11">
        <f t="shared" si="992"/>
        <v>6346.8</v>
      </c>
      <c r="S5172" s="11">
        <f t="shared" si="985"/>
        <v>88516.5</v>
      </c>
      <c r="T5172" s="11">
        <f t="shared" si="986"/>
        <v>88516.5</v>
      </c>
      <c r="U5172" s="11">
        <f t="shared" si="994"/>
        <v>-30432.300000000003</v>
      </c>
      <c r="V5172" s="11">
        <f t="shared" si="995"/>
        <v>64087.5</v>
      </c>
      <c r="W5172" s="12">
        <f t="shared" si="996"/>
        <v>0.72401755604887219</v>
      </c>
      <c r="X5172" s="11">
        <f t="shared" si="997"/>
        <v>24429</v>
      </c>
      <c r="Y5172" s="12">
        <f t="shared" si="998"/>
        <v>0.27598244395112775</v>
      </c>
      <c r="AA5172" s="11"/>
      <c r="AG5172" s="11"/>
      <c r="AH5172" s="11"/>
      <c r="AJ5172" s="11"/>
    </row>
    <row r="5173" spans="1:36">
      <c r="A5173" s="1">
        <v>39870</v>
      </c>
      <c r="B5173" s="7" t="s">
        <v>58</v>
      </c>
      <c r="C5173" s="8" t="str">
        <f t="shared" si="999"/>
        <v>Thur</v>
      </c>
      <c r="E5173" s="10">
        <v>12</v>
      </c>
      <c r="F5173" s="9">
        <v>12490.2</v>
      </c>
      <c r="G5173" s="9">
        <v>12140.9</v>
      </c>
      <c r="H5173" s="61">
        <v>6777.7</v>
      </c>
      <c r="I5173" s="9">
        <v>727.3</v>
      </c>
      <c r="J5173" s="9">
        <v>215.1</v>
      </c>
      <c r="K5173" s="9">
        <v>3234.3</v>
      </c>
      <c r="L5173" s="16">
        <v>16793</v>
      </c>
      <c r="M5173" s="16">
        <v>1307</v>
      </c>
      <c r="O5173" s="11">
        <f t="shared" si="993"/>
        <v>53685.5</v>
      </c>
      <c r="P5173" s="11">
        <v>0</v>
      </c>
      <c r="Q5173" s="11">
        <f t="shared" si="992"/>
        <v>3234.3</v>
      </c>
      <c r="S5173" s="11">
        <f t="shared" si="985"/>
        <v>53685.5</v>
      </c>
      <c r="T5173" s="11">
        <f t="shared" si="986"/>
        <v>53685.5</v>
      </c>
      <c r="U5173" s="11">
        <f t="shared" si="994"/>
        <v>-34831</v>
      </c>
      <c r="V5173" s="11">
        <f t="shared" si="995"/>
        <v>35585.5</v>
      </c>
      <c r="W5173" s="12">
        <f t="shared" si="996"/>
        <v>0.66285123543601154</v>
      </c>
      <c r="X5173" s="11">
        <f t="shared" si="997"/>
        <v>18100</v>
      </c>
      <c r="Y5173" s="12">
        <f t="shared" si="998"/>
        <v>0.3371487645639884</v>
      </c>
      <c r="AA5173" s="11"/>
      <c r="AG5173" s="11"/>
      <c r="AH5173" s="11"/>
      <c r="AJ5173" s="11"/>
    </row>
    <row r="5174" spans="1:36">
      <c r="A5174" s="1">
        <v>39871</v>
      </c>
      <c r="B5174" s="7" t="s">
        <v>58</v>
      </c>
      <c r="C5174" s="8" t="str">
        <f t="shared" si="999"/>
        <v>Fri</v>
      </c>
      <c r="E5174" s="10">
        <v>7</v>
      </c>
      <c r="F5174" s="9">
        <v>13777.1</v>
      </c>
      <c r="G5174" s="9">
        <v>10865.1</v>
      </c>
      <c r="H5174" s="61">
        <v>5118.8999999999996</v>
      </c>
      <c r="I5174" s="9">
        <v>695.9</v>
      </c>
      <c r="J5174" s="9">
        <v>0</v>
      </c>
      <c r="K5174" s="9">
        <v>3067.8</v>
      </c>
      <c r="L5174" s="16">
        <v>11510</v>
      </c>
      <c r="M5174" s="16">
        <v>1149</v>
      </c>
      <c r="O5174" s="11">
        <f t="shared" si="993"/>
        <v>46183.8</v>
      </c>
      <c r="P5174" s="11">
        <v>0</v>
      </c>
      <c r="Q5174" s="11">
        <f t="shared" si="992"/>
        <v>3067.8</v>
      </c>
      <c r="S5174" s="11">
        <f t="shared" si="985"/>
        <v>46183.8</v>
      </c>
      <c r="T5174" s="11">
        <f t="shared" si="986"/>
        <v>46183.8</v>
      </c>
      <c r="U5174" s="11">
        <f t="shared" si="994"/>
        <v>-7501.6999999999971</v>
      </c>
      <c r="V5174" s="11">
        <f t="shared" si="995"/>
        <v>33524.800000000003</v>
      </c>
      <c r="W5174" s="12">
        <f t="shared" si="996"/>
        <v>0.7258995578536197</v>
      </c>
      <c r="X5174" s="11">
        <f t="shared" si="997"/>
        <v>12659</v>
      </c>
      <c r="Y5174" s="12">
        <f t="shared" si="998"/>
        <v>0.2741004421463803</v>
      </c>
      <c r="AA5174" s="11"/>
      <c r="AG5174" s="11"/>
      <c r="AH5174" s="11"/>
      <c r="AJ5174" s="11"/>
    </row>
    <row r="5175" spans="1:36">
      <c r="A5175" s="1">
        <v>39872</v>
      </c>
      <c r="B5175" s="7" t="s">
        <v>58</v>
      </c>
      <c r="C5175" s="8" t="str">
        <f t="shared" si="999"/>
        <v>Sat</v>
      </c>
      <c r="E5175" s="10">
        <v>27</v>
      </c>
      <c r="F5175" s="9">
        <v>35183.9</v>
      </c>
      <c r="G5175" s="9">
        <v>17566.3</v>
      </c>
      <c r="H5175" s="61">
        <v>12814.3</v>
      </c>
      <c r="I5175" s="9">
        <v>1234.4000000000001</v>
      </c>
      <c r="J5175" s="9">
        <v>0</v>
      </c>
      <c r="K5175" s="9">
        <v>6159.4</v>
      </c>
      <c r="L5175" s="16">
        <v>22109</v>
      </c>
      <c r="M5175" s="16">
        <v>1022</v>
      </c>
      <c r="O5175" s="11">
        <f t="shared" si="993"/>
        <v>96089.299999999988</v>
      </c>
      <c r="P5175" s="11">
        <v>0</v>
      </c>
      <c r="Q5175" s="11">
        <f t="shared" si="992"/>
        <v>6159.4</v>
      </c>
      <c r="S5175" s="11">
        <f t="shared" si="985"/>
        <v>96089.299999999988</v>
      </c>
      <c r="T5175" s="11">
        <f t="shared" si="986"/>
        <v>96089.299999999988</v>
      </c>
      <c r="U5175" s="11">
        <f t="shared" si="994"/>
        <v>49905.499999999985</v>
      </c>
      <c r="V5175" s="11">
        <f t="shared" si="995"/>
        <v>72958.299999999988</v>
      </c>
      <c r="W5175" s="12">
        <f t="shared" si="996"/>
        <v>0.75927600679784324</v>
      </c>
      <c r="X5175" s="11">
        <f t="shared" si="997"/>
        <v>23131</v>
      </c>
      <c r="Y5175" s="12">
        <f t="shared" si="998"/>
        <v>0.24072399320215676</v>
      </c>
      <c r="AA5175" s="11"/>
      <c r="AG5175" s="11"/>
      <c r="AH5175" s="11"/>
      <c r="AJ5175" s="11"/>
    </row>
    <row r="5176" spans="1:36">
      <c r="A5176" s="1">
        <v>39873</v>
      </c>
      <c r="B5176" s="7" t="s">
        <v>59</v>
      </c>
      <c r="C5176" s="8" t="str">
        <f t="shared" si="999"/>
        <v>Sun</v>
      </c>
      <c r="E5176" s="10">
        <v>33</v>
      </c>
      <c r="F5176" s="9">
        <v>44547.4</v>
      </c>
      <c r="G5176" s="9">
        <v>18938.8</v>
      </c>
      <c r="H5176" s="61">
        <v>14416.3</v>
      </c>
      <c r="I5176" s="9">
        <v>2722.4</v>
      </c>
      <c r="J5176" s="9">
        <v>71.400000000000006</v>
      </c>
      <c r="K5176" s="9">
        <v>9923.9</v>
      </c>
      <c r="L5176" s="16">
        <v>26308</v>
      </c>
      <c r="M5176" s="16">
        <v>1297</v>
      </c>
      <c r="O5176" s="11">
        <f t="shared" si="993"/>
        <v>118225.19999999998</v>
      </c>
      <c r="P5176" s="11">
        <v>0</v>
      </c>
      <c r="Q5176" s="11">
        <f t="shared" si="992"/>
        <v>9923.9</v>
      </c>
      <c r="S5176" s="11">
        <f t="shared" si="985"/>
        <v>118225.19999999998</v>
      </c>
      <c r="T5176" s="11">
        <f t="shared" si="986"/>
        <v>118225.19999999998</v>
      </c>
      <c r="U5176" s="11">
        <f t="shared" si="994"/>
        <v>22135.899999999994</v>
      </c>
      <c r="V5176" s="11">
        <f t="shared" si="995"/>
        <v>90620.199999999983</v>
      </c>
      <c r="W5176" s="12">
        <f t="shared" si="996"/>
        <v>0.76650494141688907</v>
      </c>
      <c r="X5176" s="11">
        <f t="shared" si="997"/>
        <v>27605</v>
      </c>
      <c r="Y5176" s="12">
        <f t="shared" si="998"/>
        <v>0.2334950585831109</v>
      </c>
      <c r="AA5176" s="9">
        <f>INTERCEPT(T5176:T5206,E5176:E5206)</f>
        <v>24505.50977487558</v>
      </c>
      <c r="AB5176" s="9">
        <f>SLOPE(T5176:T5206,E5176:E5206)</f>
        <v>2539.1148024224349</v>
      </c>
      <c r="AC5176" s="12">
        <f>RSQ(T5176:T5206,E5176:E5206)</f>
        <v>0.95578516023220184</v>
      </c>
      <c r="AD5176" s="9">
        <f>AA5176+(AB5176*55)</f>
        <v>164156.82390810951</v>
      </c>
      <c r="AE5176" s="10">
        <f>SUM(E5176:E5206)</f>
        <v>565.07499999999993</v>
      </c>
      <c r="AG5176" s="11"/>
      <c r="AH5176" s="11"/>
      <c r="AI5176" s="63"/>
      <c r="AJ5176" s="11"/>
    </row>
    <row r="5177" spans="1:36">
      <c r="A5177" s="1">
        <v>39874</v>
      </c>
      <c r="B5177" s="7" t="s">
        <v>59</v>
      </c>
      <c r="C5177" s="8" t="str">
        <f t="shared" ref="C5177:C5240" si="1000">IF(WEEKDAY(A5177)=1,"Sun",IF(WEEKDAY(A5177)=2,"Mon",IF(WEEKDAY(A5177)=3,"Tue",IF(WEEKDAY(A5177)=4,"Wed",IF(WEEKDAY(A5177)=5,"Thur",IF(WEEKDAY(A5177)=6,"Fri",IF(WEEKDAY(A5177)=7,"Sat")))))))</f>
        <v>Mon</v>
      </c>
      <c r="E5177" s="10">
        <v>44</v>
      </c>
      <c r="F5177" s="9">
        <v>52898</v>
      </c>
      <c r="G5177" s="9">
        <v>21186</v>
      </c>
      <c r="H5177" s="61">
        <v>17531.400000000001</v>
      </c>
      <c r="I5177" s="9">
        <v>4670</v>
      </c>
      <c r="J5177" s="9">
        <v>2449.1</v>
      </c>
      <c r="K5177" s="9">
        <v>14681.3</v>
      </c>
      <c r="L5177" s="16">
        <v>32202</v>
      </c>
      <c r="M5177" s="16">
        <v>1277</v>
      </c>
      <c r="O5177" s="11">
        <f t="shared" si="993"/>
        <v>146894.79999999999</v>
      </c>
      <c r="P5177" s="11">
        <v>0</v>
      </c>
      <c r="Q5177" s="11">
        <f t="shared" si="992"/>
        <v>14681.3</v>
      </c>
      <c r="S5177" s="11">
        <f t="shared" si="985"/>
        <v>146894.79999999999</v>
      </c>
      <c r="T5177" s="11">
        <f t="shared" si="986"/>
        <v>146894.79999999999</v>
      </c>
      <c r="U5177" s="11">
        <f t="shared" si="994"/>
        <v>28669.600000000006</v>
      </c>
      <c r="V5177" s="11">
        <f t="shared" si="995"/>
        <v>113415.8</v>
      </c>
      <c r="W5177" s="12">
        <f t="shared" si="996"/>
        <v>0.77208859673725694</v>
      </c>
      <c r="X5177" s="11">
        <f t="shared" si="997"/>
        <v>33479</v>
      </c>
      <c r="Y5177" s="12">
        <f t="shared" si="998"/>
        <v>0.22791140326274315</v>
      </c>
      <c r="AA5177" s="11"/>
      <c r="AG5177" s="11"/>
      <c r="AH5177" s="11"/>
      <c r="AI5177" s="63"/>
      <c r="AJ5177" s="11"/>
    </row>
    <row r="5178" spans="1:36">
      <c r="A5178" s="1">
        <v>39875</v>
      </c>
      <c r="B5178" s="7" t="s">
        <v>59</v>
      </c>
      <c r="C5178" s="8" t="str">
        <f t="shared" si="1000"/>
        <v>Tue</v>
      </c>
      <c r="E5178" s="10">
        <v>46</v>
      </c>
      <c r="F5178" s="9">
        <v>51961.5</v>
      </c>
      <c r="G5178" s="9">
        <v>21201.200000000001</v>
      </c>
      <c r="H5178" s="61">
        <v>17524</v>
      </c>
      <c r="I5178" s="9">
        <v>4981.3999999999996</v>
      </c>
      <c r="J5178" s="9">
        <v>2215.1999999999998</v>
      </c>
      <c r="K5178" s="9">
        <v>14962.5</v>
      </c>
      <c r="L5178" s="16">
        <v>32031</v>
      </c>
      <c r="M5178" s="16">
        <v>1275</v>
      </c>
      <c r="O5178" s="11">
        <f t="shared" si="993"/>
        <v>146151.79999999999</v>
      </c>
      <c r="P5178" s="11">
        <v>0</v>
      </c>
      <c r="Q5178" s="11">
        <f t="shared" si="992"/>
        <v>14962.5</v>
      </c>
      <c r="S5178" s="11">
        <f t="shared" si="985"/>
        <v>146151.79999999999</v>
      </c>
      <c r="T5178" s="11">
        <f t="shared" si="986"/>
        <v>146151.79999999999</v>
      </c>
      <c r="U5178" s="11">
        <f t="shared" si="994"/>
        <v>-743</v>
      </c>
      <c r="V5178" s="11">
        <f t="shared" si="995"/>
        <v>112845.79999999999</v>
      </c>
      <c r="W5178" s="12">
        <f t="shared" si="996"/>
        <v>0.7721136516963869</v>
      </c>
      <c r="X5178" s="11">
        <f t="shared" si="997"/>
        <v>33306</v>
      </c>
      <c r="Y5178" s="12">
        <f t="shared" si="998"/>
        <v>0.22788634830361312</v>
      </c>
      <c r="AA5178" s="11"/>
      <c r="AG5178" s="11"/>
      <c r="AH5178" s="11"/>
      <c r="AI5178" s="63"/>
      <c r="AJ5178" s="11"/>
    </row>
    <row r="5179" spans="1:36">
      <c r="A5179" s="1">
        <v>39876</v>
      </c>
      <c r="B5179" s="7" t="s">
        <v>59</v>
      </c>
      <c r="C5179" s="8" t="str">
        <f t="shared" si="1000"/>
        <v>Wed</v>
      </c>
      <c r="E5179" s="10">
        <v>37</v>
      </c>
      <c r="F5179" s="9">
        <v>43931.199999999997</v>
      </c>
      <c r="G5179" s="9">
        <v>19748.3</v>
      </c>
      <c r="H5179" s="61">
        <v>15576.2</v>
      </c>
      <c r="I5179" s="9">
        <v>3753.3</v>
      </c>
      <c r="J5179" s="9">
        <v>1063</v>
      </c>
      <c r="K5179" s="9">
        <v>10521.6</v>
      </c>
      <c r="L5179" s="16">
        <v>26977</v>
      </c>
      <c r="M5179" s="16">
        <v>1281</v>
      </c>
      <c r="O5179" s="11">
        <f t="shared" si="993"/>
        <v>122851.6</v>
      </c>
      <c r="P5179" s="11">
        <v>0</v>
      </c>
      <c r="Q5179" s="11">
        <f t="shared" si="992"/>
        <v>10521.6</v>
      </c>
      <c r="S5179" s="11">
        <f t="shared" si="985"/>
        <v>122851.6</v>
      </c>
      <c r="T5179" s="11">
        <f t="shared" si="986"/>
        <v>122851.6</v>
      </c>
      <c r="U5179" s="11">
        <f t="shared" si="994"/>
        <v>-23300.199999999983</v>
      </c>
      <c r="V5179" s="11">
        <f t="shared" si="995"/>
        <v>94593.600000000006</v>
      </c>
      <c r="W5179" s="12">
        <f t="shared" si="996"/>
        <v>0.76998264572866781</v>
      </c>
      <c r="X5179" s="11">
        <f t="shared" si="997"/>
        <v>28258</v>
      </c>
      <c r="Y5179" s="12">
        <f t="shared" si="998"/>
        <v>0.23001735427133224</v>
      </c>
      <c r="AA5179" s="11"/>
      <c r="AG5179" s="11"/>
      <c r="AH5179" s="11"/>
      <c r="AI5179" s="63"/>
      <c r="AJ5179" s="11"/>
    </row>
    <row r="5180" spans="1:36">
      <c r="A5180" s="1">
        <v>39877</v>
      </c>
      <c r="B5180" s="7" t="s">
        <v>59</v>
      </c>
      <c r="C5180" s="8" t="str">
        <f t="shared" si="1000"/>
        <v>Thur</v>
      </c>
      <c r="E5180" s="10">
        <v>23</v>
      </c>
      <c r="F5180" s="9">
        <v>29665.5</v>
      </c>
      <c r="G5180" s="9">
        <v>16300.5</v>
      </c>
      <c r="H5180" s="61">
        <v>11229.9</v>
      </c>
      <c r="I5180" s="9">
        <v>1091.4000000000001</v>
      </c>
      <c r="J5180" s="9">
        <v>40.6</v>
      </c>
      <c r="K5180" s="9">
        <v>4213.5</v>
      </c>
      <c r="L5180" s="16">
        <v>18045</v>
      </c>
      <c r="M5180" s="16">
        <v>1347</v>
      </c>
      <c r="O5180" s="11">
        <f t="shared" si="993"/>
        <v>81933.399999999994</v>
      </c>
      <c r="P5180" s="11">
        <v>0</v>
      </c>
      <c r="Q5180" s="11">
        <f t="shared" si="992"/>
        <v>4213.5</v>
      </c>
      <c r="S5180" s="11">
        <f t="shared" si="985"/>
        <v>81933.399999999994</v>
      </c>
      <c r="T5180" s="11">
        <f t="shared" si="986"/>
        <v>81933.399999999994</v>
      </c>
      <c r="U5180" s="11">
        <f t="shared" si="994"/>
        <v>-40918.200000000012</v>
      </c>
      <c r="V5180" s="11">
        <f t="shared" si="995"/>
        <v>62541.4</v>
      </c>
      <c r="W5180" s="12">
        <f t="shared" si="996"/>
        <v>0.76331996475185948</v>
      </c>
      <c r="X5180" s="11">
        <f t="shared" si="997"/>
        <v>19392</v>
      </c>
      <c r="Y5180" s="12">
        <f t="shared" si="998"/>
        <v>0.23668003524814057</v>
      </c>
      <c r="AA5180" s="11"/>
      <c r="AG5180" s="11"/>
      <c r="AH5180" s="11"/>
      <c r="AI5180" s="63"/>
      <c r="AJ5180" s="11"/>
    </row>
    <row r="5181" spans="1:36">
      <c r="A5181" s="1">
        <v>39878</v>
      </c>
      <c r="B5181" s="7" t="s">
        <v>59</v>
      </c>
      <c r="C5181" s="8" t="str">
        <f t="shared" si="1000"/>
        <v>Fri</v>
      </c>
      <c r="E5181" s="10">
        <v>7</v>
      </c>
      <c r="F5181" s="9">
        <v>17340.400000000001</v>
      </c>
      <c r="G5181" s="9">
        <v>10969.9</v>
      </c>
      <c r="H5181" s="61">
        <v>5305.4</v>
      </c>
      <c r="I5181" s="9">
        <v>638.4</v>
      </c>
      <c r="J5181" s="9">
        <v>0</v>
      </c>
      <c r="K5181" s="9">
        <v>1729.7</v>
      </c>
      <c r="L5181" s="16">
        <v>7010</v>
      </c>
      <c r="M5181" s="16">
        <v>1298</v>
      </c>
      <c r="O5181" s="11">
        <f t="shared" si="993"/>
        <v>44291.8</v>
      </c>
      <c r="P5181" s="11">
        <v>0</v>
      </c>
      <c r="Q5181" s="11">
        <f t="shared" si="992"/>
        <v>1729.7</v>
      </c>
      <c r="S5181" s="11">
        <f t="shared" ref="S5181:S5206" si="1001">O5181-P5181</f>
        <v>44291.8</v>
      </c>
      <c r="T5181" s="11">
        <f t="shared" ref="T5181:T5236" si="1002">SUM(L5181:M5181,V5181)</f>
        <v>44291.8</v>
      </c>
      <c r="U5181" s="11">
        <f t="shared" si="994"/>
        <v>-37641.599999999991</v>
      </c>
      <c r="V5181" s="11">
        <f t="shared" si="995"/>
        <v>35983.800000000003</v>
      </c>
      <c r="W5181" s="12">
        <f t="shared" si="996"/>
        <v>0.81242577632880131</v>
      </c>
      <c r="X5181" s="11">
        <f t="shared" si="997"/>
        <v>8308</v>
      </c>
      <c r="Y5181" s="12">
        <f t="shared" si="998"/>
        <v>0.18757422367119872</v>
      </c>
      <c r="AA5181" s="11"/>
      <c r="AG5181" s="11"/>
      <c r="AH5181" s="11"/>
      <c r="AI5181" s="63"/>
      <c r="AJ5181" s="11"/>
    </row>
    <row r="5182" spans="1:36">
      <c r="A5182" s="1">
        <v>39879</v>
      </c>
      <c r="B5182" s="7" t="s">
        <v>59</v>
      </c>
      <c r="C5182" s="8" t="str">
        <f t="shared" si="1000"/>
        <v>Sat</v>
      </c>
      <c r="E5182" s="10">
        <v>0</v>
      </c>
      <c r="F5182" s="9">
        <v>12313.1</v>
      </c>
      <c r="G5182" s="9">
        <v>8564.2000000000007</v>
      </c>
      <c r="H5182" s="61">
        <v>1852.8</v>
      </c>
      <c r="I5182" s="9">
        <v>611.79999999999995</v>
      </c>
      <c r="J5182" s="9">
        <v>0</v>
      </c>
      <c r="K5182" s="9">
        <v>1377.3</v>
      </c>
      <c r="L5182" s="16">
        <v>1245</v>
      </c>
      <c r="M5182" s="16">
        <v>1308</v>
      </c>
      <c r="O5182" s="11">
        <f t="shared" si="993"/>
        <v>27272.2</v>
      </c>
      <c r="P5182" s="11">
        <v>0</v>
      </c>
      <c r="Q5182" s="11">
        <f t="shared" si="992"/>
        <v>1377.3</v>
      </c>
      <c r="S5182" s="11">
        <f t="shared" si="1001"/>
        <v>27272.2</v>
      </c>
      <c r="T5182" s="11">
        <f t="shared" si="1002"/>
        <v>27272.2</v>
      </c>
      <c r="U5182" s="11">
        <f t="shared" si="994"/>
        <v>-17019.600000000002</v>
      </c>
      <c r="V5182" s="11">
        <f t="shared" si="995"/>
        <v>24719.200000000001</v>
      </c>
      <c r="W5182" s="12">
        <f t="shared" si="996"/>
        <v>0.9063881901716766</v>
      </c>
      <c r="X5182" s="11">
        <f t="shared" si="997"/>
        <v>2553</v>
      </c>
      <c r="Y5182" s="12">
        <f t="shared" si="998"/>
        <v>9.3611809828323345E-2</v>
      </c>
      <c r="AA5182" s="11"/>
      <c r="AG5182" s="11"/>
      <c r="AH5182" s="11"/>
      <c r="AI5182" s="63"/>
      <c r="AJ5182" s="11"/>
    </row>
    <row r="5183" spans="1:36">
      <c r="A5183" s="1">
        <v>39880</v>
      </c>
      <c r="B5183" s="7" t="s">
        <v>59</v>
      </c>
      <c r="C5183" s="8" t="str">
        <f t="shared" si="1000"/>
        <v>Sun</v>
      </c>
      <c r="E5183" s="10">
        <v>0</v>
      </c>
      <c r="F5183" s="9">
        <v>12662.1</v>
      </c>
      <c r="G5183" s="9">
        <v>9073.4</v>
      </c>
      <c r="H5183" s="61">
        <v>1850.7</v>
      </c>
      <c r="I5183" s="9">
        <v>688.5</v>
      </c>
      <c r="J5183" s="9">
        <v>0</v>
      </c>
      <c r="K5183" s="9">
        <v>1399</v>
      </c>
      <c r="L5183" s="16">
        <v>816</v>
      </c>
      <c r="M5183" s="16">
        <v>1400</v>
      </c>
      <c r="O5183" s="11">
        <f t="shared" si="993"/>
        <v>27889.7</v>
      </c>
      <c r="P5183" s="11">
        <v>0</v>
      </c>
      <c r="Q5183" s="11">
        <f t="shared" si="992"/>
        <v>1399</v>
      </c>
      <c r="S5183" s="11">
        <f t="shared" si="1001"/>
        <v>27889.7</v>
      </c>
      <c r="T5183" s="11">
        <f t="shared" si="1002"/>
        <v>27889.7</v>
      </c>
      <c r="U5183" s="11">
        <f t="shared" si="994"/>
        <v>617.5</v>
      </c>
      <c r="V5183" s="11">
        <f t="shared" si="995"/>
        <v>25673.7</v>
      </c>
      <c r="W5183" s="12">
        <f t="shared" si="996"/>
        <v>0.92054414353686131</v>
      </c>
      <c r="X5183" s="11">
        <f t="shared" si="997"/>
        <v>2216</v>
      </c>
      <c r="Y5183" s="12">
        <f t="shared" si="998"/>
        <v>7.9455856463138713E-2</v>
      </c>
      <c r="AA5183" s="11"/>
      <c r="AG5183" s="11"/>
      <c r="AH5183" s="11"/>
      <c r="AI5183" s="63"/>
      <c r="AJ5183" s="11"/>
    </row>
    <row r="5184" spans="1:36">
      <c r="A5184" s="1">
        <v>39881</v>
      </c>
      <c r="B5184" s="7" t="s">
        <v>59</v>
      </c>
      <c r="C5184" s="8" t="str">
        <f t="shared" si="1000"/>
        <v>Mon</v>
      </c>
      <c r="E5184" s="10">
        <v>2</v>
      </c>
      <c r="F5184" s="9">
        <v>14145.4</v>
      </c>
      <c r="G5184" s="9">
        <v>8989.5</v>
      </c>
      <c r="H5184" s="61">
        <v>7381.8</v>
      </c>
      <c r="I5184" s="9">
        <v>668.9</v>
      </c>
      <c r="J5184" s="9">
        <v>0</v>
      </c>
      <c r="K5184" s="9">
        <v>13853</v>
      </c>
      <c r="L5184" s="16">
        <v>869</v>
      </c>
      <c r="M5184" s="16">
        <v>1338</v>
      </c>
      <c r="O5184" s="11">
        <f t="shared" si="993"/>
        <v>47245.600000000006</v>
      </c>
      <c r="P5184" s="11">
        <v>11802</v>
      </c>
      <c r="Q5184" s="11">
        <f t="shared" si="992"/>
        <v>2051</v>
      </c>
      <c r="S5184" s="11">
        <f t="shared" si="1001"/>
        <v>35443.600000000006</v>
      </c>
      <c r="T5184" s="11">
        <f t="shared" si="1002"/>
        <v>35443.600000000006</v>
      </c>
      <c r="U5184" s="11">
        <f t="shared" si="994"/>
        <v>7553.9000000000051</v>
      </c>
      <c r="V5184" s="11">
        <f t="shared" si="995"/>
        <v>33236.600000000006</v>
      </c>
      <c r="W5184" s="12">
        <f t="shared" si="996"/>
        <v>0.93773205882021016</v>
      </c>
      <c r="X5184" s="11">
        <f t="shared" si="997"/>
        <v>2207</v>
      </c>
      <c r="Y5184" s="12">
        <f t="shared" si="998"/>
        <v>6.226794117978985E-2</v>
      </c>
      <c r="AA5184" s="11"/>
      <c r="AG5184" s="11"/>
      <c r="AH5184" s="11"/>
      <c r="AI5184" s="63"/>
      <c r="AJ5184" s="11"/>
    </row>
    <row r="5185" spans="1:36">
      <c r="A5185" s="1">
        <v>39882</v>
      </c>
      <c r="B5185" s="7" t="s">
        <v>59</v>
      </c>
      <c r="C5185" s="8" t="str">
        <f t="shared" si="1000"/>
        <v>Tue</v>
      </c>
      <c r="E5185" s="10">
        <v>18</v>
      </c>
      <c r="F5185" s="9">
        <v>21163.7</v>
      </c>
      <c r="G5185" s="9">
        <v>12534</v>
      </c>
      <c r="H5185" s="61">
        <v>10317</v>
      </c>
      <c r="I5185" s="9">
        <v>691.1</v>
      </c>
      <c r="J5185" s="9">
        <v>0</v>
      </c>
      <c r="K5185" s="9">
        <v>34876.1</v>
      </c>
      <c r="L5185" s="16">
        <v>6312</v>
      </c>
      <c r="M5185" s="16">
        <v>1250</v>
      </c>
      <c r="O5185" s="11">
        <f t="shared" si="993"/>
        <v>87143.9</v>
      </c>
      <c r="P5185" s="11">
        <v>31497</v>
      </c>
      <c r="Q5185" s="11">
        <f t="shared" si="992"/>
        <v>3379.0999999999985</v>
      </c>
      <c r="S5185" s="11">
        <f t="shared" si="1001"/>
        <v>55646.899999999994</v>
      </c>
      <c r="T5185" s="11">
        <f t="shared" si="1002"/>
        <v>55646.899999999994</v>
      </c>
      <c r="U5185" s="11">
        <f t="shared" si="994"/>
        <v>20203.299999999988</v>
      </c>
      <c r="V5185" s="11">
        <f t="shared" si="995"/>
        <v>48084.899999999994</v>
      </c>
      <c r="W5185" s="12">
        <f t="shared" si="996"/>
        <v>0.86410743455610284</v>
      </c>
      <c r="X5185" s="11">
        <f t="shared" si="997"/>
        <v>7562</v>
      </c>
      <c r="Y5185" s="12">
        <f t="shared" si="998"/>
        <v>0.13589256544389716</v>
      </c>
      <c r="AA5185" s="11"/>
      <c r="AG5185" s="11"/>
      <c r="AH5185" s="11"/>
      <c r="AI5185" s="63"/>
      <c r="AJ5185" s="11"/>
    </row>
    <row r="5186" spans="1:36">
      <c r="A5186" s="1">
        <v>39883</v>
      </c>
      <c r="B5186" s="7" t="s">
        <v>59</v>
      </c>
      <c r="C5186" s="8" t="str">
        <f t="shared" si="1000"/>
        <v>Wed</v>
      </c>
      <c r="E5186" s="10">
        <v>1</v>
      </c>
      <c r="F5186" s="9">
        <v>13780.9</v>
      </c>
      <c r="G5186" s="9">
        <v>10291.4</v>
      </c>
      <c r="H5186" s="61">
        <v>7798.4</v>
      </c>
      <c r="I5186" s="9">
        <v>698.1</v>
      </c>
      <c r="J5186" s="9">
        <v>6.1</v>
      </c>
      <c r="K5186" s="9">
        <v>49156</v>
      </c>
      <c r="L5186" s="16">
        <v>3127</v>
      </c>
      <c r="M5186" s="16">
        <v>1278</v>
      </c>
      <c r="O5186" s="11">
        <f t="shared" si="993"/>
        <v>86135.9</v>
      </c>
      <c r="P5186" s="11">
        <v>45725</v>
      </c>
      <c r="Q5186" s="11">
        <f t="shared" si="992"/>
        <v>3431</v>
      </c>
      <c r="S5186" s="11">
        <f t="shared" si="1001"/>
        <v>40410.899999999994</v>
      </c>
      <c r="T5186" s="11">
        <f t="shared" si="1002"/>
        <v>40410.899999999994</v>
      </c>
      <c r="U5186" s="11">
        <f t="shared" si="994"/>
        <v>-15236</v>
      </c>
      <c r="V5186" s="11">
        <f t="shared" si="995"/>
        <v>36005.899999999994</v>
      </c>
      <c r="W5186" s="12">
        <f t="shared" si="996"/>
        <v>0.89099475636523806</v>
      </c>
      <c r="X5186" s="11">
        <f t="shared" si="997"/>
        <v>4405</v>
      </c>
      <c r="Y5186" s="12">
        <f t="shared" si="998"/>
        <v>0.10900524363476193</v>
      </c>
      <c r="AA5186" s="11"/>
      <c r="AG5186" s="11"/>
      <c r="AH5186" s="11"/>
      <c r="AI5186" s="63"/>
      <c r="AJ5186" s="11"/>
    </row>
    <row r="5187" spans="1:36">
      <c r="A5187" s="1">
        <v>39884</v>
      </c>
      <c r="B5187" s="7" t="s">
        <v>59</v>
      </c>
      <c r="C5187" s="8" t="str">
        <f t="shared" si="1000"/>
        <v>Thur</v>
      </c>
      <c r="E5187" s="10">
        <v>21</v>
      </c>
      <c r="F5187" s="9">
        <v>27104.7</v>
      </c>
      <c r="G5187" s="9">
        <v>14411.8</v>
      </c>
      <c r="H5187" s="61">
        <v>11882</v>
      </c>
      <c r="I5187" s="9">
        <v>853.8</v>
      </c>
      <c r="J5187" s="9">
        <v>7.6</v>
      </c>
      <c r="K5187" s="9">
        <v>53304</v>
      </c>
      <c r="L5187" s="16">
        <v>10985</v>
      </c>
      <c r="M5187" s="16">
        <v>1346</v>
      </c>
      <c r="O5187" s="11">
        <f t="shared" si="993"/>
        <v>119894.9</v>
      </c>
      <c r="P5187" s="11">
        <v>46246</v>
      </c>
      <c r="Q5187" s="11">
        <f t="shared" si="992"/>
        <v>7058</v>
      </c>
      <c r="S5187" s="11">
        <f t="shared" si="1001"/>
        <v>73648.899999999994</v>
      </c>
      <c r="T5187" s="11">
        <f t="shared" si="1002"/>
        <v>73648.899999999994</v>
      </c>
      <c r="U5187" s="11">
        <f t="shared" si="994"/>
        <v>33238</v>
      </c>
      <c r="V5187" s="11">
        <f t="shared" si="995"/>
        <v>61317.899999999994</v>
      </c>
      <c r="W5187" s="12">
        <f t="shared" si="996"/>
        <v>0.8325704796677208</v>
      </c>
      <c r="X5187" s="11">
        <f t="shared" si="997"/>
        <v>12331</v>
      </c>
      <c r="Y5187" s="12">
        <f t="shared" si="998"/>
        <v>0.16742952033227926</v>
      </c>
      <c r="AA5187" s="11"/>
      <c r="AG5187" s="11"/>
      <c r="AH5187" s="11"/>
      <c r="AI5187" s="63"/>
      <c r="AJ5187" s="11"/>
    </row>
    <row r="5188" spans="1:36">
      <c r="A5188" s="1">
        <v>39885</v>
      </c>
      <c r="B5188" s="7" t="s">
        <v>59</v>
      </c>
      <c r="C5188" s="8" t="str">
        <f t="shared" si="1000"/>
        <v>Fri</v>
      </c>
      <c r="E5188" s="10">
        <v>28</v>
      </c>
      <c r="F5188" s="9">
        <v>36164.699999999997</v>
      </c>
      <c r="G5188" s="9">
        <v>16196</v>
      </c>
      <c r="H5188" s="61">
        <v>13544.6</v>
      </c>
      <c r="I5188" s="9">
        <v>1382.6</v>
      </c>
      <c r="J5188" s="9">
        <v>328.2</v>
      </c>
      <c r="K5188" s="9">
        <v>33704.400000000001</v>
      </c>
      <c r="L5188" s="16">
        <v>16347</v>
      </c>
      <c r="M5188" s="16">
        <v>1308</v>
      </c>
      <c r="O5188" s="11">
        <f t="shared" si="993"/>
        <v>118975.5</v>
      </c>
      <c r="P5188" s="11">
        <v>22888</v>
      </c>
      <c r="Q5188" s="11">
        <f t="shared" ref="Q5188:Q5251" si="1003">K5188-P5188</f>
        <v>10816.400000000001</v>
      </c>
      <c r="S5188" s="11">
        <f t="shared" si="1001"/>
        <v>96087.5</v>
      </c>
      <c r="T5188" s="11">
        <f t="shared" si="1002"/>
        <v>96087.5</v>
      </c>
      <c r="U5188" s="11">
        <f t="shared" si="994"/>
        <v>22438.600000000006</v>
      </c>
      <c r="V5188" s="11">
        <f t="shared" si="995"/>
        <v>78432.5</v>
      </c>
      <c r="W5188" s="12">
        <f t="shared" si="996"/>
        <v>0.81626122024196701</v>
      </c>
      <c r="X5188" s="11">
        <f t="shared" si="997"/>
        <v>17655</v>
      </c>
      <c r="Y5188" s="12">
        <f t="shared" si="998"/>
        <v>0.18373877975803304</v>
      </c>
      <c r="AA5188" s="11"/>
      <c r="AG5188" s="11"/>
      <c r="AH5188" s="11"/>
      <c r="AI5188" s="63"/>
      <c r="AJ5188" s="11"/>
    </row>
    <row r="5189" spans="1:36">
      <c r="A5189" s="1">
        <v>39886</v>
      </c>
      <c r="B5189" s="7" t="s">
        <v>59</v>
      </c>
      <c r="C5189" s="8" t="str">
        <f t="shared" si="1000"/>
        <v>Sat</v>
      </c>
      <c r="E5189" s="10">
        <v>26</v>
      </c>
      <c r="F5189" s="9">
        <v>32003.599999999999</v>
      </c>
      <c r="G5189" s="9">
        <v>15158.6</v>
      </c>
      <c r="H5189" s="61">
        <v>11752.6</v>
      </c>
      <c r="I5189" s="9">
        <v>1117.5999999999999</v>
      </c>
      <c r="J5189" s="9">
        <v>1182.4000000000001</v>
      </c>
      <c r="K5189" s="9">
        <v>9699.5</v>
      </c>
      <c r="L5189" s="16">
        <v>15178</v>
      </c>
      <c r="M5189" s="16">
        <v>1354</v>
      </c>
      <c r="O5189" s="11">
        <f t="shared" si="993"/>
        <v>87446.299999999988</v>
      </c>
      <c r="P5189" s="11">
        <v>0</v>
      </c>
      <c r="Q5189" s="11">
        <f t="shared" si="1003"/>
        <v>9699.5</v>
      </c>
      <c r="S5189" s="11">
        <f t="shared" si="1001"/>
        <v>87446.299999999988</v>
      </c>
      <c r="T5189" s="11">
        <f t="shared" si="1002"/>
        <v>87446.299999999988</v>
      </c>
      <c r="U5189" s="11">
        <f t="shared" si="994"/>
        <v>-8641.2000000000116</v>
      </c>
      <c r="V5189" s="11">
        <f t="shared" si="995"/>
        <v>70914.299999999988</v>
      </c>
      <c r="W5189" s="12">
        <f t="shared" si="996"/>
        <v>0.81094683251321098</v>
      </c>
      <c r="X5189" s="11">
        <f t="shared" si="997"/>
        <v>16532</v>
      </c>
      <c r="Y5189" s="12">
        <f t="shared" si="998"/>
        <v>0.18905316748678905</v>
      </c>
      <c r="AA5189" s="11"/>
      <c r="AG5189" s="11"/>
      <c r="AH5189" s="11"/>
      <c r="AI5189" s="63"/>
      <c r="AJ5189" s="11"/>
    </row>
    <row r="5190" spans="1:36">
      <c r="A5190" s="1">
        <v>39887</v>
      </c>
      <c r="B5190" s="7" t="s">
        <v>59</v>
      </c>
      <c r="C5190" s="8" t="str">
        <f t="shared" si="1000"/>
        <v>Sun</v>
      </c>
      <c r="E5190" s="10">
        <v>21</v>
      </c>
      <c r="F5190" s="9">
        <v>28571.1</v>
      </c>
      <c r="G5190" s="9">
        <v>14581.1</v>
      </c>
      <c r="H5190" s="61">
        <v>11143.5</v>
      </c>
      <c r="I5190" s="9">
        <v>921.9</v>
      </c>
      <c r="J5190" s="9">
        <v>773.3</v>
      </c>
      <c r="K5190" s="9">
        <v>19435.099999999999</v>
      </c>
      <c r="L5190" s="16">
        <v>12996</v>
      </c>
      <c r="M5190" s="16">
        <v>1431</v>
      </c>
      <c r="O5190" s="11">
        <f t="shared" si="993"/>
        <v>89853</v>
      </c>
      <c r="P5190" s="11">
        <v>10712</v>
      </c>
      <c r="Q5190" s="11">
        <f t="shared" si="1003"/>
        <v>8723.0999999999985</v>
      </c>
      <c r="S5190" s="11">
        <f t="shared" si="1001"/>
        <v>79141</v>
      </c>
      <c r="T5190" s="11">
        <f t="shared" si="1002"/>
        <v>79141</v>
      </c>
      <c r="U5190" s="11">
        <f t="shared" si="994"/>
        <v>-8305.2999999999884</v>
      </c>
      <c r="V5190" s="11">
        <f t="shared" si="995"/>
        <v>64714</v>
      </c>
      <c r="W5190" s="12">
        <f t="shared" si="996"/>
        <v>0.81770510860363155</v>
      </c>
      <c r="X5190" s="11">
        <f t="shared" si="997"/>
        <v>14427</v>
      </c>
      <c r="Y5190" s="12">
        <f t="shared" si="998"/>
        <v>0.18229489139636851</v>
      </c>
      <c r="AA5190" s="11"/>
      <c r="AG5190" s="11"/>
      <c r="AH5190" s="11"/>
      <c r="AI5190" s="63"/>
      <c r="AJ5190" s="11"/>
    </row>
    <row r="5191" spans="1:36">
      <c r="A5191" s="1">
        <v>39888</v>
      </c>
      <c r="B5191" s="7" t="s">
        <v>59</v>
      </c>
      <c r="C5191" s="8" t="str">
        <f t="shared" si="1000"/>
        <v>Mon</v>
      </c>
      <c r="E5191" s="10">
        <v>19</v>
      </c>
      <c r="F5191" s="9">
        <v>27514.799999999999</v>
      </c>
      <c r="G5191" s="9">
        <v>14634</v>
      </c>
      <c r="H5191" s="61">
        <v>11490.9</v>
      </c>
      <c r="I5191" s="9">
        <v>859.9</v>
      </c>
      <c r="J5191" s="9">
        <v>390.2</v>
      </c>
      <c r="K5191" s="9">
        <v>44074.2</v>
      </c>
      <c r="L5191" s="16">
        <v>11531</v>
      </c>
      <c r="M5191" s="16">
        <v>1399</v>
      </c>
      <c r="O5191" s="11">
        <f t="shared" si="993"/>
        <v>111894</v>
      </c>
      <c r="P5191" s="11">
        <v>35969</v>
      </c>
      <c r="Q5191" s="11">
        <f t="shared" si="1003"/>
        <v>8105.1999999999971</v>
      </c>
      <c r="S5191" s="11">
        <f t="shared" si="1001"/>
        <v>75925</v>
      </c>
      <c r="T5191" s="11">
        <f t="shared" si="1002"/>
        <v>75925</v>
      </c>
      <c r="U5191" s="11">
        <f t="shared" si="994"/>
        <v>-3216</v>
      </c>
      <c r="V5191" s="11">
        <f t="shared" si="995"/>
        <v>62995</v>
      </c>
      <c r="W5191" s="12">
        <f t="shared" si="996"/>
        <v>0.82970036219953902</v>
      </c>
      <c r="X5191" s="11">
        <f t="shared" si="997"/>
        <v>12930</v>
      </c>
      <c r="Y5191" s="12">
        <f t="shared" si="998"/>
        <v>0.17029963780046098</v>
      </c>
      <c r="AA5191" s="11"/>
      <c r="AG5191" s="11"/>
      <c r="AH5191" s="11"/>
      <c r="AI5191" s="63"/>
      <c r="AJ5191" s="11"/>
    </row>
    <row r="5192" spans="1:36">
      <c r="A5192" s="1">
        <v>39889</v>
      </c>
      <c r="B5192" s="7" t="s">
        <v>59</v>
      </c>
      <c r="C5192" s="8" t="str">
        <f t="shared" si="1000"/>
        <v>Tue</v>
      </c>
      <c r="E5192" s="10">
        <v>22</v>
      </c>
      <c r="F5192" s="9">
        <v>28269.5</v>
      </c>
      <c r="G5192" s="9">
        <v>14869.9</v>
      </c>
      <c r="H5192" s="61">
        <v>11933.5</v>
      </c>
      <c r="I5192" s="9">
        <v>923.3</v>
      </c>
      <c r="J5192" s="9">
        <v>187.5</v>
      </c>
      <c r="K5192" s="9">
        <v>47530.5</v>
      </c>
      <c r="L5192" s="16">
        <v>12012</v>
      </c>
      <c r="M5192" s="16">
        <v>1307</v>
      </c>
      <c r="O5192" s="11">
        <f t="shared" ref="O5192:O5255" si="1004">SUM(F5192:M5192)</f>
        <v>117033.20000000001</v>
      </c>
      <c r="P5192" s="11">
        <v>39368</v>
      </c>
      <c r="Q5192" s="11">
        <f t="shared" si="1003"/>
        <v>8162.5</v>
      </c>
      <c r="S5192" s="11">
        <f t="shared" si="1001"/>
        <v>77665.200000000012</v>
      </c>
      <c r="T5192" s="11">
        <f t="shared" si="1002"/>
        <v>77665.200000000012</v>
      </c>
      <c r="U5192" s="11">
        <f t="shared" si="994"/>
        <v>1740.2000000000116</v>
      </c>
      <c r="V5192" s="11">
        <f t="shared" si="995"/>
        <v>64346.200000000012</v>
      </c>
      <c r="W5192" s="12">
        <f t="shared" si="996"/>
        <v>0.8285074911285879</v>
      </c>
      <c r="X5192" s="11">
        <f t="shared" si="997"/>
        <v>13319</v>
      </c>
      <c r="Y5192" s="12">
        <f t="shared" si="998"/>
        <v>0.17149250887141212</v>
      </c>
      <c r="AA5192" s="11"/>
      <c r="AG5192" s="11"/>
      <c r="AH5192" s="11"/>
      <c r="AI5192" s="63"/>
      <c r="AJ5192" s="11"/>
    </row>
    <row r="5193" spans="1:36">
      <c r="A5193" s="1">
        <v>39890</v>
      </c>
      <c r="B5193" s="7" t="s">
        <v>59</v>
      </c>
      <c r="C5193" s="8" t="str">
        <f t="shared" si="1000"/>
        <v>Wed</v>
      </c>
      <c r="E5193" s="10">
        <v>13</v>
      </c>
      <c r="F5193" s="9">
        <v>17267.400000000001</v>
      </c>
      <c r="G5193" s="9">
        <v>11753.5</v>
      </c>
      <c r="H5193" s="61">
        <v>8994.2999999999993</v>
      </c>
      <c r="I5193" s="9">
        <v>751.6</v>
      </c>
      <c r="J5193" s="9">
        <v>291.8</v>
      </c>
      <c r="K5193" s="9">
        <v>43775.8</v>
      </c>
      <c r="L5193" s="16">
        <v>5240</v>
      </c>
      <c r="M5193" s="16">
        <v>1309</v>
      </c>
      <c r="O5193" s="11">
        <f t="shared" si="1004"/>
        <v>89383.4</v>
      </c>
      <c r="P5193" s="11">
        <v>39298</v>
      </c>
      <c r="Q5193" s="11">
        <f t="shared" si="1003"/>
        <v>4477.8000000000029</v>
      </c>
      <c r="S5193" s="11">
        <f t="shared" si="1001"/>
        <v>50085.399999999994</v>
      </c>
      <c r="T5193" s="11">
        <f t="shared" si="1002"/>
        <v>50085.399999999994</v>
      </c>
      <c r="U5193" s="11">
        <f t="shared" si="994"/>
        <v>-27579.800000000017</v>
      </c>
      <c r="V5193" s="11">
        <f t="shared" si="995"/>
        <v>43536.399999999994</v>
      </c>
      <c r="W5193" s="12">
        <f t="shared" si="996"/>
        <v>0.86924333238828078</v>
      </c>
      <c r="X5193" s="11">
        <f t="shared" si="997"/>
        <v>6549</v>
      </c>
      <c r="Y5193" s="12">
        <f t="shared" si="998"/>
        <v>0.1307566676117192</v>
      </c>
      <c r="AA5193" s="11"/>
      <c r="AG5193" s="11"/>
      <c r="AH5193" s="11"/>
      <c r="AI5193" s="63"/>
      <c r="AJ5193" s="11"/>
    </row>
    <row r="5194" spans="1:36">
      <c r="A5194" s="1">
        <v>39891</v>
      </c>
      <c r="B5194" s="7" t="s">
        <v>59</v>
      </c>
      <c r="C5194" s="8" t="str">
        <f t="shared" si="1000"/>
        <v>Thur</v>
      </c>
      <c r="E5194" s="10">
        <v>15</v>
      </c>
      <c r="F5194" s="9">
        <v>22800.400000000001</v>
      </c>
      <c r="G5194" s="9">
        <v>13397</v>
      </c>
      <c r="H5194" s="61">
        <v>10572.2</v>
      </c>
      <c r="I5194" s="9">
        <v>998.6</v>
      </c>
      <c r="J5194" s="9">
        <v>7.1</v>
      </c>
      <c r="K5194" s="9">
        <v>42481.9</v>
      </c>
      <c r="L5194" s="16">
        <v>8459</v>
      </c>
      <c r="M5194" s="16">
        <v>1308</v>
      </c>
      <c r="O5194" s="11">
        <f t="shared" si="1004"/>
        <v>100024.20000000001</v>
      </c>
      <c r="P5194" s="11">
        <v>39250</v>
      </c>
      <c r="Q5194" s="11">
        <f t="shared" si="1003"/>
        <v>3231.9000000000015</v>
      </c>
      <c r="S5194" s="11">
        <f t="shared" si="1001"/>
        <v>60774.200000000012</v>
      </c>
      <c r="T5194" s="11">
        <f t="shared" si="1002"/>
        <v>60774.200000000012</v>
      </c>
      <c r="U5194" s="11">
        <f t="shared" si="994"/>
        <v>10688.800000000017</v>
      </c>
      <c r="V5194" s="11">
        <f t="shared" si="995"/>
        <v>51007.200000000012</v>
      </c>
      <c r="W5194" s="12">
        <f t="shared" si="996"/>
        <v>0.83929035676323183</v>
      </c>
      <c r="X5194" s="11">
        <f t="shared" si="997"/>
        <v>9767</v>
      </c>
      <c r="Y5194" s="12">
        <f t="shared" si="998"/>
        <v>0.1607096432367682</v>
      </c>
      <c r="AA5194" s="11"/>
      <c r="AG5194" s="11"/>
      <c r="AH5194" s="11"/>
      <c r="AI5194" s="63"/>
      <c r="AJ5194" s="11"/>
    </row>
    <row r="5195" spans="1:36">
      <c r="A5195" s="1">
        <v>39892</v>
      </c>
      <c r="B5195" s="7" t="s">
        <v>59</v>
      </c>
      <c r="C5195" s="8" t="str">
        <f t="shared" si="1000"/>
        <v>Fri</v>
      </c>
      <c r="E5195" s="10">
        <v>23</v>
      </c>
      <c r="F5195" s="9">
        <v>30244</v>
      </c>
      <c r="G5195" s="9">
        <v>15415.4</v>
      </c>
      <c r="H5195" s="61">
        <v>12747.3</v>
      </c>
      <c r="I5195" s="9">
        <v>1274.0999999999999</v>
      </c>
      <c r="J5195" s="9">
        <v>215.4</v>
      </c>
      <c r="K5195" s="9">
        <v>30771.5</v>
      </c>
      <c r="L5195" s="16">
        <v>13119</v>
      </c>
      <c r="M5195" s="16">
        <v>1374</v>
      </c>
      <c r="O5195" s="11">
        <f t="shared" si="1004"/>
        <v>105160.7</v>
      </c>
      <c r="P5195" s="11">
        <v>27570</v>
      </c>
      <c r="Q5195" s="11">
        <f t="shared" si="1003"/>
        <v>3201.5</v>
      </c>
      <c r="S5195" s="11">
        <f t="shared" si="1001"/>
        <v>77590.7</v>
      </c>
      <c r="T5195" s="11">
        <f t="shared" si="1002"/>
        <v>77590.7</v>
      </c>
      <c r="U5195" s="11">
        <f t="shared" si="994"/>
        <v>16816.499999999985</v>
      </c>
      <c r="V5195" s="11">
        <f t="shared" si="995"/>
        <v>63097.7</v>
      </c>
      <c r="W5195" s="12">
        <f t="shared" si="996"/>
        <v>0.81321215042524431</v>
      </c>
      <c r="X5195" s="11">
        <f t="shared" si="997"/>
        <v>14493</v>
      </c>
      <c r="Y5195" s="12">
        <f t="shared" si="998"/>
        <v>0.18678784957475575</v>
      </c>
      <c r="AA5195" s="11"/>
      <c r="AG5195" s="11"/>
      <c r="AH5195" s="11"/>
      <c r="AI5195" s="63"/>
      <c r="AJ5195" s="11"/>
    </row>
    <row r="5196" spans="1:36">
      <c r="A5196" s="1">
        <v>39893</v>
      </c>
      <c r="B5196" s="7" t="s">
        <v>59</v>
      </c>
      <c r="C5196" s="8" t="str">
        <f t="shared" si="1000"/>
        <v>Sat</v>
      </c>
      <c r="E5196" s="10">
        <v>24</v>
      </c>
      <c r="F5196" s="9">
        <v>29103.7</v>
      </c>
      <c r="G5196" s="9">
        <v>14777.1</v>
      </c>
      <c r="H5196" s="61">
        <v>11667.4</v>
      </c>
      <c r="I5196" s="9">
        <v>1198.3</v>
      </c>
      <c r="J5196" s="9">
        <v>5.8</v>
      </c>
      <c r="K5196" s="9">
        <v>3704.7</v>
      </c>
      <c r="L5196" s="16">
        <v>12275</v>
      </c>
      <c r="M5196" s="16">
        <v>1423</v>
      </c>
      <c r="O5196" s="11">
        <f t="shared" si="1004"/>
        <v>74155</v>
      </c>
      <c r="P5196" s="11">
        <v>0</v>
      </c>
      <c r="Q5196" s="11">
        <f t="shared" si="1003"/>
        <v>3704.7</v>
      </c>
      <c r="S5196" s="11">
        <f t="shared" si="1001"/>
        <v>74155</v>
      </c>
      <c r="T5196" s="11">
        <f t="shared" si="1002"/>
        <v>74155</v>
      </c>
      <c r="U5196" s="11">
        <f t="shared" si="994"/>
        <v>-3435.6999999999971</v>
      </c>
      <c r="V5196" s="11">
        <f t="shared" si="995"/>
        <v>60457.000000000007</v>
      </c>
      <c r="W5196" s="12">
        <f t="shared" si="996"/>
        <v>0.81527880790236673</v>
      </c>
      <c r="X5196" s="11">
        <f t="shared" si="997"/>
        <v>13698</v>
      </c>
      <c r="Y5196" s="12">
        <f t="shared" si="998"/>
        <v>0.18472119209763332</v>
      </c>
      <c r="AA5196" s="11"/>
      <c r="AG5196" s="11"/>
      <c r="AH5196" s="11"/>
      <c r="AI5196" s="63"/>
      <c r="AJ5196" s="11"/>
    </row>
    <row r="5197" spans="1:36">
      <c r="A5197" s="1">
        <v>39894</v>
      </c>
      <c r="B5197" s="7" t="s">
        <v>59</v>
      </c>
      <c r="C5197" s="8" t="str">
        <f t="shared" si="1000"/>
        <v>Sun</v>
      </c>
      <c r="E5197" s="10">
        <v>17</v>
      </c>
      <c r="F5197" s="9">
        <v>23113.1</v>
      </c>
      <c r="G5197" s="9">
        <v>13199.4</v>
      </c>
      <c r="H5197" s="61">
        <v>10131</v>
      </c>
      <c r="I5197" s="9">
        <v>941.8</v>
      </c>
      <c r="J5197" s="9">
        <v>0</v>
      </c>
      <c r="K5197" s="9">
        <v>14640.9</v>
      </c>
      <c r="L5197" s="16">
        <v>7577</v>
      </c>
      <c r="M5197" s="16">
        <v>1294</v>
      </c>
      <c r="O5197" s="11">
        <f t="shared" si="1004"/>
        <v>70897.200000000012</v>
      </c>
      <c r="P5197" s="11">
        <v>11057</v>
      </c>
      <c r="Q5197" s="11">
        <f t="shared" si="1003"/>
        <v>3583.8999999999996</v>
      </c>
      <c r="S5197" s="11">
        <f t="shared" si="1001"/>
        <v>59840.200000000012</v>
      </c>
      <c r="T5197" s="11">
        <f t="shared" si="1002"/>
        <v>59840.200000000004</v>
      </c>
      <c r="U5197" s="11">
        <f t="shared" si="994"/>
        <v>-14314.799999999988</v>
      </c>
      <c r="V5197" s="11">
        <f t="shared" si="995"/>
        <v>50969.200000000004</v>
      </c>
      <c r="W5197" s="12">
        <f t="shared" si="996"/>
        <v>0.85175517461505801</v>
      </c>
      <c r="X5197" s="11">
        <f t="shared" si="997"/>
        <v>8871</v>
      </c>
      <c r="Y5197" s="12">
        <f t="shared" si="998"/>
        <v>0.14824482538494185</v>
      </c>
      <c r="AA5197" s="11"/>
      <c r="AG5197" s="11"/>
      <c r="AH5197" s="11"/>
      <c r="AI5197" s="63"/>
      <c r="AJ5197" s="11"/>
    </row>
    <row r="5198" spans="1:36">
      <c r="A5198" s="1">
        <v>39895</v>
      </c>
      <c r="B5198" s="7" t="s">
        <v>59</v>
      </c>
      <c r="C5198" s="8" t="str">
        <f t="shared" si="1000"/>
        <v>Mon</v>
      </c>
      <c r="E5198" s="10">
        <v>21</v>
      </c>
      <c r="F5198" s="9">
        <v>39486.800000000003</v>
      </c>
      <c r="G5198" s="9">
        <v>15479.4</v>
      </c>
      <c r="H5198" s="61">
        <v>13740.9</v>
      </c>
      <c r="I5198" s="9">
        <v>1292.5999999999999</v>
      </c>
      <c r="J5198" s="9">
        <v>0</v>
      </c>
      <c r="K5198" s="9">
        <v>47368.4</v>
      </c>
      <c r="L5198" s="16">
        <v>1511</v>
      </c>
      <c r="M5198" s="16">
        <v>0</v>
      </c>
      <c r="O5198" s="11">
        <f t="shared" si="1004"/>
        <v>118879.1</v>
      </c>
      <c r="P5198" s="11">
        <v>44254</v>
      </c>
      <c r="Q5198" s="11">
        <f t="shared" si="1003"/>
        <v>3114.4000000000015</v>
      </c>
      <c r="S5198" s="11">
        <f t="shared" si="1001"/>
        <v>74625.100000000006</v>
      </c>
      <c r="T5198" s="11">
        <f t="shared" si="1002"/>
        <v>74625.100000000006</v>
      </c>
      <c r="U5198" s="11">
        <f t="shared" si="994"/>
        <v>14784.899999999994</v>
      </c>
      <c r="V5198" s="11">
        <f t="shared" si="995"/>
        <v>73114.100000000006</v>
      </c>
      <c r="W5198" s="12">
        <f t="shared" si="996"/>
        <v>0.97975212093518138</v>
      </c>
      <c r="X5198" s="11">
        <f t="shared" si="997"/>
        <v>1511</v>
      </c>
      <c r="Y5198" s="12">
        <f t="shared" si="998"/>
        <v>2.0247879064818671E-2</v>
      </c>
      <c r="AA5198" s="11"/>
      <c r="AG5198" s="11"/>
      <c r="AH5198" s="11"/>
      <c r="AI5198" s="63"/>
      <c r="AJ5198" s="11"/>
    </row>
    <row r="5199" spans="1:36">
      <c r="A5199" s="1">
        <v>39896</v>
      </c>
      <c r="B5199" s="7" t="s">
        <v>59</v>
      </c>
      <c r="C5199" s="8" t="str">
        <f t="shared" si="1000"/>
        <v>Tue</v>
      </c>
      <c r="E5199" s="10">
        <v>26</v>
      </c>
      <c r="F5199" s="9">
        <v>45084.6</v>
      </c>
      <c r="G5199" s="9">
        <v>16664.5</v>
      </c>
      <c r="H5199" s="61">
        <v>14547.3</v>
      </c>
      <c r="I5199" s="9">
        <v>1591.3</v>
      </c>
      <c r="J5199" s="9">
        <v>1.1000000000000001</v>
      </c>
      <c r="K5199" s="9">
        <v>44565.2</v>
      </c>
      <c r="L5199" s="16">
        <v>1548</v>
      </c>
      <c r="M5199" s="16">
        <v>0</v>
      </c>
      <c r="O5199" s="11">
        <f t="shared" si="1004"/>
        <v>124002</v>
      </c>
      <c r="P5199" s="11">
        <v>41182</v>
      </c>
      <c r="Q5199" s="11">
        <f t="shared" si="1003"/>
        <v>3383.1999999999971</v>
      </c>
      <c r="S5199" s="11">
        <f t="shared" si="1001"/>
        <v>82820</v>
      </c>
      <c r="T5199" s="11">
        <f t="shared" si="1002"/>
        <v>82820</v>
      </c>
      <c r="U5199" s="11">
        <f t="shared" si="994"/>
        <v>8194.8999999999942</v>
      </c>
      <c r="V5199" s="11">
        <f t="shared" si="995"/>
        <v>81272</v>
      </c>
      <c r="W5199" s="12">
        <f t="shared" si="996"/>
        <v>0.98130886259357641</v>
      </c>
      <c r="X5199" s="11">
        <f t="shared" si="997"/>
        <v>1548</v>
      </c>
      <c r="Y5199" s="12">
        <f t="shared" si="998"/>
        <v>1.8691137406423568E-2</v>
      </c>
      <c r="AA5199" s="11"/>
      <c r="AH5199" s="11"/>
      <c r="AI5199" s="63"/>
      <c r="AJ5199" s="63"/>
    </row>
    <row r="5200" spans="1:36">
      <c r="A5200" s="1">
        <v>39897</v>
      </c>
      <c r="B5200" s="7" t="s">
        <v>59</v>
      </c>
      <c r="C5200" s="8" t="str">
        <f t="shared" si="1000"/>
        <v>Wed</v>
      </c>
      <c r="E5200" s="10">
        <v>20.12</v>
      </c>
      <c r="F5200" s="9">
        <v>43556.1</v>
      </c>
      <c r="G5200" s="9">
        <v>15928.8</v>
      </c>
      <c r="H5200" s="61">
        <v>14294.8</v>
      </c>
      <c r="I5200" s="9">
        <v>1704.9</v>
      </c>
      <c r="J5200" s="9">
        <v>0</v>
      </c>
      <c r="K5200" s="9">
        <v>45227</v>
      </c>
      <c r="L5200" s="16">
        <v>65</v>
      </c>
      <c r="M5200" s="16">
        <v>0</v>
      </c>
      <c r="O5200" s="11">
        <f t="shared" si="1004"/>
        <v>120776.59999999999</v>
      </c>
      <c r="P5200" s="11">
        <v>41684</v>
      </c>
      <c r="Q5200" s="11">
        <f t="shared" si="1003"/>
        <v>3543</v>
      </c>
      <c r="S5200" s="11">
        <f t="shared" si="1001"/>
        <v>79092.599999999991</v>
      </c>
      <c r="T5200" s="11">
        <f t="shared" si="1002"/>
        <v>79092.599999999991</v>
      </c>
      <c r="U5200" s="11">
        <f t="shared" si="994"/>
        <v>-3727.4000000000087</v>
      </c>
      <c r="V5200" s="11">
        <f t="shared" si="995"/>
        <v>79027.599999999991</v>
      </c>
      <c r="W5200" s="12">
        <f t="shared" si="996"/>
        <v>0.9991781784895174</v>
      </c>
      <c r="X5200" s="11">
        <f t="shared" si="997"/>
        <v>65</v>
      </c>
      <c r="Y5200" s="12">
        <f t="shared" si="998"/>
        <v>8.2182151048264956E-4</v>
      </c>
      <c r="AA5200" s="11"/>
      <c r="AH5200" s="11"/>
      <c r="AI5200" s="63"/>
      <c r="AJ5200" s="62"/>
    </row>
    <row r="5201" spans="1:36">
      <c r="A5201" s="1">
        <v>39898</v>
      </c>
      <c r="B5201" s="7" t="s">
        <v>59</v>
      </c>
      <c r="C5201" s="8" t="str">
        <f t="shared" si="1000"/>
        <v>Thur</v>
      </c>
      <c r="E5201" s="10">
        <v>12.78</v>
      </c>
      <c r="F5201" s="9">
        <v>31061.3</v>
      </c>
      <c r="G5201" s="9">
        <v>13161.1</v>
      </c>
      <c r="H5201" s="61">
        <v>11327.1</v>
      </c>
      <c r="I5201" s="9">
        <v>856.1</v>
      </c>
      <c r="J5201" s="9">
        <v>0</v>
      </c>
      <c r="K5201" s="9">
        <v>27104.7</v>
      </c>
      <c r="L5201" s="16">
        <v>0</v>
      </c>
      <c r="M5201" s="16">
        <v>0</v>
      </c>
      <c r="O5201" s="11">
        <f t="shared" si="1004"/>
        <v>83510.3</v>
      </c>
      <c r="P5201" s="11">
        <v>24552</v>
      </c>
      <c r="Q5201" s="11">
        <f t="shared" si="1003"/>
        <v>2552.7000000000007</v>
      </c>
      <c r="S5201" s="11">
        <f t="shared" si="1001"/>
        <v>58958.3</v>
      </c>
      <c r="T5201" s="11">
        <f t="shared" si="1002"/>
        <v>58958.3</v>
      </c>
      <c r="U5201" s="11">
        <f t="shared" si="994"/>
        <v>-20134.299999999988</v>
      </c>
      <c r="V5201" s="11">
        <f t="shared" si="995"/>
        <v>58958.3</v>
      </c>
      <c r="W5201" s="12">
        <f t="shared" si="996"/>
        <v>1</v>
      </c>
      <c r="X5201" s="11">
        <f t="shared" si="997"/>
        <v>0</v>
      </c>
      <c r="Y5201" s="12">
        <f t="shared" si="998"/>
        <v>0</v>
      </c>
      <c r="AA5201" s="11"/>
      <c r="AH5201" s="11"/>
      <c r="AI5201" s="63"/>
      <c r="AJ5201" s="63"/>
    </row>
    <row r="5202" spans="1:36">
      <c r="A5202" s="1">
        <v>39899</v>
      </c>
      <c r="B5202" s="7" t="s">
        <v>59</v>
      </c>
      <c r="C5202" s="8" t="str">
        <f t="shared" si="1000"/>
        <v>Fri</v>
      </c>
      <c r="E5202" s="10">
        <v>10.039999999999999</v>
      </c>
      <c r="F5202" s="9">
        <v>24820</v>
      </c>
      <c r="G5202" s="9">
        <v>12033.3</v>
      </c>
      <c r="H5202" s="61">
        <v>10443.4</v>
      </c>
      <c r="I5202" s="9">
        <v>740.9</v>
      </c>
      <c r="J5202" s="9">
        <v>0</v>
      </c>
      <c r="K5202" s="9">
        <v>3262.5</v>
      </c>
      <c r="L5202" s="16">
        <v>0</v>
      </c>
      <c r="M5202" s="16">
        <v>0</v>
      </c>
      <c r="O5202" s="11">
        <f t="shared" si="1004"/>
        <v>51300.100000000006</v>
      </c>
      <c r="P5202" s="11">
        <v>0</v>
      </c>
      <c r="Q5202" s="11">
        <f t="shared" si="1003"/>
        <v>3262.5</v>
      </c>
      <c r="S5202" s="11">
        <f t="shared" si="1001"/>
        <v>51300.100000000006</v>
      </c>
      <c r="T5202" s="11">
        <f t="shared" si="1002"/>
        <v>51300.100000000006</v>
      </c>
      <c r="U5202" s="11">
        <f t="shared" si="994"/>
        <v>-7658.1999999999971</v>
      </c>
      <c r="V5202" s="11">
        <f t="shared" si="995"/>
        <v>51300.100000000006</v>
      </c>
      <c r="W5202" s="12">
        <f t="shared" si="996"/>
        <v>1</v>
      </c>
      <c r="X5202" s="11">
        <f t="shared" si="997"/>
        <v>0</v>
      </c>
      <c r="Y5202" s="12">
        <f t="shared" si="998"/>
        <v>0</v>
      </c>
      <c r="AA5202" s="11"/>
      <c r="AH5202" s="11"/>
      <c r="AI5202" s="63"/>
      <c r="AJ5202" s="11"/>
    </row>
    <row r="5203" spans="1:36">
      <c r="A5203" s="1">
        <v>39900</v>
      </c>
      <c r="B5203" s="7" t="s">
        <v>59</v>
      </c>
      <c r="C5203" s="8" t="str">
        <f t="shared" si="1000"/>
        <v>Sat</v>
      </c>
      <c r="E5203" s="10">
        <v>6.86</v>
      </c>
      <c r="F5203" s="9">
        <v>21268.2</v>
      </c>
      <c r="G5203" s="9">
        <v>10483.6</v>
      </c>
      <c r="H5203" s="61">
        <v>8825.9</v>
      </c>
      <c r="I5203" s="9">
        <v>721</v>
      </c>
      <c r="J5203" s="9">
        <v>0</v>
      </c>
      <c r="K5203" s="9">
        <v>3047.1</v>
      </c>
      <c r="L5203" s="16">
        <v>0</v>
      </c>
      <c r="M5203" s="16">
        <v>0</v>
      </c>
      <c r="O5203" s="11">
        <f t="shared" si="1004"/>
        <v>44345.8</v>
      </c>
      <c r="P5203" s="11">
        <v>0</v>
      </c>
      <c r="Q5203" s="11">
        <f t="shared" si="1003"/>
        <v>3047.1</v>
      </c>
      <c r="S5203" s="11">
        <f t="shared" si="1001"/>
        <v>44345.8</v>
      </c>
      <c r="T5203" s="11">
        <f t="shared" si="1002"/>
        <v>44345.8</v>
      </c>
      <c r="U5203" s="11">
        <f t="shared" si="994"/>
        <v>-6954.3000000000029</v>
      </c>
      <c r="V5203" s="11">
        <f t="shared" si="995"/>
        <v>44345.8</v>
      </c>
      <c r="W5203" s="12">
        <f t="shared" si="996"/>
        <v>1</v>
      </c>
      <c r="X5203" s="11">
        <f t="shared" si="997"/>
        <v>0</v>
      </c>
      <c r="Y5203" s="12">
        <f t="shared" si="998"/>
        <v>0</v>
      </c>
      <c r="AA5203" s="11"/>
      <c r="AH5203" s="11"/>
      <c r="AI5203" s="63"/>
      <c r="AJ5203" s="63"/>
    </row>
    <row r="5204" spans="1:36">
      <c r="A5204" s="1">
        <v>39901</v>
      </c>
      <c r="B5204" s="7" t="s">
        <v>59</v>
      </c>
      <c r="C5204" s="8" t="str">
        <f t="shared" si="1000"/>
        <v>Sun</v>
      </c>
      <c r="E5204" s="10">
        <v>10</v>
      </c>
      <c r="F5204" s="9">
        <v>17494.5</v>
      </c>
      <c r="G5204" s="9">
        <v>10341.6</v>
      </c>
      <c r="H5204" s="61">
        <v>8603.5</v>
      </c>
      <c r="I5204" s="9">
        <v>734.3</v>
      </c>
      <c r="J5204" s="9">
        <v>0</v>
      </c>
      <c r="K5204" s="9">
        <v>3110.1</v>
      </c>
      <c r="L5204" s="16">
        <v>0</v>
      </c>
      <c r="M5204" s="16">
        <v>0</v>
      </c>
      <c r="O5204" s="11">
        <f t="shared" si="1004"/>
        <v>40284</v>
      </c>
      <c r="P5204" s="11">
        <v>0</v>
      </c>
      <c r="Q5204" s="11">
        <f t="shared" si="1003"/>
        <v>3110.1</v>
      </c>
      <c r="S5204" s="11">
        <f t="shared" si="1001"/>
        <v>40284</v>
      </c>
      <c r="T5204" s="11">
        <f t="shared" si="1002"/>
        <v>40284</v>
      </c>
      <c r="U5204" s="11">
        <f t="shared" si="994"/>
        <v>-4061.8000000000029</v>
      </c>
      <c r="V5204" s="11">
        <f t="shared" si="995"/>
        <v>40284</v>
      </c>
      <c r="W5204" s="12">
        <f t="shared" si="996"/>
        <v>1</v>
      </c>
      <c r="X5204" s="11">
        <f t="shared" si="997"/>
        <v>0</v>
      </c>
      <c r="Y5204" s="12">
        <f t="shared" si="998"/>
        <v>0</v>
      </c>
      <c r="AA5204" s="11"/>
      <c r="AH5204" s="11"/>
      <c r="AI5204" s="63"/>
      <c r="AJ5204" s="63"/>
    </row>
    <row r="5205" spans="1:36">
      <c r="A5205" s="1">
        <v>39902</v>
      </c>
      <c r="B5205" s="7" t="s">
        <v>59</v>
      </c>
      <c r="C5205" s="8" t="str">
        <f t="shared" si="1000"/>
        <v>Mon</v>
      </c>
      <c r="E5205" s="10">
        <v>9.4</v>
      </c>
      <c r="F5205" s="9">
        <v>26059.8</v>
      </c>
      <c r="G5205" s="9">
        <v>12597.1</v>
      </c>
      <c r="H5205" s="61">
        <v>11178.2</v>
      </c>
      <c r="I5205" s="9">
        <v>794</v>
      </c>
      <c r="J5205" s="9">
        <v>0</v>
      </c>
      <c r="K5205" s="9">
        <v>3298.7</v>
      </c>
      <c r="L5205" s="16">
        <v>16</v>
      </c>
      <c r="M5205" s="16">
        <v>0</v>
      </c>
      <c r="O5205" s="11">
        <f t="shared" si="1004"/>
        <v>53943.8</v>
      </c>
      <c r="P5205" s="11">
        <v>0</v>
      </c>
      <c r="Q5205" s="11">
        <f t="shared" si="1003"/>
        <v>3298.7</v>
      </c>
      <c r="S5205" s="11">
        <f t="shared" si="1001"/>
        <v>53943.8</v>
      </c>
      <c r="T5205" s="11">
        <f t="shared" si="1002"/>
        <v>53943.8</v>
      </c>
      <c r="U5205" s="11">
        <f t="shared" si="994"/>
        <v>13659.800000000003</v>
      </c>
      <c r="V5205" s="11">
        <f t="shared" si="995"/>
        <v>53927.8</v>
      </c>
      <c r="W5205" s="12">
        <f t="shared" si="996"/>
        <v>0.99970339501481176</v>
      </c>
      <c r="X5205" s="11">
        <f t="shared" si="997"/>
        <v>16</v>
      </c>
      <c r="Y5205" s="12">
        <f t="shared" si="998"/>
        <v>2.9660498518828854E-4</v>
      </c>
      <c r="AH5205" s="11"/>
      <c r="AI5205" s="63"/>
      <c r="AJ5205" s="63"/>
    </row>
    <row r="5206" spans="1:36">
      <c r="A5206" s="1">
        <v>39903</v>
      </c>
      <c r="B5206" s="7" t="s">
        <v>59</v>
      </c>
      <c r="C5206" s="8" t="str">
        <f t="shared" si="1000"/>
        <v>Tue</v>
      </c>
      <c r="E5206" s="10">
        <v>8.875</v>
      </c>
      <c r="F5206" s="9">
        <v>23137.9</v>
      </c>
      <c r="G5206" s="9">
        <v>11995.9</v>
      </c>
      <c r="H5206" s="61">
        <v>10628.9</v>
      </c>
      <c r="I5206" s="9">
        <v>708.7</v>
      </c>
      <c r="J5206" s="9">
        <v>0</v>
      </c>
      <c r="K5206" s="9">
        <v>3248.7</v>
      </c>
      <c r="L5206" s="16">
        <v>0</v>
      </c>
      <c r="M5206" s="16">
        <v>0</v>
      </c>
      <c r="O5206" s="11">
        <f t="shared" si="1004"/>
        <v>49720.1</v>
      </c>
      <c r="P5206" s="11">
        <v>0</v>
      </c>
      <c r="Q5206" s="11">
        <f t="shared" si="1003"/>
        <v>3248.7</v>
      </c>
      <c r="S5206" s="11">
        <f t="shared" si="1001"/>
        <v>49720.1</v>
      </c>
      <c r="T5206" s="11">
        <f t="shared" si="1002"/>
        <v>49720.1</v>
      </c>
      <c r="U5206" s="11">
        <f t="shared" si="994"/>
        <v>-4223.7000000000044</v>
      </c>
      <c r="V5206" s="11">
        <f t="shared" si="995"/>
        <v>49720.1</v>
      </c>
      <c r="W5206" s="12">
        <f t="shared" si="996"/>
        <v>1</v>
      </c>
      <c r="X5206" s="11">
        <f t="shared" si="997"/>
        <v>0</v>
      </c>
      <c r="Y5206" s="12">
        <f t="shared" si="998"/>
        <v>0</v>
      </c>
      <c r="AH5206" s="11"/>
      <c r="AI5206" s="63"/>
      <c r="AJ5206" s="63"/>
    </row>
    <row r="5207" spans="1:36">
      <c r="A5207" s="1">
        <v>39904</v>
      </c>
      <c r="B5207" s="7" t="s">
        <v>60</v>
      </c>
      <c r="C5207" s="8" t="str">
        <f t="shared" si="1000"/>
        <v>Wed</v>
      </c>
      <c r="E5207" s="10">
        <v>7</v>
      </c>
      <c r="F5207" s="9">
        <v>18506.400000000001</v>
      </c>
      <c r="G5207" s="9">
        <v>10508.6</v>
      </c>
      <c r="H5207" s="61">
        <v>8984.1</v>
      </c>
      <c r="I5207" s="9">
        <v>711.4</v>
      </c>
      <c r="J5207" s="9">
        <v>0</v>
      </c>
      <c r="K5207" s="9">
        <v>2971.4</v>
      </c>
      <c r="L5207" s="16">
        <v>0</v>
      </c>
      <c r="M5207" s="16">
        <v>0</v>
      </c>
      <c r="O5207" s="11">
        <f t="shared" si="1004"/>
        <v>41681.9</v>
      </c>
      <c r="P5207" s="11">
        <v>0</v>
      </c>
      <c r="Q5207" s="11">
        <f t="shared" si="1003"/>
        <v>2971.4</v>
      </c>
      <c r="S5207" s="11">
        <f t="shared" ref="S5207:S5236" si="1005">O5207-P5207</f>
        <v>41681.9</v>
      </c>
      <c r="T5207" s="11">
        <f t="shared" si="1002"/>
        <v>41681.9</v>
      </c>
      <c r="U5207" s="11">
        <f t="shared" ref="U5207:U5236" si="1006">S5207-S5206</f>
        <v>-8038.1999999999971</v>
      </c>
      <c r="V5207" s="11">
        <f t="shared" ref="V5207:V5236" si="1007">SUM(F5207:K5207)-P5207</f>
        <v>41681.9</v>
      </c>
      <c r="W5207" s="12">
        <f t="shared" ref="W5207:W5236" si="1008">V5207/S5207</f>
        <v>1</v>
      </c>
      <c r="X5207" s="11">
        <f t="shared" ref="X5207:X5236" si="1009">SUM(L5207:M5207)</f>
        <v>0</v>
      </c>
      <c r="Y5207" s="12">
        <f t="shared" ref="Y5207:Y5236" si="1010">X5207/S5207</f>
        <v>0</v>
      </c>
      <c r="AA5207" s="9">
        <f>INTERCEPT(T5207:T5236,E5207:E5236)</f>
        <v>23255.477951685963</v>
      </c>
      <c r="AB5207" s="9">
        <f>SLOPE(T5207:T5236,E5207:E5236)</f>
        <v>2083.735279315551</v>
      </c>
      <c r="AC5207" s="12">
        <f>RSQ(T5207:T5236,E5207:E5236)</f>
        <v>0.91749057145294444</v>
      </c>
      <c r="AD5207" s="9">
        <f>AA5207+(AB5207*55)</f>
        <v>137860.91831404128</v>
      </c>
      <c r="AE5207" s="10">
        <f>SUM(E5207:E5236)</f>
        <v>220</v>
      </c>
      <c r="AG5207" s="11"/>
      <c r="AH5207" s="11"/>
      <c r="AI5207" s="63"/>
      <c r="AJ5207" s="63"/>
    </row>
    <row r="5208" spans="1:36">
      <c r="A5208" s="1">
        <v>39905</v>
      </c>
      <c r="B5208" s="7" t="s">
        <v>60</v>
      </c>
      <c r="C5208" s="8" t="str">
        <f t="shared" si="1000"/>
        <v>Thur</v>
      </c>
      <c r="E5208" s="10">
        <v>4</v>
      </c>
      <c r="F5208" s="9">
        <v>15477.4</v>
      </c>
      <c r="G5208" s="9">
        <v>9858.7999999999993</v>
      </c>
      <c r="H5208" s="61">
        <v>8306.9</v>
      </c>
      <c r="I5208" s="9">
        <v>698.8</v>
      </c>
      <c r="J5208" s="9">
        <v>0</v>
      </c>
      <c r="K5208" s="9">
        <v>2425.3000000000002</v>
      </c>
      <c r="L5208" s="16">
        <v>0</v>
      </c>
      <c r="M5208" s="16">
        <v>0</v>
      </c>
      <c r="O5208" s="11">
        <f t="shared" si="1004"/>
        <v>36767.200000000004</v>
      </c>
      <c r="P5208" s="11">
        <v>0</v>
      </c>
      <c r="Q5208" s="11">
        <f t="shared" si="1003"/>
        <v>2425.3000000000002</v>
      </c>
      <c r="S5208" s="11">
        <f t="shared" si="1005"/>
        <v>36767.200000000004</v>
      </c>
      <c r="T5208" s="11">
        <f t="shared" si="1002"/>
        <v>36767.200000000004</v>
      </c>
      <c r="U5208" s="11">
        <f t="shared" si="1006"/>
        <v>-4914.6999999999971</v>
      </c>
      <c r="V5208" s="11">
        <f t="shared" si="1007"/>
        <v>36767.200000000004</v>
      </c>
      <c r="W5208" s="12">
        <f t="shared" si="1008"/>
        <v>1</v>
      </c>
      <c r="X5208" s="11">
        <f t="shared" si="1009"/>
        <v>0</v>
      </c>
      <c r="Y5208" s="12">
        <f t="shared" si="1010"/>
        <v>0</v>
      </c>
      <c r="AG5208" s="11"/>
      <c r="AH5208" s="11"/>
      <c r="AI5208" s="63"/>
      <c r="AJ5208" s="63"/>
    </row>
    <row r="5209" spans="1:36">
      <c r="A5209" s="1">
        <v>39906</v>
      </c>
      <c r="B5209" s="7" t="s">
        <v>60</v>
      </c>
      <c r="C5209" s="8" t="str">
        <f t="shared" si="1000"/>
        <v>Fri</v>
      </c>
      <c r="E5209" s="10">
        <v>2</v>
      </c>
      <c r="F5209" s="9">
        <v>14536</v>
      </c>
      <c r="G5209" s="9">
        <v>9428.2000000000007</v>
      </c>
      <c r="H5209" s="61">
        <v>8181.2</v>
      </c>
      <c r="I5209" s="9">
        <v>691.8</v>
      </c>
      <c r="J5209" s="9">
        <v>0</v>
      </c>
      <c r="K5209" s="9">
        <v>2702</v>
      </c>
      <c r="L5209" s="16">
        <v>0</v>
      </c>
      <c r="M5209" s="16">
        <v>0</v>
      </c>
      <c r="O5209" s="11">
        <f t="shared" si="1004"/>
        <v>35539.200000000004</v>
      </c>
      <c r="P5209" s="11">
        <v>0</v>
      </c>
      <c r="Q5209" s="11">
        <f t="shared" si="1003"/>
        <v>2702</v>
      </c>
      <c r="S5209" s="11">
        <f t="shared" si="1005"/>
        <v>35539.200000000004</v>
      </c>
      <c r="T5209" s="11">
        <f t="shared" si="1002"/>
        <v>35539.200000000004</v>
      </c>
      <c r="U5209" s="11">
        <f t="shared" si="1006"/>
        <v>-1228</v>
      </c>
      <c r="V5209" s="11">
        <f t="shared" si="1007"/>
        <v>35539.200000000004</v>
      </c>
      <c r="W5209" s="12">
        <f t="shared" si="1008"/>
        <v>1</v>
      </c>
      <c r="X5209" s="11">
        <f t="shared" si="1009"/>
        <v>0</v>
      </c>
      <c r="Y5209" s="12">
        <f t="shared" si="1010"/>
        <v>0</v>
      </c>
      <c r="AG5209" s="11"/>
      <c r="AH5209" s="11"/>
      <c r="AI5209" s="63"/>
      <c r="AJ5209" s="63"/>
    </row>
    <row r="5210" spans="1:36">
      <c r="A5210" s="1">
        <v>39907</v>
      </c>
      <c r="B5210" s="7" t="s">
        <v>60</v>
      </c>
      <c r="C5210" s="8" t="str">
        <f t="shared" si="1000"/>
        <v>Sat</v>
      </c>
      <c r="E5210" s="10">
        <v>8</v>
      </c>
      <c r="F5210" s="9">
        <v>16325.6</v>
      </c>
      <c r="G5210" s="9">
        <v>9525</v>
      </c>
      <c r="H5210" s="61">
        <v>8349.7000000000007</v>
      </c>
      <c r="I5210" s="9">
        <v>687.6</v>
      </c>
      <c r="J5210" s="9">
        <v>0</v>
      </c>
      <c r="K5210" s="9">
        <v>2992</v>
      </c>
      <c r="L5210" s="16">
        <v>0</v>
      </c>
      <c r="M5210" s="16">
        <v>0</v>
      </c>
      <c r="O5210" s="11">
        <f t="shared" si="1004"/>
        <v>37879.9</v>
      </c>
      <c r="P5210" s="11">
        <v>0</v>
      </c>
      <c r="Q5210" s="11">
        <f t="shared" si="1003"/>
        <v>2992</v>
      </c>
      <c r="S5210" s="11">
        <f t="shared" si="1005"/>
        <v>37879.9</v>
      </c>
      <c r="T5210" s="11">
        <f t="shared" si="1002"/>
        <v>37879.9</v>
      </c>
      <c r="U5210" s="11">
        <f t="shared" si="1006"/>
        <v>2340.6999999999971</v>
      </c>
      <c r="V5210" s="11">
        <f t="shared" si="1007"/>
        <v>37879.9</v>
      </c>
      <c r="W5210" s="12">
        <f t="shared" si="1008"/>
        <v>1</v>
      </c>
      <c r="X5210" s="11">
        <f t="shared" si="1009"/>
        <v>0</v>
      </c>
      <c r="Y5210" s="12">
        <f t="shared" si="1010"/>
        <v>0</v>
      </c>
      <c r="AG5210" s="11"/>
      <c r="AH5210" s="11"/>
      <c r="AI5210" s="63"/>
      <c r="AJ5210" s="63"/>
    </row>
    <row r="5211" spans="1:36">
      <c r="A5211" s="1">
        <v>39908</v>
      </c>
      <c r="B5211" s="7" t="s">
        <v>60</v>
      </c>
      <c r="C5211" s="8" t="str">
        <f t="shared" si="1000"/>
        <v>Sun</v>
      </c>
      <c r="E5211" s="10">
        <v>1</v>
      </c>
      <c r="F5211" s="9">
        <v>10272.4</v>
      </c>
      <c r="G5211" s="9">
        <v>8293.7000000000007</v>
      </c>
      <c r="H5211" s="61">
        <v>6901.1</v>
      </c>
      <c r="I5211" s="9">
        <v>688.5</v>
      </c>
      <c r="J5211" s="9">
        <v>0</v>
      </c>
      <c r="K5211" s="9">
        <v>2681.7</v>
      </c>
      <c r="L5211" s="16">
        <v>0</v>
      </c>
      <c r="M5211" s="16">
        <v>0</v>
      </c>
      <c r="O5211" s="11">
        <f t="shared" si="1004"/>
        <v>28837.399999999998</v>
      </c>
      <c r="P5211" s="11">
        <v>0</v>
      </c>
      <c r="Q5211" s="11">
        <f t="shared" si="1003"/>
        <v>2681.7</v>
      </c>
      <c r="S5211" s="11">
        <f t="shared" si="1005"/>
        <v>28837.399999999998</v>
      </c>
      <c r="T5211" s="11">
        <f t="shared" si="1002"/>
        <v>28837.399999999998</v>
      </c>
      <c r="U5211" s="11">
        <f t="shared" si="1006"/>
        <v>-9042.5000000000036</v>
      </c>
      <c r="V5211" s="11">
        <f t="shared" si="1007"/>
        <v>28837.399999999998</v>
      </c>
      <c r="W5211" s="12">
        <f t="shared" si="1008"/>
        <v>1</v>
      </c>
      <c r="X5211" s="11">
        <f t="shared" si="1009"/>
        <v>0</v>
      </c>
      <c r="Y5211" s="12">
        <f t="shared" si="1010"/>
        <v>0</v>
      </c>
      <c r="AG5211" s="11"/>
      <c r="AH5211" s="11"/>
      <c r="AI5211" s="63"/>
      <c r="AJ5211" s="63"/>
    </row>
    <row r="5212" spans="1:36">
      <c r="A5212" s="1">
        <v>39909</v>
      </c>
      <c r="B5212" s="7" t="s">
        <v>60</v>
      </c>
      <c r="C5212" s="8" t="str">
        <f t="shared" si="1000"/>
        <v>Mon</v>
      </c>
      <c r="E5212" s="10">
        <v>8</v>
      </c>
      <c r="F5212" s="9">
        <v>18864.599999999999</v>
      </c>
      <c r="G5212" s="9">
        <v>10819.1</v>
      </c>
      <c r="H5212" s="61">
        <v>9789.7999999999993</v>
      </c>
      <c r="I5212" s="9">
        <v>709.2</v>
      </c>
      <c r="J5212" s="9">
        <v>0</v>
      </c>
      <c r="K5212" s="9">
        <v>10904.3</v>
      </c>
      <c r="L5212" s="16">
        <v>0</v>
      </c>
      <c r="M5212" s="16">
        <v>0</v>
      </c>
      <c r="O5212" s="11">
        <f t="shared" si="1004"/>
        <v>51087</v>
      </c>
      <c r="P5212" s="11">
        <v>7866</v>
      </c>
      <c r="Q5212" s="11">
        <f t="shared" si="1003"/>
        <v>3038.2999999999993</v>
      </c>
      <c r="S5212" s="11">
        <f t="shared" si="1005"/>
        <v>43221</v>
      </c>
      <c r="T5212" s="11">
        <f t="shared" si="1002"/>
        <v>43221</v>
      </c>
      <c r="U5212" s="11">
        <f t="shared" si="1006"/>
        <v>14383.600000000002</v>
      </c>
      <c r="V5212" s="11">
        <f t="shared" si="1007"/>
        <v>43221</v>
      </c>
      <c r="W5212" s="12">
        <f t="shared" si="1008"/>
        <v>1</v>
      </c>
      <c r="X5212" s="11">
        <f t="shared" si="1009"/>
        <v>0</v>
      </c>
      <c r="Y5212" s="12">
        <f t="shared" si="1010"/>
        <v>0</v>
      </c>
      <c r="AG5212" s="11"/>
      <c r="AH5212" s="11"/>
      <c r="AI5212" s="63"/>
      <c r="AJ5212" s="63"/>
    </row>
    <row r="5213" spans="1:36">
      <c r="A5213" s="1">
        <v>39910</v>
      </c>
      <c r="B5213" s="7" t="s">
        <v>60</v>
      </c>
      <c r="C5213" s="8" t="str">
        <f t="shared" si="1000"/>
        <v>Tue</v>
      </c>
      <c r="E5213" s="10">
        <v>21</v>
      </c>
      <c r="F5213" s="9">
        <v>41049.800000000003</v>
      </c>
      <c r="G5213" s="9">
        <v>15422.9</v>
      </c>
      <c r="H5213" s="61">
        <v>13948.2</v>
      </c>
      <c r="I5213" s="9">
        <v>1079.9000000000001</v>
      </c>
      <c r="J5213" s="9">
        <v>0</v>
      </c>
      <c r="K5213" s="9">
        <v>49657.5</v>
      </c>
      <c r="L5213" s="16">
        <v>377</v>
      </c>
      <c r="M5213" s="16">
        <v>0</v>
      </c>
      <c r="O5213" s="11">
        <f t="shared" si="1004"/>
        <v>121535.3</v>
      </c>
      <c r="P5213" s="11">
        <v>46514</v>
      </c>
      <c r="Q5213" s="11">
        <f t="shared" si="1003"/>
        <v>3143.5</v>
      </c>
      <c r="S5213" s="11">
        <f t="shared" si="1005"/>
        <v>75021.3</v>
      </c>
      <c r="T5213" s="11">
        <f t="shared" si="1002"/>
        <v>75021.3</v>
      </c>
      <c r="U5213" s="11">
        <f t="shared" si="1006"/>
        <v>31800.300000000003</v>
      </c>
      <c r="V5213" s="11">
        <f t="shared" si="1007"/>
        <v>74644.3</v>
      </c>
      <c r="W5213" s="12">
        <f t="shared" si="1008"/>
        <v>0.99497476050135092</v>
      </c>
      <c r="X5213" s="11">
        <f t="shared" si="1009"/>
        <v>377</v>
      </c>
      <c r="Y5213" s="12">
        <f t="shared" si="1010"/>
        <v>5.0252394986490499E-3</v>
      </c>
      <c r="AG5213" s="11"/>
      <c r="AH5213" s="11"/>
      <c r="AI5213" s="63"/>
      <c r="AJ5213" s="63"/>
    </row>
    <row r="5214" spans="1:36">
      <c r="A5214" s="1">
        <v>39911</v>
      </c>
      <c r="B5214" s="7" t="s">
        <v>60</v>
      </c>
      <c r="C5214" s="8" t="str">
        <f t="shared" si="1000"/>
        <v>Wed</v>
      </c>
      <c r="E5214" s="10">
        <v>19</v>
      </c>
      <c r="F5214" s="9">
        <v>32842.1</v>
      </c>
      <c r="G5214" s="9">
        <v>13460.1</v>
      </c>
      <c r="H5214" s="61">
        <v>12052.8</v>
      </c>
      <c r="I5214" s="9">
        <v>890.7</v>
      </c>
      <c r="J5214" s="9">
        <v>0</v>
      </c>
      <c r="K5214" s="9">
        <v>31314.6</v>
      </c>
      <c r="L5214" s="16">
        <v>11</v>
      </c>
      <c r="M5214" s="16">
        <v>0</v>
      </c>
      <c r="O5214" s="11">
        <f t="shared" si="1004"/>
        <v>90571.299999999988</v>
      </c>
      <c r="P5214" s="11">
        <v>29014</v>
      </c>
      <c r="Q5214" s="11">
        <f t="shared" si="1003"/>
        <v>2300.5999999999985</v>
      </c>
      <c r="S5214" s="11">
        <f t="shared" si="1005"/>
        <v>61557.299999999988</v>
      </c>
      <c r="T5214" s="11">
        <f t="shared" si="1002"/>
        <v>61557.299999999988</v>
      </c>
      <c r="U5214" s="11">
        <f t="shared" si="1006"/>
        <v>-13464.000000000015</v>
      </c>
      <c r="V5214" s="11">
        <f t="shared" si="1007"/>
        <v>61546.299999999988</v>
      </c>
      <c r="W5214" s="12">
        <f t="shared" si="1008"/>
        <v>0.99982130470309771</v>
      </c>
      <c r="X5214" s="11">
        <f t="shared" si="1009"/>
        <v>11</v>
      </c>
      <c r="Y5214" s="12">
        <f t="shared" si="1010"/>
        <v>1.7869529690223582E-4</v>
      </c>
      <c r="AG5214" s="11"/>
      <c r="AH5214" s="11"/>
      <c r="AI5214" s="63"/>
      <c r="AJ5214" s="63"/>
    </row>
    <row r="5215" spans="1:36">
      <c r="A5215" s="1">
        <v>39912</v>
      </c>
      <c r="B5215" s="7" t="s">
        <v>60</v>
      </c>
      <c r="C5215" s="8" t="str">
        <f t="shared" si="1000"/>
        <v>Thur</v>
      </c>
      <c r="E5215" s="10">
        <v>10</v>
      </c>
      <c r="F5215" s="9">
        <v>19715.099999999999</v>
      </c>
      <c r="G5215" s="9">
        <v>10884.9</v>
      </c>
      <c r="H5215" s="61">
        <v>9273.7000000000007</v>
      </c>
      <c r="I5215" s="9">
        <v>700.8</v>
      </c>
      <c r="J5215" s="9">
        <v>0</v>
      </c>
      <c r="K5215" s="9">
        <v>1566.6</v>
      </c>
      <c r="L5215" s="16">
        <v>0</v>
      </c>
      <c r="M5215" s="16">
        <v>0</v>
      </c>
      <c r="O5215" s="11">
        <f t="shared" si="1004"/>
        <v>42141.1</v>
      </c>
      <c r="P5215" s="11">
        <v>0</v>
      </c>
      <c r="Q5215" s="11">
        <f t="shared" si="1003"/>
        <v>1566.6</v>
      </c>
      <c r="S5215" s="11">
        <f t="shared" si="1005"/>
        <v>42141.1</v>
      </c>
      <c r="T5215" s="11">
        <f t="shared" si="1002"/>
        <v>42141.1</v>
      </c>
      <c r="U5215" s="11">
        <f t="shared" si="1006"/>
        <v>-19416.19999999999</v>
      </c>
      <c r="V5215" s="11">
        <f t="shared" si="1007"/>
        <v>42141.1</v>
      </c>
      <c r="W5215" s="12">
        <f t="shared" si="1008"/>
        <v>1</v>
      </c>
      <c r="X5215" s="11">
        <f t="shared" si="1009"/>
        <v>0</v>
      </c>
      <c r="Y5215" s="12">
        <f t="shared" si="1010"/>
        <v>0</v>
      </c>
      <c r="AG5215" s="11"/>
      <c r="AH5215" s="11"/>
      <c r="AI5215" s="63"/>
      <c r="AJ5215" s="63"/>
    </row>
    <row r="5216" spans="1:36">
      <c r="A5216" s="1">
        <v>39913</v>
      </c>
      <c r="B5216" s="7" t="s">
        <v>60</v>
      </c>
      <c r="C5216" s="8" t="str">
        <f t="shared" si="1000"/>
        <v>Fri</v>
      </c>
      <c r="E5216" s="10">
        <v>0</v>
      </c>
      <c r="F5216" s="9">
        <v>10366.799999999999</v>
      </c>
      <c r="G5216" s="9">
        <v>8159.4</v>
      </c>
      <c r="H5216" s="61">
        <v>6107.8</v>
      </c>
      <c r="I5216" s="9">
        <v>712.4</v>
      </c>
      <c r="J5216" s="9">
        <v>0</v>
      </c>
      <c r="K5216" s="9">
        <v>1353.9</v>
      </c>
      <c r="L5216" s="16">
        <v>0</v>
      </c>
      <c r="M5216" s="16">
        <v>0</v>
      </c>
      <c r="O5216" s="11">
        <f t="shared" si="1004"/>
        <v>26700.3</v>
      </c>
      <c r="P5216" s="11">
        <v>0</v>
      </c>
      <c r="Q5216" s="11">
        <f t="shared" si="1003"/>
        <v>1353.9</v>
      </c>
      <c r="S5216" s="11">
        <f t="shared" si="1005"/>
        <v>26700.3</v>
      </c>
      <c r="T5216" s="11">
        <f t="shared" si="1002"/>
        <v>26700.3</v>
      </c>
      <c r="U5216" s="11">
        <f t="shared" si="1006"/>
        <v>-15440.8</v>
      </c>
      <c r="V5216" s="11">
        <f t="shared" si="1007"/>
        <v>26700.3</v>
      </c>
      <c r="W5216" s="12">
        <f t="shared" si="1008"/>
        <v>1</v>
      </c>
      <c r="X5216" s="11">
        <f t="shared" si="1009"/>
        <v>0</v>
      </c>
      <c r="Y5216" s="12">
        <f t="shared" si="1010"/>
        <v>0</v>
      </c>
      <c r="AG5216" s="11"/>
      <c r="AH5216" s="11"/>
      <c r="AI5216" s="63"/>
      <c r="AJ5216" s="63"/>
    </row>
    <row r="5217" spans="1:36">
      <c r="A5217" s="1">
        <v>39914</v>
      </c>
      <c r="B5217" s="7" t="s">
        <v>60</v>
      </c>
      <c r="C5217" s="8" t="str">
        <f t="shared" si="1000"/>
        <v>Sat</v>
      </c>
      <c r="E5217" s="10">
        <v>15</v>
      </c>
      <c r="F5217" s="9">
        <v>24708.799999999999</v>
      </c>
      <c r="G5217" s="9">
        <v>11165.7</v>
      </c>
      <c r="H5217" s="61">
        <v>9412.9</v>
      </c>
      <c r="I5217" s="9">
        <v>733.6</v>
      </c>
      <c r="J5217" s="9">
        <v>0</v>
      </c>
      <c r="K5217" s="9">
        <v>1772.1</v>
      </c>
      <c r="L5217" s="16">
        <v>0</v>
      </c>
      <c r="M5217" s="16">
        <v>0</v>
      </c>
      <c r="O5217" s="11">
        <f t="shared" si="1004"/>
        <v>47793.1</v>
      </c>
      <c r="P5217" s="11">
        <v>0</v>
      </c>
      <c r="Q5217" s="11">
        <f t="shared" si="1003"/>
        <v>1772.1</v>
      </c>
      <c r="S5217" s="11">
        <f t="shared" si="1005"/>
        <v>47793.1</v>
      </c>
      <c r="T5217" s="11">
        <f t="shared" si="1002"/>
        <v>47793.1</v>
      </c>
      <c r="U5217" s="11">
        <f t="shared" si="1006"/>
        <v>21092.799999999999</v>
      </c>
      <c r="V5217" s="11">
        <f t="shared" si="1007"/>
        <v>47793.1</v>
      </c>
      <c r="W5217" s="12">
        <f t="shared" si="1008"/>
        <v>1</v>
      </c>
      <c r="X5217" s="11">
        <f t="shared" si="1009"/>
        <v>0</v>
      </c>
      <c r="Y5217" s="12">
        <f t="shared" si="1010"/>
        <v>0</v>
      </c>
      <c r="AG5217" s="11"/>
      <c r="AH5217" s="11"/>
      <c r="AI5217" s="63"/>
      <c r="AJ5217" s="63"/>
    </row>
    <row r="5218" spans="1:36">
      <c r="A5218" s="1">
        <v>39915</v>
      </c>
      <c r="B5218" s="7" t="s">
        <v>60</v>
      </c>
      <c r="C5218" s="8" t="str">
        <f t="shared" si="1000"/>
        <v>Sun</v>
      </c>
      <c r="E5218" s="10">
        <v>17</v>
      </c>
      <c r="F5218" s="9">
        <v>27218.9</v>
      </c>
      <c r="G5218" s="9">
        <v>11585.4</v>
      </c>
      <c r="H5218" s="61">
        <v>10332.799999999999</v>
      </c>
      <c r="I5218" s="9">
        <v>754.9</v>
      </c>
      <c r="J5218" s="9">
        <v>0</v>
      </c>
      <c r="K5218" s="9">
        <v>15611.8</v>
      </c>
      <c r="L5218" s="16">
        <v>0</v>
      </c>
      <c r="M5218" s="16">
        <v>0</v>
      </c>
      <c r="O5218" s="11">
        <f t="shared" si="1004"/>
        <v>65503.8</v>
      </c>
      <c r="P5218" s="11">
        <v>12789</v>
      </c>
      <c r="Q5218" s="11">
        <f t="shared" si="1003"/>
        <v>2822.7999999999993</v>
      </c>
      <c r="S5218" s="11">
        <f t="shared" si="1005"/>
        <v>52714.8</v>
      </c>
      <c r="T5218" s="11">
        <f t="shared" si="1002"/>
        <v>52714.8</v>
      </c>
      <c r="U5218" s="11">
        <f t="shared" si="1006"/>
        <v>4921.7000000000044</v>
      </c>
      <c r="V5218" s="11">
        <f t="shared" si="1007"/>
        <v>52714.8</v>
      </c>
      <c r="W5218" s="12">
        <f t="shared" si="1008"/>
        <v>1</v>
      </c>
      <c r="X5218" s="11">
        <f t="shared" si="1009"/>
        <v>0</v>
      </c>
      <c r="Y5218" s="12">
        <f t="shared" si="1010"/>
        <v>0</v>
      </c>
      <c r="AG5218" s="11"/>
      <c r="AH5218" s="11"/>
      <c r="AI5218" s="63"/>
      <c r="AJ5218" s="63"/>
    </row>
    <row r="5219" spans="1:36">
      <c r="A5219" s="1">
        <v>39916</v>
      </c>
      <c r="B5219" s="7" t="s">
        <v>60</v>
      </c>
      <c r="C5219" s="8" t="str">
        <f t="shared" si="1000"/>
        <v>Mon</v>
      </c>
      <c r="E5219" s="10">
        <v>15</v>
      </c>
      <c r="F5219" s="9">
        <v>27548.2</v>
      </c>
      <c r="G5219" s="9">
        <v>12170.1</v>
      </c>
      <c r="H5219" s="61">
        <v>10730.3</v>
      </c>
      <c r="I5219" s="9">
        <v>746.9</v>
      </c>
      <c r="J5219" s="9">
        <v>0</v>
      </c>
      <c r="K5219" s="9">
        <v>44137</v>
      </c>
      <c r="L5219" s="16">
        <v>0</v>
      </c>
      <c r="M5219" s="16">
        <v>0</v>
      </c>
      <c r="O5219" s="11">
        <f t="shared" si="1004"/>
        <v>95332.5</v>
      </c>
      <c r="P5219" s="11">
        <v>42594</v>
      </c>
      <c r="Q5219" s="11">
        <f t="shared" si="1003"/>
        <v>1543</v>
      </c>
      <c r="S5219" s="11">
        <f t="shared" si="1005"/>
        <v>52738.5</v>
      </c>
      <c r="T5219" s="11">
        <f t="shared" si="1002"/>
        <v>52738.5</v>
      </c>
      <c r="U5219" s="11">
        <f t="shared" si="1006"/>
        <v>23.69999999999709</v>
      </c>
      <c r="V5219" s="11">
        <f t="shared" si="1007"/>
        <v>52738.5</v>
      </c>
      <c r="W5219" s="12">
        <f t="shared" si="1008"/>
        <v>1</v>
      </c>
      <c r="X5219" s="11">
        <f t="shared" si="1009"/>
        <v>0</v>
      </c>
      <c r="Y5219" s="12">
        <f t="shared" si="1010"/>
        <v>0</v>
      </c>
      <c r="AG5219" s="11"/>
      <c r="AH5219" s="11"/>
      <c r="AI5219" s="63"/>
      <c r="AJ5219" s="63"/>
    </row>
    <row r="5220" spans="1:36">
      <c r="A5220" s="1">
        <v>39917</v>
      </c>
      <c r="B5220" s="7" t="s">
        <v>60</v>
      </c>
      <c r="C5220" s="8" t="str">
        <f t="shared" si="1000"/>
        <v>Tue</v>
      </c>
      <c r="E5220" s="10">
        <v>15</v>
      </c>
      <c r="F5220" s="9">
        <v>30535.7</v>
      </c>
      <c r="G5220" s="9">
        <v>13244.4</v>
      </c>
      <c r="H5220" s="61">
        <v>11393.2</v>
      </c>
      <c r="I5220" s="9">
        <v>702.3</v>
      </c>
      <c r="J5220" s="9">
        <v>0</v>
      </c>
      <c r="K5220" s="9">
        <v>43768</v>
      </c>
      <c r="L5220" s="16">
        <v>0</v>
      </c>
      <c r="M5220" s="16">
        <v>0</v>
      </c>
      <c r="O5220" s="11">
        <f t="shared" si="1004"/>
        <v>99643.6</v>
      </c>
      <c r="P5220" s="11">
        <v>42058</v>
      </c>
      <c r="Q5220" s="11">
        <f t="shared" si="1003"/>
        <v>1710</v>
      </c>
      <c r="S5220" s="11">
        <f t="shared" si="1005"/>
        <v>57585.600000000006</v>
      </c>
      <c r="T5220" s="11">
        <f t="shared" si="1002"/>
        <v>57585.600000000006</v>
      </c>
      <c r="U5220" s="11">
        <f t="shared" si="1006"/>
        <v>4847.1000000000058</v>
      </c>
      <c r="V5220" s="11">
        <f t="shared" si="1007"/>
        <v>57585.600000000006</v>
      </c>
      <c r="W5220" s="12">
        <f t="shared" si="1008"/>
        <v>1</v>
      </c>
      <c r="X5220" s="11">
        <f t="shared" si="1009"/>
        <v>0</v>
      </c>
      <c r="Y5220" s="12">
        <f t="shared" si="1010"/>
        <v>0</v>
      </c>
      <c r="AG5220" s="11"/>
      <c r="AH5220" s="11"/>
      <c r="AI5220" s="63"/>
      <c r="AJ5220" s="63"/>
    </row>
    <row r="5221" spans="1:36">
      <c r="A5221" s="1">
        <v>39918</v>
      </c>
      <c r="B5221" s="7" t="s">
        <v>60</v>
      </c>
      <c r="C5221" s="8" t="str">
        <f t="shared" si="1000"/>
        <v>Wed</v>
      </c>
      <c r="E5221" s="10">
        <v>19</v>
      </c>
      <c r="F5221" s="9">
        <v>39311.599999999999</v>
      </c>
      <c r="G5221" s="9">
        <v>14907.4</v>
      </c>
      <c r="H5221" s="61">
        <v>13165.3</v>
      </c>
      <c r="I5221" s="9">
        <v>823.3</v>
      </c>
      <c r="J5221" s="9">
        <v>0</v>
      </c>
      <c r="K5221" s="9">
        <v>43746.3</v>
      </c>
      <c r="L5221" s="16">
        <v>0</v>
      </c>
      <c r="M5221" s="16">
        <v>0</v>
      </c>
      <c r="O5221" s="11">
        <f t="shared" si="1004"/>
        <v>111953.90000000001</v>
      </c>
      <c r="P5221" s="11">
        <v>42000</v>
      </c>
      <c r="Q5221" s="11">
        <f t="shared" si="1003"/>
        <v>1746.3000000000029</v>
      </c>
      <c r="S5221" s="11">
        <f t="shared" si="1005"/>
        <v>69953.900000000009</v>
      </c>
      <c r="T5221" s="11">
        <f t="shared" si="1002"/>
        <v>69953.900000000009</v>
      </c>
      <c r="U5221" s="11">
        <f t="shared" si="1006"/>
        <v>12368.300000000003</v>
      </c>
      <c r="V5221" s="11">
        <f t="shared" si="1007"/>
        <v>69953.900000000009</v>
      </c>
      <c r="W5221" s="12">
        <f t="shared" si="1008"/>
        <v>1</v>
      </c>
      <c r="X5221" s="11">
        <f t="shared" si="1009"/>
        <v>0</v>
      </c>
      <c r="Y5221" s="12">
        <f t="shared" si="1010"/>
        <v>0</v>
      </c>
      <c r="AG5221" s="11"/>
      <c r="AH5221" s="11"/>
      <c r="AI5221" s="63"/>
      <c r="AJ5221" s="63"/>
    </row>
    <row r="5222" spans="1:36">
      <c r="A5222" s="1">
        <v>39919</v>
      </c>
      <c r="B5222" s="7" t="s">
        <v>60</v>
      </c>
      <c r="C5222" s="8" t="str">
        <f t="shared" si="1000"/>
        <v>Thur</v>
      </c>
      <c r="E5222" s="10">
        <v>14</v>
      </c>
      <c r="F5222" s="9">
        <v>26278.1</v>
      </c>
      <c r="G5222" s="9">
        <v>12281.7</v>
      </c>
      <c r="H5222" s="61">
        <v>10957.7</v>
      </c>
      <c r="I5222" s="9">
        <v>798.1</v>
      </c>
      <c r="J5222" s="9">
        <v>0</v>
      </c>
      <c r="K5222" s="9">
        <v>26668.400000000001</v>
      </c>
      <c r="L5222" s="16">
        <v>132</v>
      </c>
      <c r="M5222" s="16">
        <v>0</v>
      </c>
      <c r="O5222" s="11">
        <f t="shared" si="1004"/>
        <v>77116</v>
      </c>
      <c r="P5222" s="11">
        <v>25406</v>
      </c>
      <c r="Q5222" s="11">
        <f t="shared" si="1003"/>
        <v>1262.4000000000015</v>
      </c>
      <c r="S5222" s="11">
        <f t="shared" si="1005"/>
        <v>51710</v>
      </c>
      <c r="T5222" s="11">
        <f t="shared" si="1002"/>
        <v>51710</v>
      </c>
      <c r="U5222" s="11">
        <f t="shared" si="1006"/>
        <v>-18243.900000000009</v>
      </c>
      <c r="V5222" s="11">
        <f t="shared" si="1007"/>
        <v>51578</v>
      </c>
      <c r="W5222" s="12">
        <f t="shared" si="1008"/>
        <v>0.99744730226261846</v>
      </c>
      <c r="X5222" s="11">
        <f t="shared" si="1009"/>
        <v>132</v>
      </c>
      <c r="Y5222" s="12">
        <f t="shared" si="1010"/>
        <v>2.5526977373815508E-3</v>
      </c>
      <c r="AG5222" s="11"/>
      <c r="AH5222" s="11"/>
      <c r="AI5222" s="63"/>
      <c r="AJ5222" s="63"/>
    </row>
    <row r="5223" spans="1:36">
      <c r="A5223" s="1">
        <v>39920</v>
      </c>
      <c r="B5223" s="7" t="s">
        <v>60</v>
      </c>
      <c r="C5223" s="8" t="str">
        <f t="shared" si="1000"/>
        <v>Fri</v>
      </c>
      <c r="E5223" s="10">
        <v>5</v>
      </c>
      <c r="F5223" s="9">
        <v>13808.2</v>
      </c>
      <c r="G5223" s="9">
        <v>8876.5</v>
      </c>
      <c r="H5223" s="61">
        <v>7814.1</v>
      </c>
      <c r="I5223" s="9">
        <v>678.5</v>
      </c>
      <c r="J5223" s="9">
        <v>0</v>
      </c>
      <c r="K5223" s="9">
        <v>1383.2</v>
      </c>
      <c r="L5223" s="16">
        <v>0</v>
      </c>
      <c r="M5223" s="16">
        <v>0</v>
      </c>
      <c r="O5223" s="11">
        <f t="shared" si="1004"/>
        <v>32560.500000000004</v>
      </c>
      <c r="P5223" s="11">
        <v>0</v>
      </c>
      <c r="Q5223" s="11">
        <f t="shared" si="1003"/>
        <v>1383.2</v>
      </c>
      <c r="S5223" s="11">
        <f t="shared" si="1005"/>
        <v>32560.500000000004</v>
      </c>
      <c r="T5223" s="11">
        <f t="shared" si="1002"/>
        <v>32560.500000000004</v>
      </c>
      <c r="U5223" s="11">
        <f t="shared" si="1006"/>
        <v>-19149.499999999996</v>
      </c>
      <c r="V5223" s="11">
        <f t="shared" si="1007"/>
        <v>32560.500000000004</v>
      </c>
      <c r="W5223" s="12">
        <f t="shared" si="1008"/>
        <v>1</v>
      </c>
      <c r="X5223" s="11">
        <f t="shared" si="1009"/>
        <v>0</v>
      </c>
      <c r="Y5223" s="12">
        <f t="shared" si="1010"/>
        <v>0</v>
      </c>
      <c r="AG5223" s="11"/>
      <c r="AH5223" s="11"/>
      <c r="AI5223" s="63"/>
      <c r="AJ5223" s="63"/>
    </row>
    <row r="5224" spans="1:36">
      <c r="A5224" s="1">
        <v>39921</v>
      </c>
      <c r="B5224" s="7" t="s">
        <v>60</v>
      </c>
      <c r="C5224" s="8" t="str">
        <f t="shared" si="1000"/>
        <v>Sat</v>
      </c>
      <c r="E5224" s="10">
        <v>0</v>
      </c>
      <c r="F5224" s="9">
        <v>9576.5</v>
      </c>
      <c r="G5224" s="9">
        <v>7470.7</v>
      </c>
      <c r="H5224" s="61">
        <v>5846.4</v>
      </c>
      <c r="I5224" s="9">
        <v>696.7</v>
      </c>
      <c r="J5224" s="9">
        <v>0</v>
      </c>
      <c r="K5224" s="9">
        <v>1313</v>
      </c>
      <c r="L5224" s="16">
        <v>0</v>
      </c>
      <c r="M5224" s="16">
        <v>0</v>
      </c>
      <c r="O5224" s="11">
        <f t="shared" si="1004"/>
        <v>24903.3</v>
      </c>
      <c r="P5224" s="11">
        <v>0</v>
      </c>
      <c r="Q5224" s="11">
        <f t="shared" si="1003"/>
        <v>1313</v>
      </c>
      <c r="S5224" s="11">
        <f t="shared" si="1005"/>
        <v>24903.3</v>
      </c>
      <c r="T5224" s="11">
        <f t="shared" si="1002"/>
        <v>24903.3</v>
      </c>
      <c r="U5224" s="11">
        <f t="shared" si="1006"/>
        <v>-7657.2000000000044</v>
      </c>
      <c r="V5224" s="11">
        <f t="shared" si="1007"/>
        <v>24903.3</v>
      </c>
      <c r="W5224" s="12">
        <f t="shared" si="1008"/>
        <v>1</v>
      </c>
      <c r="X5224" s="11">
        <f t="shared" si="1009"/>
        <v>0</v>
      </c>
      <c r="Y5224" s="12">
        <f t="shared" si="1010"/>
        <v>0</v>
      </c>
      <c r="AG5224" s="11"/>
      <c r="AH5224" s="11"/>
      <c r="AI5224" s="63"/>
      <c r="AJ5224" s="63"/>
    </row>
    <row r="5225" spans="1:36">
      <c r="A5225" s="1">
        <v>39922</v>
      </c>
      <c r="B5225" s="7" t="s">
        <v>60</v>
      </c>
      <c r="C5225" s="8" t="str">
        <f t="shared" si="1000"/>
        <v>Sun</v>
      </c>
      <c r="E5225" s="10">
        <v>1</v>
      </c>
      <c r="F5225" s="9">
        <v>11054.1</v>
      </c>
      <c r="G5225" s="9">
        <v>8184.9</v>
      </c>
      <c r="H5225" s="61">
        <v>6951.4</v>
      </c>
      <c r="I5225" s="9">
        <v>695.6</v>
      </c>
      <c r="J5225" s="9">
        <v>0</v>
      </c>
      <c r="K5225" s="9">
        <v>11327.5</v>
      </c>
      <c r="L5225" s="16">
        <v>0</v>
      </c>
      <c r="M5225" s="16">
        <v>0</v>
      </c>
      <c r="O5225" s="11">
        <f t="shared" si="1004"/>
        <v>38213.5</v>
      </c>
      <c r="P5225" s="11">
        <v>9183</v>
      </c>
      <c r="Q5225" s="11">
        <f t="shared" si="1003"/>
        <v>2144.5</v>
      </c>
      <c r="S5225" s="11">
        <f t="shared" si="1005"/>
        <v>29030.5</v>
      </c>
      <c r="T5225" s="11">
        <f t="shared" si="1002"/>
        <v>29030.5</v>
      </c>
      <c r="U5225" s="11">
        <f t="shared" si="1006"/>
        <v>4127.2000000000007</v>
      </c>
      <c r="V5225" s="11">
        <f t="shared" si="1007"/>
        <v>29030.5</v>
      </c>
      <c r="W5225" s="12">
        <f t="shared" si="1008"/>
        <v>1</v>
      </c>
      <c r="X5225" s="11">
        <f t="shared" si="1009"/>
        <v>0</v>
      </c>
      <c r="Y5225" s="12">
        <f t="shared" si="1010"/>
        <v>0</v>
      </c>
      <c r="AG5225" s="11"/>
      <c r="AH5225" s="11"/>
      <c r="AI5225" s="63"/>
      <c r="AJ5225" s="63"/>
    </row>
    <row r="5226" spans="1:36">
      <c r="A5226" s="1">
        <v>39923</v>
      </c>
      <c r="B5226" s="7" t="s">
        <v>60</v>
      </c>
      <c r="C5226" s="8" t="str">
        <f t="shared" si="1000"/>
        <v>Mon</v>
      </c>
      <c r="E5226" s="10">
        <v>4</v>
      </c>
      <c r="F5226" s="9">
        <v>12079</v>
      </c>
      <c r="G5226" s="9">
        <v>8684.9</v>
      </c>
      <c r="H5226" s="61">
        <v>7753.2</v>
      </c>
      <c r="I5226" s="9">
        <v>686.5</v>
      </c>
      <c r="J5226" s="9">
        <v>0</v>
      </c>
      <c r="K5226" s="9">
        <v>20054.7</v>
      </c>
      <c r="L5226" s="16">
        <v>0</v>
      </c>
      <c r="M5226" s="16">
        <v>0</v>
      </c>
      <c r="O5226" s="11">
        <f t="shared" si="1004"/>
        <v>49258.3</v>
      </c>
      <c r="P5226" s="11">
        <v>19192</v>
      </c>
      <c r="Q5226" s="11">
        <f t="shared" si="1003"/>
        <v>862.70000000000073</v>
      </c>
      <c r="S5226" s="11">
        <f t="shared" si="1005"/>
        <v>30066.300000000003</v>
      </c>
      <c r="T5226" s="11">
        <f t="shared" si="1002"/>
        <v>30066.300000000003</v>
      </c>
      <c r="U5226" s="11">
        <f t="shared" si="1006"/>
        <v>1035.8000000000029</v>
      </c>
      <c r="V5226" s="11">
        <f t="shared" si="1007"/>
        <v>30066.300000000003</v>
      </c>
      <c r="W5226" s="12">
        <f t="shared" si="1008"/>
        <v>1</v>
      </c>
      <c r="X5226" s="11">
        <f t="shared" si="1009"/>
        <v>0</v>
      </c>
      <c r="Y5226" s="12">
        <f t="shared" si="1010"/>
        <v>0</v>
      </c>
      <c r="AG5226" s="11"/>
      <c r="AH5226" s="11"/>
      <c r="AI5226" s="63"/>
      <c r="AJ5226" s="63"/>
    </row>
    <row r="5227" spans="1:36">
      <c r="A5227" s="1">
        <v>39924</v>
      </c>
      <c r="B5227" s="7" t="s">
        <v>60</v>
      </c>
      <c r="C5227" s="8" t="str">
        <f t="shared" si="1000"/>
        <v>Tue</v>
      </c>
      <c r="E5227" s="10">
        <v>7</v>
      </c>
      <c r="F5227" s="9">
        <v>13373.6</v>
      </c>
      <c r="G5227" s="9">
        <v>9196.7000000000007</v>
      </c>
      <c r="H5227" s="61">
        <v>8186.9</v>
      </c>
      <c r="I5227" s="9">
        <v>657.8</v>
      </c>
      <c r="J5227" s="9">
        <v>0</v>
      </c>
      <c r="K5227" s="9">
        <v>2272.5</v>
      </c>
      <c r="L5227" s="16">
        <v>0</v>
      </c>
      <c r="M5227" s="16">
        <v>0</v>
      </c>
      <c r="O5227" s="11">
        <f t="shared" si="1004"/>
        <v>33687.5</v>
      </c>
      <c r="P5227" s="11">
        <v>0</v>
      </c>
      <c r="Q5227" s="11">
        <f t="shared" si="1003"/>
        <v>2272.5</v>
      </c>
      <c r="S5227" s="11">
        <f t="shared" si="1005"/>
        <v>33687.5</v>
      </c>
      <c r="T5227" s="11">
        <f t="shared" si="1002"/>
        <v>33687.5</v>
      </c>
      <c r="U5227" s="11">
        <f t="shared" si="1006"/>
        <v>3621.1999999999971</v>
      </c>
      <c r="V5227" s="11">
        <f t="shared" si="1007"/>
        <v>33687.5</v>
      </c>
      <c r="W5227" s="12">
        <f t="shared" si="1008"/>
        <v>1</v>
      </c>
      <c r="X5227" s="11">
        <f t="shared" si="1009"/>
        <v>0</v>
      </c>
      <c r="Y5227" s="12">
        <f t="shared" si="1010"/>
        <v>0</v>
      </c>
      <c r="AG5227" s="11"/>
      <c r="AH5227" s="11"/>
      <c r="AI5227" s="63"/>
      <c r="AJ5227" s="63"/>
    </row>
    <row r="5228" spans="1:36">
      <c r="A5228" s="1">
        <v>39925</v>
      </c>
      <c r="B5228" s="7" t="s">
        <v>60</v>
      </c>
      <c r="C5228" s="8" t="str">
        <f t="shared" si="1000"/>
        <v>Wed</v>
      </c>
      <c r="E5228" s="10">
        <v>11</v>
      </c>
      <c r="F5228" s="9">
        <v>19889.400000000001</v>
      </c>
      <c r="G5228" s="9">
        <v>11012.3</v>
      </c>
      <c r="H5228" s="61">
        <v>9701.2000000000007</v>
      </c>
      <c r="I5228" s="9">
        <v>646.20000000000005</v>
      </c>
      <c r="J5228" s="9">
        <v>0</v>
      </c>
      <c r="K5228" s="9">
        <v>2769.6</v>
      </c>
      <c r="L5228" s="16">
        <v>0</v>
      </c>
      <c r="M5228" s="16">
        <v>0</v>
      </c>
      <c r="O5228" s="11">
        <f t="shared" si="1004"/>
        <v>44018.7</v>
      </c>
      <c r="P5228" s="11">
        <v>0</v>
      </c>
      <c r="Q5228" s="11">
        <f t="shared" si="1003"/>
        <v>2769.6</v>
      </c>
      <c r="S5228" s="11">
        <f t="shared" si="1005"/>
        <v>44018.7</v>
      </c>
      <c r="T5228" s="11">
        <f t="shared" si="1002"/>
        <v>44018.7</v>
      </c>
      <c r="U5228" s="11">
        <f t="shared" si="1006"/>
        <v>10331.199999999997</v>
      </c>
      <c r="V5228" s="11">
        <f t="shared" si="1007"/>
        <v>44018.7</v>
      </c>
      <c r="W5228" s="12">
        <f t="shared" si="1008"/>
        <v>1</v>
      </c>
      <c r="X5228" s="11">
        <f t="shared" si="1009"/>
        <v>0</v>
      </c>
      <c r="Y5228" s="12">
        <f t="shared" si="1010"/>
        <v>0</v>
      </c>
      <c r="AG5228" s="11"/>
      <c r="AH5228" s="11"/>
      <c r="AI5228" s="63"/>
      <c r="AJ5228" s="63"/>
    </row>
    <row r="5229" spans="1:36">
      <c r="A5229" s="1">
        <v>39926</v>
      </c>
      <c r="B5229" s="7" t="s">
        <v>60</v>
      </c>
      <c r="C5229" s="8" t="str">
        <f t="shared" si="1000"/>
        <v>Thur</v>
      </c>
      <c r="E5229" s="10">
        <v>8</v>
      </c>
      <c r="F5229" s="9">
        <v>14930.9</v>
      </c>
      <c r="G5229" s="9">
        <v>9745.6</v>
      </c>
      <c r="H5229" s="61">
        <v>8588.6</v>
      </c>
      <c r="I5229" s="9">
        <v>670.3</v>
      </c>
      <c r="J5229" s="9">
        <v>0</v>
      </c>
      <c r="K5229" s="9">
        <v>2991.6</v>
      </c>
      <c r="L5229" s="16">
        <v>0</v>
      </c>
      <c r="M5229" s="16">
        <v>0</v>
      </c>
      <c r="O5229" s="11">
        <f t="shared" si="1004"/>
        <v>36927</v>
      </c>
      <c r="P5229" s="11">
        <v>0</v>
      </c>
      <c r="Q5229" s="11">
        <f t="shared" si="1003"/>
        <v>2991.6</v>
      </c>
      <c r="S5229" s="11">
        <f t="shared" si="1005"/>
        <v>36927</v>
      </c>
      <c r="T5229" s="11">
        <f t="shared" si="1002"/>
        <v>36927</v>
      </c>
      <c r="U5229" s="11">
        <f t="shared" si="1006"/>
        <v>-7091.6999999999971</v>
      </c>
      <c r="V5229" s="11">
        <f t="shared" si="1007"/>
        <v>36927</v>
      </c>
      <c r="W5229" s="12">
        <f t="shared" si="1008"/>
        <v>1</v>
      </c>
      <c r="X5229" s="11">
        <f t="shared" si="1009"/>
        <v>0</v>
      </c>
      <c r="Y5229" s="12">
        <f t="shared" si="1010"/>
        <v>0</v>
      </c>
      <c r="AG5229" s="11"/>
      <c r="AH5229" s="11"/>
      <c r="AI5229" s="63"/>
      <c r="AJ5229" s="63"/>
    </row>
    <row r="5230" spans="1:36">
      <c r="A5230" s="1">
        <v>39927</v>
      </c>
      <c r="B5230" s="7" t="s">
        <v>60</v>
      </c>
      <c r="C5230" s="8" t="str">
        <f t="shared" si="1000"/>
        <v>Fri</v>
      </c>
      <c r="E5230" s="10">
        <v>0</v>
      </c>
      <c r="F5230" s="9">
        <v>7728.9</v>
      </c>
      <c r="G5230" s="9">
        <v>7335.6</v>
      </c>
      <c r="H5230" s="61">
        <v>6007.1</v>
      </c>
      <c r="I5230" s="9">
        <v>638.4</v>
      </c>
      <c r="J5230" s="9">
        <v>0</v>
      </c>
      <c r="K5230" s="9">
        <v>8524.5</v>
      </c>
      <c r="L5230" s="16">
        <v>0</v>
      </c>
      <c r="M5230" s="16">
        <v>0</v>
      </c>
      <c r="O5230" s="11">
        <f t="shared" si="1004"/>
        <v>30234.5</v>
      </c>
      <c r="P5230" s="11">
        <v>7048</v>
      </c>
      <c r="Q5230" s="11">
        <f t="shared" si="1003"/>
        <v>1476.5</v>
      </c>
      <c r="S5230" s="11">
        <f t="shared" si="1005"/>
        <v>23186.5</v>
      </c>
      <c r="T5230" s="11">
        <f t="shared" si="1002"/>
        <v>23186.5</v>
      </c>
      <c r="U5230" s="11">
        <f t="shared" si="1006"/>
        <v>-13740.5</v>
      </c>
      <c r="V5230" s="11">
        <f t="shared" si="1007"/>
        <v>23186.5</v>
      </c>
      <c r="W5230" s="12">
        <f t="shared" si="1008"/>
        <v>1</v>
      </c>
      <c r="X5230" s="11">
        <f t="shared" si="1009"/>
        <v>0</v>
      </c>
      <c r="Y5230" s="12">
        <f t="shared" si="1010"/>
        <v>0</v>
      </c>
      <c r="AG5230" s="11"/>
      <c r="AH5230" s="11"/>
      <c r="AI5230" s="63"/>
      <c r="AJ5230" s="63"/>
    </row>
    <row r="5231" spans="1:36">
      <c r="A5231" s="1">
        <v>39928</v>
      </c>
      <c r="B5231" s="7" t="s">
        <v>60</v>
      </c>
      <c r="C5231" s="8" t="str">
        <f t="shared" si="1000"/>
        <v>Sat</v>
      </c>
      <c r="E5231" s="10">
        <v>0</v>
      </c>
      <c r="F5231" s="9">
        <v>6337.3</v>
      </c>
      <c r="G5231" s="9">
        <v>6673.9</v>
      </c>
      <c r="H5231" s="61">
        <v>4960.5</v>
      </c>
      <c r="I5231" s="9">
        <v>624.4</v>
      </c>
      <c r="J5231" s="9">
        <v>0</v>
      </c>
      <c r="K5231" s="9">
        <v>24780.3</v>
      </c>
      <c r="L5231" s="16">
        <v>0</v>
      </c>
      <c r="M5231" s="16">
        <v>0</v>
      </c>
      <c r="O5231" s="11">
        <f t="shared" si="1004"/>
        <v>43376.4</v>
      </c>
      <c r="P5231" s="11">
        <v>23862</v>
      </c>
      <c r="Q5231" s="11">
        <f t="shared" si="1003"/>
        <v>918.29999999999927</v>
      </c>
      <c r="S5231" s="11">
        <f t="shared" si="1005"/>
        <v>19514.400000000001</v>
      </c>
      <c r="T5231" s="11">
        <f t="shared" si="1002"/>
        <v>19514.400000000001</v>
      </c>
      <c r="U5231" s="11">
        <f t="shared" si="1006"/>
        <v>-3672.0999999999985</v>
      </c>
      <c r="V5231" s="11">
        <f t="shared" si="1007"/>
        <v>19514.400000000001</v>
      </c>
      <c r="W5231" s="12">
        <f t="shared" si="1008"/>
        <v>1</v>
      </c>
      <c r="X5231" s="11">
        <f t="shared" si="1009"/>
        <v>0</v>
      </c>
      <c r="Y5231" s="12">
        <f t="shared" si="1010"/>
        <v>0</v>
      </c>
      <c r="AG5231" s="11"/>
      <c r="AH5231" s="11"/>
      <c r="AI5231" s="63"/>
      <c r="AJ5231" s="63"/>
    </row>
    <row r="5232" spans="1:36">
      <c r="A5232" s="1">
        <v>39929</v>
      </c>
      <c r="B5232" s="7" t="s">
        <v>60</v>
      </c>
      <c r="C5232" s="8" t="str">
        <f t="shared" si="1000"/>
        <v>Sun</v>
      </c>
      <c r="E5232" s="10">
        <v>0</v>
      </c>
      <c r="F5232" s="9">
        <v>6735.5</v>
      </c>
      <c r="G5232" s="9">
        <v>7013.5</v>
      </c>
      <c r="H5232" s="61">
        <v>5566.1</v>
      </c>
      <c r="I5232" s="9">
        <v>668.4</v>
      </c>
      <c r="J5232" s="9">
        <v>0</v>
      </c>
      <c r="K5232" s="9">
        <v>26098.400000000001</v>
      </c>
      <c r="L5232" s="16">
        <v>0</v>
      </c>
      <c r="M5232" s="16">
        <v>0</v>
      </c>
      <c r="O5232" s="11">
        <f t="shared" si="1004"/>
        <v>46081.9</v>
      </c>
      <c r="P5232" s="11">
        <v>24813</v>
      </c>
      <c r="Q5232" s="11">
        <f t="shared" si="1003"/>
        <v>1285.4000000000015</v>
      </c>
      <c r="S5232" s="11">
        <f t="shared" si="1005"/>
        <v>21268.9</v>
      </c>
      <c r="T5232" s="11">
        <f t="shared" si="1002"/>
        <v>21268.9</v>
      </c>
      <c r="U5232" s="11">
        <f t="shared" si="1006"/>
        <v>1754.5</v>
      </c>
      <c r="V5232" s="11">
        <f t="shared" si="1007"/>
        <v>21268.9</v>
      </c>
      <c r="W5232" s="12">
        <f t="shared" si="1008"/>
        <v>1</v>
      </c>
      <c r="X5232" s="11">
        <f t="shared" si="1009"/>
        <v>0</v>
      </c>
      <c r="Y5232" s="12">
        <f t="shared" si="1010"/>
        <v>0</v>
      </c>
      <c r="AG5232" s="11"/>
      <c r="AH5232" s="11"/>
      <c r="AI5232" s="63"/>
      <c r="AJ5232" s="63"/>
    </row>
    <row r="5233" spans="1:36">
      <c r="A5233" s="1">
        <v>39930</v>
      </c>
      <c r="B5233" s="7" t="s">
        <v>60</v>
      </c>
      <c r="C5233" s="8" t="str">
        <f t="shared" si="1000"/>
        <v>Mon</v>
      </c>
      <c r="E5233" s="10">
        <v>0</v>
      </c>
      <c r="F5233" s="9">
        <v>7156.5</v>
      </c>
      <c r="G5233" s="9">
        <v>7355.2</v>
      </c>
      <c r="H5233" s="61">
        <v>6253.8</v>
      </c>
      <c r="I5233" s="9">
        <v>685.6</v>
      </c>
      <c r="J5233" s="9">
        <v>0</v>
      </c>
      <c r="K5233" s="9">
        <v>34877.599999999999</v>
      </c>
      <c r="L5233" s="16">
        <v>0</v>
      </c>
      <c r="M5233" s="16">
        <v>0</v>
      </c>
      <c r="O5233" s="11">
        <f t="shared" si="1004"/>
        <v>56328.7</v>
      </c>
      <c r="P5233" s="11">
        <v>33673</v>
      </c>
      <c r="Q5233" s="11">
        <f t="shared" si="1003"/>
        <v>1204.5999999999985</v>
      </c>
      <c r="S5233" s="11">
        <f t="shared" si="1005"/>
        <v>22655.699999999997</v>
      </c>
      <c r="T5233" s="11">
        <f t="shared" si="1002"/>
        <v>22655.699999999997</v>
      </c>
      <c r="U5233" s="11">
        <f t="shared" si="1006"/>
        <v>1386.7999999999956</v>
      </c>
      <c r="V5233" s="11">
        <f t="shared" si="1007"/>
        <v>22655.699999999997</v>
      </c>
      <c r="W5233" s="12">
        <f t="shared" si="1008"/>
        <v>1</v>
      </c>
      <c r="X5233" s="11">
        <f t="shared" si="1009"/>
        <v>0</v>
      </c>
      <c r="Y5233" s="12">
        <f t="shared" si="1010"/>
        <v>0</v>
      </c>
      <c r="AG5233" s="11"/>
      <c r="AH5233" s="11"/>
      <c r="AI5233" s="63"/>
      <c r="AJ5233" s="63"/>
    </row>
    <row r="5234" spans="1:36">
      <c r="A5234" s="1">
        <v>39931</v>
      </c>
      <c r="B5234" s="7" t="s">
        <v>60</v>
      </c>
      <c r="C5234" s="8" t="str">
        <f t="shared" si="1000"/>
        <v>Tue</v>
      </c>
      <c r="E5234" s="10">
        <v>0</v>
      </c>
      <c r="F5234" s="9">
        <v>7171.3</v>
      </c>
      <c r="G5234" s="9">
        <v>7321.7</v>
      </c>
      <c r="H5234" s="61">
        <v>6320.4</v>
      </c>
      <c r="I5234" s="9">
        <v>726.9</v>
      </c>
      <c r="J5234" s="9">
        <v>0</v>
      </c>
      <c r="K5234" s="9">
        <v>26032.3</v>
      </c>
      <c r="L5234" s="16">
        <v>0</v>
      </c>
      <c r="M5234" s="16">
        <v>0</v>
      </c>
      <c r="O5234" s="11">
        <f t="shared" si="1004"/>
        <v>47572.600000000006</v>
      </c>
      <c r="P5234" s="11">
        <v>23689</v>
      </c>
      <c r="Q5234" s="11">
        <f t="shared" si="1003"/>
        <v>2343.2999999999993</v>
      </c>
      <c r="S5234" s="11">
        <f t="shared" si="1005"/>
        <v>23883.600000000006</v>
      </c>
      <c r="T5234" s="11">
        <f t="shared" si="1002"/>
        <v>23883.600000000006</v>
      </c>
      <c r="U5234" s="11">
        <f t="shared" si="1006"/>
        <v>1227.9000000000087</v>
      </c>
      <c r="V5234" s="11">
        <f t="shared" si="1007"/>
        <v>23883.600000000006</v>
      </c>
      <c r="W5234" s="12">
        <f t="shared" si="1008"/>
        <v>1</v>
      </c>
      <c r="X5234" s="11">
        <f t="shared" si="1009"/>
        <v>0</v>
      </c>
      <c r="Y5234" s="12">
        <f t="shared" si="1010"/>
        <v>0</v>
      </c>
      <c r="AG5234" s="11"/>
      <c r="AH5234" s="11"/>
      <c r="AI5234" s="63"/>
      <c r="AJ5234" s="63"/>
    </row>
    <row r="5235" spans="1:36">
      <c r="A5235" s="1">
        <v>39932</v>
      </c>
      <c r="B5235" s="7" t="s">
        <v>60</v>
      </c>
      <c r="C5235" s="8" t="str">
        <f t="shared" si="1000"/>
        <v>Wed</v>
      </c>
      <c r="E5235" s="10">
        <v>4</v>
      </c>
      <c r="F5235" s="9">
        <v>8744.6</v>
      </c>
      <c r="G5235" s="9">
        <v>7927.4</v>
      </c>
      <c r="H5235" s="61">
        <v>7106.1</v>
      </c>
      <c r="I5235" s="9">
        <v>677.7</v>
      </c>
      <c r="J5235" s="9">
        <v>0</v>
      </c>
      <c r="K5235" s="9">
        <v>10492.5</v>
      </c>
      <c r="L5235" s="16">
        <v>0</v>
      </c>
      <c r="M5235" s="16">
        <v>0</v>
      </c>
      <c r="O5235" s="11">
        <f t="shared" si="1004"/>
        <v>34948.300000000003</v>
      </c>
      <c r="P5235" s="11">
        <v>7946</v>
      </c>
      <c r="Q5235" s="11">
        <f t="shared" si="1003"/>
        <v>2546.5</v>
      </c>
      <c r="S5235" s="11">
        <f t="shared" si="1005"/>
        <v>27002.300000000003</v>
      </c>
      <c r="T5235" s="11">
        <f t="shared" si="1002"/>
        <v>27002.300000000003</v>
      </c>
      <c r="U5235" s="11">
        <f t="shared" si="1006"/>
        <v>3118.6999999999971</v>
      </c>
      <c r="V5235" s="11">
        <f t="shared" si="1007"/>
        <v>27002.300000000003</v>
      </c>
      <c r="W5235" s="12">
        <f t="shared" si="1008"/>
        <v>1</v>
      </c>
      <c r="X5235" s="11">
        <f t="shared" si="1009"/>
        <v>0</v>
      </c>
      <c r="Y5235" s="12">
        <f t="shared" si="1010"/>
        <v>0</v>
      </c>
      <c r="AG5235" s="11"/>
      <c r="AH5235" s="11"/>
      <c r="AI5235" s="63"/>
      <c r="AJ5235" s="63"/>
    </row>
    <row r="5236" spans="1:36">
      <c r="A5236" s="1">
        <v>39933</v>
      </c>
      <c r="B5236" s="7" t="s">
        <v>60</v>
      </c>
      <c r="C5236" s="8" t="str">
        <f t="shared" si="1000"/>
        <v>Thur</v>
      </c>
      <c r="E5236" s="10">
        <v>5</v>
      </c>
      <c r="F5236" s="9">
        <v>9307.2999999999993</v>
      </c>
      <c r="G5236" s="9">
        <v>7856.1</v>
      </c>
      <c r="H5236" s="61">
        <v>6845.2</v>
      </c>
      <c r="I5236" s="9">
        <v>632</v>
      </c>
      <c r="J5236" s="9">
        <v>0</v>
      </c>
      <c r="K5236" s="9">
        <v>9814.7999999999993</v>
      </c>
      <c r="L5236" s="16">
        <v>0</v>
      </c>
      <c r="M5236" s="16">
        <v>0</v>
      </c>
      <c r="O5236" s="11">
        <f t="shared" si="1004"/>
        <v>34455.4</v>
      </c>
      <c r="P5236" s="11">
        <v>8917</v>
      </c>
      <c r="Q5236" s="11">
        <f t="shared" si="1003"/>
        <v>897.79999999999927</v>
      </c>
      <c r="S5236" s="11">
        <f t="shared" si="1005"/>
        <v>25538.400000000001</v>
      </c>
      <c r="T5236" s="11">
        <f t="shared" si="1002"/>
        <v>25538.400000000001</v>
      </c>
      <c r="U5236" s="11">
        <f t="shared" si="1006"/>
        <v>-1463.9000000000015</v>
      </c>
      <c r="V5236" s="11">
        <f t="shared" si="1007"/>
        <v>25538.400000000001</v>
      </c>
      <c r="W5236" s="12">
        <f t="shared" si="1008"/>
        <v>1</v>
      </c>
      <c r="X5236" s="11">
        <f t="shared" si="1009"/>
        <v>0</v>
      </c>
      <c r="Y5236" s="12">
        <f t="shared" si="1010"/>
        <v>0</v>
      </c>
      <c r="AG5236" s="11"/>
      <c r="AH5236" s="11"/>
      <c r="AI5236" s="63"/>
      <c r="AJ5236" s="63"/>
    </row>
    <row r="5237" spans="1:36">
      <c r="A5237" s="1">
        <v>39934</v>
      </c>
      <c r="B5237" s="7" t="s">
        <v>61</v>
      </c>
      <c r="C5237" s="8" t="str">
        <f t="shared" si="1000"/>
        <v>Fri</v>
      </c>
      <c r="E5237" s="10">
        <v>0</v>
      </c>
      <c r="F5237" s="9">
        <v>7094.7</v>
      </c>
      <c r="G5237" s="9">
        <v>7300.1</v>
      </c>
      <c r="H5237" s="61">
        <v>6106.2</v>
      </c>
      <c r="I5237" s="9">
        <v>658.2</v>
      </c>
      <c r="J5237" s="9">
        <v>0</v>
      </c>
      <c r="K5237" s="9">
        <v>27596.1</v>
      </c>
      <c r="L5237" s="16">
        <v>2</v>
      </c>
      <c r="M5237" s="16">
        <v>0</v>
      </c>
      <c r="O5237" s="11">
        <f t="shared" si="1004"/>
        <v>48757.3</v>
      </c>
      <c r="P5237" s="11">
        <v>25694</v>
      </c>
      <c r="Q5237" s="11">
        <f t="shared" si="1003"/>
        <v>1902.0999999999985</v>
      </c>
      <c r="S5237" s="11">
        <f t="shared" ref="S5237:S5300" si="1011">O5237-P5237</f>
        <v>23063.300000000003</v>
      </c>
      <c r="T5237" s="11">
        <f t="shared" ref="T5237:T5267" si="1012">SUM(L5237:M5237,V5237)</f>
        <v>23063.300000000003</v>
      </c>
      <c r="U5237" s="11">
        <f t="shared" ref="U5237:U5267" si="1013">S5237-S5236</f>
        <v>-2475.0999999999985</v>
      </c>
      <c r="V5237" s="11">
        <f t="shared" ref="V5237:V5300" si="1014">SUM(F5237:K5237)-P5237</f>
        <v>23061.300000000003</v>
      </c>
      <c r="W5237" s="12">
        <f t="shared" ref="W5237:W5267" si="1015">V5237/S5237</f>
        <v>0.99991328214089048</v>
      </c>
      <c r="X5237" s="11">
        <f t="shared" ref="X5237:X5267" si="1016">SUM(L5237:M5237)</f>
        <v>2</v>
      </c>
      <c r="Y5237" s="12">
        <f t="shared" ref="Y5237:Y5267" si="1017">X5237/S5237</f>
        <v>8.6717859109494295E-5</v>
      </c>
      <c r="AA5237" s="9">
        <f>INTERCEPT(T5237:T5267,E5237:E5267)</f>
        <v>22934.797169558224</v>
      </c>
      <c r="AB5237" s="9">
        <f>SLOPE(T5237:T5267,E5237:E5267)</f>
        <v>1141.3790422106952</v>
      </c>
      <c r="AC5237" s="12">
        <f>RSQ(T5237:T5267,E5237:E5267)</f>
        <v>0.68980525241685864</v>
      </c>
      <c r="AD5237" s="9">
        <f>AA5237+(AB5237*55)</f>
        <v>85710.644491146464</v>
      </c>
      <c r="AE5237" s="10">
        <f>SUM(E5237:E5267)</f>
        <v>65</v>
      </c>
      <c r="AH5237" s="11"/>
      <c r="AI5237" s="63"/>
      <c r="AJ5237" s="63"/>
    </row>
    <row r="5238" spans="1:36">
      <c r="A5238" s="1">
        <v>39935</v>
      </c>
      <c r="B5238" s="7" t="s">
        <v>61</v>
      </c>
      <c r="C5238" s="8" t="str">
        <f t="shared" si="1000"/>
        <v>Sat</v>
      </c>
      <c r="E5238" s="10">
        <v>0</v>
      </c>
      <c r="F5238" s="9">
        <v>6930.9</v>
      </c>
      <c r="G5238" s="9">
        <v>7305.9</v>
      </c>
      <c r="H5238" s="61">
        <v>5771.2</v>
      </c>
      <c r="I5238" s="9">
        <v>649.70000000000005</v>
      </c>
      <c r="J5238" s="9">
        <v>0</v>
      </c>
      <c r="K5238" s="9">
        <v>2609</v>
      </c>
      <c r="L5238" s="16">
        <v>2</v>
      </c>
      <c r="M5238" s="16">
        <v>0</v>
      </c>
      <c r="O5238" s="11">
        <f t="shared" si="1004"/>
        <v>23268.7</v>
      </c>
      <c r="P5238" s="11">
        <v>0</v>
      </c>
      <c r="Q5238" s="11">
        <f t="shared" si="1003"/>
        <v>2609</v>
      </c>
      <c r="S5238" s="11">
        <f t="shared" si="1011"/>
        <v>23268.7</v>
      </c>
      <c r="T5238" s="11">
        <f t="shared" si="1012"/>
        <v>23268.7</v>
      </c>
      <c r="U5238" s="11">
        <f t="shared" si="1013"/>
        <v>205.39999999999782</v>
      </c>
      <c r="V5238" s="11">
        <f t="shared" si="1014"/>
        <v>23266.7</v>
      </c>
      <c r="W5238" s="12">
        <f t="shared" si="1015"/>
        <v>0.99991404762621028</v>
      </c>
      <c r="X5238" s="11">
        <f t="shared" si="1016"/>
        <v>2</v>
      </c>
      <c r="Y5238" s="12">
        <f t="shared" si="1017"/>
        <v>8.5952373789683131E-5</v>
      </c>
      <c r="AH5238" s="11"/>
      <c r="AI5238" s="63"/>
      <c r="AJ5238" s="63"/>
    </row>
    <row r="5239" spans="1:36">
      <c r="A5239" s="1">
        <v>39936</v>
      </c>
      <c r="B5239" s="7" t="s">
        <v>61</v>
      </c>
      <c r="C5239" s="8" t="str">
        <f t="shared" si="1000"/>
        <v>Sun</v>
      </c>
      <c r="E5239" s="10">
        <v>4</v>
      </c>
      <c r="F5239" s="9">
        <v>8772.7000000000007</v>
      </c>
      <c r="G5239" s="9">
        <v>8037.1</v>
      </c>
      <c r="H5239" s="61">
        <v>6684.9</v>
      </c>
      <c r="I5239" s="9">
        <v>641.6</v>
      </c>
      <c r="J5239" s="9">
        <v>0</v>
      </c>
      <c r="K5239" s="9">
        <v>12293.5</v>
      </c>
      <c r="L5239" s="16">
        <v>2</v>
      </c>
      <c r="M5239" s="16">
        <v>0</v>
      </c>
      <c r="O5239" s="11">
        <f t="shared" si="1004"/>
        <v>36431.800000000003</v>
      </c>
      <c r="P5239" s="11">
        <v>9427</v>
      </c>
      <c r="Q5239" s="11">
        <f t="shared" si="1003"/>
        <v>2866.5</v>
      </c>
      <c r="S5239" s="11">
        <f t="shared" si="1011"/>
        <v>27004.800000000003</v>
      </c>
      <c r="T5239" s="11">
        <f t="shared" si="1012"/>
        <v>27004.800000000003</v>
      </c>
      <c r="U5239" s="11">
        <f t="shared" si="1013"/>
        <v>3736.1000000000022</v>
      </c>
      <c r="V5239" s="11">
        <f t="shared" si="1014"/>
        <v>27002.800000000003</v>
      </c>
      <c r="W5239" s="12">
        <f t="shared" si="1015"/>
        <v>0.99992593909230953</v>
      </c>
      <c r="X5239" s="11">
        <f t="shared" si="1016"/>
        <v>2</v>
      </c>
      <c r="Y5239" s="12">
        <f t="shared" si="1017"/>
        <v>7.4060907690484643E-5</v>
      </c>
      <c r="AH5239" s="11"/>
      <c r="AI5239" s="63"/>
      <c r="AJ5239" s="63"/>
    </row>
    <row r="5240" spans="1:36">
      <c r="A5240" s="1">
        <v>39937</v>
      </c>
      <c r="B5240" s="7" t="s">
        <v>61</v>
      </c>
      <c r="C5240" s="8" t="str">
        <f t="shared" si="1000"/>
        <v>Mon</v>
      </c>
      <c r="E5240" s="10">
        <v>4</v>
      </c>
      <c r="F5240" s="9">
        <v>9705</v>
      </c>
      <c r="G5240" s="9">
        <v>9058.4</v>
      </c>
      <c r="H5240" s="61">
        <v>7443.4</v>
      </c>
      <c r="I5240" s="9">
        <v>689.3</v>
      </c>
      <c r="J5240" s="9">
        <v>0</v>
      </c>
      <c r="K5240" s="9">
        <v>38636.300000000003</v>
      </c>
      <c r="L5240" s="16">
        <v>2</v>
      </c>
      <c r="M5240" s="16">
        <v>0</v>
      </c>
      <c r="O5240" s="11">
        <f t="shared" si="1004"/>
        <v>65534.400000000009</v>
      </c>
      <c r="P5240" s="11">
        <v>35145</v>
      </c>
      <c r="Q5240" s="11">
        <f t="shared" si="1003"/>
        <v>3491.3000000000029</v>
      </c>
      <c r="S5240" s="11">
        <f t="shared" si="1011"/>
        <v>30389.400000000009</v>
      </c>
      <c r="T5240" s="11">
        <f t="shared" si="1012"/>
        <v>30389.400000000009</v>
      </c>
      <c r="U5240" s="11">
        <f t="shared" si="1013"/>
        <v>3384.6000000000058</v>
      </c>
      <c r="V5240" s="11">
        <f t="shared" si="1014"/>
        <v>30387.400000000009</v>
      </c>
      <c r="W5240" s="12">
        <f t="shared" si="1015"/>
        <v>0.99993418757856356</v>
      </c>
      <c r="X5240" s="11">
        <f t="shared" si="1016"/>
        <v>2</v>
      </c>
      <c r="Y5240" s="12">
        <f t="shared" si="1017"/>
        <v>6.5812421436421892E-5</v>
      </c>
      <c r="AH5240" s="11"/>
      <c r="AI5240" s="63"/>
      <c r="AJ5240" s="63"/>
    </row>
    <row r="5241" spans="1:36">
      <c r="A5241" s="1">
        <v>39938</v>
      </c>
      <c r="B5241" s="7" t="s">
        <v>61</v>
      </c>
      <c r="C5241" s="8" t="str">
        <f t="shared" ref="C5241:C5298" si="1018">IF(WEEKDAY(A5241)=1,"Sun",IF(WEEKDAY(A5241)=2,"Mon",IF(WEEKDAY(A5241)=3,"Tue",IF(WEEKDAY(A5241)=4,"Wed",IF(WEEKDAY(A5241)=5,"Thur",IF(WEEKDAY(A5241)=6,"Fri",IF(WEEKDAY(A5241)=7,"Sat")))))))</f>
        <v>Tue</v>
      </c>
      <c r="E5241" s="10">
        <v>8</v>
      </c>
      <c r="F5241" s="9">
        <v>13021.7</v>
      </c>
      <c r="G5241" s="9">
        <v>10537</v>
      </c>
      <c r="H5241" s="61">
        <v>8253</v>
      </c>
      <c r="I5241" s="9">
        <v>665.2</v>
      </c>
      <c r="J5241" s="9">
        <v>0</v>
      </c>
      <c r="K5241" s="9">
        <v>44279.5</v>
      </c>
      <c r="L5241" s="16">
        <v>2</v>
      </c>
      <c r="M5241" s="16">
        <v>0</v>
      </c>
      <c r="O5241" s="11">
        <f t="shared" si="1004"/>
        <v>76758.399999999994</v>
      </c>
      <c r="P5241" s="11">
        <v>41860</v>
      </c>
      <c r="Q5241" s="11">
        <f t="shared" si="1003"/>
        <v>2419.5</v>
      </c>
      <c r="S5241" s="11">
        <f t="shared" si="1011"/>
        <v>34898.399999999994</v>
      </c>
      <c r="T5241" s="11">
        <f t="shared" si="1012"/>
        <v>34898.399999999994</v>
      </c>
      <c r="U5241" s="11">
        <f t="shared" si="1013"/>
        <v>4508.9999999999854</v>
      </c>
      <c r="V5241" s="11">
        <f t="shared" si="1014"/>
        <v>34896.399999999994</v>
      </c>
      <c r="W5241" s="12">
        <f t="shared" si="1015"/>
        <v>0.9999426907823854</v>
      </c>
      <c r="X5241" s="11">
        <f t="shared" si="1016"/>
        <v>2</v>
      </c>
      <c r="Y5241" s="12">
        <f t="shared" si="1017"/>
        <v>5.7309217614561133E-5</v>
      </c>
      <c r="AH5241" s="11"/>
      <c r="AI5241" s="63"/>
      <c r="AJ5241" s="63"/>
    </row>
    <row r="5242" spans="1:36">
      <c r="A5242" s="1">
        <v>39939</v>
      </c>
      <c r="B5242" s="7" t="s">
        <v>61</v>
      </c>
      <c r="C5242" s="8" t="str">
        <f t="shared" si="1018"/>
        <v>Wed</v>
      </c>
      <c r="E5242" s="10">
        <v>0</v>
      </c>
      <c r="F5242" s="9">
        <v>10113.700000000001</v>
      </c>
      <c r="G5242" s="9">
        <v>9554.5</v>
      </c>
      <c r="H5242" s="61">
        <v>7415.6</v>
      </c>
      <c r="I5242" s="9">
        <v>710.8</v>
      </c>
      <c r="J5242" s="9">
        <v>0</v>
      </c>
      <c r="K5242" s="9">
        <v>42602.5</v>
      </c>
      <c r="L5242" s="16">
        <v>2</v>
      </c>
      <c r="M5242" s="16">
        <v>0</v>
      </c>
      <c r="O5242" s="11">
        <f t="shared" si="1004"/>
        <v>70399.100000000006</v>
      </c>
      <c r="P5242" s="11">
        <v>40126</v>
      </c>
      <c r="Q5242" s="11">
        <f t="shared" si="1003"/>
        <v>2476.5</v>
      </c>
      <c r="S5242" s="11">
        <f t="shared" si="1011"/>
        <v>30273.100000000006</v>
      </c>
      <c r="T5242" s="11">
        <f t="shared" si="1012"/>
        <v>30273.100000000006</v>
      </c>
      <c r="U5242" s="11">
        <f t="shared" si="1013"/>
        <v>-4625.2999999999884</v>
      </c>
      <c r="V5242" s="11">
        <f t="shared" si="1014"/>
        <v>30271.100000000006</v>
      </c>
      <c r="W5242" s="12">
        <f t="shared" si="1015"/>
        <v>0.99993393474734993</v>
      </c>
      <c r="X5242" s="11">
        <f t="shared" si="1016"/>
        <v>2</v>
      </c>
      <c r="Y5242" s="12">
        <f t="shared" si="1017"/>
        <v>6.6065252650042433E-5</v>
      </c>
      <c r="AH5242" s="11"/>
      <c r="AI5242" s="63"/>
      <c r="AJ5242" s="63"/>
    </row>
    <row r="5243" spans="1:36">
      <c r="A5243" s="1">
        <v>39940</v>
      </c>
      <c r="B5243" s="7" t="s">
        <v>61</v>
      </c>
      <c r="C5243" s="8" t="str">
        <f t="shared" si="1018"/>
        <v>Thur</v>
      </c>
      <c r="E5243" s="10">
        <v>0</v>
      </c>
      <c r="F5243" s="9">
        <v>8223</v>
      </c>
      <c r="G5243" s="9">
        <v>8709</v>
      </c>
      <c r="H5243" s="61">
        <v>6951.9</v>
      </c>
      <c r="I5243" s="9">
        <v>744.9</v>
      </c>
      <c r="J5243" s="9">
        <v>0</v>
      </c>
      <c r="K5243" s="9">
        <v>24221.5</v>
      </c>
      <c r="L5243" s="16">
        <v>2</v>
      </c>
      <c r="M5243" s="16">
        <v>0</v>
      </c>
      <c r="O5243" s="11">
        <f t="shared" si="1004"/>
        <v>48852.3</v>
      </c>
      <c r="P5243" s="11">
        <v>21322</v>
      </c>
      <c r="Q5243" s="11">
        <f t="shared" si="1003"/>
        <v>2899.5</v>
      </c>
      <c r="S5243" s="11">
        <f t="shared" si="1011"/>
        <v>27530.300000000003</v>
      </c>
      <c r="T5243" s="11">
        <f t="shared" si="1012"/>
        <v>27530.300000000003</v>
      </c>
      <c r="U5243" s="11">
        <f t="shared" si="1013"/>
        <v>-2742.8000000000029</v>
      </c>
      <c r="V5243" s="11">
        <f t="shared" si="1014"/>
        <v>27528.300000000003</v>
      </c>
      <c r="W5243" s="12">
        <f t="shared" si="1015"/>
        <v>0.99992735277131017</v>
      </c>
      <c r="X5243" s="11">
        <f t="shared" si="1016"/>
        <v>2</v>
      </c>
      <c r="Y5243" s="12">
        <f t="shared" si="1017"/>
        <v>7.2647228689843549E-5</v>
      </c>
      <c r="AH5243" s="11"/>
      <c r="AI5243" s="63"/>
      <c r="AJ5243" s="63"/>
    </row>
    <row r="5244" spans="1:36">
      <c r="A5244" s="1">
        <v>39941</v>
      </c>
      <c r="B5244" s="7" t="s">
        <v>61</v>
      </c>
      <c r="C5244" s="8" t="str">
        <f t="shared" si="1018"/>
        <v>Fri</v>
      </c>
      <c r="E5244" s="10">
        <v>0</v>
      </c>
      <c r="F5244" s="9">
        <v>6877.1</v>
      </c>
      <c r="G5244" s="9">
        <v>7513.5</v>
      </c>
      <c r="H5244" s="61">
        <v>6237.2</v>
      </c>
      <c r="I5244" s="9">
        <v>712.4</v>
      </c>
      <c r="J5244" s="9">
        <v>0</v>
      </c>
      <c r="K5244" s="9">
        <v>14548.9</v>
      </c>
      <c r="L5244" s="16">
        <v>2</v>
      </c>
      <c r="M5244" s="16">
        <v>0</v>
      </c>
      <c r="O5244" s="11">
        <f t="shared" si="1004"/>
        <v>35891.1</v>
      </c>
      <c r="P5244" s="11">
        <v>12438</v>
      </c>
      <c r="Q5244" s="11">
        <f t="shared" si="1003"/>
        <v>2110.8999999999996</v>
      </c>
      <c r="S5244" s="11">
        <f t="shared" si="1011"/>
        <v>23453.1</v>
      </c>
      <c r="T5244" s="11">
        <f t="shared" si="1012"/>
        <v>23453.1</v>
      </c>
      <c r="U5244" s="11">
        <f t="shared" si="1013"/>
        <v>-4077.2000000000044</v>
      </c>
      <c r="V5244" s="11">
        <f t="shared" si="1014"/>
        <v>23451.1</v>
      </c>
      <c r="W5244" s="12">
        <f t="shared" si="1015"/>
        <v>0.9999147234267538</v>
      </c>
      <c r="X5244" s="11">
        <f t="shared" si="1016"/>
        <v>2</v>
      </c>
      <c r="Y5244" s="12">
        <f t="shared" si="1017"/>
        <v>8.5276573246180682E-5</v>
      </c>
      <c r="AH5244" s="11"/>
      <c r="AI5244" s="63"/>
      <c r="AJ5244" s="63"/>
    </row>
    <row r="5245" spans="1:36">
      <c r="A5245" s="1">
        <v>39942</v>
      </c>
      <c r="B5245" s="7" t="s">
        <v>61</v>
      </c>
      <c r="C5245" s="8" t="str">
        <f t="shared" si="1018"/>
        <v>Sat</v>
      </c>
      <c r="E5245" s="10">
        <v>0</v>
      </c>
      <c r="F5245" s="9">
        <v>6581</v>
      </c>
      <c r="G5245" s="9">
        <v>7135.5</v>
      </c>
      <c r="H5245" s="61">
        <v>5701.3</v>
      </c>
      <c r="I5245" s="9">
        <v>710</v>
      </c>
      <c r="J5245" s="9">
        <v>0</v>
      </c>
      <c r="K5245" s="9">
        <v>2146.1</v>
      </c>
      <c r="L5245" s="16">
        <v>2</v>
      </c>
      <c r="M5245" s="16">
        <v>0</v>
      </c>
      <c r="O5245" s="11">
        <f t="shared" si="1004"/>
        <v>22275.899999999998</v>
      </c>
      <c r="P5245" s="11">
        <v>0</v>
      </c>
      <c r="Q5245" s="11">
        <f t="shared" si="1003"/>
        <v>2146.1</v>
      </c>
      <c r="S5245" s="11">
        <f t="shared" si="1011"/>
        <v>22275.899999999998</v>
      </c>
      <c r="T5245" s="11">
        <f t="shared" si="1012"/>
        <v>22275.899999999998</v>
      </c>
      <c r="U5245" s="11">
        <f t="shared" si="1013"/>
        <v>-1177.2000000000007</v>
      </c>
      <c r="V5245" s="11">
        <f t="shared" si="1014"/>
        <v>22273.899999999998</v>
      </c>
      <c r="W5245" s="12">
        <f t="shared" si="1015"/>
        <v>0.99991021687114778</v>
      </c>
      <c r="X5245" s="11">
        <f t="shared" si="1016"/>
        <v>2</v>
      </c>
      <c r="Y5245" s="12">
        <f t="shared" si="1017"/>
        <v>8.9783128852257386E-5</v>
      </c>
      <c r="AH5245" s="11"/>
      <c r="AI5245" s="63"/>
      <c r="AJ5245" s="63"/>
    </row>
    <row r="5246" spans="1:36">
      <c r="A5246" s="1">
        <v>39943</v>
      </c>
      <c r="B5246" s="7" t="s">
        <v>61</v>
      </c>
      <c r="C5246" s="8" t="str">
        <f t="shared" si="1018"/>
        <v>Sun</v>
      </c>
      <c r="E5246" s="10">
        <v>0</v>
      </c>
      <c r="F5246" s="9">
        <v>7260.5</v>
      </c>
      <c r="G5246" s="9">
        <v>8106.6</v>
      </c>
      <c r="H5246" s="61">
        <v>6409.7</v>
      </c>
      <c r="I5246" s="9">
        <v>709.5</v>
      </c>
      <c r="J5246" s="9">
        <v>0</v>
      </c>
      <c r="K5246" s="9">
        <v>2453.5</v>
      </c>
      <c r="L5246" s="16">
        <v>2</v>
      </c>
      <c r="M5246" s="16">
        <v>0</v>
      </c>
      <c r="O5246" s="11">
        <f t="shared" si="1004"/>
        <v>24941.8</v>
      </c>
      <c r="P5246" s="11">
        <v>0</v>
      </c>
      <c r="Q5246" s="11">
        <f t="shared" si="1003"/>
        <v>2453.5</v>
      </c>
      <c r="S5246" s="11">
        <f t="shared" si="1011"/>
        <v>24941.8</v>
      </c>
      <c r="T5246" s="11">
        <f t="shared" si="1012"/>
        <v>24941.8</v>
      </c>
      <c r="U5246" s="11">
        <f t="shared" si="1013"/>
        <v>2665.9000000000015</v>
      </c>
      <c r="V5246" s="11">
        <f t="shared" si="1014"/>
        <v>24939.8</v>
      </c>
      <c r="W5246" s="12">
        <f t="shared" si="1015"/>
        <v>0.99991981332542157</v>
      </c>
      <c r="X5246" s="11">
        <f t="shared" si="1016"/>
        <v>2</v>
      </c>
      <c r="Y5246" s="12">
        <f t="shared" si="1017"/>
        <v>8.0186674578418564E-5</v>
      </c>
      <c r="AH5246" s="11"/>
      <c r="AI5246" s="63"/>
      <c r="AJ5246" s="63"/>
    </row>
    <row r="5247" spans="1:36">
      <c r="A5247" s="1">
        <v>39944</v>
      </c>
      <c r="B5247" s="7" t="s">
        <v>61</v>
      </c>
      <c r="C5247" s="8" t="str">
        <f t="shared" si="1018"/>
        <v>Mon</v>
      </c>
      <c r="E5247" s="10">
        <v>10</v>
      </c>
      <c r="F5247" s="9">
        <v>11681.1</v>
      </c>
      <c r="G5247" s="9">
        <v>10372.299999999999</v>
      </c>
      <c r="H5247" s="61">
        <v>8248.7999999999993</v>
      </c>
      <c r="I5247" s="9">
        <v>700.7</v>
      </c>
      <c r="J5247" s="9">
        <v>0</v>
      </c>
      <c r="K5247" s="9">
        <v>2635.5</v>
      </c>
      <c r="L5247" s="16">
        <v>2</v>
      </c>
      <c r="M5247" s="16">
        <v>0</v>
      </c>
      <c r="O5247" s="11">
        <f t="shared" si="1004"/>
        <v>33640.400000000001</v>
      </c>
      <c r="P5247" s="11">
        <v>0</v>
      </c>
      <c r="Q5247" s="11">
        <f t="shared" si="1003"/>
        <v>2635.5</v>
      </c>
      <c r="S5247" s="11">
        <f t="shared" si="1011"/>
        <v>33640.400000000001</v>
      </c>
      <c r="T5247" s="11">
        <f t="shared" si="1012"/>
        <v>33640.400000000001</v>
      </c>
      <c r="U5247" s="11">
        <f t="shared" si="1013"/>
        <v>8698.6000000000022</v>
      </c>
      <c r="V5247" s="11">
        <f t="shared" si="1014"/>
        <v>33638.400000000001</v>
      </c>
      <c r="W5247" s="12">
        <f t="shared" si="1015"/>
        <v>0.99994054767481955</v>
      </c>
      <c r="X5247" s="11">
        <f t="shared" si="1016"/>
        <v>2</v>
      </c>
      <c r="Y5247" s="12">
        <f t="shared" si="1017"/>
        <v>5.9452325180437806E-5</v>
      </c>
      <c r="AH5247" s="11"/>
      <c r="AI5247" s="63"/>
      <c r="AJ5247" s="63"/>
    </row>
    <row r="5248" spans="1:36">
      <c r="A5248" s="1">
        <v>39945</v>
      </c>
      <c r="B5248" s="7" t="s">
        <v>61</v>
      </c>
      <c r="C5248" s="8" t="str">
        <f t="shared" si="1018"/>
        <v>Tue</v>
      </c>
      <c r="E5248" s="10">
        <v>6</v>
      </c>
      <c r="F5248" s="9">
        <v>10465.9</v>
      </c>
      <c r="G5248" s="9">
        <v>9955.7000000000007</v>
      </c>
      <c r="H5248" s="61">
        <v>7830.4</v>
      </c>
      <c r="I5248" s="9">
        <v>719.8</v>
      </c>
      <c r="J5248" s="9">
        <v>0</v>
      </c>
      <c r="K5248" s="9">
        <v>2711.5</v>
      </c>
      <c r="L5248" s="16">
        <v>2</v>
      </c>
      <c r="M5248" s="16">
        <v>0</v>
      </c>
      <c r="O5248" s="11">
        <f t="shared" si="1004"/>
        <v>31685.3</v>
      </c>
      <c r="P5248" s="11">
        <v>0</v>
      </c>
      <c r="Q5248" s="11">
        <f t="shared" si="1003"/>
        <v>2711.5</v>
      </c>
      <c r="S5248" s="11">
        <f t="shared" si="1011"/>
        <v>31685.3</v>
      </c>
      <c r="T5248" s="11">
        <f t="shared" si="1012"/>
        <v>31685.3</v>
      </c>
      <c r="U5248" s="11">
        <f t="shared" si="1013"/>
        <v>-1955.1000000000022</v>
      </c>
      <c r="V5248" s="11">
        <f t="shared" si="1014"/>
        <v>31683.3</v>
      </c>
      <c r="W5248" s="12">
        <f t="shared" si="1015"/>
        <v>0.99993687924684316</v>
      </c>
      <c r="X5248" s="11">
        <f t="shared" si="1016"/>
        <v>2</v>
      </c>
      <c r="Y5248" s="12">
        <f t="shared" si="1017"/>
        <v>6.3120753156826665E-5</v>
      </c>
      <c r="AH5248" s="11"/>
      <c r="AI5248" s="63"/>
      <c r="AJ5248" s="63"/>
    </row>
    <row r="5249" spans="1:36">
      <c r="A5249" s="1">
        <v>39946</v>
      </c>
      <c r="B5249" s="7" t="s">
        <v>61</v>
      </c>
      <c r="C5249" s="8" t="str">
        <f t="shared" si="1018"/>
        <v>Wed</v>
      </c>
      <c r="E5249" s="10">
        <v>2</v>
      </c>
      <c r="F5249" s="9">
        <v>8859.5</v>
      </c>
      <c r="G5249" s="9">
        <v>8624.5</v>
      </c>
      <c r="H5249" s="61">
        <v>7421.7</v>
      </c>
      <c r="I5249" s="9">
        <v>684.7</v>
      </c>
      <c r="J5249" s="9">
        <v>0</v>
      </c>
      <c r="K5249" s="9">
        <v>2581</v>
      </c>
      <c r="L5249" s="16">
        <v>2</v>
      </c>
      <c r="M5249" s="16">
        <v>0</v>
      </c>
      <c r="O5249" s="11">
        <f t="shared" si="1004"/>
        <v>28173.4</v>
      </c>
      <c r="P5249" s="11">
        <v>0</v>
      </c>
      <c r="Q5249" s="11">
        <f t="shared" si="1003"/>
        <v>2581</v>
      </c>
      <c r="S5249" s="11">
        <f t="shared" si="1011"/>
        <v>28173.4</v>
      </c>
      <c r="T5249" s="11">
        <f t="shared" si="1012"/>
        <v>28173.4</v>
      </c>
      <c r="U5249" s="11">
        <f t="shared" si="1013"/>
        <v>-3511.8999999999978</v>
      </c>
      <c r="V5249" s="11">
        <f t="shared" si="1014"/>
        <v>28171.4</v>
      </c>
      <c r="W5249" s="12">
        <f t="shared" si="1015"/>
        <v>0.99992901105297904</v>
      </c>
      <c r="X5249" s="11">
        <f t="shared" si="1016"/>
        <v>2</v>
      </c>
      <c r="Y5249" s="12">
        <f t="shared" si="1017"/>
        <v>7.0988947020948835E-5</v>
      </c>
      <c r="AH5249" s="11"/>
      <c r="AI5249" s="63"/>
      <c r="AJ5249" s="63"/>
    </row>
    <row r="5250" spans="1:36">
      <c r="A5250" s="1">
        <v>39947</v>
      </c>
      <c r="B5250" s="7" t="s">
        <v>61</v>
      </c>
      <c r="C5250" s="8" t="str">
        <f t="shared" si="1018"/>
        <v>Thur</v>
      </c>
      <c r="E5250" s="10">
        <v>0</v>
      </c>
      <c r="F5250" s="9">
        <v>7444.9</v>
      </c>
      <c r="G5250" s="9">
        <v>7649.4</v>
      </c>
      <c r="H5250" s="61">
        <v>6767.9</v>
      </c>
      <c r="I5250" s="9">
        <v>673.3</v>
      </c>
      <c r="J5250" s="9">
        <v>0</v>
      </c>
      <c r="K5250" s="9">
        <v>3030.7</v>
      </c>
      <c r="L5250" s="16">
        <v>2</v>
      </c>
      <c r="M5250" s="16">
        <v>0</v>
      </c>
      <c r="O5250" s="11">
        <f t="shared" si="1004"/>
        <v>25568.199999999997</v>
      </c>
      <c r="P5250" s="11">
        <v>0</v>
      </c>
      <c r="Q5250" s="11">
        <f t="shared" si="1003"/>
        <v>3030.7</v>
      </c>
      <c r="S5250" s="11">
        <f t="shared" si="1011"/>
        <v>25568.199999999997</v>
      </c>
      <c r="T5250" s="11">
        <f t="shared" si="1012"/>
        <v>25568.199999999997</v>
      </c>
      <c r="U5250" s="11">
        <f t="shared" si="1013"/>
        <v>-2605.2000000000044</v>
      </c>
      <c r="V5250" s="11">
        <f t="shared" si="1014"/>
        <v>25566.199999999997</v>
      </c>
      <c r="W5250" s="12">
        <f t="shared" si="1015"/>
        <v>0.99992177783340241</v>
      </c>
      <c r="X5250" s="11">
        <f t="shared" si="1016"/>
        <v>2</v>
      </c>
      <c r="Y5250" s="12">
        <f t="shared" si="1017"/>
        <v>7.8222166597570426E-5</v>
      </c>
      <c r="AH5250" s="11"/>
      <c r="AI5250" s="63"/>
      <c r="AJ5250" s="63"/>
    </row>
    <row r="5251" spans="1:36">
      <c r="A5251" s="1">
        <v>39948</v>
      </c>
      <c r="B5251" s="7" t="s">
        <v>61</v>
      </c>
      <c r="C5251" s="8" t="str">
        <f t="shared" si="1018"/>
        <v>Fri</v>
      </c>
      <c r="E5251" s="10">
        <v>0</v>
      </c>
      <c r="F5251" s="9">
        <v>6591.6</v>
      </c>
      <c r="G5251" s="9">
        <v>7018.9</v>
      </c>
      <c r="H5251" s="61">
        <v>6237.5</v>
      </c>
      <c r="I5251" s="9">
        <v>690.1</v>
      </c>
      <c r="J5251" s="9">
        <v>0</v>
      </c>
      <c r="K5251" s="9">
        <v>2396.9</v>
      </c>
      <c r="L5251" s="16">
        <v>2</v>
      </c>
      <c r="M5251" s="16">
        <v>0</v>
      </c>
      <c r="O5251" s="11">
        <f t="shared" si="1004"/>
        <v>22937</v>
      </c>
      <c r="P5251" s="11">
        <v>0</v>
      </c>
      <c r="Q5251" s="11">
        <f t="shared" si="1003"/>
        <v>2396.9</v>
      </c>
      <c r="S5251" s="11">
        <f t="shared" si="1011"/>
        <v>22937</v>
      </c>
      <c r="T5251" s="11">
        <f t="shared" si="1012"/>
        <v>22937</v>
      </c>
      <c r="U5251" s="11">
        <f t="shared" si="1013"/>
        <v>-2631.1999999999971</v>
      </c>
      <c r="V5251" s="11">
        <f t="shared" si="1014"/>
        <v>22935</v>
      </c>
      <c r="W5251" s="12">
        <f t="shared" si="1015"/>
        <v>0.99991280463879317</v>
      </c>
      <c r="X5251" s="11">
        <f t="shared" si="1016"/>
        <v>2</v>
      </c>
      <c r="Y5251" s="12">
        <f t="shared" si="1017"/>
        <v>8.7195361206783797E-5</v>
      </c>
      <c r="AH5251" s="11"/>
      <c r="AI5251" s="63"/>
      <c r="AJ5251" s="63"/>
    </row>
    <row r="5252" spans="1:36">
      <c r="A5252" s="1">
        <v>39949</v>
      </c>
      <c r="B5252" s="7" t="s">
        <v>61</v>
      </c>
      <c r="C5252" s="8" t="str">
        <f t="shared" si="1018"/>
        <v>Sat</v>
      </c>
      <c r="E5252" s="10">
        <v>0</v>
      </c>
      <c r="F5252" s="9">
        <v>6189.5</v>
      </c>
      <c r="G5252" s="9">
        <v>6659</v>
      </c>
      <c r="H5252" s="61">
        <v>5476.3</v>
      </c>
      <c r="I5252" s="9">
        <v>657</v>
      </c>
      <c r="J5252" s="9">
        <v>0</v>
      </c>
      <c r="K5252" s="9">
        <v>2306.1999999999998</v>
      </c>
      <c r="L5252" s="16">
        <v>2</v>
      </c>
      <c r="M5252" s="16">
        <v>0</v>
      </c>
      <c r="O5252" s="11">
        <f t="shared" si="1004"/>
        <v>21290</v>
      </c>
      <c r="P5252" s="11">
        <v>0</v>
      </c>
      <c r="Q5252" s="11">
        <f t="shared" ref="Q5252:Q5315" si="1019">K5252-P5252</f>
        <v>2306.1999999999998</v>
      </c>
      <c r="S5252" s="11">
        <f t="shared" si="1011"/>
        <v>21290</v>
      </c>
      <c r="T5252" s="11">
        <f t="shared" si="1012"/>
        <v>21290</v>
      </c>
      <c r="U5252" s="11">
        <f t="shared" si="1013"/>
        <v>-1647</v>
      </c>
      <c r="V5252" s="11">
        <f t="shared" si="1014"/>
        <v>21288</v>
      </c>
      <c r="W5252" s="12">
        <f t="shared" si="1015"/>
        <v>0.99990605918271491</v>
      </c>
      <c r="X5252" s="11">
        <f t="shared" si="1016"/>
        <v>2</v>
      </c>
      <c r="Y5252" s="12">
        <f t="shared" si="1017"/>
        <v>9.3940817285110382E-5</v>
      </c>
      <c r="AH5252" s="11"/>
      <c r="AI5252" s="63"/>
      <c r="AJ5252" s="63"/>
    </row>
    <row r="5253" spans="1:36">
      <c r="A5253" s="1">
        <v>39950</v>
      </c>
      <c r="B5253" s="7" t="s">
        <v>61</v>
      </c>
      <c r="C5253" s="8" t="str">
        <f t="shared" si="1018"/>
        <v>Sun</v>
      </c>
      <c r="E5253" s="10">
        <v>9</v>
      </c>
      <c r="F5253" s="9">
        <v>10150.4</v>
      </c>
      <c r="G5253" s="9">
        <v>8241.5</v>
      </c>
      <c r="H5253" s="61">
        <v>7331.9</v>
      </c>
      <c r="I5253" s="9">
        <v>677.7</v>
      </c>
      <c r="J5253" s="9">
        <v>0</v>
      </c>
      <c r="K5253" s="9">
        <v>2808.7</v>
      </c>
      <c r="L5253" s="16">
        <v>2</v>
      </c>
      <c r="M5253" s="16">
        <v>0</v>
      </c>
      <c r="O5253" s="11">
        <f t="shared" si="1004"/>
        <v>29212.200000000004</v>
      </c>
      <c r="P5253" s="11">
        <v>0</v>
      </c>
      <c r="Q5253" s="11">
        <f t="shared" si="1019"/>
        <v>2808.7</v>
      </c>
      <c r="S5253" s="11">
        <f t="shared" si="1011"/>
        <v>29212.200000000004</v>
      </c>
      <c r="T5253" s="11">
        <f t="shared" si="1012"/>
        <v>29212.200000000004</v>
      </c>
      <c r="U5253" s="11">
        <f t="shared" si="1013"/>
        <v>7922.2000000000044</v>
      </c>
      <c r="V5253" s="11">
        <f t="shared" si="1014"/>
        <v>29210.200000000004</v>
      </c>
      <c r="W5253" s="12">
        <f t="shared" si="1015"/>
        <v>0.99993153545436497</v>
      </c>
      <c r="X5253" s="11">
        <f t="shared" si="1016"/>
        <v>2</v>
      </c>
      <c r="Y5253" s="12">
        <f t="shared" si="1017"/>
        <v>6.8464545635042886E-5</v>
      </c>
      <c r="AH5253" s="11"/>
      <c r="AI5253" s="63"/>
      <c r="AJ5253" s="63"/>
    </row>
    <row r="5254" spans="1:36">
      <c r="A5254" s="1">
        <v>39951</v>
      </c>
      <c r="B5254" s="7" t="s">
        <v>61</v>
      </c>
      <c r="C5254" s="8" t="str">
        <f t="shared" si="1018"/>
        <v>Mon</v>
      </c>
      <c r="E5254" s="10">
        <v>10</v>
      </c>
      <c r="F5254" s="9">
        <v>13230.2</v>
      </c>
      <c r="G5254" s="9">
        <v>8960</v>
      </c>
      <c r="H5254" s="61">
        <v>8347.5</v>
      </c>
      <c r="I5254" s="9">
        <v>701.7</v>
      </c>
      <c r="J5254" s="9">
        <v>0</v>
      </c>
      <c r="K5254" s="9">
        <v>3022</v>
      </c>
      <c r="L5254" s="16">
        <v>2</v>
      </c>
      <c r="M5254" s="16">
        <v>0</v>
      </c>
      <c r="O5254" s="11">
        <f t="shared" si="1004"/>
        <v>34263.4</v>
      </c>
      <c r="P5254" s="11">
        <v>163</v>
      </c>
      <c r="Q5254" s="11">
        <f t="shared" si="1019"/>
        <v>2859</v>
      </c>
      <c r="S5254" s="11">
        <f t="shared" si="1011"/>
        <v>34100.400000000001</v>
      </c>
      <c r="T5254" s="11">
        <f t="shared" si="1012"/>
        <v>34100.400000000001</v>
      </c>
      <c r="U5254" s="11">
        <f t="shared" si="1013"/>
        <v>4888.1999999999971</v>
      </c>
      <c r="V5254" s="11">
        <f t="shared" si="1014"/>
        <v>34098.400000000001</v>
      </c>
      <c r="W5254" s="12">
        <f t="shared" si="1015"/>
        <v>0.99994134966158754</v>
      </c>
      <c r="X5254" s="11">
        <f t="shared" si="1016"/>
        <v>2</v>
      </c>
      <c r="Y5254" s="12">
        <f t="shared" si="1017"/>
        <v>5.8650338412452638E-5</v>
      </c>
      <c r="AH5254" s="11"/>
      <c r="AI5254" s="63"/>
      <c r="AJ5254" s="63"/>
    </row>
    <row r="5255" spans="1:36">
      <c r="A5255" s="1">
        <v>39952</v>
      </c>
      <c r="B5255" s="7" t="s">
        <v>61</v>
      </c>
      <c r="C5255" s="8" t="str">
        <f t="shared" si="1018"/>
        <v>Tue</v>
      </c>
      <c r="E5255" s="10">
        <v>8</v>
      </c>
      <c r="F5255" s="9">
        <v>11319.2</v>
      </c>
      <c r="G5255" s="9">
        <v>8222.2000000000007</v>
      </c>
      <c r="H5255" s="61">
        <v>7978.8</v>
      </c>
      <c r="I5255" s="9">
        <v>685.6</v>
      </c>
      <c r="J5255" s="9">
        <v>0</v>
      </c>
      <c r="K5255" s="9">
        <v>2814.3</v>
      </c>
      <c r="L5255" s="16">
        <v>2</v>
      </c>
      <c r="M5255" s="16">
        <v>0</v>
      </c>
      <c r="O5255" s="11">
        <f t="shared" si="1004"/>
        <v>31022.1</v>
      </c>
      <c r="P5255" s="11">
        <v>0</v>
      </c>
      <c r="Q5255" s="11">
        <f t="shared" si="1019"/>
        <v>2814.3</v>
      </c>
      <c r="S5255" s="11">
        <f t="shared" si="1011"/>
        <v>31022.1</v>
      </c>
      <c r="T5255" s="11">
        <f t="shared" si="1012"/>
        <v>31022.1</v>
      </c>
      <c r="U5255" s="11">
        <f t="shared" si="1013"/>
        <v>-3078.3000000000029</v>
      </c>
      <c r="V5255" s="11">
        <f t="shared" si="1014"/>
        <v>31020.1</v>
      </c>
      <c r="W5255" s="12">
        <f t="shared" si="1015"/>
        <v>0.99993552983195855</v>
      </c>
      <c r="X5255" s="11">
        <f t="shared" si="1016"/>
        <v>2</v>
      </c>
      <c r="Y5255" s="12">
        <f t="shared" si="1017"/>
        <v>6.4470168041493004E-5</v>
      </c>
      <c r="AH5255" s="11"/>
      <c r="AI5255" s="63"/>
      <c r="AJ5255" s="63"/>
    </row>
    <row r="5256" spans="1:36">
      <c r="A5256" s="1">
        <v>39953</v>
      </c>
      <c r="B5256" s="7" t="s">
        <v>61</v>
      </c>
      <c r="C5256" s="8" t="str">
        <f t="shared" si="1018"/>
        <v>Wed</v>
      </c>
      <c r="E5256" s="10">
        <v>4</v>
      </c>
      <c r="F5256" s="9">
        <v>9474.7000000000007</v>
      </c>
      <c r="G5256" s="9">
        <v>8202</v>
      </c>
      <c r="H5256" s="61">
        <v>7442</v>
      </c>
      <c r="I5256" s="9">
        <v>656.5</v>
      </c>
      <c r="J5256" s="9">
        <v>0</v>
      </c>
      <c r="K5256" s="9">
        <v>2800.3</v>
      </c>
      <c r="L5256" s="16">
        <v>2</v>
      </c>
      <c r="M5256" s="16">
        <v>0</v>
      </c>
      <c r="O5256" s="11">
        <f t="shared" ref="O5256:O5319" si="1020">SUM(F5256:M5256)</f>
        <v>28577.5</v>
      </c>
      <c r="P5256" s="11">
        <v>0</v>
      </c>
      <c r="Q5256" s="11">
        <f t="shared" si="1019"/>
        <v>2800.3</v>
      </c>
      <c r="S5256" s="11">
        <f t="shared" si="1011"/>
        <v>28577.5</v>
      </c>
      <c r="T5256" s="11">
        <f t="shared" si="1012"/>
        <v>28577.5</v>
      </c>
      <c r="U5256" s="11">
        <f t="shared" si="1013"/>
        <v>-2444.5999999999985</v>
      </c>
      <c r="V5256" s="11">
        <f t="shared" si="1014"/>
        <v>28575.5</v>
      </c>
      <c r="W5256" s="12">
        <f t="shared" si="1015"/>
        <v>0.99993001487183975</v>
      </c>
      <c r="X5256" s="11">
        <f t="shared" si="1016"/>
        <v>2</v>
      </c>
      <c r="Y5256" s="12">
        <f t="shared" si="1017"/>
        <v>6.9985128160265944E-5</v>
      </c>
      <c r="AH5256" s="11"/>
      <c r="AI5256" s="63"/>
      <c r="AJ5256" s="63"/>
    </row>
    <row r="5257" spans="1:36">
      <c r="A5257" s="1">
        <v>39954</v>
      </c>
      <c r="B5257" s="7" t="s">
        <v>61</v>
      </c>
      <c r="C5257" s="8" t="str">
        <f t="shared" si="1018"/>
        <v>Thur</v>
      </c>
      <c r="E5257" s="10">
        <v>0</v>
      </c>
      <c r="F5257" s="9">
        <v>7505.7</v>
      </c>
      <c r="G5257" s="9">
        <v>7315</v>
      </c>
      <c r="H5257" s="61">
        <v>6714.9</v>
      </c>
      <c r="I5257" s="9">
        <v>647.1</v>
      </c>
      <c r="J5257" s="9">
        <v>0</v>
      </c>
      <c r="K5257" s="9">
        <v>2492.3000000000002</v>
      </c>
      <c r="L5257" s="16">
        <v>2</v>
      </c>
      <c r="M5257" s="16">
        <v>0</v>
      </c>
      <c r="O5257" s="11">
        <f t="shared" si="1020"/>
        <v>24676.999999999996</v>
      </c>
      <c r="P5257" s="11">
        <v>0</v>
      </c>
      <c r="Q5257" s="11">
        <f t="shared" si="1019"/>
        <v>2492.3000000000002</v>
      </c>
      <c r="S5257" s="11">
        <f t="shared" si="1011"/>
        <v>24676.999999999996</v>
      </c>
      <c r="T5257" s="11">
        <f t="shared" si="1012"/>
        <v>24676.999999999996</v>
      </c>
      <c r="U5257" s="11">
        <f t="shared" si="1013"/>
        <v>-3900.5000000000036</v>
      </c>
      <c r="V5257" s="11">
        <f t="shared" si="1014"/>
        <v>24674.999999999996</v>
      </c>
      <c r="W5257" s="12">
        <f t="shared" si="1015"/>
        <v>0.99991895287109456</v>
      </c>
      <c r="X5257" s="11">
        <f t="shared" si="1016"/>
        <v>2</v>
      </c>
      <c r="Y5257" s="12">
        <f t="shared" si="1017"/>
        <v>8.1047128905458531E-5</v>
      </c>
      <c r="AH5257" s="11"/>
      <c r="AI5257" s="63"/>
      <c r="AJ5257" s="63"/>
    </row>
    <row r="5258" spans="1:36">
      <c r="A5258" s="1">
        <v>39955</v>
      </c>
      <c r="B5258" s="7" t="s">
        <v>61</v>
      </c>
      <c r="C5258" s="8" t="str">
        <f t="shared" si="1018"/>
        <v>Fri</v>
      </c>
      <c r="E5258" s="10">
        <v>0</v>
      </c>
      <c r="F5258" s="9">
        <v>6357.9</v>
      </c>
      <c r="G5258" s="9">
        <v>6524.9</v>
      </c>
      <c r="H5258" s="61">
        <v>5985.6</v>
      </c>
      <c r="I5258" s="9">
        <v>640.20000000000005</v>
      </c>
      <c r="J5258" s="9">
        <v>0</v>
      </c>
      <c r="K5258" s="9">
        <v>2496.1999999999998</v>
      </c>
      <c r="L5258" s="16">
        <v>2</v>
      </c>
      <c r="M5258" s="16">
        <v>0</v>
      </c>
      <c r="O5258" s="11">
        <f t="shared" si="1020"/>
        <v>22006.800000000003</v>
      </c>
      <c r="P5258" s="11">
        <v>0</v>
      </c>
      <c r="Q5258" s="11">
        <f t="shared" si="1019"/>
        <v>2496.1999999999998</v>
      </c>
      <c r="S5258" s="11">
        <f t="shared" si="1011"/>
        <v>22006.800000000003</v>
      </c>
      <c r="T5258" s="11">
        <f t="shared" si="1012"/>
        <v>22006.800000000003</v>
      </c>
      <c r="U5258" s="11">
        <f t="shared" si="1013"/>
        <v>-2670.1999999999935</v>
      </c>
      <c r="V5258" s="11">
        <f t="shared" si="1014"/>
        <v>22004.800000000003</v>
      </c>
      <c r="W5258" s="12">
        <f t="shared" si="1015"/>
        <v>0.9999091189995819</v>
      </c>
      <c r="X5258" s="11">
        <f t="shared" si="1016"/>
        <v>2</v>
      </c>
      <c r="Y5258" s="12">
        <f t="shared" si="1017"/>
        <v>9.0881000418052596E-5</v>
      </c>
      <c r="AH5258" s="11"/>
      <c r="AI5258" s="63"/>
      <c r="AJ5258" s="63"/>
    </row>
    <row r="5259" spans="1:36">
      <c r="A5259" s="1">
        <v>39956</v>
      </c>
      <c r="B5259" s="7" t="s">
        <v>61</v>
      </c>
      <c r="C5259" s="8" t="str">
        <f t="shared" si="1018"/>
        <v>Sat</v>
      </c>
      <c r="E5259" s="10">
        <v>0</v>
      </c>
      <c r="F5259" s="9">
        <v>5718.9</v>
      </c>
      <c r="G5259" s="9">
        <v>6057.9</v>
      </c>
      <c r="H5259" s="61">
        <v>4748</v>
      </c>
      <c r="I5259" s="9">
        <v>653.5</v>
      </c>
      <c r="J5259" s="9">
        <v>0</v>
      </c>
      <c r="K5259" s="9">
        <v>3796.7</v>
      </c>
      <c r="L5259" s="16">
        <v>2</v>
      </c>
      <c r="M5259" s="16">
        <v>0</v>
      </c>
      <c r="O5259" s="11">
        <f t="shared" si="1020"/>
        <v>20977</v>
      </c>
      <c r="P5259" s="11">
        <v>1201</v>
      </c>
      <c r="Q5259" s="11">
        <f t="shared" si="1019"/>
        <v>2595.6999999999998</v>
      </c>
      <c r="S5259" s="11">
        <f t="shared" si="1011"/>
        <v>19776</v>
      </c>
      <c r="T5259" s="11">
        <f t="shared" si="1012"/>
        <v>19776</v>
      </c>
      <c r="U5259" s="11">
        <f t="shared" si="1013"/>
        <v>-2230.8000000000029</v>
      </c>
      <c r="V5259" s="11">
        <f t="shared" si="1014"/>
        <v>19774</v>
      </c>
      <c r="W5259" s="12">
        <f t="shared" si="1015"/>
        <v>0.99989886731391586</v>
      </c>
      <c r="X5259" s="11">
        <f t="shared" si="1016"/>
        <v>2</v>
      </c>
      <c r="Y5259" s="12">
        <f t="shared" si="1017"/>
        <v>1.011326860841424E-4</v>
      </c>
      <c r="AH5259" s="11"/>
      <c r="AI5259" s="63"/>
      <c r="AJ5259" s="63"/>
    </row>
    <row r="5260" spans="1:36">
      <c r="A5260" s="1">
        <v>39957</v>
      </c>
      <c r="B5260" s="7" t="s">
        <v>61</v>
      </c>
      <c r="C5260" s="8" t="str">
        <f t="shared" si="1018"/>
        <v>Sun</v>
      </c>
      <c r="E5260" s="10">
        <v>0</v>
      </c>
      <c r="F5260" s="9">
        <v>5159</v>
      </c>
      <c r="G5260" s="9">
        <v>5894.1</v>
      </c>
      <c r="H5260" s="61">
        <v>4393.7</v>
      </c>
      <c r="I5260" s="9">
        <v>641.20000000000005</v>
      </c>
      <c r="J5260" s="9">
        <v>0</v>
      </c>
      <c r="K5260" s="9">
        <v>14914.7</v>
      </c>
      <c r="L5260" s="16">
        <v>2</v>
      </c>
      <c r="M5260" s="16">
        <v>0</v>
      </c>
      <c r="O5260" s="11">
        <f t="shared" si="1020"/>
        <v>31004.7</v>
      </c>
      <c r="P5260" s="11">
        <v>12593</v>
      </c>
      <c r="Q5260" s="11">
        <f t="shared" si="1019"/>
        <v>2321.7000000000007</v>
      </c>
      <c r="S5260" s="11">
        <f t="shared" si="1011"/>
        <v>18411.7</v>
      </c>
      <c r="T5260" s="11">
        <f t="shared" si="1012"/>
        <v>18411.7</v>
      </c>
      <c r="U5260" s="11">
        <f t="shared" si="1013"/>
        <v>-1364.2999999999993</v>
      </c>
      <c r="V5260" s="11">
        <f t="shared" si="1014"/>
        <v>18409.7</v>
      </c>
      <c r="W5260" s="12">
        <f t="shared" si="1015"/>
        <v>0.99989137342016221</v>
      </c>
      <c r="X5260" s="11">
        <f t="shared" si="1016"/>
        <v>2</v>
      </c>
      <c r="Y5260" s="12">
        <f t="shared" si="1017"/>
        <v>1.0862657983782051E-4</v>
      </c>
      <c r="AH5260" s="11"/>
      <c r="AI5260" s="63"/>
      <c r="AJ5260" s="63"/>
    </row>
    <row r="5261" spans="1:36">
      <c r="A5261" s="1">
        <v>39958</v>
      </c>
      <c r="B5261" s="7" t="s">
        <v>61</v>
      </c>
      <c r="C5261" s="8" t="str">
        <f t="shared" si="1018"/>
        <v>Mon</v>
      </c>
      <c r="E5261" s="10">
        <v>0</v>
      </c>
      <c r="F5261" s="9">
        <v>5964.1</v>
      </c>
      <c r="G5261" s="9">
        <v>6348</v>
      </c>
      <c r="H5261" s="61">
        <v>5396.1</v>
      </c>
      <c r="I5261" s="9">
        <v>655.4</v>
      </c>
      <c r="J5261" s="9">
        <v>0</v>
      </c>
      <c r="K5261" s="9">
        <v>5599.4</v>
      </c>
      <c r="L5261" s="16">
        <v>2</v>
      </c>
      <c r="M5261" s="16">
        <v>0</v>
      </c>
      <c r="O5261" s="11">
        <f t="shared" si="1020"/>
        <v>23965</v>
      </c>
      <c r="P5261" s="11">
        <v>3065</v>
      </c>
      <c r="Q5261" s="11">
        <f t="shared" si="1019"/>
        <v>2534.3999999999996</v>
      </c>
      <c r="S5261" s="11">
        <f t="shared" si="1011"/>
        <v>20900</v>
      </c>
      <c r="T5261" s="11">
        <f t="shared" si="1012"/>
        <v>20900</v>
      </c>
      <c r="U5261" s="11">
        <f t="shared" si="1013"/>
        <v>2488.2999999999993</v>
      </c>
      <c r="V5261" s="11">
        <f t="shared" si="1014"/>
        <v>20898</v>
      </c>
      <c r="W5261" s="12">
        <f t="shared" si="1015"/>
        <v>0.99990430622009574</v>
      </c>
      <c r="X5261" s="11">
        <f t="shared" si="1016"/>
        <v>2</v>
      </c>
      <c r="Y5261" s="12">
        <f t="shared" si="1017"/>
        <v>9.5693779904306223E-5</v>
      </c>
      <c r="AH5261" s="11"/>
      <c r="AI5261" s="63"/>
      <c r="AJ5261" s="63"/>
    </row>
    <row r="5262" spans="1:36">
      <c r="A5262" s="1">
        <v>39959</v>
      </c>
      <c r="B5262" s="7" t="s">
        <v>61</v>
      </c>
      <c r="C5262" s="8" t="str">
        <f t="shared" si="1018"/>
        <v>Tue</v>
      </c>
      <c r="E5262" s="10">
        <v>0</v>
      </c>
      <c r="F5262" s="9">
        <v>6711.4</v>
      </c>
      <c r="G5262" s="9">
        <v>6890.1</v>
      </c>
      <c r="H5262" s="61">
        <v>6463.2</v>
      </c>
      <c r="I5262" s="9">
        <v>674.1</v>
      </c>
      <c r="J5262" s="9">
        <v>0</v>
      </c>
      <c r="K5262" s="9">
        <v>15823</v>
      </c>
      <c r="L5262" s="16">
        <v>0</v>
      </c>
      <c r="M5262" s="16">
        <v>0</v>
      </c>
      <c r="O5262" s="11">
        <f t="shared" si="1020"/>
        <v>36561.800000000003</v>
      </c>
      <c r="P5262" s="11">
        <v>13352</v>
      </c>
      <c r="Q5262" s="11">
        <f t="shared" si="1019"/>
        <v>2471</v>
      </c>
      <c r="S5262" s="11">
        <f t="shared" si="1011"/>
        <v>23209.800000000003</v>
      </c>
      <c r="T5262" s="11">
        <f t="shared" si="1012"/>
        <v>23209.800000000003</v>
      </c>
      <c r="U5262" s="11">
        <f t="shared" si="1013"/>
        <v>2309.8000000000029</v>
      </c>
      <c r="V5262" s="11">
        <f t="shared" si="1014"/>
        <v>23209.800000000003</v>
      </c>
      <c r="W5262" s="12">
        <f t="shared" si="1015"/>
        <v>1</v>
      </c>
      <c r="X5262" s="11">
        <f t="shared" si="1016"/>
        <v>0</v>
      </c>
      <c r="Y5262" s="12">
        <f t="shared" si="1017"/>
        <v>0</v>
      </c>
      <c r="AH5262" s="11"/>
      <c r="AI5262" s="63"/>
      <c r="AJ5262" s="63"/>
    </row>
    <row r="5263" spans="1:36">
      <c r="A5263" s="1">
        <v>39960</v>
      </c>
      <c r="B5263" s="7" t="s">
        <v>61</v>
      </c>
      <c r="C5263" s="8" t="str">
        <f t="shared" si="1018"/>
        <v>Wed</v>
      </c>
      <c r="E5263" s="10">
        <v>0</v>
      </c>
      <c r="F5263" s="9">
        <v>6639.9</v>
      </c>
      <c r="G5263" s="9">
        <v>6765.2</v>
      </c>
      <c r="H5263" s="61">
        <v>6336.9</v>
      </c>
      <c r="I5263" s="9">
        <v>691.1</v>
      </c>
      <c r="J5263" s="9">
        <v>0</v>
      </c>
      <c r="K5263" s="9">
        <v>6134.4</v>
      </c>
      <c r="L5263" s="16">
        <v>0</v>
      </c>
      <c r="M5263" s="16">
        <v>0</v>
      </c>
      <c r="O5263" s="11">
        <f t="shared" si="1020"/>
        <v>26567.5</v>
      </c>
      <c r="P5263" s="11">
        <v>4058</v>
      </c>
      <c r="Q5263" s="11">
        <f t="shared" si="1019"/>
        <v>2076.3999999999996</v>
      </c>
      <c r="S5263" s="11">
        <f t="shared" si="1011"/>
        <v>22509.5</v>
      </c>
      <c r="T5263" s="11">
        <f t="shared" si="1012"/>
        <v>22509.5</v>
      </c>
      <c r="U5263" s="11">
        <f t="shared" si="1013"/>
        <v>-700.30000000000291</v>
      </c>
      <c r="V5263" s="11">
        <f t="shared" si="1014"/>
        <v>22509.5</v>
      </c>
      <c r="W5263" s="12">
        <f t="shared" si="1015"/>
        <v>1</v>
      </c>
      <c r="X5263" s="11">
        <f t="shared" si="1016"/>
        <v>0</v>
      </c>
      <c r="Y5263" s="12">
        <f t="shared" si="1017"/>
        <v>0</v>
      </c>
      <c r="AH5263" s="11"/>
      <c r="AI5263" s="63"/>
      <c r="AJ5263" s="63"/>
    </row>
    <row r="5264" spans="1:36">
      <c r="A5264" s="1">
        <v>39961</v>
      </c>
      <c r="B5264" s="7" t="s">
        <v>61</v>
      </c>
      <c r="C5264" s="8" t="str">
        <f t="shared" si="1018"/>
        <v>Thur</v>
      </c>
      <c r="E5264" s="10">
        <v>0</v>
      </c>
      <c r="F5264" s="9">
        <v>6510</v>
      </c>
      <c r="G5264" s="9">
        <v>6692.8</v>
      </c>
      <c r="H5264" s="61">
        <v>6269.5</v>
      </c>
      <c r="I5264" s="9">
        <v>710.7</v>
      </c>
      <c r="J5264" s="9">
        <v>0</v>
      </c>
      <c r="K5264" s="9">
        <v>1083.4000000000001</v>
      </c>
      <c r="L5264" s="16">
        <v>0</v>
      </c>
      <c r="M5264" s="16">
        <v>0</v>
      </c>
      <c r="O5264" s="11">
        <f t="shared" si="1020"/>
        <v>21266.400000000001</v>
      </c>
      <c r="P5264" s="11">
        <v>0</v>
      </c>
      <c r="Q5264" s="11">
        <f t="shared" si="1019"/>
        <v>1083.4000000000001</v>
      </c>
      <c r="S5264" s="11">
        <f t="shared" si="1011"/>
        <v>21266.400000000001</v>
      </c>
      <c r="T5264" s="11">
        <f t="shared" si="1012"/>
        <v>21266.400000000001</v>
      </c>
      <c r="U5264" s="11">
        <f t="shared" si="1013"/>
        <v>-1243.0999999999985</v>
      </c>
      <c r="V5264" s="11">
        <f t="shared" si="1014"/>
        <v>21266.400000000001</v>
      </c>
      <c r="W5264" s="12">
        <f t="shared" si="1015"/>
        <v>1</v>
      </c>
      <c r="X5264" s="11">
        <f t="shared" si="1016"/>
        <v>0</v>
      </c>
      <c r="Y5264" s="12">
        <f t="shared" si="1017"/>
        <v>0</v>
      </c>
      <c r="AH5264" s="11"/>
      <c r="AI5264" s="63"/>
      <c r="AJ5264" s="63"/>
    </row>
    <row r="5265" spans="1:37">
      <c r="A5265" s="1">
        <v>39962</v>
      </c>
      <c r="B5265" s="7" t="s">
        <v>61</v>
      </c>
      <c r="C5265" s="8" t="str">
        <f t="shared" si="1018"/>
        <v>Fri</v>
      </c>
      <c r="E5265" s="10">
        <v>0</v>
      </c>
      <c r="F5265" s="9">
        <v>6271</v>
      </c>
      <c r="G5265" s="9">
        <v>6685.4</v>
      </c>
      <c r="H5265" s="61">
        <v>6158.5</v>
      </c>
      <c r="I5265" s="9">
        <v>0</v>
      </c>
      <c r="J5265" s="9">
        <v>0</v>
      </c>
      <c r="K5265" s="9">
        <v>1129.9000000000001</v>
      </c>
      <c r="L5265" s="16">
        <v>0</v>
      </c>
      <c r="M5265" s="16">
        <v>0</v>
      </c>
      <c r="O5265" s="11">
        <f t="shared" si="1020"/>
        <v>20244.800000000003</v>
      </c>
      <c r="P5265" s="11">
        <v>0</v>
      </c>
      <c r="Q5265" s="11">
        <f t="shared" si="1019"/>
        <v>1129.9000000000001</v>
      </c>
      <c r="S5265" s="11">
        <f t="shared" si="1011"/>
        <v>20244.800000000003</v>
      </c>
      <c r="T5265" s="11">
        <f t="shared" si="1012"/>
        <v>20244.800000000003</v>
      </c>
      <c r="U5265" s="11">
        <f t="shared" si="1013"/>
        <v>-1021.5999999999985</v>
      </c>
      <c r="V5265" s="11">
        <f t="shared" si="1014"/>
        <v>20244.800000000003</v>
      </c>
      <c r="W5265" s="12">
        <f t="shared" si="1015"/>
        <v>1</v>
      </c>
      <c r="X5265" s="11">
        <f t="shared" si="1016"/>
        <v>0</v>
      </c>
      <c r="Y5265" s="12">
        <f t="shared" si="1017"/>
        <v>0</v>
      </c>
      <c r="AH5265" s="11"/>
      <c r="AI5265" s="63"/>
      <c r="AJ5265" s="63"/>
    </row>
    <row r="5266" spans="1:37">
      <c r="A5266" s="1">
        <v>39963</v>
      </c>
      <c r="B5266" s="7" t="s">
        <v>61</v>
      </c>
      <c r="C5266" s="8" t="str">
        <f t="shared" si="1018"/>
        <v>Sat</v>
      </c>
      <c r="E5266" s="10">
        <v>0</v>
      </c>
      <c r="F5266" s="9">
        <v>5949.3</v>
      </c>
      <c r="G5266" s="9">
        <v>6284.2</v>
      </c>
      <c r="H5266" s="61">
        <v>5433.8</v>
      </c>
      <c r="I5266" s="9">
        <v>0</v>
      </c>
      <c r="J5266" s="9">
        <v>0</v>
      </c>
      <c r="K5266" s="9">
        <v>1134.4000000000001</v>
      </c>
      <c r="L5266" s="16">
        <v>0</v>
      </c>
      <c r="M5266" s="16">
        <v>0</v>
      </c>
      <c r="O5266" s="11">
        <f t="shared" si="1020"/>
        <v>18801.7</v>
      </c>
      <c r="P5266" s="11">
        <v>0</v>
      </c>
      <c r="Q5266" s="11">
        <f t="shared" si="1019"/>
        <v>1134.4000000000001</v>
      </c>
      <c r="S5266" s="11">
        <f t="shared" si="1011"/>
        <v>18801.7</v>
      </c>
      <c r="T5266" s="11">
        <f t="shared" si="1012"/>
        <v>18801.7</v>
      </c>
      <c r="U5266" s="11">
        <f t="shared" si="1013"/>
        <v>-1443.1000000000022</v>
      </c>
      <c r="V5266" s="11">
        <f t="shared" si="1014"/>
        <v>18801.7</v>
      </c>
      <c r="W5266" s="12">
        <f t="shared" si="1015"/>
        <v>1</v>
      </c>
      <c r="X5266" s="11">
        <f t="shared" si="1016"/>
        <v>0</v>
      </c>
      <c r="Y5266" s="12">
        <f t="shared" si="1017"/>
        <v>0</v>
      </c>
      <c r="AH5266" s="11"/>
      <c r="AI5266" s="63"/>
      <c r="AJ5266" s="63"/>
    </row>
    <row r="5267" spans="1:37">
      <c r="A5267" s="1">
        <v>39964</v>
      </c>
      <c r="B5267" s="7" t="s">
        <v>61</v>
      </c>
      <c r="C5267" s="8" t="str">
        <f t="shared" si="1018"/>
        <v>Sun</v>
      </c>
      <c r="E5267" s="10">
        <v>0</v>
      </c>
      <c r="F5267" s="9">
        <v>6530.2</v>
      </c>
      <c r="G5267" s="9">
        <v>6597.9</v>
      </c>
      <c r="H5267" s="61">
        <v>5895.5</v>
      </c>
      <c r="I5267" s="9">
        <v>19.100000000000001</v>
      </c>
      <c r="J5267" s="9">
        <v>0</v>
      </c>
      <c r="K5267" s="9">
        <v>1013.65</v>
      </c>
      <c r="L5267" s="16">
        <v>3</v>
      </c>
      <c r="M5267" s="16">
        <v>0</v>
      </c>
      <c r="O5267" s="11">
        <f t="shared" si="1020"/>
        <v>20059.349999999999</v>
      </c>
      <c r="P5267" s="11">
        <v>0</v>
      </c>
      <c r="Q5267" s="11">
        <f t="shared" si="1019"/>
        <v>1013.65</v>
      </c>
      <c r="S5267" s="11">
        <f t="shared" si="1011"/>
        <v>20059.349999999999</v>
      </c>
      <c r="T5267" s="11">
        <f t="shared" si="1012"/>
        <v>20059.349999999999</v>
      </c>
      <c r="U5267" s="11">
        <f t="shared" si="1013"/>
        <v>1257.6499999999978</v>
      </c>
      <c r="V5267" s="11">
        <f t="shared" si="1014"/>
        <v>20056.349999999999</v>
      </c>
      <c r="W5267" s="12">
        <f t="shared" si="1015"/>
        <v>0.99985044380799981</v>
      </c>
      <c r="X5267" s="11">
        <f t="shared" si="1016"/>
        <v>3</v>
      </c>
      <c r="Y5267" s="12">
        <f t="shared" si="1017"/>
        <v>1.4955619200023929E-4</v>
      </c>
      <c r="AH5267" s="11"/>
      <c r="AI5267" s="63"/>
      <c r="AJ5267" s="63"/>
    </row>
    <row r="5268" spans="1:37">
      <c r="A5268" s="1">
        <v>39965</v>
      </c>
      <c r="B5268" s="7" t="s">
        <v>62</v>
      </c>
      <c r="C5268" s="8" t="str">
        <f t="shared" si="1018"/>
        <v>Mon</v>
      </c>
      <c r="E5268" s="10">
        <v>0</v>
      </c>
      <c r="F5268" s="9">
        <v>6617.4</v>
      </c>
      <c r="G5268" s="9">
        <v>6868.4</v>
      </c>
      <c r="H5268" s="61">
        <v>6501</v>
      </c>
      <c r="I5268" s="9">
        <v>659</v>
      </c>
      <c r="J5268" s="9">
        <v>0</v>
      </c>
      <c r="K5268" s="9">
        <v>1669.2</v>
      </c>
      <c r="L5268" s="16">
        <v>2</v>
      </c>
      <c r="M5268" s="16">
        <v>0</v>
      </c>
      <c r="O5268" s="11">
        <f t="shared" si="1020"/>
        <v>22317</v>
      </c>
      <c r="P5268" s="11">
        <v>0</v>
      </c>
      <c r="Q5268" s="11">
        <f t="shared" si="1019"/>
        <v>1669.2</v>
      </c>
      <c r="S5268" s="11">
        <f t="shared" si="1011"/>
        <v>22317</v>
      </c>
      <c r="T5268" s="11">
        <f t="shared" ref="T5268:T5331" si="1021">SUM(L5268:M5268,V5268)</f>
        <v>22317</v>
      </c>
      <c r="U5268" s="11">
        <f t="shared" ref="U5268:U5331" si="1022">S5268-S5267</f>
        <v>2257.6500000000015</v>
      </c>
      <c r="V5268" s="11">
        <f t="shared" si="1014"/>
        <v>22315</v>
      </c>
      <c r="W5268" s="12">
        <f t="shared" ref="W5268:W5328" si="1023">V5268/S5268</f>
        <v>0.99991038221983242</v>
      </c>
      <c r="X5268" s="11">
        <f t="shared" ref="X5268:X5328" si="1024">SUM(L5268:M5268)</f>
        <v>2</v>
      </c>
      <c r="Y5268" s="12">
        <f t="shared" ref="Y5268:Y5328" si="1025">X5268/S5268</f>
        <v>8.9617780167585245E-5</v>
      </c>
      <c r="AH5268" s="11"/>
      <c r="AI5268" s="63"/>
      <c r="AJ5268" s="63"/>
      <c r="AK5268" s="63"/>
    </row>
    <row r="5269" spans="1:37">
      <c r="A5269" s="1">
        <v>39966</v>
      </c>
      <c r="B5269" s="7" t="s">
        <v>62</v>
      </c>
      <c r="C5269" s="8" t="str">
        <f t="shared" si="1018"/>
        <v>Tue</v>
      </c>
      <c r="E5269" s="10">
        <v>0</v>
      </c>
      <c r="F5269" s="9">
        <v>6493.8</v>
      </c>
      <c r="G5269" s="9">
        <v>6712.3</v>
      </c>
      <c r="H5269" s="61">
        <v>6378.8</v>
      </c>
      <c r="I5269" s="9">
        <v>670.2</v>
      </c>
      <c r="J5269" s="9">
        <v>0</v>
      </c>
      <c r="K5269" s="9">
        <v>2376.9</v>
      </c>
      <c r="L5269" s="16">
        <v>2</v>
      </c>
      <c r="M5269" s="16">
        <v>0</v>
      </c>
      <c r="O5269" s="11">
        <f t="shared" si="1020"/>
        <v>22634.000000000004</v>
      </c>
      <c r="P5269" s="11">
        <v>0</v>
      </c>
      <c r="Q5269" s="11">
        <f t="shared" si="1019"/>
        <v>2376.9</v>
      </c>
      <c r="S5269" s="11">
        <f t="shared" si="1011"/>
        <v>22634.000000000004</v>
      </c>
      <c r="T5269" s="11">
        <f t="shared" si="1021"/>
        <v>22634.000000000004</v>
      </c>
      <c r="U5269" s="11">
        <f t="shared" si="1022"/>
        <v>317.00000000000364</v>
      </c>
      <c r="V5269" s="11">
        <f t="shared" si="1014"/>
        <v>22632.000000000004</v>
      </c>
      <c r="W5269" s="12">
        <f t="shared" si="1023"/>
        <v>0.99991163735972433</v>
      </c>
      <c r="X5269" s="11">
        <f t="shared" si="1024"/>
        <v>2</v>
      </c>
      <c r="Y5269" s="12">
        <f t="shared" si="1025"/>
        <v>8.8362640275691426E-5</v>
      </c>
      <c r="AH5269" s="11"/>
      <c r="AI5269" s="63"/>
      <c r="AJ5269" s="63"/>
      <c r="AK5269" s="63"/>
    </row>
    <row r="5270" spans="1:37">
      <c r="A5270" s="1">
        <v>39967</v>
      </c>
      <c r="B5270" s="7" t="s">
        <v>62</v>
      </c>
      <c r="C5270" s="8" t="str">
        <f t="shared" si="1018"/>
        <v>Wed</v>
      </c>
      <c r="E5270" s="10">
        <v>0</v>
      </c>
      <c r="F5270" s="9">
        <v>6273.2</v>
      </c>
      <c r="G5270" s="9">
        <v>6627.3</v>
      </c>
      <c r="H5270" s="61">
        <v>6270</v>
      </c>
      <c r="I5270" s="9">
        <v>710.4</v>
      </c>
      <c r="J5270" s="9">
        <v>0</v>
      </c>
      <c r="K5270" s="9">
        <v>2367</v>
      </c>
      <c r="L5270" s="16">
        <v>2</v>
      </c>
      <c r="M5270" s="16">
        <v>0</v>
      </c>
      <c r="O5270" s="11">
        <f t="shared" si="1020"/>
        <v>22249.9</v>
      </c>
      <c r="P5270" s="11">
        <v>0</v>
      </c>
      <c r="Q5270" s="11">
        <f t="shared" si="1019"/>
        <v>2367</v>
      </c>
      <c r="S5270" s="11">
        <f t="shared" si="1011"/>
        <v>22249.9</v>
      </c>
      <c r="T5270" s="11">
        <f t="shared" si="1021"/>
        <v>22249.9</v>
      </c>
      <c r="U5270" s="11">
        <f t="shared" si="1022"/>
        <v>-384.10000000000218</v>
      </c>
      <c r="V5270" s="11">
        <f t="shared" si="1014"/>
        <v>22247.9</v>
      </c>
      <c r="W5270" s="12">
        <f t="shared" si="1023"/>
        <v>0.99991011195555934</v>
      </c>
      <c r="X5270" s="11">
        <f t="shared" si="1024"/>
        <v>2</v>
      </c>
      <c r="Y5270" s="12">
        <f t="shared" si="1025"/>
        <v>8.9888044440649163E-5</v>
      </c>
      <c r="AH5270" s="11"/>
      <c r="AI5270" s="63"/>
      <c r="AJ5270" s="63"/>
      <c r="AK5270" s="63"/>
    </row>
    <row r="5271" spans="1:37">
      <c r="A5271" s="1">
        <v>39968</v>
      </c>
      <c r="B5271" s="7" t="s">
        <v>62</v>
      </c>
      <c r="C5271" s="8" t="str">
        <f t="shared" si="1018"/>
        <v>Thur</v>
      </c>
      <c r="E5271" s="10">
        <v>0</v>
      </c>
      <c r="F5271" s="9">
        <v>5695.2</v>
      </c>
      <c r="G5271" s="9">
        <v>7061.9</v>
      </c>
      <c r="H5271" s="61">
        <v>6740.8</v>
      </c>
      <c r="I5271" s="9">
        <v>689.5</v>
      </c>
      <c r="J5271" s="9">
        <v>0</v>
      </c>
      <c r="K5271" s="9">
        <v>2648.5</v>
      </c>
      <c r="L5271" s="16">
        <v>2</v>
      </c>
      <c r="M5271" s="16">
        <v>0</v>
      </c>
      <c r="O5271" s="11">
        <f t="shared" si="1020"/>
        <v>22837.899999999998</v>
      </c>
      <c r="P5271" s="11">
        <v>0</v>
      </c>
      <c r="Q5271" s="11">
        <f t="shared" si="1019"/>
        <v>2648.5</v>
      </c>
      <c r="S5271" s="11">
        <f t="shared" si="1011"/>
        <v>22837.899999999998</v>
      </c>
      <c r="T5271" s="11">
        <f t="shared" si="1021"/>
        <v>22837.899999999998</v>
      </c>
      <c r="U5271" s="11">
        <f t="shared" si="1022"/>
        <v>587.99999999999636</v>
      </c>
      <c r="V5271" s="11">
        <f t="shared" si="1014"/>
        <v>22835.899999999998</v>
      </c>
      <c r="W5271" s="12">
        <f t="shared" si="1023"/>
        <v>0.99991242627386934</v>
      </c>
      <c r="X5271" s="11">
        <f t="shared" si="1024"/>
        <v>2</v>
      </c>
      <c r="Y5271" s="12">
        <f t="shared" si="1025"/>
        <v>8.7573726130686283E-5</v>
      </c>
      <c r="AH5271" s="11"/>
      <c r="AI5271" s="63"/>
      <c r="AJ5271" s="63"/>
      <c r="AK5271" s="63"/>
    </row>
    <row r="5272" spans="1:37">
      <c r="A5272" s="1">
        <v>39969</v>
      </c>
      <c r="B5272" s="7" t="s">
        <v>62</v>
      </c>
      <c r="C5272" s="8" t="str">
        <f t="shared" si="1018"/>
        <v>Fri</v>
      </c>
      <c r="E5272" s="10">
        <v>0</v>
      </c>
      <c r="F5272" s="9">
        <v>7118.4</v>
      </c>
      <c r="G5272" s="9">
        <v>6767.4</v>
      </c>
      <c r="H5272" s="61">
        <v>6302.9</v>
      </c>
      <c r="I5272" s="9">
        <v>675.2</v>
      </c>
      <c r="J5272" s="9">
        <v>0</v>
      </c>
      <c r="K5272" s="9">
        <v>2606.1999999999998</v>
      </c>
      <c r="L5272" s="16">
        <v>2</v>
      </c>
      <c r="M5272" s="16">
        <v>0</v>
      </c>
      <c r="O5272" s="11">
        <f t="shared" si="1020"/>
        <v>23472.1</v>
      </c>
      <c r="P5272" s="11">
        <v>0</v>
      </c>
      <c r="Q5272" s="11">
        <f t="shared" si="1019"/>
        <v>2606.1999999999998</v>
      </c>
      <c r="S5272" s="11">
        <f t="shared" si="1011"/>
        <v>23472.1</v>
      </c>
      <c r="T5272" s="11">
        <f t="shared" si="1021"/>
        <v>23472.1</v>
      </c>
      <c r="U5272" s="11">
        <f t="shared" si="1022"/>
        <v>634.20000000000073</v>
      </c>
      <c r="V5272" s="11">
        <f t="shared" si="1014"/>
        <v>23470.1</v>
      </c>
      <c r="W5272" s="12">
        <f t="shared" si="1023"/>
        <v>0.99991479245572401</v>
      </c>
      <c r="X5272" s="11">
        <f t="shared" si="1024"/>
        <v>2</v>
      </c>
      <c r="Y5272" s="12">
        <f t="shared" si="1025"/>
        <v>8.5207544275970199E-5</v>
      </c>
      <c r="AH5272" s="11"/>
      <c r="AI5272" s="63"/>
      <c r="AJ5272" s="63"/>
      <c r="AK5272" s="63"/>
    </row>
    <row r="5273" spans="1:37">
      <c r="A5273" s="1">
        <v>39970</v>
      </c>
      <c r="B5273" s="7" t="s">
        <v>62</v>
      </c>
      <c r="C5273" s="8" t="str">
        <f t="shared" si="1018"/>
        <v>Sat</v>
      </c>
      <c r="E5273" s="10">
        <v>0</v>
      </c>
      <c r="F5273" s="9">
        <v>7619.6</v>
      </c>
      <c r="G5273" s="9">
        <v>6111</v>
      </c>
      <c r="H5273" s="61">
        <v>5219.7</v>
      </c>
      <c r="I5273" s="9">
        <v>679.9</v>
      </c>
      <c r="J5273" s="9">
        <v>0</v>
      </c>
      <c r="K5273" s="9">
        <v>2669.1</v>
      </c>
      <c r="L5273" s="16">
        <v>2</v>
      </c>
      <c r="M5273" s="16">
        <v>0</v>
      </c>
      <c r="O5273" s="11">
        <f t="shared" si="1020"/>
        <v>22301.3</v>
      </c>
      <c r="P5273" s="11">
        <v>0</v>
      </c>
      <c r="Q5273" s="11">
        <f t="shared" si="1019"/>
        <v>2669.1</v>
      </c>
      <c r="S5273" s="11">
        <f t="shared" si="1011"/>
        <v>22301.3</v>
      </c>
      <c r="T5273" s="11">
        <f t="shared" si="1021"/>
        <v>22301.3</v>
      </c>
      <c r="U5273" s="11">
        <f t="shared" si="1022"/>
        <v>-1170.7999999999993</v>
      </c>
      <c r="V5273" s="11">
        <f t="shared" si="1014"/>
        <v>22299.3</v>
      </c>
      <c r="W5273" s="12">
        <f t="shared" si="1023"/>
        <v>0.99991031912937811</v>
      </c>
      <c r="X5273" s="11">
        <f t="shared" si="1024"/>
        <v>2</v>
      </c>
      <c r="Y5273" s="12">
        <f t="shared" si="1025"/>
        <v>8.9680870621891998E-5</v>
      </c>
      <c r="AH5273" s="11"/>
      <c r="AI5273" s="63"/>
      <c r="AJ5273" s="63"/>
      <c r="AK5273" s="63"/>
    </row>
    <row r="5274" spans="1:37">
      <c r="A5274" s="1">
        <v>39971</v>
      </c>
      <c r="B5274" s="7" t="s">
        <v>62</v>
      </c>
      <c r="C5274" s="8" t="str">
        <f t="shared" si="1018"/>
        <v>Sun</v>
      </c>
      <c r="E5274" s="10">
        <v>0</v>
      </c>
      <c r="F5274" s="9">
        <v>6310.7</v>
      </c>
      <c r="G5274" s="9">
        <v>6243.2</v>
      </c>
      <c r="H5274" s="61">
        <v>5563.2</v>
      </c>
      <c r="I5274" s="9">
        <v>688.9</v>
      </c>
      <c r="J5274" s="9">
        <v>0</v>
      </c>
      <c r="K5274" s="9">
        <v>2575.1999999999998</v>
      </c>
      <c r="L5274" s="16">
        <v>2</v>
      </c>
      <c r="M5274" s="16">
        <v>0</v>
      </c>
      <c r="O5274" s="11">
        <f t="shared" si="1020"/>
        <v>21383.200000000001</v>
      </c>
      <c r="P5274" s="11">
        <v>0</v>
      </c>
      <c r="Q5274" s="11">
        <f t="shared" si="1019"/>
        <v>2575.1999999999998</v>
      </c>
      <c r="S5274" s="11">
        <f t="shared" si="1011"/>
        <v>21383.200000000001</v>
      </c>
      <c r="T5274" s="11">
        <f t="shared" si="1021"/>
        <v>21383.200000000001</v>
      </c>
      <c r="U5274" s="11">
        <f t="shared" si="1022"/>
        <v>-918.09999999999854</v>
      </c>
      <c r="V5274" s="11">
        <f t="shared" si="1014"/>
        <v>21381.200000000001</v>
      </c>
      <c r="W5274" s="12">
        <f t="shared" si="1023"/>
        <v>0.99990646862957833</v>
      </c>
      <c r="X5274" s="11">
        <f t="shared" si="1024"/>
        <v>2</v>
      </c>
      <c r="Y5274" s="12">
        <f t="shared" si="1025"/>
        <v>9.3531370421639416E-5</v>
      </c>
      <c r="AH5274" s="11"/>
      <c r="AI5274" s="63"/>
      <c r="AJ5274" s="63"/>
      <c r="AK5274" s="63"/>
    </row>
    <row r="5275" spans="1:37">
      <c r="A5275" s="1">
        <v>39972</v>
      </c>
      <c r="B5275" s="7" t="s">
        <v>62</v>
      </c>
      <c r="C5275" s="8" t="str">
        <f t="shared" si="1018"/>
        <v>Mon</v>
      </c>
      <c r="E5275" s="10">
        <v>0</v>
      </c>
      <c r="F5275" s="9">
        <v>6549.6</v>
      </c>
      <c r="G5275" s="9">
        <v>6622.4</v>
      </c>
      <c r="H5275" s="61">
        <v>6229.5</v>
      </c>
      <c r="I5275" s="9">
        <v>677.2</v>
      </c>
      <c r="J5275" s="9">
        <v>0</v>
      </c>
      <c r="K5275" s="9">
        <v>2533.4</v>
      </c>
      <c r="L5275" s="16">
        <v>2</v>
      </c>
      <c r="M5275" s="16">
        <v>0</v>
      </c>
      <c r="O5275" s="11">
        <f t="shared" si="1020"/>
        <v>22614.100000000002</v>
      </c>
      <c r="P5275" s="11">
        <v>0</v>
      </c>
      <c r="Q5275" s="11">
        <f t="shared" si="1019"/>
        <v>2533.4</v>
      </c>
      <c r="S5275" s="11">
        <f t="shared" si="1011"/>
        <v>22614.100000000002</v>
      </c>
      <c r="T5275" s="11">
        <f t="shared" si="1021"/>
        <v>22614.100000000002</v>
      </c>
      <c r="U5275" s="11">
        <f t="shared" si="1022"/>
        <v>1230.9000000000015</v>
      </c>
      <c r="V5275" s="11">
        <f t="shared" si="1014"/>
        <v>22612.100000000002</v>
      </c>
      <c r="W5275" s="12">
        <f t="shared" si="1023"/>
        <v>0.99991155960219513</v>
      </c>
      <c r="X5275" s="11">
        <f t="shared" si="1024"/>
        <v>2</v>
      </c>
      <c r="Y5275" s="12">
        <f t="shared" si="1025"/>
        <v>8.8440397804909321E-5</v>
      </c>
      <c r="AH5275" s="11"/>
      <c r="AI5275" s="63"/>
      <c r="AJ5275" s="63"/>
      <c r="AK5275" s="63"/>
    </row>
    <row r="5276" spans="1:37">
      <c r="A5276" s="1">
        <v>39973</v>
      </c>
      <c r="B5276" s="7" t="s">
        <v>62</v>
      </c>
      <c r="C5276" s="8" t="str">
        <f t="shared" si="1018"/>
        <v>Tue</v>
      </c>
      <c r="E5276" s="10">
        <v>0</v>
      </c>
      <c r="F5276" s="9">
        <v>7089.5</v>
      </c>
      <c r="G5276" s="9">
        <v>6679.9</v>
      </c>
      <c r="H5276" s="61">
        <v>6356.3</v>
      </c>
      <c r="I5276" s="9">
        <v>718.4</v>
      </c>
      <c r="J5276" s="9">
        <v>0</v>
      </c>
      <c r="K5276" s="9">
        <v>2635.8</v>
      </c>
      <c r="L5276" s="16">
        <v>2</v>
      </c>
      <c r="M5276" s="16">
        <v>0</v>
      </c>
      <c r="O5276" s="11">
        <f t="shared" si="1020"/>
        <v>23481.9</v>
      </c>
      <c r="P5276" s="11">
        <v>0</v>
      </c>
      <c r="Q5276" s="11">
        <f t="shared" si="1019"/>
        <v>2635.8</v>
      </c>
      <c r="S5276" s="11">
        <f t="shared" si="1011"/>
        <v>23481.9</v>
      </c>
      <c r="T5276" s="11">
        <f t="shared" si="1021"/>
        <v>23481.9</v>
      </c>
      <c r="U5276" s="11">
        <f t="shared" si="1022"/>
        <v>867.79999999999927</v>
      </c>
      <c r="V5276" s="11">
        <f t="shared" si="1014"/>
        <v>23479.9</v>
      </c>
      <c r="W5276" s="12">
        <f t="shared" si="1023"/>
        <v>0.99991482801647225</v>
      </c>
      <c r="X5276" s="11">
        <f t="shared" si="1024"/>
        <v>2</v>
      </c>
      <c r="Y5276" s="12">
        <f t="shared" si="1025"/>
        <v>8.5171983527738379E-5</v>
      </c>
      <c r="AH5276" s="11"/>
      <c r="AI5276" s="63"/>
      <c r="AJ5276" s="63"/>
      <c r="AK5276" s="63"/>
    </row>
    <row r="5277" spans="1:37">
      <c r="A5277" s="1">
        <v>39974</v>
      </c>
      <c r="B5277" s="7" t="s">
        <v>62</v>
      </c>
      <c r="C5277" s="8" t="str">
        <f t="shared" si="1018"/>
        <v>Wed</v>
      </c>
      <c r="E5277" s="10">
        <v>0</v>
      </c>
      <c r="F5277" s="9">
        <v>6410.3</v>
      </c>
      <c r="G5277" s="9">
        <v>6620.1</v>
      </c>
      <c r="H5277" s="61">
        <v>6229.2</v>
      </c>
      <c r="I5277" s="9">
        <v>737.5</v>
      </c>
      <c r="J5277" s="9">
        <v>0</v>
      </c>
      <c r="K5277" s="9">
        <v>2177.8000000000002</v>
      </c>
      <c r="L5277" s="16">
        <v>2</v>
      </c>
      <c r="M5277" s="16">
        <v>0</v>
      </c>
      <c r="O5277" s="11">
        <f t="shared" si="1020"/>
        <v>22176.9</v>
      </c>
      <c r="P5277" s="11">
        <v>0</v>
      </c>
      <c r="Q5277" s="11">
        <f t="shared" si="1019"/>
        <v>2177.8000000000002</v>
      </c>
      <c r="S5277" s="11">
        <f t="shared" si="1011"/>
        <v>22176.9</v>
      </c>
      <c r="T5277" s="11">
        <f t="shared" si="1021"/>
        <v>22176.9</v>
      </c>
      <c r="U5277" s="11">
        <f t="shared" si="1022"/>
        <v>-1305</v>
      </c>
      <c r="V5277" s="11">
        <f t="shared" si="1014"/>
        <v>22174.9</v>
      </c>
      <c r="W5277" s="12">
        <f t="shared" si="1023"/>
        <v>0.9999098160698745</v>
      </c>
      <c r="X5277" s="11">
        <f t="shared" si="1024"/>
        <v>2</v>
      </c>
      <c r="Y5277" s="12">
        <f t="shared" si="1025"/>
        <v>9.0183930125490937E-5</v>
      </c>
      <c r="AH5277" s="11"/>
      <c r="AI5277" s="63"/>
      <c r="AJ5277" s="63"/>
      <c r="AK5277" s="63"/>
    </row>
    <row r="5278" spans="1:37">
      <c r="A5278" s="1">
        <v>39975</v>
      </c>
      <c r="B5278" s="7" t="s">
        <v>62</v>
      </c>
      <c r="C5278" s="8" t="str">
        <f t="shared" si="1018"/>
        <v>Thur</v>
      </c>
      <c r="E5278" s="10">
        <v>0</v>
      </c>
      <c r="F5278" s="9">
        <v>6321.7</v>
      </c>
      <c r="G5278" s="9">
        <v>6583</v>
      </c>
      <c r="H5278" s="61">
        <v>6207.4</v>
      </c>
      <c r="I5278" s="9">
        <v>714.9</v>
      </c>
      <c r="J5278" s="9">
        <v>0</v>
      </c>
      <c r="K5278" s="9">
        <v>1150.3</v>
      </c>
      <c r="L5278" s="16">
        <v>2</v>
      </c>
      <c r="M5278" s="16">
        <v>0</v>
      </c>
      <c r="O5278" s="11">
        <f t="shared" si="1020"/>
        <v>20979.3</v>
      </c>
      <c r="P5278" s="11">
        <v>0</v>
      </c>
      <c r="Q5278" s="11">
        <f t="shared" si="1019"/>
        <v>1150.3</v>
      </c>
      <c r="S5278" s="11">
        <f t="shared" si="1011"/>
        <v>20979.3</v>
      </c>
      <c r="T5278" s="11">
        <f t="shared" si="1021"/>
        <v>20979.3</v>
      </c>
      <c r="U5278" s="11">
        <f t="shared" si="1022"/>
        <v>-1197.6000000000022</v>
      </c>
      <c r="V5278" s="11">
        <f t="shared" si="1014"/>
        <v>20977.3</v>
      </c>
      <c r="W5278" s="12">
        <f t="shared" si="1023"/>
        <v>0.9999046679345831</v>
      </c>
      <c r="X5278" s="11">
        <f t="shared" si="1024"/>
        <v>2</v>
      </c>
      <c r="Y5278" s="12">
        <f t="shared" si="1025"/>
        <v>9.5332065416863293E-5</v>
      </c>
      <c r="AH5278" s="11"/>
      <c r="AI5278" s="63"/>
      <c r="AJ5278" s="63"/>
      <c r="AK5278" s="63"/>
    </row>
    <row r="5279" spans="1:37">
      <c r="A5279" s="1">
        <v>39976</v>
      </c>
      <c r="B5279" s="7" t="s">
        <v>62</v>
      </c>
      <c r="C5279" s="8" t="str">
        <f t="shared" si="1018"/>
        <v>Fri</v>
      </c>
      <c r="E5279" s="10">
        <v>0</v>
      </c>
      <c r="F5279" s="9">
        <v>5908.7</v>
      </c>
      <c r="G5279" s="9">
        <v>6288.6</v>
      </c>
      <c r="H5279" s="61">
        <v>5859.2</v>
      </c>
      <c r="I5279" s="9">
        <v>729.4</v>
      </c>
      <c r="J5279" s="9">
        <v>0</v>
      </c>
      <c r="K5279" s="9">
        <v>1170.9000000000001</v>
      </c>
      <c r="L5279" s="16">
        <v>2</v>
      </c>
      <c r="M5279" s="16">
        <v>0</v>
      </c>
      <c r="O5279" s="11">
        <f t="shared" si="1020"/>
        <v>19958.800000000003</v>
      </c>
      <c r="P5279" s="11">
        <v>0</v>
      </c>
      <c r="Q5279" s="11">
        <f t="shared" si="1019"/>
        <v>1170.9000000000001</v>
      </c>
      <c r="S5279" s="11">
        <f t="shared" si="1011"/>
        <v>19958.800000000003</v>
      </c>
      <c r="T5279" s="11">
        <f t="shared" si="1021"/>
        <v>19958.800000000003</v>
      </c>
      <c r="U5279" s="11">
        <f t="shared" si="1022"/>
        <v>-1020.4999999999964</v>
      </c>
      <c r="V5279" s="11">
        <f t="shared" si="1014"/>
        <v>19956.800000000003</v>
      </c>
      <c r="W5279" s="12">
        <f t="shared" si="1023"/>
        <v>0.999899793574764</v>
      </c>
      <c r="X5279" s="11">
        <f t="shared" si="1024"/>
        <v>2</v>
      </c>
      <c r="Y5279" s="12">
        <f t="shared" si="1025"/>
        <v>1.0020642523598612E-4</v>
      </c>
      <c r="AH5279" s="11"/>
      <c r="AI5279" s="63"/>
      <c r="AJ5279" s="63"/>
      <c r="AK5279" s="63"/>
    </row>
    <row r="5280" spans="1:37">
      <c r="A5280" s="1">
        <v>39977</v>
      </c>
      <c r="B5280" s="7" t="s">
        <v>62</v>
      </c>
      <c r="C5280" s="8" t="str">
        <f t="shared" si="1018"/>
        <v>Sat</v>
      </c>
      <c r="E5280" s="10">
        <v>0</v>
      </c>
      <c r="F5280" s="9">
        <v>5594.5</v>
      </c>
      <c r="G5280" s="9">
        <v>5879.5</v>
      </c>
      <c r="H5280" s="61">
        <v>5226.2</v>
      </c>
      <c r="I5280" s="9">
        <v>722</v>
      </c>
      <c r="J5280" s="9">
        <v>0</v>
      </c>
      <c r="K5280" s="9">
        <v>1173.5</v>
      </c>
      <c r="L5280" s="16">
        <v>2</v>
      </c>
      <c r="M5280" s="16">
        <v>0</v>
      </c>
      <c r="O5280" s="11">
        <f t="shared" si="1020"/>
        <v>18597.7</v>
      </c>
      <c r="P5280" s="11">
        <v>0</v>
      </c>
      <c r="Q5280" s="11">
        <f t="shared" si="1019"/>
        <v>1173.5</v>
      </c>
      <c r="S5280" s="11">
        <f t="shared" si="1011"/>
        <v>18597.7</v>
      </c>
      <c r="T5280" s="11">
        <f t="shared" si="1021"/>
        <v>18597.7</v>
      </c>
      <c r="U5280" s="11">
        <f t="shared" si="1022"/>
        <v>-1361.1000000000022</v>
      </c>
      <c r="V5280" s="11">
        <f t="shared" si="1014"/>
        <v>18595.7</v>
      </c>
      <c r="W5280" s="12">
        <f t="shared" si="1023"/>
        <v>0.99989245982030039</v>
      </c>
      <c r="X5280" s="11">
        <f t="shared" si="1024"/>
        <v>2</v>
      </c>
      <c r="Y5280" s="12">
        <f t="shared" si="1025"/>
        <v>1.0754017969964028E-4</v>
      </c>
      <c r="AH5280" s="11"/>
      <c r="AI5280" s="63"/>
      <c r="AJ5280" s="63"/>
      <c r="AK5280" s="63"/>
    </row>
    <row r="5281" spans="1:37">
      <c r="A5281" s="1">
        <v>39978</v>
      </c>
      <c r="B5281" s="7" t="s">
        <v>62</v>
      </c>
      <c r="C5281" s="8" t="str">
        <f t="shared" si="1018"/>
        <v>Sun</v>
      </c>
      <c r="E5281" s="10">
        <v>0</v>
      </c>
      <c r="F5281" s="9">
        <v>5597.3</v>
      </c>
      <c r="G5281" s="9">
        <v>6080.8</v>
      </c>
      <c r="H5281" s="61">
        <v>5524.1</v>
      </c>
      <c r="I5281" s="9">
        <v>701.8</v>
      </c>
      <c r="J5281" s="9">
        <v>0</v>
      </c>
      <c r="K5281" s="9">
        <v>1598.7</v>
      </c>
      <c r="L5281" s="16">
        <v>2</v>
      </c>
      <c r="M5281" s="16">
        <v>0</v>
      </c>
      <c r="O5281" s="11">
        <f t="shared" si="1020"/>
        <v>19504.7</v>
      </c>
      <c r="P5281" s="11">
        <v>0</v>
      </c>
      <c r="Q5281" s="11">
        <f t="shared" si="1019"/>
        <v>1598.7</v>
      </c>
      <c r="S5281" s="11">
        <f t="shared" si="1011"/>
        <v>19504.7</v>
      </c>
      <c r="T5281" s="11">
        <f t="shared" si="1021"/>
        <v>19504.7</v>
      </c>
      <c r="U5281" s="11">
        <f t="shared" si="1022"/>
        <v>907</v>
      </c>
      <c r="V5281" s="11">
        <f t="shared" si="1014"/>
        <v>19502.7</v>
      </c>
      <c r="W5281" s="12">
        <f t="shared" si="1023"/>
        <v>0.99989746061205764</v>
      </c>
      <c r="X5281" s="11">
        <f t="shared" si="1024"/>
        <v>2</v>
      </c>
      <c r="Y5281" s="12">
        <f t="shared" si="1025"/>
        <v>1.0253938794239337E-4</v>
      </c>
      <c r="AH5281" s="11"/>
      <c r="AI5281" s="63"/>
      <c r="AJ5281" s="63"/>
      <c r="AK5281" s="63"/>
    </row>
    <row r="5282" spans="1:37">
      <c r="A5282" s="1">
        <v>39979</v>
      </c>
      <c r="B5282" s="7" t="s">
        <v>62</v>
      </c>
      <c r="C5282" s="8" t="str">
        <f t="shared" si="1018"/>
        <v>Mon</v>
      </c>
      <c r="E5282" s="10">
        <v>0</v>
      </c>
      <c r="F5282" s="9">
        <v>6064.3</v>
      </c>
      <c r="G5282" s="9">
        <v>6539</v>
      </c>
      <c r="H5282" s="61">
        <v>6275.9</v>
      </c>
      <c r="I5282" s="9">
        <v>692</v>
      </c>
      <c r="J5282" s="9">
        <v>0</v>
      </c>
      <c r="K5282" s="9">
        <v>2633.4</v>
      </c>
      <c r="L5282" s="16">
        <v>2</v>
      </c>
      <c r="M5282" s="16">
        <v>0</v>
      </c>
      <c r="O5282" s="11">
        <f t="shared" si="1020"/>
        <v>22206.6</v>
      </c>
      <c r="P5282" s="11">
        <v>0</v>
      </c>
      <c r="Q5282" s="11">
        <f t="shared" si="1019"/>
        <v>2633.4</v>
      </c>
      <c r="S5282" s="11">
        <f t="shared" si="1011"/>
        <v>22206.6</v>
      </c>
      <c r="T5282" s="11">
        <f t="shared" si="1021"/>
        <v>22206.6</v>
      </c>
      <c r="U5282" s="11">
        <f t="shared" si="1022"/>
        <v>2701.8999999999978</v>
      </c>
      <c r="V5282" s="11">
        <f t="shared" si="1014"/>
        <v>22204.6</v>
      </c>
      <c r="W5282" s="12">
        <f t="shared" si="1023"/>
        <v>0.99990993668548989</v>
      </c>
      <c r="X5282" s="11">
        <f t="shared" si="1024"/>
        <v>2</v>
      </c>
      <c r="Y5282" s="12">
        <f t="shared" si="1025"/>
        <v>9.0063314510100602E-5</v>
      </c>
      <c r="AH5282" s="11"/>
      <c r="AI5282" s="63"/>
      <c r="AJ5282" s="63"/>
      <c r="AK5282" s="63"/>
    </row>
    <row r="5283" spans="1:37">
      <c r="A5283" s="1">
        <v>39980</v>
      </c>
      <c r="B5283" s="7" t="s">
        <v>62</v>
      </c>
      <c r="C5283" s="8" t="str">
        <f t="shared" si="1018"/>
        <v>Tue</v>
      </c>
      <c r="E5283" s="10">
        <v>0</v>
      </c>
      <c r="F5283" s="9">
        <v>6172.7</v>
      </c>
      <c r="G5283" s="9">
        <v>6704.5</v>
      </c>
      <c r="H5283" s="61">
        <v>6324.2</v>
      </c>
      <c r="I5283" s="9">
        <v>712.9</v>
      </c>
      <c r="J5283" s="9">
        <v>0</v>
      </c>
      <c r="K5283" s="9">
        <v>2604.1999999999998</v>
      </c>
      <c r="L5283" s="16">
        <v>2</v>
      </c>
      <c r="M5283" s="16">
        <v>0</v>
      </c>
      <c r="O5283" s="11">
        <f t="shared" si="1020"/>
        <v>22520.500000000004</v>
      </c>
      <c r="P5283" s="11">
        <v>0</v>
      </c>
      <c r="Q5283" s="11">
        <f t="shared" si="1019"/>
        <v>2604.1999999999998</v>
      </c>
      <c r="S5283" s="11">
        <f t="shared" si="1011"/>
        <v>22520.500000000004</v>
      </c>
      <c r="T5283" s="11">
        <f t="shared" si="1021"/>
        <v>22520.500000000004</v>
      </c>
      <c r="U5283" s="11">
        <f t="shared" si="1022"/>
        <v>313.90000000000509</v>
      </c>
      <c r="V5283" s="11">
        <f t="shared" si="1014"/>
        <v>22518.500000000004</v>
      </c>
      <c r="W5283" s="12">
        <f t="shared" si="1023"/>
        <v>0.99991119202504386</v>
      </c>
      <c r="X5283" s="11">
        <f t="shared" si="1024"/>
        <v>2</v>
      </c>
      <c r="Y5283" s="12">
        <f t="shared" si="1025"/>
        <v>8.8807974956151041E-5</v>
      </c>
      <c r="AH5283" s="11"/>
      <c r="AI5283" s="63"/>
      <c r="AJ5283" s="63"/>
      <c r="AK5283" s="63"/>
    </row>
    <row r="5284" spans="1:37">
      <c r="A5284" s="1">
        <v>39981</v>
      </c>
      <c r="B5284" s="7" t="s">
        <v>62</v>
      </c>
      <c r="C5284" s="8" t="str">
        <f t="shared" si="1018"/>
        <v>Wed</v>
      </c>
      <c r="E5284" s="10">
        <v>0</v>
      </c>
      <c r="F5284" s="9">
        <v>6348</v>
      </c>
      <c r="G5284" s="9">
        <v>6753.9</v>
      </c>
      <c r="H5284" s="61">
        <v>6482.6</v>
      </c>
      <c r="I5284" s="9">
        <v>711</v>
      </c>
      <c r="J5284" s="9">
        <v>0</v>
      </c>
      <c r="K5284" s="9">
        <v>2594.3000000000002</v>
      </c>
      <c r="L5284" s="16">
        <v>2</v>
      </c>
      <c r="M5284" s="16">
        <v>0</v>
      </c>
      <c r="O5284" s="11">
        <f t="shared" si="1020"/>
        <v>22891.8</v>
      </c>
      <c r="P5284" s="11">
        <v>0</v>
      </c>
      <c r="Q5284" s="11">
        <f t="shared" si="1019"/>
        <v>2594.3000000000002</v>
      </c>
      <c r="S5284" s="11">
        <f t="shared" si="1011"/>
        <v>22891.8</v>
      </c>
      <c r="T5284" s="11">
        <f t="shared" si="1021"/>
        <v>22891.8</v>
      </c>
      <c r="U5284" s="11">
        <f t="shared" si="1022"/>
        <v>371.29999999999563</v>
      </c>
      <c r="V5284" s="11">
        <f t="shared" si="1014"/>
        <v>22889.8</v>
      </c>
      <c r="W5284" s="12">
        <f t="shared" si="1023"/>
        <v>0.99991263247101581</v>
      </c>
      <c r="X5284" s="11">
        <f t="shared" si="1024"/>
        <v>2</v>
      </c>
      <c r="Y5284" s="12">
        <f t="shared" si="1025"/>
        <v>8.7367528984177742E-5</v>
      </c>
      <c r="AH5284" s="11"/>
      <c r="AI5284" s="63"/>
      <c r="AJ5284" s="63"/>
      <c r="AK5284" s="63"/>
    </row>
    <row r="5285" spans="1:37">
      <c r="A5285" s="1">
        <v>39982</v>
      </c>
      <c r="B5285" s="7" t="s">
        <v>62</v>
      </c>
      <c r="C5285" s="8" t="str">
        <f t="shared" si="1018"/>
        <v>Thur</v>
      </c>
      <c r="E5285" s="10">
        <v>0</v>
      </c>
      <c r="F5285" s="9">
        <v>6046.5</v>
      </c>
      <c r="G5285" s="9">
        <v>6541.5</v>
      </c>
      <c r="H5285" s="61">
        <v>6305.5</v>
      </c>
      <c r="I5285" s="9">
        <v>705.6</v>
      </c>
      <c r="J5285" s="9">
        <v>0</v>
      </c>
      <c r="K5285" s="9">
        <v>2360.4</v>
      </c>
      <c r="L5285" s="16">
        <v>2</v>
      </c>
      <c r="M5285" s="16">
        <v>0</v>
      </c>
      <c r="O5285" s="11">
        <f t="shared" si="1020"/>
        <v>21961.5</v>
      </c>
      <c r="P5285" s="11">
        <v>0</v>
      </c>
      <c r="Q5285" s="11">
        <f t="shared" si="1019"/>
        <v>2360.4</v>
      </c>
      <c r="S5285" s="11">
        <f t="shared" si="1011"/>
        <v>21961.5</v>
      </c>
      <c r="T5285" s="11">
        <f t="shared" si="1021"/>
        <v>21961.5</v>
      </c>
      <c r="U5285" s="11">
        <f t="shared" si="1022"/>
        <v>-930.29999999999927</v>
      </c>
      <c r="V5285" s="11">
        <f t="shared" si="1014"/>
        <v>21959.5</v>
      </c>
      <c r="W5285" s="12">
        <f t="shared" si="1023"/>
        <v>0.99990893153928462</v>
      </c>
      <c r="X5285" s="11">
        <f t="shared" si="1024"/>
        <v>2</v>
      </c>
      <c r="Y5285" s="12">
        <f t="shared" si="1025"/>
        <v>9.1068460715342764E-5</v>
      </c>
      <c r="AH5285" s="11"/>
      <c r="AI5285" s="63"/>
      <c r="AJ5285" s="63"/>
      <c r="AK5285" s="63"/>
    </row>
    <row r="5286" spans="1:37">
      <c r="A5286" s="1">
        <v>39983</v>
      </c>
      <c r="B5286" s="7" t="s">
        <v>62</v>
      </c>
      <c r="C5286" s="8" t="str">
        <f t="shared" si="1018"/>
        <v>Fri</v>
      </c>
      <c r="E5286" s="10">
        <v>0</v>
      </c>
      <c r="F5286" s="9">
        <v>5426.3</v>
      </c>
      <c r="G5286" s="9">
        <v>6043</v>
      </c>
      <c r="H5286" s="61">
        <v>5483.1</v>
      </c>
      <c r="I5286" s="9">
        <v>707.8</v>
      </c>
      <c r="J5286" s="9">
        <v>0</v>
      </c>
      <c r="K5286" s="9">
        <v>2524.3000000000002</v>
      </c>
      <c r="L5286" s="16">
        <v>2</v>
      </c>
      <c r="M5286" s="16">
        <v>0</v>
      </c>
      <c r="O5286" s="11">
        <f t="shared" si="1020"/>
        <v>20186.5</v>
      </c>
      <c r="P5286" s="11">
        <v>0</v>
      </c>
      <c r="Q5286" s="11">
        <f t="shared" si="1019"/>
        <v>2524.3000000000002</v>
      </c>
      <c r="S5286" s="11">
        <f t="shared" si="1011"/>
        <v>20186.5</v>
      </c>
      <c r="T5286" s="11">
        <f t="shared" si="1021"/>
        <v>20186.5</v>
      </c>
      <c r="U5286" s="11">
        <f t="shared" si="1022"/>
        <v>-1775</v>
      </c>
      <c r="V5286" s="11">
        <f t="shared" si="1014"/>
        <v>20184.5</v>
      </c>
      <c r="W5286" s="12">
        <f t="shared" si="1023"/>
        <v>0.99990092388477447</v>
      </c>
      <c r="X5286" s="11">
        <f t="shared" si="1024"/>
        <v>2</v>
      </c>
      <c r="Y5286" s="12">
        <f t="shared" si="1025"/>
        <v>9.9076115225522007E-5</v>
      </c>
      <c r="AH5286" s="11"/>
      <c r="AI5286" s="63"/>
      <c r="AJ5286" s="63"/>
      <c r="AK5286" s="63"/>
    </row>
    <row r="5287" spans="1:37">
      <c r="A5287" s="1">
        <v>39984</v>
      </c>
      <c r="B5287" s="7" t="s">
        <v>62</v>
      </c>
      <c r="C5287" s="8" t="str">
        <f t="shared" si="1018"/>
        <v>Sat</v>
      </c>
      <c r="E5287" s="10">
        <v>0</v>
      </c>
      <c r="F5287" s="9">
        <v>4808</v>
      </c>
      <c r="G5287" s="9">
        <v>5516.1</v>
      </c>
      <c r="H5287" s="61">
        <v>4519.8</v>
      </c>
      <c r="I5287" s="9">
        <v>713.4</v>
      </c>
      <c r="J5287" s="9">
        <v>0</v>
      </c>
      <c r="K5287" s="9">
        <v>2410</v>
      </c>
      <c r="L5287" s="16">
        <v>2</v>
      </c>
      <c r="M5287" s="16">
        <v>0</v>
      </c>
      <c r="O5287" s="11">
        <f t="shared" si="1020"/>
        <v>17969.300000000003</v>
      </c>
      <c r="P5287" s="11">
        <v>0</v>
      </c>
      <c r="Q5287" s="11">
        <f t="shared" si="1019"/>
        <v>2410</v>
      </c>
      <c r="S5287" s="11">
        <f t="shared" si="1011"/>
        <v>17969.300000000003</v>
      </c>
      <c r="T5287" s="11">
        <f t="shared" si="1021"/>
        <v>17969.300000000003</v>
      </c>
      <c r="U5287" s="11">
        <f t="shared" si="1022"/>
        <v>-2217.1999999999971</v>
      </c>
      <c r="V5287" s="11">
        <f t="shared" si="1014"/>
        <v>17967.300000000003</v>
      </c>
      <c r="W5287" s="12">
        <f t="shared" si="1023"/>
        <v>0.9998886990589505</v>
      </c>
      <c r="X5287" s="11">
        <f t="shared" si="1024"/>
        <v>2</v>
      </c>
      <c r="Y5287" s="12">
        <f t="shared" si="1025"/>
        <v>1.1130094104945655E-4</v>
      </c>
      <c r="AH5287" s="11"/>
      <c r="AI5287" s="9"/>
      <c r="AJ5287" s="63"/>
      <c r="AK5287" s="63"/>
    </row>
    <row r="5288" spans="1:37">
      <c r="A5288" s="1">
        <v>39985</v>
      </c>
      <c r="B5288" s="7" t="s">
        <v>62</v>
      </c>
      <c r="C5288" s="8" t="str">
        <f t="shared" si="1018"/>
        <v>Sun</v>
      </c>
      <c r="E5288" s="10">
        <v>0</v>
      </c>
      <c r="F5288" s="9">
        <v>5344</v>
      </c>
      <c r="G5288" s="9">
        <v>5979.3</v>
      </c>
      <c r="H5288" s="61">
        <v>5325.6</v>
      </c>
      <c r="I5288" s="9">
        <v>696.6</v>
      </c>
      <c r="J5288" s="9">
        <v>0</v>
      </c>
      <c r="K5288" s="9">
        <v>2454.8000000000002</v>
      </c>
      <c r="L5288" s="16">
        <v>2</v>
      </c>
      <c r="M5288" s="16">
        <v>0</v>
      </c>
      <c r="O5288" s="11">
        <f t="shared" si="1020"/>
        <v>19802.3</v>
      </c>
      <c r="P5288" s="11">
        <v>0</v>
      </c>
      <c r="Q5288" s="11">
        <f t="shared" si="1019"/>
        <v>2454.8000000000002</v>
      </c>
      <c r="S5288" s="11">
        <f t="shared" si="1011"/>
        <v>19802.3</v>
      </c>
      <c r="T5288" s="11">
        <f t="shared" si="1021"/>
        <v>19802.3</v>
      </c>
      <c r="U5288" s="11">
        <f t="shared" si="1022"/>
        <v>1832.9999999999964</v>
      </c>
      <c r="V5288" s="11">
        <f t="shared" si="1014"/>
        <v>19800.3</v>
      </c>
      <c r="W5288" s="12">
        <f t="shared" si="1023"/>
        <v>0.99989900163112366</v>
      </c>
      <c r="X5288" s="11">
        <f t="shared" si="1024"/>
        <v>2</v>
      </c>
      <c r="Y5288" s="12">
        <f t="shared" si="1025"/>
        <v>1.0099836887634265E-4</v>
      </c>
      <c r="AH5288" s="11"/>
      <c r="AI5288" s="9"/>
      <c r="AJ5288" s="63"/>
      <c r="AK5288" s="63"/>
    </row>
    <row r="5289" spans="1:37">
      <c r="A5289" s="1">
        <v>39986</v>
      </c>
      <c r="B5289" s="7" t="s">
        <v>62</v>
      </c>
      <c r="C5289" s="8" t="str">
        <f t="shared" si="1018"/>
        <v>Mon</v>
      </c>
      <c r="E5289" s="10">
        <v>0</v>
      </c>
      <c r="F5289" s="9">
        <v>5817.6</v>
      </c>
      <c r="G5289" s="9">
        <v>6475.3</v>
      </c>
      <c r="H5289" s="61">
        <v>6314.4</v>
      </c>
      <c r="I5289" s="9">
        <v>674</v>
      </c>
      <c r="J5289" s="9">
        <v>0</v>
      </c>
      <c r="K5289" s="9">
        <v>2469.5</v>
      </c>
      <c r="L5289" s="16">
        <v>2</v>
      </c>
      <c r="M5289" s="16">
        <v>0</v>
      </c>
      <c r="O5289" s="11">
        <f t="shared" si="1020"/>
        <v>21752.800000000003</v>
      </c>
      <c r="P5289" s="11">
        <v>0</v>
      </c>
      <c r="Q5289" s="11">
        <f t="shared" si="1019"/>
        <v>2469.5</v>
      </c>
      <c r="S5289" s="11">
        <f t="shared" si="1011"/>
        <v>21752.800000000003</v>
      </c>
      <c r="T5289" s="11">
        <f t="shared" si="1021"/>
        <v>21752.800000000003</v>
      </c>
      <c r="U5289" s="11">
        <f t="shared" si="1022"/>
        <v>1950.5000000000036</v>
      </c>
      <c r="V5289" s="11">
        <f t="shared" si="1014"/>
        <v>21750.800000000003</v>
      </c>
      <c r="W5289" s="12">
        <f t="shared" si="1023"/>
        <v>0.99990805781324699</v>
      </c>
      <c r="X5289" s="11">
        <f t="shared" si="1024"/>
        <v>2</v>
      </c>
      <c r="Y5289" s="12">
        <f t="shared" si="1025"/>
        <v>9.1942186752969719E-5</v>
      </c>
      <c r="AH5289" s="11"/>
      <c r="AI5289" s="63"/>
      <c r="AJ5289" s="63"/>
      <c r="AK5289" s="63"/>
    </row>
    <row r="5290" spans="1:37">
      <c r="A5290" s="1">
        <v>39987</v>
      </c>
      <c r="B5290" s="7" t="s">
        <v>62</v>
      </c>
      <c r="C5290" s="8" t="str">
        <f t="shared" si="1018"/>
        <v>Tue</v>
      </c>
      <c r="E5290" s="10">
        <v>0</v>
      </c>
      <c r="F5290" s="9">
        <v>5967.2</v>
      </c>
      <c r="G5290" s="9">
        <v>6407.9</v>
      </c>
      <c r="H5290" s="61">
        <v>6248</v>
      </c>
      <c r="I5290" s="9">
        <v>691.2</v>
      </c>
      <c r="J5290" s="9">
        <v>0</v>
      </c>
      <c r="K5290" s="9">
        <v>2480.1</v>
      </c>
      <c r="L5290" s="16">
        <v>2</v>
      </c>
      <c r="M5290" s="16">
        <v>0</v>
      </c>
      <c r="O5290" s="11">
        <f t="shared" si="1020"/>
        <v>21796.399999999998</v>
      </c>
      <c r="P5290" s="11">
        <v>0</v>
      </c>
      <c r="Q5290" s="11">
        <f t="shared" si="1019"/>
        <v>2480.1</v>
      </c>
      <c r="S5290" s="11">
        <f t="shared" si="1011"/>
        <v>21796.399999999998</v>
      </c>
      <c r="T5290" s="11">
        <f t="shared" si="1021"/>
        <v>21796.399999999998</v>
      </c>
      <c r="U5290" s="11">
        <f t="shared" si="1022"/>
        <v>43.599999999994907</v>
      </c>
      <c r="V5290" s="11">
        <f t="shared" si="1014"/>
        <v>21794.399999999998</v>
      </c>
      <c r="W5290" s="12">
        <f t="shared" si="1023"/>
        <v>0.99990824172799175</v>
      </c>
      <c r="X5290" s="11">
        <f t="shared" si="1024"/>
        <v>2</v>
      </c>
      <c r="Y5290" s="12">
        <f t="shared" si="1025"/>
        <v>9.1758272008221555E-5</v>
      </c>
      <c r="AH5290" s="11"/>
      <c r="AI5290" s="63"/>
      <c r="AJ5290" s="63"/>
      <c r="AK5290" s="63"/>
    </row>
    <row r="5291" spans="1:37">
      <c r="A5291" s="1">
        <v>39988</v>
      </c>
      <c r="B5291" s="7" t="s">
        <v>62</v>
      </c>
      <c r="C5291" s="8" t="str">
        <f t="shared" si="1018"/>
        <v>Wed</v>
      </c>
      <c r="E5291" s="10">
        <v>0</v>
      </c>
      <c r="F5291" s="9">
        <v>5854.6</v>
      </c>
      <c r="G5291" s="9">
        <v>6408.6</v>
      </c>
      <c r="H5291" s="61">
        <v>6220.1</v>
      </c>
      <c r="I5291" s="9">
        <v>711.9</v>
      </c>
      <c r="J5291" s="9">
        <v>0</v>
      </c>
      <c r="K5291" s="9">
        <v>2378.1999999999998</v>
      </c>
      <c r="L5291" s="16">
        <v>1</v>
      </c>
      <c r="M5291" s="16">
        <v>0</v>
      </c>
      <c r="O5291" s="11">
        <f t="shared" si="1020"/>
        <v>21574.400000000005</v>
      </c>
      <c r="P5291" s="11">
        <v>0</v>
      </c>
      <c r="Q5291" s="11">
        <f t="shared" si="1019"/>
        <v>2378.1999999999998</v>
      </c>
      <c r="S5291" s="11">
        <f t="shared" si="1011"/>
        <v>21574.400000000005</v>
      </c>
      <c r="T5291" s="11">
        <f t="shared" si="1021"/>
        <v>21574.400000000005</v>
      </c>
      <c r="U5291" s="11">
        <f t="shared" si="1022"/>
        <v>-221.99999999999272</v>
      </c>
      <c r="V5291" s="11">
        <f t="shared" si="1014"/>
        <v>21573.400000000005</v>
      </c>
      <c r="W5291" s="12">
        <f t="shared" si="1023"/>
        <v>0.99995364876891135</v>
      </c>
      <c r="X5291" s="11">
        <f t="shared" si="1024"/>
        <v>1</v>
      </c>
      <c r="Y5291" s="12">
        <f t="shared" si="1025"/>
        <v>4.6351231088697708E-5</v>
      </c>
      <c r="AH5291" s="11"/>
      <c r="AI5291" s="63"/>
      <c r="AJ5291" s="63"/>
      <c r="AK5291" s="63"/>
    </row>
    <row r="5292" spans="1:37">
      <c r="A5292" s="1">
        <v>39989</v>
      </c>
      <c r="B5292" s="7" t="s">
        <v>62</v>
      </c>
      <c r="C5292" s="8" t="str">
        <f t="shared" si="1018"/>
        <v>Thur</v>
      </c>
      <c r="E5292" s="10">
        <v>0</v>
      </c>
      <c r="F5292" s="9">
        <v>5658</v>
      </c>
      <c r="G5292" s="9">
        <v>6290.4</v>
      </c>
      <c r="H5292" s="61">
        <v>5992.6</v>
      </c>
      <c r="I5292" s="9">
        <v>701.5</v>
      </c>
      <c r="J5292" s="9">
        <v>0</v>
      </c>
      <c r="K5292" s="9">
        <v>2347.1999999999998</v>
      </c>
      <c r="L5292" s="16">
        <v>1</v>
      </c>
      <c r="M5292" s="16">
        <v>0</v>
      </c>
      <c r="O5292" s="11">
        <f t="shared" si="1020"/>
        <v>20990.7</v>
      </c>
      <c r="P5292" s="11">
        <v>0</v>
      </c>
      <c r="Q5292" s="11">
        <f t="shared" si="1019"/>
        <v>2347.1999999999998</v>
      </c>
      <c r="S5292" s="11">
        <f t="shared" si="1011"/>
        <v>20990.7</v>
      </c>
      <c r="T5292" s="11">
        <f t="shared" si="1021"/>
        <v>20990.7</v>
      </c>
      <c r="U5292" s="11">
        <f t="shared" si="1022"/>
        <v>-583.70000000000437</v>
      </c>
      <c r="V5292" s="11">
        <f t="shared" si="1014"/>
        <v>20989.7</v>
      </c>
      <c r="W5292" s="12">
        <f t="shared" si="1023"/>
        <v>0.99995235985460229</v>
      </c>
      <c r="X5292" s="11">
        <f t="shared" si="1024"/>
        <v>1</v>
      </c>
      <c r="Y5292" s="12">
        <f t="shared" si="1025"/>
        <v>4.7640145397723752E-5</v>
      </c>
      <c r="AH5292" s="11"/>
      <c r="AI5292" s="9"/>
      <c r="AJ5292" s="63"/>
      <c r="AK5292" s="63"/>
    </row>
    <row r="5293" spans="1:37">
      <c r="A5293" s="1">
        <v>39990</v>
      </c>
      <c r="B5293" s="7" t="s">
        <v>62</v>
      </c>
      <c r="C5293" s="8" t="str">
        <f t="shared" si="1018"/>
        <v>Fri</v>
      </c>
      <c r="E5293" s="10">
        <v>0</v>
      </c>
      <c r="F5293" s="9">
        <v>5348.5</v>
      </c>
      <c r="G5293" s="9">
        <v>5942.7</v>
      </c>
      <c r="H5293" s="61">
        <v>5217.3</v>
      </c>
      <c r="I5293" s="9">
        <v>698.1</v>
      </c>
      <c r="J5293" s="9">
        <v>0</v>
      </c>
      <c r="K5293" s="9">
        <v>2416.4</v>
      </c>
      <c r="L5293" s="16">
        <v>1</v>
      </c>
      <c r="M5293" s="16">
        <v>0</v>
      </c>
      <c r="O5293" s="11">
        <f t="shared" si="1020"/>
        <v>19624</v>
      </c>
      <c r="P5293" s="11">
        <v>0</v>
      </c>
      <c r="Q5293" s="11">
        <f t="shared" si="1019"/>
        <v>2416.4</v>
      </c>
      <c r="S5293" s="11">
        <f t="shared" si="1011"/>
        <v>19624</v>
      </c>
      <c r="T5293" s="11">
        <f t="shared" si="1021"/>
        <v>19624</v>
      </c>
      <c r="U5293" s="11">
        <f t="shared" si="1022"/>
        <v>-1366.7000000000007</v>
      </c>
      <c r="V5293" s="11">
        <f t="shared" si="1014"/>
        <v>19623</v>
      </c>
      <c r="W5293" s="12">
        <f t="shared" si="1023"/>
        <v>0.99994904198940071</v>
      </c>
      <c r="X5293" s="11">
        <f t="shared" si="1024"/>
        <v>1</v>
      </c>
      <c r="Y5293" s="12">
        <f t="shared" si="1025"/>
        <v>5.0958010599266205E-5</v>
      </c>
      <c r="AH5293" s="11"/>
      <c r="AI5293" s="63"/>
      <c r="AJ5293" s="63"/>
      <c r="AK5293" s="63"/>
    </row>
    <row r="5294" spans="1:37">
      <c r="A5294" s="1">
        <v>39991</v>
      </c>
      <c r="B5294" s="7" t="s">
        <v>62</v>
      </c>
      <c r="C5294" s="8" t="str">
        <f t="shared" si="1018"/>
        <v>Sat</v>
      </c>
      <c r="E5294" s="10">
        <v>0</v>
      </c>
      <c r="F5294" s="9">
        <v>4999</v>
      </c>
      <c r="G5294" s="9">
        <v>5571.4</v>
      </c>
      <c r="H5294" s="61">
        <v>4355.2</v>
      </c>
      <c r="I5294" s="9">
        <v>676.5</v>
      </c>
      <c r="J5294" s="9">
        <v>0</v>
      </c>
      <c r="K5294" s="9">
        <v>2252.6999999999998</v>
      </c>
      <c r="L5294" s="16">
        <v>0</v>
      </c>
      <c r="M5294" s="16">
        <v>0</v>
      </c>
      <c r="O5294" s="11">
        <f t="shared" si="1020"/>
        <v>17854.8</v>
      </c>
      <c r="P5294" s="11">
        <v>0</v>
      </c>
      <c r="Q5294" s="11">
        <f t="shared" si="1019"/>
        <v>2252.6999999999998</v>
      </c>
      <c r="S5294" s="11">
        <f t="shared" si="1011"/>
        <v>17854.8</v>
      </c>
      <c r="T5294" s="11">
        <f t="shared" si="1021"/>
        <v>17854.8</v>
      </c>
      <c r="U5294" s="11">
        <f t="shared" si="1022"/>
        <v>-1769.2000000000007</v>
      </c>
      <c r="V5294" s="11">
        <f t="shared" si="1014"/>
        <v>17854.8</v>
      </c>
      <c r="W5294" s="12">
        <f t="shared" si="1023"/>
        <v>1</v>
      </c>
      <c r="X5294" s="11">
        <f t="shared" si="1024"/>
        <v>0</v>
      </c>
      <c r="Y5294" s="12">
        <f t="shared" si="1025"/>
        <v>0</v>
      </c>
      <c r="AH5294" s="11"/>
      <c r="AI5294" s="63"/>
      <c r="AJ5294" s="63"/>
      <c r="AK5294" s="63"/>
    </row>
    <row r="5295" spans="1:37">
      <c r="A5295" s="1">
        <v>39992</v>
      </c>
      <c r="B5295" s="7" t="s">
        <v>62</v>
      </c>
      <c r="C5295" s="8" t="str">
        <f t="shared" si="1018"/>
        <v>Sun</v>
      </c>
      <c r="E5295" s="10">
        <v>0</v>
      </c>
      <c r="F5295" s="9">
        <v>5100.7</v>
      </c>
      <c r="G5295" s="9">
        <v>5863.9</v>
      </c>
      <c r="H5295" s="61">
        <v>4690.8</v>
      </c>
      <c r="I5295" s="9">
        <v>679.7</v>
      </c>
      <c r="J5295" s="9">
        <v>0</v>
      </c>
      <c r="K5295" s="9">
        <v>2126.4</v>
      </c>
      <c r="L5295" s="16">
        <v>0</v>
      </c>
      <c r="M5295" s="16">
        <v>0</v>
      </c>
      <c r="O5295" s="11">
        <f t="shared" si="1020"/>
        <v>18461.5</v>
      </c>
      <c r="P5295" s="11">
        <v>0</v>
      </c>
      <c r="Q5295" s="11">
        <f t="shared" si="1019"/>
        <v>2126.4</v>
      </c>
      <c r="S5295" s="11">
        <f t="shared" si="1011"/>
        <v>18461.5</v>
      </c>
      <c r="T5295" s="11">
        <f t="shared" si="1021"/>
        <v>18461.5</v>
      </c>
      <c r="U5295" s="11">
        <f t="shared" si="1022"/>
        <v>606.70000000000073</v>
      </c>
      <c r="V5295" s="11">
        <f t="shared" si="1014"/>
        <v>18461.5</v>
      </c>
      <c r="W5295" s="12">
        <f t="shared" si="1023"/>
        <v>1</v>
      </c>
      <c r="X5295" s="11">
        <f t="shared" si="1024"/>
        <v>0</v>
      </c>
      <c r="Y5295" s="12">
        <f t="shared" si="1025"/>
        <v>0</v>
      </c>
      <c r="AH5295" s="11"/>
      <c r="AI5295" s="63"/>
      <c r="AJ5295" s="63"/>
      <c r="AK5295" s="63"/>
    </row>
    <row r="5296" spans="1:37">
      <c r="A5296" s="1">
        <v>39993</v>
      </c>
      <c r="B5296" s="7" t="s">
        <v>62</v>
      </c>
      <c r="C5296" s="8" t="str">
        <f t="shared" si="1018"/>
        <v>Mon</v>
      </c>
      <c r="E5296" s="10">
        <v>0</v>
      </c>
      <c r="F5296" s="9">
        <v>5474.3</v>
      </c>
      <c r="G5296" s="9">
        <v>6214.9</v>
      </c>
      <c r="H5296" s="61">
        <v>5092.7</v>
      </c>
      <c r="I5296" s="9">
        <v>725.8</v>
      </c>
      <c r="J5296" s="9">
        <v>0</v>
      </c>
      <c r="K5296" s="9">
        <v>1193.8</v>
      </c>
      <c r="L5296" s="16">
        <v>0</v>
      </c>
      <c r="M5296" s="16">
        <v>0</v>
      </c>
      <c r="O5296" s="11">
        <f t="shared" si="1020"/>
        <v>18701.5</v>
      </c>
      <c r="P5296" s="11">
        <v>0</v>
      </c>
      <c r="Q5296" s="11">
        <f t="shared" si="1019"/>
        <v>1193.8</v>
      </c>
      <c r="S5296" s="11">
        <f t="shared" si="1011"/>
        <v>18701.5</v>
      </c>
      <c r="T5296" s="11">
        <f t="shared" si="1021"/>
        <v>18701.5</v>
      </c>
      <c r="U5296" s="11">
        <f t="shared" si="1022"/>
        <v>240</v>
      </c>
      <c r="V5296" s="11">
        <f t="shared" si="1014"/>
        <v>18701.5</v>
      </c>
      <c r="W5296" s="12">
        <f t="shared" si="1023"/>
        <v>1</v>
      </c>
      <c r="X5296" s="11">
        <f t="shared" si="1024"/>
        <v>0</v>
      </c>
      <c r="Y5296" s="12">
        <f t="shared" si="1025"/>
        <v>0</v>
      </c>
      <c r="AH5296" s="11"/>
      <c r="AI5296" s="63"/>
      <c r="AJ5296" s="63"/>
      <c r="AK5296" s="63"/>
    </row>
    <row r="5297" spans="1:37">
      <c r="A5297" s="1">
        <v>39994</v>
      </c>
      <c r="B5297" s="7" t="s">
        <v>62</v>
      </c>
      <c r="C5297" s="8" t="str">
        <f t="shared" si="1018"/>
        <v>Tue</v>
      </c>
      <c r="E5297" s="10">
        <v>0</v>
      </c>
      <c r="F5297" s="9">
        <v>5467.2</v>
      </c>
      <c r="G5297" s="9">
        <v>5966.8</v>
      </c>
      <c r="H5297" s="61">
        <v>4931.3</v>
      </c>
      <c r="I5297" s="9">
        <v>725.3</v>
      </c>
      <c r="J5297" s="9">
        <v>0</v>
      </c>
      <c r="K5297" s="9">
        <v>1181</v>
      </c>
      <c r="L5297" s="16">
        <v>0</v>
      </c>
      <c r="M5297" s="16">
        <v>0</v>
      </c>
      <c r="O5297" s="11">
        <f t="shared" si="1020"/>
        <v>18271.599999999999</v>
      </c>
      <c r="P5297" s="11">
        <v>0</v>
      </c>
      <c r="Q5297" s="11">
        <f t="shared" si="1019"/>
        <v>1181</v>
      </c>
      <c r="S5297" s="11">
        <f t="shared" si="1011"/>
        <v>18271.599999999999</v>
      </c>
      <c r="T5297" s="11">
        <f t="shared" si="1021"/>
        <v>18271.599999999999</v>
      </c>
      <c r="U5297" s="11">
        <f t="shared" si="1022"/>
        <v>-429.90000000000146</v>
      </c>
      <c r="V5297" s="11">
        <f t="shared" si="1014"/>
        <v>18271.599999999999</v>
      </c>
      <c r="W5297" s="12">
        <f t="shared" si="1023"/>
        <v>1</v>
      </c>
      <c r="X5297" s="11">
        <f t="shared" si="1024"/>
        <v>0</v>
      </c>
      <c r="Y5297" s="12">
        <f t="shared" si="1025"/>
        <v>0</v>
      </c>
      <c r="AH5297" s="11"/>
      <c r="AI5297" s="63"/>
      <c r="AJ5297" s="63"/>
      <c r="AK5297" s="63"/>
    </row>
    <row r="5298" spans="1:37">
      <c r="A5298" s="1">
        <v>39995</v>
      </c>
      <c r="B5298" s="7" t="s">
        <v>63</v>
      </c>
      <c r="C5298" s="8" t="str">
        <f t="shared" si="1018"/>
        <v>Wed</v>
      </c>
      <c r="F5298" s="9">
        <v>7235.2</v>
      </c>
      <c r="G5298" s="9">
        <v>4846.7</v>
      </c>
      <c r="H5298" s="61">
        <v>3892.4</v>
      </c>
      <c r="I5298" s="9">
        <v>754.2</v>
      </c>
      <c r="J5298" s="9">
        <v>0</v>
      </c>
      <c r="K5298" s="9">
        <v>1222.4000000000001</v>
      </c>
      <c r="L5298" s="16">
        <v>2</v>
      </c>
      <c r="M5298" s="16">
        <v>0</v>
      </c>
      <c r="O5298" s="11">
        <f t="shared" si="1020"/>
        <v>17952.900000000001</v>
      </c>
      <c r="P5298" s="11">
        <v>0</v>
      </c>
      <c r="Q5298" s="11">
        <f t="shared" si="1019"/>
        <v>1222.4000000000001</v>
      </c>
      <c r="S5298" s="11">
        <f t="shared" si="1011"/>
        <v>17952.900000000001</v>
      </c>
      <c r="T5298" s="11">
        <f t="shared" si="1021"/>
        <v>17952.900000000001</v>
      </c>
      <c r="U5298" s="11">
        <f t="shared" si="1022"/>
        <v>-318.69999999999709</v>
      </c>
      <c r="V5298" s="11">
        <f t="shared" si="1014"/>
        <v>17950.900000000001</v>
      </c>
      <c r="W5298" s="12">
        <f t="shared" si="1023"/>
        <v>0.99988859738538061</v>
      </c>
      <c r="X5298" s="11">
        <f t="shared" si="1024"/>
        <v>2</v>
      </c>
      <c r="Y5298" s="12">
        <f t="shared" si="1025"/>
        <v>1.114026146193651E-4</v>
      </c>
      <c r="AH5298" s="11"/>
      <c r="AI5298" s="63"/>
      <c r="AJ5298" s="63"/>
      <c r="AK5298" s="63"/>
    </row>
    <row r="5299" spans="1:37">
      <c r="A5299" s="1">
        <v>39996</v>
      </c>
      <c r="B5299" s="7" t="s">
        <v>63</v>
      </c>
      <c r="C5299" s="8" t="str">
        <f t="shared" ref="C5299:C5329" si="1026">IF(WEEKDAY(A5299)=1,"Sun",IF(WEEKDAY(A5299)=2,"Mon",IF(WEEKDAY(A5299)=3,"Tue",IF(WEEKDAY(A5299)=4,"Wed",IF(WEEKDAY(A5299)=5,"Thur",IF(WEEKDAY(A5299)=6,"Fri",IF(WEEKDAY(A5299)=7,"Sat")))))))</f>
        <v>Thur</v>
      </c>
      <c r="F5299" s="9">
        <v>7021.2</v>
      </c>
      <c r="G5299" s="9">
        <v>4637.2</v>
      </c>
      <c r="H5299" s="61">
        <v>3761.1</v>
      </c>
      <c r="I5299" s="9">
        <v>720.3</v>
      </c>
      <c r="J5299" s="9">
        <v>0</v>
      </c>
      <c r="K5299" s="9">
        <v>1205.5</v>
      </c>
      <c r="L5299" s="16">
        <v>2</v>
      </c>
      <c r="M5299" s="16">
        <v>0</v>
      </c>
      <c r="O5299" s="11">
        <f t="shared" si="1020"/>
        <v>17347.3</v>
      </c>
      <c r="P5299" s="11">
        <v>0</v>
      </c>
      <c r="Q5299" s="11">
        <f t="shared" si="1019"/>
        <v>1205.5</v>
      </c>
      <c r="S5299" s="11">
        <f t="shared" si="1011"/>
        <v>17347.3</v>
      </c>
      <c r="T5299" s="11">
        <f t="shared" si="1021"/>
        <v>17347.3</v>
      </c>
      <c r="U5299" s="11">
        <f t="shared" si="1022"/>
        <v>-605.60000000000218</v>
      </c>
      <c r="V5299" s="11">
        <f t="shared" si="1014"/>
        <v>17345.3</v>
      </c>
      <c r="W5299" s="12">
        <f t="shared" si="1023"/>
        <v>0.99988470828313336</v>
      </c>
      <c r="X5299" s="11">
        <f t="shared" si="1024"/>
        <v>2</v>
      </c>
      <c r="Y5299" s="12">
        <f t="shared" si="1025"/>
        <v>1.1529171686660173E-4</v>
      </c>
      <c r="AH5299" s="11"/>
      <c r="AI5299" s="63"/>
      <c r="AJ5299" s="63"/>
      <c r="AK5299" s="63"/>
    </row>
    <row r="5300" spans="1:37">
      <c r="A5300" s="1">
        <v>39997</v>
      </c>
      <c r="B5300" s="7" t="s">
        <v>63</v>
      </c>
      <c r="C5300" s="8" t="str">
        <f t="shared" si="1026"/>
        <v>Fri</v>
      </c>
      <c r="F5300" s="9">
        <v>6657.5</v>
      </c>
      <c r="G5300" s="9">
        <v>4375.8999999999996</v>
      </c>
      <c r="H5300" s="61">
        <v>3493.7</v>
      </c>
      <c r="I5300" s="9">
        <v>718.3</v>
      </c>
      <c r="J5300" s="9">
        <v>0</v>
      </c>
      <c r="K5300" s="9">
        <v>1163.3</v>
      </c>
      <c r="L5300" s="16">
        <v>2</v>
      </c>
      <c r="M5300" s="16">
        <v>0</v>
      </c>
      <c r="O5300" s="11">
        <f t="shared" si="1020"/>
        <v>16410.699999999997</v>
      </c>
      <c r="P5300" s="11">
        <v>0</v>
      </c>
      <c r="Q5300" s="11">
        <f t="shared" si="1019"/>
        <v>1163.3</v>
      </c>
      <c r="S5300" s="11">
        <f t="shared" si="1011"/>
        <v>16410.699999999997</v>
      </c>
      <c r="T5300" s="11">
        <f t="shared" si="1021"/>
        <v>16410.699999999997</v>
      </c>
      <c r="U5300" s="11">
        <f t="shared" si="1022"/>
        <v>-936.60000000000218</v>
      </c>
      <c r="V5300" s="11">
        <f t="shared" si="1014"/>
        <v>16408.699999999997</v>
      </c>
      <c r="W5300" s="12">
        <f t="shared" si="1023"/>
        <v>0.99987812829434453</v>
      </c>
      <c r="X5300" s="11">
        <f t="shared" si="1024"/>
        <v>2</v>
      </c>
      <c r="Y5300" s="12">
        <f t="shared" si="1025"/>
        <v>1.2187170565545653E-4</v>
      </c>
      <c r="AH5300" s="11"/>
      <c r="AI5300" s="63"/>
      <c r="AJ5300" s="63"/>
      <c r="AK5300" s="63"/>
    </row>
    <row r="5301" spans="1:37">
      <c r="A5301" s="1">
        <v>39998</v>
      </c>
      <c r="B5301" s="7" t="s">
        <v>63</v>
      </c>
      <c r="C5301" s="8" t="str">
        <f t="shared" si="1026"/>
        <v>Sat</v>
      </c>
      <c r="F5301" s="9">
        <v>5985</v>
      </c>
      <c r="G5301" s="9">
        <v>4120.7</v>
      </c>
      <c r="H5301" s="61">
        <v>3145.6</v>
      </c>
      <c r="I5301" s="9">
        <v>728.1</v>
      </c>
      <c r="J5301" s="9">
        <v>0</v>
      </c>
      <c r="K5301" s="9">
        <v>1135.8</v>
      </c>
      <c r="L5301" s="16">
        <v>2</v>
      </c>
      <c r="M5301" s="16">
        <v>0</v>
      </c>
      <c r="O5301" s="11">
        <f t="shared" si="1020"/>
        <v>15117.2</v>
      </c>
      <c r="P5301" s="11">
        <v>0</v>
      </c>
      <c r="Q5301" s="11">
        <f t="shared" si="1019"/>
        <v>1135.8</v>
      </c>
      <c r="S5301" s="11">
        <f t="shared" ref="S5301:S5364" si="1027">O5301-P5301</f>
        <v>15117.2</v>
      </c>
      <c r="T5301" s="11">
        <f t="shared" si="1021"/>
        <v>15117.2</v>
      </c>
      <c r="U5301" s="11">
        <f t="shared" si="1022"/>
        <v>-1293.4999999999964</v>
      </c>
      <c r="V5301" s="11">
        <f t="shared" ref="V5301:V5328" si="1028">SUM(F5301:K5301)-P5301</f>
        <v>15115.2</v>
      </c>
      <c r="W5301" s="12">
        <f t="shared" si="1023"/>
        <v>0.99986770036779293</v>
      </c>
      <c r="X5301" s="11">
        <f t="shared" si="1024"/>
        <v>2</v>
      </c>
      <c r="Y5301" s="12">
        <f t="shared" si="1025"/>
        <v>1.3229963220702247E-4</v>
      </c>
      <c r="AH5301" s="11"/>
      <c r="AI5301" s="63"/>
      <c r="AJ5301" s="63"/>
      <c r="AK5301" s="63"/>
    </row>
    <row r="5302" spans="1:37">
      <c r="A5302" s="1">
        <v>39999</v>
      </c>
      <c r="B5302" s="7" t="s">
        <v>63</v>
      </c>
      <c r="C5302" s="8" t="str">
        <f t="shared" si="1026"/>
        <v>Sun</v>
      </c>
      <c r="F5302" s="9">
        <v>7416.4</v>
      </c>
      <c r="G5302" s="9">
        <v>4653.6000000000004</v>
      </c>
      <c r="H5302" s="61">
        <v>4129.3999999999996</v>
      </c>
      <c r="I5302" s="9">
        <v>742.3</v>
      </c>
      <c r="J5302" s="9">
        <v>0</v>
      </c>
      <c r="K5302" s="9">
        <v>1357.9</v>
      </c>
      <c r="L5302" s="16">
        <v>2</v>
      </c>
      <c r="M5302" s="16">
        <v>0</v>
      </c>
      <c r="O5302" s="11">
        <f t="shared" si="1020"/>
        <v>18301.600000000002</v>
      </c>
      <c r="P5302" s="11">
        <v>0</v>
      </c>
      <c r="Q5302" s="11">
        <f t="shared" si="1019"/>
        <v>1357.9</v>
      </c>
      <c r="S5302" s="11">
        <f t="shared" si="1027"/>
        <v>18301.600000000002</v>
      </c>
      <c r="T5302" s="11">
        <f t="shared" si="1021"/>
        <v>18301.600000000002</v>
      </c>
      <c r="U5302" s="11">
        <f t="shared" si="1022"/>
        <v>3184.4000000000015</v>
      </c>
      <c r="V5302" s="11">
        <f t="shared" si="1028"/>
        <v>18299.600000000002</v>
      </c>
      <c r="W5302" s="12">
        <f t="shared" si="1023"/>
        <v>0.99989071993705469</v>
      </c>
      <c r="X5302" s="11">
        <f t="shared" si="1024"/>
        <v>2</v>
      </c>
      <c r="Y5302" s="12">
        <f t="shared" si="1025"/>
        <v>1.0928006294531625E-4</v>
      </c>
      <c r="AH5302" s="11"/>
      <c r="AI5302" s="63"/>
      <c r="AJ5302" s="63"/>
      <c r="AK5302" s="63"/>
    </row>
    <row r="5303" spans="1:37">
      <c r="A5303" s="1">
        <v>40000</v>
      </c>
      <c r="B5303" s="7" t="s">
        <v>63</v>
      </c>
      <c r="C5303" s="8" t="str">
        <f t="shared" si="1026"/>
        <v>Mon</v>
      </c>
      <c r="F5303" s="9">
        <v>7992.6</v>
      </c>
      <c r="G5303" s="9">
        <v>4941.6000000000004</v>
      </c>
      <c r="H5303" s="61">
        <v>4696.8999999999996</v>
      </c>
      <c r="I5303" s="9">
        <v>744.9</v>
      </c>
      <c r="J5303" s="9">
        <v>0</v>
      </c>
      <c r="K5303" s="9">
        <v>2354.1</v>
      </c>
      <c r="L5303" s="16">
        <v>2</v>
      </c>
      <c r="M5303" s="16">
        <v>0</v>
      </c>
      <c r="O5303" s="11">
        <f t="shared" si="1020"/>
        <v>20732.099999999999</v>
      </c>
      <c r="P5303" s="11">
        <v>0</v>
      </c>
      <c r="Q5303" s="11">
        <f t="shared" si="1019"/>
        <v>2354.1</v>
      </c>
      <c r="S5303" s="11">
        <f t="shared" si="1027"/>
        <v>20732.099999999999</v>
      </c>
      <c r="T5303" s="11">
        <f t="shared" si="1021"/>
        <v>20732.099999999999</v>
      </c>
      <c r="U5303" s="11">
        <f t="shared" si="1022"/>
        <v>2430.4999999999964</v>
      </c>
      <c r="V5303" s="11">
        <f t="shared" si="1028"/>
        <v>20730.099999999999</v>
      </c>
      <c r="W5303" s="12">
        <f t="shared" si="1023"/>
        <v>0.99990353123899656</v>
      </c>
      <c r="X5303" s="11">
        <f t="shared" si="1024"/>
        <v>2</v>
      </c>
      <c r="Y5303" s="12">
        <f t="shared" si="1025"/>
        <v>9.6468761003468058E-5</v>
      </c>
      <c r="AH5303" s="11"/>
      <c r="AI5303" s="63"/>
      <c r="AJ5303" s="63"/>
      <c r="AK5303" s="63"/>
    </row>
    <row r="5304" spans="1:37">
      <c r="A5304" s="1">
        <v>40001</v>
      </c>
      <c r="B5304" s="7" t="s">
        <v>63</v>
      </c>
      <c r="C5304" s="8" t="str">
        <f t="shared" si="1026"/>
        <v>Tue</v>
      </c>
      <c r="F5304" s="9">
        <v>7946.7</v>
      </c>
      <c r="G5304" s="9">
        <v>5026.6000000000004</v>
      </c>
      <c r="H5304" s="61">
        <v>4753.8999999999996</v>
      </c>
      <c r="I5304" s="9">
        <v>727.9</v>
      </c>
      <c r="J5304" s="9">
        <v>0</v>
      </c>
      <c r="K5304" s="9">
        <v>2585.1</v>
      </c>
      <c r="L5304" s="16">
        <v>2</v>
      </c>
      <c r="M5304" s="16">
        <v>0</v>
      </c>
      <c r="O5304" s="11">
        <f t="shared" si="1020"/>
        <v>21042.199999999997</v>
      </c>
      <c r="P5304" s="11">
        <v>0</v>
      </c>
      <c r="Q5304" s="11">
        <f t="shared" si="1019"/>
        <v>2585.1</v>
      </c>
      <c r="S5304" s="11">
        <f t="shared" si="1027"/>
        <v>21042.199999999997</v>
      </c>
      <c r="T5304" s="11">
        <f t="shared" si="1021"/>
        <v>21042.199999999997</v>
      </c>
      <c r="U5304" s="11">
        <f t="shared" si="1022"/>
        <v>310.09999999999854</v>
      </c>
      <c r="V5304" s="11">
        <f t="shared" si="1028"/>
        <v>21040.199999999997</v>
      </c>
      <c r="W5304" s="12">
        <f t="shared" si="1023"/>
        <v>0.99990495290416403</v>
      </c>
      <c r="X5304" s="11">
        <f t="shared" si="1024"/>
        <v>2</v>
      </c>
      <c r="Y5304" s="12">
        <f t="shared" si="1025"/>
        <v>9.5047095835986743E-5</v>
      </c>
      <c r="AH5304" s="11"/>
      <c r="AI5304" s="63"/>
      <c r="AJ5304" s="63"/>
      <c r="AK5304" s="63"/>
    </row>
    <row r="5305" spans="1:37">
      <c r="A5305" s="1">
        <v>40002</v>
      </c>
      <c r="B5305" s="7" t="s">
        <v>63</v>
      </c>
      <c r="C5305" s="8" t="str">
        <f t="shared" si="1026"/>
        <v>Wed</v>
      </c>
      <c r="F5305" s="9">
        <v>7902.2</v>
      </c>
      <c r="G5305" s="9">
        <v>4945.3</v>
      </c>
      <c r="H5305" s="61">
        <v>4711.5</v>
      </c>
      <c r="I5305" s="9">
        <v>709.4</v>
      </c>
      <c r="J5305" s="9">
        <v>0</v>
      </c>
      <c r="K5305" s="9">
        <v>2516.1</v>
      </c>
      <c r="L5305" s="16">
        <v>2</v>
      </c>
      <c r="M5305" s="16">
        <v>0</v>
      </c>
      <c r="O5305" s="11">
        <f t="shared" si="1020"/>
        <v>20786.5</v>
      </c>
      <c r="P5305" s="11">
        <v>0</v>
      </c>
      <c r="Q5305" s="11">
        <f t="shared" si="1019"/>
        <v>2516.1</v>
      </c>
      <c r="S5305" s="11">
        <f t="shared" si="1027"/>
        <v>20786.5</v>
      </c>
      <c r="T5305" s="11">
        <f t="shared" si="1021"/>
        <v>20786.5</v>
      </c>
      <c r="U5305" s="11">
        <f t="shared" si="1022"/>
        <v>-255.69999999999709</v>
      </c>
      <c r="V5305" s="11">
        <f t="shared" si="1028"/>
        <v>20784.5</v>
      </c>
      <c r="W5305" s="12">
        <f t="shared" si="1023"/>
        <v>0.9999037837057706</v>
      </c>
      <c r="X5305" s="11">
        <f t="shared" si="1024"/>
        <v>2</v>
      </c>
      <c r="Y5305" s="12">
        <f t="shared" si="1025"/>
        <v>9.6216294229427757E-5</v>
      </c>
      <c r="AH5305" s="11"/>
      <c r="AI5305" s="63"/>
      <c r="AJ5305" s="63"/>
      <c r="AK5305" s="63"/>
    </row>
    <row r="5306" spans="1:37">
      <c r="A5306" s="1">
        <v>40003</v>
      </c>
      <c r="B5306" s="7" t="s">
        <v>63</v>
      </c>
      <c r="C5306" s="8" t="str">
        <f t="shared" si="1026"/>
        <v>Thur</v>
      </c>
      <c r="F5306" s="9">
        <v>7890.6</v>
      </c>
      <c r="G5306" s="9">
        <v>4936.5</v>
      </c>
      <c r="H5306" s="61">
        <v>4704.3999999999996</v>
      </c>
      <c r="I5306" s="9">
        <v>724.2</v>
      </c>
      <c r="J5306" s="9">
        <v>0</v>
      </c>
      <c r="K5306" s="9">
        <v>2522.8000000000002</v>
      </c>
      <c r="L5306" s="16">
        <v>2</v>
      </c>
      <c r="M5306" s="16">
        <v>0</v>
      </c>
      <c r="O5306" s="11">
        <f t="shared" si="1020"/>
        <v>20780.5</v>
      </c>
      <c r="P5306" s="11">
        <v>0</v>
      </c>
      <c r="Q5306" s="11">
        <f t="shared" si="1019"/>
        <v>2522.8000000000002</v>
      </c>
      <c r="S5306" s="11">
        <f t="shared" si="1027"/>
        <v>20780.5</v>
      </c>
      <c r="T5306" s="11">
        <f t="shared" si="1021"/>
        <v>20780.5</v>
      </c>
      <c r="U5306" s="11">
        <f t="shared" si="1022"/>
        <v>-6</v>
      </c>
      <c r="V5306" s="11">
        <f t="shared" si="1028"/>
        <v>20778.5</v>
      </c>
      <c r="W5306" s="12">
        <f t="shared" si="1023"/>
        <v>0.99990375592502589</v>
      </c>
      <c r="X5306" s="11">
        <f t="shared" si="1024"/>
        <v>2</v>
      </c>
      <c r="Y5306" s="12">
        <f t="shared" si="1025"/>
        <v>9.6244074974134399E-5</v>
      </c>
      <c r="AH5306" s="11"/>
      <c r="AI5306" s="63"/>
      <c r="AJ5306" s="63"/>
      <c r="AK5306" s="63"/>
    </row>
    <row r="5307" spans="1:37">
      <c r="A5307" s="1">
        <v>40004</v>
      </c>
      <c r="B5307" s="7" t="s">
        <v>63</v>
      </c>
      <c r="C5307" s="8" t="str">
        <f t="shared" si="1026"/>
        <v>Fri</v>
      </c>
      <c r="F5307" s="9">
        <v>7509.1</v>
      </c>
      <c r="G5307" s="9">
        <v>4715.6000000000004</v>
      </c>
      <c r="H5307" s="61">
        <v>4467.5</v>
      </c>
      <c r="I5307" s="9">
        <v>710.3</v>
      </c>
      <c r="J5307" s="9">
        <v>0</v>
      </c>
      <c r="K5307" s="9">
        <v>2384.3000000000002</v>
      </c>
      <c r="L5307" s="16">
        <v>2</v>
      </c>
      <c r="M5307" s="16">
        <v>0</v>
      </c>
      <c r="O5307" s="11">
        <f t="shared" si="1020"/>
        <v>19788.8</v>
      </c>
      <c r="P5307" s="11">
        <v>0</v>
      </c>
      <c r="Q5307" s="11">
        <f t="shared" si="1019"/>
        <v>2384.3000000000002</v>
      </c>
      <c r="S5307" s="11">
        <f t="shared" si="1027"/>
        <v>19788.8</v>
      </c>
      <c r="T5307" s="11">
        <f t="shared" si="1021"/>
        <v>19788.8</v>
      </c>
      <c r="U5307" s="11">
        <f t="shared" si="1022"/>
        <v>-991.70000000000073</v>
      </c>
      <c r="V5307" s="11">
        <f t="shared" si="1028"/>
        <v>19786.8</v>
      </c>
      <c r="W5307" s="12">
        <f t="shared" si="1023"/>
        <v>0.99989893272962482</v>
      </c>
      <c r="X5307" s="11">
        <f t="shared" si="1024"/>
        <v>2</v>
      </c>
      <c r="Y5307" s="12">
        <f t="shared" si="1025"/>
        <v>1.0106727037516171E-4</v>
      </c>
      <c r="AH5307" s="11"/>
      <c r="AI5307" s="63"/>
      <c r="AJ5307" s="63"/>
      <c r="AK5307" s="63"/>
    </row>
    <row r="5308" spans="1:37">
      <c r="A5308" s="1">
        <v>40005</v>
      </c>
      <c r="B5308" s="7" t="s">
        <v>63</v>
      </c>
      <c r="C5308" s="8" t="str">
        <f t="shared" si="1026"/>
        <v>Sat</v>
      </c>
      <c r="F5308" s="9">
        <v>6830.9</v>
      </c>
      <c r="G5308" s="9">
        <v>4387.2</v>
      </c>
      <c r="H5308" s="61">
        <v>3895</v>
      </c>
      <c r="I5308" s="9">
        <v>687.7</v>
      </c>
      <c r="J5308" s="9">
        <v>0</v>
      </c>
      <c r="K5308" s="9">
        <v>2375.6999999999998</v>
      </c>
      <c r="L5308" s="16">
        <v>2</v>
      </c>
      <c r="M5308" s="16">
        <v>0</v>
      </c>
      <c r="O5308" s="11">
        <f t="shared" si="1020"/>
        <v>18178.5</v>
      </c>
      <c r="P5308" s="11">
        <v>0</v>
      </c>
      <c r="Q5308" s="11">
        <f t="shared" si="1019"/>
        <v>2375.6999999999998</v>
      </c>
      <c r="S5308" s="11">
        <f t="shared" si="1027"/>
        <v>18178.5</v>
      </c>
      <c r="T5308" s="11">
        <f t="shared" si="1021"/>
        <v>18178.5</v>
      </c>
      <c r="U5308" s="11">
        <f t="shared" si="1022"/>
        <v>-1610.2999999999993</v>
      </c>
      <c r="V5308" s="11">
        <f t="shared" si="1028"/>
        <v>18176.5</v>
      </c>
      <c r="W5308" s="12">
        <f t="shared" si="1023"/>
        <v>0.99988997992133566</v>
      </c>
      <c r="X5308" s="11">
        <f t="shared" si="1024"/>
        <v>2</v>
      </c>
      <c r="Y5308" s="12">
        <f t="shared" si="1025"/>
        <v>1.1002007866435625E-4</v>
      </c>
      <c r="AH5308" s="11"/>
      <c r="AI5308" s="63"/>
      <c r="AJ5308" s="63"/>
      <c r="AK5308" s="63"/>
    </row>
    <row r="5309" spans="1:37">
      <c r="A5309" s="1">
        <v>40006</v>
      </c>
      <c r="B5309" s="7" t="s">
        <v>63</v>
      </c>
      <c r="C5309" s="8" t="str">
        <f t="shared" si="1026"/>
        <v>Sun</v>
      </c>
      <c r="F5309" s="9">
        <v>7223.5</v>
      </c>
      <c r="G5309" s="9">
        <v>4506.8999999999996</v>
      </c>
      <c r="H5309" s="61">
        <v>4156.3999999999996</v>
      </c>
      <c r="I5309" s="9">
        <v>666</v>
      </c>
      <c r="J5309" s="9">
        <v>0</v>
      </c>
      <c r="K5309" s="9">
        <v>2469.5</v>
      </c>
      <c r="L5309" s="16">
        <v>2</v>
      </c>
      <c r="M5309" s="16">
        <v>0</v>
      </c>
      <c r="O5309" s="11">
        <f t="shared" si="1020"/>
        <v>19024.3</v>
      </c>
      <c r="P5309" s="11">
        <v>0</v>
      </c>
      <c r="Q5309" s="11">
        <f t="shared" si="1019"/>
        <v>2469.5</v>
      </c>
      <c r="S5309" s="11">
        <f t="shared" si="1027"/>
        <v>19024.3</v>
      </c>
      <c r="T5309" s="11">
        <f t="shared" si="1021"/>
        <v>19024.3</v>
      </c>
      <c r="U5309" s="11">
        <f t="shared" si="1022"/>
        <v>845.79999999999927</v>
      </c>
      <c r="V5309" s="11">
        <f t="shared" si="1028"/>
        <v>19022.3</v>
      </c>
      <c r="W5309" s="12">
        <f t="shared" si="1023"/>
        <v>0.99989487129618437</v>
      </c>
      <c r="X5309" s="11">
        <f t="shared" si="1024"/>
        <v>2</v>
      </c>
      <c r="Y5309" s="12">
        <f t="shared" si="1025"/>
        <v>1.0512870381564631E-4</v>
      </c>
      <c r="AH5309" s="11"/>
      <c r="AI5309" s="63"/>
      <c r="AJ5309" s="63"/>
      <c r="AK5309" s="63"/>
    </row>
    <row r="5310" spans="1:37">
      <c r="A5310" s="1">
        <v>40007</v>
      </c>
      <c r="B5310" s="7" t="s">
        <v>63</v>
      </c>
      <c r="C5310" s="8" t="str">
        <f t="shared" si="1026"/>
        <v>Mon</v>
      </c>
      <c r="F5310" s="9">
        <v>7877.8</v>
      </c>
      <c r="G5310" s="9">
        <v>4964</v>
      </c>
      <c r="H5310" s="61">
        <v>4702.7</v>
      </c>
      <c r="I5310" s="9">
        <v>750.9</v>
      </c>
      <c r="J5310" s="9">
        <v>0</v>
      </c>
      <c r="K5310" s="9">
        <v>2542.6999999999998</v>
      </c>
      <c r="L5310" s="16">
        <v>2</v>
      </c>
      <c r="M5310" s="16">
        <v>0</v>
      </c>
      <c r="O5310" s="11">
        <f t="shared" si="1020"/>
        <v>20840.100000000002</v>
      </c>
      <c r="P5310" s="11">
        <v>0</v>
      </c>
      <c r="Q5310" s="11">
        <f t="shared" si="1019"/>
        <v>2542.6999999999998</v>
      </c>
      <c r="S5310" s="11">
        <f t="shared" si="1027"/>
        <v>20840.100000000002</v>
      </c>
      <c r="T5310" s="11">
        <f t="shared" si="1021"/>
        <v>20840.100000000002</v>
      </c>
      <c r="U5310" s="11">
        <f t="shared" si="1022"/>
        <v>1815.8000000000029</v>
      </c>
      <c r="V5310" s="11">
        <f t="shared" si="1028"/>
        <v>20838.100000000002</v>
      </c>
      <c r="W5310" s="12">
        <f t="shared" si="1023"/>
        <v>0.99990403117067572</v>
      </c>
      <c r="X5310" s="11">
        <f t="shared" si="1024"/>
        <v>2</v>
      </c>
      <c r="Y5310" s="12">
        <f t="shared" si="1025"/>
        <v>9.5968829324235479E-5</v>
      </c>
      <c r="AH5310" s="11"/>
      <c r="AI5310" s="63"/>
      <c r="AJ5310" s="63"/>
      <c r="AK5310" s="63"/>
    </row>
    <row r="5311" spans="1:37">
      <c r="A5311" s="1">
        <v>40008</v>
      </c>
      <c r="B5311" s="7" t="s">
        <v>63</v>
      </c>
      <c r="C5311" s="8" t="str">
        <f t="shared" si="1026"/>
        <v>Tue</v>
      </c>
      <c r="F5311" s="9">
        <v>7835.9</v>
      </c>
      <c r="G5311" s="9">
        <v>5174.5</v>
      </c>
      <c r="H5311" s="61">
        <v>4785.3</v>
      </c>
      <c r="I5311" s="9">
        <v>746.2</v>
      </c>
      <c r="J5311" s="9">
        <v>0</v>
      </c>
      <c r="K5311" s="9">
        <v>2531.9</v>
      </c>
      <c r="L5311" s="16">
        <v>2</v>
      </c>
      <c r="M5311" s="16">
        <v>0</v>
      </c>
      <c r="O5311" s="11">
        <f t="shared" si="1020"/>
        <v>21075.800000000003</v>
      </c>
      <c r="P5311" s="11">
        <v>0</v>
      </c>
      <c r="Q5311" s="11">
        <f t="shared" si="1019"/>
        <v>2531.9</v>
      </c>
      <c r="S5311" s="11">
        <f t="shared" si="1027"/>
        <v>21075.800000000003</v>
      </c>
      <c r="T5311" s="11">
        <f t="shared" si="1021"/>
        <v>21075.800000000003</v>
      </c>
      <c r="U5311" s="11">
        <f t="shared" si="1022"/>
        <v>235.70000000000073</v>
      </c>
      <c r="V5311" s="11">
        <f t="shared" si="1028"/>
        <v>21073.800000000003</v>
      </c>
      <c r="W5311" s="12">
        <f t="shared" si="1023"/>
        <v>0.99990510443257197</v>
      </c>
      <c r="X5311" s="11">
        <f t="shared" si="1024"/>
        <v>2</v>
      </c>
      <c r="Y5311" s="12">
        <f t="shared" si="1025"/>
        <v>9.489556742804542E-5</v>
      </c>
      <c r="AH5311" s="11"/>
      <c r="AI5311" s="63"/>
      <c r="AJ5311" s="63"/>
      <c r="AK5311" s="63"/>
    </row>
    <row r="5312" spans="1:37">
      <c r="A5312" s="1">
        <v>40009</v>
      </c>
      <c r="B5312" s="7" t="s">
        <v>63</v>
      </c>
      <c r="C5312" s="8" t="str">
        <f t="shared" si="1026"/>
        <v>Wed</v>
      </c>
      <c r="F5312" s="9">
        <v>7651.9</v>
      </c>
      <c r="G5312" s="9">
        <v>5111.8999999999996</v>
      </c>
      <c r="H5312" s="61">
        <v>4646.7</v>
      </c>
      <c r="I5312" s="9">
        <v>740.8</v>
      </c>
      <c r="J5312" s="9">
        <v>0</v>
      </c>
      <c r="K5312" s="9">
        <v>8817.9</v>
      </c>
      <c r="L5312" s="16">
        <v>2</v>
      </c>
      <c r="M5312" s="16">
        <v>0</v>
      </c>
      <c r="O5312" s="11">
        <f t="shared" si="1020"/>
        <v>26971.199999999997</v>
      </c>
      <c r="P5312" s="11">
        <v>6370</v>
      </c>
      <c r="Q5312" s="11">
        <f t="shared" si="1019"/>
        <v>2447.8999999999996</v>
      </c>
      <c r="S5312" s="11">
        <f t="shared" si="1027"/>
        <v>20601.199999999997</v>
      </c>
      <c r="T5312" s="11">
        <f t="shared" si="1021"/>
        <v>20601.199999999997</v>
      </c>
      <c r="U5312" s="11">
        <f t="shared" si="1022"/>
        <v>-474.60000000000582</v>
      </c>
      <c r="V5312" s="11">
        <f t="shared" si="1028"/>
        <v>20599.199999999997</v>
      </c>
      <c r="W5312" s="12">
        <f t="shared" si="1023"/>
        <v>0.99990291827660527</v>
      </c>
      <c r="X5312" s="11">
        <f t="shared" si="1024"/>
        <v>2</v>
      </c>
      <c r="Y5312" s="12">
        <f t="shared" si="1025"/>
        <v>9.7081723394753714E-5</v>
      </c>
      <c r="AH5312" s="11"/>
      <c r="AI5312" s="63"/>
      <c r="AJ5312" s="63"/>
      <c r="AK5312" s="63"/>
    </row>
    <row r="5313" spans="1:37">
      <c r="A5313" s="1">
        <v>40010</v>
      </c>
      <c r="B5313" s="7" t="s">
        <v>63</v>
      </c>
      <c r="C5313" s="8" t="str">
        <f t="shared" si="1026"/>
        <v>Thur</v>
      </c>
      <c r="F5313" s="9">
        <v>7512.5</v>
      </c>
      <c r="G5313" s="9">
        <v>5067.6000000000004</v>
      </c>
      <c r="H5313" s="61">
        <v>4524.8</v>
      </c>
      <c r="I5313" s="9">
        <v>719.6</v>
      </c>
      <c r="J5313" s="9">
        <v>0</v>
      </c>
      <c r="K5313" s="9">
        <v>21888</v>
      </c>
      <c r="L5313" s="16">
        <v>2</v>
      </c>
      <c r="M5313" s="16">
        <v>0</v>
      </c>
      <c r="O5313" s="11">
        <f t="shared" si="1020"/>
        <v>39714.5</v>
      </c>
      <c r="P5313" s="11">
        <v>19750</v>
      </c>
      <c r="Q5313" s="11">
        <f t="shared" si="1019"/>
        <v>2138</v>
      </c>
      <c r="S5313" s="11">
        <f t="shared" si="1027"/>
        <v>19964.5</v>
      </c>
      <c r="T5313" s="11">
        <f t="shared" si="1021"/>
        <v>19964.5</v>
      </c>
      <c r="U5313" s="11">
        <f t="shared" si="1022"/>
        <v>-636.69999999999709</v>
      </c>
      <c r="V5313" s="11">
        <f t="shared" si="1028"/>
        <v>19962.5</v>
      </c>
      <c r="W5313" s="12">
        <f t="shared" si="1023"/>
        <v>0.99989982218437723</v>
      </c>
      <c r="X5313" s="11">
        <f t="shared" si="1024"/>
        <v>2</v>
      </c>
      <c r="Y5313" s="12">
        <f t="shared" si="1025"/>
        <v>1.0017781562273035E-4</v>
      </c>
      <c r="AH5313" s="11"/>
      <c r="AI5313" s="63"/>
      <c r="AJ5313" s="63"/>
      <c r="AK5313" s="63"/>
    </row>
    <row r="5314" spans="1:37">
      <c r="A5314" s="1">
        <v>40011</v>
      </c>
      <c r="B5314" s="7" t="s">
        <v>63</v>
      </c>
      <c r="C5314" s="8" t="str">
        <f t="shared" si="1026"/>
        <v>Fri</v>
      </c>
      <c r="F5314" s="9">
        <v>7128.6</v>
      </c>
      <c r="G5314" s="9">
        <v>4618.5</v>
      </c>
      <c r="H5314" s="61">
        <v>4192.6000000000004</v>
      </c>
      <c r="I5314" s="9">
        <v>707.8</v>
      </c>
      <c r="J5314" s="9">
        <v>0</v>
      </c>
      <c r="K5314" s="9">
        <v>10350.5</v>
      </c>
      <c r="L5314" s="16">
        <v>2</v>
      </c>
      <c r="M5314" s="16">
        <v>0</v>
      </c>
      <c r="O5314" s="11">
        <f t="shared" si="1020"/>
        <v>27000</v>
      </c>
      <c r="P5314" s="11">
        <v>8300</v>
      </c>
      <c r="Q5314" s="11">
        <f t="shared" si="1019"/>
        <v>2050.5</v>
      </c>
      <c r="S5314" s="11">
        <f t="shared" si="1027"/>
        <v>18700</v>
      </c>
      <c r="T5314" s="11">
        <f t="shared" si="1021"/>
        <v>18700</v>
      </c>
      <c r="U5314" s="11">
        <f t="shared" si="1022"/>
        <v>-1264.5</v>
      </c>
      <c r="V5314" s="11">
        <f t="shared" si="1028"/>
        <v>18698</v>
      </c>
      <c r="W5314" s="12">
        <f t="shared" si="1023"/>
        <v>0.99989304812834223</v>
      </c>
      <c r="X5314" s="11">
        <f t="shared" si="1024"/>
        <v>2</v>
      </c>
      <c r="Y5314" s="12">
        <f t="shared" si="1025"/>
        <v>1.0695187165775401E-4</v>
      </c>
      <c r="AH5314" s="11"/>
      <c r="AI5314" s="63"/>
      <c r="AJ5314" s="63"/>
      <c r="AK5314" s="63"/>
    </row>
    <row r="5315" spans="1:37">
      <c r="A5315" s="1">
        <v>40012</v>
      </c>
      <c r="B5315" s="7" t="s">
        <v>63</v>
      </c>
      <c r="C5315" s="8" t="str">
        <f t="shared" si="1026"/>
        <v>Sat</v>
      </c>
      <c r="F5315" s="9">
        <v>6688.4</v>
      </c>
      <c r="G5315" s="9">
        <v>4341.3</v>
      </c>
      <c r="H5315" s="61">
        <v>3724.1</v>
      </c>
      <c r="I5315" s="9">
        <v>735.3</v>
      </c>
      <c r="J5315" s="9">
        <v>0</v>
      </c>
      <c r="K5315" s="9">
        <v>5807.6</v>
      </c>
      <c r="L5315" s="16">
        <v>2</v>
      </c>
      <c r="M5315" s="16">
        <v>0</v>
      </c>
      <c r="O5315" s="11">
        <f t="shared" si="1020"/>
        <v>21298.7</v>
      </c>
      <c r="P5315" s="11">
        <v>3263</v>
      </c>
      <c r="Q5315" s="11">
        <f t="shared" si="1019"/>
        <v>2544.6000000000004</v>
      </c>
      <c r="S5315" s="11">
        <f t="shared" si="1027"/>
        <v>18035.7</v>
      </c>
      <c r="T5315" s="11">
        <f t="shared" si="1021"/>
        <v>18035.7</v>
      </c>
      <c r="U5315" s="11">
        <f t="shared" si="1022"/>
        <v>-664.29999999999927</v>
      </c>
      <c r="V5315" s="11">
        <f t="shared" si="1028"/>
        <v>18033.7</v>
      </c>
      <c r="W5315" s="12">
        <f t="shared" si="1023"/>
        <v>0.99988910882305648</v>
      </c>
      <c r="X5315" s="11">
        <f t="shared" si="1024"/>
        <v>2</v>
      </c>
      <c r="Y5315" s="12">
        <f t="shared" si="1025"/>
        <v>1.1089117694350648E-4</v>
      </c>
      <c r="AH5315" s="11"/>
      <c r="AI5315" s="63"/>
      <c r="AJ5315" s="63"/>
      <c r="AK5315" s="63"/>
    </row>
    <row r="5316" spans="1:37">
      <c r="A5316" s="1">
        <v>40013</v>
      </c>
      <c r="B5316" s="7" t="s">
        <v>63</v>
      </c>
      <c r="C5316" s="8" t="str">
        <f t="shared" si="1026"/>
        <v>Sun</v>
      </c>
      <c r="F5316" s="9">
        <v>7025.3</v>
      </c>
      <c r="G5316" s="9">
        <v>4623.3999999999996</v>
      </c>
      <c r="H5316" s="61">
        <v>4086</v>
      </c>
      <c r="I5316" s="9">
        <v>728.9</v>
      </c>
      <c r="J5316" s="9">
        <v>0</v>
      </c>
      <c r="K5316" s="9">
        <v>27571.1</v>
      </c>
      <c r="L5316" s="16">
        <v>2</v>
      </c>
      <c r="M5316" s="16">
        <v>0</v>
      </c>
      <c r="O5316" s="11">
        <f t="shared" si="1020"/>
        <v>44036.7</v>
      </c>
      <c r="P5316" s="11">
        <v>25182</v>
      </c>
      <c r="Q5316" s="11">
        <f t="shared" ref="Q5316:Q5379" si="1029">K5316-P5316</f>
        <v>2389.0999999999985</v>
      </c>
      <c r="S5316" s="11">
        <f t="shared" si="1027"/>
        <v>18854.699999999997</v>
      </c>
      <c r="T5316" s="11">
        <f t="shared" si="1021"/>
        <v>18854.699999999997</v>
      </c>
      <c r="U5316" s="11">
        <f t="shared" si="1022"/>
        <v>818.99999999999636</v>
      </c>
      <c r="V5316" s="11">
        <f t="shared" si="1028"/>
        <v>18852.699999999997</v>
      </c>
      <c r="W5316" s="12">
        <f t="shared" si="1023"/>
        <v>0.9998939256524898</v>
      </c>
      <c r="X5316" s="11">
        <f t="shared" si="1024"/>
        <v>2</v>
      </c>
      <c r="Y5316" s="12">
        <f t="shared" si="1025"/>
        <v>1.0607434751016989E-4</v>
      </c>
      <c r="AH5316" s="11"/>
      <c r="AI5316" s="63"/>
      <c r="AJ5316" s="63"/>
      <c r="AK5316" s="63"/>
    </row>
    <row r="5317" spans="1:37">
      <c r="A5317" s="1">
        <v>40014</v>
      </c>
      <c r="B5317" s="7" t="s">
        <v>63</v>
      </c>
      <c r="C5317" s="8" t="str">
        <f t="shared" si="1026"/>
        <v>Mon</v>
      </c>
      <c r="F5317" s="9">
        <v>7891.5</v>
      </c>
      <c r="G5317" s="9">
        <v>5104.2</v>
      </c>
      <c r="H5317" s="61">
        <v>4718</v>
      </c>
      <c r="I5317" s="9">
        <v>710.3</v>
      </c>
      <c r="J5317" s="9">
        <v>0</v>
      </c>
      <c r="K5317" s="9">
        <v>28977.9</v>
      </c>
      <c r="L5317" s="16">
        <v>2</v>
      </c>
      <c r="M5317" s="16">
        <v>0</v>
      </c>
      <c r="O5317" s="11">
        <f t="shared" si="1020"/>
        <v>47403.9</v>
      </c>
      <c r="P5317" s="11">
        <v>27793</v>
      </c>
      <c r="Q5317" s="11">
        <f t="shared" si="1029"/>
        <v>1184.9000000000015</v>
      </c>
      <c r="S5317" s="11">
        <f t="shared" si="1027"/>
        <v>19610.900000000001</v>
      </c>
      <c r="T5317" s="11">
        <f t="shared" si="1021"/>
        <v>19610.900000000001</v>
      </c>
      <c r="U5317" s="11">
        <f t="shared" si="1022"/>
        <v>756.20000000000437</v>
      </c>
      <c r="V5317" s="11">
        <f t="shared" si="1028"/>
        <v>19608.900000000001</v>
      </c>
      <c r="W5317" s="12">
        <f t="shared" si="1023"/>
        <v>0.99989801589932126</v>
      </c>
      <c r="X5317" s="11">
        <f t="shared" si="1024"/>
        <v>2</v>
      </c>
      <c r="Y5317" s="12">
        <f t="shared" si="1025"/>
        <v>1.0198410067870419E-4</v>
      </c>
      <c r="AH5317" s="11"/>
      <c r="AI5317" s="63"/>
      <c r="AJ5317" s="63"/>
      <c r="AK5317" s="63"/>
    </row>
    <row r="5318" spans="1:37">
      <c r="A5318" s="1">
        <v>40015</v>
      </c>
      <c r="B5318" s="7" t="s">
        <v>63</v>
      </c>
      <c r="C5318" s="8" t="str">
        <f t="shared" si="1026"/>
        <v>Tue</v>
      </c>
      <c r="F5318" s="9">
        <v>8019.7</v>
      </c>
      <c r="G5318" s="9">
        <v>5205.8</v>
      </c>
      <c r="H5318" s="61">
        <v>4603.3999999999996</v>
      </c>
      <c r="I5318" s="9">
        <v>699</v>
      </c>
      <c r="J5318" s="9">
        <v>0</v>
      </c>
      <c r="K5318" s="9">
        <v>26122.9</v>
      </c>
      <c r="L5318" s="16">
        <v>2</v>
      </c>
      <c r="M5318" s="16">
        <v>0</v>
      </c>
      <c r="O5318" s="11">
        <f t="shared" si="1020"/>
        <v>44652.800000000003</v>
      </c>
      <c r="P5318" s="11">
        <v>24619</v>
      </c>
      <c r="Q5318" s="11">
        <f t="shared" si="1029"/>
        <v>1503.9000000000015</v>
      </c>
      <c r="S5318" s="11">
        <f t="shared" si="1027"/>
        <v>20033.800000000003</v>
      </c>
      <c r="T5318" s="11">
        <f t="shared" si="1021"/>
        <v>20033.800000000003</v>
      </c>
      <c r="U5318" s="11">
        <f t="shared" si="1022"/>
        <v>422.90000000000146</v>
      </c>
      <c r="V5318" s="11">
        <f t="shared" si="1028"/>
        <v>20031.800000000003</v>
      </c>
      <c r="W5318" s="12">
        <f t="shared" si="1023"/>
        <v>0.99990016871487186</v>
      </c>
      <c r="X5318" s="11">
        <f t="shared" si="1024"/>
        <v>2</v>
      </c>
      <c r="Y5318" s="12">
        <f t="shared" si="1025"/>
        <v>9.9831285128133438E-5</v>
      </c>
      <c r="AH5318" s="11"/>
      <c r="AI5318" s="63"/>
      <c r="AJ5318" s="63"/>
      <c r="AK5318" s="63"/>
    </row>
    <row r="5319" spans="1:37">
      <c r="A5319" s="1">
        <v>40016</v>
      </c>
      <c r="B5319" s="7" t="s">
        <v>63</v>
      </c>
      <c r="C5319" s="8" t="str">
        <f t="shared" si="1026"/>
        <v>Wed</v>
      </c>
      <c r="F5319" s="9">
        <v>7748.9</v>
      </c>
      <c r="G5319" s="9">
        <v>5260.9</v>
      </c>
      <c r="H5319" s="61">
        <v>4913.1000000000004</v>
      </c>
      <c r="I5319" s="9">
        <v>722.3</v>
      </c>
      <c r="J5319" s="9">
        <v>0</v>
      </c>
      <c r="K5319" s="9">
        <v>23144.9</v>
      </c>
      <c r="L5319" s="16">
        <v>2</v>
      </c>
      <c r="M5319" s="16">
        <v>0</v>
      </c>
      <c r="O5319" s="11">
        <f t="shared" si="1020"/>
        <v>41792.100000000006</v>
      </c>
      <c r="P5319" s="11">
        <v>21306</v>
      </c>
      <c r="Q5319" s="11">
        <f t="shared" si="1029"/>
        <v>1838.9000000000015</v>
      </c>
      <c r="S5319" s="11">
        <f t="shared" si="1027"/>
        <v>20486.100000000006</v>
      </c>
      <c r="T5319" s="11">
        <f t="shared" si="1021"/>
        <v>20486.100000000006</v>
      </c>
      <c r="U5319" s="11">
        <f t="shared" si="1022"/>
        <v>452.30000000000291</v>
      </c>
      <c r="V5319" s="11">
        <f t="shared" si="1028"/>
        <v>20484.100000000006</v>
      </c>
      <c r="W5319" s="12">
        <f t="shared" si="1023"/>
        <v>0.99990237282840555</v>
      </c>
      <c r="X5319" s="11">
        <f t="shared" si="1024"/>
        <v>2</v>
      </c>
      <c r="Y5319" s="12">
        <f t="shared" si="1025"/>
        <v>9.762717159439812E-5</v>
      </c>
      <c r="AH5319" s="11"/>
      <c r="AI5319" s="63"/>
      <c r="AJ5319" s="63"/>
      <c r="AK5319" s="63"/>
    </row>
    <row r="5320" spans="1:37">
      <c r="A5320" s="1">
        <v>40017</v>
      </c>
      <c r="B5320" s="7" t="s">
        <v>63</v>
      </c>
      <c r="C5320" s="8" t="str">
        <f t="shared" si="1026"/>
        <v>Thur</v>
      </c>
      <c r="F5320" s="9">
        <v>7747</v>
      </c>
      <c r="G5320" s="9">
        <v>5209</v>
      </c>
      <c r="H5320" s="61">
        <v>4634.5</v>
      </c>
      <c r="I5320" s="9">
        <v>741.6</v>
      </c>
      <c r="J5320" s="9">
        <v>0</v>
      </c>
      <c r="K5320" s="9">
        <v>30158.2</v>
      </c>
      <c r="L5320" s="16">
        <v>2</v>
      </c>
      <c r="M5320" s="16">
        <v>0</v>
      </c>
      <c r="O5320" s="11">
        <f t="shared" ref="O5320:O5383" si="1030">SUM(F5320:M5320)</f>
        <v>48492.3</v>
      </c>
      <c r="P5320" s="11">
        <v>28152</v>
      </c>
      <c r="Q5320" s="11">
        <f t="shared" si="1029"/>
        <v>2006.2000000000007</v>
      </c>
      <c r="S5320" s="11">
        <f t="shared" si="1027"/>
        <v>20340.300000000003</v>
      </c>
      <c r="T5320" s="11">
        <f t="shared" si="1021"/>
        <v>20340.300000000003</v>
      </c>
      <c r="U5320" s="11">
        <f t="shared" si="1022"/>
        <v>-145.80000000000291</v>
      </c>
      <c r="V5320" s="11">
        <f t="shared" si="1028"/>
        <v>20338.300000000003</v>
      </c>
      <c r="W5320" s="12">
        <f t="shared" si="1023"/>
        <v>0.99990167303333777</v>
      </c>
      <c r="X5320" s="11">
        <f t="shared" si="1024"/>
        <v>2</v>
      </c>
      <c r="Y5320" s="12">
        <f t="shared" si="1025"/>
        <v>9.8326966662241945E-5</v>
      </c>
      <c r="AH5320" s="11"/>
      <c r="AI5320" s="63"/>
      <c r="AJ5320" s="63"/>
      <c r="AK5320" s="63"/>
    </row>
    <row r="5321" spans="1:37">
      <c r="A5321" s="1">
        <v>40018</v>
      </c>
      <c r="B5321" s="7" t="s">
        <v>63</v>
      </c>
      <c r="C5321" s="8" t="str">
        <f t="shared" si="1026"/>
        <v>Fri</v>
      </c>
      <c r="F5321" s="9">
        <v>7087.4</v>
      </c>
      <c r="G5321" s="9">
        <v>4811.1000000000004</v>
      </c>
      <c r="H5321" s="61">
        <v>4194.2</v>
      </c>
      <c r="I5321" s="9">
        <v>724.8</v>
      </c>
      <c r="J5321" s="9">
        <v>0</v>
      </c>
      <c r="K5321" s="9">
        <v>28966.9</v>
      </c>
      <c r="L5321" s="16">
        <v>2</v>
      </c>
      <c r="M5321" s="16">
        <v>0</v>
      </c>
      <c r="O5321" s="11">
        <f t="shared" si="1030"/>
        <v>45786.400000000001</v>
      </c>
      <c r="P5321" s="11">
        <v>27918</v>
      </c>
      <c r="Q5321" s="11">
        <f t="shared" si="1029"/>
        <v>1048.9000000000015</v>
      </c>
      <c r="S5321" s="11">
        <f t="shared" si="1027"/>
        <v>17868.400000000001</v>
      </c>
      <c r="T5321" s="11">
        <f t="shared" si="1021"/>
        <v>17868.400000000001</v>
      </c>
      <c r="U5321" s="11">
        <f t="shared" si="1022"/>
        <v>-2471.9000000000015</v>
      </c>
      <c r="V5321" s="11">
        <f t="shared" si="1028"/>
        <v>17866.400000000001</v>
      </c>
      <c r="W5321" s="12">
        <f t="shared" si="1023"/>
        <v>0.99988807056031881</v>
      </c>
      <c r="X5321" s="11">
        <f t="shared" si="1024"/>
        <v>2</v>
      </c>
      <c r="Y5321" s="12">
        <f t="shared" si="1025"/>
        <v>1.1192943968122495E-4</v>
      </c>
      <c r="AH5321" s="11"/>
      <c r="AI5321" s="63"/>
      <c r="AJ5321" s="63"/>
      <c r="AK5321" s="63"/>
    </row>
    <row r="5322" spans="1:37">
      <c r="A5322" s="1">
        <v>40019</v>
      </c>
      <c r="B5322" s="7" t="s">
        <v>63</v>
      </c>
      <c r="C5322" s="8" t="str">
        <f t="shared" si="1026"/>
        <v>Sat</v>
      </c>
      <c r="F5322" s="9">
        <v>6178.9</v>
      </c>
      <c r="G5322" s="9">
        <v>4222.7</v>
      </c>
      <c r="H5322" s="61">
        <v>3475.8</v>
      </c>
      <c r="I5322" s="9">
        <v>716</v>
      </c>
      <c r="J5322" s="9">
        <v>0</v>
      </c>
      <c r="K5322" s="9">
        <v>28521.9</v>
      </c>
      <c r="L5322" s="16">
        <v>2</v>
      </c>
      <c r="M5322" s="16">
        <v>0</v>
      </c>
      <c r="O5322" s="11">
        <f t="shared" si="1030"/>
        <v>43117.3</v>
      </c>
      <c r="P5322" s="11">
        <v>27681</v>
      </c>
      <c r="Q5322" s="11">
        <f t="shared" si="1029"/>
        <v>840.90000000000146</v>
      </c>
      <c r="S5322" s="11">
        <f t="shared" si="1027"/>
        <v>15436.300000000003</v>
      </c>
      <c r="T5322" s="11">
        <f t="shared" si="1021"/>
        <v>15436.300000000003</v>
      </c>
      <c r="U5322" s="11">
        <f t="shared" si="1022"/>
        <v>-2432.0999999999985</v>
      </c>
      <c r="V5322" s="11">
        <f t="shared" si="1028"/>
        <v>15434.300000000003</v>
      </c>
      <c r="W5322" s="12">
        <f t="shared" si="1023"/>
        <v>0.99987043527270136</v>
      </c>
      <c r="X5322" s="11">
        <f t="shared" si="1024"/>
        <v>2</v>
      </c>
      <c r="Y5322" s="12">
        <f t="shared" si="1025"/>
        <v>1.2956472729864019E-4</v>
      </c>
      <c r="AH5322" s="11"/>
      <c r="AI5322" s="63"/>
      <c r="AJ5322" s="63"/>
      <c r="AK5322" s="63"/>
    </row>
    <row r="5323" spans="1:37">
      <c r="A5323" s="1">
        <v>40020</v>
      </c>
      <c r="B5323" s="7" t="s">
        <v>63</v>
      </c>
      <c r="C5323" s="8" t="str">
        <f t="shared" si="1026"/>
        <v>Sun</v>
      </c>
      <c r="F5323" s="9">
        <v>6817.9</v>
      </c>
      <c r="G5323" s="9">
        <v>4569.8999999999996</v>
      </c>
      <c r="H5323" s="61">
        <v>3734.4</v>
      </c>
      <c r="I5323" s="9">
        <v>713.6</v>
      </c>
      <c r="J5323" s="9">
        <v>0</v>
      </c>
      <c r="K5323" s="9">
        <v>11774.2</v>
      </c>
      <c r="L5323" s="16">
        <v>2</v>
      </c>
      <c r="M5323" s="16">
        <v>0</v>
      </c>
      <c r="O5323" s="11">
        <f t="shared" si="1030"/>
        <v>27612</v>
      </c>
      <c r="P5323" s="11">
        <v>10652</v>
      </c>
      <c r="Q5323" s="11">
        <f t="shared" si="1029"/>
        <v>1122.2000000000007</v>
      </c>
      <c r="S5323" s="11">
        <f t="shared" si="1027"/>
        <v>16960</v>
      </c>
      <c r="T5323" s="11">
        <f t="shared" si="1021"/>
        <v>16960</v>
      </c>
      <c r="U5323" s="11">
        <f t="shared" si="1022"/>
        <v>1523.6999999999971</v>
      </c>
      <c r="V5323" s="11">
        <f t="shared" si="1028"/>
        <v>16958</v>
      </c>
      <c r="W5323" s="12">
        <f t="shared" si="1023"/>
        <v>0.99988207547169816</v>
      </c>
      <c r="X5323" s="11">
        <f t="shared" si="1024"/>
        <v>2</v>
      </c>
      <c r="Y5323" s="12">
        <f t="shared" si="1025"/>
        <v>1.1792452830188679E-4</v>
      </c>
      <c r="AH5323" s="11"/>
      <c r="AI5323" s="63"/>
      <c r="AJ5323" s="63"/>
      <c r="AK5323" s="63"/>
    </row>
    <row r="5324" spans="1:37">
      <c r="A5324" s="1">
        <v>40021</v>
      </c>
      <c r="B5324" s="7" t="s">
        <v>63</v>
      </c>
      <c r="C5324" s="8" t="str">
        <f t="shared" si="1026"/>
        <v>Mon</v>
      </c>
      <c r="F5324" s="9">
        <v>7554.5</v>
      </c>
      <c r="G5324" s="9">
        <v>4990.3</v>
      </c>
      <c r="H5324" s="61">
        <v>4547</v>
      </c>
      <c r="I5324" s="9">
        <v>738.7</v>
      </c>
      <c r="J5324" s="9">
        <v>0</v>
      </c>
      <c r="K5324" s="9">
        <v>24151.1</v>
      </c>
      <c r="L5324" s="16">
        <v>2</v>
      </c>
      <c r="M5324" s="16">
        <v>0</v>
      </c>
      <c r="O5324" s="11">
        <f t="shared" si="1030"/>
        <v>41983.6</v>
      </c>
      <c r="P5324" s="11">
        <v>23054</v>
      </c>
      <c r="Q5324" s="11">
        <f t="shared" si="1029"/>
        <v>1097.0999999999985</v>
      </c>
      <c r="S5324" s="11">
        <f t="shared" si="1027"/>
        <v>18929.599999999999</v>
      </c>
      <c r="T5324" s="11">
        <f t="shared" si="1021"/>
        <v>18929.599999999999</v>
      </c>
      <c r="U5324" s="11">
        <f t="shared" si="1022"/>
        <v>1969.5999999999985</v>
      </c>
      <c r="V5324" s="11">
        <f t="shared" si="1028"/>
        <v>18927.599999999999</v>
      </c>
      <c r="W5324" s="12">
        <f t="shared" si="1023"/>
        <v>0.99989434536387456</v>
      </c>
      <c r="X5324" s="11">
        <f t="shared" si="1024"/>
        <v>2</v>
      </c>
      <c r="Y5324" s="12">
        <f t="shared" si="1025"/>
        <v>1.0565463612543319E-4</v>
      </c>
      <c r="AH5324" s="11"/>
      <c r="AI5324" s="63"/>
      <c r="AJ5324" s="63"/>
      <c r="AK5324" s="63"/>
    </row>
    <row r="5325" spans="1:37">
      <c r="A5325" s="1">
        <v>40022</v>
      </c>
      <c r="B5325" s="7" t="s">
        <v>63</v>
      </c>
      <c r="C5325" s="8" t="str">
        <f t="shared" si="1026"/>
        <v>Tue</v>
      </c>
      <c r="F5325" s="9">
        <v>7425</v>
      </c>
      <c r="G5325" s="9">
        <v>5125</v>
      </c>
      <c r="H5325" s="61">
        <v>4602.8</v>
      </c>
      <c r="I5325" s="9">
        <v>747.5</v>
      </c>
      <c r="J5325" s="9">
        <v>0</v>
      </c>
      <c r="K5325" s="9">
        <v>23047.8</v>
      </c>
      <c r="L5325" s="16">
        <v>1</v>
      </c>
      <c r="M5325" s="16">
        <v>0</v>
      </c>
      <c r="O5325" s="11">
        <f t="shared" si="1030"/>
        <v>40949.1</v>
      </c>
      <c r="P5325" s="11">
        <v>21823</v>
      </c>
      <c r="Q5325" s="11">
        <f t="shared" si="1029"/>
        <v>1224.7999999999993</v>
      </c>
      <c r="S5325" s="11">
        <f t="shared" si="1027"/>
        <v>19126.099999999999</v>
      </c>
      <c r="T5325" s="11">
        <f t="shared" si="1021"/>
        <v>19126.099999999999</v>
      </c>
      <c r="U5325" s="11">
        <f t="shared" si="1022"/>
        <v>196.5</v>
      </c>
      <c r="V5325" s="11">
        <f t="shared" si="1028"/>
        <v>19125.099999999999</v>
      </c>
      <c r="W5325" s="12">
        <f t="shared" si="1023"/>
        <v>0.99994771542551797</v>
      </c>
      <c r="X5325" s="11">
        <f t="shared" si="1024"/>
        <v>1</v>
      </c>
      <c r="Y5325" s="12">
        <f t="shared" si="1025"/>
        <v>5.228457448199058E-5</v>
      </c>
      <c r="AH5325" s="11"/>
      <c r="AI5325" s="63"/>
      <c r="AJ5325" s="63"/>
      <c r="AK5325" s="63"/>
    </row>
    <row r="5326" spans="1:37">
      <c r="A5326" s="1">
        <v>40023</v>
      </c>
      <c r="B5326" s="7" t="s">
        <v>63</v>
      </c>
      <c r="C5326" s="8" t="str">
        <f t="shared" si="1026"/>
        <v>Wed</v>
      </c>
      <c r="F5326" s="9">
        <v>7267.2</v>
      </c>
      <c r="G5326" s="9">
        <v>5203.2</v>
      </c>
      <c r="H5326" s="61">
        <v>4648.8999999999996</v>
      </c>
      <c r="I5326" s="9">
        <v>716.6</v>
      </c>
      <c r="J5326" s="9">
        <v>109.9</v>
      </c>
      <c r="K5326" s="9">
        <v>27917.8</v>
      </c>
      <c r="L5326" s="16">
        <v>1</v>
      </c>
      <c r="M5326" s="16">
        <v>0</v>
      </c>
      <c r="O5326" s="11">
        <f t="shared" si="1030"/>
        <v>45864.6</v>
      </c>
      <c r="P5326" s="11">
        <v>25881</v>
      </c>
      <c r="Q5326" s="11">
        <f t="shared" si="1029"/>
        <v>2036.7999999999993</v>
      </c>
      <c r="S5326" s="11">
        <f t="shared" si="1027"/>
        <v>19983.599999999999</v>
      </c>
      <c r="T5326" s="11">
        <f t="shared" si="1021"/>
        <v>19983.599999999999</v>
      </c>
      <c r="U5326" s="11">
        <f t="shared" si="1022"/>
        <v>857.5</v>
      </c>
      <c r="V5326" s="11">
        <f t="shared" si="1028"/>
        <v>19982.599999999999</v>
      </c>
      <c r="W5326" s="12">
        <f t="shared" si="1023"/>
        <v>0.99994995896635241</v>
      </c>
      <c r="X5326" s="11">
        <f t="shared" si="1024"/>
        <v>1</v>
      </c>
      <c r="Y5326" s="12">
        <f t="shared" si="1025"/>
        <v>5.0041033647591031E-5</v>
      </c>
      <c r="AH5326" s="11"/>
      <c r="AI5326" s="63"/>
      <c r="AJ5326" s="63"/>
      <c r="AK5326" s="63"/>
    </row>
    <row r="5327" spans="1:37">
      <c r="A5327" s="1">
        <v>40024</v>
      </c>
      <c r="B5327" s="7" t="s">
        <v>63</v>
      </c>
      <c r="C5327" s="8" t="str">
        <f t="shared" si="1026"/>
        <v>Thur</v>
      </c>
      <c r="F5327" s="9">
        <v>7251.4</v>
      </c>
      <c r="G5327" s="9">
        <v>5042.8999999999996</v>
      </c>
      <c r="H5327" s="61">
        <v>4337.5</v>
      </c>
      <c r="I5327" s="9">
        <v>761.1</v>
      </c>
      <c r="J5327" s="9">
        <v>0</v>
      </c>
      <c r="K5327" s="9">
        <v>30455.5</v>
      </c>
      <c r="L5327" s="16">
        <v>1</v>
      </c>
      <c r="M5327" s="16">
        <v>0</v>
      </c>
      <c r="O5327" s="11">
        <f t="shared" si="1030"/>
        <v>47849.399999999994</v>
      </c>
      <c r="P5327" s="11">
        <v>28089</v>
      </c>
      <c r="Q5327" s="11">
        <f t="shared" si="1029"/>
        <v>2366.5</v>
      </c>
      <c r="S5327" s="11">
        <f t="shared" si="1027"/>
        <v>19760.399999999994</v>
      </c>
      <c r="T5327" s="11">
        <f t="shared" si="1021"/>
        <v>19760.399999999994</v>
      </c>
      <c r="U5327" s="11">
        <f t="shared" si="1022"/>
        <v>-223.20000000000437</v>
      </c>
      <c r="V5327" s="11">
        <f t="shared" si="1028"/>
        <v>19759.399999999994</v>
      </c>
      <c r="W5327" s="12">
        <f t="shared" si="1023"/>
        <v>0.99994939373696889</v>
      </c>
      <c r="X5327" s="11">
        <f t="shared" si="1024"/>
        <v>1</v>
      </c>
      <c r="Y5327" s="12">
        <f t="shared" si="1025"/>
        <v>5.0606263031112742E-5</v>
      </c>
      <c r="AH5327" s="11"/>
      <c r="AI5327" s="63"/>
      <c r="AJ5327" s="63"/>
      <c r="AK5327" s="63"/>
    </row>
    <row r="5328" spans="1:37">
      <c r="A5328" s="1">
        <v>40025</v>
      </c>
      <c r="B5328" s="7" t="s">
        <v>63</v>
      </c>
      <c r="C5328" s="8" t="str">
        <f t="shared" si="1026"/>
        <v>Fri</v>
      </c>
      <c r="F5328" s="9">
        <v>6864.8</v>
      </c>
      <c r="G5328" s="9">
        <v>4746.2</v>
      </c>
      <c r="H5328" s="61">
        <v>3848.7</v>
      </c>
      <c r="I5328" s="9">
        <v>751</v>
      </c>
      <c r="J5328" s="9">
        <v>0</v>
      </c>
      <c r="K5328" s="9">
        <v>29302</v>
      </c>
      <c r="L5328" s="16">
        <v>1</v>
      </c>
      <c r="M5328" s="16">
        <v>0</v>
      </c>
      <c r="O5328" s="11">
        <f t="shared" si="1030"/>
        <v>45513.7</v>
      </c>
      <c r="P5328" s="11">
        <v>27057</v>
      </c>
      <c r="Q5328" s="11">
        <f t="shared" si="1029"/>
        <v>2245</v>
      </c>
      <c r="S5328" s="11">
        <f t="shared" si="1027"/>
        <v>18456.699999999997</v>
      </c>
      <c r="T5328" s="11">
        <f t="shared" si="1021"/>
        <v>18456.699999999997</v>
      </c>
      <c r="U5328" s="11">
        <f t="shared" si="1022"/>
        <v>-1303.6999999999971</v>
      </c>
      <c r="V5328" s="11">
        <f t="shared" si="1028"/>
        <v>18455.699999999997</v>
      </c>
      <c r="W5328" s="12">
        <f t="shared" si="1023"/>
        <v>0.99994581913343117</v>
      </c>
      <c r="X5328" s="11">
        <f t="shared" si="1024"/>
        <v>1</v>
      </c>
      <c r="Y5328" s="12">
        <f t="shared" si="1025"/>
        <v>5.4180866568779909E-5</v>
      </c>
      <c r="AH5328" s="11"/>
      <c r="AI5328" s="63"/>
      <c r="AJ5328" s="63"/>
    </row>
    <row r="5329" spans="1:36">
      <c r="A5329" s="1">
        <v>40026</v>
      </c>
      <c r="B5329" s="7" t="s">
        <v>64</v>
      </c>
      <c r="C5329" s="8" t="str">
        <f t="shared" si="1026"/>
        <v>Sat</v>
      </c>
      <c r="F5329" s="9">
        <v>6058.3</v>
      </c>
      <c r="G5329" s="9">
        <v>4330.3</v>
      </c>
      <c r="H5329" s="61">
        <v>3453.5</v>
      </c>
      <c r="I5329" s="9">
        <v>716.6</v>
      </c>
      <c r="J5329" s="9">
        <v>0</v>
      </c>
      <c r="K5329" s="9">
        <v>27973.4</v>
      </c>
      <c r="L5329" s="16">
        <v>2</v>
      </c>
      <c r="M5329" s="16">
        <v>0</v>
      </c>
      <c r="O5329" s="11">
        <f t="shared" si="1030"/>
        <v>42534.100000000006</v>
      </c>
      <c r="P5329" s="11">
        <v>25849</v>
      </c>
      <c r="Q5329" s="11">
        <f t="shared" si="1029"/>
        <v>2124.4000000000015</v>
      </c>
      <c r="S5329" s="11">
        <f t="shared" si="1027"/>
        <v>16685.100000000006</v>
      </c>
      <c r="T5329" s="11">
        <f t="shared" si="1021"/>
        <v>16685.100000000006</v>
      </c>
      <c r="U5329" s="11">
        <f t="shared" si="1022"/>
        <v>-1771.5999999999913</v>
      </c>
      <c r="V5329" s="11">
        <f t="shared" ref="V5329:V5359" si="1031">SUM(F5329:K5329)-P5329</f>
        <v>16683.100000000006</v>
      </c>
      <c r="W5329" s="12">
        <f t="shared" ref="W5329:W5359" si="1032">V5329/S5329</f>
        <v>0.99988013257337383</v>
      </c>
      <c r="X5329" s="11">
        <f t="shared" ref="X5329:X5359" si="1033">SUM(L5329:M5329)</f>
        <v>2</v>
      </c>
      <c r="Y5329" s="12">
        <f t="shared" ref="Y5329:Y5359" si="1034">X5329/S5329</f>
        <v>1.1986742662615144E-4</v>
      </c>
      <c r="AG5329" s="63"/>
      <c r="AH5329" s="11"/>
      <c r="AI5329" s="63"/>
      <c r="AJ5329" s="63"/>
    </row>
    <row r="5330" spans="1:36">
      <c r="A5330" s="1">
        <v>40027</v>
      </c>
      <c r="B5330" s="7" t="s">
        <v>64</v>
      </c>
      <c r="C5330" s="8" t="str">
        <f t="shared" ref="C5330:C5393" si="1035">IF(WEEKDAY(A5330)=1,"Sun",IF(WEEKDAY(A5330)=2,"Mon",IF(WEEKDAY(A5330)=3,"Tue",IF(WEEKDAY(A5330)=4,"Wed",IF(WEEKDAY(A5330)=5,"Thur",IF(WEEKDAY(A5330)=6,"Fri",IF(WEEKDAY(A5330)=7,"Sat")))))))</f>
        <v>Sun</v>
      </c>
      <c r="F5330" s="9">
        <v>6599.7</v>
      </c>
      <c r="G5330" s="9">
        <v>4750</v>
      </c>
      <c r="H5330" s="61">
        <v>3953.8</v>
      </c>
      <c r="I5330" s="9">
        <v>734.9</v>
      </c>
      <c r="J5330" s="9">
        <v>0</v>
      </c>
      <c r="K5330" s="9">
        <v>26017.8</v>
      </c>
      <c r="L5330" s="16">
        <v>2</v>
      </c>
      <c r="M5330" s="16">
        <v>0</v>
      </c>
      <c r="O5330" s="11">
        <f t="shared" si="1030"/>
        <v>42058.2</v>
      </c>
      <c r="P5330" s="11">
        <v>23670</v>
      </c>
      <c r="Q5330" s="11">
        <f t="shared" si="1029"/>
        <v>2347.7999999999993</v>
      </c>
      <c r="S5330" s="11">
        <f t="shared" si="1027"/>
        <v>18388.199999999997</v>
      </c>
      <c r="T5330" s="11">
        <f t="shared" si="1021"/>
        <v>18388.199999999997</v>
      </c>
      <c r="U5330" s="11">
        <f t="shared" si="1022"/>
        <v>1703.0999999999913</v>
      </c>
      <c r="V5330" s="11">
        <f t="shared" si="1031"/>
        <v>18386.199999999997</v>
      </c>
      <c r="W5330" s="12">
        <f t="shared" si="1032"/>
        <v>0.99989123459609963</v>
      </c>
      <c r="X5330" s="11">
        <f t="shared" si="1033"/>
        <v>2</v>
      </c>
      <c r="Y5330" s="12">
        <f t="shared" si="1034"/>
        <v>1.087654039003274E-4</v>
      </c>
      <c r="AG5330" s="63"/>
      <c r="AH5330" s="11"/>
      <c r="AI5330" s="63"/>
      <c r="AJ5330" s="63"/>
    </row>
    <row r="5331" spans="1:36">
      <c r="A5331" s="1">
        <v>40028</v>
      </c>
      <c r="B5331" s="7" t="s">
        <v>64</v>
      </c>
      <c r="C5331" s="8" t="str">
        <f t="shared" si="1035"/>
        <v>Mon</v>
      </c>
      <c r="F5331" s="9">
        <v>7116.6</v>
      </c>
      <c r="G5331" s="9">
        <v>5076.5</v>
      </c>
      <c r="H5331" s="61">
        <v>4325.6000000000004</v>
      </c>
      <c r="I5331" s="9">
        <v>735.1</v>
      </c>
      <c r="J5331" s="9">
        <v>0</v>
      </c>
      <c r="K5331" s="9">
        <v>32432.6</v>
      </c>
      <c r="L5331" s="16">
        <v>2</v>
      </c>
      <c r="M5331" s="16">
        <v>0</v>
      </c>
      <c r="O5331" s="11">
        <f t="shared" si="1030"/>
        <v>49688.399999999994</v>
      </c>
      <c r="P5331" s="11">
        <v>29482</v>
      </c>
      <c r="Q5331" s="11">
        <f t="shared" si="1029"/>
        <v>2950.5999999999985</v>
      </c>
      <c r="S5331" s="11">
        <f t="shared" si="1027"/>
        <v>20206.399999999994</v>
      </c>
      <c r="T5331" s="11">
        <f t="shared" si="1021"/>
        <v>20206.399999999994</v>
      </c>
      <c r="U5331" s="11">
        <f t="shared" si="1022"/>
        <v>1818.1999999999971</v>
      </c>
      <c r="V5331" s="11">
        <f t="shared" si="1031"/>
        <v>20204.399999999994</v>
      </c>
      <c r="W5331" s="12">
        <f t="shared" si="1032"/>
        <v>0.99990102145854776</v>
      </c>
      <c r="X5331" s="11">
        <f t="shared" si="1033"/>
        <v>2</v>
      </c>
      <c r="Y5331" s="12">
        <f t="shared" si="1034"/>
        <v>9.8978541452213184E-5</v>
      </c>
      <c r="AG5331" s="63"/>
      <c r="AH5331" s="11"/>
      <c r="AI5331" s="63"/>
      <c r="AJ5331" s="63"/>
    </row>
    <row r="5332" spans="1:36">
      <c r="A5332" s="1">
        <v>40029</v>
      </c>
      <c r="B5332" s="7" t="s">
        <v>64</v>
      </c>
      <c r="C5332" s="8" t="str">
        <f t="shared" si="1035"/>
        <v>Tue</v>
      </c>
      <c r="F5332" s="9">
        <v>7052.7</v>
      </c>
      <c r="G5332" s="9">
        <v>4990</v>
      </c>
      <c r="H5332" s="61">
        <v>4298.3999999999996</v>
      </c>
      <c r="I5332" s="9">
        <v>770</v>
      </c>
      <c r="J5332" s="9">
        <v>0</v>
      </c>
      <c r="K5332" s="9">
        <v>35309.5</v>
      </c>
      <c r="L5332" s="16">
        <v>2</v>
      </c>
      <c r="M5332" s="16">
        <v>0</v>
      </c>
      <c r="O5332" s="11">
        <f t="shared" si="1030"/>
        <v>52422.6</v>
      </c>
      <c r="P5332" s="11">
        <v>31893</v>
      </c>
      <c r="Q5332" s="11">
        <f t="shared" si="1029"/>
        <v>3416.5</v>
      </c>
      <c r="S5332" s="11">
        <f t="shared" si="1027"/>
        <v>20529.599999999999</v>
      </c>
      <c r="T5332" s="11">
        <f t="shared" ref="T5332:T5359" si="1036">SUM(L5332:M5332,V5332)</f>
        <v>20529.599999999999</v>
      </c>
      <c r="U5332" s="11">
        <f t="shared" ref="U5332:U5359" si="1037">S5332-S5331</f>
        <v>323.20000000000437</v>
      </c>
      <c r="V5332" s="11">
        <f t="shared" si="1031"/>
        <v>20527.599999999999</v>
      </c>
      <c r="W5332" s="12">
        <f t="shared" si="1032"/>
        <v>0.99990257968981378</v>
      </c>
      <c r="X5332" s="11">
        <f t="shared" si="1033"/>
        <v>2</v>
      </c>
      <c r="Y5332" s="12">
        <f t="shared" si="1034"/>
        <v>9.7420310186267634E-5</v>
      </c>
      <c r="AG5332" s="63"/>
      <c r="AH5332" s="11"/>
      <c r="AI5332" s="63"/>
      <c r="AJ5332" s="63"/>
    </row>
    <row r="5333" spans="1:36">
      <c r="A5333" s="1">
        <v>40030</v>
      </c>
      <c r="B5333" s="7" t="s">
        <v>64</v>
      </c>
      <c r="C5333" s="8" t="str">
        <f t="shared" si="1035"/>
        <v>Wed</v>
      </c>
      <c r="F5333" s="9">
        <v>7210.5</v>
      </c>
      <c r="G5333" s="9">
        <v>5069.3</v>
      </c>
      <c r="H5333" s="61">
        <v>4267.3999999999996</v>
      </c>
      <c r="I5333" s="9">
        <v>769.9</v>
      </c>
      <c r="J5333" s="9">
        <v>0</v>
      </c>
      <c r="K5333" s="9">
        <v>26650.400000000001</v>
      </c>
      <c r="L5333" s="16">
        <v>2</v>
      </c>
      <c r="M5333" s="16">
        <v>0</v>
      </c>
      <c r="O5333" s="11">
        <f t="shared" si="1030"/>
        <v>43969.5</v>
      </c>
      <c r="P5333" s="11">
        <v>23924</v>
      </c>
      <c r="Q5333" s="11">
        <f t="shared" si="1029"/>
        <v>2726.4000000000015</v>
      </c>
      <c r="S5333" s="11">
        <f t="shared" si="1027"/>
        <v>20045.5</v>
      </c>
      <c r="T5333" s="11">
        <f t="shared" si="1036"/>
        <v>20045.5</v>
      </c>
      <c r="U5333" s="11">
        <f t="shared" si="1037"/>
        <v>-484.09999999999854</v>
      </c>
      <c r="V5333" s="11">
        <f t="shared" si="1031"/>
        <v>20043.5</v>
      </c>
      <c r="W5333" s="12">
        <f t="shared" si="1032"/>
        <v>0.99990022698361225</v>
      </c>
      <c r="X5333" s="11">
        <f t="shared" si="1033"/>
        <v>2</v>
      </c>
      <c r="Y5333" s="12">
        <f t="shared" si="1034"/>
        <v>9.9773016387717946E-5</v>
      </c>
      <c r="AG5333" s="63"/>
      <c r="AH5333" s="11"/>
      <c r="AI5333" s="63"/>
      <c r="AJ5333" s="63"/>
    </row>
    <row r="5334" spans="1:36">
      <c r="A5334" s="1">
        <v>40031</v>
      </c>
      <c r="B5334" s="7" t="s">
        <v>64</v>
      </c>
      <c r="C5334" s="8" t="str">
        <f t="shared" si="1035"/>
        <v>Thur</v>
      </c>
      <c r="F5334" s="9">
        <v>7662.1</v>
      </c>
      <c r="G5334" s="9">
        <v>5280</v>
      </c>
      <c r="H5334" s="61">
        <v>4061.7</v>
      </c>
      <c r="I5334" s="9">
        <v>767.8</v>
      </c>
      <c r="J5334" s="9">
        <v>0</v>
      </c>
      <c r="K5334" s="9">
        <v>14411.5</v>
      </c>
      <c r="L5334" s="16">
        <v>2</v>
      </c>
      <c r="M5334" s="16">
        <v>0</v>
      </c>
      <c r="O5334" s="11">
        <f t="shared" si="1030"/>
        <v>32185.1</v>
      </c>
      <c r="P5334" s="11">
        <v>12112</v>
      </c>
      <c r="Q5334" s="11">
        <f t="shared" si="1029"/>
        <v>2299.5</v>
      </c>
      <c r="S5334" s="11">
        <f t="shared" si="1027"/>
        <v>20073.099999999999</v>
      </c>
      <c r="T5334" s="11">
        <f t="shared" si="1036"/>
        <v>20073.099999999999</v>
      </c>
      <c r="U5334" s="11">
        <f t="shared" si="1037"/>
        <v>27.599999999998545</v>
      </c>
      <c r="V5334" s="11">
        <f t="shared" si="1031"/>
        <v>20071.099999999999</v>
      </c>
      <c r="W5334" s="12">
        <f t="shared" si="1032"/>
        <v>0.99990036416896244</v>
      </c>
      <c r="X5334" s="11">
        <f t="shared" si="1033"/>
        <v>2</v>
      </c>
      <c r="Y5334" s="12">
        <f t="shared" si="1034"/>
        <v>9.9635831037557729E-5</v>
      </c>
      <c r="AG5334" s="63"/>
      <c r="AH5334" s="11"/>
      <c r="AI5334" s="63"/>
      <c r="AJ5334" s="63"/>
    </row>
    <row r="5335" spans="1:36">
      <c r="A5335" s="1">
        <v>40032</v>
      </c>
      <c r="B5335" s="7" t="s">
        <v>64</v>
      </c>
      <c r="C5335" s="8" t="str">
        <f t="shared" si="1035"/>
        <v>Fri</v>
      </c>
      <c r="F5335" s="9">
        <v>6901.9</v>
      </c>
      <c r="G5335" s="9">
        <v>4837.2</v>
      </c>
      <c r="H5335" s="61">
        <v>3957.7</v>
      </c>
      <c r="I5335" s="9">
        <v>712.5</v>
      </c>
      <c r="J5335" s="9">
        <v>0</v>
      </c>
      <c r="K5335" s="9">
        <v>18968.400000000001</v>
      </c>
      <c r="L5335" s="16">
        <v>2</v>
      </c>
      <c r="M5335" s="16">
        <v>0</v>
      </c>
      <c r="O5335" s="11">
        <f t="shared" si="1030"/>
        <v>35379.699999999997</v>
      </c>
      <c r="P5335" s="11">
        <v>16913</v>
      </c>
      <c r="Q5335" s="11">
        <f t="shared" si="1029"/>
        <v>2055.4000000000015</v>
      </c>
      <c r="S5335" s="11">
        <f t="shared" si="1027"/>
        <v>18466.699999999997</v>
      </c>
      <c r="T5335" s="11">
        <f t="shared" si="1036"/>
        <v>18466.699999999997</v>
      </c>
      <c r="U5335" s="11">
        <f t="shared" si="1037"/>
        <v>-1606.4000000000015</v>
      </c>
      <c r="V5335" s="11">
        <f t="shared" si="1031"/>
        <v>18464.699999999997</v>
      </c>
      <c r="W5335" s="12">
        <f t="shared" si="1032"/>
        <v>0.99989169694639546</v>
      </c>
      <c r="X5335" s="11">
        <f t="shared" si="1033"/>
        <v>2</v>
      </c>
      <c r="Y5335" s="12">
        <f t="shared" si="1034"/>
        <v>1.083030536045964E-4</v>
      </c>
      <c r="AG5335" s="63"/>
      <c r="AH5335" s="11"/>
      <c r="AI5335" s="63"/>
      <c r="AJ5335" s="63"/>
    </row>
    <row r="5336" spans="1:36">
      <c r="A5336" s="1">
        <v>40033</v>
      </c>
      <c r="B5336" s="7" t="s">
        <v>64</v>
      </c>
      <c r="C5336" s="8" t="str">
        <f t="shared" si="1035"/>
        <v>Sat</v>
      </c>
      <c r="F5336" s="9">
        <v>6090.2</v>
      </c>
      <c r="G5336" s="9">
        <v>4459.3999999999996</v>
      </c>
      <c r="H5336" s="61">
        <v>3407.5</v>
      </c>
      <c r="I5336" s="9">
        <v>742.6</v>
      </c>
      <c r="J5336" s="9">
        <v>0</v>
      </c>
      <c r="K5336" s="9">
        <v>24049.4</v>
      </c>
      <c r="L5336" s="16">
        <v>2</v>
      </c>
      <c r="M5336" s="16">
        <v>0</v>
      </c>
      <c r="O5336" s="11">
        <f t="shared" si="1030"/>
        <v>38751.1</v>
      </c>
      <c r="P5336" s="11">
        <v>21436</v>
      </c>
      <c r="Q5336" s="11">
        <f t="shared" si="1029"/>
        <v>2613.4000000000015</v>
      </c>
      <c r="S5336" s="11">
        <f t="shared" si="1027"/>
        <v>17315.099999999999</v>
      </c>
      <c r="T5336" s="11">
        <f t="shared" si="1036"/>
        <v>17315.099999999999</v>
      </c>
      <c r="U5336" s="11">
        <f t="shared" si="1037"/>
        <v>-1151.5999999999985</v>
      </c>
      <c r="V5336" s="11">
        <f t="shared" si="1031"/>
        <v>17313.099999999999</v>
      </c>
      <c r="W5336" s="12">
        <f t="shared" si="1032"/>
        <v>0.99988449388106337</v>
      </c>
      <c r="X5336" s="11">
        <f t="shared" si="1033"/>
        <v>2</v>
      </c>
      <c r="Y5336" s="12">
        <f t="shared" si="1034"/>
        <v>1.1550611893665068E-4</v>
      </c>
      <c r="AG5336" s="63"/>
      <c r="AH5336" s="11"/>
      <c r="AI5336" s="63"/>
      <c r="AJ5336" s="63"/>
    </row>
    <row r="5337" spans="1:36">
      <c r="A5337" s="1">
        <v>40034</v>
      </c>
      <c r="B5337" s="7" t="s">
        <v>64</v>
      </c>
      <c r="C5337" s="8" t="str">
        <f t="shared" si="1035"/>
        <v>Sun</v>
      </c>
      <c r="F5337" s="9">
        <v>6228.4</v>
      </c>
      <c r="G5337" s="9">
        <v>4575.3</v>
      </c>
      <c r="H5337" s="61">
        <v>3743</v>
      </c>
      <c r="I5337" s="9">
        <v>744.8</v>
      </c>
      <c r="J5337" s="9">
        <v>0</v>
      </c>
      <c r="K5337" s="9">
        <v>32638.2</v>
      </c>
      <c r="L5337" s="16">
        <v>2</v>
      </c>
      <c r="M5337" s="16">
        <v>0</v>
      </c>
      <c r="O5337" s="11">
        <f t="shared" si="1030"/>
        <v>47931.7</v>
      </c>
      <c r="P5337" s="11">
        <v>30092</v>
      </c>
      <c r="Q5337" s="11">
        <f t="shared" si="1029"/>
        <v>2546.2000000000007</v>
      </c>
      <c r="S5337" s="11">
        <f t="shared" si="1027"/>
        <v>17839.699999999997</v>
      </c>
      <c r="T5337" s="11">
        <f t="shared" si="1036"/>
        <v>17839.699999999997</v>
      </c>
      <c r="U5337" s="11">
        <f t="shared" si="1037"/>
        <v>524.59999999999854</v>
      </c>
      <c r="V5337" s="11">
        <f t="shared" si="1031"/>
        <v>17837.699999999997</v>
      </c>
      <c r="W5337" s="12">
        <f t="shared" si="1032"/>
        <v>0.99988789049143201</v>
      </c>
      <c r="X5337" s="11">
        <f t="shared" si="1033"/>
        <v>2</v>
      </c>
      <c r="Y5337" s="12">
        <f t="shared" si="1034"/>
        <v>1.1210950856796921E-4</v>
      </c>
      <c r="AG5337" s="63"/>
      <c r="AH5337" s="11"/>
      <c r="AI5337" s="63"/>
      <c r="AJ5337" s="63"/>
    </row>
    <row r="5338" spans="1:36">
      <c r="A5338" s="1">
        <v>40035</v>
      </c>
      <c r="B5338" s="7" t="s">
        <v>64</v>
      </c>
      <c r="C5338" s="8" t="str">
        <f t="shared" si="1035"/>
        <v>Mon</v>
      </c>
      <c r="F5338" s="9">
        <v>6839.7</v>
      </c>
      <c r="G5338" s="9">
        <v>4898.8</v>
      </c>
      <c r="H5338" s="61">
        <v>4170.3999999999996</v>
      </c>
      <c r="I5338" s="9">
        <v>749.8</v>
      </c>
      <c r="J5338" s="9">
        <v>0</v>
      </c>
      <c r="K5338" s="9">
        <v>48016.9</v>
      </c>
      <c r="L5338" s="16">
        <v>2</v>
      </c>
      <c r="M5338" s="16">
        <v>0</v>
      </c>
      <c r="O5338" s="11">
        <f t="shared" si="1030"/>
        <v>64677.600000000006</v>
      </c>
      <c r="P5338" s="11">
        <v>44495</v>
      </c>
      <c r="Q5338" s="11">
        <f t="shared" si="1029"/>
        <v>3521.9000000000015</v>
      </c>
      <c r="S5338" s="11">
        <f t="shared" si="1027"/>
        <v>20182.600000000006</v>
      </c>
      <c r="T5338" s="11">
        <f t="shared" si="1036"/>
        <v>20182.600000000006</v>
      </c>
      <c r="U5338" s="11">
        <f t="shared" si="1037"/>
        <v>2342.9000000000087</v>
      </c>
      <c r="V5338" s="11">
        <f t="shared" si="1031"/>
        <v>20180.600000000006</v>
      </c>
      <c r="W5338" s="12">
        <f t="shared" si="1032"/>
        <v>0.99990090473972626</v>
      </c>
      <c r="X5338" s="11">
        <f t="shared" si="1033"/>
        <v>2</v>
      </c>
      <c r="Y5338" s="12">
        <f t="shared" si="1034"/>
        <v>9.9095260273701082E-5</v>
      </c>
      <c r="AG5338" s="63"/>
      <c r="AH5338" s="11"/>
      <c r="AI5338" s="63"/>
      <c r="AJ5338" s="63"/>
    </row>
    <row r="5339" spans="1:36">
      <c r="A5339" s="1">
        <v>40036</v>
      </c>
      <c r="B5339" s="7" t="s">
        <v>64</v>
      </c>
      <c r="C5339" s="8" t="str">
        <f t="shared" si="1035"/>
        <v>Tue</v>
      </c>
      <c r="F5339" s="9">
        <v>6893.1</v>
      </c>
      <c r="G5339" s="9">
        <v>4917.7</v>
      </c>
      <c r="H5339" s="61">
        <v>4201.3999999999996</v>
      </c>
      <c r="I5339" s="9">
        <v>747.3</v>
      </c>
      <c r="J5339" s="9">
        <v>0</v>
      </c>
      <c r="K5339" s="9">
        <v>34769.300000000003</v>
      </c>
      <c r="L5339" s="16">
        <v>2</v>
      </c>
      <c r="M5339" s="16">
        <v>0</v>
      </c>
      <c r="O5339" s="11">
        <f t="shared" si="1030"/>
        <v>51530.8</v>
      </c>
      <c r="P5339" s="11">
        <v>30933</v>
      </c>
      <c r="Q5339" s="11">
        <f t="shared" si="1029"/>
        <v>3836.3000000000029</v>
      </c>
      <c r="S5339" s="11">
        <f t="shared" si="1027"/>
        <v>20597.800000000003</v>
      </c>
      <c r="T5339" s="11">
        <f t="shared" si="1036"/>
        <v>20597.800000000003</v>
      </c>
      <c r="U5339" s="11">
        <f t="shared" si="1037"/>
        <v>415.19999999999709</v>
      </c>
      <c r="V5339" s="11">
        <f t="shared" si="1031"/>
        <v>20595.800000000003</v>
      </c>
      <c r="W5339" s="12">
        <f t="shared" si="1032"/>
        <v>0.99990290225169676</v>
      </c>
      <c r="X5339" s="11">
        <f t="shared" si="1033"/>
        <v>2</v>
      </c>
      <c r="Y5339" s="12">
        <f t="shared" si="1034"/>
        <v>9.7097748303216831E-5</v>
      </c>
      <c r="AG5339" s="63"/>
      <c r="AH5339" s="11"/>
      <c r="AI5339" s="63"/>
      <c r="AJ5339" s="63"/>
    </row>
    <row r="5340" spans="1:36">
      <c r="A5340" s="1">
        <v>40037</v>
      </c>
      <c r="B5340" s="7" t="s">
        <v>64</v>
      </c>
      <c r="C5340" s="8" t="str">
        <f t="shared" si="1035"/>
        <v>Wed</v>
      </c>
      <c r="F5340" s="9">
        <v>7633.2</v>
      </c>
      <c r="G5340" s="9">
        <v>4451.2</v>
      </c>
      <c r="H5340" s="61">
        <v>4459.1000000000004</v>
      </c>
      <c r="I5340" s="9">
        <v>751.5</v>
      </c>
      <c r="J5340" s="9">
        <v>0</v>
      </c>
      <c r="K5340" s="9">
        <v>28482.9</v>
      </c>
      <c r="L5340" s="16">
        <v>2</v>
      </c>
      <c r="M5340" s="16">
        <v>0</v>
      </c>
      <c r="O5340" s="11">
        <f t="shared" si="1030"/>
        <v>45779.9</v>
      </c>
      <c r="P5340" s="11">
        <v>26648</v>
      </c>
      <c r="Q5340" s="11">
        <f t="shared" si="1029"/>
        <v>1834.9000000000015</v>
      </c>
      <c r="S5340" s="11">
        <f t="shared" si="1027"/>
        <v>19131.900000000001</v>
      </c>
      <c r="T5340" s="11">
        <f t="shared" si="1036"/>
        <v>19131.900000000001</v>
      </c>
      <c r="U5340" s="11">
        <f t="shared" si="1037"/>
        <v>-1465.9000000000015</v>
      </c>
      <c r="V5340" s="11">
        <f t="shared" si="1031"/>
        <v>19129.900000000001</v>
      </c>
      <c r="W5340" s="12">
        <f t="shared" si="1032"/>
        <v>0.99989546255207273</v>
      </c>
      <c r="X5340" s="11">
        <f t="shared" si="1033"/>
        <v>2</v>
      </c>
      <c r="Y5340" s="12">
        <f t="shared" si="1034"/>
        <v>1.0453744792728374E-4</v>
      </c>
      <c r="AG5340" s="63"/>
      <c r="AH5340" s="11"/>
      <c r="AI5340" s="63"/>
      <c r="AJ5340" s="63"/>
    </row>
    <row r="5341" spans="1:36">
      <c r="A5341" s="1">
        <v>40038</v>
      </c>
      <c r="B5341" s="7" t="s">
        <v>64</v>
      </c>
      <c r="C5341" s="8" t="str">
        <f t="shared" si="1035"/>
        <v>Thur</v>
      </c>
      <c r="F5341" s="9">
        <v>7700.5</v>
      </c>
      <c r="G5341" s="9">
        <v>4441.7</v>
      </c>
      <c r="H5341" s="61">
        <v>4487.8999999999996</v>
      </c>
      <c r="I5341" s="9">
        <v>765.5</v>
      </c>
      <c r="J5341" s="9">
        <v>0</v>
      </c>
      <c r="K5341" s="9">
        <v>30258.400000000001</v>
      </c>
      <c r="L5341" s="16">
        <v>2</v>
      </c>
      <c r="M5341" s="16">
        <v>0</v>
      </c>
      <c r="O5341" s="11">
        <f t="shared" si="1030"/>
        <v>47656</v>
      </c>
      <c r="P5341" s="11">
        <v>27129</v>
      </c>
      <c r="Q5341" s="11">
        <f t="shared" si="1029"/>
        <v>3129.4000000000015</v>
      </c>
      <c r="S5341" s="11">
        <f t="shared" si="1027"/>
        <v>20527</v>
      </c>
      <c r="T5341" s="11">
        <f t="shared" si="1036"/>
        <v>20527</v>
      </c>
      <c r="U5341" s="11">
        <f t="shared" si="1037"/>
        <v>1395.0999999999985</v>
      </c>
      <c r="V5341" s="11">
        <f t="shared" si="1031"/>
        <v>20525</v>
      </c>
      <c r="W5341" s="12">
        <f t="shared" si="1032"/>
        <v>0.99990256735031913</v>
      </c>
      <c r="X5341" s="11">
        <f t="shared" si="1033"/>
        <v>2</v>
      </c>
      <c r="Y5341" s="12">
        <f t="shared" si="1034"/>
        <v>9.7432649680908069E-5</v>
      </c>
      <c r="AG5341" s="63"/>
      <c r="AH5341" s="11"/>
      <c r="AI5341" s="63"/>
      <c r="AJ5341" s="63"/>
    </row>
    <row r="5342" spans="1:36">
      <c r="A5342" s="1">
        <v>40039</v>
      </c>
      <c r="B5342" s="7" t="s">
        <v>64</v>
      </c>
      <c r="C5342" s="8" t="str">
        <f t="shared" si="1035"/>
        <v>Fri</v>
      </c>
      <c r="F5342" s="9">
        <v>7256.4</v>
      </c>
      <c r="G5342" s="9">
        <v>4249.3</v>
      </c>
      <c r="H5342" s="61">
        <v>4315.7</v>
      </c>
      <c r="I5342" s="9">
        <v>735.5</v>
      </c>
      <c r="J5342" s="9">
        <v>0</v>
      </c>
      <c r="K5342" s="9">
        <v>30064.3</v>
      </c>
      <c r="L5342" s="16">
        <v>2</v>
      </c>
      <c r="M5342" s="16">
        <v>0</v>
      </c>
      <c r="O5342" s="11">
        <f t="shared" si="1030"/>
        <v>46623.199999999997</v>
      </c>
      <c r="P5342" s="11">
        <v>26423</v>
      </c>
      <c r="Q5342" s="11">
        <f t="shared" si="1029"/>
        <v>3641.2999999999993</v>
      </c>
      <c r="S5342" s="11">
        <f t="shared" si="1027"/>
        <v>20200.199999999997</v>
      </c>
      <c r="T5342" s="11">
        <f t="shared" si="1036"/>
        <v>20200.199999999997</v>
      </c>
      <c r="U5342" s="11">
        <f t="shared" si="1037"/>
        <v>-326.80000000000291</v>
      </c>
      <c r="V5342" s="11">
        <f t="shared" si="1031"/>
        <v>20198.199999999997</v>
      </c>
      <c r="W5342" s="12">
        <f t="shared" si="1032"/>
        <v>0.9999009910792962</v>
      </c>
      <c r="X5342" s="11">
        <f t="shared" si="1033"/>
        <v>2</v>
      </c>
      <c r="Y5342" s="12">
        <f t="shared" si="1034"/>
        <v>9.9008920703755421E-5</v>
      </c>
      <c r="AG5342" s="63"/>
      <c r="AH5342" s="11"/>
      <c r="AI5342" s="63"/>
      <c r="AJ5342" s="63"/>
    </row>
    <row r="5343" spans="1:36">
      <c r="A5343" s="1">
        <v>40040</v>
      </c>
      <c r="B5343" s="7" t="s">
        <v>64</v>
      </c>
      <c r="C5343" s="8" t="str">
        <f t="shared" si="1035"/>
        <v>Sat</v>
      </c>
      <c r="F5343" s="9">
        <v>6506</v>
      </c>
      <c r="G5343" s="9">
        <v>3963.5</v>
      </c>
      <c r="H5343" s="61">
        <v>3693.5</v>
      </c>
      <c r="I5343" s="9">
        <v>739.2</v>
      </c>
      <c r="J5343" s="9">
        <v>0</v>
      </c>
      <c r="K5343" s="9">
        <v>18635.8</v>
      </c>
      <c r="L5343" s="16">
        <v>2</v>
      </c>
      <c r="M5343" s="16">
        <v>0</v>
      </c>
      <c r="O5343" s="11">
        <f t="shared" si="1030"/>
        <v>33540</v>
      </c>
      <c r="P5343" s="11">
        <v>16109</v>
      </c>
      <c r="Q5343" s="11">
        <f t="shared" si="1029"/>
        <v>2526.7999999999993</v>
      </c>
      <c r="S5343" s="11">
        <f t="shared" si="1027"/>
        <v>17431</v>
      </c>
      <c r="T5343" s="11">
        <f t="shared" si="1036"/>
        <v>17431</v>
      </c>
      <c r="U5343" s="11">
        <f t="shared" si="1037"/>
        <v>-2769.1999999999971</v>
      </c>
      <c r="V5343" s="11">
        <f t="shared" si="1031"/>
        <v>17429</v>
      </c>
      <c r="W5343" s="12">
        <f t="shared" si="1032"/>
        <v>0.9998852618897367</v>
      </c>
      <c r="X5343" s="11">
        <f t="shared" si="1033"/>
        <v>2</v>
      </c>
      <c r="Y5343" s="12">
        <f t="shared" si="1034"/>
        <v>1.1473811026332397E-4</v>
      </c>
      <c r="AG5343" s="63"/>
      <c r="AH5343" s="11"/>
      <c r="AI5343" s="63"/>
      <c r="AJ5343" s="63"/>
    </row>
    <row r="5344" spans="1:36">
      <c r="A5344" s="1">
        <v>40041</v>
      </c>
      <c r="B5344" s="7" t="s">
        <v>64</v>
      </c>
      <c r="C5344" s="8" t="str">
        <f t="shared" si="1035"/>
        <v>Sun</v>
      </c>
      <c r="F5344" s="9">
        <v>6615.2</v>
      </c>
      <c r="G5344" s="9">
        <v>4159.2</v>
      </c>
      <c r="H5344" s="61">
        <v>3938.6</v>
      </c>
      <c r="I5344" s="9">
        <v>726.7</v>
      </c>
      <c r="J5344" s="9">
        <v>0</v>
      </c>
      <c r="K5344" s="9">
        <v>36404</v>
      </c>
      <c r="L5344" s="16">
        <v>3</v>
      </c>
      <c r="M5344" s="16">
        <v>0</v>
      </c>
      <c r="O5344" s="11">
        <f t="shared" si="1030"/>
        <v>51846.7</v>
      </c>
      <c r="P5344" s="11">
        <v>32892</v>
      </c>
      <c r="Q5344" s="11">
        <f t="shared" si="1029"/>
        <v>3512</v>
      </c>
      <c r="S5344" s="11">
        <f t="shared" si="1027"/>
        <v>18954.699999999997</v>
      </c>
      <c r="T5344" s="11">
        <f t="shared" si="1036"/>
        <v>18954.699999999997</v>
      </c>
      <c r="U5344" s="11">
        <f t="shared" si="1037"/>
        <v>1523.6999999999971</v>
      </c>
      <c r="V5344" s="11">
        <f t="shared" si="1031"/>
        <v>18951.699999999997</v>
      </c>
      <c r="W5344" s="12">
        <f t="shared" si="1032"/>
        <v>0.99984172790917292</v>
      </c>
      <c r="X5344" s="11">
        <f t="shared" si="1033"/>
        <v>3</v>
      </c>
      <c r="Y5344" s="12">
        <f t="shared" si="1034"/>
        <v>1.5827209082707721E-4</v>
      </c>
      <c r="AG5344" s="63"/>
      <c r="AH5344" s="11"/>
      <c r="AI5344" s="63"/>
      <c r="AJ5344" s="63"/>
    </row>
    <row r="5345" spans="1:38">
      <c r="A5345" s="1">
        <v>40042</v>
      </c>
      <c r="B5345" s="7" t="s">
        <v>64</v>
      </c>
      <c r="C5345" s="8" t="str">
        <f t="shared" si="1035"/>
        <v>Mon</v>
      </c>
      <c r="F5345" s="9">
        <v>7153</v>
      </c>
      <c r="G5345" s="9">
        <v>4170.7</v>
      </c>
      <c r="H5345" s="61">
        <v>4563.3999999999996</v>
      </c>
      <c r="I5345" s="9">
        <v>758.8</v>
      </c>
      <c r="J5345" s="9">
        <v>0</v>
      </c>
      <c r="K5345" s="9">
        <v>49566.3</v>
      </c>
      <c r="L5345" s="16">
        <v>5</v>
      </c>
      <c r="M5345" s="16">
        <v>0</v>
      </c>
      <c r="O5345" s="11">
        <f t="shared" si="1030"/>
        <v>66217.200000000012</v>
      </c>
      <c r="P5345" s="11">
        <v>46314</v>
      </c>
      <c r="Q5345" s="11">
        <f t="shared" si="1029"/>
        <v>3252.3000000000029</v>
      </c>
      <c r="S5345" s="11">
        <f t="shared" si="1027"/>
        <v>19903.200000000012</v>
      </c>
      <c r="T5345" s="11">
        <f t="shared" si="1036"/>
        <v>19903.200000000012</v>
      </c>
      <c r="U5345" s="11">
        <f t="shared" si="1037"/>
        <v>948.50000000001455</v>
      </c>
      <c r="V5345" s="11">
        <f t="shared" si="1031"/>
        <v>19898.200000000012</v>
      </c>
      <c r="W5345" s="12">
        <f t="shared" si="1032"/>
        <v>0.99974878411511714</v>
      </c>
      <c r="X5345" s="11">
        <f t="shared" si="1033"/>
        <v>5</v>
      </c>
      <c r="Y5345" s="12">
        <f t="shared" si="1034"/>
        <v>2.5121588488283275E-4</v>
      </c>
      <c r="AG5345" s="63"/>
      <c r="AH5345" s="11"/>
      <c r="AI5345" s="63"/>
      <c r="AJ5345" s="63"/>
    </row>
    <row r="5346" spans="1:38">
      <c r="A5346" s="1">
        <v>40043</v>
      </c>
      <c r="B5346" s="7" t="s">
        <v>64</v>
      </c>
      <c r="C5346" s="8" t="str">
        <f t="shared" si="1035"/>
        <v>Tue</v>
      </c>
      <c r="F5346" s="9">
        <v>8117.4</v>
      </c>
      <c r="G5346" s="9">
        <v>2973</v>
      </c>
      <c r="H5346" s="61">
        <v>4929</v>
      </c>
      <c r="I5346" s="9">
        <v>749.3</v>
      </c>
      <c r="J5346" s="9">
        <v>0</v>
      </c>
      <c r="K5346" s="9">
        <v>48507.1</v>
      </c>
      <c r="L5346" s="16">
        <v>15</v>
      </c>
      <c r="M5346" s="16">
        <v>0</v>
      </c>
      <c r="O5346" s="11">
        <f t="shared" si="1030"/>
        <v>65290.8</v>
      </c>
      <c r="P5346" s="11">
        <v>45241</v>
      </c>
      <c r="Q5346" s="11">
        <f t="shared" si="1029"/>
        <v>3266.0999999999985</v>
      </c>
      <c r="S5346" s="11">
        <f t="shared" si="1027"/>
        <v>20049.800000000003</v>
      </c>
      <c r="T5346" s="11">
        <f t="shared" si="1036"/>
        <v>20049.800000000003</v>
      </c>
      <c r="U5346" s="11">
        <f t="shared" si="1037"/>
        <v>146.59999999999127</v>
      </c>
      <c r="V5346" s="11">
        <f t="shared" si="1031"/>
        <v>20034.800000000003</v>
      </c>
      <c r="W5346" s="12">
        <f t="shared" si="1032"/>
        <v>0.99925186286147494</v>
      </c>
      <c r="X5346" s="11">
        <f t="shared" si="1033"/>
        <v>15</v>
      </c>
      <c r="Y5346" s="12">
        <f t="shared" si="1034"/>
        <v>7.4813713852507244E-4</v>
      </c>
      <c r="AG5346" s="63"/>
      <c r="AH5346" s="11"/>
      <c r="AI5346" s="63"/>
      <c r="AJ5346" s="63"/>
    </row>
    <row r="5347" spans="1:38">
      <c r="A5347" s="1">
        <v>40044</v>
      </c>
      <c r="B5347" s="7" t="s">
        <v>64</v>
      </c>
      <c r="C5347" s="8" t="str">
        <f t="shared" si="1035"/>
        <v>Wed</v>
      </c>
      <c r="F5347" s="9">
        <v>8375.4</v>
      </c>
      <c r="G5347" s="9">
        <v>2821.6</v>
      </c>
      <c r="H5347" s="61">
        <v>4834.8999999999996</v>
      </c>
      <c r="I5347" s="9">
        <v>734.2</v>
      </c>
      <c r="J5347" s="9">
        <v>0</v>
      </c>
      <c r="K5347" s="9">
        <v>44439</v>
      </c>
      <c r="L5347" s="16">
        <v>2</v>
      </c>
      <c r="M5347" s="16">
        <v>0</v>
      </c>
      <c r="O5347" s="11">
        <f t="shared" si="1030"/>
        <v>61207.1</v>
      </c>
      <c r="P5347" s="11">
        <v>42608</v>
      </c>
      <c r="Q5347" s="11">
        <f t="shared" si="1029"/>
        <v>1831</v>
      </c>
      <c r="S5347" s="11">
        <f t="shared" si="1027"/>
        <v>18599.099999999999</v>
      </c>
      <c r="T5347" s="11">
        <f t="shared" si="1036"/>
        <v>18599.099999999999</v>
      </c>
      <c r="U5347" s="11">
        <f t="shared" si="1037"/>
        <v>-1450.7000000000044</v>
      </c>
      <c r="V5347" s="11">
        <f t="shared" si="1031"/>
        <v>18597.099999999999</v>
      </c>
      <c r="W5347" s="12">
        <f t="shared" si="1032"/>
        <v>0.99989246791511421</v>
      </c>
      <c r="X5347" s="11">
        <f t="shared" si="1033"/>
        <v>2</v>
      </c>
      <c r="Y5347" s="12">
        <f t="shared" si="1034"/>
        <v>1.0753208488582782E-4</v>
      </c>
      <c r="AG5347" s="63"/>
      <c r="AH5347" s="11"/>
      <c r="AI5347" s="63"/>
      <c r="AJ5347" s="63"/>
    </row>
    <row r="5348" spans="1:38">
      <c r="A5348" s="1">
        <v>40045</v>
      </c>
      <c r="B5348" s="7" t="s">
        <v>64</v>
      </c>
      <c r="C5348" s="8" t="str">
        <f t="shared" si="1035"/>
        <v>Thur</v>
      </c>
      <c r="F5348" s="9">
        <v>8446.5</v>
      </c>
      <c r="G5348" s="9">
        <v>2503.5</v>
      </c>
      <c r="H5348" s="61">
        <v>4939.3999999999996</v>
      </c>
      <c r="I5348" s="9">
        <v>739.9</v>
      </c>
      <c r="J5348" s="9">
        <v>0</v>
      </c>
      <c r="K5348" s="9">
        <v>40498.1</v>
      </c>
      <c r="L5348" s="16">
        <v>375</v>
      </c>
      <c r="M5348" s="16">
        <v>0</v>
      </c>
      <c r="O5348" s="11">
        <f t="shared" si="1030"/>
        <v>57502.399999999994</v>
      </c>
      <c r="P5348" s="11">
        <v>37742</v>
      </c>
      <c r="Q5348" s="11">
        <f t="shared" si="1029"/>
        <v>2756.0999999999985</v>
      </c>
      <c r="S5348" s="11">
        <f t="shared" si="1027"/>
        <v>19760.399999999994</v>
      </c>
      <c r="T5348" s="11">
        <f t="shared" si="1036"/>
        <v>19760.399999999994</v>
      </c>
      <c r="U5348" s="11">
        <f t="shared" si="1037"/>
        <v>1161.2999999999956</v>
      </c>
      <c r="V5348" s="11">
        <f t="shared" si="1031"/>
        <v>19385.399999999994</v>
      </c>
      <c r="W5348" s="12">
        <f t="shared" si="1032"/>
        <v>0.98102265136333267</v>
      </c>
      <c r="X5348" s="11">
        <f t="shared" si="1033"/>
        <v>375</v>
      </c>
      <c r="Y5348" s="12">
        <f t="shared" si="1034"/>
        <v>1.8977348636667279E-2</v>
      </c>
      <c r="AG5348" s="63"/>
      <c r="AH5348" s="11"/>
      <c r="AI5348" s="63"/>
      <c r="AJ5348" s="63"/>
    </row>
    <row r="5349" spans="1:38">
      <c r="A5349" s="1">
        <v>40046</v>
      </c>
      <c r="B5349" s="7" t="s">
        <v>64</v>
      </c>
      <c r="C5349" s="8" t="str">
        <f t="shared" si="1035"/>
        <v>Fri</v>
      </c>
      <c r="F5349" s="9">
        <v>7941.5</v>
      </c>
      <c r="G5349" s="9">
        <v>2338.6</v>
      </c>
      <c r="H5349" s="61">
        <v>4719.3999999999996</v>
      </c>
      <c r="I5349" s="9">
        <v>761</v>
      </c>
      <c r="J5349" s="9">
        <v>0</v>
      </c>
      <c r="K5349" s="9">
        <v>49867.3</v>
      </c>
      <c r="L5349" s="16">
        <v>2</v>
      </c>
      <c r="M5349" s="16">
        <v>0</v>
      </c>
      <c r="O5349" s="11">
        <f t="shared" si="1030"/>
        <v>65629.8</v>
      </c>
      <c r="P5349" s="11">
        <v>46171</v>
      </c>
      <c r="Q5349" s="11">
        <f t="shared" si="1029"/>
        <v>3696.3000000000029</v>
      </c>
      <c r="S5349" s="11">
        <f t="shared" si="1027"/>
        <v>19458.800000000003</v>
      </c>
      <c r="T5349" s="11">
        <f t="shared" si="1036"/>
        <v>19458.800000000003</v>
      </c>
      <c r="U5349" s="11">
        <f t="shared" si="1037"/>
        <v>-301.59999999999127</v>
      </c>
      <c r="V5349" s="11">
        <f t="shared" si="1031"/>
        <v>19456.800000000003</v>
      </c>
      <c r="W5349" s="12">
        <f t="shared" si="1032"/>
        <v>0.99989721873907944</v>
      </c>
      <c r="X5349" s="11">
        <f t="shared" si="1033"/>
        <v>2</v>
      </c>
      <c r="Y5349" s="12">
        <f t="shared" si="1034"/>
        <v>1.0278126092050896E-4</v>
      </c>
      <c r="AG5349" s="63"/>
      <c r="AH5349" s="11"/>
      <c r="AI5349" s="63"/>
      <c r="AJ5349" s="63"/>
    </row>
    <row r="5350" spans="1:38">
      <c r="A5350" s="1">
        <v>40047</v>
      </c>
      <c r="B5350" s="7" t="s">
        <v>64</v>
      </c>
      <c r="C5350" s="8" t="str">
        <f t="shared" si="1035"/>
        <v>Sat</v>
      </c>
      <c r="F5350" s="9">
        <v>7824.7</v>
      </c>
      <c r="G5350" s="9">
        <v>2267.5</v>
      </c>
      <c r="H5350" s="61">
        <v>4186</v>
      </c>
      <c r="I5350" s="9">
        <v>771.1</v>
      </c>
      <c r="J5350" s="9">
        <v>0</v>
      </c>
      <c r="K5350" s="9">
        <v>48449.3</v>
      </c>
      <c r="L5350" s="16">
        <v>2</v>
      </c>
      <c r="M5350" s="16">
        <v>0</v>
      </c>
      <c r="O5350" s="11">
        <f t="shared" si="1030"/>
        <v>63500.600000000006</v>
      </c>
      <c r="P5350" s="11">
        <v>44995</v>
      </c>
      <c r="Q5350" s="11">
        <f t="shared" si="1029"/>
        <v>3454.3000000000029</v>
      </c>
      <c r="S5350" s="11">
        <f t="shared" si="1027"/>
        <v>18505.600000000006</v>
      </c>
      <c r="T5350" s="11">
        <f t="shared" si="1036"/>
        <v>18505.600000000006</v>
      </c>
      <c r="U5350" s="11">
        <f t="shared" si="1037"/>
        <v>-953.19999999999709</v>
      </c>
      <c r="V5350" s="11">
        <f t="shared" si="1031"/>
        <v>18503.600000000006</v>
      </c>
      <c r="W5350" s="12">
        <f t="shared" si="1032"/>
        <v>0.99989192460660559</v>
      </c>
      <c r="X5350" s="11">
        <f t="shared" si="1033"/>
        <v>2</v>
      </c>
      <c r="Y5350" s="12">
        <f t="shared" si="1034"/>
        <v>1.0807539339443192E-4</v>
      </c>
      <c r="AG5350" s="63"/>
      <c r="AH5350" s="11"/>
      <c r="AI5350" s="63"/>
      <c r="AJ5350" s="63"/>
    </row>
    <row r="5351" spans="1:38">
      <c r="A5351" s="1">
        <v>40048</v>
      </c>
      <c r="B5351" s="7" t="s">
        <v>64</v>
      </c>
      <c r="C5351" s="8" t="str">
        <f t="shared" si="1035"/>
        <v>Sun</v>
      </c>
      <c r="F5351" s="9">
        <v>8182.3</v>
      </c>
      <c r="G5351" s="9">
        <v>2390.6</v>
      </c>
      <c r="H5351" s="61">
        <v>4539.3999999999996</v>
      </c>
      <c r="I5351" s="9">
        <v>749.5</v>
      </c>
      <c r="J5351" s="9">
        <v>0</v>
      </c>
      <c r="K5351" s="9">
        <v>46125.4</v>
      </c>
      <c r="L5351" s="16">
        <v>2</v>
      </c>
      <c r="M5351" s="16">
        <v>0</v>
      </c>
      <c r="O5351" s="11">
        <f t="shared" si="1030"/>
        <v>61989.2</v>
      </c>
      <c r="P5351" s="11">
        <v>42382</v>
      </c>
      <c r="Q5351" s="11">
        <f t="shared" si="1029"/>
        <v>3743.4000000000015</v>
      </c>
      <c r="S5351" s="11">
        <f t="shared" si="1027"/>
        <v>19607.199999999997</v>
      </c>
      <c r="T5351" s="11">
        <f t="shared" si="1036"/>
        <v>19607.199999999997</v>
      </c>
      <c r="U5351" s="11">
        <f t="shared" si="1037"/>
        <v>1101.5999999999913</v>
      </c>
      <c r="V5351" s="11">
        <f t="shared" si="1031"/>
        <v>19605.199999999997</v>
      </c>
      <c r="W5351" s="12">
        <f t="shared" si="1032"/>
        <v>0.99989799665429024</v>
      </c>
      <c r="X5351" s="11">
        <f t="shared" si="1033"/>
        <v>2</v>
      </c>
      <c r="Y5351" s="12">
        <f t="shared" si="1034"/>
        <v>1.020033457097393E-4</v>
      </c>
      <c r="AG5351" s="63"/>
      <c r="AH5351" s="11"/>
      <c r="AI5351" s="63"/>
      <c r="AJ5351" s="63"/>
    </row>
    <row r="5352" spans="1:38">
      <c r="A5352" s="1">
        <v>40049</v>
      </c>
      <c r="B5352" s="7" t="s">
        <v>64</v>
      </c>
      <c r="C5352" s="8" t="str">
        <f t="shared" si="1035"/>
        <v>Mon</v>
      </c>
      <c r="F5352" s="9">
        <v>9152.7999999999993</v>
      </c>
      <c r="G5352" s="9">
        <v>2609.3000000000002</v>
      </c>
      <c r="H5352" s="61">
        <v>5053.5</v>
      </c>
      <c r="I5352" s="9">
        <v>707.6</v>
      </c>
      <c r="J5352" s="9">
        <v>0</v>
      </c>
      <c r="K5352" s="9">
        <v>35340</v>
      </c>
      <c r="L5352" s="16">
        <v>2</v>
      </c>
      <c r="M5352" s="16">
        <v>0</v>
      </c>
      <c r="O5352" s="11">
        <f t="shared" si="1030"/>
        <v>52865.2</v>
      </c>
      <c r="P5352" s="11">
        <v>33227</v>
      </c>
      <c r="Q5352" s="11">
        <f t="shared" si="1029"/>
        <v>2113</v>
      </c>
      <c r="S5352" s="11">
        <f t="shared" si="1027"/>
        <v>19638.199999999997</v>
      </c>
      <c r="T5352" s="11">
        <f t="shared" si="1036"/>
        <v>19638.199999999997</v>
      </c>
      <c r="U5352" s="11">
        <f t="shared" si="1037"/>
        <v>31</v>
      </c>
      <c r="V5352" s="11">
        <f t="shared" si="1031"/>
        <v>19636.199999999997</v>
      </c>
      <c r="W5352" s="12">
        <f t="shared" si="1032"/>
        <v>0.99989815767229173</v>
      </c>
      <c r="X5352" s="11">
        <f t="shared" si="1033"/>
        <v>2</v>
      </c>
      <c r="Y5352" s="12">
        <f t="shared" si="1034"/>
        <v>1.0184232770824211E-4</v>
      </c>
      <c r="AG5352" s="63"/>
      <c r="AH5352" s="11"/>
      <c r="AI5352" s="63"/>
      <c r="AJ5352" s="63"/>
    </row>
    <row r="5353" spans="1:38">
      <c r="A5353" s="1">
        <v>40050</v>
      </c>
      <c r="B5353" s="7" t="s">
        <v>64</v>
      </c>
      <c r="C5353" s="8" t="str">
        <f t="shared" si="1035"/>
        <v>Tue</v>
      </c>
      <c r="F5353" s="9">
        <v>8658.9</v>
      </c>
      <c r="G5353" s="9">
        <v>2563.9</v>
      </c>
      <c r="H5353" s="61">
        <v>4984.3999999999996</v>
      </c>
      <c r="I5353" s="9">
        <v>728.3</v>
      </c>
      <c r="J5353" s="9">
        <v>0</v>
      </c>
      <c r="K5353" s="9">
        <v>51561</v>
      </c>
      <c r="L5353" s="16">
        <v>2</v>
      </c>
      <c r="M5353" s="16">
        <v>0</v>
      </c>
      <c r="O5353" s="11">
        <f t="shared" si="1030"/>
        <v>68498.5</v>
      </c>
      <c r="P5353" s="11">
        <v>48673</v>
      </c>
      <c r="Q5353" s="11">
        <f t="shared" si="1029"/>
        <v>2888</v>
      </c>
      <c r="S5353" s="11">
        <f t="shared" si="1027"/>
        <v>19825.5</v>
      </c>
      <c r="T5353" s="11">
        <f t="shared" si="1036"/>
        <v>19825.5</v>
      </c>
      <c r="U5353" s="11">
        <f t="shared" si="1037"/>
        <v>187.30000000000291</v>
      </c>
      <c r="V5353" s="11">
        <f t="shared" si="1031"/>
        <v>19823.5</v>
      </c>
      <c r="W5353" s="12">
        <f t="shared" si="1032"/>
        <v>0.99989911982043334</v>
      </c>
      <c r="X5353" s="11">
        <f t="shared" si="1033"/>
        <v>2</v>
      </c>
      <c r="Y5353" s="12">
        <f t="shared" si="1034"/>
        <v>1.0088017956671963E-4</v>
      </c>
      <c r="AG5353" s="63"/>
      <c r="AH5353" s="11"/>
      <c r="AI5353" s="63"/>
      <c r="AJ5353" s="63"/>
    </row>
    <row r="5354" spans="1:38">
      <c r="A5354" s="1">
        <v>40051</v>
      </c>
      <c r="B5354" s="7" t="s">
        <v>64</v>
      </c>
      <c r="C5354" s="8" t="str">
        <f t="shared" si="1035"/>
        <v>Wed</v>
      </c>
      <c r="F5354" s="9">
        <v>8773.1</v>
      </c>
      <c r="G5354" s="9">
        <v>2647.6</v>
      </c>
      <c r="H5354" s="61">
        <v>5093.6000000000004</v>
      </c>
      <c r="I5354" s="9">
        <v>726.4</v>
      </c>
      <c r="J5354" s="9">
        <v>0</v>
      </c>
      <c r="K5354" s="9">
        <v>50438.6</v>
      </c>
      <c r="L5354" s="16">
        <v>239</v>
      </c>
      <c r="M5354" s="16">
        <v>0</v>
      </c>
      <c r="O5354" s="11">
        <f t="shared" si="1030"/>
        <v>67918.3</v>
      </c>
      <c r="P5354" s="11">
        <v>48434</v>
      </c>
      <c r="Q5354" s="11">
        <f t="shared" si="1029"/>
        <v>2004.5999999999985</v>
      </c>
      <c r="S5354" s="11">
        <f t="shared" si="1027"/>
        <v>19484.300000000003</v>
      </c>
      <c r="T5354" s="11">
        <f t="shared" si="1036"/>
        <v>19484.300000000003</v>
      </c>
      <c r="U5354" s="11">
        <f t="shared" si="1037"/>
        <v>-341.19999999999709</v>
      </c>
      <c r="V5354" s="11">
        <f t="shared" si="1031"/>
        <v>19245.300000000003</v>
      </c>
      <c r="W5354" s="12">
        <f t="shared" si="1032"/>
        <v>0.98773371381060648</v>
      </c>
      <c r="X5354" s="11">
        <f t="shared" si="1033"/>
        <v>239</v>
      </c>
      <c r="Y5354" s="12">
        <f t="shared" si="1034"/>
        <v>1.2266286189393509E-2</v>
      </c>
      <c r="AG5354" s="63"/>
      <c r="AH5354" s="11"/>
      <c r="AI5354" s="63"/>
      <c r="AJ5354" s="63"/>
    </row>
    <row r="5355" spans="1:38">
      <c r="A5355" s="1">
        <v>40052</v>
      </c>
      <c r="B5355" s="7" t="s">
        <v>64</v>
      </c>
      <c r="C5355" s="8" t="str">
        <f t="shared" si="1035"/>
        <v>Thur</v>
      </c>
      <c r="F5355" s="9">
        <v>8735.5</v>
      </c>
      <c r="G5355" s="9">
        <v>2878.2</v>
      </c>
      <c r="H5355" s="61">
        <v>5138.5</v>
      </c>
      <c r="I5355" s="9">
        <v>694</v>
      </c>
      <c r="J5355" s="9">
        <v>0</v>
      </c>
      <c r="K5355" s="9">
        <v>48647.7</v>
      </c>
      <c r="L5355" s="16">
        <v>2</v>
      </c>
      <c r="M5355" s="16">
        <v>0</v>
      </c>
      <c r="O5355" s="11">
        <f t="shared" si="1030"/>
        <v>66095.899999999994</v>
      </c>
      <c r="P5355" s="11">
        <v>47797</v>
      </c>
      <c r="Q5355" s="11">
        <f t="shared" si="1029"/>
        <v>850.69999999999709</v>
      </c>
      <c r="S5355" s="11">
        <f t="shared" si="1027"/>
        <v>18298.899999999994</v>
      </c>
      <c r="T5355" s="11">
        <f t="shared" si="1036"/>
        <v>18298.899999999994</v>
      </c>
      <c r="U5355" s="11">
        <f t="shared" si="1037"/>
        <v>-1185.4000000000087</v>
      </c>
      <c r="V5355" s="11">
        <f t="shared" si="1031"/>
        <v>18296.899999999994</v>
      </c>
      <c r="W5355" s="12">
        <f t="shared" si="1032"/>
        <v>0.99989070381279754</v>
      </c>
      <c r="X5355" s="11">
        <f t="shared" si="1033"/>
        <v>2</v>
      </c>
      <c r="Y5355" s="12">
        <f t="shared" si="1034"/>
        <v>1.0929618720250948E-4</v>
      </c>
      <c r="AG5355" s="63"/>
      <c r="AH5355" s="11"/>
      <c r="AI5355" s="63"/>
      <c r="AJ5355" s="63"/>
    </row>
    <row r="5356" spans="1:38">
      <c r="A5356" s="1">
        <v>40053</v>
      </c>
      <c r="B5356" s="7" t="s">
        <v>64</v>
      </c>
      <c r="C5356" s="8" t="str">
        <f t="shared" si="1035"/>
        <v>Fri</v>
      </c>
      <c r="F5356" s="9">
        <v>7324.1</v>
      </c>
      <c r="G5356" s="9">
        <v>4265</v>
      </c>
      <c r="H5356" s="61">
        <v>4186.3</v>
      </c>
      <c r="I5356" s="9">
        <v>690.1</v>
      </c>
      <c r="J5356" s="9">
        <v>0</v>
      </c>
      <c r="K5356" s="9">
        <v>35216</v>
      </c>
      <c r="L5356" s="16">
        <v>2</v>
      </c>
      <c r="M5356" s="16">
        <v>0</v>
      </c>
      <c r="O5356" s="11">
        <f t="shared" si="1030"/>
        <v>51683.5</v>
      </c>
      <c r="P5356" s="11">
        <v>34236</v>
      </c>
      <c r="Q5356" s="11">
        <f t="shared" si="1029"/>
        <v>980</v>
      </c>
      <c r="S5356" s="11">
        <f t="shared" si="1027"/>
        <v>17447.5</v>
      </c>
      <c r="T5356" s="11">
        <f t="shared" si="1036"/>
        <v>17447.5</v>
      </c>
      <c r="U5356" s="11">
        <f t="shared" si="1037"/>
        <v>-851.39999999999418</v>
      </c>
      <c r="V5356" s="11">
        <f t="shared" si="1031"/>
        <v>17445.5</v>
      </c>
      <c r="W5356" s="12">
        <f t="shared" si="1032"/>
        <v>0.99988537039690495</v>
      </c>
      <c r="X5356" s="11">
        <f t="shared" si="1033"/>
        <v>2</v>
      </c>
      <c r="Y5356" s="12">
        <f t="shared" si="1034"/>
        <v>1.1462960309499928E-4</v>
      </c>
      <c r="AG5356" s="63"/>
      <c r="AH5356" s="11"/>
      <c r="AI5356" s="63"/>
      <c r="AJ5356" s="63"/>
    </row>
    <row r="5357" spans="1:38">
      <c r="A5357" s="1">
        <v>40054</v>
      </c>
      <c r="B5357" s="7" t="s">
        <v>64</v>
      </c>
      <c r="C5357" s="8" t="str">
        <f t="shared" si="1035"/>
        <v>Sat</v>
      </c>
      <c r="F5357" s="9">
        <v>6485.2</v>
      </c>
      <c r="G5357" s="9">
        <v>3906.9</v>
      </c>
      <c r="H5357" s="61">
        <v>3559.8</v>
      </c>
      <c r="I5357" s="9">
        <v>677.1</v>
      </c>
      <c r="J5357" s="9">
        <v>0</v>
      </c>
      <c r="K5357" s="9">
        <v>48875.9</v>
      </c>
      <c r="L5357" s="16">
        <v>2</v>
      </c>
      <c r="M5357" s="16">
        <v>0</v>
      </c>
      <c r="O5357" s="11">
        <f t="shared" si="1030"/>
        <v>63506.9</v>
      </c>
      <c r="P5357" s="11">
        <v>48094</v>
      </c>
      <c r="Q5357" s="11">
        <f t="shared" si="1029"/>
        <v>781.90000000000146</v>
      </c>
      <c r="S5357" s="11">
        <f t="shared" si="1027"/>
        <v>15412.900000000001</v>
      </c>
      <c r="T5357" s="11">
        <f t="shared" si="1036"/>
        <v>15412.900000000001</v>
      </c>
      <c r="U5357" s="11">
        <f t="shared" si="1037"/>
        <v>-2034.5999999999985</v>
      </c>
      <c r="V5357" s="11">
        <f t="shared" si="1031"/>
        <v>15410.900000000001</v>
      </c>
      <c r="W5357" s="12">
        <f t="shared" si="1032"/>
        <v>0.99987023856639567</v>
      </c>
      <c r="X5357" s="11">
        <f t="shared" si="1033"/>
        <v>2</v>
      </c>
      <c r="Y5357" s="12">
        <f t="shared" si="1034"/>
        <v>1.2976143360431846E-4</v>
      </c>
      <c r="AG5357" s="63"/>
      <c r="AH5357" s="11"/>
      <c r="AI5357" s="63"/>
      <c r="AJ5357" s="63"/>
    </row>
    <row r="5358" spans="1:38">
      <c r="A5358" s="1">
        <v>40055</v>
      </c>
      <c r="B5358" s="7" t="s">
        <v>64</v>
      </c>
      <c r="C5358" s="8" t="str">
        <f t="shared" si="1035"/>
        <v>Sun</v>
      </c>
      <c r="F5358" s="9">
        <v>6966.8</v>
      </c>
      <c r="G5358" s="9">
        <v>4314.1000000000004</v>
      </c>
      <c r="H5358" s="61">
        <v>4057.8</v>
      </c>
      <c r="I5358" s="9">
        <v>682.1</v>
      </c>
      <c r="J5358" s="9">
        <v>0</v>
      </c>
      <c r="K5358" s="9">
        <v>48953.8</v>
      </c>
      <c r="L5358" s="16">
        <v>0</v>
      </c>
      <c r="M5358" s="16">
        <v>0</v>
      </c>
      <c r="O5358" s="11">
        <f t="shared" si="1030"/>
        <v>64974.600000000006</v>
      </c>
      <c r="P5358" s="11">
        <v>47935</v>
      </c>
      <c r="Q5358" s="11">
        <f t="shared" si="1029"/>
        <v>1018.8000000000029</v>
      </c>
      <c r="S5358" s="11">
        <f t="shared" si="1027"/>
        <v>17039.600000000006</v>
      </c>
      <c r="T5358" s="11">
        <f t="shared" si="1036"/>
        <v>17039.600000000006</v>
      </c>
      <c r="U5358" s="11">
        <f t="shared" si="1037"/>
        <v>1626.7000000000044</v>
      </c>
      <c r="V5358" s="11">
        <f t="shared" si="1031"/>
        <v>17039.600000000006</v>
      </c>
      <c r="W5358" s="12">
        <f t="shared" si="1032"/>
        <v>1</v>
      </c>
      <c r="X5358" s="11">
        <f t="shared" si="1033"/>
        <v>0</v>
      </c>
      <c r="Y5358" s="12">
        <f t="shared" si="1034"/>
        <v>0</v>
      </c>
      <c r="AG5358" s="63"/>
      <c r="AH5358" s="11"/>
      <c r="AI5358" s="63"/>
      <c r="AJ5358" s="63"/>
    </row>
    <row r="5359" spans="1:38">
      <c r="A5359" s="1">
        <v>40056</v>
      </c>
      <c r="B5359" s="7" t="s">
        <v>64</v>
      </c>
      <c r="C5359" s="8" t="str">
        <f t="shared" si="1035"/>
        <v>Mon</v>
      </c>
      <c r="F5359" s="9">
        <v>8298.7999999999993</v>
      </c>
      <c r="G5359" s="9">
        <v>4986.3999999999996</v>
      </c>
      <c r="H5359" s="61">
        <v>4739.8</v>
      </c>
      <c r="I5359" s="9">
        <v>664.8</v>
      </c>
      <c r="J5359" s="9">
        <v>0</v>
      </c>
      <c r="K5359" s="9">
        <v>38885.800000000003</v>
      </c>
      <c r="L5359" s="16">
        <v>-11</v>
      </c>
      <c r="M5359" s="16">
        <v>0</v>
      </c>
      <c r="O5359" s="11">
        <f t="shared" si="1030"/>
        <v>57564.600000000006</v>
      </c>
      <c r="P5359" s="11">
        <v>36609</v>
      </c>
      <c r="Q5359" s="11">
        <f t="shared" si="1029"/>
        <v>2276.8000000000029</v>
      </c>
      <c r="S5359" s="11">
        <f t="shared" si="1027"/>
        <v>20955.600000000006</v>
      </c>
      <c r="T5359" s="11">
        <f t="shared" si="1036"/>
        <v>20955.600000000006</v>
      </c>
      <c r="U5359" s="11">
        <f t="shared" si="1037"/>
        <v>3916</v>
      </c>
      <c r="V5359" s="11">
        <f t="shared" si="1031"/>
        <v>20966.600000000006</v>
      </c>
      <c r="W5359" s="12">
        <f t="shared" si="1032"/>
        <v>1.0005249193532995</v>
      </c>
      <c r="X5359" s="11">
        <f t="shared" si="1033"/>
        <v>-11</v>
      </c>
      <c r="Y5359" s="12">
        <f t="shared" si="1034"/>
        <v>-5.2491935329935656E-4</v>
      </c>
      <c r="AG5359" s="63"/>
      <c r="AH5359" s="11"/>
      <c r="AI5359" s="63"/>
      <c r="AJ5359" s="63"/>
      <c r="AK5359" s="63"/>
      <c r="AL5359" s="63"/>
    </row>
    <row r="5360" spans="1:38">
      <c r="A5360" s="1">
        <v>40057</v>
      </c>
      <c r="B5360" s="7" t="s">
        <v>65</v>
      </c>
      <c r="C5360" s="8" t="str">
        <f t="shared" si="1035"/>
        <v>Tue</v>
      </c>
      <c r="F5360" s="9">
        <v>8442</v>
      </c>
      <c r="G5360" s="9">
        <v>5033.3999999999996</v>
      </c>
      <c r="H5360" s="61">
        <v>4950.8</v>
      </c>
      <c r="I5360" s="9">
        <v>684</v>
      </c>
      <c r="J5360" s="9">
        <v>75.5</v>
      </c>
      <c r="K5360" s="9">
        <v>38427.5</v>
      </c>
      <c r="L5360" s="16">
        <v>2</v>
      </c>
      <c r="M5360" s="16"/>
      <c r="O5360" s="11">
        <f t="shared" si="1030"/>
        <v>57615.199999999997</v>
      </c>
      <c r="P5360" s="11">
        <v>36097</v>
      </c>
      <c r="Q5360" s="11">
        <f t="shared" si="1029"/>
        <v>2330.5</v>
      </c>
      <c r="S5360" s="11">
        <f t="shared" si="1027"/>
        <v>21518.199999999997</v>
      </c>
      <c r="T5360" s="11">
        <f t="shared" ref="T5360:T5389" si="1038">SUM(L5360:M5360,V5360)</f>
        <v>21518.199999999997</v>
      </c>
      <c r="U5360" s="11">
        <f t="shared" ref="U5360:U5389" si="1039">S5360-S5359</f>
        <v>562.59999999999127</v>
      </c>
      <c r="V5360" s="11">
        <f t="shared" ref="V5360:V5389" si="1040">SUM(F5360:K5360)-P5360</f>
        <v>21516.199999999997</v>
      </c>
      <c r="W5360" s="12">
        <f t="shared" ref="W5360:W5389" si="1041">V5360/S5360</f>
        <v>0.9999070554228513</v>
      </c>
      <c r="X5360" s="11">
        <f t="shared" ref="X5360:X5389" si="1042">SUM(L5360:M5360)</f>
        <v>2</v>
      </c>
      <c r="Y5360" s="12">
        <f t="shared" ref="Y5360:Y5389" si="1043">X5360/S5360</f>
        <v>9.2944577148646281E-5</v>
      </c>
      <c r="AG5360" s="63"/>
      <c r="AH5360" s="11"/>
      <c r="AI5360" s="63"/>
      <c r="AJ5360" s="63"/>
      <c r="AK5360" s="63"/>
      <c r="AL5360" s="63"/>
    </row>
    <row r="5361" spans="1:38">
      <c r="A5361" s="1">
        <v>40058</v>
      </c>
      <c r="B5361" s="7" t="s">
        <v>65</v>
      </c>
      <c r="C5361" s="8" t="str">
        <f t="shared" si="1035"/>
        <v>Wed</v>
      </c>
      <c r="F5361" s="9">
        <v>7793.6</v>
      </c>
      <c r="G5361" s="9">
        <v>4919.2</v>
      </c>
      <c r="H5361" s="61">
        <v>4842.6000000000004</v>
      </c>
      <c r="I5361" s="9">
        <v>674.6</v>
      </c>
      <c r="J5361" s="9">
        <v>572</v>
      </c>
      <c r="K5361" s="9">
        <v>41494.199999999997</v>
      </c>
      <c r="L5361" s="16">
        <v>2</v>
      </c>
      <c r="M5361" s="16"/>
      <c r="O5361" s="11">
        <f t="shared" si="1030"/>
        <v>60298.2</v>
      </c>
      <c r="P5361" s="11">
        <v>39437</v>
      </c>
      <c r="Q5361" s="11">
        <f t="shared" si="1029"/>
        <v>2057.1999999999971</v>
      </c>
      <c r="S5361" s="11">
        <f t="shared" si="1027"/>
        <v>20861.199999999997</v>
      </c>
      <c r="T5361" s="11">
        <f t="shared" si="1038"/>
        <v>20861.199999999997</v>
      </c>
      <c r="U5361" s="11">
        <f t="shared" si="1039"/>
        <v>-657</v>
      </c>
      <c r="V5361" s="11">
        <f t="shared" si="1040"/>
        <v>20859.199999999997</v>
      </c>
      <c r="W5361" s="12">
        <f t="shared" si="1041"/>
        <v>0.99990412823806873</v>
      </c>
      <c r="X5361" s="11">
        <f t="shared" si="1042"/>
        <v>2</v>
      </c>
      <c r="Y5361" s="12">
        <f t="shared" si="1043"/>
        <v>9.5871761931240788E-5</v>
      </c>
      <c r="AG5361" s="63"/>
      <c r="AH5361" s="11"/>
      <c r="AI5361" s="63"/>
      <c r="AJ5361" s="63"/>
      <c r="AK5361" s="63"/>
      <c r="AL5361" s="63"/>
    </row>
    <row r="5362" spans="1:38">
      <c r="A5362" s="1">
        <v>40059</v>
      </c>
      <c r="B5362" s="7" t="s">
        <v>65</v>
      </c>
      <c r="C5362" s="8" t="str">
        <f t="shared" si="1035"/>
        <v>Thur</v>
      </c>
      <c r="F5362" s="9">
        <v>7512.1</v>
      </c>
      <c r="G5362" s="9">
        <v>4791.6000000000004</v>
      </c>
      <c r="H5362" s="61">
        <v>4626.3999999999996</v>
      </c>
      <c r="I5362" s="9">
        <v>680.8</v>
      </c>
      <c r="J5362" s="9">
        <v>651.20000000000005</v>
      </c>
      <c r="K5362" s="9">
        <v>52349.4</v>
      </c>
      <c r="L5362" s="16">
        <v>2</v>
      </c>
      <c r="M5362" s="16"/>
      <c r="O5362" s="11">
        <f t="shared" si="1030"/>
        <v>70613.5</v>
      </c>
      <c r="P5362" s="11">
        <v>50203</v>
      </c>
      <c r="Q5362" s="11">
        <f t="shared" si="1029"/>
        <v>2146.4000000000015</v>
      </c>
      <c r="S5362" s="11">
        <f t="shared" si="1027"/>
        <v>20410.5</v>
      </c>
      <c r="T5362" s="11">
        <f t="shared" si="1038"/>
        <v>20410.5</v>
      </c>
      <c r="U5362" s="11">
        <f t="shared" si="1039"/>
        <v>-450.69999999999709</v>
      </c>
      <c r="V5362" s="11">
        <f t="shared" si="1040"/>
        <v>20408.5</v>
      </c>
      <c r="W5362" s="12">
        <f t="shared" si="1041"/>
        <v>0.99990201121971534</v>
      </c>
      <c r="X5362" s="11">
        <f t="shared" si="1042"/>
        <v>2</v>
      </c>
      <c r="Y5362" s="12">
        <f t="shared" si="1043"/>
        <v>9.79887802846574E-5</v>
      </c>
      <c r="AG5362" s="63"/>
      <c r="AH5362" s="11"/>
      <c r="AI5362" s="63"/>
      <c r="AJ5362" s="63"/>
      <c r="AK5362" s="63"/>
      <c r="AL5362" s="63"/>
    </row>
    <row r="5363" spans="1:38">
      <c r="A5363" s="1">
        <v>40060</v>
      </c>
      <c r="B5363" s="7" t="s">
        <v>65</v>
      </c>
      <c r="C5363" s="8" t="str">
        <f t="shared" si="1035"/>
        <v>Fri</v>
      </c>
      <c r="F5363" s="9">
        <v>7125.2</v>
      </c>
      <c r="G5363" s="9">
        <v>4462.8</v>
      </c>
      <c r="H5363" s="61">
        <v>4240.2</v>
      </c>
      <c r="I5363" s="9">
        <v>688.4</v>
      </c>
      <c r="J5363" s="9">
        <v>653.79999999999995</v>
      </c>
      <c r="K5363" s="9">
        <v>51778.6</v>
      </c>
      <c r="L5363" s="16">
        <v>2</v>
      </c>
      <c r="M5363" s="16"/>
      <c r="O5363" s="11">
        <f t="shared" si="1030"/>
        <v>68951</v>
      </c>
      <c r="P5363" s="11">
        <v>49791</v>
      </c>
      <c r="Q5363" s="11">
        <f t="shared" si="1029"/>
        <v>1987.5999999999985</v>
      </c>
      <c r="S5363" s="11">
        <f t="shared" si="1027"/>
        <v>19160</v>
      </c>
      <c r="T5363" s="11">
        <f t="shared" si="1038"/>
        <v>19160</v>
      </c>
      <c r="U5363" s="11">
        <f t="shared" si="1039"/>
        <v>-1250.5</v>
      </c>
      <c r="V5363" s="11">
        <f t="shared" si="1040"/>
        <v>19158</v>
      </c>
      <c r="W5363" s="12">
        <f t="shared" si="1041"/>
        <v>0.99989561586638831</v>
      </c>
      <c r="X5363" s="11">
        <f t="shared" si="1042"/>
        <v>2</v>
      </c>
      <c r="Y5363" s="12">
        <f t="shared" si="1043"/>
        <v>1.0438413361169103E-4</v>
      </c>
      <c r="AG5363" s="63"/>
      <c r="AH5363" s="11"/>
      <c r="AI5363" s="63"/>
      <c r="AJ5363" s="63"/>
      <c r="AK5363" s="63"/>
      <c r="AL5363" s="63"/>
    </row>
    <row r="5364" spans="1:38">
      <c r="A5364" s="1">
        <v>40061</v>
      </c>
      <c r="B5364" s="7" t="s">
        <v>65</v>
      </c>
      <c r="C5364" s="8" t="str">
        <f t="shared" si="1035"/>
        <v>Sat</v>
      </c>
      <c r="F5364" s="9">
        <v>5931.7</v>
      </c>
      <c r="G5364" s="9">
        <v>3910.7</v>
      </c>
      <c r="H5364" s="61">
        <v>3319.1</v>
      </c>
      <c r="I5364" s="9">
        <v>690.6</v>
      </c>
      <c r="J5364" s="9">
        <v>450.6</v>
      </c>
      <c r="K5364" s="9">
        <v>50525.2</v>
      </c>
      <c r="L5364" s="16">
        <v>3</v>
      </c>
      <c r="M5364" s="16"/>
      <c r="O5364" s="11">
        <f t="shared" si="1030"/>
        <v>64830.899999999994</v>
      </c>
      <c r="P5364" s="11">
        <v>49757</v>
      </c>
      <c r="Q5364" s="11">
        <f t="shared" si="1029"/>
        <v>768.19999999999709</v>
      </c>
      <c r="S5364" s="11">
        <f t="shared" si="1027"/>
        <v>15073.899999999994</v>
      </c>
      <c r="T5364" s="11">
        <f t="shared" si="1038"/>
        <v>15073.899999999994</v>
      </c>
      <c r="U5364" s="11">
        <f t="shared" si="1039"/>
        <v>-4086.1000000000058</v>
      </c>
      <c r="V5364" s="11">
        <f t="shared" si="1040"/>
        <v>15070.899999999994</v>
      </c>
      <c r="W5364" s="12">
        <f t="shared" si="1041"/>
        <v>0.99980098050272326</v>
      </c>
      <c r="X5364" s="11">
        <f t="shared" si="1042"/>
        <v>3</v>
      </c>
      <c r="Y5364" s="12">
        <f t="shared" si="1043"/>
        <v>1.9901949727674996E-4</v>
      </c>
      <c r="AG5364" s="63"/>
      <c r="AH5364" s="11"/>
      <c r="AI5364" s="63"/>
      <c r="AJ5364" s="63"/>
      <c r="AK5364" s="63"/>
      <c r="AL5364" s="63"/>
    </row>
    <row r="5365" spans="1:38">
      <c r="A5365" s="1">
        <v>40062</v>
      </c>
      <c r="B5365" s="7" t="s">
        <v>65</v>
      </c>
      <c r="C5365" s="8" t="str">
        <f t="shared" si="1035"/>
        <v>Sun</v>
      </c>
      <c r="F5365" s="9">
        <v>5697.6</v>
      </c>
      <c r="G5365" s="9">
        <v>3915.3</v>
      </c>
      <c r="H5365" s="61">
        <v>3304</v>
      </c>
      <c r="I5365" s="9">
        <v>678</v>
      </c>
      <c r="J5365" s="9">
        <v>388.8</v>
      </c>
      <c r="K5365" s="9">
        <v>51381.9</v>
      </c>
      <c r="L5365" s="16">
        <v>2</v>
      </c>
      <c r="M5365" s="16"/>
      <c r="O5365" s="11">
        <f t="shared" si="1030"/>
        <v>65367.600000000006</v>
      </c>
      <c r="P5365" s="11">
        <v>50630</v>
      </c>
      <c r="Q5365" s="11">
        <f t="shared" si="1029"/>
        <v>751.90000000000146</v>
      </c>
      <c r="S5365" s="11">
        <f t="shared" ref="S5365:S5389" si="1044">O5365-P5365</f>
        <v>14737.600000000006</v>
      </c>
      <c r="T5365" s="11">
        <f t="shared" si="1038"/>
        <v>14737.600000000006</v>
      </c>
      <c r="U5365" s="11">
        <f t="shared" si="1039"/>
        <v>-336.29999999998836</v>
      </c>
      <c r="V5365" s="11">
        <f t="shared" si="1040"/>
        <v>14735.600000000006</v>
      </c>
      <c r="W5365" s="12">
        <f t="shared" si="1041"/>
        <v>0.99986429269351862</v>
      </c>
      <c r="X5365" s="11">
        <f t="shared" si="1042"/>
        <v>2</v>
      </c>
      <c r="Y5365" s="12">
        <f t="shared" si="1043"/>
        <v>1.357073064813809E-4</v>
      </c>
      <c r="AG5365" s="63"/>
      <c r="AH5365" s="11"/>
      <c r="AI5365" s="63"/>
      <c r="AJ5365" s="63"/>
      <c r="AK5365" s="63"/>
      <c r="AL5365" s="63"/>
    </row>
    <row r="5366" spans="1:38">
      <c r="A5366" s="1">
        <v>40063</v>
      </c>
      <c r="B5366" s="7" t="s">
        <v>65</v>
      </c>
      <c r="C5366" s="8" t="str">
        <f t="shared" si="1035"/>
        <v>Mon</v>
      </c>
      <c r="F5366" s="9">
        <v>6702.5</v>
      </c>
      <c r="G5366" s="9">
        <v>4398.7</v>
      </c>
      <c r="H5366" s="61">
        <v>4178.3999999999996</v>
      </c>
      <c r="I5366" s="9">
        <v>668.8</v>
      </c>
      <c r="J5366" s="9">
        <v>591.5</v>
      </c>
      <c r="K5366" s="9">
        <v>49529.2</v>
      </c>
      <c r="L5366" s="16">
        <v>2</v>
      </c>
      <c r="M5366" s="16"/>
      <c r="O5366" s="11">
        <f t="shared" si="1030"/>
        <v>66071.100000000006</v>
      </c>
      <c r="P5366" s="11">
        <v>48704</v>
      </c>
      <c r="Q5366" s="11">
        <f t="shared" si="1029"/>
        <v>825.19999999999709</v>
      </c>
      <c r="S5366" s="11">
        <f t="shared" si="1044"/>
        <v>17367.100000000006</v>
      </c>
      <c r="T5366" s="11">
        <f t="shared" si="1038"/>
        <v>17367.100000000006</v>
      </c>
      <c r="U5366" s="11">
        <f t="shared" si="1039"/>
        <v>2629.5</v>
      </c>
      <c r="V5366" s="11">
        <f t="shared" si="1040"/>
        <v>17365.100000000006</v>
      </c>
      <c r="W5366" s="12">
        <f t="shared" si="1041"/>
        <v>0.9998848397256882</v>
      </c>
      <c r="X5366" s="11">
        <f t="shared" si="1042"/>
        <v>2</v>
      </c>
      <c r="Y5366" s="12">
        <f t="shared" si="1043"/>
        <v>1.1516027431177337E-4</v>
      </c>
      <c r="AG5366" s="63"/>
      <c r="AH5366" s="11"/>
      <c r="AI5366" s="63"/>
      <c r="AJ5366" s="63"/>
      <c r="AK5366" s="63"/>
      <c r="AL5366" s="63"/>
    </row>
    <row r="5367" spans="1:38">
      <c r="A5367" s="1">
        <v>40064</v>
      </c>
      <c r="B5367" s="7" t="s">
        <v>65</v>
      </c>
      <c r="C5367" s="8" t="str">
        <f t="shared" si="1035"/>
        <v>Tue</v>
      </c>
      <c r="F5367" s="9">
        <v>7506.6</v>
      </c>
      <c r="G5367" s="9">
        <v>4787.1000000000004</v>
      </c>
      <c r="H5367" s="61">
        <v>4832.8999999999996</v>
      </c>
      <c r="I5367" s="9">
        <v>701.2</v>
      </c>
      <c r="J5367" s="9">
        <v>692</v>
      </c>
      <c r="K5367" s="9">
        <v>49476.5</v>
      </c>
      <c r="L5367" s="16">
        <v>2</v>
      </c>
      <c r="M5367" s="16"/>
      <c r="O5367" s="11">
        <f t="shared" si="1030"/>
        <v>67998.3</v>
      </c>
      <c r="P5367" s="11">
        <v>48610</v>
      </c>
      <c r="Q5367" s="11">
        <f t="shared" si="1029"/>
        <v>866.5</v>
      </c>
      <c r="S5367" s="11">
        <f t="shared" si="1044"/>
        <v>19388.300000000003</v>
      </c>
      <c r="T5367" s="11">
        <f t="shared" si="1038"/>
        <v>19388.300000000003</v>
      </c>
      <c r="U5367" s="11">
        <f t="shared" si="1039"/>
        <v>2021.1999999999971</v>
      </c>
      <c r="V5367" s="11">
        <f t="shared" si="1040"/>
        <v>19386.300000000003</v>
      </c>
      <c r="W5367" s="12">
        <f t="shared" si="1041"/>
        <v>0.99989684500446141</v>
      </c>
      <c r="X5367" s="11">
        <f t="shared" si="1042"/>
        <v>2</v>
      </c>
      <c r="Y5367" s="12">
        <f t="shared" si="1043"/>
        <v>1.0315499553854642E-4</v>
      </c>
      <c r="AG5367" s="63"/>
      <c r="AH5367" s="11"/>
      <c r="AI5367" s="63"/>
      <c r="AJ5367" s="63"/>
      <c r="AK5367" s="63"/>
      <c r="AL5367" s="63"/>
    </row>
    <row r="5368" spans="1:38">
      <c r="A5368" s="1">
        <v>40065</v>
      </c>
      <c r="B5368" s="7" t="s">
        <v>65</v>
      </c>
      <c r="C5368" s="8" t="str">
        <f t="shared" si="1035"/>
        <v>Wed</v>
      </c>
      <c r="F5368" s="9">
        <v>7692.9</v>
      </c>
      <c r="G5368" s="9">
        <v>4795.3999999999996</v>
      </c>
      <c r="H5368" s="61">
        <v>4773.1000000000004</v>
      </c>
      <c r="I5368" s="9">
        <v>707</v>
      </c>
      <c r="J5368" s="9">
        <v>683.7</v>
      </c>
      <c r="K5368" s="9">
        <v>50162.7</v>
      </c>
      <c r="L5368" s="16">
        <v>2</v>
      </c>
      <c r="M5368" s="16"/>
      <c r="O5368" s="11">
        <f t="shared" si="1030"/>
        <v>68816.800000000003</v>
      </c>
      <c r="P5368" s="11">
        <v>49255</v>
      </c>
      <c r="Q5368" s="11">
        <f t="shared" si="1029"/>
        <v>907.69999999999709</v>
      </c>
      <c r="S5368" s="11">
        <f t="shared" si="1044"/>
        <v>19561.800000000003</v>
      </c>
      <c r="T5368" s="11">
        <f t="shared" si="1038"/>
        <v>19561.800000000003</v>
      </c>
      <c r="U5368" s="11">
        <f t="shared" si="1039"/>
        <v>173.5</v>
      </c>
      <c r="V5368" s="11">
        <f t="shared" si="1040"/>
        <v>19559.800000000003</v>
      </c>
      <c r="W5368" s="12">
        <f t="shared" si="1041"/>
        <v>0.99989775991984375</v>
      </c>
      <c r="X5368" s="11">
        <f t="shared" si="1042"/>
        <v>2</v>
      </c>
      <c r="Y5368" s="12">
        <f t="shared" si="1043"/>
        <v>1.0224008015622283E-4</v>
      </c>
      <c r="AG5368" s="63"/>
      <c r="AH5368" s="11"/>
      <c r="AI5368" s="63"/>
      <c r="AJ5368" s="63"/>
      <c r="AK5368" s="63"/>
      <c r="AL5368" s="63"/>
    </row>
    <row r="5369" spans="1:38">
      <c r="A5369" s="1">
        <v>40066</v>
      </c>
      <c r="B5369" s="7" t="s">
        <v>65</v>
      </c>
      <c r="C5369" s="8" t="str">
        <f t="shared" si="1035"/>
        <v>Thur</v>
      </c>
      <c r="F5369" s="9">
        <v>8213.4</v>
      </c>
      <c r="G5369" s="9">
        <v>5070.3999999999996</v>
      </c>
      <c r="H5369" s="61">
        <v>4983.6000000000004</v>
      </c>
      <c r="I5369" s="9">
        <v>718.5</v>
      </c>
      <c r="J5369" s="9">
        <v>774.4</v>
      </c>
      <c r="K5369" s="9">
        <v>51165.9</v>
      </c>
      <c r="L5369" s="16">
        <v>2</v>
      </c>
      <c r="M5369" s="16"/>
      <c r="O5369" s="11">
        <f t="shared" si="1030"/>
        <v>70928.200000000012</v>
      </c>
      <c r="P5369" s="11">
        <v>48740</v>
      </c>
      <c r="Q5369" s="11">
        <f t="shared" si="1029"/>
        <v>2425.9000000000015</v>
      </c>
      <c r="S5369" s="11">
        <f t="shared" si="1044"/>
        <v>22188.200000000012</v>
      </c>
      <c r="T5369" s="11">
        <f t="shared" si="1038"/>
        <v>22188.200000000012</v>
      </c>
      <c r="U5369" s="11">
        <f t="shared" si="1039"/>
        <v>2626.4000000000087</v>
      </c>
      <c r="V5369" s="11">
        <f t="shared" si="1040"/>
        <v>22186.200000000012</v>
      </c>
      <c r="W5369" s="12">
        <f t="shared" si="1041"/>
        <v>0.99990986199872001</v>
      </c>
      <c r="X5369" s="11">
        <f t="shared" si="1042"/>
        <v>2</v>
      </c>
      <c r="Y5369" s="12">
        <f t="shared" si="1043"/>
        <v>9.0138001279959574E-5</v>
      </c>
      <c r="AG5369" s="63"/>
      <c r="AH5369" s="11"/>
      <c r="AI5369" s="63"/>
      <c r="AJ5369" s="63"/>
      <c r="AK5369" s="63"/>
      <c r="AL5369" s="63"/>
    </row>
    <row r="5370" spans="1:38">
      <c r="A5370" s="1">
        <v>40067</v>
      </c>
      <c r="B5370" s="7" t="s">
        <v>65</v>
      </c>
      <c r="C5370" s="8" t="str">
        <f t="shared" si="1035"/>
        <v>Fri</v>
      </c>
      <c r="F5370" s="9">
        <v>7457.1</v>
      </c>
      <c r="G5370" s="9">
        <v>4569.8</v>
      </c>
      <c r="H5370" s="61">
        <v>4331</v>
      </c>
      <c r="I5370" s="9">
        <v>697.4</v>
      </c>
      <c r="J5370" s="9">
        <v>667.4</v>
      </c>
      <c r="K5370" s="9">
        <v>30519.5</v>
      </c>
      <c r="L5370" s="16">
        <v>2</v>
      </c>
      <c r="M5370" s="16"/>
      <c r="O5370" s="11">
        <f t="shared" si="1030"/>
        <v>48244.200000000004</v>
      </c>
      <c r="P5370" s="11">
        <v>28541</v>
      </c>
      <c r="Q5370" s="11">
        <f t="shared" si="1029"/>
        <v>1978.5</v>
      </c>
      <c r="S5370" s="11">
        <f t="shared" si="1044"/>
        <v>19703.200000000004</v>
      </c>
      <c r="T5370" s="11">
        <f t="shared" si="1038"/>
        <v>19703.200000000004</v>
      </c>
      <c r="U5370" s="11">
        <f t="shared" si="1039"/>
        <v>-2485.0000000000073</v>
      </c>
      <c r="V5370" s="11">
        <f t="shared" si="1040"/>
        <v>19701.200000000004</v>
      </c>
      <c r="W5370" s="12">
        <f t="shared" si="1041"/>
        <v>0.99989849364570227</v>
      </c>
      <c r="X5370" s="11">
        <f t="shared" si="1042"/>
        <v>2</v>
      </c>
      <c r="Y5370" s="12">
        <f t="shared" si="1043"/>
        <v>1.0150635429777902E-4</v>
      </c>
      <c r="AG5370" s="63"/>
      <c r="AH5370" s="11"/>
      <c r="AI5370" s="63"/>
      <c r="AJ5370" s="63"/>
      <c r="AK5370" s="63"/>
      <c r="AL5370" s="63"/>
    </row>
    <row r="5371" spans="1:38">
      <c r="A5371" s="1">
        <v>40068</v>
      </c>
      <c r="B5371" s="7" t="s">
        <v>65</v>
      </c>
      <c r="C5371" s="8" t="str">
        <f t="shared" si="1035"/>
        <v>Sat</v>
      </c>
      <c r="F5371" s="9">
        <v>6739.7</v>
      </c>
      <c r="G5371" s="9">
        <v>4276.2</v>
      </c>
      <c r="H5371" s="61">
        <v>3798.5</v>
      </c>
      <c r="I5371" s="9">
        <v>681.1</v>
      </c>
      <c r="J5371" s="9">
        <v>639.5</v>
      </c>
      <c r="K5371" s="9">
        <v>2609.1999999999998</v>
      </c>
      <c r="L5371" s="16">
        <v>2</v>
      </c>
      <c r="M5371" s="16"/>
      <c r="O5371" s="11">
        <f t="shared" si="1030"/>
        <v>18746.2</v>
      </c>
      <c r="P5371" s="11">
        <v>0</v>
      </c>
      <c r="Q5371" s="11">
        <f t="shared" si="1029"/>
        <v>2609.1999999999998</v>
      </c>
      <c r="S5371" s="11">
        <f t="shared" si="1044"/>
        <v>18746.2</v>
      </c>
      <c r="T5371" s="11">
        <f t="shared" si="1038"/>
        <v>18746.2</v>
      </c>
      <c r="U5371" s="11">
        <f t="shared" si="1039"/>
        <v>-957.00000000000364</v>
      </c>
      <c r="V5371" s="11">
        <f t="shared" si="1040"/>
        <v>18744.2</v>
      </c>
      <c r="W5371" s="12">
        <f t="shared" si="1041"/>
        <v>0.99989331171117346</v>
      </c>
      <c r="X5371" s="11">
        <f t="shared" si="1042"/>
        <v>2</v>
      </c>
      <c r="Y5371" s="12">
        <f t="shared" si="1043"/>
        <v>1.066882888265355E-4</v>
      </c>
      <c r="AG5371" s="63"/>
      <c r="AH5371" s="11"/>
      <c r="AI5371" s="63"/>
      <c r="AJ5371" s="63"/>
      <c r="AK5371" s="63"/>
      <c r="AL5371" s="63"/>
    </row>
    <row r="5372" spans="1:38">
      <c r="A5372" s="1">
        <v>40069</v>
      </c>
      <c r="B5372" s="7" t="s">
        <v>65</v>
      </c>
      <c r="C5372" s="8" t="str">
        <f t="shared" si="1035"/>
        <v>Sun</v>
      </c>
      <c r="F5372" s="9">
        <v>7098.5</v>
      </c>
      <c r="G5372" s="9">
        <v>4536.2</v>
      </c>
      <c r="H5372" s="61">
        <v>4151.2</v>
      </c>
      <c r="I5372" s="9">
        <v>695.2</v>
      </c>
      <c r="J5372" s="9">
        <v>693</v>
      </c>
      <c r="K5372" s="9">
        <v>2517.9</v>
      </c>
      <c r="L5372" s="16">
        <v>3</v>
      </c>
      <c r="M5372" s="16"/>
      <c r="O5372" s="11">
        <f t="shared" si="1030"/>
        <v>19695.000000000004</v>
      </c>
      <c r="P5372" s="11">
        <v>0</v>
      </c>
      <c r="Q5372" s="11">
        <f t="shared" si="1029"/>
        <v>2517.9</v>
      </c>
      <c r="S5372" s="11">
        <f t="shared" si="1044"/>
        <v>19695.000000000004</v>
      </c>
      <c r="T5372" s="11">
        <f t="shared" si="1038"/>
        <v>19695.000000000004</v>
      </c>
      <c r="U5372" s="11">
        <f t="shared" si="1039"/>
        <v>948.80000000000291</v>
      </c>
      <c r="V5372" s="11">
        <f t="shared" si="1040"/>
        <v>19692.000000000004</v>
      </c>
      <c r="W5372" s="12">
        <f t="shared" si="1041"/>
        <v>0.9998476770753999</v>
      </c>
      <c r="X5372" s="11">
        <f t="shared" si="1042"/>
        <v>3</v>
      </c>
      <c r="Y5372" s="12">
        <f t="shared" si="1043"/>
        <v>1.5232292460015228E-4</v>
      </c>
      <c r="AG5372" s="63"/>
      <c r="AH5372" s="11"/>
      <c r="AI5372" s="63"/>
      <c r="AJ5372" s="63"/>
      <c r="AK5372" s="63"/>
      <c r="AL5372" s="63"/>
    </row>
    <row r="5373" spans="1:38">
      <c r="A5373" s="1">
        <v>40070</v>
      </c>
      <c r="B5373" s="7" t="s">
        <v>65</v>
      </c>
      <c r="C5373" s="8" t="str">
        <f t="shared" si="1035"/>
        <v>Mon</v>
      </c>
      <c r="F5373" s="9">
        <v>7805.5</v>
      </c>
      <c r="G5373" s="9">
        <v>4921.8</v>
      </c>
      <c r="H5373" s="61">
        <v>4836</v>
      </c>
      <c r="I5373" s="9">
        <v>709.3</v>
      </c>
      <c r="J5373" s="9">
        <v>759.5</v>
      </c>
      <c r="K5373" s="9">
        <v>2554.1999999999998</v>
      </c>
      <c r="L5373" s="16">
        <v>2</v>
      </c>
      <c r="M5373" s="16"/>
      <c r="O5373" s="11">
        <f t="shared" si="1030"/>
        <v>21588.3</v>
      </c>
      <c r="P5373" s="11">
        <v>0</v>
      </c>
      <c r="Q5373" s="11">
        <f t="shared" si="1029"/>
        <v>2554.1999999999998</v>
      </c>
      <c r="S5373" s="11">
        <f t="shared" si="1044"/>
        <v>21588.3</v>
      </c>
      <c r="T5373" s="11">
        <f t="shared" si="1038"/>
        <v>21588.3</v>
      </c>
      <c r="U5373" s="11">
        <f t="shared" si="1039"/>
        <v>1893.2999999999956</v>
      </c>
      <c r="V5373" s="11">
        <f t="shared" si="1040"/>
        <v>21586.3</v>
      </c>
      <c r="W5373" s="12">
        <f t="shared" si="1041"/>
        <v>0.99990735722590474</v>
      </c>
      <c r="X5373" s="11">
        <f t="shared" si="1042"/>
        <v>2</v>
      </c>
      <c r="Y5373" s="12">
        <f t="shared" si="1043"/>
        <v>9.2642774095227505E-5</v>
      </c>
      <c r="AG5373" s="63"/>
      <c r="AH5373" s="11"/>
      <c r="AI5373" s="63"/>
      <c r="AJ5373" s="63"/>
      <c r="AK5373" s="63"/>
      <c r="AL5373" s="63"/>
    </row>
    <row r="5374" spans="1:38">
      <c r="A5374" s="1">
        <v>40071</v>
      </c>
      <c r="B5374" s="7" t="s">
        <v>65</v>
      </c>
      <c r="C5374" s="8" t="str">
        <f t="shared" si="1035"/>
        <v>Tue</v>
      </c>
      <c r="F5374" s="9">
        <v>7633.4</v>
      </c>
      <c r="G5374" s="9">
        <v>4801</v>
      </c>
      <c r="H5374" s="61">
        <v>4719</v>
      </c>
      <c r="I5374" s="9">
        <v>713.5</v>
      </c>
      <c r="J5374" s="9">
        <v>714.4</v>
      </c>
      <c r="K5374" s="9">
        <v>2220.6</v>
      </c>
      <c r="L5374" s="16">
        <v>2</v>
      </c>
      <c r="M5374" s="16"/>
      <c r="O5374" s="11">
        <f t="shared" si="1030"/>
        <v>20803.900000000001</v>
      </c>
      <c r="P5374" s="11">
        <v>0</v>
      </c>
      <c r="Q5374" s="11">
        <f t="shared" si="1029"/>
        <v>2220.6</v>
      </c>
      <c r="S5374" s="11">
        <f t="shared" si="1044"/>
        <v>20803.900000000001</v>
      </c>
      <c r="T5374" s="11">
        <f t="shared" si="1038"/>
        <v>20803.900000000001</v>
      </c>
      <c r="U5374" s="11">
        <f t="shared" si="1039"/>
        <v>-784.39999999999782</v>
      </c>
      <c r="V5374" s="11">
        <f t="shared" si="1040"/>
        <v>20801.900000000001</v>
      </c>
      <c r="W5374" s="12">
        <f t="shared" si="1041"/>
        <v>0.99990386417931254</v>
      </c>
      <c r="X5374" s="11">
        <f t="shared" si="1042"/>
        <v>2</v>
      </c>
      <c r="Y5374" s="12">
        <f t="shared" si="1043"/>
        <v>9.6135820687467244E-5</v>
      </c>
      <c r="AG5374" s="63"/>
      <c r="AH5374" s="11"/>
      <c r="AI5374" s="63"/>
      <c r="AJ5374" s="63"/>
      <c r="AK5374" s="63"/>
      <c r="AL5374" s="63"/>
    </row>
    <row r="5375" spans="1:38">
      <c r="A5375" s="1">
        <v>40072</v>
      </c>
      <c r="B5375" s="7" t="s">
        <v>65</v>
      </c>
      <c r="C5375" s="8" t="str">
        <f t="shared" si="1035"/>
        <v>Wed</v>
      </c>
      <c r="F5375" s="9">
        <v>7907.1</v>
      </c>
      <c r="G5375" s="9">
        <v>4922.7</v>
      </c>
      <c r="H5375" s="61">
        <v>4761.3</v>
      </c>
      <c r="I5375" s="9">
        <v>700.7</v>
      </c>
      <c r="J5375" s="9">
        <v>697.9</v>
      </c>
      <c r="K5375" s="9">
        <v>2508.9</v>
      </c>
      <c r="L5375" s="16">
        <v>2</v>
      </c>
      <c r="M5375" s="16"/>
      <c r="O5375" s="11">
        <f t="shared" si="1030"/>
        <v>21500.600000000002</v>
      </c>
      <c r="P5375" s="11">
        <v>0</v>
      </c>
      <c r="Q5375" s="11">
        <f t="shared" si="1029"/>
        <v>2508.9</v>
      </c>
      <c r="S5375" s="11">
        <f t="shared" si="1044"/>
        <v>21500.600000000002</v>
      </c>
      <c r="T5375" s="11">
        <f t="shared" si="1038"/>
        <v>21500.600000000002</v>
      </c>
      <c r="U5375" s="11">
        <f t="shared" si="1039"/>
        <v>696.70000000000073</v>
      </c>
      <c r="V5375" s="11">
        <f t="shared" si="1040"/>
        <v>21498.600000000002</v>
      </c>
      <c r="W5375" s="12">
        <f t="shared" si="1041"/>
        <v>0.99990697934011141</v>
      </c>
      <c r="X5375" s="11">
        <f t="shared" si="1042"/>
        <v>2</v>
      </c>
      <c r="Y5375" s="12">
        <f t="shared" si="1043"/>
        <v>9.3020659888561234E-5</v>
      </c>
      <c r="AG5375" s="63"/>
      <c r="AH5375" s="11"/>
      <c r="AI5375" s="63"/>
      <c r="AJ5375" s="63"/>
      <c r="AK5375" s="63"/>
      <c r="AL5375" s="63"/>
    </row>
    <row r="5376" spans="1:38">
      <c r="A5376" s="1">
        <v>40073</v>
      </c>
      <c r="B5376" s="7" t="s">
        <v>65</v>
      </c>
      <c r="C5376" s="8" t="str">
        <f t="shared" si="1035"/>
        <v>Thur</v>
      </c>
      <c r="F5376" s="9">
        <v>8211.7000000000007</v>
      </c>
      <c r="G5376" s="9">
        <v>5084.2</v>
      </c>
      <c r="H5376" s="61">
        <v>4814</v>
      </c>
      <c r="I5376" s="9">
        <v>712.6</v>
      </c>
      <c r="J5376" s="9">
        <v>776.6</v>
      </c>
      <c r="K5376" s="9">
        <v>2650.4</v>
      </c>
      <c r="L5376" s="16">
        <v>2</v>
      </c>
      <c r="M5376" s="16"/>
      <c r="O5376" s="11">
        <f t="shared" si="1030"/>
        <v>22251.5</v>
      </c>
      <c r="P5376" s="11">
        <v>0</v>
      </c>
      <c r="Q5376" s="11">
        <f t="shared" si="1029"/>
        <v>2650.4</v>
      </c>
      <c r="S5376" s="11">
        <f t="shared" si="1044"/>
        <v>22251.5</v>
      </c>
      <c r="T5376" s="11">
        <f t="shared" si="1038"/>
        <v>22251.5</v>
      </c>
      <c r="U5376" s="11">
        <f t="shared" si="1039"/>
        <v>750.89999999999782</v>
      </c>
      <c r="V5376" s="11">
        <f t="shared" si="1040"/>
        <v>22249.5</v>
      </c>
      <c r="W5376" s="12">
        <f t="shared" si="1041"/>
        <v>0.99991011841898303</v>
      </c>
      <c r="X5376" s="11">
        <f t="shared" si="1042"/>
        <v>2</v>
      </c>
      <c r="Y5376" s="12">
        <f t="shared" si="1043"/>
        <v>8.9881581017010087E-5</v>
      </c>
      <c r="AG5376" s="63"/>
      <c r="AH5376" s="11"/>
      <c r="AI5376" s="63"/>
      <c r="AJ5376" s="63"/>
      <c r="AK5376" s="63"/>
      <c r="AL5376" s="63"/>
    </row>
    <row r="5377" spans="1:38">
      <c r="A5377" s="1">
        <v>40074</v>
      </c>
      <c r="B5377" s="7" t="s">
        <v>65</v>
      </c>
      <c r="C5377" s="8" t="str">
        <f t="shared" si="1035"/>
        <v>Fri</v>
      </c>
      <c r="F5377" s="9">
        <v>7501.4</v>
      </c>
      <c r="G5377" s="9">
        <v>4698.3</v>
      </c>
      <c r="H5377" s="61">
        <v>4353.6000000000004</v>
      </c>
      <c r="I5377" s="9">
        <v>683.5</v>
      </c>
      <c r="J5377" s="9">
        <v>717.7</v>
      </c>
      <c r="K5377" s="9">
        <v>2598.3000000000002</v>
      </c>
      <c r="L5377" s="16">
        <v>2</v>
      </c>
      <c r="M5377" s="16"/>
      <c r="O5377" s="11">
        <f t="shared" si="1030"/>
        <v>20554.800000000003</v>
      </c>
      <c r="P5377" s="11">
        <v>0</v>
      </c>
      <c r="Q5377" s="11">
        <f t="shared" si="1029"/>
        <v>2598.3000000000002</v>
      </c>
      <c r="S5377" s="11">
        <f t="shared" si="1044"/>
        <v>20554.800000000003</v>
      </c>
      <c r="T5377" s="11">
        <f t="shared" si="1038"/>
        <v>20554.800000000003</v>
      </c>
      <c r="U5377" s="11">
        <f t="shared" si="1039"/>
        <v>-1696.6999999999971</v>
      </c>
      <c r="V5377" s="11">
        <f t="shared" si="1040"/>
        <v>20552.800000000003</v>
      </c>
      <c r="W5377" s="12">
        <f t="shared" si="1041"/>
        <v>0.99990269912623819</v>
      </c>
      <c r="X5377" s="11">
        <f t="shared" si="1042"/>
        <v>2</v>
      </c>
      <c r="Y5377" s="12">
        <f t="shared" si="1043"/>
        <v>9.7300873761846371E-5</v>
      </c>
      <c r="AG5377" s="63"/>
      <c r="AH5377" s="11"/>
      <c r="AI5377" s="63"/>
      <c r="AJ5377" s="63"/>
      <c r="AK5377" s="63"/>
      <c r="AL5377" s="63"/>
    </row>
    <row r="5378" spans="1:38">
      <c r="A5378" s="1">
        <v>40075</v>
      </c>
      <c r="B5378" s="7" t="s">
        <v>65</v>
      </c>
      <c r="C5378" s="8" t="str">
        <f t="shared" si="1035"/>
        <v>Sat</v>
      </c>
      <c r="F5378" s="9">
        <v>7145.5</v>
      </c>
      <c r="G5378" s="9">
        <v>4509.3</v>
      </c>
      <c r="H5378" s="61">
        <v>4032.5</v>
      </c>
      <c r="I5378" s="9">
        <v>667.1</v>
      </c>
      <c r="J5378" s="9">
        <v>749.9</v>
      </c>
      <c r="K5378" s="9">
        <v>2600</v>
      </c>
      <c r="L5378" s="16">
        <v>2</v>
      </c>
      <c r="M5378" s="16"/>
      <c r="O5378" s="11">
        <f t="shared" si="1030"/>
        <v>19706.3</v>
      </c>
      <c r="P5378" s="11">
        <v>0</v>
      </c>
      <c r="Q5378" s="11">
        <f t="shared" si="1029"/>
        <v>2600</v>
      </c>
      <c r="S5378" s="11">
        <f t="shared" si="1044"/>
        <v>19706.3</v>
      </c>
      <c r="T5378" s="11">
        <f t="shared" si="1038"/>
        <v>19706.3</v>
      </c>
      <c r="U5378" s="11">
        <f t="shared" si="1039"/>
        <v>-848.50000000000364</v>
      </c>
      <c r="V5378" s="11">
        <f t="shared" si="1040"/>
        <v>19704.3</v>
      </c>
      <c r="W5378" s="12">
        <f t="shared" si="1041"/>
        <v>0.99989850961367688</v>
      </c>
      <c r="X5378" s="11">
        <f t="shared" si="1042"/>
        <v>2</v>
      </c>
      <c r="Y5378" s="12">
        <f t="shared" si="1043"/>
        <v>1.0149038632315555E-4</v>
      </c>
      <c r="AG5378" s="63"/>
      <c r="AH5378" s="11"/>
      <c r="AI5378" s="63"/>
      <c r="AJ5378" s="63"/>
      <c r="AK5378" s="63"/>
      <c r="AL5378" s="63"/>
    </row>
    <row r="5379" spans="1:38">
      <c r="A5379" s="1">
        <v>40076</v>
      </c>
      <c r="B5379" s="7" t="s">
        <v>65</v>
      </c>
      <c r="C5379" s="8" t="str">
        <f t="shared" si="1035"/>
        <v>Sun</v>
      </c>
      <c r="F5379" s="9">
        <v>7727.5</v>
      </c>
      <c r="G5379" s="9">
        <v>4876</v>
      </c>
      <c r="H5379" s="61">
        <v>4478.5</v>
      </c>
      <c r="I5379" s="9">
        <v>648.6</v>
      </c>
      <c r="J5379" s="9">
        <v>820.7</v>
      </c>
      <c r="K5379" s="9">
        <v>2676.1</v>
      </c>
      <c r="L5379" s="16">
        <v>2</v>
      </c>
      <c r="M5379" s="16"/>
      <c r="O5379" s="11">
        <f t="shared" si="1030"/>
        <v>21229.399999999998</v>
      </c>
      <c r="P5379" s="11">
        <v>0</v>
      </c>
      <c r="Q5379" s="11">
        <f t="shared" si="1029"/>
        <v>2676.1</v>
      </c>
      <c r="S5379" s="11">
        <f t="shared" si="1044"/>
        <v>21229.399999999998</v>
      </c>
      <c r="T5379" s="11">
        <f t="shared" si="1038"/>
        <v>21229.399999999998</v>
      </c>
      <c r="U5379" s="11">
        <f t="shared" si="1039"/>
        <v>1523.0999999999985</v>
      </c>
      <c r="V5379" s="11">
        <f t="shared" si="1040"/>
        <v>21227.399999999998</v>
      </c>
      <c r="W5379" s="12">
        <f t="shared" si="1041"/>
        <v>0.99990579102565313</v>
      </c>
      <c r="X5379" s="11">
        <f t="shared" si="1042"/>
        <v>2</v>
      </c>
      <c r="Y5379" s="12">
        <f t="shared" si="1043"/>
        <v>9.42089743468963E-5</v>
      </c>
      <c r="AG5379" s="63"/>
      <c r="AH5379" s="11"/>
      <c r="AI5379" s="63"/>
      <c r="AJ5379" s="63"/>
      <c r="AK5379" s="63"/>
      <c r="AL5379" s="63"/>
    </row>
    <row r="5380" spans="1:38">
      <c r="A5380" s="1">
        <v>40077</v>
      </c>
      <c r="B5380" s="7" t="s">
        <v>65</v>
      </c>
      <c r="C5380" s="8" t="str">
        <f t="shared" si="1035"/>
        <v>Mon</v>
      </c>
      <c r="F5380" s="9">
        <v>7936.8</v>
      </c>
      <c r="G5380" s="9">
        <v>5014.6000000000004</v>
      </c>
      <c r="H5380" s="61">
        <v>4868.3</v>
      </c>
      <c r="I5380" s="9">
        <v>672.6</v>
      </c>
      <c r="J5380" s="9">
        <v>736.5</v>
      </c>
      <c r="K5380" s="9">
        <v>2478.1</v>
      </c>
      <c r="L5380" s="16">
        <v>2</v>
      </c>
      <c r="M5380" s="16"/>
      <c r="O5380" s="11">
        <f t="shared" si="1030"/>
        <v>21708.899999999998</v>
      </c>
      <c r="P5380" s="11">
        <v>0</v>
      </c>
      <c r="Q5380" s="11">
        <f t="shared" ref="Q5380:Q5443" si="1045">K5380-P5380</f>
        <v>2478.1</v>
      </c>
      <c r="S5380" s="11">
        <f t="shared" si="1044"/>
        <v>21708.899999999998</v>
      </c>
      <c r="T5380" s="11">
        <f t="shared" si="1038"/>
        <v>21708.899999999998</v>
      </c>
      <c r="U5380" s="11">
        <f t="shared" si="1039"/>
        <v>479.5</v>
      </c>
      <c r="V5380" s="11">
        <f t="shared" si="1040"/>
        <v>21706.899999999998</v>
      </c>
      <c r="W5380" s="12">
        <f t="shared" si="1041"/>
        <v>0.99990787188664554</v>
      </c>
      <c r="X5380" s="11">
        <f t="shared" si="1042"/>
        <v>2</v>
      </c>
      <c r="Y5380" s="12">
        <f t="shared" si="1043"/>
        <v>9.2128113354430683E-5</v>
      </c>
      <c r="AG5380" s="63"/>
      <c r="AH5380" s="11"/>
      <c r="AI5380" s="63"/>
      <c r="AJ5380" s="63"/>
      <c r="AK5380" s="63"/>
      <c r="AL5380" s="63"/>
    </row>
    <row r="5381" spans="1:38">
      <c r="A5381" s="1">
        <v>40078</v>
      </c>
      <c r="B5381" s="7" t="s">
        <v>65</v>
      </c>
      <c r="C5381" s="8" t="str">
        <f t="shared" si="1035"/>
        <v>Tue</v>
      </c>
      <c r="F5381" s="9">
        <v>7800.6</v>
      </c>
      <c r="G5381" s="9">
        <v>4904.1000000000004</v>
      </c>
      <c r="H5381" s="61">
        <v>4658.6000000000004</v>
      </c>
      <c r="I5381" s="9">
        <v>695.8</v>
      </c>
      <c r="J5381" s="9">
        <v>699.8</v>
      </c>
      <c r="K5381" s="9">
        <v>2600.4</v>
      </c>
      <c r="L5381" s="16">
        <v>2</v>
      </c>
      <c r="M5381" s="16"/>
      <c r="O5381" s="11">
        <f t="shared" si="1030"/>
        <v>21361.300000000003</v>
      </c>
      <c r="P5381" s="11">
        <v>0</v>
      </c>
      <c r="Q5381" s="11">
        <f t="shared" si="1045"/>
        <v>2600.4</v>
      </c>
      <c r="S5381" s="11">
        <f t="shared" si="1044"/>
        <v>21361.300000000003</v>
      </c>
      <c r="T5381" s="11">
        <f t="shared" si="1038"/>
        <v>21361.300000000003</v>
      </c>
      <c r="U5381" s="11">
        <f t="shared" si="1039"/>
        <v>-347.59999999999491</v>
      </c>
      <c r="V5381" s="11">
        <f t="shared" si="1040"/>
        <v>21359.300000000003</v>
      </c>
      <c r="W5381" s="12">
        <f t="shared" si="1041"/>
        <v>0.99990637273948679</v>
      </c>
      <c r="X5381" s="11">
        <f t="shared" si="1042"/>
        <v>2</v>
      </c>
      <c r="Y5381" s="12">
        <f t="shared" si="1043"/>
        <v>9.3627260513171002E-5</v>
      </c>
      <c r="AG5381" s="63"/>
      <c r="AH5381" s="11"/>
      <c r="AI5381" s="63"/>
      <c r="AJ5381" s="63"/>
      <c r="AK5381" s="63"/>
      <c r="AL5381" s="63"/>
    </row>
    <row r="5382" spans="1:38">
      <c r="A5382" s="1">
        <v>40079</v>
      </c>
      <c r="B5382" s="7" t="s">
        <v>65</v>
      </c>
      <c r="C5382" s="8" t="str">
        <f t="shared" si="1035"/>
        <v>Wed</v>
      </c>
      <c r="F5382" s="9">
        <v>7635.1</v>
      </c>
      <c r="G5382" s="9">
        <v>4824.1000000000004</v>
      </c>
      <c r="H5382" s="61">
        <v>4565.7</v>
      </c>
      <c r="I5382" s="9">
        <v>708.9</v>
      </c>
      <c r="J5382" s="9">
        <v>682.3</v>
      </c>
      <c r="K5382" s="9">
        <v>2430.6999999999998</v>
      </c>
      <c r="L5382" s="16">
        <v>2</v>
      </c>
      <c r="M5382" s="16"/>
      <c r="O5382" s="11">
        <f t="shared" si="1030"/>
        <v>20848.800000000003</v>
      </c>
      <c r="P5382" s="11">
        <v>0</v>
      </c>
      <c r="Q5382" s="11">
        <f t="shared" si="1045"/>
        <v>2430.6999999999998</v>
      </c>
      <c r="S5382" s="11">
        <f t="shared" si="1044"/>
        <v>20848.800000000003</v>
      </c>
      <c r="T5382" s="11">
        <f t="shared" si="1038"/>
        <v>20848.800000000003</v>
      </c>
      <c r="U5382" s="11">
        <f t="shared" si="1039"/>
        <v>-512.5</v>
      </c>
      <c r="V5382" s="11">
        <f t="shared" si="1040"/>
        <v>20846.800000000003</v>
      </c>
      <c r="W5382" s="12">
        <f t="shared" si="1041"/>
        <v>0.99990407121752811</v>
      </c>
      <c r="X5382" s="11">
        <f t="shared" si="1042"/>
        <v>2</v>
      </c>
      <c r="Y5382" s="12">
        <f t="shared" si="1043"/>
        <v>9.5928782471892856E-5</v>
      </c>
      <c r="AG5382" s="63"/>
      <c r="AH5382" s="11"/>
      <c r="AI5382" s="63"/>
      <c r="AJ5382" s="63"/>
      <c r="AK5382" s="63"/>
      <c r="AL5382" s="63"/>
    </row>
    <row r="5383" spans="1:38">
      <c r="A5383" s="1">
        <v>40080</v>
      </c>
      <c r="B5383" s="7" t="s">
        <v>65</v>
      </c>
      <c r="C5383" s="8" t="str">
        <f t="shared" si="1035"/>
        <v>Thur</v>
      </c>
      <c r="F5383" s="9">
        <v>7006.5</v>
      </c>
      <c r="G5383" s="9">
        <v>4845.3</v>
      </c>
      <c r="H5383" s="61">
        <v>4476</v>
      </c>
      <c r="I5383" s="9">
        <v>711.4</v>
      </c>
      <c r="J5383" s="9">
        <v>947.9</v>
      </c>
      <c r="K5383" s="9">
        <v>2352.3000000000002</v>
      </c>
      <c r="L5383" s="16">
        <v>2</v>
      </c>
      <c r="M5383" s="16"/>
      <c r="O5383" s="11">
        <f t="shared" si="1030"/>
        <v>20341.400000000001</v>
      </c>
      <c r="P5383" s="11">
        <v>0</v>
      </c>
      <c r="Q5383" s="11">
        <f t="shared" si="1045"/>
        <v>2352.3000000000002</v>
      </c>
      <c r="S5383" s="11">
        <f t="shared" si="1044"/>
        <v>20341.400000000001</v>
      </c>
      <c r="T5383" s="11">
        <f t="shared" si="1038"/>
        <v>20341.400000000001</v>
      </c>
      <c r="U5383" s="11">
        <f t="shared" si="1039"/>
        <v>-507.40000000000146</v>
      </c>
      <c r="V5383" s="11">
        <f t="shared" si="1040"/>
        <v>20339.400000000001</v>
      </c>
      <c r="W5383" s="12">
        <f t="shared" si="1041"/>
        <v>0.99990167835055599</v>
      </c>
      <c r="X5383" s="11">
        <f t="shared" si="1042"/>
        <v>2</v>
      </c>
      <c r="Y5383" s="12">
        <f t="shared" si="1043"/>
        <v>9.8321649443991067E-5</v>
      </c>
      <c r="AG5383" s="63"/>
      <c r="AH5383" s="11"/>
      <c r="AI5383" s="63"/>
      <c r="AJ5383" s="63"/>
      <c r="AK5383" s="63"/>
      <c r="AL5383" s="63"/>
    </row>
    <row r="5384" spans="1:38">
      <c r="A5384" s="1">
        <v>40081</v>
      </c>
      <c r="B5384" s="7" t="s">
        <v>65</v>
      </c>
      <c r="C5384" s="8" t="str">
        <f t="shared" si="1035"/>
        <v>Fri</v>
      </c>
      <c r="F5384" s="9">
        <v>7547.5</v>
      </c>
      <c r="G5384" s="9">
        <v>5050.7</v>
      </c>
      <c r="H5384" s="61">
        <v>3797.5</v>
      </c>
      <c r="I5384" s="9">
        <v>686.6</v>
      </c>
      <c r="J5384" s="9">
        <v>1038.9000000000001</v>
      </c>
      <c r="K5384" s="9">
        <v>2727.4</v>
      </c>
      <c r="L5384" s="9">
        <v>2</v>
      </c>
      <c r="M5384" s="16"/>
      <c r="O5384" s="11">
        <f t="shared" ref="O5384:O5447" si="1046">SUM(F5384:M5384)</f>
        <v>20850.600000000002</v>
      </c>
      <c r="P5384" s="11">
        <v>0</v>
      </c>
      <c r="Q5384" s="11">
        <f t="shared" si="1045"/>
        <v>2727.4</v>
      </c>
      <c r="S5384" s="11">
        <f t="shared" si="1044"/>
        <v>20850.600000000002</v>
      </c>
      <c r="T5384" s="11">
        <f t="shared" si="1038"/>
        <v>20850.600000000002</v>
      </c>
      <c r="U5384" s="11">
        <f t="shared" si="1039"/>
        <v>509.20000000000073</v>
      </c>
      <c r="V5384" s="11">
        <f t="shared" si="1040"/>
        <v>20848.600000000002</v>
      </c>
      <c r="W5384" s="12">
        <f t="shared" si="1041"/>
        <v>0.99990407949891136</v>
      </c>
      <c r="X5384" s="11">
        <f t="shared" si="1042"/>
        <v>2</v>
      </c>
      <c r="Y5384" s="12">
        <f t="shared" si="1043"/>
        <v>9.5920501088697679E-5</v>
      </c>
      <c r="AH5384" s="11"/>
      <c r="AI5384" s="63"/>
      <c r="AJ5384" s="63"/>
      <c r="AK5384" s="63"/>
    </row>
    <row r="5385" spans="1:38">
      <c r="A5385" s="1">
        <v>40082</v>
      </c>
      <c r="B5385" s="7" t="s">
        <v>65</v>
      </c>
      <c r="C5385" s="8" t="str">
        <f t="shared" si="1035"/>
        <v>Sat</v>
      </c>
      <c r="F5385" s="9">
        <v>6926.8</v>
      </c>
      <c r="G5385" s="9">
        <v>4662.2</v>
      </c>
      <c r="H5385" s="61">
        <v>3831.5</v>
      </c>
      <c r="I5385" s="9">
        <v>670.7</v>
      </c>
      <c r="J5385" s="9">
        <v>980.6</v>
      </c>
      <c r="K5385" s="9">
        <v>2601.5</v>
      </c>
      <c r="L5385" s="16">
        <v>2</v>
      </c>
      <c r="M5385" s="16"/>
      <c r="O5385" s="11">
        <f t="shared" si="1046"/>
        <v>19675.3</v>
      </c>
      <c r="P5385" s="11">
        <v>0</v>
      </c>
      <c r="Q5385" s="11">
        <f t="shared" si="1045"/>
        <v>2601.5</v>
      </c>
      <c r="S5385" s="11">
        <f t="shared" si="1044"/>
        <v>19675.3</v>
      </c>
      <c r="T5385" s="11">
        <f t="shared" si="1038"/>
        <v>19675.3</v>
      </c>
      <c r="U5385" s="11">
        <f t="shared" si="1039"/>
        <v>-1175.3000000000029</v>
      </c>
      <c r="V5385" s="11">
        <f t="shared" si="1040"/>
        <v>19673.3</v>
      </c>
      <c r="W5385" s="12">
        <f t="shared" si="1041"/>
        <v>0.99989834970750124</v>
      </c>
      <c r="X5385" s="11">
        <f t="shared" si="1042"/>
        <v>2</v>
      </c>
      <c r="Y5385" s="12">
        <f t="shared" si="1043"/>
        <v>1.0165029249871667E-4</v>
      </c>
      <c r="AG5385" s="63"/>
      <c r="AH5385" s="11"/>
      <c r="AI5385" s="63"/>
      <c r="AJ5385" s="63"/>
    </row>
    <row r="5386" spans="1:38">
      <c r="A5386" s="1">
        <v>40083</v>
      </c>
      <c r="B5386" s="7" t="s">
        <v>65</v>
      </c>
      <c r="C5386" s="8" t="str">
        <f t="shared" si="1035"/>
        <v>Sun</v>
      </c>
      <c r="F5386" s="9">
        <v>6903.7</v>
      </c>
      <c r="G5386" s="9">
        <v>4791.8999999999996</v>
      </c>
      <c r="H5386" s="61">
        <v>4443</v>
      </c>
      <c r="I5386" s="9">
        <v>672.2</v>
      </c>
      <c r="J5386" s="9">
        <v>1001.6</v>
      </c>
      <c r="K5386" s="9">
        <v>2399.6999999999998</v>
      </c>
      <c r="L5386" s="16">
        <v>2</v>
      </c>
      <c r="M5386" s="16"/>
      <c r="O5386" s="11">
        <f t="shared" si="1046"/>
        <v>20214.099999999999</v>
      </c>
      <c r="P5386" s="11">
        <v>0</v>
      </c>
      <c r="Q5386" s="11">
        <f t="shared" si="1045"/>
        <v>2399.6999999999998</v>
      </c>
      <c r="S5386" s="11">
        <f t="shared" si="1044"/>
        <v>20214.099999999999</v>
      </c>
      <c r="T5386" s="11">
        <f t="shared" si="1038"/>
        <v>20214.099999999999</v>
      </c>
      <c r="U5386" s="11">
        <f t="shared" si="1039"/>
        <v>538.79999999999927</v>
      </c>
      <c r="V5386" s="11">
        <f t="shared" si="1040"/>
        <v>20212.099999999999</v>
      </c>
      <c r="W5386" s="12">
        <f t="shared" si="1041"/>
        <v>0.99990105916167427</v>
      </c>
      <c r="X5386" s="11">
        <f t="shared" si="1042"/>
        <v>2</v>
      </c>
      <c r="Y5386" s="12">
        <f t="shared" si="1043"/>
        <v>9.8940838325723142E-5</v>
      </c>
      <c r="AH5386" s="11"/>
    </row>
    <row r="5387" spans="1:38">
      <c r="A5387" s="1">
        <v>40084</v>
      </c>
      <c r="B5387" s="7" t="s">
        <v>65</v>
      </c>
      <c r="C5387" s="8" t="str">
        <f t="shared" si="1035"/>
        <v>Mon</v>
      </c>
      <c r="F5387" s="9">
        <v>7985.1</v>
      </c>
      <c r="G5387" s="9">
        <v>5233</v>
      </c>
      <c r="H5387" s="61">
        <v>5081.5</v>
      </c>
      <c r="I5387" s="9">
        <v>668.6</v>
      </c>
      <c r="J5387" s="9">
        <v>1113</v>
      </c>
      <c r="K5387" s="9">
        <v>1342.3</v>
      </c>
      <c r="L5387" s="16">
        <v>2</v>
      </c>
      <c r="M5387" s="16"/>
      <c r="O5387" s="11">
        <f t="shared" si="1046"/>
        <v>21425.499999999996</v>
      </c>
      <c r="P5387" s="11">
        <v>0</v>
      </c>
      <c r="Q5387" s="11">
        <f t="shared" si="1045"/>
        <v>1342.3</v>
      </c>
      <c r="S5387" s="11">
        <f t="shared" si="1044"/>
        <v>21425.499999999996</v>
      </c>
      <c r="T5387" s="11">
        <f t="shared" si="1038"/>
        <v>21425.499999999996</v>
      </c>
      <c r="U5387" s="11">
        <f t="shared" si="1039"/>
        <v>1211.3999999999978</v>
      </c>
      <c r="V5387" s="11">
        <f t="shared" si="1040"/>
        <v>21423.499999999996</v>
      </c>
      <c r="W5387" s="12">
        <f t="shared" si="1041"/>
        <v>0.99990665328697115</v>
      </c>
      <c r="X5387" s="11">
        <f t="shared" si="1042"/>
        <v>2</v>
      </c>
      <c r="Y5387" s="12">
        <f t="shared" si="1043"/>
        <v>9.3346713028867487E-5</v>
      </c>
      <c r="AH5387" s="11"/>
      <c r="AI5387" s="63"/>
      <c r="AJ5387" s="63"/>
    </row>
    <row r="5388" spans="1:38">
      <c r="A5388" s="1">
        <v>40085</v>
      </c>
      <c r="B5388" s="7" t="s">
        <v>65</v>
      </c>
      <c r="C5388" s="8" t="str">
        <f t="shared" si="1035"/>
        <v>Tue</v>
      </c>
      <c r="E5388" s="10">
        <v>3</v>
      </c>
      <c r="F5388" s="9">
        <v>9156.2000000000007</v>
      </c>
      <c r="G5388" s="9">
        <v>5490.1</v>
      </c>
      <c r="H5388" s="61">
        <v>5330.6</v>
      </c>
      <c r="I5388" s="9">
        <v>674</v>
      </c>
      <c r="J5388" s="9">
        <v>989.4</v>
      </c>
      <c r="K5388" s="9">
        <v>1398.4</v>
      </c>
      <c r="L5388" s="16">
        <v>2</v>
      </c>
      <c r="M5388" s="16"/>
      <c r="O5388" s="11">
        <f t="shared" si="1046"/>
        <v>23040.700000000004</v>
      </c>
      <c r="P5388" s="11">
        <v>0</v>
      </c>
      <c r="Q5388" s="11">
        <f t="shared" si="1045"/>
        <v>1398.4</v>
      </c>
      <c r="S5388" s="11">
        <f t="shared" si="1044"/>
        <v>23040.700000000004</v>
      </c>
      <c r="T5388" s="11">
        <f t="shared" si="1038"/>
        <v>23040.700000000004</v>
      </c>
      <c r="U5388" s="11">
        <f t="shared" si="1039"/>
        <v>1615.200000000008</v>
      </c>
      <c r="V5388" s="11">
        <f t="shared" si="1040"/>
        <v>23038.700000000004</v>
      </c>
      <c r="W5388" s="12">
        <f t="shared" si="1041"/>
        <v>0.99991319708168591</v>
      </c>
      <c r="X5388" s="11">
        <f t="shared" si="1042"/>
        <v>2</v>
      </c>
      <c r="Y5388" s="12">
        <f t="shared" si="1043"/>
        <v>8.6802918314113703E-5</v>
      </c>
      <c r="AH5388" s="11"/>
    </row>
    <row r="5389" spans="1:38">
      <c r="A5389" s="1">
        <v>40086</v>
      </c>
      <c r="B5389" s="7" t="s">
        <v>65</v>
      </c>
      <c r="C5389" s="8" t="str">
        <f t="shared" si="1035"/>
        <v>Wed</v>
      </c>
      <c r="E5389" s="10">
        <v>4</v>
      </c>
      <c r="F5389" s="9">
        <v>9576.7000000000007</v>
      </c>
      <c r="G5389" s="9">
        <v>5539.9</v>
      </c>
      <c r="H5389" s="61">
        <v>5277</v>
      </c>
      <c r="I5389" s="9">
        <v>670</v>
      </c>
      <c r="J5389" s="9">
        <v>1036.7</v>
      </c>
      <c r="K5389" s="9">
        <v>1431.5</v>
      </c>
      <c r="L5389" s="16">
        <v>7</v>
      </c>
      <c r="M5389" s="16"/>
      <c r="O5389" s="11">
        <f t="shared" si="1046"/>
        <v>23538.799999999999</v>
      </c>
      <c r="P5389" s="11">
        <v>0</v>
      </c>
      <c r="Q5389" s="11">
        <f t="shared" si="1045"/>
        <v>1431.5</v>
      </c>
      <c r="S5389" s="11">
        <f t="shared" si="1044"/>
        <v>23538.799999999999</v>
      </c>
      <c r="T5389" s="11">
        <f t="shared" si="1038"/>
        <v>23538.799999999999</v>
      </c>
      <c r="U5389" s="11">
        <f t="shared" si="1039"/>
        <v>498.09999999999491</v>
      </c>
      <c r="V5389" s="11">
        <f t="shared" si="1040"/>
        <v>23531.8</v>
      </c>
      <c r="W5389" s="12">
        <f t="shared" si="1041"/>
        <v>0.99970261865515664</v>
      </c>
      <c r="X5389" s="11">
        <f t="shared" si="1042"/>
        <v>7</v>
      </c>
      <c r="Y5389" s="12">
        <f t="shared" si="1043"/>
        <v>2.9738134484340751E-4</v>
      </c>
      <c r="AH5389" s="11"/>
    </row>
    <row r="5390" spans="1:38">
      <c r="A5390" s="1">
        <v>40087</v>
      </c>
      <c r="B5390" s="7" t="s">
        <v>66</v>
      </c>
      <c r="C5390" s="8" t="str">
        <f t="shared" si="1035"/>
        <v>Thur</v>
      </c>
      <c r="E5390" s="10">
        <v>6</v>
      </c>
      <c r="F5390" s="9">
        <v>10246.299999999999</v>
      </c>
      <c r="G5390" s="9">
        <v>6264.6</v>
      </c>
      <c r="H5390" s="61">
        <v>5720.7</v>
      </c>
      <c r="I5390" s="9">
        <v>670.6</v>
      </c>
      <c r="J5390" s="9">
        <v>1110.0999999999999</v>
      </c>
      <c r="K5390" s="9">
        <v>1410.4</v>
      </c>
      <c r="L5390" s="16">
        <v>0</v>
      </c>
      <c r="M5390" s="16">
        <v>0</v>
      </c>
      <c r="O5390" s="11">
        <f t="shared" si="1046"/>
        <v>25422.7</v>
      </c>
      <c r="P5390" s="11">
        <v>0</v>
      </c>
      <c r="Q5390" s="11">
        <f t="shared" si="1045"/>
        <v>1410.4</v>
      </c>
      <c r="S5390" s="11">
        <f t="shared" ref="S5390:S5420" si="1047">O5390-P5390</f>
        <v>25422.7</v>
      </c>
      <c r="T5390" s="11">
        <f t="shared" ref="T5390:T5420" si="1048">SUM(L5390:M5390,V5390)</f>
        <v>25422.7</v>
      </c>
      <c r="U5390" s="11">
        <f t="shared" ref="U5390:U5420" si="1049">S5390-S5389</f>
        <v>1883.9000000000015</v>
      </c>
      <c r="V5390" s="11">
        <f t="shared" ref="V5390:V5420" si="1050">SUM(F5390:K5390)-P5390</f>
        <v>25422.7</v>
      </c>
      <c r="W5390" s="12">
        <f t="shared" ref="W5390:W5420" si="1051">V5390/S5390</f>
        <v>1</v>
      </c>
      <c r="X5390" s="11">
        <f t="shared" ref="X5390:X5420" si="1052">SUM(L5390:M5390)</f>
        <v>0</v>
      </c>
      <c r="Y5390" s="12">
        <f t="shared" ref="Y5390:Y5420" si="1053">X5390/S5390</f>
        <v>0</v>
      </c>
      <c r="AA5390" s="9">
        <f>INTERCEPT(T5390:T5420,E5390:E5420)</f>
        <v>22970.058830329333</v>
      </c>
      <c r="AB5390" s="9">
        <f>SLOPE(T5390:T5420,E5390:E5420)</f>
        <v>1835.7784207794657</v>
      </c>
      <c r="AC5390" s="12">
        <f>RSQ(T5390:T5420,E5390:E5420)</f>
        <v>0.89401761944380997</v>
      </c>
      <c r="AD5390" s="9">
        <f>AA5390+(AB5390*55)</f>
        <v>123937.87197319994</v>
      </c>
      <c r="AE5390" s="10">
        <f>SUM(E5390:E5420)</f>
        <v>205</v>
      </c>
      <c r="AG5390" s="63"/>
      <c r="AH5390" s="11"/>
      <c r="AJ5390" s="63"/>
    </row>
    <row r="5391" spans="1:38">
      <c r="A5391" s="1">
        <v>40088</v>
      </c>
      <c r="B5391" s="7" t="s">
        <v>66</v>
      </c>
      <c r="C5391" s="8" t="str">
        <f t="shared" si="1035"/>
        <v>Fri</v>
      </c>
      <c r="E5391" s="10">
        <v>0</v>
      </c>
      <c r="F5391" s="9">
        <v>8621.2999999999993</v>
      </c>
      <c r="G5391" s="9">
        <v>5860.8</v>
      </c>
      <c r="H5391" s="61">
        <v>5028.8</v>
      </c>
      <c r="I5391" s="9">
        <v>686.1</v>
      </c>
      <c r="J5391" s="9">
        <v>783</v>
      </c>
      <c r="K5391" s="9">
        <v>1255.5</v>
      </c>
      <c r="L5391" s="16">
        <v>0</v>
      </c>
      <c r="M5391" s="16">
        <v>0</v>
      </c>
      <c r="O5391" s="11">
        <f t="shared" si="1046"/>
        <v>22235.499999999996</v>
      </c>
      <c r="P5391" s="11">
        <v>0</v>
      </c>
      <c r="Q5391" s="11">
        <f t="shared" si="1045"/>
        <v>1255.5</v>
      </c>
      <c r="S5391" s="11">
        <f t="shared" si="1047"/>
        <v>22235.499999999996</v>
      </c>
      <c r="T5391" s="11">
        <f t="shared" si="1048"/>
        <v>22235.499999999996</v>
      </c>
      <c r="U5391" s="11">
        <f t="shared" si="1049"/>
        <v>-3187.2000000000044</v>
      </c>
      <c r="V5391" s="11">
        <f t="shared" si="1050"/>
        <v>22235.499999999996</v>
      </c>
      <c r="W5391" s="12">
        <f t="shared" si="1051"/>
        <v>1</v>
      </c>
      <c r="X5391" s="11">
        <f t="shared" si="1052"/>
        <v>0</v>
      </c>
      <c r="Y5391" s="12">
        <f t="shared" si="1053"/>
        <v>0</v>
      </c>
      <c r="AG5391" s="63"/>
      <c r="AH5391" s="11"/>
      <c r="AJ5391" s="63"/>
    </row>
    <row r="5392" spans="1:38">
      <c r="A5392" s="1">
        <v>40089</v>
      </c>
      <c r="B5392" s="7" t="s">
        <v>66</v>
      </c>
      <c r="C5392" s="8" t="str">
        <f t="shared" si="1035"/>
        <v>Sat</v>
      </c>
      <c r="E5392" s="10">
        <v>0</v>
      </c>
      <c r="F5392" s="9">
        <v>8162.4</v>
      </c>
      <c r="G5392" s="9">
        <v>5433.9</v>
      </c>
      <c r="H5392" s="61">
        <v>4445.8</v>
      </c>
      <c r="I5392" s="9">
        <v>685.1</v>
      </c>
      <c r="J5392" s="9">
        <v>857.4</v>
      </c>
      <c r="K5392" s="9">
        <v>1280.0999999999999</v>
      </c>
      <c r="L5392" s="16">
        <v>0</v>
      </c>
      <c r="M5392" s="16">
        <v>0</v>
      </c>
      <c r="O5392" s="11">
        <f t="shared" si="1046"/>
        <v>20864.699999999997</v>
      </c>
      <c r="P5392" s="11">
        <v>0</v>
      </c>
      <c r="Q5392" s="11">
        <f t="shared" si="1045"/>
        <v>1280.0999999999999</v>
      </c>
      <c r="S5392" s="11">
        <f t="shared" si="1047"/>
        <v>20864.699999999997</v>
      </c>
      <c r="T5392" s="11">
        <f t="shared" si="1048"/>
        <v>20864.699999999997</v>
      </c>
      <c r="U5392" s="11">
        <f t="shared" si="1049"/>
        <v>-1370.7999999999993</v>
      </c>
      <c r="V5392" s="11">
        <f t="shared" si="1050"/>
        <v>20864.699999999997</v>
      </c>
      <c r="W5392" s="12">
        <f t="shared" si="1051"/>
        <v>1</v>
      </c>
      <c r="X5392" s="11">
        <f t="shared" si="1052"/>
        <v>0</v>
      </c>
      <c r="Y5392" s="12">
        <f t="shared" si="1053"/>
        <v>0</v>
      </c>
      <c r="AG5392" s="63"/>
      <c r="AH5392" s="11"/>
      <c r="AJ5392" s="63"/>
    </row>
    <row r="5393" spans="1:36">
      <c r="A5393" s="1">
        <v>40090</v>
      </c>
      <c r="B5393" s="7" t="s">
        <v>66</v>
      </c>
      <c r="C5393" s="8" t="str">
        <f t="shared" si="1035"/>
        <v>Sun</v>
      </c>
      <c r="E5393" s="10">
        <v>0</v>
      </c>
      <c r="F5393" s="9">
        <v>8813.5</v>
      </c>
      <c r="G5393" s="9">
        <v>5953.8</v>
      </c>
      <c r="H5393" s="61">
        <v>4949.2</v>
      </c>
      <c r="I5393" s="9">
        <v>699.7</v>
      </c>
      <c r="J5393" s="9">
        <v>939.6</v>
      </c>
      <c r="K5393" s="9">
        <v>1415.9</v>
      </c>
      <c r="L5393" s="16">
        <v>0</v>
      </c>
      <c r="M5393" s="16">
        <v>0</v>
      </c>
      <c r="O5393" s="11">
        <f t="shared" si="1046"/>
        <v>22771.7</v>
      </c>
      <c r="P5393" s="11">
        <v>0</v>
      </c>
      <c r="Q5393" s="11">
        <f t="shared" si="1045"/>
        <v>1415.9</v>
      </c>
      <c r="S5393" s="11">
        <f t="shared" si="1047"/>
        <v>22771.7</v>
      </c>
      <c r="T5393" s="11">
        <f t="shared" si="1048"/>
        <v>22771.7</v>
      </c>
      <c r="U5393" s="11">
        <f t="shared" si="1049"/>
        <v>1907.0000000000036</v>
      </c>
      <c r="V5393" s="11">
        <f t="shared" si="1050"/>
        <v>22771.7</v>
      </c>
      <c r="W5393" s="12">
        <f t="shared" si="1051"/>
        <v>1</v>
      </c>
      <c r="X5393" s="11">
        <f t="shared" si="1052"/>
        <v>0</v>
      </c>
      <c r="Y5393" s="12">
        <f t="shared" si="1053"/>
        <v>0</v>
      </c>
      <c r="AG5393" s="63"/>
      <c r="AH5393" s="11"/>
      <c r="AJ5393" s="63"/>
    </row>
    <row r="5394" spans="1:36">
      <c r="A5394" s="1">
        <v>40091</v>
      </c>
      <c r="B5394" s="7" t="s">
        <v>66</v>
      </c>
      <c r="C5394" s="8" t="str">
        <f t="shared" ref="C5394:C5457" si="1054">IF(WEEKDAY(A5394)=1,"Sun",IF(WEEKDAY(A5394)=2,"Mon",IF(WEEKDAY(A5394)=3,"Tue",IF(WEEKDAY(A5394)=4,"Wed",IF(WEEKDAY(A5394)=5,"Thur",IF(WEEKDAY(A5394)=6,"Fri",IF(WEEKDAY(A5394)=7,"Sat")))))))</f>
        <v>Mon</v>
      </c>
      <c r="E5394" s="10">
        <v>3</v>
      </c>
      <c r="F5394" s="9">
        <v>9898.1</v>
      </c>
      <c r="G5394" s="9">
        <v>6673.7</v>
      </c>
      <c r="H5394" s="61">
        <v>5656</v>
      </c>
      <c r="I5394" s="9">
        <v>677.1</v>
      </c>
      <c r="J5394" s="9">
        <v>981.4</v>
      </c>
      <c r="K5394" s="9">
        <v>2576.6</v>
      </c>
      <c r="L5394" s="16">
        <v>0</v>
      </c>
      <c r="M5394" s="16">
        <v>0</v>
      </c>
      <c r="O5394" s="11">
        <f t="shared" si="1046"/>
        <v>26462.899999999998</v>
      </c>
      <c r="P5394" s="11">
        <v>0</v>
      </c>
      <c r="Q5394" s="11">
        <f t="shared" si="1045"/>
        <v>2576.6</v>
      </c>
      <c r="S5394" s="11">
        <f t="shared" si="1047"/>
        <v>26462.899999999998</v>
      </c>
      <c r="T5394" s="11">
        <f t="shared" si="1048"/>
        <v>26462.899999999998</v>
      </c>
      <c r="U5394" s="11">
        <f t="shared" si="1049"/>
        <v>3691.1999999999971</v>
      </c>
      <c r="V5394" s="11">
        <f t="shared" si="1050"/>
        <v>26462.899999999998</v>
      </c>
      <c r="W5394" s="12">
        <f t="shared" si="1051"/>
        <v>1</v>
      </c>
      <c r="X5394" s="11">
        <f t="shared" si="1052"/>
        <v>0</v>
      </c>
      <c r="Y5394" s="12">
        <f t="shared" si="1053"/>
        <v>0</v>
      </c>
      <c r="AG5394" s="63"/>
      <c r="AH5394" s="11"/>
      <c r="AJ5394" s="63"/>
    </row>
    <row r="5395" spans="1:36">
      <c r="A5395" s="1">
        <v>40092</v>
      </c>
      <c r="B5395" s="7" t="s">
        <v>66</v>
      </c>
      <c r="C5395" s="8" t="str">
        <f t="shared" si="1054"/>
        <v>Tue</v>
      </c>
      <c r="E5395" s="10">
        <v>0</v>
      </c>
      <c r="F5395" s="9">
        <v>9288.2000000000007</v>
      </c>
      <c r="G5395" s="9">
        <v>6449.4</v>
      </c>
      <c r="H5395" s="61">
        <v>5473.9</v>
      </c>
      <c r="I5395" s="9">
        <v>699.5</v>
      </c>
      <c r="J5395" s="9">
        <v>812.5</v>
      </c>
      <c r="K5395" s="9">
        <v>2525.8000000000002</v>
      </c>
      <c r="L5395" s="16">
        <v>0</v>
      </c>
      <c r="M5395" s="16">
        <v>0</v>
      </c>
      <c r="O5395" s="11">
        <f t="shared" si="1046"/>
        <v>25249.3</v>
      </c>
      <c r="P5395" s="11">
        <v>0</v>
      </c>
      <c r="Q5395" s="11">
        <f t="shared" si="1045"/>
        <v>2525.8000000000002</v>
      </c>
      <c r="S5395" s="11">
        <f t="shared" si="1047"/>
        <v>25249.3</v>
      </c>
      <c r="T5395" s="11">
        <f t="shared" si="1048"/>
        <v>25249.3</v>
      </c>
      <c r="U5395" s="11">
        <f t="shared" si="1049"/>
        <v>-1213.5999999999985</v>
      </c>
      <c r="V5395" s="11">
        <f t="shared" si="1050"/>
        <v>25249.3</v>
      </c>
      <c r="W5395" s="12">
        <f t="shared" si="1051"/>
        <v>1</v>
      </c>
      <c r="X5395" s="11">
        <f t="shared" si="1052"/>
        <v>0</v>
      </c>
      <c r="Y5395" s="12">
        <f t="shared" si="1053"/>
        <v>0</v>
      </c>
      <c r="AG5395" s="63"/>
      <c r="AH5395" s="11"/>
      <c r="AJ5395" s="63"/>
    </row>
    <row r="5396" spans="1:36">
      <c r="A5396" s="1">
        <v>40093</v>
      </c>
      <c r="B5396" s="7" t="s">
        <v>66</v>
      </c>
      <c r="C5396" s="8" t="str">
        <f t="shared" si="1054"/>
        <v>Wed</v>
      </c>
      <c r="E5396" s="10">
        <v>0</v>
      </c>
      <c r="F5396" s="9">
        <v>10223.5</v>
      </c>
      <c r="G5396" s="9">
        <v>6915.9</v>
      </c>
      <c r="H5396" s="61">
        <v>5937.5</v>
      </c>
      <c r="I5396" s="9">
        <v>675.5</v>
      </c>
      <c r="J5396" s="9">
        <v>988.2</v>
      </c>
      <c r="K5396" s="9">
        <v>2478.1</v>
      </c>
      <c r="L5396" s="16">
        <v>0</v>
      </c>
      <c r="M5396" s="16">
        <v>0</v>
      </c>
      <c r="O5396" s="11">
        <f t="shared" si="1046"/>
        <v>27218.7</v>
      </c>
      <c r="P5396" s="11">
        <v>0</v>
      </c>
      <c r="Q5396" s="11">
        <f t="shared" si="1045"/>
        <v>2478.1</v>
      </c>
      <c r="S5396" s="11">
        <f t="shared" si="1047"/>
        <v>27218.7</v>
      </c>
      <c r="T5396" s="11">
        <f t="shared" si="1048"/>
        <v>27218.7</v>
      </c>
      <c r="U5396" s="11">
        <f t="shared" si="1049"/>
        <v>1969.4000000000015</v>
      </c>
      <c r="V5396" s="11">
        <f t="shared" si="1050"/>
        <v>27218.7</v>
      </c>
      <c r="W5396" s="12">
        <f t="shared" si="1051"/>
        <v>1</v>
      </c>
      <c r="X5396" s="11">
        <f t="shared" si="1052"/>
        <v>0</v>
      </c>
      <c r="Y5396" s="12">
        <f t="shared" si="1053"/>
        <v>0</v>
      </c>
      <c r="AG5396" s="63"/>
      <c r="AH5396" s="11"/>
      <c r="AJ5396" s="63"/>
    </row>
    <row r="5397" spans="1:36">
      <c r="A5397" s="1">
        <v>40094</v>
      </c>
      <c r="B5397" s="7" t="s">
        <v>66</v>
      </c>
      <c r="C5397" s="8" t="str">
        <f t="shared" si="1054"/>
        <v>Thur</v>
      </c>
      <c r="E5397" s="10">
        <v>4</v>
      </c>
      <c r="F5397" s="9">
        <v>10023.4</v>
      </c>
      <c r="G5397" s="9">
        <v>6847</v>
      </c>
      <c r="H5397" s="61">
        <v>5667.8</v>
      </c>
      <c r="I5397" s="9">
        <v>683</v>
      </c>
      <c r="J5397" s="9">
        <v>972.2</v>
      </c>
      <c r="K5397" s="9">
        <v>2695.7</v>
      </c>
      <c r="L5397" s="16">
        <v>0</v>
      </c>
      <c r="M5397" s="16">
        <v>0</v>
      </c>
      <c r="O5397" s="11">
        <f t="shared" si="1046"/>
        <v>26889.100000000002</v>
      </c>
      <c r="P5397" s="11">
        <v>0</v>
      </c>
      <c r="Q5397" s="11">
        <f t="shared" si="1045"/>
        <v>2695.7</v>
      </c>
      <c r="S5397" s="11">
        <f t="shared" si="1047"/>
        <v>26889.100000000002</v>
      </c>
      <c r="T5397" s="11">
        <f t="shared" si="1048"/>
        <v>26889.100000000002</v>
      </c>
      <c r="U5397" s="11">
        <f t="shared" si="1049"/>
        <v>-329.59999999999854</v>
      </c>
      <c r="V5397" s="11">
        <f t="shared" si="1050"/>
        <v>26889.100000000002</v>
      </c>
      <c r="W5397" s="12">
        <f t="shared" si="1051"/>
        <v>1</v>
      </c>
      <c r="X5397" s="11">
        <f t="shared" si="1052"/>
        <v>0</v>
      </c>
      <c r="Y5397" s="12">
        <f t="shared" si="1053"/>
        <v>0</v>
      </c>
      <c r="AG5397" s="63"/>
      <c r="AH5397" s="11"/>
      <c r="AJ5397" s="63"/>
    </row>
    <row r="5398" spans="1:36">
      <c r="A5398" s="1">
        <v>40095</v>
      </c>
      <c r="B5398" s="7" t="s">
        <v>66</v>
      </c>
      <c r="C5398" s="8" t="str">
        <f t="shared" si="1054"/>
        <v>Fri</v>
      </c>
      <c r="E5398" s="10">
        <v>0</v>
      </c>
      <c r="F5398" s="9">
        <v>7995.6</v>
      </c>
      <c r="G5398" s="9">
        <v>5782.2</v>
      </c>
      <c r="H5398" s="61">
        <v>4780.8</v>
      </c>
      <c r="I5398" s="9">
        <v>696.6</v>
      </c>
      <c r="J5398" s="9">
        <v>545.1</v>
      </c>
      <c r="K5398" s="9">
        <v>2467.4</v>
      </c>
      <c r="L5398" s="16">
        <v>0</v>
      </c>
      <c r="M5398" s="16">
        <v>0</v>
      </c>
      <c r="O5398" s="11">
        <f t="shared" si="1046"/>
        <v>22267.699999999997</v>
      </c>
      <c r="P5398" s="11">
        <v>0</v>
      </c>
      <c r="Q5398" s="11">
        <f t="shared" si="1045"/>
        <v>2467.4</v>
      </c>
      <c r="S5398" s="11">
        <f t="shared" si="1047"/>
        <v>22267.699999999997</v>
      </c>
      <c r="T5398" s="11">
        <f t="shared" si="1048"/>
        <v>22267.699999999997</v>
      </c>
      <c r="U5398" s="11">
        <f t="shared" si="1049"/>
        <v>-4621.4000000000051</v>
      </c>
      <c r="V5398" s="11">
        <f t="shared" si="1050"/>
        <v>22267.699999999997</v>
      </c>
      <c r="W5398" s="12">
        <f t="shared" si="1051"/>
        <v>1</v>
      </c>
      <c r="X5398" s="11">
        <f t="shared" si="1052"/>
        <v>0</v>
      </c>
      <c r="Y5398" s="12">
        <f t="shared" si="1053"/>
        <v>0</v>
      </c>
      <c r="AG5398" s="63"/>
      <c r="AH5398" s="11"/>
      <c r="AJ5398" s="63"/>
    </row>
    <row r="5399" spans="1:36">
      <c r="A5399" s="1">
        <v>40096</v>
      </c>
      <c r="B5399" s="7" t="s">
        <v>66</v>
      </c>
      <c r="C5399" s="8" t="str">
        <f t="shared" si="1054"/>
        <v>Sat</v>
      </c>
      <c r="E5399" s="10">
        <v>2</v>
      </c>
      <c r="F5399" s="9">
        <v>8901.5</v>
      </c>
      <c r="G5399" s="9">
        <v>5918.7</v>
      </c>
      <c r="H5399" s="61">
        <v>4632.1000000000004</v>
      </c>
      <c r="I5399" s="9">
        <v>676</v>
      </c>
      <c r="J5399" s="9">
        <v>943.9</v>
      </c>
      <c r="K5399" s="9">
        <v>2706.5</v>
      </c>
      <c r="L5399" s="16">
        <v>0</v>
      </c>
      <c r="M5399" s="16">
        <v>0</v>
      </c>
      <c r="O5399" s="11">
        <f t="shared" si="1046"/>
        <v>23778.700000000004</v>
      </c>
      <c r="P5399" s="11">
        <v>0</v>
      </c>
      <c r="Q5399" s="11">
        <f t="shared" si="1045"/>
        <v>2706.5</v>
      </c>
      <c r="S5399" s="11">
        <f t="shared" si="1047"/>
        <v>23778.700000000004</v>
      </c>
      <c r="T5399" s="11">
        <f t="shared" si="1048"/>
        <v>23778.700000000004</v>
      </c>
      <c r="U5399" s="11">
        <f t="shared" si="1049"/>
        <v>1511.0000000000073</v>
      </c>
      <c r="V5399" s="11">
        <f t="shared" si="1050"/>
        <v>23778.700000000004</v>
      </c>
      <c r="W5399" s="12">
        <f t="shared" si="1051"/>
        <v>1</v>
      </c>
      <c r="X5399" s="11">
        <f t="shared" si="1052"/>
        <v>0</v>
      </c>
      <c r="Y5399" s="12">
        <f t="shared" si="1053"/>
        <v>0</v>
      </c>
      <c r="AG5399" s="63"/>
      <c r="AH5399" s="11"/>
      <c r="AJ5399" s="63"/>
    </row>
    <row r="5400" spans="1:36">
      <c r="A5400" s="1">
        <v>40097</v>
      </c>
      <c r="B5400" s="7" t="s">
        <v>66</v>
      </c>
      <c r="C5400" s="8" t="str">
        <f t="shared" si="1054"/>
        <v>Sun</v>
      </c>
      <c r="E5400" s="10">
        <v>8</v>
      </c>
      <c r="F5400" s="9">
        <v>10701.8</v>
      </c>
      <c r="G5400" s="9">
        <v>6650.8</v>
      </c>
      <c r="H5400" s="61">
        <v>5484.9</v>
      </c>
      <c r="I5400" s="9">
        <v>679.5</v>
      </c>
      <c r="J5400" s="9">
        <v>1192.2</v>
      </c>
      <c r="K5400" s="9">
        <v>2874.3</v>
      </c>
      <c r="L5400" s="16">
        <v>0</v>
      </c>
      <c r="M5400" s="16">
        <v>0</v>
      </c>
      <c r="O5400" s="11">
        <f t="shared" si="1046"/>
        <v>27583.5</v>
      </c>
      <c r="P5400" s="11">
        <v>0</v>
      </c>
      <c r="Q5400" s="11">
        <f t="shared" si="1045"/>
        <v>2874.3</v>
      </c>
      <c r="S5400" s="11">
        <f t="shared" si="1047"/>
        <v>27583.5</v>
      </c>
      <c r="T5400" s="11">
        <f t="shared" si="1048"/>
        <v>27583.5</v>
      </c>
      <c r="U5400" s="11">
        <f t="shared" si="1049"/>
        <v>3804.7999999999956</v>
      </c>
      <c r="V5400" s="11">
        <f t="shared" si="1050"/>
        <v>27583.5</v>
      </c>
      <c r="W5400" s="12">
        <f t="shared" si="1051"/>
        <v>1</v>
      </c>
      <c r="X5400" s="11">
        <f t="shared" si="1052"/>
        <v>0</v>
      </c>
      <c r="Y5400" s="12">
        <f t="shared" si="1053"/>
        <v>0</v>
      </c>
      <c r="AG5400" s="63"/>
      <c r="AH5400" s="11"/>
      <c r="AJ5400" s="63"/>
    </row>
    <row r="5401" spans="1:36">
      <c r="A5401" s="1">
        <v>40098</v>
      </c>
      <c r="B5401" s="7" t="s">
        <v>66</v>
      </c>
      <c r="C5401" s="8" t="str">
        <f t="shared" si="1054"/>
        <v>Mon</v>
      </c>
      <c r="E5401" s="10">
        <v>11</v>
      </c>
      <c r="F5401" s="9">
        <v>16451.5</v>
      </c>
      <c r="G5401" s="9">
        <v>8781.9</v>
      </c>
      <c r="H5401" s="61">
        <v>7516.4</v>
      </c>
      <c r="I5401" s="9">
        <v>693.5</v>
      </c>
      <c r="J5401" s="9">
        <v>1759.8</v>
      </c>
      <c r="K5401" s="9">
        <v>2840.3</v>
      </c>
      <c r="L5401" s="16">
        <v>0</v>
      </c>
      <c r="M5401" s="16">
        <v>0</v>
      </c>
      <c r="O5401" s="11">
        <f t="shared" si="1046"/>
        <v>38043.400000000009</v>
      </c>
      <c r="P5401" s="11">
        <v>0</v>
      </c>
      <c r="Q5401" s="11">
        <f t="shared" si="1045"/>
        <v>2840.3</v>
      </c>
      <c r="S5401" s="11">
        <f t="shared" si="1047"/>
        <v>38043.400000000009</v>
      </c>
      <c r="T5401" s="11">
        <f t="shared" si="1048"/>
        <v>38043.400000000009</v>
      </c>
      <c r="U5401" s="11">
        <f t="shared" si="1049"/>
        <v>10459.900000000009</v>
      </c>
      <c r="V5401" s="11">
        <f t="shared" si="1050"/>
        <v>38043.400000000009</v>
      </c>
      <c r="W5401" s="12">
        <f t="shared" si="1051"/>
        <v>1</v>
      </c>
      <c r="X5401" s="11">
        <f t="shared" si="1052"/>
        <v>0</v>
      </c>
      <c r="Y5401" s="12">
        <f t="shared" si="1053"/>
        <v>0</v>
      </c>
      <c r="AG5401" s="63"/>
      <c r="AH5401" s="11"/>
      <c r="AJ5401" s="63"/>
    </row>
    <row r="5402" spans="1:36">
      <c r="A5402" s="1">
        <v>40099</v>
      </c>
      <c r="B5402" s="7" t="s">
        <v>66</v>
      </c>
      <c r="C5402" s="8" t="str">
        <f t="shared" si="1054"/>
        <v>Tue</v>
      </c>
      <c r="E5402" s="10">
        <v>2</v>
      </c>
      <c r="F5402" s="9">
        <v>12784.9</v>
      </c>
      <c r="G5402" s="9">
        <v>7793.6</v>
      </c>
      <c r="H5402" s="61">
        <v>6433.5</v>
      </c>
      <c r="I5402" s="9">
        <v>687.2</v>
      </c>
      <c r="J5402" s="9">
        <v>1148.8</v>
      </c>
      <c r="K5402" s="9">
        <v>2879.9</v>
      </c>
      <c r="L5402" s="16">
        <v>0</v>
      </c>
      <c r="M5402" s="16">
        <v>0</v>
      </c>
      <c r="O5402" s="11">
        <f t="shared" si="1046"/>
        <v>31727.9</v>
      </c>
      <c r="P5402" s="11">
        <v>0</v>
      </c>
      <c r="Q5402" s="11">
        <f t="shared" si="1045"/>
        <v>2879.9</v>
      </c>
      <c r="S5402" s="11">
        <f t="shared" si="1047"/>
        <v>31727.9</v>
      </c>
      <c r="T5402" s="11">
        <f t="shared" si="1048"/>
        <v>31727.9</v>
      </c>
      <c r="U5402" s="11">
        <f t="shared" si="1049"/>
        <v>-6315.5000000000073</v>
      </c>
      <c r="V5402" s="11">
        <f t="shared" si="1050"/>
        <v>31727.9</v>
      </c>
      <c r="W5402" s="12">
        <f t="shared" si="1051"/>
        <v>1</v>
      </c>
      <c r="X5402" s="11">
        <f t="shared" si="1052"/>
        <v>0</v>
      </c>
      <c r="Y5402" s="12">
        <f t="shared" si="1053"/>
        <v>0</v>
      </c>
      <c r="AG5402" s="63"/>
      <c r="AH5402" s="11"/>
      <c r="AJ5402" s="63"/>
    </row>
    <row r="5403" spans="1:36">
      <c r="A5403" s="1">
        <v>40100</v>
      </c>
      <c r="B5403" s="7" t="s">
        <v>66</v>
      </c>
      <c r="C5403" s="8" t="str">
        <f t="shared" si="1054"/>
        <v>Wed</v>
      </c>
      <c r="E5403" s="10">
        <v>16</v>
      </c>
      <c r="F5403" s="9">
        <v>22445.599999999999</v>
      </c>
      <c r="G5403" s="9">
        <v>10926.5</v>
      </c>
      <c r="H5403" s="61">
        <v>8862.2000000000007</v>
      </c>
      <c r="I5403" s="9">
        <v>676.7</v>
      </c>
      <c r="J5403" s="9">
        <v>2079</v>
      </c>
      <c r="K5403" s="9">
        <v>2669.4</v>
      </c>
      <c r="L5403" s="16">
        <v>0</v>
      </c>
      <c r="M5403" s="16">
        <v>0</v>
      </c>
      <c r="O5403" s="11">
        <f t="shared" si="1046"/>
        <v>47659.4</v>
      </c>
      <c r="P5403" s="11">
        <v>0</v>
      </c>
      <c r="Q5403" s="11">
        <f t="shared" si="1045"/>
        <v>2669.4</v>
      </c>
      <c r="S5403" s="11">
        <f t="shared" si="1047"/>
        <v>47659.4</v>
      </c>
      <c r="T5403" s="11">
        <f t="shared" si="1048"/>
        <v>47659.4</v>
      </c>
      <c r="U5403" s="11">
        <f t="shared" si="1049"/>
        <v>15931.5</v>
      </c>
      <c r="V5403" s="11">
        <f t="shared" si="1050"/>
        <v>47659.4</v>
      </c>
      <c r="W5403" s="12">
        <f t="shared" si="1051"/>
        <v>1</v>
      </c>
      <c r="X5403" s="11">
        <f t="shared" si="1052"/>
        <v>0</v>
      </c>
      <c r="Y5403" s="12">
        <f t="shared" si="1053"/>
        <v>0</v>
      </c>
      <c r="AG5403" s="63"/>
      <c r="AH5403" s="11"/>
      <c r="AI5403" s="63"/>
      <c r="AJ5403" s="63"/>
    </row>
    <row r="5404" spans="1:36">
      <c r="A5404" s="1">
        <v>40101</v>
      </c>
      <c r="B5404" s="7" t="s">
        <v>66</v>
      </c>
      <c r="C5404" s="8" t="str">
        <f t="shared" si="1054"/>
        <v>Thur</v>
      </c>
      <c r="E5404" s="10">
        <v>15</v>
      </c>
      <c r="F5404" s="9">
        <v>26369.4</v>
      </c>
      <c r="G5404" s="9">
        <v>10429.6</v>
      </c>
      <c r="H5404" s="61">
        <v>9476.5</v>
      </c>
      <c r="I5404" s="9">
        <v>691.1</v>
      </c>
      <c r="J5404" s="9">
        <v>2176.5</v>
      </c>
      <c r="K5404" s="9">
        <v>2969.7</v>
      </c>
      <c r="L5404" s="16">
        <v>0</v>
      </c>
      <c r="M5404" s="16">
        <v>0</v>
      </c>
      <c r="O5404" s="11">
        <f t="shared" si="1046"/>
        <v>52112.799999999996</v>
      </c>
      <c r="P5404" s="11">
        <v>0</v>
      </c>
      <c r="Q5404" s="11">
        <f t="shared" si="1045"/>
        <v>2969.7</v>
      </c>
      <c r="S5404" s="11">
        <f t="shared" si="1047"/>
        <v>52112.799999999996</v>
      </c>
      <c r="T5404" s="11">
        <f t="shared" si="1048"/>
        <v>52112.799999999996</v>
      </c>
      <c r="U5404" s="11">
        <f t="shared" si="1049"/>
        <v>4453.3999999999942</v>
      </c>
      <c r="V5404" s="11">
        <f t="shared" si="1050"/>
        <v>52112.799999999996</v>
      </c>
      <c r="W5404" s="12">
        <f t="shared" si="1051"/>
        <v>1</v>
      </c>
      <c r="X5404" s="11">
        <f t="shared" si="1052"/>
        <v>0</v>
      </c>
      <c r="Y5404" s="12">
        <f t="shared" si="1053"/>
        <v>0</v>
      </c>
      <c r="AG5404" s="63"/>
      <c r="AH5404" s="11"/>
      <c r="AI5404" s="63"/>
      <c r="AJ5404" s="63"/>
    </row>
    <row r="5405" spans="1:36">
      <c r="A5405" s="1">
        <v>40102</v>
      </c>
      <c r="B5405" s="7" t="s">
        <v>66</v>
      </c>
      <c r="C5405" s="8" t="str">
        <f t="shared" si="1054"/>
        <v>Fri</v>
      </c>
      <c r="E5405" s="10">
        <v>20</v>
      </c>
      <c r="F5405" s="9">
        <v>32441.200000000001</v>
      </c>
      <c r="G5405" s="9">
        <v>11315.8</v>
      </c>
      <c r="H5405" s="61">
        <v>10144.200000000001</v>
      </c>
      <c r="I5405" s="9">
        <v>720.9</v>
      </c>
      <c r="J5405" s="9">
        <v>2421.8000000000002</v>
      </c>
      <c r="K5405" s="9">
        <v>3289.2</v>
      </c>
      <c r="L5405" s="16">
        <v>0</v>
      </c>
      <c r="M5405" s="16">
        <v>0</v>
      </c>
      <c r="O5405" s="11">
        <f t="shared" si="1046"/>
        <v>60333.1</v>
      </c>
      <c r="P5405" s="11">
        <v>0</v>
      </c>
      <c r="Q5405" s="11">
        <f t="shared" si="1045"/>
        <v>3289.2</v>
      </c>
      <c r="S5405" s="11">
        <f t="shared" si="1047"/>
        <v>60333.1</v>
      </c>
      <c r="T5405" s="11">
        <f t="shared" si="1048"/>
        <v>60333.1</v>
      </c>
      <c r="U5405" s="11">
        <f t="shared" si="1049"/>
        <v>8220.3000000000029</v>
      </c>
      <c r="V5405" s="11">
        <f t="shared" si="1050"/>
        <v>60333.1</v>
      </c>
      <c r="W5405" s="12">
        <f t="shared" si="1051"/>
        <v>1</v>
      </c>
      <c r="X5405" s="11">
        <f t="shared" si="1052"/>
        <v>0</v>
      </c>
      <c r="Y5405" s="12">
        <f t="shared" si="1053"/>
        <v>0</v>
      </c>
      <c r="AG5405" s="63"/>
      <c r="AH5405" s="11"/>
      <c r="AI5405" s="9"/>
      <c r="AJ5405" s="63"/>
    </row>
    <row r="5406" spans="1:36">
      <c r="A5406" s="1">
        <v>40103</v>
      </c>
      <c r="B5406" s="7" t="s">
        <v>66</v>
      </c>
      <c r="C5406" s="8" t="str">
        <f t="shared" si="1054"/>
        <v>Sat</v>
      </c>
      <c r="E5406" s="10">
        <v>20</v>
      </c>
      <c r="F5406" s="9">
        <v>35222.6</v>
      </c>
      <c r="G5406" s="9">
        <v>11738.2</v>
      </c>
      <c r="H5406" s="61">
        <v>10193.299999999999</v>
      </c>
      <c r="I5406" s="9">
        <v>680.7</v>
      </c>
      <c r="J5406" s="9">
        <v>2528.4</v>
      </c>
      <c r="K5406" s="9">
        <v>3492.9</v>
      </c>
      <c r="L5406" s="16">
        <v>0</v>
      </c>
      <c r="M5406" s="16">
        <v>0</v>
      </c>
      <c r="O5406" s="11">
        <f t="shared" si="1046"/>
        <v>63856.100000000006</v>
      </c>
      <c r="P5406" s="11">
        <v>0</v>
      </c>
      <c r="Q5406" s="11">
        <f t="shared" si="1045"/>
        <v>3492.9</v>
      </c>
      <c r="S5406" s="11">
        <f t="shared" si="1047"/>
        <v>63856.100000000006</v>
      </c>
      <c r="T5406" s="11">
        <f t="shared" si="1048"/>
        <v>63856.100000000006</v>
      </c>
      <c r="U5406" s="11">
        <f t="shared" si="1049"/>
        <v>3523.0000000000073</v>
      </c>
      <c r="V5406" s="11">
        <f t="shared" si="1050"/>
        <v>63856.100000000006</v>
      </c>
      <c r="W5406" s="12">
        <f t="shared" si="1051"/>
        <v>1</v>
      </c>
      <c r="X5406" s="11">
        <f t="shared" si="1052"/>
        <v>0</v>
      </c>
      <c r="Y5406" s="12">
        <f t="shared" si="1053"/>
        <v>0</v>
      </c>
      <c r="AG5406" s="63"/>
      <c r="AH5406" s="11"/>
      <c r="AI5406" s="63"/>
      <c r="AJ5406" s="63"/>
    </row>
    <row r="5407" spans="1:36">
      <c r="A5407" s="1">
        <v>40104</v>
      </c>
      <c r="B5407" s="7" t="s">
        <v>66</v>
      </c>
      <c r="C5407" s="8" t="str">
        <f t="shared" si="1054"/>
        <v>Sun</v>
      </c>
      <c r="E5407" s="10">
        <v>19</v>
      </c>
      <c r="F5407" s="9">
        <v>36830.9</v>
      </c>
      <c r="G5407" s="9">
        <v>12394.9</v>
      </c>
      <c r="H5407" s="61">
        <v>10653.2</v>
      </c>
      <c r="I5407" s="9">
        <v>703.5</v>
      </c>
      <c r="J5407" s="9">
        <v>2540.4</v>
      </c>
      <c r="K5407" s="9">
        <v>3516.8</v>
      </c>
      <c r="L5407" s="16">
        <v>0</v>
      </c>
      <c r="M5407" s="16">
        <v>0</v>
      </c>
      <c r="O5407" s="11">
        <f t="shared" si="1046"/>
        <v>66639.7</v>
      </c>
      <c r="P5407" s="11">
        <v>0</v>
      </c>
      <c r="Q5407" s="11">
        <f t="shared" si="1045"/>
        <v>3516.8</v>
      </c>
      <c r="S5407" s="11">
        <f t="shared" si="1047"/>
        <v>66639.7</v>
      </c>
      <c r="T5407" s="11">
        <f t="shared" si="1048"/>
        <v>66639.7</v>
      </c>
      <c r="U5407" s="11">
        <f t="shared" si="1049"/>
        <v>2783.5999999999913</v>
      </c>
      <c r="V5407" s="11">
        <f t="shared" si="1050"/>
        <v>66639.7</v>
      </c>
      <c r="W5407" s="12">
        <f t="shared" si="1051"/>
        <v>1</v>
      </c>
      <c r="X5407" s="11">
        <f t="shared" si="1052"/>
        <v>0</v>
      </c>
      <c r="Y5407" s="12">
        <f t="shared" si="1053"/>
        <v>0</v>
      </c>
      <c r="AG5407" s="63"/>
      <c r="AH5407" s="11"/>
      <c r="AI5407" s="63"/>
      <c r="AJ5407" s="63"/>
    </row>
    <row r="5408" spans="1:36">
      <c r="A5408" s="1">
        <v>40105</v>
      </c>
      <c r="B5408" s="7" t="s">
        <v>66</v>
      </c>
      <c r="C5408" s="8" t="str">
        <f t="shared" si="1054"/>
        <v>Mon</v>
      </c>
      <c r="E5408" s="10">
        <v>18</v>
      </c>
      <c r="F5408" s="9">
        <v>31279.9</v>
      </c>
      <c r="G5408" s="9">
        <v>11590.4</v>
      </c>
      <c r="H5408" s="61">
        <v>10119.6</v>
      </c>
      <c r="I5408" s="9">
        <v>710.6</v>
      </c>
      <c r="J5408" s="9">
        <v>2215.3000000000002</v>
      </c>
      <c r="K5408" s="9">
        <v>3397.7</v>
      </c>
      <c r="L5408" s="16">
        <v>0</v>
      </c>
      <c r="M5408" s="16">
        <v>0</v>
      </c>
      <c r="O5408" s="11">
        <f t="shared" si="1046"/>
        <v>59313.5</v>
      </c>
      <c r="P5408" s="11">
        <v>0</v>
      </c>
      <c r="Q5408" s="11">
        <f t="shared" si="1045"/>
        <v>3397.7</v>
      </c>
      <c r="S5408" s="11">
        <f t="shared" si="1047"/>
        <v>59313.5</v>
      </c>
      <c r="T5408" s="11">
        <f t="shared" si="1048"/>
        <v>59313.5</v>
      </c>
      <c r="U5408" s="11">
        <f t="shared" si="1049"/>
        <v>-7326.1999999999971</v>
      </c>
      <c r="V5408" s="11">
        <f t="shared" si="1050"/>
        <v>59313.5</v>
      </c>
      <c r="W5408" s="12">
        <f t="shared" si="1051"/>
        <v>1</v>
      </c>
      <c r="X5408" s="11">
        <f t="shared" si="1052"/>
        <v>0</v>
      </c>
      <c r="Y5408" s="12">
        <f t="shared" si="1053"/>
        <v>0</v>
      </c>
      <c r="AG5408" s="63"/>
      <c r="AH5408" s="11"/>
      <c r="AI5408" s="63"/>
      <c r="AJ5408" s="63"/>
    </row>
    <row r="5409" spans="1:36">
      <c r="A5409" s="1">
        <v>40106</v>
      </c>
      <c r="B5409" s="7" t="s">
        <v>66</v>
      </c>
      <c r="C5409" s="8" t="str">
        <f t="shared" si="1054"/>
        <v>Tue</v>
      </c>
      <c r="E5409" s="10">
        <v>10</v>
      </c>
      <c r="F5409" s="9">
        <v>19618.599999999999</v>
      </c>
      <c r="G5409" s="9">
        <v>8894.7999999999993</v>
      </c>
      <c r="H5409" s="61">
        <v>7716.3</v>
      </c>
      <c r="I5409" s="9">
        <v>687.6</v>
      </c>
      <c r="J5409" s="9">
        <v>1506.5</v>
      </c>
      <c r="K5409" s="9">
        <v>2899.5</v>
      </c>
      <c r="L5409" s="16">
        <v>0</v>
      </c>
      <c r="M5409" s="16">
        <v>0</v>
      </c>
      <c r="O5409" s="11">
        <f t="shared" si="1046"/>
        <v>41323.299999999996</v>
      </c>
      <c r="P5409" s="11">
        <v>0</v>
      </c>
      <c r="Q5409" s="11">
        <f t="shared" si="1045"/>
        <v>2899.5</v>
      </c>
      <c r="S5409" s="11">
        <f t="shared" si="1047"/>
        <v>41323.299999999996</v>
      </c>
      <c r="T5409" s="11">
        <f t="shared" si="1048"/>
        <v>41323.299999999996</v>
      </c>
      <c r="U5409" s="11">
        <f t="shared" si="1049"/>
        <v>-17990.200000000004</v>
      </c>
      <c r="V5409" s="11">
        <f t="shared" si="1050"/>
        <v>41323.299999999996</v>
      </c>
      <c r="W5409" s="12">
        <f t="shared" si="1051"/>
        <v>1</v>
      </c>
      <c r="X5409" s="11">
        <f t="shared" si="1052"/>
        <v>0</v>
      </c>
      <c r="Y5409" s="12">
        <f t="shared" si="1053"/>
        <v>0</v>
      </c>
      <c r="AG5409" s="63"/>
      <c r="AH5409" s="11"/>
      <c r="AI5409" s="63"/>
      <c r="AJ5409" s="63"/>
    </row>
    <row r="5410" spans="1:36">
      <c r="A5410" s="1">
        <v>40107</v>
      </c>
      <c r="B5410" s="7" t="s">
        <v>66</v>
      </c>
      <c r="C5410" s="8" t="str">
        <f t="shared" si="1054"/>
        <v>Wed</v>
      </c>
      <c r="E5410" s="10">
        <v>4</v>
      </c>
      <c r="F5410" s="9">
        <v>14456.9</v>
      </c>
      <c r="G5410" s="9">
        <v>7427</v>
      </c>
      <c r="H5410" s="61">
        <v>6443.7</v>
      </c>
      <c r="I5410" s="9">
        <v>711.8</v>
      </c>
      <c r="J5410" s="9">
        <v>1035</v>
      </c>
      <c r="K5410" s="9">
        <v>2785.6</v>
      </c>
      <c r="L5410" s="16">
        <v>0</v>
      </c>
      <c r="M5410" s="16">
        <v>0</v>
      </c>
      <c r="O5410" s="11">
        <f t="shared" si="1046"/>
        <v>32860</v>
      </c>
      <c r="P5410" s="11">
        <v>0</v>
      </c>
      <c r="Q5410" s="11">
        <f t="shared" si="1045"/>
        <v>2785.6</v>
      </c>
      <c r="S5410" s="11">
        <f t="shared" si="1047"/>
        <v>32860</v>
      </c>
      <c r="T5410" s="11">
        <f t="shared" si="1048"/>
        <v>32860</v>
      </c>
      <c r="U5410" s="11">
        <f t="shared" si="1049"/>
        <v>-8463.2999999999956</v>
      </c>
      <c r="V5410" s="11">
        <f t="shared" si="1050"/>
        <v>32860</v>
      </c>
      <c r="W5410" s="12">
        <f t="shared" si="1051"/>
        <v>1</v>
      </c>
      <c r="X5410" s="11">
        <f t="shared" si="1052"/>
        <v>0</v>
      </c>
      <c r="Y5410" s="12">
        <f t="shared" si="1053"/>
        <v>0</v>
      </c>
      <c r="AG5410" s="63"/>
      <c r="AH5410" s="11"/>
      <c r="AI5410" s="63"/>
      <c r="AJ5410" s="63"/>
    </row>
    <row r="5411" spans="1:36">
      <c r="A5411" s="1">
        <v>40108</v>
      </c>
      <c r="B5411" s="7" t="s">
        <v>66</v>
      </c>
      <c r="C5411" s="8" t="str">
        <f t="shared" si="1054"/>
        <v>Thur</v>
      </c>
      <c r="E5411" s="10">
        <v>3</v>
      </c>
      <c r="F5411" s="9">
        <v>12723.1</v>
      </c>
      <c r="G5411" s="9">
        <v>7065.5</v>
      </c>
      <c r="H5411" s="61">
        <v>6033.1</v>
      </c>
      <c r="I5411" s="9">
        <v>673</v>
      </c>
      <c r="J5411" s="9">
        <v>868.6</v>
      </c>
      <c r="K5411" s="9">
        <v>2921.9</v>
      </c>
      <c r="L5411" s="16">
        <v>0</v>
      </c>
      <c r="M5411" s="16">
        <v>0</v>
      </c>
      <c r="O5411" s="11">
        <f t="shared" si="1046"/>
        <v>30285.199999999997</v>
      </c>
      <c r="P5411" s="11">
        <v>0</v>
      </c>
      <c r="Q5411" s="11">
        <f t="shared" si="1045"/>
        <v>2921.9</v>
      </c>
      <c r="S5411" s="11">
        <f t="shared" si="1047"/>
        <v>30285.199999999997</v>
      </c>
      <c r="T5411" s="11">
        <f t="shared" si="1048"/>
        <v>30285.199999999997</v>
      </c>
      <c r="U5411" s="11">
        <f t="shared" si="1049"/>
        <v>-2574.8000000000029</v>
      </c>
      <c r="V5411" s="11">
        <f t="shared" si="1050"/>
        <v>30285.199999999997</v>
      </c>
      <c r="W5411" s="12">
        <f t="shared" si="1051"/>
        <v>1</v>
      </c>
      <c r="X5411" s="11">
        <f t="shared" si="1052"/>
        <v>0</v>
      </c>
      <c r="Y5411" s="12">
        <f t="shared" si="1053"/>
        <v>0</v>
      </c>
      <c r="AG5411" s="63"/>
      <c r="AH5411" s="11"/>
      <c r="AJ5411" s="63"/>
    </row>
    <row r="5412" spans="1:36">
      <c r="A5412" s="1">
        <v>40109</v>
      </c>
      <c r="B5412" s="7" t="s">
        <v>66</v>
      </c>
      <c r="C5412" s="8" t="str">
        <f t="shared" si="1054"/>
        <v>Fri</v>
      </c>
      <c r="E5412" s="10">
        <v>0</v>
      </c>
      <c r="F5412" s="9">
        <v>9913.7999999999993</v>
      </c>
      <c r="G5412" s="9">
        <v>5879</v>
      </c>
      <c r="H5412" s="61">
        <v>4862.1000000000004</v>
      </c>
      <c r="I5412" s="9">
        <v>673.6</v>
      </c>
      <c r="J5412" s="9">
        <v>475.6</v>
      </c>
      <c r="K5412" s="9">
        <v>2380.3000000000002</v>
      </c>
      <c r="L5412" s="16">
        <v>0</v>
      </c>
      <c r="M5412" s="16">
        <v>0</v>
      </c>
      <c r="O5412" s="11">
        <f t="shared" si="1046"/>
        <v>24184.399999999998</v>
      </c>
      <c r="P5412" s="11">
        <v>0</v>
      </c>
      <c r="Q5412" s="11">
        <f t="shared" si="1045"/>
        <v>2380.3000000000002</v>
      </c>
      <c r="S5412" s="11">
        <f t="shared" si="1047"/>
        <v>24184.399999999998</v>
      </c>
      <c r="T5412" s="11">
        <f t="shared" si="1048"/>
        <v>24184.399999999998</v>
      </c>
      <c r="U5412" s="11">
        <f t="shared" si="1049"/>
        <v>-6100.7999999999993</v>
      </c>
      <c r="V5412" s="11">
        <f t="shared" si="1050"/>
        <v>24184.399999999998</v>
      </c>
      <c r="W5412" s="12">
        <f t="shared" si="1051"/>
        <v>1</v>
      </c>
      <c r="X5412" s="11">
        <f t="shared" si="1052"/>
        <v>0</v>
      </c>
      <c r="Y5412" s="12">
        <f t="shared" si="1053"/>
        <v>0</v>
      </c>
      <c r="AG5412" s="63"/>
      <c r="AH5412" s="11"/>
      <c r="AJ5412" s="63"/>
    </row>
    <row r="5413" spans="1:36">
      <c r="A5413" s="1">
        <v>40110</v>
      </c>
      <c r="B5413" s="7" t="s">
        <v>66</v>
      </c>
      <c r="C5413" s="8" t="str">
        <f t="shared" si="1054"/>
        <v>Sat</v>
      </c>
      <c r="E5413" s="10">
        <v>0</v>
      </c>
      <c r="F5413" s="9">
        <v>10272</v>
      </c>
      <c r="G5413" s="9">
        <v>5638.5</v>
      </c>
      <c r="H5413" s="61">
        <v>4699.6000000000004</v>
      </c>
      <c r="I5413" s="9">
        <v>669.5</v>
      </c>
      <c r="J5413" s="9">
        <v>613.6</v>
      </c>
      <c r="K5413" s="9">
        <v>2408.1999999999998</v>
      </c>
      <c r="L5413" s="16">
        <v>0</v>
      </c>
      <c r="M5413" s="16">
        <v>0</v>
      </c>
      <c r="O5413" s="11">
        <f t="shared" si="1046"/>
        <v>24301.399999999998</v>
      </c>
      <c r="P5413" s="11">
        <v>0</v>
      </c>
      <c r="Q5413" s="11">
        <f t="shared" si="1045"/>
        <v>2408.1999999999998</v>
      </c>
      <c r="S5413" s="11">
        <f t="shared" si="1047"/>
        <v>24301.399999999998</v>
      </c>
      <c r="T5413" s="11">
        <f t="shared" si="1048"/>
        <v>24301.399999999998</v>
      </c>
      <c r="U5413" s="11">
        <f t="shared" si="1049"/>
        <v>117</v>
      </c>
      <c r="V5413" s="11">
        <f t="shared" si="1050"/>
        <v>24301.399999999998</v>
      </c>
      <c r="W5413" s="12">
        <f t="shared" si="1051"/>
        <v>1</v>
      </c>
      <c r="X5413" s="11">
        <f t="shared" si="1052"/>
        <v>0</v>
      </c>
      <c r="Y5413" s="12">
        <f t="shared" si="1053"/>
        <v>0</v>
      </c>
      <c r="AG5413" s="63"/>
      <c r="AH5413" s="11"/>
      <c r="AJ5413" s="63"/>
    </row>
    <row r="5414" spans="1:36">
      <c r="A5414" s="1">
        <v>40111</v>
      </c>
      <c r="B5414" s="7" t="s">
        <v>66</v>
      </c>
      <c r="C5414" s="8" t="str">
        <f t="shared" si="1054"/>
        <v>Sun</v>
      </c>
      <c r="E5414" s="10">
        <v>12</v>
      </c>
      <c r="F5414" s="9">
        <v>18156.099999999999</v>
      </c>
      <c r="G5414" s="9">
        <v>8017.6</v>
      </c>
      <c r="H5414" s="61">
        <v>7128.7</v>
      </c>
      <c r="I5414" s="9">
        <v>661.6</v>
      </c>
      <c r="J5414" s="9">
        <v>1554.7</v>
      </c>
      <c r="K5414" s="9">
        <v>2932.8</v>
      </c>
      <c r="L5414" s="16">
        <v>0</v>
      </c>
      <c r="M5414" s="16">
        <v>0</v>
      </c>
      <c r="O5414" s="11">
        <f t="shared" si="1046"/>
        <v>38451.499999999993</v>
      </c>
      <c r="P5414" s="11">
        <v>0</v>
      </c>
      <c r="Q5414" s="11">
        <f t="shared" si="1045"/>
        <v>2932.8</v>
      </c>
      <c r="S5414" s="11">
        <f t="shared" si="1047"/>
        <v>38451.499999999993</v>
      </c>
      <c r="T5414" s="11">
        <f t="shared" si="1048"/>
        <v>38451.499999999993</v>
      </c>
      <c r="U5414" s="11">
        <f t="shared" si="1049"/>
        <v>14150.099999999995</v>
      </c>
      <c r="V5414" s="11">
        <f t="shared" si="1050"/>
        <v>38451.499999999993</v>
      </c>
      <c r="W5414" s="12">
        <f t="shared" si="1051"/>
        <v>1</v>
      </c>
      <c r="X5414" s="11">
        <f t="shared" si="1052"/>
        <v>0</v>
      </c>
      <c r="Y5414" s="12">
        <f t="shared" si="1053"/>
        <v>0</v>
      </c>
      <c r="AG5414" s="63"/>
      <c r="AH5414" s="11"/>
      <c r="AI5414" s="9"/>
      <c r="AJ5414" s="63"/>
    </row>
    <row r="5415" spans="1:36">
      <c r="A5415" s="1">
        <v>40112</v>
      </c>
      <c r="B5415" s="7" t="s">
        <v>66</v>
      </c>
      <c r="C5415" s="8" t="str">
        <f t="shared" si="1054"/>
        <v>Mon</v>
      </c>
      <c r="E5415" s="10">
        <v>9</v>
      </c>
      <c r="F5415" s="9">
        <v>17694.599999999999</v>
      </c>
      <c r="G5415" s="9">
        <v>8305.5</v>
      </c>
      <c r="H5415" s="61">
        <v>7433.5</v>
      </c>
      <c r="I5415" s="9">
        <v>688.4</v>
      </c>
      <c r="J5415" s="9">
        <v>1424.5</v>
      </c>
      <c r="K5415" s="9">
        <v>2942.1</v>
      </c>
      <c r="L5415" s="16">
        <v>0</v>
      </c>
      <c r="M5415" s="16">
        <v>0</v>
      </c>
      <c r="O5415" s="11">
        <f t="shared" si="1046"/>
        <v>38488.6</v>
      </c>
      <c r="P5415" s="11">
        <v>0</v>
      </c>
      <c r="Q5415" s="11">
        <f t="shared" si="1045"/>
        <v>2942.1</v>
      </c>
      <c r="S5415" s="11">
        <f t="shared" si="1047"/>
        <v>38488.6</v>
      </c>
      <c r="T5415" s="11">
        <f t="shared" si="1048"/>
        <v>38488.6</v>
      </c>
      <c r="U5415" s="11">
        <f t="shared" si="1049"/>
        <v>37.100000000005821</v>
      </c>
      <c r="V5415" s="11">
        <f t="shared" si="1050"/>
        <v>38488.6</v>
      </c>
      <c r="W5415" s="12">
        <f t="shared" si="1051"/>
        <v>1</v>
      </c>
      <c r="X5415" s="11">
        <f t="shared" si="1052"/>
        <v>0</v>
      </c>
      <c r="Y5415" s="12">
        <f t="shared" si="1053"/>
        <v>0</v>
      </c>
      <c r="AG5415" s="63"/>
      <c r="AH5415" s="11"/>
      <c r="AI5415" s="63"/>
      <c r="AJ5415" s="63"/>
    </row>
    <row r="5416" spans="1:36">
      <c r="A5416" s="1">
        <v>40113</v>
      </c>
      <c r="B5416" s="7" t="s">
        <v>66</v>
      </c>
      <c r="C5416" s="8" t="str">
        <f t="shared" si="1054"/>
        <v>Tue</v>
      </c>
      <c r="E5416" s="10">
        <v>8</v>
      </c>
      <c r="F5416" s="9">
        <v>17374.400000000001</v>
      </c>
      <c r="G5416" s="9">
        <v>8124.5</v>
      </c>
      <c r="H5416" s="61">
        <v>7381.9</v>
      </c>
      <c r="I5416" s="9">
        <v>688.2</v>
      </c>
      <c r="J5416" s="9">
        <v>1324.6</v>
      </c>
      <c r="K5416" s="9">
        <v>2809.7</v>
      </c>
      <c r="L5416" s="16">
        <v>97</v>
      </c>
      <c r="M5416" s="16">
        <v>0</v>
      </c>
      <c r="O5416" s="11">
        <f t="shared" si="1046"/>
        <v>37800.299999999996</v>
      </c>
      <c r="P5416" s="11">
        <v>0</v>
      </c>
      <c r="Q5416" s="11">
        <f t="shared" si="1045"/>
        <v>2809.7</v>
      </c>
      <c r="S5416" s="11">
        <f t="shared" si="1047"/>
        <v>37800.299999999996</v>
      </c>
      <c r="T5416" s="11">
        <f t="shared" si="1048"/>
        <v>37800.299999999996</v>
      </c>
      <c r="U5416" s="11">
        <f t="shared" si="1049"/>
        <v>-688.30000000000291</v>
      </c>
      <c r="V5416" s="11">
        <f t="shared" si="1050"/>
        <v>37703.299999999996</v>
      </c>
      <c r="W5416" s="12">
        <f t="shared" si="1051"/>
        <v>0.997433882799872</v>
      </c>
      <c r="X5416" s="11">
        <f t="shared" si="1052"/>
        <v>97</v>
      </c>
      <c r="Y5416" s="12">
        <f t="shared" si="1053"/>
        <v>2.5661172001280414E-3</v>
      </c>
      <c r="AG5416" s="63"/>
      <c r="AH5416" s="11"/>
      <c r="AJ5416" s="63"/>
    </row>
    <row r="5417" spans="1:36">
      <c r="A5417" s="1">
        <v>40114</v>
      </c>
      <c r="B5417" s="7" t="s">
        <v>66</v>
      </c>
      <c r="C5417" s="8" t="str">
        <f t="shared" si="1054"/>
        <v>Wed</v>
      </c>
      <c r="E5417" s="10">
        <v>2</v>
      </c>
      <c r="F5417" s="9">
        <v>12676.5</v>
      </c>
      <c r="G5417" s="9">
        <v>6994.6</v>
      </c>
      <c r="H5417" s="61">
        <v>4964.8999999999996</v>
      </c>
      <c r="I5417" s="9">
        <v>690.2</v>
      </c>
      <c r="J5417" s="9">
        <v>930.3</v>
      </c>
      <c r="K5417" s="9">
        <v>2849.2</v>
      </c>
      <c r="L5417" s="16">
        <v>646</v>
      </c>
      <c r="M5417" s="16">
        <v>1433</v>
      </c>
      <c r="O5417" s="11">
        <f t="shared" si="1046"/>
        <v>31184.7</v>
      </c>
      <c r="P5417" s="11">
        <v>0</v>
      </c>
      <c r="Q5417" s="11">
        <f t="shared" si="1045"/>
        <v>2849.2</v>
      </c>
      <c r="S5417" s="11">
        <f t="shared" si="1047"/>
        <v>31184.7</v>
      </c>
      <c r="T5417" s="11">
        <f t="shared" si="1048"/>
        <v>31184.7</v>
      </c>
      <c r="U5417" s="11">
        <f t="shared" si="1049"/>
        <v>-6615.5999999999949</v>
      </c>
      <c r="V5417" s="11">
        <f t="shared" si="1050"/>
        <v>29105.7</v>
      </c>
      <c r="W5417" s="12">
        <f t="shared" si="1051"/>
        <v>0.93333269199318902</v>
      </c>
      <c r="X5417" s="11">
        <f t="shared" si="1052"/>
        <v>2079</v>
      </c>
      <c r="Y5417" s="12">
        <f t="shared" si="1053"/>
        <v>6.6667308006811032E-2</v>
      </c>
      <c r="AG5417" s="63"/>
      <c r="AH5417" s="11"/>
      <c r="AJ5417" s="63"/>
    </row>
    <row r="5418" spans="1:36">
      <c r="A5418" s="1">
        <v>40115</v>
      </c>
      <c r="B5418" s="7" t="s">
        <v>66</v>
      </c>
      <c r="C5418" s="8" t="str">
        <f t="shared" si="1054"/>
        <v>Thur</v>
      </c>
      <c r="E5418" s="10">
        <v>7</v>
      </c>
      <c r="F5418" s="9">
        <v>15102</v>
      </c>
      <c r="G5418" s="9">
        <v>7813.9</v>
      </c>
      <c r="H5418" s="61">
        <v>5878.9</v>
      </c>
      <c r="I5418" s="9">
        <v>675.3</v>
      </c>
      <c r="J5418" s="9">
        <v>1281</v>
      </c>
      <c r="K5418" s="9">
        <v>2893.6</v>
      </c>
      <c r="L5418" s="16">
        <v>1204</v>
      </c>
      <c r="M5418" s="16">
        <v>1394</v>
      </c>
      <c r="O5418" s="11">
        <f t="shared" si="1046"/>
        <v>36242.700000000004</v>
      </c>
      <c r="P5418" s="11">
        <v>0</v>
      </c>
      <c r="Q5418" s="11">
        <f t="shared" si="1045"/>
        <v>2893.6</v>
      </c>
      <c r="S5418" s="11">
        <f t="shared" si="1047"/>
        <v>36242.700000000004</v>
      </c>
      <c r="T5418" s="11">
        <f t="shared" si="1048"/>
        <v>36242.700000000004</v>
      </c>
      <c r="U5418" s="11">
        <f t="shared" si="1049"/>
        <v>5058.0000000000036</v>
      </c>
      <c r="V5418" s="11">
        <f t="shared" si="1050"/>
        <v>33644.700000000004</v>
      </c>
      <c r="W5418" s="12">
        <f t="shared" si="1051"/>
        <v>0.92831659892888774</v>
      </c>
      <c r="X5418" s="11">
        <f t="shared" si="1052"/>
        <v>2598</v>
      </c>
      <c r="Y5418" s="12">
        <f t="shared" si="1053"/>
        <v>7.1683401071112249E-2</v>
      </c>
      <c r="AG5418" s="63"/>
      <c r="AH5418" s="11"/>
      <c r="AJ5418" s="63"/>
    </row>
    <row r="5419" spans="1:36">
      <c r="A5419" s="1">
        <v>40116</v>
      </c>
      <c r="B5419" s="7" t="s">
        <v>66</v>
      </c>
      <c r="C5419" s="8" t="str">
        <f t="shared" si="1054"/>
        <v>Fri</v>
      </c>
      <c r="E5419" s="10">
        <v>6</v>
      </c>
      <c r="F5419" s="9">
        <v>13514.5</v>
      </c>
      <c r="G5419" s="9">
        <v>7152.6</v>
      </c>
      <c r="H5419" s="61">
        <v>5318.9</v>
      </c>
      <c r="I5419" s="9">
        <v>683.7</v>
      </c>
      <c r="J5419" s="9">
        <v>1096.4000000000001</v>
      </c>
      <c r="K5419" s="9">
        <v>2612.3000000000002</v>
      </c>
      <c r="L5419" s="16">
        <v>746</v>
      </c>
      <c r="M5419" s="16">
        <v>1277</v>
      </c>
      <c r="O5419" s="11">
        <f t="shared" si="1046"/>
        <v>32401.4</v>
      </c>
      <c r="P5419" s="11">
        <v>0</v>
      </c>
      <c r="Q5419" s="11">
        <f t="shared" si="1045"/>
        <v>2612.3000000000002</v>
      </c>
      <c r="S5419" s="11">
        <f t="shared" si="1047"/>
        <v>32401.4</v>
      </c>
      <c r="T5419" s="11">
        <f t="shared" si="1048"/>
        <v>32401.4</v>
      </c>
      <c r="U5419" s="11">
        <f t="shared" si="1049"/>
        <v>-3841.3000000000029</v>
      </c>
      <c r="V5419" s="11">
        <f t="shared" si="1050"/>
        <v>30378.400000000001</v>
      </c>
      <c r="W5419" s="12">
        <f t="shared" si="1051"/>
        <v>0.93756442622849634</v>
      </c>
      <c r="X5419" s="11">
        <f t="shared" si="1052"/>
        <v>2023</v>
      </c>
      <c r="Y5419" s="12">
        <f t="shared" si="1053"/>
        <v>6.2435573771503695E-2</v>
      </c>
      <c r="AG5419" s="63"/>
      <c r="AH5419" s="11"/>
      <c r="AJ5419" s="63"/>
    </row>
    <row r="5420" spans="1:36">
      <c r="A5420" s="1">
        <v>40117</v>
      </c>
      <c r="B5420" s="7" t="s">
        <v>66</v>
      </c>
      <c r="C5420" s="8" t="str">
        <f t="shared" si="1054"/>
        <v>Sat</v>
      </c>
      <c r="E5420" s="10">
        <v>0</v>
      </c>
      <c r="F5420" s="9">
        <v>12289.4</v>
      </c>
      <c r="G5420" s="9">
        <v>6723.9</v>
      </c>
      <c r="H5420" s="61">
        <v>4042.5</v>
      </c>
      <c r="I5420" s="9">
        <v>736.8</v>
      </c>
      <c r="J5420" s="9">
        <v>749.2</v>
      </c>
      <c r="K5420" s="9">
        <v>2687.7</v>
      </c>
      <c r="L5420" s="16">
        <v>1946</v>
      </c>
      <c r="M5420" s="16">
        <v>1277</v>
      </c>
      <c r="O5420" s="11">
        <f t="shared" si="1046"/>
        <v>30452.5</v>
      </c>
      <c r="P5420" s="11">
        <v>0</v>
      </c>
      <c r="Q5420" s="11">
        <f t="shared" si="1045"/>
        <v>2687.7</v>
      </c>
      <c r="S5420" s="11">
        <f t="shared" si="1047"/>
        <v>30452.5</v>
      </c>
      <c r="T5420" s="11">
        <f t="shared" si="1048"/>
        <v>30452.5</v>
      </c>
      <c r="U5420" s="11">
        <f t="shared" si="1049"/>
        <v>-1948.9000000000015</v>
      </c>
      <c r="V5420" s="11">
        <f t="shared" si="1050"/>
        <v>27229.5</v>
      </c>
      <c r="W5420" s="12">
        <f t="shared" si="1051"/>
        <v>0.89416304080124787</v>
      </c>
      <c r="X5420" s="11">
        <f t="shared" si="1052"/>
        <v>3223</v>
      </c>
      <c r="Y5420" s="12">
        <f t="shared" si="1053"/>
        <v>0.10583695919875216</v>
      </c>
      <c r="AG5420" s="63"/>
      <c r="AH5420" s="11"/>
      <c r="AJ5420" s="63"/>
    </row>
    <row r="5421" spans="1:36">
      <c r="A5421" s="1">
        <v>40118</v>
      </c>
      <c r="B5421" s="7" t="s">
        <v>67</v>
      </c>
      <c r="C5421" s="8" t="str">
        <f t="shared" si="1054"/>
        <v>Sun</v>
      </c>
      <c r="E5421" s="10">
        <v>14</v>
      </c>
      <c r="F5421" s="9">
        <v>20363.599999999999</v>
      </c>
      <c r="G5421" s="9">
        <v>9922.9</v>
      </c>
      <c r="H5421" s="61">
        <v>6647.4</v>
      </c>
      <c r="I5421" s="9">
        <v>699.8</v>
      </c>
      <c r="J5421" s="9">
        <v>1984.5</v>
      </c>
      <c r="K5421" s="9">
        <v>3102.1</v>
      </c>
      <c r="L5421" s="16">
        <v>4185</v>
      </c>
      <c r="M5421" s="16">
        <v>1277</v>
      </c>
      <c r="O5421" s="11">
        <f t="shared" si="1046"/>
        <v>48182.3</v>
      </c>
      <c r="P5421" s="11">
        <v>0</v>
      </c>
      <c r="Q5421" s="11">
        <f t="shared" si="1045"/>
        <v>3102.1</v>
      </c>
      <c r="S5421" s="11">
        <f t="shared" ref="S5421:S5451" si="1055">O5421-P5421</f>
        <v>48182.3</v>
      </c>
      <c r="T5421" s="11">
        <f t="shared" ref="T5421:T5451" si="1056">SUM(L5421:M5421,V5421)</f>
        <v>48182.3</v>
      </c>
      <c r="U5421" s="11">
        <f t="shared" ref="U5421:U5451" si="1057">S5421-S5420</f>
        <v>17729.800000000003</v>
      </c>
      <c r="V5421" s="11">
        <f t="shared" ref="V5421:V5451" si="1058">SUM(F5421:K5421)-P5421</f>
        <v>42720.3</v>
      </c>
      <c r="W5421" s="12">
        <f t="shared" ref="W5421:W5451" si="1059">V5421/S5421</f>
        <v>0.88663886946036197</v>
      </c>
      <c r="X5421" s="11">
        <f t="shared" ref="X5421:X5450" si="1060">SUM(L5421:M5421)</f>
        <v>5462</v>
      </c>
      <c r="Y5421" s="12">
        <f t="shared" ref="Y5421:Y5450" si="1061">X5421/S5421</f>
        <v>0.11336113053963799</v>
      </c>
      <c r="AA5421" s="9">
        <f>INTERCEPT(T5421:T5450,E5421:E5450)</f>
        <v>25980.989998329511</v>
      </c>
      <c r="AB5421" s="9">
        <f>SLOPE(T5421:T5450,E5421:E5450)</f>
        <v>2048.0701010358857</v>
      </c>
      <c r="AC5421" s="12">
        <f>RSQ(T5421:T5450,E5421:E5450)</f>
        <v>0.81395667919504711</v>
      </c>
      <c r="AD5421" s="9">
        <f>AA5421+(AB5421*55)</f>
        <v>138624.84555530324</v>
      </c>
      <c r="AE5421" s="10">
        <f>SUM(E5421:E5450)</f>
        <v>376.6</v>
      </c>
      <c r="AG5421" s="61"/>
      <c r="AH5421" s="61"/>
      <c r="AI5421" s="61"/>
      <c r="AJ5421" s="61"/>
    </row>
    <row r="5422" spans="1:36">
      <c r="A5422" s="1">
        <v>40119</v>
      </c>
      <c r="B5422" s="7" t="s">
        <v>67</v>
      </c>
      <c r="C5422" s="8" t="str">
        <f t="shared" si="1054"/>
        <v>Mon</v>
      </c>
      <c r="E5422" s="10">
        <v>14</v>
      </c>
      <c r="F5422" s="9">
        <v>19840.8</v>
      </c>
      <c r="G5422" s="9">
        <v>10514.5</v>
      </c>
      <c r="H5422" s="61">
        <v>7887.4</v>
      </c>
      <c r="I5422" s="9">
        <v>742.2</v>
      </c>
      <c r="J5422" s="9">
        <v>2102.8000000000002</v>
      </c>
      <c r="K5422" s="9">
        <v>3260.1</v>
      </c>
      <c r="L5422" s="16">
        <v>7254</v>
      </c>
      <c r="M5422" s="16">
        <v>1472</v>
      </c>
      <c r="O5422" s="11">
        <f t="shared" si="1046"/>
        <v>53073.799999999996</v>
      </c>
      <c r="P5422" s="11">
        <v>0</v>
      </c>
      <c r="Q5422" s="11">
        <f t="shared" si="1045"/>
        <v>3260.1</v>
      </c>
      <c r="S5422" s="11">
        <f t="shared" si="1055"/>
        <v>53073.799999999996</v>
      </c>
      <c r="T5422" s="11">
        <f t="shared" si="1056"/>
        <v>53073.799999999996</v>
      </c>
      <c r="U5422" s="11">
        <f t="shared" si="1057"/>
        <v>4891.4999999999927</v>
      </c>
      <c r="V5422" s="11">
        <f t="shared" si="1058"/>
        <v>44347.799999999996</v>
      </c>
      <c r="W5422" s="12">
        <f t="shared" si="1059"/>
        <v>0.83558742731818714</v>
      </c>
      <c r="X5422" s="11">
        <f t="shared" si="1060"/>
        <v>8726</v>
      </c>
      <c r="Y5422" s="12">
        <f t="shared" si="1061"/>
        <v>0.16441257268181289</v>
      </c>
      <c r="AG5422" s="61"/>
      <c r="AH5422" s="61"/>
      <c r="AI5422" s="61"/>
      <c r="AJ5422" s="61"/>
    </row>
    <row r="5423" spans="1:36">
      <c r="A5423" s="1">
        <v>40120</v>
      </c>
      <c r="B5423" s="7" t="s">
        <v>67</v>
      </c>
      <c r="C5423" s="8" t="str">
        <f t="shared" si="1054"/>
        <v>Tue</v>
      </c>
      <c r="E5423" s="10">
        <v>12</v>
      </c>
      <c r="F5423" s="9">
        <v>18249.2</v>
      </c>
      <c r="G5423" s="9">
        <v>10252.4</v>
      </c>
      <c r="H5423" s="61">
        <v>7600.9</v>
      </c>
      <c r="I5423" s="9">
        <v>712.3</v>
      </c>
      <c r="J5423" s="9">
        <v>1951</v>
      </c>
      <c r="K5423" s="9">
        <v>3122.2</v>
      </c>
      <c r="L5423" s="16">
        <v>7321</v>
      </c>
      <c r="M5423" s="16">
        <v>1373</v>
      </c>
      <c r="O5423" s="11">
        <f t="shared" si="1046"/>
        <v>50582</v>
      </c>
      <c r="P5423" s="11">
        <v>0</v>
      </c>
      <c r="Q5423" s="11">
        <f t="shared" si="1045"/>
        <v>3122.2</v>
      </c>
      <c r="S5423" s="11">
        <f t="shared" si="1055"/>
        <v>50582</v>
      </c>
      <c r="T5423" s="11">
        <f t="shared" si="1056"/>
        <v>50582</v>
      </c>
      <c r="U5423" s="11">
        <f t="shared" si="1057"/>
        <v>-2491.7999999999956</v>
      </c>
      <c r="V5423" s="11">
        <f t="shared" si="1058"/>
        <v>41888</v>
      </c>
      <c r="W5423" s="12">
        <f t="shared" si="1059"/>
        <v>0.82812067533905342</v>
      </c>
      <c r="X5423" s="11">
        <f t="shared" si="1060"/>
        <v>8694</v>
      </c>
      <c r="Y5423" s="12">
        <f t="shared" si="1061"/>
        <v>0.17187932466094658</v>
      </c>
      <c r="AG5423" s="61"/>
      <c r="AH5423" s="61"/>
      <c r="AI5423" s="61"/>
      <c r="AJ5423" s="61"/>
    </row>
    <row r="5424" spans="1:36">
      <c r="A5424" s="1">
        <v>40121</v>
      </c>
      <c r="B5424" s="7" t="s">
        <v>67</v>
      </c>
      <c r="C5424" s="8" t="str">
        <f t="shared" si="1054"/>
        <v>Wed</v>
      </c>
      <c r="E5424" s="10">
        <v>15</v>
      </c>
      <c r="F5424" s="9">
        <v>20913.5</v>
      </c>
      <c r="G5424" s="9">
        <v>11032.2</v>
      </c>
      <c r="H5424" s="61">
        <v>8338.9</v>
      </c>
      <c r="I5424" s="9">
        <v>723.9</v>
      </c>
      <c r="J5424" s="9">
        <v>2197</v>
      </c>
      <c r="K5424" s="9">
        <v>3046.5</v>
      </c>
      <c r="L5424" s="16">
        <v>8265</v>
      </c>
      <c r="M5424" s="16">
        <v>1269</v>
      </c>
      <c r="O5424" s="11">
        <f t="shared" si="1046"/>
        <v>55786</v>
      </c>
      <c r="P5424" s="11">
        <v>0</v>
      </c>
      <c r="Q5424" s="11">
        <f t="shared" si="1045"/>
        <v>3046.5</v>
      </c>
      <c r="S5424" s="11">
        <f t="shared" si="1055"/>
        <v>55786</v>
      </c>
      <c r="T5424" s="11">
        <f t="shared" si="1056"/>
        <v>55786</v>
      </c>
      <c r="U5424" s="11">
        <f t="shared" si="1057"/>
        <v>5204</v>
      </c>
      <c r="V5424" s="11">
        <f t="shared" si="1058"/>
        <v>46252</v>
      </c>
      <c r="W5424" s="12">
        <f t="shared" si="1059"/>
        <v>0.82909690603377195</v>
      </c>
      <c r="X5424" s="11">
        <f t="shared" si="1060"/>
        <v>9534</v>
      </c>
      <c r="Y5424" s="12">
        <f t="shared" si="1061"/>
        <v>0.17090309396622808</v>
      </c>
      <c r="AG5424" s="61"/>
      <c r="AH5424" s="61"/>
      <c r="AI5424" s="61"/>
      <c r="AJ5424" s="61"/>
    </row>
    <row r="5425" spans="1:36">
      <c r="A5425" s="1">
        <v>40122</v>
      </c>
      <c r="B5425" s="7" t="s">
        <v>67</v>
      </c>
      <c r="C5425" s="8" t="str">
        <f t="shared" si="1054"/>
        <v>Thur</v>
      </c>
      <c r="E5425" s="10">
        <v>13</v>
      </c>
      <c r="F5425" s="9">
        <v>20357.3</v>
      </c>
      <c r="G5425" s="9">
        <v>11066.3</v>
      </c>
      <c r="H5425" s="61">
        <v>8455</v>
      </c>
      <c r="I5425" s="9">
        <v>721.3</v>
      </c>
      <c r="J5425" s="9">
        <v>2084.1999999999998</v>
      </c>
      <c r="K5425" s="9">
        <v>3235.2</v>
      </c>
      <c r="L5425" s="16">
        <v>7622</v>
      </c>
      <c r="M5425" s="16">
        <v>1104</v>
      </c>
      <c r="O5425" s="11">
        <f t="shared" si="1046"/>
        <v>54645.299999999996</v>
      </c>
      <c r="P5425" s="11">
        <v>0</v>
      </c>
      <c r="Q5425" s="11">
        <f t="shared" si="1045"/>
        <v>3235.2</v>
      </c>
      <c r="S5425" s="11">
        <f t="shared" si="1055"/>
        <v>54645.299999999996</v>
      </c>
      <c r="T5425" s="11">
        <f t="shared" si="1056"/>
        <v>54645.299999999996</v>
      </c>
      <c r="U5425" s="11">
        <f t="shared" si="1057"/>
        <v>-1140.7000000000044</v>
      </c>
      <c r="V5425" s="11">
        <f t="shared" si="1058"/>
        <v>45919.299999999996</v>
      </c>
      <c r="W5425" s="12">
        <f t="shared" si="1059"/>
        <v>0.84031563556243627</v>
      </c>
      <c r="X5425" s="11">
        <f t="shared" si="1060"/>
        <v>8726</v>
      </c>
      <c r="Y5425" s="12">
        <f t="shared" si="1061"/>
        <v>0.15968436443756373</v>
      </c>
      <c r="AG5425" s="61"/>
      <c r="AH5425" s="61"/>
      <c r="AI5425" s="61"/>
      <c r="AJ5425" s="61"/>
    </row>
    <row r="5426" spans="1:36">
      <c r="A5426" s="1">
        <v>40123</v>
      </c>
      <c r="B5426" s="7" t="s">
        <v>67</v>
      </c>
      <c r="C5426" s="8" t="str">
        <f t="shared" si="1054"/>
        <v>Fri</v>
      </c>
      <c r="E5426" s="10">
        <v>21</v>
      </c>
      <c r="F5426" s="9">
        <v>36278.5</v>
      </c>
      <c r="G5426" s="9">
        <v>12750.1</v>
      </c>
      <c r="H5426" s="61">
        <v>11224.9</v>
      </c>
      <c r="I5426" s="9">
        <v>755.2</v>
      </c>
      <c r="J5426" s="9">
        <v>2602.6999999999998</v>
      </c>
      <c r="K5426" s="9">
        <v>3447.6</v>
      </c>
      <c r="L5426" s="16">
        <v>225</v>
      </c>
      <c r="M5426" s="16">
        <v>33</v>
      </c>
      <c r="O5426" s="11">
        <f t="shared" si="1046"/>
        <v>67317</v>
      </c>
      <c r="P5426" s="11">
        <v>0</v>
      </c>
      <c r="Q5426" s="11">
        <f t="shared" si="1045"/>
        <v>3447.6</v>
      </c>
      <c r="S5426" s="11">
        <f t="shared" si="1055"/>
        <v>67317</v>
      </c>
      <c r="T5426" s="11">
        <f t="shared" si="1056"/>
        <v>67317</v>
      </c>
      <c r="U5426" s="11">
        <f t="shared" si="1057"/>
        <v>12671.700000000004</v>
      </c>
      <c r="V5426" s="11">
        <f t="shared" si="1058"/>
        <v>67059</v>
      </c>
      <c r="W5426" s="12">
        <f t="shared" si="1059"/>
        <v>0.99616738713846431</v>
      </c>
      <c r="X5426" s="11">
        <f t="shared" si="1060"/>
        <v>258</v>
      </c>
      <c r="Y5426" s="12">
        <f t="shared" si="1061"/>
        <v>3.8326128615357191E-3</v>
      </c>
      <c r="AG5426" s="61"/>
      <c r="AH5426" s="61"/>
      <c r="AI5426" s="61"/>
      <c r="AJ5426" s="61"/>
    </row>
    <row r="5427" spans="1:36">
      <c r="A5427" s="1">
        <v>40124</v>
      </c>
      <c r="B5427" s="7" t="s">
        <v>67</v>
      </c>
      <c r="C5427" s="8" t="str">
        <f t="shared" si="1054"/>
        <v>Sat</v>
      </c>
      <c r="E5427" s="10">
        <v>14</v>
      </c>
      <c r="F5427" s="9">
        <v>25503.3</v>
      </c>
      <c r="G5427" s="9">
        <v>9941.6</v>
      </c>
      <c r="H5427" s="61">
        <v>8436.2999999999993</v>
      </c>
      <c r="I5427" s="9">
        <v>724.1</v>
      </c>
      <c r="J5427" s="9">
        <v>1874.8</v>
      </c>
      <c r="K5427" s="9">
        <v>3178.1</v>
      </c>
      <c r="L5427" s="16">
        <v>0</v>
      </c>
      <c r="M5427" s="16">
        <v>0</v>
      </c>
      <c r="O5427" s="11">
        <f t="shared" si="1046"/>
        <v>49658.2</v>
      </c>
      <c r="P5427" s="11">
        <v>0</v>
      </c>
      <c r="Q5427" s="11">
        <f t="shared" si="1045"/>
        <v>3178.1</v>
      </c>
      <c r="S5427" s="11">
        <f t="shared" si="1055"/>
        <v>49658.2</v>
      </c>
      <c r="T5427" s="11">
        <f t="shared" si="1056"/>
        <v>49658.2</v>
      </c>
      <c r="U5427" s="11">
        <f t="shared" si="1057"/>
        <v>-17658.800000000003</v>
      </c>
      <c r="V5427" s="11">
        <f t="shared" si="1058"/>
        <v>49658.2</v>
      </c>
      <c r="W5427" s="12">
        <f t="shared" si="1059"/>
        <v>1</v>
      </c>
      <c r="X5427" s="11">
        <f t="shared" si="1060"/>
        <v>0</v>
      </c>
      <c r="Y5427" s="12">
        <f t="shared" si="1061"/>
        <v>0</v>
      </c>
      <c r="AG5427" s="61"/>
      <c r="AH5427" s="61"/>
      <c r="AI5427" s="61"/>
      <c r="AJ5427" s="61"/>
    </row>
    <row r="5428" spans="1:36">
      <c r="A5428" s="1">
        <v>40125</v>
      </c>
      <c r="B5428" s="7" t="s">
        <v>67</v>
      </c>
      <c r="C5428" s="8" t="str">
        <f t="shared" si="1054"/>
        <v>Sun</v>
      </c>
      <c r="E5428" s="10">
        <v>9</v>
      </c>
      <c r="F5428" s="9">
        <v>19242.900000000001</v>
      </c>
      <c r="G5428" s="9">
        <v>8681.2000000000007</v>
      </c>
      <c r="H5428" s="61">
        <v>7176</v>
      </c>
      <c r="I5428" s="9">
        <v>709.7</v>
      </c>
      <c r="J5428" s="9">
        <v>1342.6</v>
      </c>
      <c r="K5428" s="9">
        <v>1706.7</v>
      </c>
      <c r="L5428" s="16">
        <v>0</v>
      </c>
      <c r="M5428" s="16">
        <v>0</v>
      </c>
      <c r="O5428" s="11">
        <f t="shared" si="1046"/>
        <v>38859.1</v>
      </c>
      <c r="P5428" s="11">
        <v>0</v>
      </c>
      <c r="Q5428" s="11">
        <f t="shared" si="1045"/>
        <v>1706.7</v>
      </c>
      <c r="S5428" s="11">
        <f t="shared" si="1055"/>
        <v>38859.1</v>
      </c>
      <c r="T5428" s="11">
        <f t="shared" si="1056"/>
        <v>38859.1</v>
      </c>
      <c r="U5428" s="11">
        <f t="shared" si="1057"/>
        <v>-10799.099999999999</v>
      </c>
      <c r="V5428" s="11">
        <f t="shared" si="1058"/>
        <v>38859.1</v>
      </c>
      <c r="W5428" s="12">
        <f t="shared" si="1059"/>
        <v>1</v>
      </c>
      <c r="X5428" s="11">
        <f t="shared" si="1060"/>
        <v>0</v>
      </c>
      <c r="Y5428" s="12">
        <f t="shared" si="1061"/>
        <v>0</v>
      </c>
      <c r="AG5428" s="61"/>
      <c r="AH5428" s="61"/>
      <c r="AI5428" s="61"/>
      <c r="AJ5428" s="61"/>
    </row>
    <row r="5429" spans="1:36">
      <c r="A5429" s="1">
        <v>40126</v>
      </c>
      <c r="B5429" s="7" t="s">
        <v>67</v>
      </c>
      <c r="C5429" s="8" t="str">
        <f t="shared" si="1054"/>
        <v>Mon</v>
      </c>
      <c r="E5429" s="10">
        <v>5</v>
      </c>
      <c r="F5429" s="9">
        <v>15636</v>
      </c>
      <c r="G5429" s="9">
        <v>7549.8</v>
      </c>
      <c r="H5429" s="61">
        <v>6705.5</v>
      </c>
      <c r="I5429" s="9">
        <v>706.5</v>
      </c>
      <c r="J5429" s="9">
        <v>1029.0999999999999</v>
      </c>
      <c r="K5429" s="9">
        <v>7098.3</v>
      </c>
      <c r="L5429" s="16">
        <v>0</v>
      </c>
      <c r="M5429" s="16">
        <v>0</v>
      </c>
      <c r="O5429" s="11">
        <f t="shared" si="1046"/>
        <v>38725.199999999997</v>
      </c>
      <c r="P5429" s="11">
        <v>5575</v>
      </c>
      <c r="Q5429" s="11">
        <f t="shared" si="1045"/>
        <v>1523.3000000000002</v>
      </c>
      <c r="S5429" s="11">
        <f t="shared" si="1055"/>
        <v>33150.199999999997</v>
      </c>
      <c r="T5429" s="11">
        <f t="shared" si="1056"/>
        <v>33150.199999999997</v>
      </c>
      <c r="U5429" s="11">
        <f t="shared" si="1057"/>
        <v>-5708.9000000000015</v>
      </c>
      <c r="V5429" s="11">
        <f t="shared" si="1058"/>
        <v>33150.199999999997</v>
      </c>
      <c r="W5429" s="12">
        <f t="shared" si="1059"/>
        <v>1</v>
      </c>
      <c r="X5429" s="11">
        <f t="shared" si="1060"/>
        <v>0</v>
      </c>
      <c r="Y5429" s="12">
        <f t="shared" si="1061"/>
        <v>0</v>
      </c>
      <c r="AG5429" s="61"/>
      <c r="AH5429" s="61"/>
      <c r="AI5429" s="61"/>
      <c r="AJ5429" s="61"/>
    </row>
    <row r="5430" spans="1:36">
      <c r="A5430" s="1">
        <v>40127</v>
      </c>
      <c r="B5430" s="7" t="s">
        <v>67</v>
      </c>
      <c r="C5430" s="8" t="str">
        <f t="shared" si="1054"/>
        <v>Tue</v>
      </c>
      <c r="E5430" s="10">
        <v>5</v>
      </c>
      <c r="F5430" s="9">
        <v>17350.8</v>
      </c>
      <c r="G5430" s="9">
        <v>8474.2000000000007</v>
      </c>
      <c r="H5430" s="61">
        <v>6955</v>
      </c>
      <c r="I5430" s="9">
        <v>691.9</v>
      </c>
      <c r="J5430" s="9">
        <v>1119.4000000000001</v>
      </c>
      <c r="K5430" s="9">
        <v>4657.3999999999996</v>
      </c>
      <c r="L5430" s="16">
        <v>0</v>
      </c>
      <c r="M5430" s="16">
        <v>142</v>
      </c>
      <c r="O5430" s="11">
        <f t="shared" si="1046"/>
        <v>39390.700000000004</v>
      </c>
      <c r="P5430" s="11">
        <v>3044</v>
      </c>
      <c r="Q5430" s="11">
        <f t="shared" si="1045"/>
        <v>1613.3999999999996</v>
      </c>
      <c r="S5430" s="11">
        <f t="shared" si="1055"/>
        <v>36346.700000000004</v>
      </c>
      <c r="T5430" s="11">
        <f t="shared" si="1056"/>
        <v>36346.700000000004</v>
      </c>
      <c r="U5430" s="11">
        <f t="shared" si="1057"/>
        <v>3196.5000000000073</v>
      </c>
      <c r="V5430" s="11">
        <f t="shared" si="1058"/>
        <v>36204.700000000004</v>
      </c>
      <c r="W5430" s="12">
        <f t="shared" si="1059"/>
        <v>0.99609318039877071</v>
      </c>
      <c r="X5430" s="11">
        <f t="shared" si="1060"/>
        <v>142</v>
      </c>
      <c r="Y5430" s="12">
        <f t="shared" si="1061"/>
        <v>3.9068196012292718E-3</v>
      </c>
      <c r="AG5430" s="61"/>
      <c r="AH5430" s="61"/>
      <c r="AI5430" s="61"/>
      <c r="AJ5430" s="61"/>
    </row>
    <row r="5431" spans="1:36">
      <c r="A5431" s="1">
        <v>40128</v>
      </c>
      <c r="B5431" s="7" t="s">
        <v>67</v>
      </c>
      <c r="C5431" s="8" t="str">
        <f t="shared" si="1054"/>
        <v>Wed</v>
      </c>
      <c r="E5431" s="10">
        <v>16</v>
      </c>
      <c r="F5431" s="9">
        <v>26106.400000000001</v>
      </c>
      <c r="G5431" s="9">
        <v>12898.8</v>
      </c>
      <c r="H5431" s="61">
        <v>9526.7000000000007</v>
      </c>
      <c r="I5431" s="9">
        <v>674.7</v>
      </c>
      <c r="J5431" s="9">
        <v>2268.6999999999998</v>
      </c>
      <c r="K5431" s="9">
        <v>4730.5</v>
      </c>
      <c r="L5431" s="16">
        <v>8745</v>
      </c>
      <c r="M5431" s="16">
        <v>1025</v>
      </c>
      <c r="O5431" s="11">
        <f t="shared" si="1046"/>
        <v>65975.799999999988</v>
      </c>
      <c r="P5431" s="11">
        <v>2442</v>
      </c>
      <c r="Q5431" s="11">
        <f t="shared" si="1045"/>
        <v>2288.5</v>
      </c>
      <c r="S5431" s="11">
        <f t="shared" si="1055"/>
        <v>63533.799999999988</v>
      </c>
      <c r="T5431" s="11">
        <f t="shared" si="1056"/>
        <v>63533.799999999988</v>
      </c>
      <c r="U5431" s="11">
        <f t="shared" si="1057"/>
        <v>27187.099999999984</v>
      </c>
      <c r="V5431" s="11">
        <f t="shared" si="1058"/>
        <v>53763.799999999988</v>
      </c>
      <c r="W5431" s="12">
        <f t="shared" si="1059"/>
        <v>0.84622358492644856</v>
      </c>
      <c r="X5431" s="11">
        <f t="shared" si="1060"/>
        <v>9770</v>
      </c>
      <c r="Y5431" s="12">
        <f t="shared" si="1061"/>
        <v>0.15377641507355144</v>
      </c>
      <c r="AG5431" s="61"/>
      <c r="AH5431" s="61"/>
      <c r="AI5431" s="61"/>
      <c r="AJ5431" s="61"/>
    </row>
    <row r="5432" spans="1:36">
      <c r="A5432" s="1">
        <v>40129</v>
      </c>
      <c r="B5432" s="7" t="s">
        <v>67</v>
      </c>
      <c r="C5432" s="8" t="str">
        <f t="shared" si="1054"/>
        <v>Thur</v>
      </c>
      <c r="E5432" s="10">
        <v>17</v>
      </c>
      <c r="F5432" s="9">
        <v>30864.9</v>
      </c>
      <c r="G5432" s="9">
        <v>14647.2</v>
      </c>
      <c r="H5432" s="61">
        <v>10997</v>
      </c>
      <c r="I5432" s="9">
        <v>719.4</v>
      </c>
      <c r="J5432" s="9">
        <v>2521.3000000000002</v>
      </c>
      <c r="K5432" s="9">
        <v>17565.400000000001</v>
      </c>
      <c r="L5432" s="16">
        <v>11646</v>
      </c>
      <c r="M5432" s="16">
        <v>1004</v>
      </c>
      <c r="O5432" s="11">
        <f t="shared" si="1046"/>
        <v>89965.200000000012</v>
      </c>
      <c r="P5432" s="11">
        <v>14308</v>
      </c>
      <c r="Q5432" s="11">
        <f t="shared" si="1045"/>
        <v>3257.4000000000015</v>
      </c>
      <c r="S5432" s="11">
        <f t="shared" si="1055"/>
        <v>75657.200000000012</v>
      </c>
      <c r="T5432" s="11">
        <f t="shared" si="1056"/>
        <v>75657.200000000012</v>
      </c>
      <c r="U5432" s="11">
        <f t="shared" si="1057"/>
        <v>12123.400000000023</v>
      </c>
      <c r="V5432" s="11">
        <f t="shared" si="1058"/>
        <v>63007.200000000012</v>
      </c>
      <c r="W5432" s="12">
        <f t="shared" si="1059"/>
        <v>0.83279846465372764</v>
      </c>
      <c r="X5432" s="11">
        <f t="shared" si="1060"/>
        <v>12650</v>
      </c>
      <c r="Y5432" s="12">
        <f t="shared" si="1061"/>
        <v>0.16720153534627238</v>
      </c>
      <c r="AG5432" s="61"/>
      <c r="AH5432" s="61"/>
      <c r="AI5432" s="61"/>
      <c r="AJ5432" s="61"/>
    </row>
    <row r="5433" spans="1:36">
      <c r="A5433" s="1">
        <v>40130</v>
      </c>
      <c r="B5433" s="7" t="s">
        <v>67</v>
      </c>
      <c r="C5433" s="8" t="str">
        <f t="shared" si="1054"/>
        <v>Fri</v>
      </c>
      <c r="E5433" s="10">
        <v>12</v>
      </c>
      <c r="F5433" s="9">
        <v>24698.400000000001</v>
      </c>
      <c r="G5433" s="9">
        <v>11493.9</v>
      </c>
      <c r="H5433" s="61">
        <v>8826.7000000000007</v>
      </c>
      <c r="I5433" s="9">
        <v>714.7</v>
      </c>
      <c r="J5433" s="9">
        <v>1811</v>
      </c>
      <c r="K5433" s="9">
        <v>3201.3</v>
      </c>
      <c r="L5433" s="16">
        <v>5023</v>
      </c>
      <c r="M5433" s="16">
        <v>1051</v>
      </c>
      <c r="O5433" s="11">
        <f t="shared" si="1046"/>
        <v>56820</v>
      </c>
      <c r="P5433" s="11">
        <v>0</v>
      </c>
      <c r="Q5433" s="11">
        <f t="shared" si="1045"/>
        <v>3201.3</v>
      </c>
      <c r="S5433" s="11">
        <f t="shared" si="1055"/>
        <v>56820</v>
      </c>
      <c r="T5433" s="11">
        <f t="shared" si="1056"/>
        <v>56820</v>
      </c>
      <c r="U5433" s="11">
        <f t="shared" si="1057"/>
        <v>-18837.200000000012</v>
      </c>
      <c r="V5433" s="11">
        <f t="shared" si="1058"/>
        <v>50746</v>
      </c>
      <c r="W5433" s="12">
        <f t="shared" si="1059"/>
        <v>0.89310102076733544</v>
      </c>
      <c r="X5433" s="11">
        <f t="shared" si="1060"/>
        <v>6074</v>
      </c>
      <c r="Y5433" s="12">
        <f t="shared" si="1061"/>
        <v>0.10689897923266456</v>
      </c>
      <c r="AG5433" s="61"/>
      <c r="AH5433" s="61"/>
      <c r="AI5433" s="61"/>
      <c r="AJ5433" s="61"/>
    </row>
    <row r="5434" spans="1:36">
      <c r="A5434" s="1">
        <v>40131</v>
      </c>
      <c r="B5434" s="7" t="s">
        <v>67</v>
      </c>
      <c r="C5434" s="8" t="str">
        <f t="shared" si="1054"/>
        <v>Sat</v>
      </c>
      <c r="E5434" s="10">
        <v>10</v>
      </c>
      <c r="F5434" s="9">
        <v>21811.599999999999</v>
      </c>
      <c r="G5434" s="9">
        <v>9640.7000000000007</v>
      </c>
      <c r="H5434" s="61">
        <v>7150.5</v>
      </c>
      <c r="I5434" s="9">
        <v>678.7</v>
      </c>
      <c r="J5434" s="9">
        <v>1674.7</v>
      </c>
      <c r="K5434" s="9">
        <v>7312.3</v>
      </c>
      <c r="L5434" s="16">
        <v>2521</v>
      </c>
      <c r="M5434" s="16">
        <v>1016</v>
      </c>
      <c r="O5434" s="11">
        <f t="shared" si="1046"/>
        <v>51805.5</v>
      </c>
      <c r="P5434" s="11">
        <v>3880</v>
      </c>
      <c r="Q5434" s="11">
        <f t="shared" si="1045"/>
        <v>3432.3</v>
      </c>
      <c r="S5434" s="11">
        <f t="shared" si="1055"/>
        <v>47925.5</v>
      </c>
      <c r="T5434" s="11">
        <f t="shared" si="1056"/>
        <v>47925.5</v>
      </c>
      <c r="U5434" s="11">
        <f t="shared" si="1057"/>
        <v>-8894.5</v>
      </c>
      <c r="V5434" s="11">
        <f t="shared" si="1058"/>
        <v>44388.5</v>
      </c>
      <c r="W5434" s="12">
        <f t="shared" si="1059"/>
        <v>0.92619795307299868</v>
      </c>
      <c r="X5434" s="11">
        <f t="shared" si="1060"/>
        <v>3537</v>
      </c>
      <c r="Y5434" s="12">
        <f t="shared" si="1061"/>
        <v>7.3802046927001277E-2</v>
      </c>
      <c r="AG5434" s="61"/>
      <c r="AH5434" s="61"/>
      <c r="AI5434" s="61"/>
      <c r="AJ5434" s="61"/>
    </row>
    <row r="5435" spans="1:36">
      <c r="A5435" s="1">
        <v>40132</v>
      </c>
      <c r="B5435" s="7" t="s">
        <v>67</v>
      </c>
      <c r="C5435" s="8" t="str">
        <f t="shared" si="1054"/>
        <v>Sun</v>
      </c>
      <c r="E5435" s="10">
        <v>7</v>
      </c>
      <c r="F5435" s="9">
        <v>18619.5</v>
      </c>
      <c r="G5435" s="9">
        <v>8858.6</v>
      </c>
      <c r="H5435" s="61">
        <v>6320</v>
      </c>
      <c r="I5435" s="9">
        <v>693.3</v>
      </c>
      <c r="J5435" s="9">
        <v>1406.3</v>
      </c>
      <c r="K5435" s="9">
        <v>51295.1</v>
      </c>
      <c r="L5435" s="16">
        <v>1354</v>
      </c>
      <c r="M5435" s="16">
        <v>1024</v>
      </c>
      <c r="O5435" s="11">
        <f t="shared" si="1046"/>
        <v>89570.8</v>
      </c>
      <c r="P5435" s="11">
        <v>48334</v>
      </c>
      <c r="Q5435" s="11">
        <f t="shared" si="1045"/>
        <v>2961.0999999999985</v>
      </c>
      <c r="S5435" s="11">
        <f t="shared" si="1055"/>
        <v>41236.800000000003</v>
      </c>
      <c r="T5435" s="11">
        <f t="shared" si="1056"/>
        <v>41236.800000000003</v>
      </c>
      <c r="U5435" s="11">
        <f t="shared" si="1057"/>
        <v>-6688.6999999999971</v>
      </c>
      <c r="V5435" s="11">
        <f t="shared" si="1058"/>
        <v>38858.800000000003</v>
      </c>
      <c r="W5435" s="12">
        <f t="shared" si="1059"/>
        <v>0.94233306173126918</v>
      </c>
      <c r="X5435" s="11">
        <f t="shared" si="1060"/>
        <v>2378</v>
      </c>
      <c r="Y5435" s="12">
        <f t="shared" si="1061"/>
        <v>5.7666938268730837E-2</v>
      </c>
      <c r="AG5435" s="61"/>
      <c r="AH5435" s="61"/>
      <c r="AI5435" s="61"/>
      <c r="AJ5435" s="61"/>
    </row>
    <row r="5436" spans="1:36">
      <c r="A5436" s="1">
        <v>40133</v>
      </c>
      <c r="B5436" s="7" t="s">
        <v>67</v>
      </c>
      <c r="C5436" s="8" t="str">
        <f t="shared" si="1054"/>
        <v>Mon</v>
      </c>
      <c r="E5436" s="10">
        <v>6</v>
      </c>
      <c r="F5436" s="9">
        <v>15877.9</v>
      </c>
      <c r="G5436" s="9">
        <v>8768</v>
      </c>
      <c r="H5436" s="61">
        <v>6502.9</v>
      </c>
      <c r="I5436" s="9">
        <v>700.7</v>
      </c>
      <c r="J5436" s="9">
        <v>1152.5</v>
      </c>
      <c r="K5436" s="9">
        <v>52618.6</v>
      </c>
      <c r="L5436" s="16">
        <v>2545</v>
      </c>
      <c r="M5436" s="16">
        <v>976</v>
      </c>
      <c r="O5436" s="11">
        <f t="shared" si="1046"/>
        <v>89141.6</v>
      </c>
      <c r="P5436" s="11">
        <v>49847</v>
      </c>
      <c r="Q5436" s="11">
        <f t="shared" si="1045"/>
        <v>2771.5999999999985</v>
      </c>
      <c r="S5436" s="11">
        <f t="shared" si="1055"/>
        <v>39294.600000000006</v>
      </c>
      <c r="T5436" s="11">
        <f t="shared" si="1056"/>
        <v>39294.600000000006</v>
      </c>
      <c r="U5436" s="11">
        <f t="shared" si="1057"/>
        <v>-1942.1999999999971</v>
      </c>
      <c r="V5436" s="11">
        <f t="shared" si="1058"/>
        <v>35773.600000000006</v>
      </c>
      <c r="W5436" s="12">
        <f t="shared" si="1059"/>
        <v>0.91039481251876853</v>
      </c>
      <c r="X5436" s="11">
        <f t="shared" si="1060"/>
        <v>3521</v>
      </c>
      <c r="Y5436" s="12">
        <f t="shared" si="1061"/>
        <v>8.9605187481231502E-2</v>
      </c>
      <c r="AG5436" s="61"/>
      <c r="AH5436" s="61"/>
      <c r="AI5436" s="61"/>
      <c r="AJ5436" s="61"/>
    </row>
    <row r="5437" spans="1:36">
      <c r="A5437" s="1">
        <v>40134</v>
      </c>
      <c r="B5437" s="7" t="s">
        <v>67</v>
      </c>
      <c r="C5437" s="8" t="str">
        <f t="shared" si="1054"/>
        <v>Tue</v>
      </c>
      <c r="E5437" s="10">
        <v>11</v>
      </c>
      <c r="F5437" s="9">
        <v>18378.599999999999</v>
      </c>
      <c r="G5437" s="9">
        <v>10098.299999999999</v>
      </c>
      <c r="H5437" s="61">
        <v>7804.2</v>
      </c>
      <c r="I5437" s="9">
        <v>710.6</v>
      </c>
      <c r="J5437" s="9">
        <v>1632.9</v>
      </c>
      <c r="K5437" s="9">
        <v>50230.400000000001</v>
      </c>
      <c r="L5437" s="16">
        <v>5481</v>
      </c>
      <c r="M5437" s="16">
        <v>897</v>
      </c>
      <c r="O5437" s="11">
        <f t="shared" si="1046"/>
        <v>95233</v>
      </c>
      <c r="P5437" s="11">
        <v>47331</v>
      </c>
      <c r="Q5437" s="11">
        <f t="shared" si="1045"/>
        <v>2899.4000000000015</v>
      </c>
      <c r="S5437" s="11">
        <f t="shared" si="1055"/>
        <v>47902</v>
      </c>
      <c r="T5437" s="11">
        <f t="shared" si="1056"/>
        <v>47902</v>
      </c>
      <c r="U5437" s="11">
        <f t="shared" si="1057"/>
        <v>8607.3999999999942</v>
      </c>
      <c r="V5437" s="11">
        <f t="shared" si="1058"/>
        <v>41524</v>
      </c>
      <c r="W5437" s="12">
        <f t="shared" si="1059"/>
        <v>0.86685315853200284</v>
      </c>
      <c r="X5437" s="11">
        <f t="shared" si="1060"/>
        <v>6378</v>
      </c>
      <c r="Y5437" s="12">
        <f t="shared" si="1061"/>
        <v>0.13314684146799716</v>
      </c>
      <c r="AG5437" s="61"/>
      <c r="AH5437" s="61"/>
      <c r="AI5437" s="61"/>
      <c r="AJ5437" s="61"/>
    </row>
    <row r="5438" spans="1:36">
      <c r="A5438" s="1">
        <v>40135</v>
      </c>
      <c r="B5438" s="7" t="s">
        <v>67</v>
      </c>
      <c r="C5438" s="8" t="str">
        <f t="shared" si="1054"/>
        <v>Wed</v>
      </c>
      <c r="E5438" s="10">
        <v>6</v>
      </c>
      <c r="F5438" s="9">
        <v>14403.4</v>
      </c>
      <c r="G5438" s="9">
        <v>8981.7000000000007</v>
      </c>
      <c r="H5438" s="61">
        <v>6751.1</v>
      </c>
      <c r="I5438" s="9">
        <v>676</v>
      </c>
      <c r="J5438" s="9">
        <v>1212.3</v>
      </c>
      <c r="K5438" s="9">
        <v>48256.1</v>
      </c>
      <c r="L5438" s="16">
        <v>5610</v>
      </c>
      <c r="M5438" s="16">
        <v>965</v>
      </c>
      <c r="O5438" s="11">
        <f t="shared" si="1046"/>
        <v>86855.599999999991</v>
      </c>
      <c r="P5438" s="11">
        <v>45331</v>
      </c>
      <c r="Q5438" s="11">
        <f t="shared" si="1045"/>
        <v>2925.0999999999985</v>
      </c>
      <c r="S5438" s="11">
        <f t="shared" si="1055"/>
        <v>41524.599999999991</v>
      </c>
      <c r="T5438" s="11">
        <f t="shared" si="1056"/>
        <v>41524.599999999991</v>
      </c>
      <c r="U5438" s="11">
        <f t="shared" si="1057"/>
        <v>-6377.4000000000087</v>
      </c>
      <c r="V5438" s="11">
        <f t="shared" si="1058"/>
        <v>34949.599999999991</v>
      </c>
      <c r="W5438" s="12">
        <f t="shared" si="1059"/>
        <v>0.84166012436001791</v>
      </c>
      <c r="X5438" s="11">
        <f t="shared" si="1060"/>
        <v>6575</v>
      </c>
      <c r="Y5438" s="12">
        <f t="shared" si="1061"/>
        <v>0.15833987563998211</v>
      </c>
      <c r="AG5438" s="61"/>
      <c r="AH5438" s="61"/>
      <c r="AI5438" s="61"/>
      <c r="AJ5438" s="61"/>
    </row>
    <row r="5439" spans="1:36">
      <c r="A5439" s="1">
        <v>40136</v>
      </c>
      <c r="B5439" s="7" t="s">
        <v>67</v>
      </c>
      <c r="C5439" s="8" t="str">
        <f t="shared" si="1054"/>
        <v>Thur</v>
      </c>
      <c r="E5439" s="10">
        <v>2</v>
      </c>
      <c r="F5439" s="9">
        <v>9570.7000000000007</v>
      </c>
      <c r="G5439" s="9">
        <v>7954.5</v>
      </c>
      <c r="H5439" s="61">
        <v>5258.6</v>
      </c>
      <c r="I5439" s="9">
        <v>642.79999999999995</v>
      </c>
      <c r="J5439" s="9">
        <v>792.8</v>
      </c>
      <c r="K5439" s="9">
        <v>47156.800000000003</v>
      </c>
      <c r="L5439" s="16">
        <v>6088</v>
      </c>
      <c r="M5439" s="16">
        <v>1349</v>
      </c>
      <c r="O5439" s="11">
        <f t="shared" si="1046"/>
        <v>78813.200000000012</v>
      </c>
      <c r="P5439" s="11">
        <v>44255</v>
      </c>
      <c r="Q5439" s="11">
        <f t="shared" si="1045"/>
        <v>2901.8000000000029</v>
      </c>
      <c r="S5439" s="11">
        <f t="shared" si="1055"/>
        <v>34558.200000000012</v>
      </c>
      <c r="T5439" s="11">
        <f t="shared" si="1056"/>
        <v>34558.200000000012</v>
      </c>
      <c r="U5439" s="11">
        <f t="shared" si="1057"/>
        <v>-6966.3999999999796</v>
      </c>
      <c r="V5439" s="11">
        <f t="shared" si="1058"/>
        <v>27121.200000000012</v>
      </c>
      <c r="W5439" s="12">
        <f t="shared" si="1059"/>
        <v>0.78479781933086801</v>
      </c>
      <c r="X5439" s="11">
        <f t="shared" si="1060"/>
        <v>7437</v>
      </c>
      <c r="Y5439" s="12">
        <f t="shared" si="1061"/>
        <v>0.21520218066913199</v>
      </c>
      <c r="AG5439" s="61"/>
      <c r="AH5439" s="61"/>
      <c r="AI5439" s="61"/>
      <c r="AJ5439" s="61"/>
    </row>
    <row r="5440" spans="1:36">
      <c r="A5440" s="1">
        <v>40137</v>
      </c>
      <c r="B5440" s="7" t="s">
        <v>67</v>
      </c>
      <c r="C5440" s="8" t="str">
        <f t="shared" si="1054"/>
        <v>Fri</v>
      </c>
      <c r="E5440" s="10">
        <v>13</v>
      </c>
      <c r="F5440" s="9">
        <v>14654.2</v>
      </c>
      <c r="G5440" s="9">
        <v>9608.9</v>
      </c>
      <c r="H5440" s="61">
        <v>7333.8</v>
      </c>
      <c r="I5440" s="9">
        <v>663.7</v>
      </c>
      <c r="J5440" s="9">
        <v>1758</v>
      </c>
      <c r="K5440" s="9">
        <v>38057.1</v>
      </c>
      <c r="L5440" s="16">
        <v>9034</v>
      </c>
      <c r="M5440" s="16">
        <v>1200</v>
      </c>
      <c r="O5440" s="11">
        <f t="shared" si="1046"/>
        <v>82309.7</v>
      </c>
      <c r="P5440" s="11">
        <v>34830</v>
      </c>
      <c r="Q5440" s="11">
        <f t="shared" si="1045"/>
        <v>3227.0999999999985</v>
      </c>
      <c r="S5440" s="11">
        <f t="shared" si="1055"/>
        <v>47479.7</v>
      </c>
      <c r="T5440" s="11">
        <f t="shared" si="1056"/>
        <v>47479.7</v>
      </c>
      <c r="U5440" s="11">
        <f t="shared" si="1057"/>
        <v>12921.499999999985</v>
      </c>
      <c r="V5440" s="11">
        <f t="shared" si="1058"/>
        <v>37245.699999999997</v>
      </c>
      <c r="W5440" s="12">
        <f t="shared" si="1059"/>
        <v>0.7844552514021782</v>
      </c>
      <c r="X5440" s="11">
        <f t="shared" si="1060"/>
        <v>10234</v>
      </c>
      <c r="Y5440" s="12">
        <f t="shared" si="1061"/>
        <v>0.21554474859782183</v>
      </c>
      <c r="AG5440" s="61"/>
      <c r="AH5440" s="61"/>
      <c r="AI5440" s="61"/>
      <c r="AJ5440" s="61"/>
    </row>
    <row r="5441" spans="1:38">
      <c r="A5441" s="1">
        <v>40138</v>
      </c>
      <c r="B5441" s="7" t="s">
        <v>67</v>
      </c>
      <c r="C5441" s="8" t="str">
        <f t="shared" si="1054"/>
        <v>Sat</v>
      </c>
      <c r="E5441" s="10">
        <v>16</v>
      </c>
      <c r="F5441" s="9">
        <v>19325</v>
      </c>
      <c r="G5441" s="9">
        <v>10535.7</v>
      </c>
      <c r="H5441" s="61">
        <v>8213.7000000000007</v>
      </c>
      <c r="I5441" s="9">
        <v>742.3</v>
      </c>
      <c r="J5441" s="9">
        <v>2239.1999999999998</v>
      </c>
      <c r="K5441" s="9">
        <v>28203.7</v>
      </c>
      <c r="L5441" s="16">
        <v>10245</v>
      </c>
      <c r="M5441" s="16">
        <v>979</v>
      </c>
      <c r="O5441" s="11">
        <f t="shared" si="1046"/>
        <v>80483.600000000006</v>
      </c>
      <c r="P5441" s="11">
        <v>25662</v>
      </c>
      <c r="Q5441" s="11">
        <f t="shared" si="1045"/>
        <v>2541.7000000000007</v>
      </c>
      <c r="S5441" s="11">
        <f t="shared" si="1055"/>
        <v>54821.600000000006</v>
      </c>
      <c r="T5441" s="11">
        <f t="shared" si="1056"/>
        <v>54821.600000000006</v>
      </c>
      <c r="U5441" s="11">
        <f t="shared" si="1057"/>
        <v>7341.9000000000087</v>
      </c>
      <c r="V5441" s="11">
        <f t="shared" si="1058"/>
        <v>43597.600000000006</v>
      </c>
      <c r="W5441" s="12">
        <f t="shared" si="1059"/>
        <v>0.79526318093598147</v>
      </c>
      <c r="X5441" s="11">
        <f t="shared" si="1060"/>
        <v>11224</v>
      </c>
      <c r="Y5441" s="12">
        <f t="shared" si="1061"/>
        <v>0.20473681906401853</v>
      </c>
      <c r="AG5441" s="61"/>
      <c r="AH5441" s="61"/>
      <c r="AI5441" s="61"/>
      <c r="AJ5441" s="61"/>
    </row>
    <row r="5442" spans="1:38">
      <c r="A5442" s="1">
        <v>40139</v>
      </c>
      <c r="B5442" s="7" t="s">
        <v>67</v>
      </c>
      <c r="C5442" s="8" t="str">
        <f t="shared" si="1054"/>
        <v>Sun</v>
      </c>
      <c r="E5442" s="10">
        <v>13.6</v>
      </c>
      <c r="F5442" s="9">
        <v>17368.599999999999</v>
      </c>
      <c r="G5442" s="9">
        <v>10288.200000000001</v>
      </c>
      <c r="H5442" s="61">
        <v>7744.8</v>
      </c>
      <c r="I5442" s="9">
        <v>723.2</v>
      </c>
      <c r="J5442" s="9">
        <v>1735.8</v>
      </c>
      <c r="K5442" s="9">
        <v>33198.1</v>
      </c>
      <c r="L5442" s="16">
        <v>9318</v>
      </c>
      <c r="M5442" s="16">
        <v>952</v>
      </c>
      <c r="O5442" s="11">
        <f t="shared" si="1046"/>
        <v>81328.7</v>
      </c>
      <c r="P5442" s="11">
        <v>29826</v>
      </c>
      <c r="Q5442" s="11">
        <f t="shared" si="1045"/>
        <v>3372.0999999999985</v>
      </c>
      <c r="S5442" s="11">
        <f t="shared" si="1055"/>
        <v>51502.7</v>
      </c>
      <c r="T5442" s="11">
        <f t="shared" si="1056"/>
        <v>51502.7</v>
      </c>
      <c r="U5442" s="11">
        <f t="shared" si="1057"/>
        <v>-3318.9000000000087</v>
      </c>
      <c r="V5442" s="11">
        <f t="shared" si="1058"/>
        <v>41232.699999999997</v>
      </c>
      <c r="W5442" s="12">
        <f t="shared" si="1059"/>
        <v>0.80059297862053835</v>
      </c>
      <c r="X5442" s="11">
        <f t="shared" si="1060"/>
        <v>10270</v>
      </c>
      <c r="Y5442" s="12">
        <f t="shared" si="1061"/>
        <v>0.19940702137946167</v>
      </c>
      <c r="AG5442" s="61"/>
      <c r="AH5442" s="61"/>
      <c r="AI5442" s="61"/>
      <c r="AJ5442" s="61"/>
    </row>
    <row r="5443" spans="1:38">
      <c r="A5443" s="1">
        <v>40140</v>
      </c>
      <c r="B5443" s="7" t="s">
        <v>67</v>
      </c>
      <c r="C5443" s="8" t="str">
        <f t="shared" si="1054"/>
        <v>Mon</v>
      </c>
      <c r="E5443" s="10">
        <v>14</v>
      </c>
      <c r="F5443" s="9">
        <v>20379.099999999999</v>
      </c>
      <c r="G5443" s="9">
        <v>11980.5</v>
      </c>
      <c r="H5443" s="61">
        <v>9207.4</v>
      </c>
      <c r="I5443" s="9">
        <v>674.1</v>
      </c>
      <c r="J5443" s="9">
        <v>1925.7</v>
      </c>
      <c r="K5443" s="9">
        <v>49509.599999999999</v>
      </c>
      <c r="L5443" s="16">
        <v>10990</v>
      </c>
      <c r="M5443" s="16">
        <v>1055</v>
      </c>
      <c r="O5443" s="11">
        <f t="shared" si="1046"/>
        <v>105721.4</v>
      </c>
      <c r="P5443" s="11">
        <v>47959</v>
      </c>
      <c r="Q5443" s="11">
        <f t="shared" si="1045"/>
        <v>1550.5999999999985</v>
      </c>
      <c r="S5443" s="11">
        <f t="shared" si="1055"/>
        <v>57762.399999999994</v>
      </c>
      <c r="T5443" s="11">
        <f t="shared" si="1056"/>
        <v>57762.399999999994</v>
      </c>
      <c r="U5443" s="11">
        <f t="shared" si="1057"/>
        <v>6259.6999999999971</v>
      </c>
      <c r="V5443" s="11">
        <f t="shared" si="1058"/>
        <v>45717.399999999994</v>
      </c>
      <c r="W5443" s="12">
        <f t="shared" si="1059"/>
        <v>0.7914733459828539</v>
      </c>
      <c r="X5443" s="11">
        <f t="shared" si="1060"/>
        <v>12045</v>
      </c>
      <c r="Y5443" s="12">
        <f t="shared" si="1061"/>
        <v>0.20852665401714612</v>
      </c>
      <c r="AG5443" s="61"/>
      <c r="AH5443" s="61"/>
      <c r="AI5443" s="61"/>
      <c r="AJ5443" s="61"/>
    </row>
    <row r="5444" spans="1:38">
      <c r="A5444" s="1">
        <v>40141</v>
      </c>
      <c r="B5444" s="7" t="s">
        <v>67</v>
      </c>
      <c r="C5444" s="8" t="str">
        <f t="shared" si="1054"/>
        <v>Tue</v>
      </c>
      <c r="E5444" s="10">
        <v>14</v>
      </c>
      <c r="F5444" s="9">
        <v>18316.599999999999</v>
      </c>
      <c r="G5444" s="9">
        <v>11300</v>
      </c>
      <c r="H5444" s="61">
        <v>8403.2999999999993</v>
      </c>
      <c r="I5444" s="9">
        <v>739.2</v>
      </c>
      <c r="J5444" s="9">
        <v>1753.3</v>
      </c>
      <c r="K5444" s="9">
        <v>22336.2</v>
      </c>
      <c r="L5444" s="16">
        <v>9924</v>
      </c>
      <c r="M5444" s="16">
        <v>1195</v>
      </c>
      <c r="O5444" s="11">
        <f t="shared" si="1046"/>
        <v>73967.599999999991</v>
      </c>
      <c r="P5444" s="11">
        <v>20969</v>
      </c>
      <c r="Q5444" s="11">
        <f t="shared" ref="Q5444:Q5507" si="1062">K5444-P5444</f>
        <v>1367.2000000000007</v>
      </c>
      <c r="S5444" s="11">
        <f t="shared" si="1055"/>
        <v>52998.599999999991</v>
      </c>
      <c r="T5444" s="11">
        <f t="shared" si="1056"/>
        <v>52998.599999999991</v>
      </c>
      <c r="U5444" s="11">
        <f t="shared" si="1057"/>
        <v>-4763.8000000000029</v>
      </c>
      <c r="V5444" s="11">
        <f t="shared" si="1058"/>
        <v>41879.599999999991</v>
      </c>
      <c r="W5444" s="12">
        <f t="shared" si="1059"/>
        <v>0.79020200533598994</v>
      </c>
      <c r="X5444" s="11">
        <f t="shared" si="1060"/>
        <v>11119</v>
      </c>
      <c r="Y5444" s="12">
        <f t="shared" si="1061"/>
        <v>0.20979799466401003</v>
      </c>
      <c r="AG5444" s="61"/>
      <c r="AH5444" s="61"/>
      <c r="AI5444" s="61"/>
      <c r="AJ5444" s="61"/>
    </row>
    <row r="5445" spans="1:38">
      <c r="A5445" s="1">
        <v>40142</v>
      </c>
      <c r="B5445" s="7" t="s">
        <v>67</v>
      </c>
      <c r="C5445" s="8" t="str">
        <f t="shared" si="1054"/>
        <v>Wed</v>
      </c>
      <c r="E5445" s="10">
        <v>15</v>
      </c>
      <c r="F5445" s="9">
        <v>18213.8</v>
      </c>
      <c r="G5445" s="9">
        <v>10821.3</v>
      </c>
      <c r="H5445" s="61">
        <v>7637.9</v>
      </c>
      <c r="I5445" s="9">
        <v>731.2</v>
      </c>
      <c r="J5445" s="9">
        <v>1890.9</v>
      </c>
      <c r="K5445" s="9">
        <v>1809</v>
      </c>
      <c r="L5445" s="16">
        <v>9807</v>
      </c>
      <c r="M5445" s="16">
        <v>1167</v>
      </c>
      <c r="O5445" s="11">
        <f t="shared" si="1046"/>
        <v>52078.1</v>
      </c>
      <c r="P5445" s="11">
        <v>0</v>
      </c>
      <c r="Q5445" s="11">
        <f t="shared" si="1062"/>
        <v>1809</v>
      </c>
      <c r="S5445" s="11">
        <f t="shared" si="1055"/>
        <v>52078.1</v>
      </c>
      <c r="T5445" s="11">
        <f t="shared" si="1056"/>
        <v>52078.1</v>
      </c>
      <c r="U5445" s="11">
        <f t="shared" si="1057"/>
        <v>-920.49999999999272</v>
      </c>
      <c r="V5445" s="11">
        <f t="shared" si="1058"/>
        <v>41104.1</v>
      </c>
      <c r="W5445" s="12">
        <f t="shared" si="1059"/>
        <v>0.78927802665611835</v>
      </c>
      <c r="X5445" s="11">
        <f t="shared" si="1060"/>
        <v>10974</v>
      </c>
      <c r="Y5445" s="12">
        <f t="shared" si="1061"/>
        <v>0.2107219733438816</v>
      </c>
      <c r="AG5445" s="61"/>
      <c r="AH5445" s="61"/>
      <c r="AI5445" s="61"/>
      <c r="AJ5445" s="61"/>
    </row>
    <row r="5446" spans="1:38">
      <c r="A5446" s="1">
        <v>40143</v>
      </c>
      <c r="B5446" s="7" t="s">
        <v>67</v>
      </c>
      <c r="C5446" s="8" t="str">
        <f t="shared" si="1054"/>
        <v>Thur</v>
      </c>
      <c r="E5446" s="10">
        <v>16</v>
      </c>
      <c r="F5446" s="9">
        <v>16548.599999999999</v>
      </c>
      <c r="G5446" s="9">
        <v>10309.799999999999</v>
      </c>
      <c r="H5446" s="61">
        <v>7060</v>
      </c>
      <c r="I5446" s="9">
        <v>745.3</v>
      </c>
      <c r="J5446" s="9">
        <v>1691.4</v>
      </c>
      <c r="K5446" s="9">
        <v>1888.8</v>
      </c>
      <c r="L5446" s="16">
        <v>9945</v>
      </c>
      <c r="M5446" s="16">
        <v>1154</v>
      </c>
      <c r="O5446" s="11">
        <f t="shared" si="1046"/>
        <v>49342.9</v>
      </c>
      <c r="P5446" s="11">
        <v>0</v>
      </c>
      <c r="Q5446" s="11">
        <f t="shared" si="1062"/>
        <v>1888.8</v>
      </c>
      <c r="S5446" s="11">
        <f t="shared" si="1055"/>
        <v>49342.9</v>
      </c>
      <c r="T5446" s="11">
        <f t="shared" si="1056"/>
        <v>49342.9</v>
      </c>
      <c r="U5446" s="11">
        <f t="shared" si="1057"/>
        <v>-2735.1999999999971</v>
      </c>
      <c r="V5446" s="11">
        <f t="shared" si="1058"/>
        <v>38243.9</v>
      </c>
      <c r="W5446" s="12">
        <f t="shared" si="1059"/>
        <v>0.77506388963761763</v>
      </c>
      <c r="X5446" s="11">
        <f t="shared" si="1060"/>
        <v>11099</v>
      </c>
      <c r="Y5446" s="12">
        <f t="shared" si="1061"/>
        <v>0.22493611036238242</v>
      </c>
      <c r="AG5446" s="61"/>
      <c r="AH5446" s="61"/>
      <c r="AI5446" s="61"/>
      <c r="AJ5446" s="61"/>
    </row>
    <row r="5447" spans="1:38">
      <c r="A5447" s="1">
        <v>40144</v>
      </c>
      <c r="B5447" s="7" t="s">
        <v>67</v>
      </c>
      <c r="C5447" s="8" t="str">
        <f t="shared" si="1054"/>
        <v>Fri</v>
      </c>
      <c r="E5447" s="10">
        <v>22</v>
      </c>
      <c r="F5447" s="9">
        <v>28214.7</v>
      </c>
      <c r="G5447" s="9">
        <v>14084.8</v>
      </c>
      <c r="H5447" s="61">
        <v>10504.2</v>
      </c>
      <c r="I5447" s="9">
        <v>1103.3</v>
      </c>
      <c r="J5447" s="9">
        <v>2792.2</v>
      </c>
      <c r="K5447" s="9">
        <v>2298.3000000000002</v>
      </c>
      <c r="L5447" s="16">
        <v>15170</v>
      </c>
      <c r="M5447" s="16">
        <v>1142</v>
      </c>
      <c r="O5447" s="11">
        <f t="shared" si="1046"/>
        <v>75309.5</v>
      </c>
      <c r="P5447" s="11">
        <v>0</v>
      </c>
      <c r="Q5447" s="11">
        <f t="shared" si="1062"/>
        <v>2298.3000000000002</v>
      </c>
      <c r="S5447" s="11">
        <f t="shared" si="1055"/>
        <v>75309.5</v>
      </c>
      <c r="T5447" s="11">
        <f t="shared" si="1056"/>
        <v>75309.5</v>
      </c>
      <c r="U5447" s="11">
        <f t="shared" si="1057"/>
        <v>25966.6</v>
      </c>
      <c r="V5447" s="11">
        <f t="shared" si="1058"/>
        <v>58997.5</v>
      </c>
      <c r="W5447" s="12">
        <f t="shared" si="1059"/>
        <v>0.78340050060085376</v>
      </c>
      <c r="X5447" s="11">
        <f t="shared" si="1060"/>
        <v>16312</v>
      </c>
      <c r="Y5447" s="12">
        <f t="shared" si="1061"/>
        <v>0.21659949939914619</v>
      </c>
      <c r="AG5447" s="61"/>
      <c r="AH5447" s="61"/>
      <c r="AI5447" s="61"/>
      <c r="AJ5447" s="61"/>
    </row>
    <row r="5448" spans="1:38">
      <c r="A5448" s="1">
        <v>40145</v>
      </c>
      <c r="B5448" s="7" t="s">
        <v>67</v>
      </c>
      <c r="C5448" s="8" t="str">
        <f t="shared" si="1054"/>
        <v>Sat</v>
      </c>
      <c r="E5448" s="10">
        <v>20</v>
      </c>
      <c r="F5448" s="9">
        <v>23860</v>
      </c>
      <c r="G5448" s="9">
        <v>12715.4</v>
      </c>
      <c r="H5448" s="61">
        <v>9152.7999999999993</v>
      </c>
      <c r="I5448" s="9">
        <v>812.1</v>
      </c>
      <c r="J5448" s="9">
        <v>2342</v>
      </c>
      <c r="K5448" s="9">
        <v>2047.1</v>
      </c>
      <c r="L5448" s="16">
        <v>12753</v>
      </c>
      <c r="M5448" s="16">
        <v>1145</v>
      </c>
      <c r="O5448" s="11">
        <f>SUM(F5448:M5448)</f>
        <v>64827.399999999994</v>
      </c>
      <c r="P5448" s="11">
        <v>0</v>
      </c>
      <c r="Q5448" s="11">
        <f t="shared" si="1062"/>
        <v>2047.1</v>
      </c>
      <c r="S5448" s="11">
        <f t="shared" si="1055"/>
        <v>64827.399999999994</v>
      </c>
      <c r="T5448" s="11">
        <f t="shared" si="1056"/>
        <v>64827.399999999994</v>
      </c>
      <c r="U5448" s="11">
        <f t="shared" si="1057"/>
        <v>-10482.100000000006</v>
      </c>
      <c r="V5448" s="11">
        <f t="shared" si="1058"/>
        <v>50929.399999999994</v>
      </c>
      <c r="W5448" s="12">
        <f t="shared" si="1059"/>
        <v>0.78561534166108771</v>
      </c>
      <c r="X5448" s="11">
        <f t="shared" si="1060"/>
        <v>13898</v>
      </c>
      <c r="Y5448" s="12">
        <f t="shared" si="1061"/>
        <v>0.21438465833891227</v>
      </c>
      <c r="AG5448" s="61"/>
      <c r="AH5448" s="61"/>
      <c r="AI5448" s="61"/>
      <c r="AJ5448" s="61"/>
    </row>
    <row r="5449" spans="1:38">
      <c r="A5449" s="1">
        <v>40146</v>
      </c>
      <c r="B5449" s="7" t="s">
        <v>67</v>
      </c>
      <c r="C5449" s="8" t="str">
        <f t="shared" si="1054"/>
        <v>Sun</v>
      </c>
      <c r="E5449" s="10">
        <v>7</v>
      </c>
      <c r="F5449" s="9">
        <v>12445.1</v>
      </c>
      <c r="G5449" s="9">
        <v>9011.1</v>
      </c>
      <c r="H5449" s="61">
        <v>6238.5</v>
      </c>
      <c r="I5449" s="9">
        <v>763.3</v>
      </c>
      <c r="J5449" s="9">
        <v>1022.9</v>
      </c>
      <c r="K5449" s="9">
        <v>12607.4</v>
      </c>
      <c r="L5449" s="16">
        <v>7758</v>
      </c>
      <c r="M5449" s="16">
        <v>1140</v>
      </c>
      <c r="O5449" s="11">
        <f>SUM(F5449:M5449)</f>
        <v>50986.3</v>
      </c>
      <c r="P5449" s="11">
        <v>10542</v>
      </c>
      <c r="Q5449" s="11">
        <f t="shared" si="1062"/>
        <v>2065.3999999999996</v>
      </c>
      <c r="S5449" s="11">
        <f t="shared" si="1055"/>
        <v>40444.300000000003</v>
      </c>
      <c r="T5449" s="11">
        <f t="shared" si="1056"/>
        <v>40444.300000000003</v>
      </c>
      <c r="U5449" s="11">
        <f t="shared" si="1057"/>
        <v>-24383.099999999991</v>
      </c>
      <c r="V5449" s="11">
        <f t="shared" si="1058"/>
        <v>31546.300000000003</v>
      </c>
      <c r="W5449" s="12">
        <f t="shared" si="1059"/>
        <v>0.7799937197577903</v>
      </c>
      <c r="X5449" s="11">
        <f t="shared" si="1060"/>
        <v>8898</v>
      </c>
      <c r="Y5449" s="12">
        <f t="shared" si="1061"/>
        <v>0.22000628024220964</v>
      </c>
      <c r="AG5449" s="61"/>
      <c r="AH5449" s="61"/>
      <c r="AI5449" s="61"/>
      <c r="AJ5449" s="61"/>
    </row>
    <row r="5450" spans="1:38">
      <c r="A5450" s="1">
        <v>40147</v>
      </c>
      <c r="B5450" s="7" t="s">
        <v>67</v>
      </c>
      <c r="C5450" s="8" t="str">
        <f t="shared" si="1054"/>
        <v>Mon</v>
      </c>
      <c r="E5450" s="10">
        <v>17</v>
      </c>
      <c r="F5450" s="9">
        <v>24185.7</v>
      </c>
      <c r="G5450" s="9">
        <v>13304.1</v>
      </c>
      <c r="H5450" s="61">
        <v>10328.1</v>
      </c>
      <c r="I5450" s="9">
        <v>1092.8</v>
      </c>
      <c r="J5450" s="9">
        <v>2216.4</v>
      </c>
      <c r="K5450" s="9">
        <v>31304.3</v>
      </c>
      <c r="L5450" s="16">
        <v>12692</v>
      </c>
      <c r="M5450" s="16">
        <v>1173</v>
      </c>
      <c r="O5450" s="11">
        <f>SUM(F5450:M5450)</f>
        <v>96296.400000000009</v>
      </c>
      <c r="P5450" s="11">
        <v>28184</v>
      </c>
      <c r="Q5450" s="11">
        <f t="shared" si="1062"/>
        <v>3120.2999999999993</v>
      </c>
      <c r="S5450" s="11">
        <f t="shared" si="1055"/>
        <v>68112.400000000009</v>
      </c>
      <c r="T5450" s="11">
        <f t="shared" si="1056"/>
        <v>68112.400000000009</v>
      </c>
      <c r="U5450" s="11">
        <f t="shared" si="1057"/>
        <v>27668.100000000006</v>
      </c>
      <c r="V5450" s="11">
        <f t="shared" si="1058"/>
        <v>54247.400000000009</v>
      </c>
      <c r="W5450" s="12">
        <f t="shared" si="1059"/>
        <v>0.79643941484957226</v>
      </c>
      <c r="X5450" s="11">
        <f t="shared" si="1060"/>
        <v>13865</v>
      </c>
      <c r="Y5450" s="12">
        <f t="shared" si="1061"/>
        <v>0.2035605851504278</v>
      </c>
      <c r="AG5450" s="61"/>
      <c r="AH5450" s="61"/>
      <c r="AI5450" s="61"/>
      <c r="AJ5450" s="61"/>
    </row>
    <row r="5451" spans="1:38">
      <c r="A5451" s="1">
        <v>40148</v>
      </c>
      <c r="B5451" s="7" t="s">
        <v>68</v>
      </c>
      <c r="C5451" s="8" t="str">
        <f t="shared" si="1054"/>
        <v>Tue</v>
      </c>
      <c r="E5451" s="10">
        <v>21</v>
      </c>
      <c r="F5451" s="9">
        <v>24454.9</v>
      </c>
      <c r="G5451" s="9">
        <v>16559.3</v>
      </c>
      <c r="H5451" s="61">
        <v>9355.4</v>
      </c>
      <c r="I5451" s="9">
        <v>776.7</v>
      </c>
      <c r="J5451" s="9">
        <v>1845.4</v>
      </c>
      <c r="K5451" s="9">
        <v>2613</v>
      </c>
      <c r="L5451" s="16">
        <v>13708</v>
      </c>
      <c r="M5451" s="16">
        <v>1257</v>
      </c>
      <c r="O5451" s="11">
        <f t="shared" ref="O5451:O5512" si="1063">SUM(F5451:M5451)</f>
        <v>70569.7</v>
      </c>
      <c r="P5451" s="11">
        <v>0</v>
      </c>
      <c r="Q5451" s="11">
        <f t="shared" si="1062"/>
        <v>2613</v>
      </c>
      <c r="S5451" s="11">
        <f t="shared" si="1055"/>
        <v>70569.7</v>
      </c>
      <c r="T5451" s="11">
        <f t="shared" si="1056"/>
        <v>70569.7</v>
      </c>
      <c r="U5451" s="11">
        <f t="shared" si="1057"/>
        <v>2457.2999999999884</v>
      </c>
      <c r="V5451" s="11">
        <f t="shared" si="1058"/>
        <v>55604.7</v>
      </c>
      <c r="W5451" s="12">
        <f t="shared" si="1059"/>
        <v>0.78794014995104134</v>
      </c>
      <c r="X5451" s="11">
        <f>SUM(L5451:M5451)</f>
        <v>14965</v>
      </c>
      <c r="Y5451" s="12">
        <f>X5451/S5451</f>
        <v>0.21205985004895869</v>
      </c>
      <c r="AA5451" s="9">
        <f>INTERCEPT(T5451:T5481,E5451:E5481)</f>
        <v>26187.69914679919</v>
      </c>
      <c r="AB5451" s="9">
        <f>SLOPE(T5451:T5481,E5451:E5481)</f>
        <v>2629.9055513735361</v>
      </c>
      <c r="AC5451" s="12">
        <f>RSQ(T5451:T5481,E5451:E5481)</f>
        <v>0.94298282026238589</v>
      </c>
      <c r="AD5451" s="9">
        <f>AA5451+(AB5451*55)</f>
        <v>170832.50447234369</v>
      </c>
      <c r="AE5451" s="10">
        <f>SUM(E5451:E5481)</f>
        <v>795.92000000000007</v>
      </c>
      <c r="AG5451" s="61"/>
      <c r="AH5451" s="61"/>
      <c r="AI5451" s="61"/>
      <c r="AJ5451" s="61"/>
      <c r="AL5451" s="11"/>
    </row>
    <row r="5452" spans="1:38">
      <c r="A5452" s="1">
        <v>40149</v>
      </c>
      <c r="B5452" s="7" t="s">
        <v>68</v>
      </c>
      <c r="C5452" s="8" t="str">
        <f t="shared" si="1054"/>
        <v>Wed</v>
      </c>
      <c r="E5452" s="10">
        <v>8</v>
      </c>
      <c r="F5452" s="9">
        <v>14152.8</v>
      </c>
      <c r="G5452" s="9">
        <v>12427.3</v>
      </c>
      <c r="H5452" s="61">
        <v>7673.9</v>
      </c>
      <c r="I5452" s="9">
        <v>745.8</v>
      </c>
      <c r="J5452" s="9">
        <v>777.1</v>
      </c>
      <c r="K5452" s="9">
        <v>2970.9</v>
      </c>
      <c r="L5452" s="16">
        <v>12424</v>
      </c>
      <c r="M5452" s="16">
        <v>1302</v>
      </c>
      <c r="O5452" s="11">
        <f t="shared" si="1063"/>
        <v>52473.8</v>
      </c>
      <c r="P5452" s="11">
        <v>0</v>
      </c>
      <c r="Q5452" s="11">
        <f t="shared" si="1062"/>
        <v>2970.9</v>
      </c>
      <c r="S5452" s="11">
        <f t="shared" ref="S5452:S5481" si="1064">O5452-P5452</f>
        <v>52473.8</v>
      </c>
      <c r="T5452" s="11">
        <f t="shared" ref="T5452:T5481" si="1065">SUM(L5452:M5452,V5452)</f>
        <v>52473.8</v>
      </c>
      <c r="U5452" s="11">
        <f t="shared" ref="U5452:U5481" si="1066">S5452-S5451</f>
        <v>-18095.899999999994</v>
      </c>
      <c r="V5452" s="11">
        <f t="shared" ref="V5452:V5481" si="1067">SUM(F5452:K5452)-P5452</f>
        <v>38747.800000000003</v>
      </c>
      <c r="W5452" s="12">
        <f t="shared" ref="W5452:W5481" si="1068">V5452/S5452</f>
        <v>0.73842184099493458</v>
      </c>
      <c r="X5452" s="11">
        <f t="shared" ref="X5452:X5481" si="1069">SUM(L5452:M5452)</f>
        <v>13726</v>
      </c>
      <c r="Y5452" s="12">
        <f t="shared" ref="Y5452:Y5481" si="1070">X5452/S5452</f>
        <v>0.26157815900506537</v>
      </c>
      <c r="AG5452" s="61"/>
      <c r="AH5452" s="61"/>
      <c r="AI5452" s="61"/>
      <c r="AJ5452" s="61"/>
      <c r="AL5452" s="11"/>
    </row>
    <row r="5453" spans="1:38">
      <c r="A5453" s="1">
        <v>40150</v>
      </c>
      <c r="B5453" s="7" t="s">
        <v>68</v>
      </c>
      <c r="C5453" s="8" t="str">
        <f t="shared" si="1054"/>
        <v>Thur</v>
      </c>
      <c r="E5453" s="10">
        <v>11</v>
      </c>
      <c r="F5453" s="9">
        <v>13667.2</v>
      </c>
      <c r="G5453" s="9">
        <v>12573.9</v>
      </c>
      <c r="H5453" s="61">
        <v>7575.3</v>
      </c>
      <c r="I5453" s="9">
        <v>746.5</v>
      </c>
      <c r="J5453" s="9">
        <v>1442.8</v>
      </c>
      <c r="K5453" s="9">
        <v>3147.7</v>
      </c>
      <c r="L5453" s="16">
        <v>13049</v>
      </c>
      <c r="M5453" s="16">
        <v>1361</v>
      </c>
      <c r="O5453" s="11">
        <f t="shared" si="1063"/>
        <v>53563.4</v>
      </c>
      <c r="P5453" s="11">
        <v>0</v>
      </c>
      <c r="Q5453" s="11">
        <f t="shared" si="1062"/>
        <v>3147.7</v>
      </c>
      <c r="S5453" s="11">
        <f t="shared" si="1064"/>
        <v>53563.4</v>
      </c>
      <c r="T5453" s="11">
        <f t="shared" si="1065"/>
        <v>53563.4</v>
      </c>
      <c r="U5453" s="11">
        <f t="shared" si="1066"/>
        <v>1089.5999999999985</v>
      </c>
      <c r="V5453" s="11">
        <f t="shared" si="1067"/>
        <v>39153.4</v>
      </c>
      <c r="W5453" s="12">
        <f t="shared" si="1068"/>
        <v>0.73097301515587132</v>
      </c>
      <c r="X5453" s="11">
        <f t="shared" si="1069"/>
        <v>14410</v>
      </c>
      <c r="Y5453" s="12">
        <f t="shared" si="1070"/>
        <v>0.26902698484412862</v>
      </c>
      <c r="AG5453" s="61"/>
      <c r="AH5453" s="61"/>
      <c r="AI5453" s="61"/>
      <c r="AJ5453" s="61"/>
      <c r="AL5453" s="11"/>
    </row>
    <row r="5454" spans="1:38">
      <c r="A5454" s="1">
        <v>40151</v>
      </c>
      <c r="B5454" s="7" t="s">
        <v>68</v>
      </c>
      <c r="C5454" s="8" t="str">
        <f t="shared" si="1054"/>
        <v>Fri</v>
      </c>
      <c r="E5454" s="10">
        <v>16</v>
      </c>
      <c r="F5454" s="9">
        <v>19221.599999999999</v>
      </c>
      <c r="G5454" s="9">
        <v>14145.3</v>
      </c>
      <c r="H5454" s="61">
        <v>8971.4</v>
      </c>
      <c r="I5454" s="9">
        <v>780.5</v>
      </c>
      <c r="J5454" s="9">
        <v>1388</v>
      </c>
      <c r="K5454" s="9">
        <v>3484.6</v>
      </c>
      <c r="L5454" s="16">
        <v>14581</v>
      </c>
      <c r="M5454" s="16">
        <v>1345</v>
      </c>
      <c r="O5454" s="11">
        <f t="shared" si="1063"/>
        <v>63917.399999999994</v>
      </c>
      <c r="P5454" s="11">
        <v>0</v>
      </c>
      <c r="Q5454" s="11">
        <f t="shared" si="1062"/>
        <v>3484.6</v>
      </c>
      <c r="S5454" s="11">
        <f t="shared" si="1064"/>
        <v>63917.399999999994</v>
      </c>
      <c r="T5454" s="11">
        <f t="shared" si="1065"/>
        <v>63917.399999999994</v>
      </c>
      <c r="U5454" s="11">
        <f t="shared" si="1066"/>
        <v>10353.999999999993</v>
      </c>
      <c r="V5454" s="11">
        <f t="shared" si="1067"/>
        <v>47991.399999999994</v>
      </c>
      <c r="W5454" s="12">
        <f t="shared" si="1068"/>
        <v>0.75083467099725576</v>
      </c>
      <c r="X5454" s="11">
        <f t="shared" si="1069"/>
        <v>15926</v>
      </c>
      <c r="Y5454" s="12">
        <f t="shared" si="1070"/>
        <v>0.24916532900274418</v>
      </c>
      <c r="AG5454" s="61"/>
      <c r="AH5454" s="61"/>
      <c r="AI5454" s="61"/>
      <c r="AJ5454" s="61"/>
      <c r="AL5454" s="11"/>
    </row>
    <row r="5455" spans="1:38">
      <c r="A5455" s="1">
        <v>40152</v>
      </c>
      <c r="B5455" s="7" t="s">
        <v>68</v>
      </c>
      <c r="C5455" s="8" t="str">
        <f t="shared" si="1054"/>
        <v>Sat</v>
      </c>
      <c r="E5455" s="10">
        <v>28</v>
      </c>
      <c r="F5455" s="9">
        <v>34969.9</v>
      </c>
      <c r="G5455" s="9">
        <v>18739.900000000001</v>
      </c>
      <c r="H5455" s="61">
        <v>13436</v>
      </c>
      <c r="I5455" s="9">
        <v>1254.0999999999999</v>
      </c>
      <c r="J5455" s="9">
        <v>3056.4</v>
      </c>
      <c r="K5455" s="9">
        <v>4163.8999999999996</v>
      </c>
      <c r="L5455" s="16">
        <v>21234</v>
      </c>
      <c r="M5455" s="16">
        <v>1334</v>
      </c>
      <c r="O5455" s="11">
        <f t="shared" si="1063"/>
        <v>98188.2</v>
      </c>
      <c r="P5455" s="11">
        <v>0</v>
      </c>
      <c r="Q5455" s="11">
        <f t="shared" si="1062"/>
        <v>4163.8999999999996</v>
      </c>
      <c r="S5455" s="11">
        <f t="shared" si="1064"/>
        <v>98188.2</v>
      </c>
      <c r="T5455" s="11">
        <f t="shared" si="1065"/>
        <v>98188.2</v>
      </c>
      <c r="U5455" s="11">
        <f t="shared" si="1066"/>
        <v>34270.800000000003</v>
      </c>
      <c r="V5455" s="11">
        <f t="shared" si="1067"/>
        <v>75620.2</v>
      </c>
      <c r="W5455" s="12">
        <f t="shared" si="1068"/>
        <v>0.7701556806215003</v>
      </c>
      <c r="X5455" s="11">
        <f t="shared" si="1069"/>
        <v>22568</v>
      </c>
      <c r="Y5455" s="12">
        <f t="shared" si="1070"/>
        <v>0.22984431937849967</v>
      </c>
      <c r="AG5455" s="61"/>
      <c r="AH5455" s="61"/>
      <c r="AI5455" s="61"/>
      <c r="AJ5455" s="61"/>
      <c r="AL5455" s="11"/>
    </row>
    <row r="5456" spans="1:38">
      <c r="A5456" s="1">
        <v>40153</v>
      </c>
      <c r="B5456" s="7" t="s">
        <v>68</v>
      </c>
      <c r="C5456" s="8" t="str">
        <f t="shared" si="1054"/>
        <v>Sun</v>
      </c>
      <c r="E5456" s="10">
        <v>30</v>
      </c>
      <c r="F5456" s="9">
        <v>35058</v>
      </c>
      <c r="G5456" s="9">
        <v>19120.400000000001</v>
      </c>
      <c r="H5456" s="61">
        <v>13557.9</v>
      </c>
      <c r="I5456" s="9">
        <v>1679.2</v>
      </c>
      <c r="J5456" s="9">
        <v>2872</v>
      </c>
      <c r="K5456" s="9">
        <v>4164.3999999999996</v>
      </c>
      <c r="L5456" s="16">
        <v>21323</v>
      </c>
      <c r="M5456" s="16">
        <v>1237</v>
      </c>
      <c r="O5456" s="11">
        <f t="shared" si="1063"/>
        <v>99011.9</v>
      </c>
      <c r="P5456" s="11">
        <v>0</v>
      </c>
      <c r="Q5456" s="11">
        <f t="shared" si="1062"/>
        <v>4164.3999999999996</v>
      </c>
      <c r="S5456" s="11">
        <f t="shared" si="1064"/>
        <v>99011.9</v>
      </c>
      <c r="T5456" s="11">
        <f t="shared" si="1065"/>
        <v>99011.9</v>
      </c>
      <c r="U5456" s="11">
        <f t="shared" si="1066"/>
        <v>823.69999999999709</v>
      </c>
      <c r="V5456" s="11">
        <f t="shared" si="1067"/>
        <v>76451.899999999994</v>
      </c>
      <c r="W5456" s="12">
        <f t="shared" si="1068"/>
        <v>0.77214860031975951</v>
      </c>
      <c r="X5456" s="11">
        <f t="shared" si="1069"/>
        <v>22560</v>
      </c>
      <c r="Y5456" s="12">
        <f t="shared" si="1070"/>
        <v>0.22785139968024046</v>
      </c>
      <c r="AG5456" s="61"/>
      <c r="AH5456" s="61"/>
      <c r="AI5456" s="61"/>
      <c r="AJ5456" s="61"/>
      <c r="AL5456" s="11"/>
    </row>
    <row r="5457" spans="1:38">
      <c r="A5457" s="1">
        <v>40154</v>
      </c>
      <c r="B5457" s="7" t="s">
        <v>68</v>
      </c>
      <c r="C5457" s="8" t="str">
        <f t="shared" si="1054"/>
        <v>Mon</v>
      </c>
      <c r="E5457" s="10">
        <v>26</v>
      </c>
      <c r="F5457" s="9">
        <v>32289.1</v>
      </c>
      <c r="G5457" s="9">
        <v>18874.3</v>
      </c>
      <c r="H5457" s="61">
        <v>12947</v>
      </c>
      <c r="I5457" s="9">
        <v>1215.2</v>
      </c>
      <c r="J5457" s="9">
        <v>2270</v>
      </c>
      <c r="K5457" s="9">
        <v>3940.1</v>
      </c>
      <c r="L5457" s="16">
        <v>19776</v>
      </c>
      <c r="M5457" s="16">
        <v>1350</v>
      </c>
      <c r="O5457" s="11">
        <f t="shared" si="1063"/>
        <v>92661.7</v>
      </c>
      <c r="P5457" s="11">
        <v>0</v>
      </c>
      <c r="Q5457" s="11">
        <f t="shared" si="1062"/>
        <v>3940.1</v>
      </c>
      <c r="S5457" s="11">
        <f t="shared" si="1064"/>
        <v>92661.7</v>
      </c>
      <c r="T5457" s="11">
        <f t="shared" si="1065"/>
        <v>92661.7</v>
      </c>
      <c r="U5457" s="11">
        <f t="shared" si="1066"/>
        <v>-6350.1999999999971</v>
      </c>
      <c r="V5457" s="11">
        <f t="shared" si="1067"/>
        <v>71535.7</v>
      </c>
      <c r="W5457" s="12">
        <f t="shared" si="1068"/>
        <v>0.77200936309176282</v>
      </c>
      <c r="X5457" s="11">
        <f t="shared" si="1069"/>
        <v>21126</v>
      </c>
      <c r="Y5457" s="12">
        <f t="shared" si="1070"/>
        <v>0.22799063690823718</v>
      </c>
      <c r="AG5457" s="61"/>
      <c r="AH5457" s="61"/>
      <c r="AI5457" s="61"/>
      <c r="AJ5457" s="61"/>
      <c r="AL5457" s="11"/>
    </row>
    <row r="5458" spans="1:38">
      <c r="A5458" s="1">
        <v>40155</v>
      </c>
      <c r="B5458" s="7" t="s">
        <v>68</v>
      </c>
      <c r="C5458" s="8" t="str">
        <f t="shared" ref="C5458:C5521" si="1071">IF(WEEKDAY(A5458)=1,"Sun",IF(WEEKDAY(A5458)=2,"Mon",IF(WEEKDAY(A5458)=3,"Tue",IF(WEEKDAY(A5458)=4,"Wed",IF(WEEKDAY(A5458)=5,"Thur",IF(WEEKDAY(A5458)=6,"Fri",IF(WEEKDAY(A5458)=7,"Sat")))))))</f>
        <v>Tue</v>
      </c>
      <c r="E5458" s="10">
        <v>23</v>
      </c>
      <c r="F5458" s="9">
        <v>30582.799999999999</v>
      </c>
      <c r="G5458" s="9">
        <v>19463.599999999999</v>
      </c>
      <c r="H5458" s="61">
        <v>12505.9</v>
      </c>
      <c r="I5458" s="9">
        <v>811.8</v>
      </c>
      <c r="J5458" s="9">
        <v>1636.2</v>
      </c>
      <c r="K5458" s="9">
        <v>3791.8</v>
      </c>
      <c r="L5458" s="16">
        <v>18948</v>
      </c>
      <c r="M5458" s="16">
        <v>1351</v>
      </c>
      <c r="O5458" s="11">
        <f t="shared" si="1063"/>
        <v>89091.099999999991</v>
      </c>
      <c r="P5458" s="11">
        <v>0</v>
      </c>
      <c r="Q5458" s="11">
        <f t="shared" si="1062"/>
        <v>3791.8</v>
      </c>
      <c r="S5458" s="11">
        <f t="shared" si="1064"/>
        <v>89091.099999999991</v>
      </c>
      <c r="T5458" s="11">
        <f t="shared" si="1065"/>
        <v>89091.099999999991</v>
      </c>
      <c r="U5458" s="11">
        <f t="shared" si="1066"/>
        <v>-3570.6000000000058</v>
      </c>
      <c r="V5458" s="11">
        <f t="shared" si="1067"/>
        <v>68792.099999999991</v>
      </c>
      <c r="W5458" s="12">
        <f t="shared" si="1068"/>
        <v>0.77215456987286046</v>
      </c>
      <c r="X5458" s="11">
        <f t="shared" si="1069"/>
        <v>20299</v>
      </c>
      <c r="Y5458" s="12">
        <f t="shared" si="1070"/>
        <v>0.22784543012713954</v>
      </c>
      <c r="AG5458" s="61"/>
      <c r="AH5458" s="61"/>
      <c r="AI5458" s="61"/>
      <c r="AJ5458" s="61"/>
      <c r="AL5458" s="11"/>
    </row>
    <row r="5459" spans="1:38">
      <c r="A5459" s="1">
        <v>40156</v>
      </c>
      <c r="B5459" s="7" t="s">
        <v>68</v>
      </c>
      <c r="C5459" s="8" t="str">
        <f t="shared" si="1071"/>
        <v>Wed</v>
      </c>
      <c r="E5459" s="10">
        <v>11</v>
      </c>
      <c r="F5459" s="9">
        <v>20883.8</v>
      </c>
      <c r="G5459" s="9">
        <v>15412.4</v>
      </c>
      <c r="H5459" s="61">
        <v>8678.9</v>
      </c>
      <c r="I5459" s="9">
        <v>763.8</v>
      </c>
      <c r="J5459" s="9">
        <v>627.6</v>
      </c>
      <c r="K5459" s="9">
        <v>3290.3</v>
      </c>
      <c r="L5459" s="16">
        <v>14699</v>
      </c>
      <c r="M5459" s="16">
        <v>1115</v>
      </c>
      <c r="O5459" s="11">
        <f t="shared" si="1063"/>
        <v>65470.8</v>
      </c>
      <c r="P5459" s="11">
        <v>0</v>
      </c>
      <c r="Q5459" s="11">
        <f t="shared" si="1062"/>
        <v>3290.3</v>
      </c>
      <c r="S5459" s="11">
        <f t="shared" si="1064"/>
        <v>65470.8</v>
      </c>
      <c r="T5459" s="11">
        <f t="shared" si="1065"/>
        <v>65470.8</v>
      </c>
      <c r="U5459" s="11">
        <f t="shared" si="1066"/>
        <v>-23620.299999999988</v>
      </c>
      <c r="V5459" s="11">
        <f t="shared" si="1067"/>
        <v>49656.800000000003</v>
      </c>
      <c r="W5459" s="12">
        <f t="shared" si="1068"/>
        <v>0.7584572053495604</v>
      </c>
      <c r="X5459" s="11">
        <f t="shared" si="1069"/>
        <v>15814</v>
      </c>
      <c r="Y5459" s="12">
        <f t="shared" si="1070"/>
        <v>0.24154279465043957</v>
      </c>
      <c r="AG5459" s="61"/>
      <c r="AH5459" s="61"/>
      <c r="AI5459" s="61"/>
      <c r="AJ5459" s="61"/>
      <c r="AL5459" s="11"/>
    </row>
    <row r="5460" spans="1:38">
      <c r="A5460" s="1">
        <v>40157</v>
      </c>
      <c r="B5460" s="7" t="s">
        <v>68</v>
      </c>
      <c r="C5460" s="8" t="str">
        <f t="shared" si="1071"/>
        <v>Thur</v>
      </c>
      <c r="E5460" s="10">
        <v>25</v>
      </c>
      <c r="F5460" s="9">
        <v>33807.699999999997</v>
      </c>
      <c r="G5460" s="9">
        <v>19301.8</v>
      </c>
      <c r="H5460" s="61">
        <v>13667.9</v>
      </c>
      <c r="I5460" s="9">
        <v>2468.5</v>
      </c>
      <c r="J5460" s="9">
        <v>2270.1999999999998</v>
      </c>
      <c r="K5460" s="9">
        <v>2545.8000000000002</v>
      </c>
      <c r="L5460" s="16">
        <v>21224</v>
      </c>
      <c r="M5460" s="16">
        <v>1079</v>
      </c>
      <c r="O5460" s="11">
        <f t="shared" si="1063"/>
        <v>96364.9</v>
      </c>
      <c r="P5460" s="11">
        <v>0</v>
      </c>
      <c r="Q5460" s="11">
        <f t="shared" si="1062"/>
        <v>2545.8000000000002</v>
      </c>
      <c r="S5460" s="11">
        <f t="shared" si="1064"/>
        <v>96364.9</v>
      </c>
      <c r="T5460" s="11">
        <f t="shared" si="1065"/>
        <v>96364.9</v>
      </c>
      <c r="U5460" s="11">
        <f t="shared" si="1066"/>
        <v>30894.099999999991</v>
      </c>
      <c r="V5460" s="11">
        <f t="shared" si="1067"/>
        <v>74061.899999999994</v>
      </c>
      <c r="W5460" s="12">
        <f t="shared" si="1068"/>
        <v>0.76855680854751052</v>
      </c>
      <c r="X5460" s="11">
        <f t="shared" si="1069"/>
        <v>22303</v>
      </c>
      <c r="Y5460" s="12">
        <f t="shared" si="1070"/>
        <v>0.23144319145248946</v>
      </c>
      <c r="AG5460" s="61"/>
      <c r="AH5460" s="61"/>
      <c r="AI5460" s="61"/>
      <c r="AJ5460" s="61"/>
      <c r="AL5460" s="11"/>
    </row>
    <row r="5461" spans="1:38">
      <c r="A5461" s="1">
        <v>40158</v>
      </c>
      <c r="B5461" s="7" t="s">
        <v>68</v>
      </c>
      <c r="C5461" s="8" t="str">
        <f t="shared" si="1071"/>
        <v>Fri</v>
      </c>
      <c r="E5461" s="10">
        <v>34</v>
      </c>
      <c r="F5461" s="9">
        <v>43554.2</v>
      </c>
      <c r="G5461" s="9">
        <v>22157.9</v>
      </c>
      <c r="H5461" s="61">
        <v>16384.099999999999</v>
      </c>
      <c r="I5461" s="9">
        <v>3667.3</v>
      </c>
      <c r="J5461" s="9">
        <v>3260.4</v>
      </c>
      <c r="K5461" s="9">
        <v>2691.9</v>
      </c>
      <c r="L5461" s="16">
        <v>26023</v>
      </c>
      <c r="M5461" s="16">
        <v>1104</v>
      </c>
      <c r="O5461" s="11">
        <f t="shared" si="1063"/>
        <v>118842.8</v>
      </c>
      <c r="P5461" s="11">
        <v>0</v>
      </c>
      <c r="Q5461" s="11">
        <f t="shared" si="1062"/>
        <v>2691.9</v>
      </c>
      <c r="S5461" s="11">
        <f t="shared" si="1064"/>
        <v>118842.8</v>
      </c>
      <c r="T5461" s="11">
        <f t="shared" si="1065"/>
        <v>118842.8</v>
      </c>
      <c r="U5461" s="11">
        <f t="shared" si="1066"/>
        <v>22477.900000000009</v>
      </c>
      <c r="V5461" s="11">
        <f t="shared" si="1067"/>
        <v>91715.8</v>
      </c>
      <c r="W5461" s="12">
        <f t="shared" si="1068"/>
        <v>0.77174048406802942</v>
      </c>
      <c r="X5461" s="11">
        <f t="shared" si="1069"/>
        <v>27127</v>
      </c>
      <c r="Y5461" s="12">
        <f t="shared" si="1070"/>
        <v>0.22825951593197064</v>
      </c>
      <c r="AG5461" s="61"/>
      <c r="AH5461" s="61"/>
      <c r="AI5461" s="61"/>
      <c r="AJ5461" s="61"/>
      <c r="AL5461" s="11"/>
    </row>
    <row r="5462" spans="1:38">
      <c r="A5462" s="1">
        <v>40159</v>
      </c>
      <c r="B5462" s="7" t="s">
        <v>68</v>
      </c>
      <c r="C5462" s="8" t="str">
        <f t="shared" si="1071"/>
        <v>Sat</v>
      </c>
      <c r="E5462" s="10">
        <v>28</v>
      </c>
      <c r="F5462" s="9">
        <v>34477.800000000003</v>
      </c>
      <c r="G5462" s="9">
        <v>19875.3</v>
      </c>
      <c r="H5462" s="61">
        <v>12754</v>
      </c>
      <c r="I5462" s="9">
        <v>1674.5</v>
      </c>
      <c r="J5462" s="9">
        <v>2311.3000000000002</v>
      </c>
      <c r="K5462" s="9">
        <v>2473.6</v>
      </c>
      <c r="L5462" s="16">
        <v>21317</v>
      </c>
      <c r="M5462" s="16">
        <v>1255</v>
      </c>
      <c r="O5462" s="11">
        <f t="shared" si="1063"/>
        <v>96138.500000000015</v>
      </c>
      <c r="P5462" s="11">
        <v>0</v>
      </c>
      <c r="Q5462" s="11">
        <f t="shared" si="1062"/>
        <v>2473.6</v>
      </c>
      <c r="S5462" s="11">
        <f t="shared" si="1064"/>
        <v>96138.500000000015</v>
      </c>
      <c r="T5462" s="11">
        <f t="shared" si="1065"/>
        <v>96138.500000000015</v>
      </c>
      <c r="U5462" s="11">
        <f t="shared" si="1066"/>
        <v>-22704.299999999988</v>
      </c>
      <c r="V5462" s="11">
        <f t="shared" si="1067"/>
        <v>73566.500000000015</v>
      </c>
      <c r="W5462" s="12">
        <f t="shared" si="1068"/>
        <v>0.76521372811100652</v>
      </c>
      <c r="X5462" s="11">
        <f t="shared" si="1069"/>
        <v>22572</v>
      </c>
      <c r="Y5462" s="12">
        <f t="shared" si="1070"/>
        <v>0.23478627188899345</v>
      </c>
      <c r="AG5462" s="61"/>
      <c r="AH5462" s="61"/>
      <c r="AI5462" s="61"/>
      <c r="AJ5462" s="61"/>
      <c r="AL5462" s="11"/>
    </row>
    <row r="5463" spans="1:38">
      <c r="A5463" s="1">
        <v>40160</v>
      </c>
      <c r="B5463" s="7" t="s">
        <v>68</v>
      </c>
      <c r="C5463" s="8" t="str">
        <f t="shared" si="1071"/>
        <v>Sun</v>
      </c>
      <c r="E5463" s="10">
        <v>25</v>
      </c>
      <c r="F5463" s="9">
        <v>32662</v>
      </c>
      <c r="G5463" s="9">
        <v>19527.900000000001</v>
      </c>
      <c r="H5463" s="61">
        <v>11895.5</v>
      </c>
      <c r="I5463" s="9">
        <v>1408.6</v>
      </c>
      <c r="J5463" s="9">
        <v>1914.7</v>
      </c>
      <c r="K5463" s="9">
        <v>2438.6</v>
      </c>
      <c r="L5463" s="16">
        <v>20542</v>
      </c>
      <c r="M5463" s="16">
        <v>1331</v>
      </c>
      <c r="O5463" s="11">
        <f t="shared" si="1063"/>
        <v>91720.3</v>
      </c>
      <c r="P5463" s="11">
        <v>0</v>
      </c>
      <c r="Q5463" s="11">
        <f t="shared" si="1062"/>
        <v>2438.6</v>
      </c>
      <c r="S5463" s="11">
        <f t="shared" si="1064"/>
        <v>91720.3</v>
      </c>
      <c r="T5463" s="11">
        <f t="shared" si="1065"/>
        <v>91720.3</v>
      </c>
      <c r="U5463" s="11">
        <f t="shared" si="1066"/>
        <v>-4418.2000000000116</v>
      </c>
      <c r="V5463" s="11">
        <f t="shared" si="1067"/>
        <v>69847.3</v>
      </c>
      <c r="W5463" s="12">
        <f t="shared" si="1068"/>
        <v>0.76152498410929748</v>
      </c>
      <c r="X5463" s="11">
        <f t="shared" si="1069"/>
        <v>21873</v>
      </c>
      <c r="Y5463" s="12">
        <f t="shared" si="1070"/>
        <v>0.2384750158907025</v>
      </c>
      <c r="AG5463" s="61"/>
      <c r="AH5463" s="61"/>
      <c r="AI5463" s="61"/>
      <c r="AJ5463" s="61"/>
      <c r="AL5463" s="11"/>
    </row>
    <row r="5464" spans="1:38">
      <c r="A5464" s="1">
        <v>40161</v>
      </c>
      <c r="B5464" s="7" t="s">
        <v>68</v>
      </c>
      <c r="C5464" s="8" t="str">
        <f t="shared" si="1071"/>
        <v>Mon</v>
      </c>
      <c r="E5464" s="10">
        <v>19</v>
      </c>
      <c r="F5464" s="9">
        <v>21842.400000000001</v>
      </c>
      <c r="G5464" s="9">
        <v>16715.400000000001</v>
      </c>
      <c r="H5464" s="61">
        <v>9791.5</v>
      </c>
      <c r="I5464" s="9">
        <v>810.6</v>
      </c>
      <c r="J5464" s="9">
        <v>466.8</v>
      </c>
      <c r="K5464" s="9">
        <v>3420.2</v>
      </c>
      <c r="L5464" s="16">
        <v>16129</v>
      </c>
      <c r="M5464" s="16">
        <v>1448</v>
      </c>
      <c r="O5464" s="11">
        <f t="shared" si="1063"/>
        <v>70623.899999999994</v>
      </c>
      <c r="P5464" s="11">
        <v>0</v>
      </c>
      <c r="Q5464" s="11">
        <f t="shared" si="1062"/>
        <v>3420.2</v>
      </c>
      <c r="S5464" s="11">
        <f t="shared" si="1064"/>
        <v>70623.899999999994</v>
      </c>
      <c r="T5464" s="11">
        <f t="shared" si="1065"/>
        <v>70623.899999999994</v>
      </c>
      <c r="U5464" s="11">
        <f t="shared" si="1066"/>
        <v>-21096.400000000009</v>
      </c>
      <c r="V5464" s="11">
        <f t="shared" si="1067"/>
        <v>53046.9</v>
      </c>
      <c r="W5464" s="12">
        <f t="shared" si="1068"/>
        <v>0.75111824750544798</v>
      </c>
      <c r="X5464" s="11">
        <f t="shared" si="1069"/>
        <v>17577</v>
      </c>
      <c r="Y5464" s="12">
        <f t="shared" si="1070"/>
        <v>0.24888175249455216</v>
      </c>
      <c r="AG5464" s="61"/>
      <c r="AH5464" s="61"/>
      <c r="AI5464" s="61"/>
      <c r="AJ5464" s="61"/>
      <c r="AL5464" s="11"/>
    </row>
    <row r="5465" spans="1:38">
      <c r="A5465" s="1">
        <v>40162</v>
      </c>
      <c r="B5465" s="7" t="s">
        <v>68</v>
      </c>
      <c r="C5465" s="8" t="str">
        <f t="shared" si="1071"/>
        <v>Tue</v>
      </c>
      <c r="E5465" s="10">
        <v>16</v>
      </c>
      <c r="F5465" s="9">
        <v>21765.3</v>
      </c>
      <c r="G5465" s="9">
        <v>16219</v>
      </c>
      <c r="H5465" s="61">
        <v>9465</v>
      </c>
      <c r="I5465" s="9">
        <v>877.3</v>
      </c>
      <c r="J5465" s="9">
        <v>736</v>
      </c>
      <c r="K5465" s="9">
        <v>3545.8</v>
      </c>
      <c r="L5465" s="16">
        <v>15958</v>
      </c>
      <c r="M5465" s="16">
        <v>1490</v>
      </c>
      <c r="O5465" s="11">
        <f t="shared" si="1063"/>
        <v>70056.400000000009</v>
      </c>
      <c r="P5465" s="11">
        <v>0</v>
      </c>
      <c r="Q5465" s="11">
        <f t="shared" si="1062"/>
        <v>3545.8</v>
      </c>
      <c r="S5465" s="11">
        <f t="shared" si="1064"/>
        <v>70056.400000000009</v>
      </c>
      <c r="T5465" s="11">
        <f t="shared" si="1065"/>
        <v>70056.400000000009</v>
      </c>
      <c r="U5465" s="11">
        <f t="shared" si="1066"/>
        <v>-567.49999999998545</v>
      </c>
      <c r="V5465" s="11">
        <f t="shared" si="1067"/>
        <v>52608.400000000009</v>
      </c>
      <c r="W5465" s="12">
        <f t="shared" si="1068"/>
        <v>0.75094352550230958</v>
      </c>
      <c r="X5465" s="11">
        <f t="shared" si="1069"/>
        <v>17448</v>
      </c>
      <c r="Y5465" s="12">
        <f t="shared" si="1070"/>
        <v>0.24905647449769039</v>
      </c>
      <c r="AG5465" s="61"/>
      <c r="AH5465" s="61"/>
      <c r="AI5465" s="61"/>
      <c r="AJ5465" s="61"/>
      <c r="AL5465" s="11"/>
    </row>
    <row r="5466" spans="1:38">
      <c r="A5466" s="1">
        <v>40163</v>
      </c>
      <c r="B5466" s="7" t="s">
        <v>68</v>
      </c>
      <c r="C5466" s="8" t="str">
        <f t="shared" si="1071"/>
        <v>Wed</v>
      </c>
      <c r="E5466" s="10">
        <v>30</v>
      </c>
      <c r="F5466" s="9">
        <v>36340.400000000001</v>
      </c>
      <c r="G5466" s="9">
        <v>20911.5</v>
      </c>
      <c r="H5466" s="61">
        <v>14811.8</v>
      </c>
      <c r="I5466" s="9">
        <v>1459.1</v>
      </c>
      <c r="J5466" s="9">
        <v>2444.3000000000002</v>
      </c>
      <c r="K5466" s="9">
        <v>4090</v>
      </c>
      <c r="L5466" s="16">
        <v>22531</v>
      </c>
      <c r="M5466" s="16">
        <v>1444</v>
      </c>
      <c r="O5466" s="11">
        <f t="shared" si="1063"/>
        <v>104032.1</v>
      </c>
      <c r="P5466" s="11">
        <v>0</v>
      </c>
      <c r="Q5466" s="11">
        <f t="shared" si="1062"/>
        <v>4090</v>
      </c>
      <c r="S5466" s="11">
        <f t="shared" si="1064"/>
        <v>104032.1</v>
      </c>
      <c r="T5466" s="11">
        <f t="shared" si="1065"/>
        <v>104032.1</v>
      </c>
      <c r="U5466" s="11">
        <f t="shared" si="1066"/>
        <v>33975.699999999997</v>
      </c>
      <c r="V5466" s="11">
        <f t="shared" si="1067"/>
        <v>80057.100000000006</v>
      </c>
      <c r="W5466" s="12">
        <f t="shared" si="1068"/>
        <v>0.76954228550610826</v>
      </c>
      <c r="X5466" s="11">
        <f t="shared" si="1069"/>
        <v>23975</v>
      </c>
      <c r="Y5466" s="12">
        <f t="shared" si="1070"/>
        <v>0.23045771449389177</v>
      </c>
      <c r="AG5466" s="61"/>
      <c r="AH5466" s="61"/>
      <c r="AI5466" s="61"/>
      <c r="AJ5466" s="61"/>
      <c r="AL5466" s="11"/>
    </row>
    <row r="5467" spans="1:38">
      <c r="A5467" s="1">
        <v>40164</v>
      </c>
      <c r="B5467" s="7" t="s">
        <v>68</v>
      </c>
      <c r="C5467" s="8" t="str">
        <f t="shared" si="1071"/>
        <v>Thur</v>
      </c>
      <c r="E5467" s="10">
        <v>30.92</v>
      </c>
      <c r="F5467" s="9">
        <v>38453.199999999997</v>
      </c>
      <c r="G5467" s="9">
        <v>21666.1</v>
      </c>
      <c r="H5467" s="61">
        <v>15539.7</v>
      </c>
      <c r="I5467" s="9">
        <v>1900</v>
      </c>
      <c r="J5467" s="9">
        <v>2640.1</v>
      </c>
      <c r="K5467" s="9">
        <v>4270.2</v>
      </c>
      <c r="L5467" s="16">
        <v>24240</v>
      </c>
      <c r="M5467" s="16">
        <v>1145</v>
      </c>
      <c r="O5467" s="11">
        <f t="shared" si="1063"/>
        <v>109854.3</v>
      </c>
      <c r="P5467" s="11">
        <v>0</v>
      </c>
      <c r="Q5467" s="11">
        <f t="shared" si="1062"/>
        <v>4270.2</v>
      </c>
      <c r="S5467" s="11">
        <f t="shared" si="1064"/>
        <v>109854.3</v>
      </c>
      <c r="T5467" s="11">
        <f t="shared" si="1065"/>
        <v>109854.3</v>
      </c>
      <c r="U5467" s="11">
        <f t="shared" si="1066"/>
        <v>5822.1999999999971</v>
      </c>
      <c r="V5467" s="11">
        <f t="shared" si="1067"/>
        <v>84469.3</v>
      </c>
      <c r="W5467" s="12">
        <f t="shared" si="1068"/>
        <v>0.76892119835090667</v>
      </c>
      <c r="X5467" s="11">
        <f t="shared" si="1069"/>
        <v>25385</v>
      </c>
      <c r="Y5467" s="12">
        <f t="shared" si="1070"/>
        <v>0.23107880164909339</v>
      </c>
      <c r="AG5467" s="61"/>
      <c r="AH5467" s="61"/>
      <c r="AI5467" s="61"/>
      <c r="AJ5467" s="61"/>
      <c r="AL5467" s="11"/>
    </row>
    <row r="5468" spans="1:38">
      <c r="A5468" s="1">
        <v>40165</v>
      </c>
      <c r="B5468" s="7" t="s">
        <v>68</v>
      </c>
      <c r="C5468" s="8" t="str">
        <f t="shared" si="1071"/>
        <v>Fri</v>
      </c>
      <c r="E5468" s="10">
        <v>32</v>
      </c>
      <c r="F5468" s="9">
        <v>41611</v>
      </c>
      <c r="G5468" s="9">
        <v>22302</v>
      </c>
      <c r="H5468" s="61">
        <v>15878.3</v>
      </c>
      <c r="I5468" s="9">
        <v>2585.5</v>
      </c>
      <c r="J5468" s="9">
        <v>2856.2</v>
      </c>
      <c r="K5468" s="9">
        <v>4595.8</v>
      </c>
      <c r="L5468" s="16">
        <v>26229</v>
      </c>
      <c r="M5468" s="16">
        <v>1347</v>
      </c>
      <c r="O5468" s="11">
        <f t="shared" si="1063"/>
        <v>117404.8</v>
      </c>
      <c r="P5468" s="11">
        <v>0</v>
      </c>
      <c r="Q5468" s="11">
        <f t="shared" si="1062"/>
        <v>4595.8</v>
      </c>
      <c r="S5468" s="11">
        <f t="shared" si="1064"/>
        <v>117404.8</v>
      </c>
      <c r="T5468" s="11">
        <f t="shared" si="1065"/>
        <v>117404.8</v>
      </c>
      <c r="U5468" s="11">
        <f t="shared" si="1066"/>
        <v>7550.5</v>
      </c>
      <c r="V5468" s="11">
        <f t="shared" si="1067"/>
        <v>89828.800000000003</v>
      </c>
      <c r="W5468" s="12">
        <f t="shared" si="1068"/>
        <v>0.76512033579547001</v>
      </c>
      <c r="X5468" s="11">
        <f t="shared" si="1069"/>
        <v>27576</v>
      </c>
      <c r="Y5468" s="12">
        <f t="shared" si="1070"/>
        <v>0.23487966420452996</v>
      </c>
      <c r="AG5468" s="61"/>
      <c r="AH5468" s="61"/>
      <c r="AI5468" s="61"/>
      <c r="AJ5468" s="61"/>
      <c r="AL5468" s="11"/>
    </row>
    <row r="5469" spans="1:38">
      <c r="A5469" s="1">
        <v>40166</v>
      </c>
      <c r="B5469" s="7" t="s">
        <v>68</v>
      </c>
      <c r="C5469" s="8" t="str">
        <f t="shared" si="1071"/>
        <v>Sat</v>
      </c>
      <c r="E5469" s="10">
        <v>35</v>
      </c>
      <c r="F5469" s="9">
        <v>44893.3</v>
      </c>
      <c r="G5469" s="9">
        <v>22702.3</v>
      </c>
      <c r="H5469" s="61">
        <v>16195.3</v>
      </c>
      <c r="I5469" s="9">
        <v>2951.3</v>
      </c>
      <c r="J5469" s="9">
        <v>3211</v>
      </c>
      <c r="K5469" s="9">
        <v>5456.9</v>
      </c>
      <c r="L5469" s="16">
        <v>27309</v>
      </c>
      <c r="M5469" s="16">
        <v>1181</v>
      </c>
      <c r="O5469" s="11">
        <f t="shared" si="1063"/>
        <v>123900.1</v>
      </c>
      <c r="P5469" s="11">
        <v>0</v>
      </c>
      <c r="Q5469" s="11">
        <f t="shared" si="1062"/>
        <v>5456.9</v>
      </c>
      <c r="S5469" s="11">
        <f t="shared" si="1064"/>
        <v>123900.1</v>
      </c>
      <c r="T5469" s="11">
        <f t="shared" si="1065"/>
        <v>123900.1</v>
      </c>
      <c r="U5469" s="11">
        <f t="shared" si="1066"/>
        <v>6495.3000000000029</v>
      </c>
      <c r="V5469" s="11">
        <f t="shared" si="1067"/>
        <v>95410.1</v>
      </c>
      <c r="W5469" s="12">
        <f t="shared" si="1068"/>
        <v>0.7700566827629679</v>
      </c>
      <c r="X5469" s="11">
        <f t="shared" si="1069"/>
        <v>28490</v>
      </c>
      <c r="Y5469" s="12">
        <f t="shared" si="1070"/>
        <v>0.22994331723703207</v>
      </c>
      <c r="AG5469" s="61"/>
      <c r="AH5469" s="61"/>
      <c r="AI5469" s="61"/>
      <c r="AJ5469" s="61"/>
      <c r="AL5469" s="11"/>
    </row>
    <row r="5470" spans="1:38">
      <c r="A5470" s="1">
        <v>40167</v>
      </c>
      <c r="B5470" s="7" t="s">
        <v>68</v>
      </c>
      <c r="C5470" s="8" t="str">
        <f t="shared" si="1071"/>
        <v>Sun</v>
      </c>
      <c r="E5470" s="10">
        <v>34</v>
      </c>
      <c r="F5470" s="9">
        <v>43211.199999999997</v>
      </c>
      <c r="G5470" s="9">
        <v>22397.4</v>
      </c>
      <c r="H5470" s="61">
        <v>15738.8</v>
      </c>
      <c r="I5470" s="9">
        <v>2655.6</v>
      </c>
      <c r="J5470" s="9">
        <v>2963.6</v>
      </c>
      <c r="K5470" s="9">
        <v>5237.5</v>
      </c>
      <c r="L5470" s="16">
        <v>26055</v>
      </c>
      <c r="M5470" s="16">
        <v>1258</v>
      </c>
      <c r="O5470" s="11">
        <f t="shared" si="1063"/>
        <v>119517.10000000002</v>
      </c>
      <c r="P5470" s="11">
        <v>0</v>
      </c>
      <c r="Q5470" s="11">
        <f t="shared" si="1062"/>
        <v>5237.5</v>
      </c>
      <c r="S5470" s="11">
        <f t="shared" si="1064"/>
        <v>119517.10000000002</v>
      </c>
      <c r="T5470" s="11">
        <f t="shared" si="1065"/>
        <v>119517.10000000002</v>
      </c>
      <c r="U5470" s="11">
        <f t="shared" si="1066"/>
        <v>-4382.9999999999854</v>
      </c>
      <c r="V5470" s="11">
        <f t="shared" si="1067"/>
        <v>92204.10000000002</v>
      </c>
      <c r="W5470" s="12">
        <f t="shared" si="1068"/>
        <v>0.77147203203558323</v>
      </c>
      <c r="X5470" s="11">
        <f t="shared" si="1069"/>
        <v>27313</v>
      </c>
      <c r="Y5470" s="12">
        <f t="shared" si="1070"/>
        <v>0.22852796796441677</v>
      </c>
      <c r="AG5470" s="61"/>
      <c r="AH5470" s="61"/>
      <c r="AI5470" s="61"/>
      <c r="AJ5470" s="61"/>
      <c r="AL5470" s="11"/>
    </row>
    <row r="5471" spans="1:38">
      <c r="A5471" s="1">
        <v>40168</v>
      </c>
      <c r="B5471" s="7" t="s">
        <v>68</v>
      </c>
      <c r="C5471" s="8" t="str">
        <f t="shared" si="1071"/>
        <v>Mon</v>
      </c>
      <c r="E5471" s="10">
        <v>34</v>
      </c>
      <c r="F5471" s="9">
        <v>40667.1</v>
      </c>
      <c r="G5471" s="9">
        <v>21935.3</v>
      </c>
      <c r="H5471" s="61">
        <v>15345.4</v>
      </c>
      <c r="I5471" s="9">
        <v>2917.8</v>
      </c>
      <c r="J5471" s="9">
        <v>2682.1</v>
      </c>
      <c r="K5471" s="9">
        <v>4848</v>
      </c>
      <c r="L5471" s="16">
        <v>25074</v>
      </c>
      <c r="M5471" s="16">
        <v>1281</v>
      </c>
      <c r="O5471" s="11">
        <f t="shared" si="1063"/>
        <v>114750.7</v>
      </c>
      <c r="P5471" s="11">
        <v>0</v>
      </c>
      <c r="Q5471" s="11">
        <f t="shared" si="1062"/>
        <v>4848</v>
      </c>
      <c r="S5471" s="11">
        <f t="shared" si="1064"/>
        <v>114750.7</v>
      </c>
      <c r="T5471" s="11">
        <f t="shared" si="1065"/>
        <v>114750.7</v>
      </c>
      <c r="U5471" s="11">
        <f t="shared" si="1066"/>
        <v>-4766.4000000000233</v>
      </c>
      <c r="V5471" s="11">
        <f t="shared" si="1067"/>
        <v>88395.7</v>
      </c>
      <c r="W5471" s="12">
        <f t="shared" si="1068"/>
        <v>0.77032819843364786</v>
      </c>
      <c r="X5471" s="11">
        <f t="shared" si="1069"/>
        <v>26355</v>
      </c>
      <c r="Y5471" s="12">
        <f t="shared" si="1070"/>
        <v>0.22967180156635211</v>
      </c>
      <c r="AG5471" s="61"/>
      <c r="AH5471" s="61"/>
      <c r="AI5471" s="61"/>
      <c r="AJ5471" s="61"/>
      <c r="AL5471" s="11"/>
    </row>
    <row r="5472" spans="1:38">
      <c r="A5472" s="1">
        <v>40169</v>
      </c>
      <c r="B5472" s="7" t="s">
        <v>68</v>
      </c>
      <c r="C5472" s="8" t="str">
        <f t="shared" si="1071"/>
        <v>Tue</v>
      </c>
      <c r="E5472" s="10">
        <v>31</v>
      </c>
      <c r="F5472" s="9">
        <v>37364.9</v>
      </c>
      <c r="G5472" s="9">
        <v>21334.3</v>
      </c>
      <c r="H5472" s="61">
        <v>14617</v>
      </c>
      <c r="I5472" s="9">
        <v>2294.6</v>
      </c>
      <c r="J5472" s="9">
        <v>2337.6</v>
      </c>
      <c r="K5472" s="9">
        <v>4424.8</v>
      </c>
      <c r="L5472" s="16">
        <v>23631</v>
      </c>
      <c r="M5472" s="16">
        <v>1354</v>
      </c>
      <c r="O5472" s="11">
        <f t="shared" si="1063"/>
        <v>107358.20000000001</v>
      </c>
      <c r="P5472" s="11">
        <v>0</v>
      </c>
      <c r="Q5472" s="11">
        <f t="shared" si="1062"/>
        <v>4424.8</v>
      </c>
      <c r="S5472" s="11">
        <f t="shared" si="1064"/>
        <v>107358.20000000001</v>
      </c>
      <c r="T5472" s="11">
        <f t="shared" si="1065"/>
        <v>107358.20000000001</v>
      </c>
      <c r="U5472" s="11">
        <f t="shared" si="1066"/>
        <v>-7392.4999999999854</v>
      </c>
      <c r="V5472" s="11">
        <f t="shared" si="1067"/>
        <v>82373.200000000012</v>
      </c>
      <c r="W5472" s="12">
        <f t="shared" si="1068"/>
        <v>0.76727441406431929</v>
      </c>
      <c r="X5472" s="11">
        <f t="shared" si="1069"/>
        <v>24985</v>
      </c>
      <c r="Y5472" s="12">
        <f t="shared" si="1070"/>
        <v>0.23272558593568071</v>
      </c>
      <c r="AG5472" s="61"/>
      <c r="AH5472" s="61"/>
      <c r="AI5472" s="61"/>
      <c r="AJ5472" s="61"/>
      <c r="AL5472" s="11"/>
    </row>
    <row r="5473" spans="1:38">
      <c r="A5473" s="1">
        <v>40170</v>
      </c>
      <c r="B5473" s="7" t="s">
        <v>68</v>
      </c>
      <c r="C5473" s="8" t="str">
        <f t="shared" si="1071"/>
        <v>Wed</v>
      </c>
      <c r="E5473" s="10">
        <v>32</v>
      </c>
      <c r="F5473" s="9">
        <v>37940.800000000003</v>
      </c>
      <c r="G5473" s="9">
        <v>21132.7</v>
      </c>
      <c r="H5473" s="61">
        <v>14180.2</v>
      </c>
      <c r="I5473" s="9">
        <v>2114.5</v>
      </c>
      <c r="J5473" s="9">
        <v>2334</v>
      </c>
      <c r="K5473" s="9">
        <v>4093.8</v>
      </c>
      <c r="L5473" s="16">
        <v>23530</v>
      </c>
      <c r="M5473" s="16">
        <v>1537</v>
      </c>
      <c r="O5473" s="11">
        <f t="shared" si="1063"/>
        <v>106863</v>
      </c>
      <c r="P5473" s="11">
        <v>0</v>
      </c>
      <c r="Q5473" s="11">
        <f t="shared" si="1062"/>
        <v>4093.8</v>
      </c>
      <c r="S5473" s="11">
        <f t="shared" si="1064"/>
        <v>106863</v>
      </c>
      <c r="T5473" s="11">
        <f t="shared" si="1065"/>
        <v>106863</v>
      </c>
      <c r="U5473" s="11">
        <f t="shared" si="1066"/>
        <v>-495.20000000001164</v>
      </c>
      <c r="V5473" s="11">
        <f t="shared" si="1067"/>
        <v>81796</v>
      </c>
      <c r="W5473" s="12">
        <f t="shared" si="1068"/>
        <v>0.76542863292252694</v>
      </c>
      <c r="X5473" s="11">
        <f t="shared" si="1069"/>
        <v>25067</v>
      </c>
      <c r="Y5473" s="12">
        <f t="shared" si="1070"/>
        <v>0.23457136707747303</v>
      </c>
      <c r="AG5473" s="61"/>
      <c r="AH5473" s="61"/>
      <c r="AI5473" s="61"/>
      <c r="AJ5473" s="61"/>
      <c r="AL5473" s="11"/>
    </row>
    <row r="5474" spans="1:38">
      <c r="A5474" s="1">
        <v>40171</v>
      </c>
      <c r="B5474" s="7" t="s">
        <v>68</v>
      </c>
      <c r="C5474" s="8" t="str">
        <f t="shared" si="1071"/>
        <v>Thur</v>
      </c>
      <c r="E5474" s="10">
        <v>33</v>
      </c>
      <c r="F5474" s="9">
        <v>38181.199999999997</v>
      </c>
      <c r="G5474" s="9">
        <v>21117.4</v>
      </c>
      <c r="H5474" s="61">
        <v>13754</v>
      </c>
      <c r="I5474" s="9">
        <v>1748.9</v>
      </c>
      <c r="J5474" s="9">
        <v>2340.3000000000002</v>
      </c>
      <c r="K5474" s="9">
        <v>2734.2</v>
      </c>
      <c r="L5474" s="16">
        <v>23153</v>
      </c>
      <c r="M5474" s="16">
        <v>1553</v>
      </c>
      <c r="O5474" s="11">
        <f t="shared" si="1063"/>
        <v>104582</v>
      </c>
      <c r="P5474" s="11">
        <v>0</v>
      </c>
      <c r="Q5474" s="11">
        <f t="shared" si="1062"/>
        <v>2734.2</v>
      </c>
      <c r="S5474" s="11">
        <f t="shared" si="1064"/>
        <v>104582</v>
      </c>
      <c r="T5474" s="11">
        <f t="shared" si="1065"/>
        <v>104582</v>
      </c>
      <c r="U5474" s="11">
        <f t="shared" si="1066"/>
        <v>-2281</v>
      </c>
      <c r="V5474" s="11">
        <f t="shared" si="1067"/>
        <v>79876</v>
      </c>
      <c r="W5474" s="12">
        <f t="shared" si="1068"/>
        <v>0.7637643189076514</v>
      </c>
      <c r="X5474" s="11">
        <f t="shared" si="1069"/>
        <v>24706</v>
      </c>
      <c r="Y5474" s="12">
        <f t="shared" si="1070"/>
        <v>0.23623568109234858</v>
      </c>
      <c r="AG5474" s="61"/>
      <c r="AH5474" s="61"/>
      <c r="AI5474" s="61"/>
      <c r="AJ5474" s="61"/>
      <c r="AL5474" s="11"/>
    </row>
    <row r="5475" spans="1:38">
      <c r="A5475" s="1">
        <v>40172</v>
      </c>
      <c r="B5475" s="7" t="s">
        <v>68</v>
      </c>
      <c r="C5475" s="8" t="str">
        <f t="shared" si="1071"/>
        <v>Fri</v>
      </c>
      <c r="E5475" s="10">
        <v>17</v>
      </c>
      <c r="F5475" s="9">
        <v>24279.3</v>
      </c>
      <c r="G5475" s="9">
        <v>16341</v>
      </c>
      <c r="H5475" s="61">
        <v>8984.2000000000007</v>
      </c>
      <c r="I5475" s="9">
        <v>917.9</v>
      </c>
      <c r="J5475" s="9">
        <v>752.1</v>
      </c>
      <c r="K5475" s="9">
        <v>2000.4</v>
      </c>
      <c r="L5475" s="16">
        <v>17199</v>
      </c>
      <c r="M5475" s="16">
        <v>1487</v>
      </c>
      <c r="O5475" s="11">
        <f t="shared" si="1063"/>
        <v>71960.899999999994</v>
      </c>
      <c r="P5475" s="11">
        <v>0</v>
      </c>
      <c r="Q5475" s="11">
        <f t="shared" si="1062"/>
        <v>2000.4</v>
      </c>
      <c r="S5475" s="11">
        <f t="shared" si="1064"/>
        <v>71960.899999999994</v>
      </c>
      <c r="T5475" s="11">
        <f t="shared" si="1065"/>
        <v>71960.899999999994</v>
      </c>
      <c r="U5475" s="11">
        <f t="shared" si="1066"/>
        <v>-32621.100000000006</v>
      </c>
      <c r="V5475" s="11">
        <f t="shared" si="1067"/>
        <v>53274.9</v>
      </c>
      <c r="W5475" s="12">
        <f t="shared" si="1068"/>
        <v>0.74033120764192784</v>
      </c>
      <c r="X5475" s="11">
        <f t="shared" si="1069"/>
        <v>18686</v>
      </c>
      <c r="Y5475" s="12">
        <f t="shared" si="1070"/>
        <v>0.25966879235807228</v>
      </c>
      <c r="AG5475" s="61"/>
      <c r="AH5475" s="61"/>
      <c r="AI5475" s="61"/>
      <c r="AJ5475" s="61"/>
      <c r="AL5475" s="11"/>
    </row>
    <row r="5476" spans="1:38">
      <c r="A5476" s="1">
        <v>40173</v>
      </c>
      <c r="B5476" s="7" t="s">
        <v>68</v>
      </c>
      <c r="C5476" s="8" t="str">
        <f t="shared" si="1071"/>
        <v>Sat</v>
      </c>
      <c r="E5476" s="10">
        <v>17</v>
      </c>
      <c r="F5476" s="9">
        <v>23065.8</v>
      </c>
      <c r="G5476" s="9">
        <v>16174.9</v>
      </c>
      <c r="H5476" s="61">
        <v>9011.9</v>
      </c>
      <c r="I5476" s="9">
        <v>823.1</v>
      </c>
      <c r="J5476" s="9">
        <v>683.7</v>
      </c>
      <c r="K5476" s="9">
        <v>2172.6</v>
      </c>
      <c r="L5476" s="16">
        <v>16871</v>
      </c>
      <c r="M5476" s="16">
        <v>1458</v>
      </c>
      <c r="O5476" s="11">
        <f t="shared" si="1063"/>
        <v>70261</v>
      </c>
      <c r="P5476" s="11">
        <v>0</v>
      </c>
      <c r="Q5476" s="11">
        <f t="shared" si="1062"/>
        <v>2172.6</v>
      </c>
      <c r="S5476" s="11">
        <f t="shared" si="1064"/>
        <v>70261</v>
      </c>
      <c r="T5476" s="11">
        <f t="shared" si="1065"/>
        <v>70261</v>
      </c>
      <c r="U5476" s="11">
        <f t="shared" si="1066"/>
        <v>-1699.8999999999942</v>
      </c>
      <c r="V5476" s="11">
        <f t="shared" si="1067"/>
        <v>51931.999999999993</v>
      </c>
      <c r="W5476" s="12">
        <f t="shared" si="1068"/>
        <v>0.73912981597187621</v>
      </c>
      <c r="X5476" s="11">
        <f t="shared" si="1069"/>
        <v>18329</v>
      </c>
      <c r="Y5476" s="12">
        <f t="shared" si="1070"/>
        <v>0.26087018402812373</v>
      </c>
      <c r="AG5476" s="61"/>
      <c r="AH5476" s="61"/>
      <c r="AI5476" s="61"/>
      <c r="AJ5476" s="61"/>
      <c r="AL5476" s="11"/>
    </row>
    <row r="5477" spans="1:38">
      <c r="A5477" s="1">
        <v>40174</v>
      </c>
      <c r="B5477" s="7" t="s">
        <v>68</v>
      </c>
      <c r="C5477" s="8" t="str">
        <f t="shared" si="1071"/>
        <v>Sun</v>
      </c>
      <c r="E5477" s="10">
        <v>25</v>
      </c>
      <c r="F5477" s="9">
        <v>28135.200000000001</v>
      </c>
      <c r="G5477" s="9">
        <v>18273.7</v>
      </c>
      <c r="H5477" s="61">
        <v>10977.1</v>
      </c>
      <c r="I5477" s="9">
        <v>881.3</v>
      </c>
      <c r="J5477" s="9">
        <v>1422.1</v>
      </c>
      <c r="K5477" s="9">
        <v>2295.6</v>
      </c>
      <c r="L5477" s="16">
        <v>19025</v>
      </c>
      <c r="M5477" s="16">
        <v>1445</v>
      </c>
      <c r="O5477" s="11">
        <f t="shared" si="1063"/>
        <v>82455</v>
      </c>
      <c r="P5477" s="11">
        <v>0</v>
      </c>
      <c r="Q5477" s="11">
        <f t="shared" si="1062"/>
        <v>2295.6</v>
      </c>
      <c r="S5477" s="11">
        <f t="shared" si="1064"/>
        <v>82455</v>
      </c>
      <c r="T5477" s="11">
        <f t="shared" si="1065"/>
        <v>82455</v>
      </c>
      <c r="U5477" s="11">
        <f t="shared" si="1066"/>
        <v>12194</v>
      </c>
      <c r="V5477" s="11">
        <f t="shared" si="1067"/>
        <v>61985</v>
      </c>
      <c r="W5477" s="12">
        <f t="shared" si="1068"/>
        <v>0.75174337517433754</v>
      </c>
      <c r="X5477" s="11">
        <f t="shared" si="1069"/>
        <v>20470</v>
      </c>
      <c r="Y5477" s="12">
        <f t="shared" si="1070"/>
        <v>0.24825662482566249</v>
      </c>
      <c r="AG5477" s="61"/>
      <c r="AH5477" s="61"/>
      <c r="AI5477" s="61"/>
      <c r="AJ5477" s="61"/>
      <c r="AL5477" s="9"/>
    </row>
    <row r="5478" spans="1:38">
      <c r="A5478" s="1">
        <v>40175</v>
      </c>
      <c r="B5478" s="7" t="s">
        <v>68</v>
      </c>
      <c r="C5478" s="8" t="str">
        <f t="shared" si="1071"/>
        <v>Mon</v>
      </c>
      <c r="E5478" s="10">
        <v>28</v>
      </c>
      <c r="F5478" s="9">
        <v>38289.4</v>
      </c>
      <c r="G5478" s="9">
        <v>21485.9</v>
      </c>
      <c r="H5478" s="61">
        <v>14733</v>
      </c>
      <c r="I5478" s="9">
        <v>1871.8</v>
      </c>
      <c r="J5478" s="9">
        <v>2403.6999999999998</v>
      </c>
      <c r="K5478" s="9">
        <v>2803</v>
      </c>
      <c r="L5478" s="16">
        <v>24207</v>
      </c>
      <c r="M5478" s="16">
        <v>1504</v>
      </c>
      <c r="O5478" s="11">
        <f t="shared" si="1063"/>
        <v>107297.8</v>
      </c>
      <c r="P5478" s="11">
        <v>0</v>
      </c>
      <c r="Q5478" s="11">
        <f t="shared" si="1062"/>
        <v>2803</v>
      </c>
      <c r="S5478" s="11">
        <f t="shared" si="1064"/>
        <v>107297.8</v>
      </c>
      <c r="T5478" s="11">
        <f t="shared" si="1065"/>
        <v>107297.8</v>
      </c>
      <c r="U5478" s="11">
        <f t="shared" si="1066"/>
        <v>24842.800000000003</v>
      </c>
      <c r="V5478" s="11">
        <f t="shared" si="1067"/>
        <v>81586.8</v>
      </c>
      <c r="W5478" s="12">
        <f t="shared" si="1068"/>
        <v>0.76037719319501429</v>
      </c>
      <c r="X5478" s="11">
        <f t="shared" si="1069"/>
        <v>25711</v>
      </c>
      <c r="Y5478" s="12">
        <f t="shared" si="1070"/>
        <v>0.23962280680498574</v>
      </c>
      <c r="AG5478" s="61"/>
      <c r="AH5478" s="61"/>
      <c r="AI5478" s="61"/>
      <c r="AJ5478" s="61"/>
      <c r="AL5478" s="11"/>
    </row>
    <row r="5479" spans="1:38">
      <c r="A5479" s="1">
        <v>40176</v>
      </c>
      <c r="B5479" s="7" t="s">
        <v>68</v>
      </c>
      <c r="C5479" s="8" t="str">
        <f t="shared" si="1071"/>
        <v>Tue</v>
      </c>
      <c r="E5479" s="10">
        <v>35</v>
      </c>
      <c r="F5479" s="9">
        <v>44438.3</v>
      </c>
      <c r="G5479" s="9">
        <v>23103.200000000001</v>
      </c>
      <c r="H5479" s="61">
        <v>16581.900000000001</v>
      </c>
      <c r="I5479" s="9">
        <v>3042.7</v>
      </c>
      <c r="J5479" s="9">
        <v>2920.4</v>
      </c>
      <c r="K5479" s="9">
        <v>3779.8</v>
      </c>
      <c r="L5479" s="16">
        <v>27893</v>
      </c>
      <c r="M5479" s="16">
        <v>1504</v>
      </c>
      <c r="O5479" s="11">
        <f t="shared" si="1063"/>
        <v>123263.29999999999</v>
      </c>
      <c r="P5479" s="11">
        <v>0</v>
      </c>
      <c r="Q5479" s="11">
        <f t="shared" si="1062"/>
        <v>3779.8</v>
      </c>
      <c r="S5479" s="11">
        <f t="shared" si="1064"/>
        <v>123263.29999999999</v>
      </c>
      <c r="T5479" s="11">
        <f t="shared" si="1065"/>
        <v>123263.29999999999</v>
      </c>
      <c r="U5479" s="11">
        <f t="shared" si="1066"/>
        <v>15965.499999999985</v>
      </c>
      <c r="V5479" s="11">
        <f t="shared" si="1067"/>
        <v>93866.299999999988</v>
      </c>
      <c r="W5479" s="12">
        <f t="shared" si="1068"/>
        <v>0.76151052259675023</v>
      </c>
      <c r="X5479" s="11">
        <f t="shared" si="1069"/>
        <v>29397</v>
      </c>
      <c r="Y5479" s="12">
        <f t="shared" si="1070"/>
        <v>0.23848947740324983</v>
      </c>
      <c r="AG5479" s="61"/>
      <c r="AH5479" s="61"/>
      <c r="AI5479" s="61"/>
      <c r="AJ5479" s="61"/>
      <c r="AL5479" s="11"/>
    </row>
    <row r="5480" spans="1:38">
      <c r="A5480" s="1">
        <v>40177</v>
      </c>
      <c r="B5480" s="7" t="s">
        <v>68</v>
      </c>
      <c r="C5480" s="8" t="str">
        <f t="shared" si="1071"/>
        <v>Wed</v>
      </c>
      <c r="E5480" s="10">
        <v>34</v>
      </c>
      <c r="F5480" s="9">
        <v>43458.9</v>
      </c>
      <c r="G5480" s="9">
        <v>22617.7</v>
      </c>
      <c r="H5480" s="61">
        <v>15586.3</v>
      </c>
      <c r="I5480" s="9">
        <v>2754</v>
      </c>
      <c r="J5480" s="9">
        <v>2680.1</v>
      </c>
      <c r="K5480" s="9">
        <v>3533.2</v>
      </c>
      <c r="L5480" s="16">
        <v>26389</v>
      </c>
      <c r="M5480" s="16">
        <v>1274</v>
      </c>
      <c r="O5480" s="11">
        <f t="shared" si="1063"/>
        <v>118293.20000000001</v>
      </c>
      <c r="P5480" s="11">
        <v>0</v>
      </c>
      <c r="Q5480" s="11">
        <f t="shared" si="1062"/>
        <v>3533.2</v>
      </c>
      <c r="S5480" s="11">
        <f t="shared" si="1064"/>
        <v>118293.20000000001</v>
      </c>
      <c r="T5480" s="11">
        <f t="shared" si="1065"/>
        <v>118293.20000000001</v>
      </c>
      <c r="U5480" s="11">
        <f t="shared" si="1066"/>
        <v>-4970.0999999999767</v>
      </c>
      <c r="V5480" s="11">
        <f t="shared" si="1067"/>
        <v>90630.200000000012</v>
      </c>
      <c r="W5480" s="12">
        <f t="shared" si="1068"/>
        <v>0.76614885724623227</v>
      </c>
      <c r="X5480" s="11">
        <f t="shared" si="1069"/>
        <v>27663</v>
      </c>
      <c r="Y5480" s="12">
        <f t="shared" si="1070"/>
        <v>0.23385114275376773</v>
      </c>
      <c r="AG5480" s="61"/>
      <c r="AH5480" s="61"/>
      <c r="AI5480" s="61"/>
      <c r="AJ5480" s="61"/>
      <c r="AL5480" s="11"/>
    </row>
    <row r="5481" spans="1:38">
      <c r="A5481" s="1">
        <v>40178</v>
      </c>
      <c r="B5481" s="7" t="s">
        <v>68</v>
      </c>
      <c r="C5481" s="8" t="str">
        <f t="shared" si="1071"/>
        <v>Thur</v>
      </c>
      <c r="E5481" s="10">
        <v>27</v>
      </c>
      <c r="F5481" s="9">
        <v>33818.699999999997</v>
      </c>
      <c r="G5481" s="9">
        <v>19768.599999999999</v>
      </c>
      <c r="H5481" s="61">
        <v>11955.5</v>
      </c>
      <c r="I5481" s="9">
        <v>1313.3</v>
      </c>
      <c r="J5481" s="9">
        <v>2320.8000000000002</v>
      </c>
      <c r="K5481" s="9">
        <v>2362.9</v>
      </c>
      <c r="L5481" s="16">
        <v>21418</v>
      </c>
      <c r="M5481" s="16">
        <v>1567</v>
      </c>
      <c r="O5481" s="11">
        <f t="shared" si="1063"/>
        <v>94524.799999999988</v>
      </c>
      <c r="P5481" s="11">
        <v>0</v>
      </c>
      <c r="Q5481" s="11">
        <f t="shared" si="1062"/>
        <v>2362.9</v>
      </c>
      <c r="S5481" s="11">
        <f t="shared" si="1064"/>
        <v>94524.799999999988</v>
      </c>
      <c r="T5481" s="11">
        <f t="shared" si="1065"/>
        <v>94524.799999999988</v>
      </c>
      <c r="U5481" s="11">
        <f t="shared" si="1066"/>
        <v>-23768.400000000023</v>
      </c>
      <c r="V5481" s="11">
        <f t="shared" si="1067"/>
        <v>71539.799999999988</v>
      </c>
      <c r="W5481" s="12">
        <f t="shared" si="1068"/>
        <v>0.75683630116117673</v>
      </c>
      <c r="X5481" s="11">
        <f t="shared" si="1069"/>
        <v>22985</v>
      </c>
      <c r="Y5481" s="12">
        <f t="shared" si="1070"/>
        <v>0.24316369883882327</v>
      </c>
      <c r="AG5481" s="61"/>
      <c r="AH5481" s="61"/>
      <c r="AI5481" s="61"/>
      <c r="AJ5481" s="61"/>
      <c r="AL5481" s="11"/>
    </row>
    <row r="5482" spans="1:38">
      <c r="A5482" s="1">
        <v>40179</v>
      </c>
      <c r="B5482" s="7" t="s">
        <v>57</v>
      </c>
      <c r="C5482" s="8" t="str">
        <f t="shared" si="1071"/>
        <v>Fri</v>
      </c>
      <c r="E5482" s="10">
        <v>29</v>
      </c>
      <c r="F5482" s="9">
        <v>38861.1</v>
      </c>
      <c r="G5482" s="9">
        <v>21237</v>
      </c>
      <c r="H5482" s="61">
        <v>13822.3</v>
      </c>
      <c r="I5482" s="9">
        <v>1667.9</v>
      </c>
      <c r="J5482" s="9">
        <v>2306.4</v>
      </c>
      <c r="K5482" s="9">
        <v>3253.6</v>
      </c>
      <c r="L5482" s="16">
        <v>23507</v>
      </c>
      <c r="M5482" s="16">
        <v>1426</v>
      </c>
      <c r="O5482" s="11">
        <f t="shared" si="1063"/>
        <v>106081.29999999999</v>
      </c>
      <c r="P5482" s="11">
        <v>0</v>
      </c>
      <c r="Q5482" s="11">
        <f t="shared" si="1062"/>
        <v>3253.6</v>
      </c>
      <c r="S5482" s="11">
        <f t="shared" ref="S5482:S5512" si="1072">O5482-P5482</f>
        <v>106081.29999999999</v>
      </c>
      <c r="T5482" s="11">
        <f t="shared" ref="T5482:T5512" si="1073">SUM(L5482:M5482,V5482)</f>
        <v>106081.29999999999</v>
      </c>
      <c r="U5482" s="11">
        <f t="shared" ref="U5482:U5512" si="1074">S5482-S5481</f>
        <v>11556.5</v>
      </c>
      <c r="V5482" s="11">
        <f t="shared" ref="V5482:V5512" si="1075">SUM(F5482:K5482)-P5482</f>
        <v>81148.299999999988</v>
      </c>
      <c r="W5482" s="12">
        <f t="shared" ref="W5482:W5512" si="1076">V5482/S5482</f>
        <v>0.76496328759168675</v>
      </c>
      <c r="X5482" s="11">
        <f t="shared" ref="X5482:X5512" si="1077">SUM(L5482:M5482)</f>
        <v>24933</v>
      </c>
      <c r="Y5482" s="12">
        <f t="shared" ref="Y5482:Y5512" si="1078">X5482/S5482</f>
        <v>0.23503671240831328</v>
      </c>
      <c r="AA5482" s="9">
        <f>INTERCEPT(T5482:T5512,E5482:E5512)</f>
        <v>22680.820319003105</v>
      </c>
      <c r="AB5482" s="9">
        <f>SLOPE(T5482:T5512,E5482:E5512)</f>
        <v>2923.2657096573207</v>
      </c>
      <c r="AC5482" s="12">
        <f>RSQ(T5482:T5512,E5482:E5512)</f>
        <v>0.95697252370138597</v>
      </c>
      <c r="AD5482" s="9">
        <f>AA5482+(AB5482*55)</f>
        <v>183460.43435015573</v>
      </c>
      <c r="AE5482" s="10">
        <f>SUM(E5482:E5512)</f>
        <v>902</v>
      </c>
      <c r="AG5482" s="61"/>
      <c r="AH5482" s="61"/>
      <c r="AI5482" s="61"/>
      <c r="AJ5482" s="61"/>
      <c r="AL5482" s="60"/>
    </row>
    <row r="5483" spans="1:38">
      <c r="A5483" s="1">
        <v>40180</v>
      </c>
      <c r="B5483" s="7" t="s">
        <v>57</v>
      </c>
      <c r="C5483" s="8" t="str">
        <f t="shared" si="1071"/>
        <v>Sat</v>
      </c>
      <c r="E5483" s="10">
        <v>39</v>
      </c>
      <c r="F5483" s="9">
        <v>54084.5</v>
      </c>
      <c r="G5483" s="9">
        <v>24772.799999999999</v>
      </c>
      <c r="H5483" s="61">
        <v>18498</v>
      </c>
      <c r="I5483" s="9">
        <v>4430.3999999999996</v>
      </c>
      <c r="J5483" s="9">
        <v>3796.8</v>
      </c>
      <c r="K5483" s="9">
        <v>8032.7</v>
      </c>
      <c r="L5483" s="16">
        <v>31318</v>
      </c>
      <c r="M5483" s="16">
        <v>1202</v>
      </c>
      <c r="O5483" s="11">
        <f t="shared" si="1063"/>
        <v>146135.20000000001</v>
      </c>
      <c r="P5483" s="11">
        <v>0</v>
      </c>
      <c r="Q5483" s="11">
        <f t="shared" si="1062"/>
        <v>8032.7</v>
      </c>
      <c r="S5483" s="11">
        <f t="shared" si="1072"/>
        <v>146135.20000000001</v>
      </c>
      <c r="T5483" s="11">
        <f t="shared" si="1073"/>
        <v>146135.20000000001</v>
      </c>
      <c r="U5483" s="11">
        <f t="shared" si="1074"/>
        <v>40053.900000000023</v>
      </c>
      <c r="V5483" s="11">
        <f t="shared" si="1075"/>
        <v>113615.2</v>
      </c>
      <c r="W5483" s="12">
        <f t="shared" si="1076"/>
        <v>0.77746634623280353</v>
      </c>
      <c r="X5483" s="11">
        <f t="shared" si="1077"/>
        <v>32520</v>
      </c>
      <c r="Y5483" s="12">
        <f t="shared" si="1078"/>
        <v>0.22253365376719639</v>
      </c>
      <c r="AG5483" s="61"/>
      <c r="AH5483" s="61"/>
      <c r="AI5483" s="61"/>
      <c r="AJ5483" s="61"/>
      <c r="AL5483" s="60"/>
    </row>
    <row r="5484" spans="1:38">
      <c r="A5484" s="1">
        <v>40181</v>
      </c>
      <c r="B5484" s="7" t="s">
        <v>57</v>
      </c>
      <c r="C5484" s="8" t="str">
        <f t="shared" si="1071"/>
        <v>Sun</v>
      </c>
      <c r="E5484" s="10">
        <v>39</v>
      </c>
      <c r="F5484" s="9">
        <v>50024.7</v>
      </c>
      <c r="G5484" s="9">
        <v>25014.2</v>
      </c>
      <c r="H5484" s="61">
        <v>18143.900000000001</v>
      </c>
      <c r="I5484" s="9">
        <v>4741.8</v>
      </c>
      <c r="J5484" s="9">
        <v>3551.6</v>
      </c>
      <c r="K5484" s="9">
        <v>6038.9</v>
      </c>
      <c r="L5484" s="16">
        <v>36106</v>
      </c>
      <c r="M5484" s="16">
        <v>2165</v>
      </c>
      <c r="O5484" s="11">
        <f t="shared" si="1063"/>
        <v>145786.09999999998</v>
      </c>
      <c r="P5484" s="11">
        <v>0</v>
      </c>
      <c r="Q5484" s="11">
        <f t="shared" si="1062"/>
        <v>6038.9</v>
      </c>
      <c r="S5484" s="11">
        <f t="shared" si="1072"/>
        <v>145786.09999999998</v>
      </c>
      <c r="T5484" s="11">
        <f t="shared" si="1073"/>
        <v>145786.09999999998</v>
      </c>
      <c r="U5484" s="11">
        <f t="shared" si="1074"/>
        <v>-349.10000000003492</v>
      </c>
      <c r="V5484" s="11">
        <f t="shared" si="1075"/>
        <v>107515.09999999999</v>
      </c>
      <c r="W5484" s="12">
        <f t="shared" si="1076"/>
        <v>0.73748526094051492</v>
      </c>
      <c r="X5484" s="11">
        <f t="shared" si="1077"/>
        <v>38271</v>
      </c>
      <c r="Y5484" s="12">
        <f t="shared" si="1078"/>
        <v>0.26251473905948514</v>
      </c>
      <c r="AG5484" s="61"/>
      <c r="AH5484" s="61"/>
      <c r="AI5484" s="61"/>
      <c r="AJ5484" s="61"/>
      <c r="AL5484" s="60"/>
    </row>
    <row r="5485" spans="1:38">
      <c r="A5485" s="1">
        <v>40182</v>
      </c>
      <c r="B5485" s="7" t="s">
        <v>57</v>
      </c>
      <c r="C5485" s="8" t="str">
        <f t="shared" si="1071"/>
        <v>Mon</v>
      </c>
      <c r="E5485" s="10">
        <v>37</v>
      </c>
      <c r="F5485" s="9">
        <v>45790.1</v>
      </c>
      <c r="G5485" s="9">
        <v>24565.9</v>
      </c>
      <c r="H5485" s="61">
        <v>17469.8</v>
      </c>
      <c r="I5485" s="9">
        <v>4001</v>
      </c>
      <c r="J5485" s="9">
        <v>3120</v>
      </c>
      <c r="K5485" s="9">
        <v>1351.8</v>
      </c>
      <c r="L5485" s="16">
        <v>35751</v>
      </c>
      <c r="M5485" s="16">
        <v>2002</v>
      </c>
      <c r="O5485" s="11">
        <f t="shared" si="1063"/>
        <v>134051.6</v>
      </c>
      <c r="P5485" s="11">
        <v>0</v>
      </c>
      <c r="Q5485" s="11">
        <f t="shared" si="1062"/>
        <v>1351.8</v>
      </c>
      <c r="S5485" s="11">
        <f t="shared" si="1072"/>
        <v>134051.6</v>
      </c>
      <c r="T5485" s="11">
        <f t="shared" si="1073"/>
        <v>134051.6</v>
      </c>
      <c r="U5485" s="11">
        <f t="shared" si="1074"/>
        <v>-11734.499999999971</v>
      </c>
      <c r="V5485" s="11">
        <f t="shared" si="1075"/>
        <v>96298.6</v>
      </c>
      <c r="W5485" s="12">
        <f t="shared" si="1076"/>
        <v>0.71836964273458881</v>
      </c>
      <c r="X5485" s="11">
        <f t="shared" si="1077"/>
        <v>37753</v>
      </c>
      <c r="Y5485" s="12">
        <f t="shared" si="1078"/>
        <v>0.28163035726541119</v>
      </c>
      <c r="AG5485" s="61"/>
      <c r="AH5485" s="61"/>
      <c r="AI5485" s="61"/>
      <c r="AJ5485" s="61"/>
      <c r="AL5485" s="60"/>
    </row>
    <row r="5486" spans="1:38">
      <c r="A5486" s="1">
        <v>40183</v>
      </c>
      <c r="B5486" s="7" t="s">
        <v>57</v>
      </c>
      <c r="C5486" s="8" t="str">
        <f t="shared" si="1071"/>
        <v>Tue</v>
      </c>
      <c r="E5486" s="10">
        <v>35</v>
      </c>
      <c r="F5486" s="9">
        <v>42715.199999999997</v>
      </c>
      <c r="G5486" s="9">
        <v>24163.4</v>
      </c>
      <c r="H5486" s="61">
        <v>17272.5</v>
      </c>
      <c r="I5486" s="9">
        <v>3501.1</v>
      </c>
      <c r="J5486" s="9">
        <v>2874.8</v>
      </c>
      <c r="K5486" s="9">
        <v>1331.5</v>
      </c>
      <c r="L5486" s="16">
        <v>36142</v>
      </c>
      <c r="M5486" s="16">
        <v>1945</v>
      </c>
      <c r="O5486" s="11">
        <f t="shared" si="1063"/>
        <v>129945.50000000001</v>
      </c>
      <c r="P5486" s="11">
        <v>0</v>
      </c>
      <c r="Q5486" s="11">
        <f t="shared" si="1062"/>
        <v>1331.5</v>
      </c>
      <c r="S5486" s="11">
        <f t="shared" si="1072"/>
        <v>129945.50000000001</v>
      </c>
      <c r="T5486" s="11">
        <f t="shared" si="1073"/>
        <v>129945.50000000001</v>
      </c>
      <c r="U5486" s="11">
        <f t="shared" si="1074"/>
        <v>-4106.0999999999913</v>
      </c>
      <c r="V5486" s="11">
        <f t="shared" si="1075"/>
        <v>91858.500000000015</v>
      </c>
      <c r="W5486" s="12">
        <f t="shared" si="1076"/>
        <v>0.70690020046865809</v>
      </c>
      <c r="X5486" s="11">
        <f t="shared" si="1077"/>
        <v>38087</v>
      </c>
      <c r="Y5486" s="12">
        <f t="shared" si="1078"/>
        <v>0.29309979953134196</v>
      </c>
      <c r="AG5486" s="61"/>
      <c r="AH5486" s="61"/>
      <c r="AI5486" s="61"/>
      <c r="AJ5486" s="61"/>
      <c r="AL5486" s="60"/>
    </row>
    <row r="5487" spans="1:38">
      <c r="A5487" s="1">
        <v>40184</v>
      </c>
      <c r="B5487" s="7" t="s">
        <v>57</v>
      </c>
      <c r="C5487" s="8" t="str">
        <f t="shared" si="1071"/>
        <v>Wed</v>
      </c>
      <c r="E5487" s="10">
        <v>34</v>
      </c>
      <c r="F5487" s="9">
        <v>39482.199999999997</v>
      </c>
      <c r="G5487" s="9">
        <v>23372.3</v>
      </c>
      <c r="H5487" s="61">
        <v>16498.099999999999</v>
      </c>
      <c r="I5487" s="9">
        <v>2950.4</v>
      </c>
      <c r="J5487" s="9">
        <v>2572.8000000000002</v>
      </c>
      <c r="K5487" s="9">
        <v>1594.3</v>
      </c>
      <c r="L5487" s="16">
        <v>35044</v>
      </c>
      <c r="M5487" s="16">
        <v>1691</v>
      </c>
      <c r="O5487" s="11">
        <f t="shared" si="1063"/>
        <v>123205.1</v>
      </c>
      <c r="P5487" s="11">
        <v>0</v>
      </c>
      <c r="Q5487" s="11">
        <f t="shared" si="1062"/>
        <v>1594.3</v>
      </c>
      <c r="S5487" s="11">
        <f t="shared" si="1072"/>
        <v>123205.1</v>
      </c>
      <c r="T5487" s="11">
        <f t="shared" si="1073"/>
        <v>123205.1</v>
      </c>
      <c r="U5487" s="11">
        <f t="shared" si="1074"/>
        <v>-6740.4000000000087</v>
      </c>
      <c r="V5487" s="11">
        <f t="shared" si="1075"/>
        <v>86470.1</v>
      </c>
      <c r="W5487" s="12">
        <f t="shared" si="1076"/>
        <v>0.70183864141987629</v>
      </c>
      <c r="X5487" s="11">
        <f t="shared" si="1077"/>
        <v>36735</v>
      </c>
      <c r="Y5487" s="12">
        <f t="shared" si="1078"/>
        <v>0.29816135858012371</v>
      </c>
      <c r="AG5487" s="61"/>
      <c r="AH5487" s="61"/>
      <c r="AI5487" s="61"/>
      <c r="AJ5487" s="61"/>
      <c r="AL5487" s="60"/>
    </row>
    <row r="5488" spans="1:38">
      <c r="A5488" s="1">
        <v>40185</v>
      </c>
      <c r="B5488" s="7" t="s">
        <v>57</v>
      </c>
      <c r="C5488" s="8" t="str">
        <f t="shared" si="1071"/>
        <v>Thur</v>
      </c>
      <c r="E5488" s="10">
        <v>32</v>
      </c>
      <c r="F5488" s="9">
        <v>32343.9</v>
      </c>
      <c r="G5488" s="9">
        <v>21752.799999999999</v>
      </c>
      <c r="H5488" s="61">
        <v>14871.9</v>
      </c>
      <c r="I5488" s="9">
        <v>1912.8</v>
      </c>
      <c r="J5488" s="9">
        <v>1932</v>
      </c>
      <c r="K5488" s="9">
        <v>1485.5</v>
      </c>
      <c r="L5488" s="16">
        <v>32938</v>
      </c>
      <c r="M5488" s="16">
        <v>1226</v>
      </c>
      <c r="O5488" s="11">
        <f t="shared" si="1063"/>
        <v>108462.9</v>
      </c>
      <c r="P5488" s="11">
        <v>0</v>
      </c>
      <c r="Q5488" s="11">
        <f t="shared" si="1062"/>
        <v>1485.5</v>
      </c>
      <c r="S5488" s="11">
        <f t="shared" si="1072"/>
        <v>108462.9</v>
      </c>
      <c r="T5488" s="11">
        <f t="shared" si="1073"/>
        <v>108462.9</v>
      </c>
      <c r="U5488" s="11">
        <f t="shared" si="1074"/>
        <v>-14742.200000000012</v>
      </c>
      <c r="V5488" s="11">
        <f t="shared" si="1075"/>
        <v>74298.899999999994</v>
      </c>
      <c r="W5488" s="12">
        <f t="shared" si="1076"/>
        <v>0.6850167200028765</v>
      </c>
      <c r="X5488" s="11">
        <f t="shared" si="1077"/>
        <v>34164</v>
      </c>
      <c r="Y5488" s="12">
        <f t="shared" si="1078"/>
        <v>0.31498327999712344</v>
      </c>
      <c r="AG5488" s="61"/>
      <c r="AH5488" s="61"/>
      <c r="AI5488" s="61"/>
      <c r="AJ5488" s="61"/>
      <c r="AL5488" s="60"/>
    </row>
    <row r="5489" spans="1:38">
      <c r="A5489" s="1">
        <v>40186</v>
      </c>
      <c r="B5489" s="7" t="s">
        <v>57</v>
      </c>
      <c r="C5489" s="8" t="str">
        <f t="shared" si="1071"/>
        <v>Fri</v>
      </c>
      <c r="E5489" s="10">
        <v>37</v>
      </c>
      <c r="F5489" s="9">
        <v>44373.2</v>
      </c>
      <c r="G5489" s="9">
        <v>24343</v>
      </c>
      <c r="H5489" s="61">
        <v>17588</v>
      </c>
      <c r="I5489" s="9">
        <v>4069.8</v>
      </c>
      <c r="J5489" s="9">
        <v>3230</v>
      </c>
      <c r="K5489" s="9">
        <v>1528</v>
      </c>
      <c r="L5489" s="16">
        <v>37173</v>
      </c>
      <c r="M5489" s="16">
        <v>1654</v>
      </c>
      <c r="O5489" s="11">
        <f t="shared" si="1063"/>
        <v>133959</v>
      </c>
      <c r="P5489" s="11">
        <v>0</v>
      </c>
      <c r="Q5489" s="11">
        <f t="shared" si="1062"/>
        <v>1528</v>
      </c>
      <c r="S5489" s="11">
        <f t="shared" si="1072"/>
        <v>133959</v>
      </c>
      <c r="T5489" s="11">
        <f t="shared" si="1073"/>
        <v>133959</v>
      </c>
      <c r="U5489" s="11">
        <f t="shared" si="1074"/>
        <v>25496.100000000006</v>
      </c>
      <c r="V5489" s="11">
        <f t="shared" si="1075"/>
        <v>95132</v>
      </c>
      <c r="W5489" s="12">
        <f t="shared" si="1076"/>
        <v>0.71015758552990094</v>
      </c>
      <c r="X5489" s="11">
        <f t="shared" si="1077"/>
        <v>38827</v>
      </c>
      <c r="Y5489" s="12">
        <f t="shared" si="1078"/>
        <v>0.28984241447009906</v>
      </c>
      <c r="AG5489" s="61"/>
      <c r="AH5489" s="61"/>
      <c r="AI5489" s="61"/>
      <c r="AJ5489" s="61"/>
      <c r="AL5489" s="60"/>
    </row>
    <row r="5490" spans="1:38">
      <c r="A5490" s="1">
        <v>40187</v>
      </c>
      <c r="B5490" s="7" t="s">
        <v>57</v>
      </c>
      <c r="C5490" s="8" t="str">
        <f t="shared" si="1071"/>
        <v>Sat</v>
      </c>
      <c r="E5490" s="10">
        <v>37</v>
      </c>
      <c r="F5490" s="9">
        <v>41578.300000000003</v>
      </c>
      <c r="G5490" s="9">
        <v>23684</v>
      </c>
      <c r="H5490" s="61">
        <v>16802.2</v>
      </c>
      <c r="I5490" s="9">
        <v>3440.7</v>
      </c>
      <c r="J5490" s="9">
        <v>2949.6</v>
      </c>
      <c r="K5490" s="9">
        <v>1443.7</v>
      </c>
      <c r="L5490" s="16">
        <v>37021</v>
      </c>
      <c r="M5490" s="16">
        <v>1715</v>
      </c>
      <c r="O5490" s="11">
        <f t="shared" si="1063"/>
        <v>128634.5</v>
      </c>
      <c r="P5490" s="11">
        <v>0</v>
      </c>
      <c r="Q5490" s="11">
        <f t="shared" si="1062"/>
        <v>1443.7</v>
      </c>
      <c r="S5490" s="11">
        <f t="shared" si="1072"/>
        <v>128634.5</v>
      </c>
      <c r="T5490" s="11">
        <f t="shared" si="1073"/>
        <v>128634.5</v>
      </c>
      <c r="U5490" s="11">
        <f t="shared" si="1074"/>
        <v>-5324.5</v>
      </c>
      <c r="V5490" s="11">
        <f t="shared" si="1075"/>
        <v>89898.5</v>
      </c>
      <c r="W5490" s="12">
        <f t="shared" si="1076"/>
        <v>0.69886772211187509</v>
      </c>
      <c r="X5490" s="11">
        <f t="shared" si="1077"/>
        <v>38736</v>
      </c>
      <c r="Y5490" s="12">
        <f t="shared" si="1078"/>
        <v>0.30113227788812486</v>
      </c>
      <c r="AG5490" s="61"/>
      <c r="AH5490" s="61"/>
      <c r="AI5490" s="61"/>
      <c r="AJ5490" s="61"/>
      <c r="AL5490" s="60"/>
    </row>
    <row r="5491" spans="1:38">
      <c r="A5491" s="1">
        <v>40188</v>
      </c>
      <c r="B5491" s="7" t="s">
        <v>57</v>
      </c>
      <c r="C5491" s="8" t="str">
        <f t="shared" si="1071"/>
        <v>Sun</v>
      </c>
      <c r="E5491" s="10">
        <v>41</v>
      </c>
      <c r="F5491" s="9">
        <v>45783.6</v>
      </c>
      <c r="G5491" s="9">
        <v>24816.1</v>
      </c>
      <c r="H5491" s="61">
        <v>17457.599999999999</v>
      </c>
      <c r="I5491" s="9">
        <v>4160.8</v>
      </c>
      <c r="J5491" s="9">
        <v>3352.8</v>
      </c>
      <c r="K5491" s="9">
        <v>1675</v>
      </c>
      <c r="L5491" s="16">
        <v>39030</v>
      </c>
      <c r="M5491" s="16">
        <v>2534</v>
      </c>
      <c r="O5491" s="11">
        <f t="shared" si="1063"/>
        <v>138809.9</v>
      </c>
      <c r="P5491" s="11">
        <v>0</v>
      </c>
      <c r="Q5491" s="11">
        <f t="shared" si="1062"/>
        <v>1675</v>
      </c>
      <c r="S5491" s="11">
        <f t="shared" si="1072"/>
        <v>138809.9</v>
      </c>
      <c r="T5491" s="11">
        <f t="shared" si="1073"/>
        <v>138809.9</v>
      </c>
      <c r="U5491" s="11">
        <f t="shared" si="1074"/>
        <v>10175.399999999994</v>
      </c>
      <c r="V5491" s="11">
        <f t="shared" si="1075"/>
        <v>97245.9</v>
      </c>
      <c r="W5491" s="12">
        <f t="shared" si="1076"/>
        <v>0.70056890754910128</v>
      </c>
      <c r="X5491" s="11">
        <f t="shared" si="1077"/>
        <v>41564</v>
      </c>
      <c r="Y5491" s="12">
        <f t="shared" si="1078"/>
        <v>0.29943109245089866</v>
      </c>
      <c r="AG5491" s="61"/>
      <c r="AH5491" s="61"/>
      <c r="AI5491" s="61"/>
      <c r="AJ5491" s="61"/>
      <c r="AL5491" s="60"/>
    </row>
    <row r="5492" spans="1:38">
      <c r="A5492" s="1">
        <v>40189</v>
      </c>
      <c r="B5492" s="7" t="s">
        <v>57</v>
      </c>
      <c r="C5492" s="8" t="str">
        <f t="shared" si="1071"/>
        <v>Mon</v>
      </c>
      <c r="E5492" s="10">
        <v>32</v>
      </c>
      <c r="F5492" s="9">
        <v>35967.599999999999</v>
      </c>
      <c r="G5492" s="9">
        <v>22737.3</v>
      </c>
      <c r="H5492" s="61">
        <v>15743.6</v>
      </c>
      <c r="I5492" s="9">
        <v>2636.1</v>
      </c>
      <c r="J5492" s="9">
        <v>2169.5</v>
      </c>
      <c r="K5492" s="9">
        <v>4162.3</v>
      </c>
      <c r="L5492" s="16">
        <v>34747</v>
      </c>
      <c r="M5492" s="16">
        <v>1399</v>
      </c>
      <c r="O5492" s="11">
        <f t="shared" si="1063"/>
        <v>119562.40000000001</v>
      </c>
      <c r="P5492" s="11">
        <v>0</v>
      </c>
      <c r="Q5492" s="11">
        <f t="shared" si="1062"/>
        <v>4162.3</v>
      </c>
      <c r="S5492" s="11">
        <f t="shared" si="1072"/>
        <v>119562.40000000001</v>
      </c>
      <c r="T5492" s="11">
        <f t="shared" si="1073"/>
        <v>119562.40000000001</v>
      </c>
      <c r="U5492" s="11">
        <f t="shared" si="1074"/>
        <v>-19247.499999999985</v>
      </c>
      <c r="V5492" s="11">
        <f t="shared" si="1075"/>
        <v>83416.400000000009</v>
      </c>
      <c r="W5492" s="12">
        <f t="shared" si="1076"/>
        <v>0.69768087626210251</v>
      </c>
      <c r="X5492" s="11">
        <f t="shared" si="1077"/>
        <v>36146</v>
      </c>
      <c r="Y5492" s="12">
        <f t="shared" si="1078"/>
        <v>0.30231912373789749</v>
      </c>
      <c r="AG5492" s="61"/>
      <c r="AH5492" s="61"/>
      <c r="AI5492" s="61"/>
      <c r="AJ5492" s="61"/>
      <c r="AL5492" s="60"/>
    </row>
    <row r="5493" spans="1:38">
      <c r="A5493" s="1">
        <v>40190</v>
      </c>
      <c r="B5493" s="7" t="s">
        <v>57</v>
      </c>
      <c r="C5493" s="8" t="str">
        <f t="shared" si="1071"/>
        <v>Tue</v>
      </c>
      <c r="E5493" s="10">
        <v>35</v>
      </c>
      <c r="F5493" s="9">
        <v>43249.4</v>
      </c>
      <c r="G5493" s="9">
        <v>23951.200000000001</v>
      </c>
      <c r="H5493" s="61">
        <v>17153.3</v>
      </c>
      <c r="I5493" s="9">
        <v>3325.6</v>
      </c>
      <c r="J5493" s="9">
        <v>2810</v>
      </c>
      <c r="K5493" s="9">
        <v>4487.5</v>
      </c>
      <c r="L5493" s="16">
        <v>35218</v>
      </c>
      <c r="M5493" s="16">
        <v>1685</v>
      </c>
      <c r="O5493" s="11">
        <f t="shared" si="1063"/>
        <v>131880</v>
      </c>
      <c r="P5493" s="11">
        <v>0</v>
      </c>
      <c r="Q5493" s="11">
        <f t="shared" si="1062"/>
        <v>4487.5</v>
      </c>
      <c r="S5493" s="11">
        <f t="shared" si="1072"/>
        <v>131880</v>
      </c>
      <c r="T5493" s="11">
        <f t="shared" si="1073"/>
        <v>131880</v>
      </c>
      <c r="U5493" s="11">
        <f t="shared" si="1074"/>
        <v>12317.599999999991</v>
      </c>
      <c r="V5493" s="11">
        <f t="shared" si="1075"/>
        <v>94977.000000000015</v>
      </c>
      <c r="W5493" s="12">
        <f t="shared" si="1076"/>
        <v>0.72017743403093737</v>
      </c>
      <c r="X5493" s="11">
        <f t="shared" si="1077"/>
        <v>36903</v>
      </c>
      <c r="Y5493" s="12">
        <f t="shared" si="1078"/>
        <v>0.2798225659690628</v>
      </c>
      <c r="AG5493" s="61"/>
      <c r="AH5493" s="61"/>
      <c r="AI5493" s="61"/>
      <c r="AJ5493" s="61"/>
      <c r="AL5493" s="60"/>
    </row>
    <row r="5494" spans="1:38">
      <c r="A5494" s="1">
        <v>40191</v>
      </c>
      <c r="B5494" s="7" t="s">
        <v>57</v>
      </c>
      <c r="C5494" s="8" t="str">
        <f t="shared" si="1071"/>
        <v>Wed</v>
      </c>
      <c r="E5494" s="10">
        <v>32</v>
      </c>
      <c r="F5494" s="9">
        <v>40413.199999999997</v>
      </c>
      <c r="G5494" s="9">
        <v>21434.2</v>
      </c>
      <c r="H5494" s="101">
        <v>14163.6</v>
      </c>
      <c r="I5494" s="9">
        <v>2055.5</v>
      </c>
      <c r="J5494" s="9">
        <v>2037.2</v>
      </c>
      <c r="K5494" s="9">
        <v>4210.8</v>
      </c>
      <c r="L5494" s="16">
        <v>28190</v>
      </c>
      <c r="M5494" s="16">
        <v>1242</v>
      </c>
      <c r="O5494" s="11">
        <f t="shared" si="1063"/>
        <v>113746.5</v>
      </c>
      <c r="P5494" s="11">
        <v>0</v>
      </c>
      <c r="Q5494" s="11">
        <f t="shared" si="1062"/>
        <v>4210.8</v>
      </c>
      <c r="S5494" s="11">
        <f t="shared" si="1072"/>
        <v>113746.5</v>
      </c>
      <c r="T5494" s="11">
        <f t="shared" si="1073"/>
        <v>113746.5</v>
      </c>
      <c r="U5494" s="11">
        <f t="shared" si="1074"/>
        <v>-18133.5</v>
      </c>
      <c r="V5494" s="11">
        <f t="shared" si="1075"/>
        <v>84314.5</v>
      </c>
      <c r="W5494" s="12">
        <f t="shared" si="1076"/>
        <v>0.74124918129349038</v>
      </c>
      <c r="X5494" s="11">
        <f t="shared" si="1077"/>
        <v>29432</v>
      </c>
      <c r="Y5494" s="12">
        <f t="shared" si="1078"/>
        <v>0.25875081870650968</v>
      </c>
      <c r="AG5494" s="61"/>
      <c r="AH5494" s="61"/>
      <c r="AI5494" s="61"/>
      <c r="AJ5494" s="61"/>
      <c r="AL5494" s="60"/>
    </row>
    <row r="5495" spans="1:38">
      <c r="A5495" s="1">
        <v>40192</v>
      </c>
      <c r="B5495" s="7" t="s">
        <v>57</v>
      </c>
      <c r="C5495" s="8" t="str">
        <f t="shared" si="1071"/>
        <v>Thur</v>
      </c>
      <c r="E5495" s="10">
        <v>26</v>
      </c>
      <c r="F5495" s="9">
        <v>34707.9</v>
      </c>
      <c r="G5495" s="9">
        <v>19750</v>
      </c>
      <c r="H5495" s="101">
        <v>13113.8</v>
      </c>
      <c r="I5495" s="9">
        <v>1233.8</v>
      </c>
      <c r="J5495" s="9">
        <v>1217.0999999999999</v>
      </c>
      <c r="K5495" s="9">
        <v>4091</v>
      </c>
      <c r="L5495" s="16">
        <v>23268</v>
      </c>
      <c r="M5495" s="16">
        <v>1285</v>
      </c>
      <c r="O5495" s="11">
        <f t="shared" si="1063"/>
        <v>98666.6</v>
      </c>
      <c r="P5495" s="11">
        <v>0</v>
      </c>
      <c r="Q5495" s="11">
        <f t="shared" si="1062"/>
        <v>4091</v>
      </c>
      <c r="S5495" s="11">
        <f t="shared" si="1072"/>
        <v>98666.6</v>
      </c>
      <c r="T5495" s="11">
        <f t="shared" si="1073"/>
        <v>98666.6</v>
      </c>
      <c r="U5495" s="11">
        <f t="shared" si="1074"/>
        <v>-15079.899999999994</v>
      </c>
      <c r="V5495" s="11">
        <f t="shared" si="1075"/>
        <v>74113.600000000006</v>
      </c>
      <c r="W5495" s="12">
        <f t="shared" si="1076"/>
        <v>0.75115185888639113</v>
      </c>
      <c r="X5495" s="11">
        <f t="shared" si="1077"/>
        <v>24553</v>
      </c>
      <c r="Y5495" s="12">
        <f t="shared" si="1078"/>
        <v>0.24884814111360884</v>
      </c>
      <c r="AG5495" s="61"/>
      <c r="AH5495" s="61"/>
      <c r="AI5495" s="61"/>
      <c r="AJ5495" s="61"/>
      <c r="AL5495" s="60"/>
    </row>
    <row r="5496" spans="1:38">
      <c r="A5496" s="1">
        <v>40193</v>
      </c>
      <c r="B5496" s="7" t="s">
        <v>57</v>
      </c>
      <c r="C5496" s="8" t="str">
        <f t="shared" si="1071"/>
        <v>Fri</v>
      </c>
      <c r="E5496" s="10">
        <v>22</v>
      </c>
      <c r="F5496" s="9">
        <v>30275.9</v>
      </c>
      <c r="G5496" s="9">
        <v>16936.5</v>
      </c>
      <c r="H5496" s="101">
        <v>10194.4</v>
      </c>
      <c r="I5496" s="9">
        <v>836.4</v>
      </c>
      <c r="J5496" s="9">
        <v>721.9</v>
      </c>
      <c r="K5496" s="9">
        <v>3608.6</v>
      </c>
      <c r="L5496" s="16">
        <v>15791</v>
      </c>
      <c r="M5496" s="16">
        <v>1317</v>
      </c>
      <c r="O5496" s="11">
        <f t="shared" si="1063"/>
        <v>79681.700000000012</v>
      </c>
      <c r="P5496" s="11">
        <v>0</v>
      </c>
      <c r="Q5496" s="11">
        <f t="shared" si="1062"/>
        <v>3608.6</v>
      </c>
      <c r="S5496" s="11">
        <f t="shared" si="1072"/>
        <v>79681.700000000012</v>
      </c>
      <c r="T5496" s="11">
        <f t="shared" si="1073"/>
        <v>79681.700000000012</v>
      </c>
      <c r="U5496" s="11">
        <f t="shared" si="1074"/>
        <v>-18984.899999999994</v>
      </c>
      <c r="V5496" s="11">
        <f t="shared" si="1075"/>
        <v>62573.700000000004</v>
      </c>
      <c r="W5496" s="12">
        <f t="shared" si="1076"/>
        <v>0.78529574544719793</v>
      </c>
      <c r="X5496" s="11">
        <f t="shared" si="1077"/>
        <v>17108</v>
      </c>
      <c r="Y5496" s="12">
        <f t="shared" si="1078"/>
        <v>0.21470425455280193</v>
      </c>
      <c r="AG5496" s="61"/>
      <c r="AH5496" s="61"/>
      <c r="AI5496" s="61"/>
      <c r="AJ5496" s="61"/>
      <c r="AL5496" s="60"/>
    </row>
    <row r="5497" spans="1:38">
      <c r="A5497" s="1">
        <v>40194</v>
      </c>
      <c r="B5497" s="7" t="s">
        <v>57</v>
      </c>
      <c r="C5497" s="8" t="str">
        <f t="shared" si="1071"/>
        <v>Sat</v>
      </c>
      <c r="E5497" s="10">
        <v>18</v>
      </c>
      <c r="F5497" s="9">
        <v>26480.799999999999</v>
      </c>
      <c r="G5497" s="9">
        <v>14982.1</v>
      </c>
      <c r="H5497" s="101">
        <v>7551.4</v>
      </c>
      <c r="I5497" s="9">
        <v>755.6</v>
      </c>
      <c r="J5497" s="9">
        <v>203.6</v>
      </c>
      <c r="K5497" s="9">
        <v>3393.7</v>
      </c>
      <c r="L5497" s="16">
        <v>13568</v>
      </c>
      <c r="M5497" s="16">
        <v>1301</v>
      </c>
      <c r="O5497" s="11">
        <f t="shared" si="1063"/>
        <v>68236.2</v>
      </c>
      <c r="P5497" s="11">
        <v>0</v>
      </c>
      <c r="Q5497" s="11">
        <f t="shared" si="1062"/>
        <v>3393.7</v>
      </c>
      <c r="S5497" s="11">
        <f t="shared" si="1072"/>
        <v>68236.2</v>
      </c>
      <c r="T5497" s="11">
        <f t="shared" si="1073"/>
        <v>68236.2</v>
      </c>
      <c r="U5497" s="11">
        <f t="shared" si="1074"/>
        <v>-11445.500000000015</v>
      </c>
      <c r="V5497" s="11">
        <f t="shared" si="1075"/>
        <v>53367.199999999997</v>
      </c>
      <c r="W5497" s="12">
        <f t="shared" si="1076"/>
        <v>0.78209513425425214</v>
      </c>
      <c r="X5497" s="11">
        <f t="shared" si="1077"/>
        <v>14869</v>
      </c>
      <c r="Y5497" s="12">
        <f t="shared" si="1078"/>
        <v>0.21790486574574786</v>
      </c>
      <c r="AG5497" s="61"/>
      <c r="AH5497" s="61"/>
      <c r="AI5497" s="61"/>
      <c r="AJ5497" s="61"/>
      <c r="AL5497" s="60"/>
    </row>
    <row r="5498" spans="1:38">
      <c r="A5498" s="1">
        <v>40195</v>
      </c>
      <c r="B5498" s="7" t="s">
        <v>57</v>
      </c>
      <c r="C5498" s="8" t="str">
        <f t="shared" si="1071"/>
        <v>Sun</v>
      </c>
      <c r="E5498" s="10">
        <v>20</v>
      </c>
      <c r="F5498" s="9">
        <v>31129.599999999999</v>
      </c>
      <c r="G5498" s="9">
        <v>16264.2</v>
      </c>
      <c r="H5498" s="101">
        <v>9386.2999999999993</v>
      </c>
      <c r="I5498" s="9">
        <v>770.6</v>
      </c>
      <c r="J5498" s="9">
        <v>458.8</v>
      </c>
      <c r="K5498" s="9">
        <v>3629.7</v>
      </c>
      <c r="L5498" s="16">
        <v>14887</v>
      </c>
      <c r="M5498" s="16">
        <v>1276</v>
      </c>
      <c r="O5498" s="11">
        <f t="shared" si="1063"/>
        <v>77802.200000000012</v>
      </c>
      <c r="P5498" s="11">
        <v>0</v>
      </c>
      <c r="Q5498" s="11">
        <f t="shared" si="1062"/>
        <v>3629.7</v>
      </c>
      <c r="S5498" s="11">
        <f t="shared" si="1072"/>
        <v>77802.200000000012</v>
      </c>
      <c r="T5498" s="11">
        <f t="shared" si="1073"/>
        <v>77802.200000000012</v>
      </c>
      <c r="U5498" s="11">
        <f t="shared" si="1074"/>
        <v>9566.0000000000146</v>
      </c>
      <c r="V5498" s="11">
        <f t="shared" si="1075"/>
        <v>61639.200000000004</v>
      </c>
      <c r="W5498" s="12">
        <f t="shared" si="1076"/>
        <v>0.79225523185719682</v>
      </c>
      <c r="X5498" s="11">
        <f t="shared" si="1077"/>
        <v>16163</v>
      </c>
      <c r="Y5498" s="12">
        <f t="shared" si="1078"/>
        <v>0.20774476814280313</v>
      </c>
      <c r="AG5498" s="61"/>
      <c r="AH5498" s="61"/>
      <c r="AI5498" s="61"/>
      <c r="AJ5498" s="61"/>
      <c r="AL5498" s="60"/>
    </row>
    <row r="5499" spans="1:38">
      <c r="A5499" s="1">
        <v>40196</v>
      </c>
      <c r="B5499" s="7" t="s">
        <v>57</v>
      </c>
      <c r="C5499" s="8" t="str">
        <f t="shared" si="1071"/>
        <v>Mon</v>
      </c>
      <c r="E5499" s="10">
        <v>19</v>
      </c>
      <c r="F5499" s="9">
        <v>27936</v>
      </c>
      <c r="G5499" s="9">
        <v>16117.6</v>
      </c>
      <c r="H5499" s="101">
        <v>9130.7999999999993</v>
      </c>
      <c r="I5499" s="9">
        <v>752.7</v>
      </c>
      <c r="J5499" s="9">
        <v>466.5</v>
      </c>
      <c r="K5499" s="9">
        <v>3536.6</v>
      </c>
      <c r="L5499" s="16">
        <v>13812</v>
      </c>
      <c r="M5499" s="16">
        <v>1203</v>
      </c>
      <c r="O5499" s="11">
        <f t="shared" si="1063"/>
        <v>72955.199999999983</v>
      </c>
      <c r="P5499" s="11">
        <v>0</v>
      </c>
      <c r="Q5499" s="11">
        <f t="shared" si="1062"/>
        <v>3536.6</v>
      </c>
      <c r="S5499" s="11">
        <f t="shared" si="1072"/>
        <v>72955.199999999983</v>
      </c>
      <c r="T5499" s="11">
        <f t="shared" si="1073"/>
        <v>72955.199999999983</v>
      </c>
      <c r="U5499" s="11">
        <f t="shared" si="1074"/>
        <v>-4847.0000000000291</v>
      </c>
      <c r="V5499" s="11">
        <f t="shared" si="1075"/>
        <v>57940.19999999999</v>
      </c>
      <c r="W5499" s="12">
        <f t="shared" si="1076"/>
        <v>0.79418876241858027</v>
      </c>
      <c r="X5499" s="11">
        <f t="shared" si="1077"/>
        <v>15015</v>
      </c>
      <c r="Y5499" s="12">
        <f t="shared" si="1078"/>
        <v>0.20581123758141989</v>
      </c>
      <c r="AG5499" s="61"/>
      <c r="AH5499" s="61"/>
      <c r="AI5499" s="61"/>
      <c r="AJ5499" s="61"/>
      <c r="AL5499" s="60"/>
    </row>
    <row r="5500" spans="1:38">
      <c r="A5500" s="1">
        <v>40197</v>
      </c>
      <c r="B5500" s="7" t="s">
        <v>57</v>
      </c>
      <c r="C5500" s="8" t="str">
        <f t="shared" si="1071"/>
        <v>Tue</v>
      </c>
      <c r="E5500" s="10">
        <v>16</v>
      </c>
      <c r="F5500" s="9">
        <v>24747.8</v>
      </c>
      <c r="G5500" s="9">
        <v>15210.8</v>
      </c>
      <c r="H5500" s="101">
        <v>7969.7</v>
      </c>
      <c r="I5500" s="9">
        <v>733</v>
      </c>
      <c r="J5500" s="9">
        <v>246.6</v>
      </c>
      <c r="K5500" s="9">
        <v>3259.6</v>
      </c>
      <c r="L5500" s="16">
        <v>12197</v>
      </c>
      <c r="M5500" s="16">
        <v>1386</v>
      </c>
      <c r="O5500" s="11">
        <f t="shared" si="1063"/>
        <v>65750.5</v>
      </c>
      <c r="P5500" s="11">
        <v>0</v>
      </c>
      <c r="Q5500" s="11">
        <f t="shared" si="1062"/>
        <v>3259.6</v>
      </c>
      <c r="S5500" s="11">
        <f t="shared" si="1072"/>
        <v>65750.5</v>
      </c>
      <c r="T5500" s="11">
        <f t="shared" si="1073"/>
        <v>65750.5</v>
      </c>
      <c r="U5500" s="11">
        <f t="shared" si="1074"/>
        <v>-7204.6999999999825</v>
      </c>
      <c r="V5500" s="11">
        <f t="shared" si="1075"/>
        <v>52167.499999999993</v>
      </c>
      <c r="W5500" s="12">
        <f t="shared" si="1076"/>
        <v>0.7934160196500406</v>
      </c>
      <c r="X5500" s="11">
        <f t="shared" si="1077"/>
        <v>13583</v>
      </c>
      <c r="Y5500" s="12">
        <f t="shared" si="1078"/>
        <v>0.20658398034995931</v>
      </c>
      <c r="AG5500" s="61"/>
      <c r="AH5500" s="61"/>
      <c r="AI5500" s="61"/>
      <c r="AJ5500" s="61"/>
      <c r="AL5500" s="60"/>
    </row>
    <row r="5501" spans="1:38">
      <c r="A5501" s="1">
        <v>40198</v>
      </c>
      <c r="B5501" s="7" t="s">
        <v>57</v>
      </c>
      <c r="C5501" s="8" t="str">
        <f t="shared" si="1071"/>
        <v>Wed</v>
      </c>
      <c r="E5501" s="10">
        <v>25</v>
      </c>
      <c r="F5501" s="9">
        <v>35670.1</v>
      </c>
      <c r="G5501" s="9">
        <v>18725.099999999999</v>
      </c>
      <c r="H5501" s="101">
        <v>12233.9</v>
      </c>
      <c r="I5501" s="9">
        <v>800.5</v>
      </c>
      <c r="J5501" s="9">
        <v>933.8</v>
      </c>
      <c r="K5501" s="9">
        <v>3598.1</v>
      </c>
      <c r="L5501" s="16">
        <v>17944</v>
      </c>
      <c r="M5501" s="16">
        <v>1313</v>
      </c>
      <c r="O5501" s="11">
        <f t="shared" si="1063"/>
        <v>91218.5</v>
      </c>
      <c r="P5501" s="11">
        <v>0</v>
      </c>
      <c r="Q5501" s="11">
        <f t="shared" si="1062"/>
        <v>3598.1</v>
      </c>
      <c r="S5501" s="11">
        <f t="shared" si="1072"/>
        <v>91218.5</v>
      </c>
      <c r="T5501" s="11">
        <f t="shared" si="1073"/>
        <v>91218.5</v>
      </c>
      <c r="U5501" s="11">
        <f t="shared" si="1074"/>
        <v>25468</v>
      </c>
      <c r="V5501" s="11">
        <f t="shared" si="1075"/>
        <v>71961.5</v>
      </c>
      <c r="W5501" s="12">
        <f t="shared" si="1076"/>
        <v>0.78889150775336148</v>
      </c>
      <c r="X5501" s="11">
        <f t="shared" si="1077"/>
        <v>19257</v>
      </c>
      <c r="Y5501" s="12">
        <f t="shared" si="1078"/>
        <v>0.21110849224663858</v>
      </c>
      <c r="AG5501" s="61"/>
      <c r="AH5501" s="61"/>
      <c r="AI5501" s="61"/>
      <c r="AJ5501" s="61"/>
      <c r="AL5501" s="60"/>
    </row>
    <row r="5502" spans="1:38">
      <c r="A5502" s="1">
        <v>40199</v>
      </c>
      <c r="B5502" s="7" t="s">
        <v>57</v>
      </c>
      <c r="C5502" s="8" t="str">
        <f t="shared" si="1071"/>
        <v>Thur</v>
      </c>
      <c r="E5502" s="10">
        <v>27</v>
      </c>
      <c r="F5502" s="9">
        <v>40437.199999999997</v>
      </c>
      <c r="G5502" s="9">
        <v>20270.2</v>
      </c>
      <c r="H5502" s="101">
        <v>13327.1</v>
      </c>
      <c r="I5502" s="9">
        <v>894.9</v>
      </c>
      <c r="J5502" s="9">
        <v>1385</v>
      </c>
      <c r="K5502" s="9">
        <v>3525.8</v>
      </c>
      <c r="L5502" s="16">
        <v>20604</v>
      </c>
      <c r="M5502" s="16">
        <v>1305</v>
      </c>
      <c r="O5502" s="11">
        <f t="shared" si="1063"/>
        <v>101749.2</v>
      </c>
      <c r="P5502" s="11">
        <v>0</v>
      </c>
      <c r="Q5502" s="11">
        <f t="shared" si="1062"/>
        <v>3525.8</v>
      </c>
      <c r="S5502" s="11">
        <f t="shared" si="1072"/>
        <v>101749.2</v>
      </c>
      <c r="T5502" s="11">
        <f t="shared" si="1073"/>
        <v>101749.2</v>
      </c>
      <c r="U5502" s="11">
        <f t="shared" si="1074"/>
        <v>10530.699999999997</v>
      </c>
      <c r="V5502" s="11">
        <f t="shared" si="1075"/>
        <v>79840.2</v>
      </c>
      <c r="W5502" s="12">
        <f t="shared" si="1076"/>
        <v>0.78467643971647938</v>
      </c>
      <c r="X5502" s="11">
        <f t="shared" si="1077"/>
        <v>21909</v>
      </c>
      <c r="Y5502" s="12">
        <f t="shared" si="1078"/>
        <v>0.21532356028352068</v>
      </c>
      <c r="AH5502" s="61"/>
      <c r="AI5502" s="61"/>
      <c r="AJ5502" s="61"/>
      <c r="AL5502" s="60"/>
    </row>
    <row r="5503" spans="1:38">
      <c r="A5503" s="1">
        <v>40200</v>
      </c>
      <c r="B5503" s="7" t="s">
        <v>57</v>
      </c>
      <c r="C5503" s="8" t="str">
        <f t="shared" si="1071"/>
        <v>Fri</v>
      </c>
      <c r="E5503" s="10">
        <v>28</v>
      </c>
      <c r="F5503" s="9">
        <v>40538.6</v>
      </c>
      <c r="G5503" s="9">
        <v>19991.400000000001</v>
      </c>
      <c r="H5503" s="101">
        <v>12950.4</v>
      </c>
      <c r="I5503" s="9">
        <v>1116.5999999999999</v>
      </c>
      <c r="J5503" s="9">
        <v>1645.4</v>
      </c>
      <c r="K5503" s="9">
        <v>4084.1</v>
      </c>
      <c r="L5503" s="16">
        <v>22062</v>
      </c>
      <c r="M5503" s="16">
        <v>1304</v>
      </c>
      <c r="O5503" s="11">
        <f t="shared" si="1063"/>
        <v>103692.5</v>
      </c>
      <c r="P5503" s="11">
        <v>0</v>
      </c>
      <c r="Q5503" s="11">
        <f t="shared" si="1062"/>
        <v>4084.1</v>
      </c>
      <c r="S5503" s="11">
        <f t="shared" si="1072"/>
        <v>103692.5</v>
      </c>
      <c r="T5503" s="11">
        <f t="shared" si="1073"/>
        <v>103692.5</v>
      </c>
      <c r="U5503" s="11">
        <f t="shared" si="1074"/>
        <v>1943.3000000000029</v>
      </c>
      <c r="V5503" s="11">
        <f t="shared" si="1075"/>
        <v>80326.5</v>
      </c>
      <c r="W5503" s="12">
        <f t="shared" si="1076"/>
        <v>0.77466065530293893</v>
      </c>
      <c r="X5503" s="11">
        <f t="shared" si="1077"/>
        <v>23366</v>
      </c>
      <c r="Y5503" s="12">
        <f t="shared" si="1078"/>
        <v>0.22533934469706102</v>
      </c>
      <c r="AG5503" s="61"/>
      <c r="AH5503" s="61"/>
      <c r="AI5503" s="61"/>
      <c r="AJ5503" s="61"/>
      <c r="AL5503" s="60"/>
    </row>
    <row r="5504" spans="1:38">
      <c r="A5504" s="1">
        <v>40201</v>
      </c>
      <c r="B5504" s="7" t="s">
        <v>57</v>
      </c>
      <c r="C5504" s="8" t="str">
        <f t="shared" si="1071"/>
        <v>Sat</v>
      </c>
      <c r="E5504" s="10">
        <v>26</v>
      </c>
      <c r="F5504" s="9">
        <v>33861.199999999997</v>
      </c>
      <c r="G5504" s="9">
        <v>17856.2</v>
      </c>
      <c r="H5504" s="101">
        <v>10545.7</v>
      </c>
      <c r="I5504" s="9">
        <v>721.5</v>
      </c>
      <c r="J5504" s="9">
        <v>877.5</v>
      </c>
      <c r="K5504" s="9">
        <v>3825.9</v>
      </c>
      <c r="L5504" s="16">
        <v>18484</v>
      </c>
      <c r="M5504" s="16">
        <v>1341</v>
      </c>
      <c r="O5504" s="11">
        <f t="shared" si="1063"/>
        <v>87512.999999999985</v>
      </c>
      <c r="P5504" s="11">
        <v>0</v>
      </c>
      <c r="Q5504" s="11">
        <f t="shared" si="1062"/>
        <v>3825.9</v>
      </c>
      <c r="S5504" s="11">
        <f t="shared" si="1072"/>
        <v>87512.999999999985</v>
      </c>
      <c r="T5504" s="11">
        <f t="shared" si="1073"/>
        <v>87512.999999999985</v>
      </c>
      <c r="U5504" s="11">
        <f t="shared" si="1074"/>
        <v>-16179.500000000015</v>
      </c>
      <c r="V5504" s="11">
        <f t="shared" si="1075"/>
        <v>67687.999999999985</v>
      </c>
      <c r="W5504" s="12">
        <f t="shared" si="1076"/>
        <v>0.7734622284689131</v>
      </c>
      <c r="X5504" s="11">
        <f t="shared" si="1077"/>
        <v>19825</v>
      </c>
      <c r="Y5504" s="12">
        <f t="shared" si="1078"/>
        <v>0.22653777153108684</v>
      </c>
      <c r="AG5504" s="61"/>
      <c r="AH5504" s="61"/>
      <c r="AI5504" s="61"/>
      <c r="AJ5504" s="61"/>
      <c r="AL5504" s="60"/>
    </row>
    <row r="5505" spans="1:39">
      <c r="A5505" s="1">
        <v>40202</v>
      </c>
      <c r="B5505" s="7" t="s">
        <v>57</v>
      </c>
      <c r="C5505" s="8" t="str">
        <f t="shared" si="1071"/>
        <v>Sun</v>
      </c>
      <c r="E5505" s="10">
        <v>8</v>
      </c>
      <c r="F5505" s="9">
        <v>21846.9</v>
      </c>
      <c r="G5505" s="9">
        <v>13270.9</v>
      </c>
      <c r="H5505" s="101">
        <v>5708.6</v>
      </c>
      <c r="I5505" s="9">
        <v>697.1</v>
      </c>
      <c r="J5505" s="9">
        <v>144.1</v>
      </c>
      <c r="K5505" s="9">
        <v>3207.1</v>
      </c>
      <c r="L5505" s="16">
        <v>10344</v>
      </c>
      <c r="M5505" s="16">
        <v>1453</v>
      </c>
      <c r="O5505" s="11">
        <f t="shared" si="1063"/>
        <v>56671.7</v>
      </c>
      <c r="P5505" s="11">
        <v>0</v>
      </c>
      <c r="Q5505" s="11">
        <f t="shared" si="1062"/>
        <v>3207.1</v>
      </c>
      <c r="S5505" s="11">
        <f t="shared" si="1072"/>
        <v>56671.7</v>
      </c>
      <c r="T5505" s="11">
        <f t="shared" si="1073"/>
        <v>56671.7</v>
      </c>
      <c r="U5505" s="11">
        <f t="shared" si="1074"/>
        <v>-30841.299999999988</v>
      </c>
      <c r="V5505" s="11">
        <f t="shared" si="1075"/>
        <v>44874.7</v>
      </c>
      <c r="W5505" s="12">
        <f t="shared" si="1076"/>
        <v>0.79183613690783938</v>
      </c>
      <c r="X5505" s="11">
        <f t="shared" si="1077"/>
        <v>11797</v>
      </c>
      <c r="Y5505" s="12">
        <f t="shared" si="1078"/>
        <v>0.20816386309216064</v>
      </c>
      <c r="AG5505" s="61"/>
      <c r="AH5505" s="61"/>
      <c r="AI5505" s="61"/>
      <c r="AJ5505" s="61"/>
      <c r="AL5505" s="60"/>
    </row>
    <row r="5506" spans="1:39">
      <c r="A5506" s="1">
        <v>40203</v>
      </c>
      <c r="B5506" s="7" t="s">
        <v>57</v>
      </c>
      <c r="C5506" s="8" t="str">
        <f t="shared" si="1071"/>
        <v>Mon</v>
      </c>
      <c r="E5506" s="10">
        <v>11</v>
      </c>
      <c r="F5506" s="9">
        <v>22919.9</v>
      </c>
      <c r="G5506" s="9">
        <v>14040.6</v>
      </c>
      <c r="H5506" s="101">
        <v>7420.9</v>
      </c>
      <c r="I5506" s="9">
        <v>804.5</v>
      </c>
      <c r="J5506" s="9">
        <v>511.3</v>
      </c>
      <c r="K5506" s="9">
        <v>3473.5</v>
      </c>
      <c r="L5506" s="16">
        <v>10823</v>
      </c>
      <c r="M5506" s="16">
        <v>1453</v>
      </c>
      <c r="O5506" s="11">
        <f t="shared" si="1063"/>
        <v>61446.700000000004</v>
      </c>
      <c r="P5506" s="11">
        <v>0</v>
      </c>
      <c r="Q5506" s="11">
        <f t="shared" si="1062"/>
        <v>3473.5</v>
      </c>
      <c r="S5506" s="11">
        <f t="shared" si="1072"/>
        <v>61446.700000000004</v>
      </c>
      <c r="T5506" s="11">
        <f t="shared" si="1073"/>
        <v>61446.700000000004</v>
      </c>
      <c r="U5506" s="11">
        <f t="shared" si="1074"/>
        <v>4775.0000000000073</v>
      </c>
      <c r="V5506" s="11">
        <f t="shared" si="1075"/>
        <v>49170.700000000004</v>
      </c>
      <c r="W5506" s="12">
        <f t="shared" si="1076"/>
        <v>0.80021709872133084</v>
      </c>
      <c r="X5506" s="11">
        <f t="shared" si="1077"/>
        <v>12276</v>
      </c>
      <c r="Y5506" s="12">
        <f t="shared" si="1078"/>
        <v>0.19978290127866913</v>
      </c>
      <c r="AG5506" s="61"/>
      <c r="AH5506" s="61"/>
      <c r="AI5506" s="61"/>
      <c r="AJ5506" s="61"/>
    </row>
    <row r="5507" spans="1:39">
      <c r="A5507" s="1">
        <v>40204</v>
      </c>
      <c r="B5507" s="7" t="s">
        <v>57</v>
      </c>
      <c r="C5507" s="8" t="str">
        <f t="shared" si="1071"/>
        <v>Tue</v>
      </c>
      <c r="E5507" s="10">
        <v>24</v>
      </c>
      <c r="F5507" s="9">
        <v>47887.199999999997</v>
      </c>
      <c r="G5507" s="9">
        <v>18813</v>
      </c>
      <c r="H5507" s="101">
        <v>12861</v>
      </c>
      <c r="I5507" s="9">
        <v>1075.2</v>
      </c>
      <c r="J5507" s="9">
        <v>1783.2</v>
      </c>
      <c r="K5507" s="9">
        <v>3974.7</v>
      </c>
      <c r="L5507" s="16">
        <v>9008</v>
      </c>
      <c r="M5507" s="16">
        <v>1287</v>
      </c>
      <c r="O5507" s="11">
        <f t="shared" si="1063"/>
        <v>96689.299999999988</v>
      </c>
      <c r="P5507" s="11">
        <v>0</v>
      </c>
      <c r="Q5507" s="11">
        <f t="shared" si="1062"/>
        <v>3974.7</v>
      </c>
      <c r="S5507" s="11">
        <f t="shared" si="1072"/>
        <v>96689.299999999988</v>
      </c>
      <c r="T5507" s="11">
        <f t="shared" si="1073"/>
        <v>96689.299999999988</v>
      </c>
      <c r="U5507" s="11">
        <f t="shared" si="1074"/>
        <v>35242.599999999984</v>
      </c>
      <c r="V5507" s="11">
        <f t="shared" si="1075"/>
        <v>86394.299999999988</v>
      </c>
      <c r="W5507" s="12">
        <f t="shared" si="1076"/>
        <v>0.89352492985263099</v>
      </c>
      <c r="X5507" s="11">
        <f t="shared" si="1077"/>
        <v>10295</v>
      </c>
      <c r="Y5507" s="12">
        <f t="shared" si="1078"/>
        <v>0.10647507014736896</v>
      </c>
      <c r="AG5507" s="61"/>
      <c r="AH5507" s="61"/>
      <c r="AI5507" s="61"/>
      <c r="AJ5507" s="61"/>
      <c r="AL5507" s="60"/>
    </row>
    <row r="5508" spans="1:39">
      <c r="A5508" s="1">
        <v>40205</v>
      </c>
      <c r="B5508" s="7" t="s">
        <v>57</v>
      </c>
      <c r="C5508" s="8" t="str">
        <f t="shared" si="1071"/>
        <v>Wed</v>
      </c>
      <c r="E5508" s="10">
        <v>26</v>
      </c>
      <c r="F5508" s="9">
        <v>35288.699999999997</v>
      </c>
      <c r="G5508" s="9">
        <v>19195.3</v>
      </c>
      <c r="H5508" s="101">
        <v>12838.5</v>
      </c>
      <c r="I5508" s="9">
        <v>920.9</v>
      </c>
      <c r="J5508" s="9">
        <v>1791.4</v>
      </c>
      <c r="K5508" s="9">
        <v>3919.7</v>
      </c>
      <c r="L5508" s="16">
        <v>22440</v>
      </c>
      <c r="M5508" s="16">
        <v>1368</v>
      </c>
      <c r="O5508" s="11">
        <f t="shared" si="1063"/>
        <v>97762.499999999985</v>
      </c>
      <c r="P5508" s="11">
        <v>0</v>
      </c>
      <c r="Q5508" s="11">
        <f t="shared" ref="Q5508:Q5571" si="1079">K5508-P5508</f>
        <v>3919.7</v>
      </c>
      <c r="S5508" s="11">
        <f t="shared" si="1072"/>
        <v>97762.499999999985</v>
      </c>
      <c r="T5508" s="11">
        <f t="shared" si="1073"/>
        <v>97762.499999999985</v>
      </c>
      <c r="U5508" s="11">
        <f t="shared" si="1074"/>
        <v>1073.1999999999971</v>
      </c>
      <c r="V5508" s="11">
        <f t="shared" si="1075"/>
        <v>73954.499999999985</v>
      </c>
      <c r="W5508" s="12">
        <f t="shared" si="1076"/>
        <v>0.75647103950901418</v>
      </c>
      <c r="X5508" s="11">
        <f t="shared" si="1077"/>
        <v>23808</v>
      </c>
      <c r="Y5508" s="12">
        <f t="shared" si="1078"/>
        <v>0.24352896049098585</v>
      </c>
      <c r="AG5508" s="61"/>
      <c r="AH5508" s="61"/>
      <c r="AI5508" s="61"/>
      <c r="AJ5508" s="61"/>
      <c r="AL5508" s="60"/>
    </row>
    <row r="5509" spans="1:39">
      <c r="A5509" s="1">
        <v>40206</v>
      </c>
      <c r="B5509" s="7" t="s">
        <v>57</v>
      </c>
      <c r="C5509" s="8" t="str">
        <f t="shared" si="1071"/>
        <v>Thur</v>
      </c>
      <c r="E5509" s="10">
        <v>22</v>
      </c>
      <c r="F5509" s="9">
        <v>29644.400000000001</v>
      </c>
      <c r="G5509" s="9">
        <v>19521.099999999999</v>
      </c>
      <c r="H5509" s="101">
        <v>12313.8</v>
      </c>
      <c r="I5509" s="9">
        <v>1517.8</v>
      </c>
      <c r="J5509" s="9">
        <v>1441</v>
      </c>
      <c r="K5509" s="9">
        <v>3925.4</v>
      </c>
      <c r="L5509" s="16">
        <v>25678</v>
      </c>
      <c r="M5509" s="16">
        <v>1356</v>
      </c>
      <c r="O5509" s="11">
        <f t="shared" si="1063"/>
        <v>95397.5</v>
      </c>
      <c r="P5509" s="11">
        <v>0</v>
      </c>
      <c r="Q5509" s="11">
        <f t="shared" si="1079"/>
        <v>3925.4</v>
      </c>
      <c r="S5509" s="11">
        <f t="shared" si="1072"/>
        <v>95397.5</v>
      </c>
      <c r="T5509" s="11">
        <f t="shared" si="1073"/>
        <v>95397.5</v>
      </c>
      <c r="U5509" s="11">
        <f t="shared" si="1074"/>
        <v>-2364.9999999999854</v>
      </c>
      <c r="V5509" s="11">
        <f t="shared" si="1075"/>
        <v>68363.5</v>
      </c>
      <c r="W5509" s="12">
        <f t="shared" si="1076"/>
        <v>0.71661731177441756</v>
      </c>
      <c r="X5509" s="11">
        <f t="shared" si="1077"/>
        <v>27034</v>
      </c>
      <c r="Y5509" s="12">
        <f t="shared" si="1078"/>
        <v>0.28338268822558244</v>
      </c>
      <c r="AG5509" s="61"/>
      <c r="AH5509" s="61"/>
      <c r="AI5509" s="61"/>
      <c r="AJ5509" s="61"/>
    </row>
    <row r="5510" spans="1:39">
      <c r="A5510" s="1">
        <v>40207</v>
      </c>
      <c r="B5510" s="7" t="s">
        <v>57</v>
      </c>
      <c r="C5510" s="8" t="str">
        <f t="shared" si="1071"/>
        <v>Fri</v>
      </c>
      <c r="E5510" s="10">
        <v>37</v>
      </c>
      <c r="F5510" s="9">
        <v>43465.2</v>
      </c>
      <c r="G5510" s="9">
        <v>22884</v>
      </c>
      <c r="H5510" s="101">
        <v>17298.7</v>
      </c>
      <c r="I5510" s="9">
        <v>3356.8</v>
      </c>
      <c r="J5510" s="9">
        <v>3103</v>
      </c>
      <c r="K5510" s="9">
        <v>4609.2</v>
      </c>
      <c r="L5510" s="16">
        <v>35981</v>
      </c>
      <c r="M5510" s="16">
        <v>1014</v>
      </c>
      <c r="O5510" s="11">
        <f t="shared" si="1063"/>
        <v>131711.9</v>
      </c>
      <c r="P5510" s="11">
        <v>0</v>
      </c>
      <c r="Q5510" s="11">
        <f t="shared" si="1079"/>
        <v>4609.2</v>
      </c>
      <c r="S5510" s="11">
        <f t="shared" si="1072"/>
        <v>131711.9</v>
      </c>
      <c r="T5510" s="11">
        <f t="shared" si="1073"/>
        <v>131711.9</v>
      </c>
      <c r="U5510" s="11">
        <f t="shared" si="1074"/>
        <v>36314.399999999994</v>
      </c>
      <c r="V5510" s="11">
        <f t="shared" si="1075"/>
        <v>94716.9</v>
      </c>
      <c r="W5510" s="12">
        <f t="shared" si="1076"/>
        <v>0.71912181055774005</v>
      </c>
      <c r="X5510" s="11">
        <f t="shared" si="1077"/>
        <v>36995</v>
      </c>
      <c r="Y5510" s="12">
        <f t="shared" si="1078"/>
        <v>0.28087818944225995</v>
      </c>
      <c r="AG5510" s="61"/>
      <c r="AH5510" s="61"/>
      <c r="AI5510" s="61"/>
      <c r="AJ5510" s="61"/>
      <c r="AL5510" s="60"/>
      <c r="AM5510" s="60"/>
    </row>
    <row r="5511" spans="1:39">
      <c r="A5511" s="1">
        <v>40208</v>
      </c>
      <c r="B5511" s="7" t="s">
        <v>57</v>
      </c>
      <c r="C5511" s="8" t="str">
        <f t="shared" si="1071"/>
        <v>Sat</v>
      </c>
      <c r="E5511" s="10">
        <v>46</v>
      </c>
      <c r="F5511" s="9">
        <v>54675.5</v>
      </c>
      <c r="G5511" s="9">
        <v>24893.7</v>
      </c>
      <c r="H5511" s="101">
        <v>18684.900000000001</v>
      </c>
      <c r="I5511" s="9">
        <v>5099.3999999999996</v>
      </c>
      <c r="J5511" s="9">
        <v>4033.5</v>
      </c>
      <c r="K5511" s="9">
        <v>5304</v>
      </c>
      <c r="L5511" s="16">
        <v>41425</v>
      </c>
      <c r="M5511" s="16">
        <v>2351</v>
      </c>
      <c r="O5511" s="11">
        <f t="shared" si="1063"/>
        <v>156467</v>
      </c>
      <c r="P5511" s="11">
        <v>0</v>
      </c>
      <c r="Q5511" s="11">
        <f t="shared" si="1079"/>
        <v>5304</v>
      </c>
      <c r="S5511" s="11">
        <f t="shared" si="1072"/>
        <v>156467</v>
      </c>
      <c r="T5511" s="11">
        <f t="shared" si="1073"/>
        <v>156467</v>
      </c>
      <c r="U5511" s="11">
        <f t="shared" si="1074"/>
        <v>24755.100000000006</v>
      </c>
      <c r="V5511" s="11">
        <f t="shared" si="1075"/>
        <v>112691</v>
      </c>
      <c r="W5511" s="12">
        <f t="shared" si="1076"/>
        <v>0.72022215547048263</v>
      </c>
      <c r="X5511" s="11">
        <f t="shared" si="1077"/>
        <v>43776</v>
      </c>
      <c r="Y5511" s="12">
        <f t="shared" si="1078"/>
        <v>0.27977784452951743</v>
      </c>
      <c r="AG5511" s="61"/>
      <c r="AH5511" s="61"/>
      <c r="AI5511" s="61"/>
      <c r="AJ5511" s="61"/>
      <c r="AL5511" s="60"/>
    </row>
    <row r="5512" spans="1:39">
      <c r="A5512" s="1">
        <v>40209</v>
      </c>
      <c r="B5512" s="7" t="s">
        <v>57</v>
      </c>
      <c r="C5512" s="8" t="str">
        <f t="shared" si="1071"/>
        <v>Sun</v>
      </c>
      <c r="E5512" s="10">
        <v>42</v>
      </c>
      <c r="F5512" s="9">
        <v>45365.1</v>
      </c>
      <c r="G5512" s="9">
        <v>22888.799999999999</v>
      </c>
      <c r="H5512" s="101">
        <v>17449.5</v>
      </c>
      <c r="I5512" s="9">
        <v>3657</v>
      </c>
      <c r="J5512" s="9">
        <v>3228.8</v>
      </c>
      <c r="K5512" s="9">
        <v>4617.7</v>
      </c>
      <c r="L5512" s="16">
        <v>37351</v>
      </c>
      <c r="M5512" s="16">
        <v>1661</v>
      </c>
      <c r="O5512" s="11">
        <f t="shared" si="1063"/>
        <v>136218.9</v>
      </c>
      <c r="P5512" s="11">
        <v>0</v>
      </c>
      <c r="Q5512" s="11">
        <f t="shared" si="1079"/>
        <v>4617.7</v>
      </c>
      <c r="S5512" s="11">
        <f t="shared" si="1072"/>
        <v>136218.9</v>
      </c>
      <c r="T5512" s="11">
        <f t="shared" si="1073"/>
        <v>136218.9</v>
      </c>
      <c r="U5512" s="11">
        <f t="shared" si="1074"/>
        <v>-20248.100000000006</v>
      </c>
      <c r="V5512" s="11">
        <f t="shared" si="1075"/>
        <v>97206.9</v>
      </c>
      <c r="W5512" s="12">
        <f t="shared" si="1076"/>
        <v>0.71360802355620256</v>
      </c>
      <c r="X5512" s="11">
        <f t="shared" si="1077"/>
        <v>39012</v>
      </c>
      <c r="Y5512" s="12">
        <f t="shared" si="1078"/>
        <v>0.28639197644379744</v>
      </c>
      <c r="AG5512" s="61"/>
      <c r="AH5512" s="61"/>
      <c r="AI5512" s="61"/>
      <c r="AJ5512" s="61"/>
      <c r="AL5512" s="60"/>
    </row>
    <row r="5513" spans="1:39">
      <c r="A5513" s="1">
        <v>40210</v>
      </c>
      <c r="B5513" s="7" t="s">
        <v>58</v>
      </c>
      <c r="C5513" s="8" t="str">
        <f t="shared" si="1071"/>
        <v>Mon</v>
      </c>
      <c r="E5513" s="10">
        <v>36</v>
      </c>
      <c r="F5513" s="9">
        <v>35913.699999999997</v>
      </c>
      <c r="G5513" s="9">
        <v>21349.599999999999</v>
      </c>
      <c r="H5513" s="101">
        <v>15534.5</v>
      </c>
      <c r="I5513" s="9">
        <v>2608.9</v>
      </c>
      <c r="J5513" s="9">
        <v>2469.1999999999998</v>
      </c>
      <c r="K5513" s="9">
        <v>4407.3999999999996</v>
      </c>
      <c r="L5513" s="16">
        <v>34447</v>
      </c>
      <c r="M5513" s="16">
        <v>1437</v>
      </c>
      <c r="O5513" s="11">
        <f t="shared" ref="O5513:O5576" si="1080">SUM(F5513:M5513)</f>
        <v>118167.29999999997</v>
      </c>
      <c r="P5513" s="11">
        <v>0</v>
      </c>
      <c r="Q5513" s="11">
        <f t="shared" si="1079"/>
        <v>4407.3999999999996</v>
      </c>
      <c r="S5513" s="11">
        <f t="shared" ref="S5513:S5576" si="1081">O5513-P5513</f>
        <v>118167.29999999997</v>
      </c>
      <c r="T5513" s="11">
        <f t="shared" ref="T5513:T5576" si="1082">SUM(L5513:M5513,V5513)</f>
        <v>118167.29999999997</v>
      </c>
      <c r="U5513" s="11">
        <f t="shared" ref="U5513:U5576" si="1083">S5513-S5512</f>
        <v>-18051.60000000002</v>
      </c>
      <c r="V5513" s="11">
        <f t="shared" ref="V5513:V5576" si="1084">SUM(F5513:K5513)-P5513</f>
        <v>82283.299999999974</v>
      </c>
      <c r="W5513" s="12">
        <f t="shared" ref="W5513:W5540" si="1085">V5513/S5513</f>
        <v>0.69632884901322101</v>
      </c>
      <c r="X5513" s="11">
        <f t="shared" ref="X5513:X5540" si="1086">SUM(L5513:M5513)</f>
        <v>35884</v>
      </c>
      <c r="Y5513" s="12">
        <f t="shared" ref="Y5513:Y5540" si="1087">X5513/S5513</f>
        <v>0.30367115098677899</v>
      </c>
      <c r="AA5513" s="9">
        <f>INTERCEPT(T5513:T5540,E5513:E5540)</f>
        <v>21041.662424483424</v>
      </c>
      <c r="AB5513" s="9">
        <f>SLOPE(T5513:T5540,E5513:E5540)</f>
        <v>2987.8300543364962</v>
      </c>
      <c r="AC5513" s="12">
        <f>RSQ(T5513:T5540,E5513:E5540)</f>
        <v>0.88218538243126055</v>
      </c>
      <c r="AD5513" s="9">
        <f>AA5513+(AB5513*55)</f>
        <v>185372.31541299072</v>
      </c>
      <c r="AE5513" s="10">
        <f>SUM(E5513:E5540)</f>
        <v>833.96</v>
      </c>
      <c r="AG5513" s="61"/>
      <c r="AH5513" s="61"/>
      <c r="AI5513" s="61"/>
      <c r="AJ5513" s="61"/>
      <c r="AL5513" s="60"/>
    </row>
    <row r="5514" spans="1:39">
      <c r="A5514" s="1">
        <v>40211</v>
      </c>
      <c r="B5514" s="7" t="s">
        <v>58</v>
      </c>
      <c r="C5514" s="8" t="str">
        <f t="shared" si="1071"/>
        <v>Tue</v>
      </c>
      <c r="E5514" s="10">
        <v>30</v>
      </c>
      <c r="F5514" s="9">
        <v>35063</v>
      </c>
      <c r="G5514" s="9">
        <v>21209.5</v>
      </c>
      <c r="H5514" s="101">
        <v>15382.3</v>
      </c>
      <c r="I5514" s="9">
        <v>2401</v>
      </c>
      <c r="J5514" s="9">
        <v>2267.3000000000002</v>
      </c>
      <c r="K5514" s="9">
        <v>4341.5</v>
      </c>
      <c r="L5514" s="16">
        <v>34026</v>
      </c>
      <c r="M5514" s="16">
        <v>1254</v>
      </c>
      <c r="O5514" s="11">
        <f t="shared" si="1080"/>
        <v>115944.6</v>
      </c>
      <c r="P5514" s="11">
        <v>0</v>
      </c>
      <c r="Q5514" s="11">
        <f t="shared" si="1079"/>
        <v>4341.5</v>
      </c>
      <c r="S5514" s="11">
        <f t="shared" si="1081"/>
        <v>115944.6</v>
      </c>
      <c r="T5514" s="11">
        <f t="shared" si="1082"/>
        <v>115944.6</v>
      </c>
      <c r="U5514" s="11">
        <f t="shared" si="1083"/>
        <v>-2222.699999999968</v>
      </c>
      <c r="V5514" s="11">
        <f t="shared" si="1084"/>
        <v>80664.600000000006</v>
      </c>
      <c r="W5514" s="12">
        <f t="shared" si="1085"/>
        <v>0.69571674748112466</v>
      </c>
      <c r="X5514" s="11">
        <f t="shared" si="1086"/>
        <v>35280</v>
      </c>
      <c r="Y5514" s="12">
        <f t="shared" si="1087"/>
        <v>0.30428325251887539</v>
      </c>
      <c r="AG5514" s="61"/>
      <c r="AH5514" s="61"/>
      <c r="AI5514" s="61"/>
      <c r="AJ5514" s="61"/>
      <c r="AL5514" s="60"/>
    </row>
    <row r="5515" spans="1:39">
      <c r="A5515" s="1">
        <v>40212</v>
      </c>
      <c r="B5515" s="7" t="s">
        <v>58</v>
      </c>
      <c r="C5515" s="8" t="str">
        <f t="shared" si="1071"/>
        <v>Wed</v>
      </c>
      <c r="E5515" s="10">
        <v>29.96</v>
      </c>
      <c r="F5515" s="9">
        <v>33712.9</v>
      </c>
      <c r="G5515" s="9">
        <v>20720.3</v>
      </c>
      <c r="H5515" s="101">
        <v>14597.4</v>
      </c>
      <c r="I5515" s="9">
        <v>2116.6999999999998</v>
      </c>
      <c r="J5515" s="9">
        <v>2293.6</v>
      </c>
      <c r="K5515" s="9">
        <v>3821.8</v>
      </c>
      <c r="L5515" s="16">
        <v>33885</v>
      </c>
      <c r="M5515" s="16">
        <v>1446</v>
      </c>
      <c r="O5515" s="11">
        <f t="shared" si="1080"/>
        <v>112593.7</v>
      </c>
      <c r="P5515" s="11">
        <v>0</v>
      </c>
      <c r="Q5515" s="11">
        <f t="shared" si="1079"/>
        <v>3821.8</v>
      </c>
      <c r="S5515" s="11">
        <f t="shared" si="1081"/>
        <v>112593.7</v>
      </c>
      <c r="T5515" s="11">
        <f t="shared" si="1082"/>
        <v>112593.7</v>
      </c>
      <c r="U5515" s="11">
        <f t="shared" si="1083"/>
        <v>-3350.9000000000087</v>
      </c>
      <c r="V5515" s="11">
        <f t="shared" si="1084"/>
        <v>77262.7</v>
      </c>
      <c r="W5515" s="12">
        <f t="shared" si="1085"/>
        <v>0.68620802051979812</v>
      </c>
      <c r="X5515" s="11">
        <f t="shared" si="1086"/>
        <v>35331</v>
      </c>
      <c r="Y5515" s="12">
        <f t="shared" si="1087"/>
        <v>0.31379197948020182</v>
      </c>
      <c r="AG5515" s="61"/>
      <c r="AH5515" s="61"/>
      <c r="AI5515" s="61"/>
      <c r="AJ5515" s="61"/>
      <c r="AL5515" s="60"/>
    </row>
    <row r="5516" spans="1:39">
      <c r="A5516" s="1">
        <v>40213</v>
      </c>
      <c r="B5516" s="7" t="s">
        <v>58</v>
      </c>
      <c r="C5516" s="8" t="str">
        <f t="shared" si="1071"/>
        <v>Thur</v>
      </c>
      <c r="E5516" s="10">
        <v>29</v>
      </c>
      <c r="F5516" s="9">
        <v>30628.3</v>
      </c>
      <c r="G5516" s="9">
        <v>20306.5</v>
      </c>
      <c r="H5516" s="101">
        <v>14173.7</v>
      </c>
      <c r="I5516" s="9">
        <v>1681.7</v>
      </c>
      <c r="J5516" s="9">
        <v>1981.3</v>
      </c>
      <c r="K5516" s="9">
        <v>4006.2</v>
      </c>
      <c r="L5516" s="16">
        <v>33096</v>
      </c>
      <c r="M5516" s="16">
        <v>1404</v>
      </c>
      <c r="O5516" s="11">
        <f t="shared" si="1080"/>
        <v>107277.7</v>
      </c>
      <c r="P5516" s="11">
        <v>0</v>
      </c>
      <c r="Q5516" s="11">
        <f t="shared" si="1079"/>
        <v>4006.2</v>
      </c>
      <c r="S5516" s="11">
        <f t="shared" si="1081"/>
        <v>107277.7</v>
      </c>
      <c r="T5516" s="11">
        <f t="shared" si="1082"/>
        <v>107277.7</v>
      </c>
      <c r="U5516" s="11">
        <f t="shared" si="1083"/>
        <v>-5316</v>
      </c>
      <c r="V5516" s="11">
        <f t="shared" si="1084"/>
        <v>72777.7</v>
      </c>
      <c r="W5516" s="12">
        <f t="shared" si="1085"/>
        <v>0.67840473835662018</v>
      </c>
      <c r="X5516" s="11">
        <f t="shared" si="1086"/>
        <v>34500</v>
      </c>
      <c r="Y5516" s="12">
        <f t="shared" si="1087"/>
        <v>0.32159526164337976</v>
      </c>
      <c r="AG5516" s="61"/>
      <c r="AH5516" s="61"/>
      <c r="AI5516" s="61"/>
      <c r="AJ5516" s="61"/>
      <c r="AL5516" s="60"/>
    </row>
    <row r="5517" spans="1:39">
      <c r="A5517" s="1">
        <v>40214</v>
      </c>
      <c r="B5517" s="7" t="s">
        <v>58</v>
      </c>
      <c r="C5517" s="8" t="str">
        <f t="shared" si="1071"/>
        <v>Fri</v>
      </c>
      <c r="E5517" s="10">
        <v>32</v>
      </c>
      <c r="F5517" s="9">
        <v>38044.1</v>
      </c>
      <c r="G5517" s="9">
        <v>21662.6</v>
      </c>
      <c r="H5517" s="101">
        <v>15738.9</v>
      </c>
      <c r="I5517" s="9">
        <v>2357.5</v>
      </c>
      <c r="J5517" s="9">
        <v>2593.4</v>
      </c>
      <c r="K5517" s="9">
        <v>4373.8999999999996</v>
      </c>
      <c r="L5517" s="16">
        <v>35456</v>
      </c>
      <c r="M5517" s="16">
        <v>1194</v>
      </c>
      <c r="O5517" s="11">
        <f t="shared" si="1080"/>
        <v>121420.39999999998</v>
      </c>
      <c r="P5517" s="11">
        <v>0</v>
      </c>
      <c r="Q5517" s="11">
        <f t="shared" si="1079"/>
        <v>4373.8999999999996</v>
      </c>
      <c r="S5517" s="11">
        <f t="shared" si="1081"/>
        <v>121420.39999999998</v>
      </c>
      <c r="T5517" s="11">
        <f t="shared" si="1082"/>
        <v>121420.39999999998</v>
      </c>
      <c r="U5517" s="11">
        <f t="shared" si="1083"/>
        <v>14142.699999999983</v>
      </c>
      <c r="V5517" s="11">
        <f t="shared" si="1084"/>
        <v>84770.39999999998</v>
      </c>
      <c r="W5517" s="12">
        <f t="shared" si="1085"/>
        <v>0.69815615827323907</v>
      </c>
      <c r="X5517" s="11">
        <f t="shared" si="1086"/>
        <v>36650</v>
      </c>
      <c r="Y5517" s="12">
        <f t="shared" si="1087"/>
        <v>0.30184384172676093</v>
      </c>
      <c r="AG5517" s="61"/>
      <c r="AH5517" s="61"/>
      <c r="AI5517" s="61"/>
      <c r="AJ5517" s="61"/>
      <c r="AL5517" s="60"/>
    </row>
    <row r="5518" spans="1:39">
      <c r="A5518" s="1">
        <v>40215</v>
      </c>
      <c r="B5518" s="7" t="s">
        <v>58</v>
      </c>
      <c r="C5518" s="8" t="str">
        <f t="shared" si="1071"/>
        <v>Sat</v>
      </c>
      <c r="E5518" s="10">
        <v>39</v>
      </c>
      <c r="F5518" s="9">
        <v>46354.9</v>
      </c>
      <c r="G5518" s="9">
        <v>23019.5</v>
      </c>
      <c r="H5518" s="101">
        <v>17392.8</v>
      </c>
      <c r="I5518" s="9">
        <v>3849</v>
      </c>
      <c r="J5518" s="9">
        <v>3366.1</v>
      </c>
      <c r="K5518" s="9">
        <v>4713.3</v>
      </c>
      <c r="L5518" s="16">
        <v>38364</v>
      </c>
      <c r="M5518" s="16">
        <v>1211</v>
      </c>
      <c r="O5518" s="11">
        <f t="shared" si="1080"/>
        <v>138270.6</v>
      </c>
      <c r="P5518" s="11">
        <v>0</v>
      </c>
      <c r="Q5518" s="11">
        <f t="shared" si="1079"/>
        <v>4713.3</v>
      </c>
      <c r="S5518" s="11">
        <f t="shared" si="1081"/>
        <v>138270.6</v>
      </c>
      <c r="T5518" s="11">
        <f t="shared" si="1082"/>
        <v>138270.6</v>
      </c>
      <c r="U5518" s="11">
        <f t="shared" si="1083"/>
        <v>16850.200000000026</v>
      </c>
      <c r="V5518" s="11">
        <f t="shared" si="1084"/>
        <v>98695.6</v>
      </c>
      <c r="W5518" s="12">
        <f t="shared" si="1085"/>
        <v>0.71378586626513518</v>
      </c>
      <c r="X5518" s="11">
        <f t="shared" si="1086"/>
        <v>39575</v>
      </c>
      <c r="Y5518" s="12">
        <f t="shared" si="1087"/>
        <v>0.28621413373486482</v>
      </c>
      <c r="AG5518" s="61"/>
      <c r="AH5518" s="61"/>
      <c r="AI5518" s="61"/>
      <c r="AJ5518" s="61"/>
      <c r="AL5518" s="60"/>
    </row>
    <row r="5519" spans="1:39">
      <c r="A5519" s="1">
        <v>40216</v>
      </c>
      <c r="B5519" s="7" t="s">
        <v>58</v>
      </c>
      <c r="C5519" s="8" t="str">
        <f t="shared" si="1071"/>
        <v>Sun</v>
      </c>
      <c r="E5519" s="10">
        <v>39</v>
      </c>
      <c r="F5519" s="9">
        <v>42708.6</v>
      </c>
      <c r="G5519" s="9">
        <v>22624.1</v>
      </c>
      <c r="H5519" s="101">
        <v>16488.5</v>
      </c>
      <c r="I5519" s="9">
        <v>3281.7</v>
      </c>
      <c r="J5519" s="9">
        <v>3038</v>
      </c>
      <c r="K5519" s="9">
        <v>4645.3</v>
      </c>
      <c r="L5519" s="16">
        <v>37197</v>
      </c>
      <c r="M5519" s="16">
        <v>1667</v>
      </c>
      <c r="O5519" s="11">
        <f t="shared" si="1080"/>
        <v>131650.20000000001</v>
      </c>
      <c r="P5519" s="11">
        <v>0</v>
      </c>
      <c r="Q5519" s="11">
        <f t="shared" si="1079"/>
        <v>4645.3</v>
      </c>
      <c r="S5519" s="11">
        <f t="shared" si="1081"/>
        <v>131650.20000000001</v>
      </c>
      <c r="T5519" s="11">
        <f t="shared" si="1082"/>
        <v>131650.20000000001</v>
      </c>
      <c r="U5519" s="11">
        <f t="shared" si="1083"/>
        <v>-6620.3999999999942</v>
      </c>
      <c r="V5519" s="11">
        <f t="shared" si="1084"/>
        <v>92786.2</v>
      </c>
      <c r="W5519" s="12">
        <f t="shared" si="1085"/>
        <v>0.70479346024540779</v>
      </c>
      <c r="X5519" s="11">
        <f t="shared" si="1086"/>
        <v>38864</v>
      </c>
      <c r="Y5519" s="12">
        <f t="shared" si="1087"/>
        <v>0.29520653975459205</v>
      </c>
      <c r="AG5519" s="61"/>
      <c r="AH5519" s="61"/>
      <c r="AI5519" s="61"/>
      <c r="AJ5519" s="61"/>
      <c r="AL5519" s="60"/>
    </row>
    <row r="5520" spans="1:39">
      <c r="A5520" s="1">
        <v>40217</v>
      </c>
      <c r="B5520" s="7" t="s">
        <v>58</v>
      </c>
      <c r="C5520" s="8" t="str">
        <f t="shared" si="1071"/>
        <v>Mon</v>
      </c>
      <c r="E5520" s="10">
        <v>38</v>
      </c>
      <c r="F5520" s="9">
        <v>40787.4</v>
      </c>
      <c r="G5520" s="9">
        <v>22444.6</v>
      </c>
      <c r="H5520" s="101">
        <v>16602.7</v>
      </c>
      <c r="I5520" s="9">
        <v>3210</v>
      </c>
      <c r="J5520" s="9">
        <v>2850.8</v>
      </c>
      <c r="K5520" s="9">
        <v>3804.1</v>
      </c>
      <c r="L5520" s="16">
        <v>36415</v>
      </c>
      <c r="M5520" s="16">
        <v>1316</v>
      </c>
      <c r="O5520" s="11">
        <f t="shared" si="1080"/>
        <v>127430.6</v>
      </c>
      <c r="P5520" s="11">
        <v>0</v>
      </c>
      <c r="Q5520" s="11">
        <f t="shared" si="1079"/>
        <v>3804.1</v>
      </c>
      <c r="S5520" s="11">
        <f t="shared" si="1081"/>
        <v>127430.6</v>
      </c>
      <c r="T5520" s="11">
        <f t="shared" si="1082"/>
        <v>127430.6</v>
      </c>
      <c r="U5520" s="11">
        <f t="shared" si="1083"/>
        <v>-4219.6000000000058</v>
      </c>
      <c r="V5520" s="11">
        <f t="shared" si="1084"/>
        <v>89699.6</v>
      </c>
      <c r="W5520" s="12">
        <f t="shared" si="1085"/>
        <v>0.70390942206973839</v>
      </c>
      <c r="X5520" s="11">
        <f t="shared" si="1086"/>
        <v>37731</v>
      </c>
      <c r="Y5520" s="12">
        <f t="shared" si="1087"/>
        <v>0.29609057793026161</v>
      </c>
      <c r="AG5520" s="61"/>
      <c r="AH5520" s="61"/>
      <c r="AI5520" s="61"/>
      <c r="AJ5520" s="61"/>
      <c r="AL5520" s="60"/>
    </row>
    <row r="5521" spans="1:38">
      <c r="A5521" s="1">
        <v>40218</v>
      </c>
      <c r="B5521" s="7" t="s">
        <v>58</v>
      </c>
      <c r="C5521" s="8" t="str">
        <f t="shared" si="1071"/>
        <v>Tue</v>
      </c>
      <c r="E5521" s="10">
        <v>32</v>
      </c>
      <c r="F5521" s="9">
        <v>36662.800000000003</v>
      </c>
      <c r="G5521" s="9">
        <v>21790.7</v>
      </c>
      <c r="H5521" s="101">
        <v>15734.9</v>
      </c>
      <c r="I5521" s="9">
        <v>2464.9</v>
      </c>
      <c r="J5521" s="9">
        <v>2361.6</v>
      </c>
      <c r="K5521" s="9">
        <v>4133.1000000000004</v>
      </c>
      <c r="L5521" s="16">
        <v>34788</v>
      </c>
      <c r="M5521" s="16">
        <v>1267</v>
      </c>
      <c r="O5521" s="11">
        <f t="shared" si="1080"/>
        <v>119203</v>
      </c>
      <c r="P5521" s="11">
        <v>0</v>
      </c>
      <c r="Q5521" s="11">
        <f t="shared" si="1079"/>
        <v>4133.1000000000004</v>
      </c>
      <c r="S5521" s="11">
        <f t="shared" si="1081"/>
        <v>119203</v>
      </c>
      <c r="T5521" s="11">
        <f t="shared" si="1082"/>
        <v>119203</v>
      </c>
      <c r="U5521" s="11">
        <f t="shared" si="1083"/>
        <v>-8227.6000000000058</v>
      </c>
      <c r="V5521" s="11">
        <f t="shared" si="1084"/>
        <v>83148</v>
      </c>
      <c r="W5521" s="12">
        <f t="shared" si="1085"/>
        <v>0.69753278021526299</v>
      </c>
      <c r="X5521" s="11">
        <f t="shared" si="1086"/>
        <v>36055</v>
      </c>
      <c r="Y5521" s="12">
        <f t="shared" si="1087"/>
        <v>0.30246721978473695</v>
      </c>
      <c r="AG5521" s="61"/>
      <c r="AH5521" s="61"/>
      <c r="AI5521" s="61"/>
      <c r="AJ5521" s="61"/>
      <c r="AL5521" s="60"/>
    </row>
    <row r="5522" spans="1:38">
      <c r="A5522" s="1">
        <v>40219</v>
      </c>
      <c r="B5522" s="7" t="s">
        <v>58</v>
      </c>
      <c r="C5522" s="8" t="str">
        <f t="shared" ref="C5522:C5585" si="1088">IF(WEEKDAY(A5522)=1,"Sun",IF(WEEKDAY(A5522)=2,"Mon",IF(WEEKDAY(A5522)=3,"Tue",IF(WEEKDAY(A5522)=4,"Wed",IF(WEEKDAY(A5522)=5,"Thur",IF(WEEKDAY(A5522)=6,"Fri",IF(WEEKDAY(A5522)=7,"Sat")))))))</f>
        <v>Wed</v>
      </c>
      <c r="E5522" s="10">
        <v>35</v>
      </c>
      <c r="F5522" s="9">
        <v>42548.1</v>
      </c>
      <c r="G5522" s="9">
        <v>23187.1</v>
      </c>
      <c r="H5522" s="101">
        <v>17543.599999999999</v>
      </c>
      <c r="I5522" s="9">
        <v>3767.4</v>
      </c>
      <c r="J5522" s="9">
        <v>2849.9</v>
      </c>
      <c r="K5522" s="9">
        <v>4398.6000000000004</v>
      </c>
      <c r="L5522" s="16">
        <v>38232</v>
      </c>
      <c r="M5522" s="16">
        <v>1357</v>
      </c>
      <c r="O5522" s="11">
        <f t="shared" si="1080"/>
        <v>133883.69999999998</v>
      </c>
      <c r="P5522" s="11">
        <v>0</v>
      </c>
      <c r="Q5522" s="11">
        <f t="shared" si="1079"/>
        <v>4398.6000000000004</v>
      </c>
      <c r="S5522" s="11">
        <f t="shared" si="1081"/>
        <v>133883.69999999998</v>
      </c>
      <c r="T5522" s="11">
        <f t="shared" si="1082"/>
        <v>133883.69999999998</v>
      </c>
      <c r="U5522" s="11">
        <f t="shared" si="1083"/>
        <v>14680.699999999983</v>
      </c>
      <c r="V5522" s="11">
        <f t="shared" si="1084"/>
        <v>94294.699999999983</v>
      </c>
      <c r="W5522" s="12">
        <f t="shared" si="1085"/>
        <v>0.70430306303157142</v>
      </c>
      <c r="X5522" s="11">
        <f t="shared" si="1086"/>
        <v>39589</v>
      </c>
      <c r="Y5522" s="12">
        <f t="shared" si="1087"/>
        <v>0.29569693696842858</v>
      </c>
      <c r="AG5522" s="61"/>
      <c r="AH5522" s="61"/>
      <c r="AI5522" s="61"/>
      <c r="AJ5522" s="61"/>
      <c r="AL5522" s="60"/>
    </row>
    <row r="5523" spans="1:38">
      <c r="A5523" s="1">
        <v>40220</v>
      </c>
      <c r="B5523" s="7" t="s">
        <v>58</v>
      </c>
      <c r="C5523" s="8" t="str">
        <f t="shared" si="1088"/>
        <v>Thur</v>
      </c>
      <c r="E5523" s="10">
        <v>30</v>
      </c>
      <c r="F5523" s="9">
        <v>33401.800000000003</v>
      </c>
      <c r="G5523" s="9">
        <v>21296.2</v>
      </c>
      <c r="H5523" s="101">
        <v>15198.3</v>
      </c>
      <c r="I5523" s="9">
        <v>2186.6999999999998</v>
      </c>
      <c r="J5523" s="9">
        <v>2207.1</v>
      </c>
      <c r="K5523" s="9">
        <v>4168.5</v>
      </c>
      <c r="L5523" s="16">
        <v>35639</v>
      </c>
      <c r="M5523" s="16">
        <v>1245</v>
      </c>
      <c r="O5523" s="11">
        <f t="shared" si="1080"/>
        <v>115342.6</v>
      </c>
      <c r="P5523" s="11">
        <v>0</v>
      </c>
      <c r="Q5523" s="11">
        <f t="shared" si="1079"/>
        <v>4168.5</v>
      </c>
      <c r="S5523" s="11">
        <f t="shared" si="1081"/>
        <v>115342.6</v>
      </c>
      <c r="T5523" s="11">
        <f t="shared" si="1082"/>
        <v>115342.6</v>
      </c>
      <c r="U5523" s="11">
        <f t="shared" si="1083"/>
        <v>-18541.099999999977</v>
      </c>
      <c r="V5523" s="11">
        <f t="shared" si="1084"/>
        <v>78458.600000000006</v>
      </c>
      <c r="W5523" s="12">
        <f t="shared" si="1085"/>
        <v>0.68022222491950068</v>
      </c>
      <c r="X5523" s="11">
        <f t="shared" si="1086"/>
        <v>36884</v>
      </c>
      <c r="Y5523" s="12">
        <f t="shared" si="1087"/>
        <v>0.31977777508049932</v>
      </c>
      <c r="AG5523" s="61"/>
      <c r="AH5523" s="61"/>
      <c r="AI5523" s="61"/>
      <c r="AJ5523" s="61"/>
      <c r="AL5523" s="60"/>
    </row>
    <row r="5524" spans="1:38">
      <c r="A5524" s="1">
        <v>40221</v>
      </c>
      <c r="B5524" s="7" t="s">
        <v>58</v>
      </c>
      <c r="C5524" s="8" t="str">
        <f t="shared" si="1088"/>
        <v>Fri</v>
      </c>
      <c r="E5524" s="10">
        <v>32</v>
      </c>
      <c r="F5524" s="9">
        <v>32054.7</v>
      </c>
      <c r="G5524" s="9">
        <v>20775.7</v>
      </c>
      <c r="H5524" s="101">
        <v>14505.1</v>
      </c>
      <c r="I5524" s="9">
        <v>1752.7</v>
      </c>
      <c r="J5524" s="9">
        <v>2220.8000000000002</v>
      </c>
      <c r="K5524" s="9">
        <v>4376.6000000000004</v>
      </c>
      <c r="L5524" s="16">
        <v>35016</v>
      </c>
      <c r="M5524" s="16">
        <v>1263</v>
      </c>
      <c r="O5524" s="11">
        <f t="shared" si="1080"/>
        <v>111964.6</v>
      </c>
      <c r="P5524" s="11">
        <v>0</v>
      </c>
      <c r="Q5524" s="11">
        <f t="shared" si="1079"/>
        <v>4376.6000000000004</v>
      </c>
      <c r="S5524" s="11">
        <f t="shared" si="1081"/>
        <v>111964.6</v>
      </c>
      <c r="T5524" s="11">
        <f t="shared" si="1082"/>
        <v>111964.6</v>
      </c>
      <c r="U5524" s="11">
        <f t="shared" si="1083"/>
        <v>-3378</v>
      </c>
      <c r="V5524" s="11">
        <f t="shared" si="1084"/>
        <v>75685.600000000006</v>
      </c>
      <c r="W5524" s="12">
        <f t="shared" si="1085"/>
        <v>0.67597794302842151</v>
      </c>
      <c r="X5524" s="11">
        <f t="shared" si="1086"/>
        <v>36279</v>
      </c>
      <c r="Y5524" s="12">
        <f t="shared" si="1087"/>
        <v>0.32402205697157849</v>
      </c>
      <c r="AG5524" s="61"/>
      <c r="AH5524" s="61"/>
      <c r="AI5524" s="61"/>
      <c r="AJ5524" s="61"/>
      <c r="AL5524" s="60"/>
    </row>
    <row r="5525" spans="1:38">
      <c r="A5525" s="1">
        <v>40222</v>
      </c>
      <c r="B5525" s="7" t="s">
        <v>58</v>
      </c>
      <c r="C5525" s="8" t="str">
        <f t="shared" si="1088"/>
        <v>Sat</v>
      </c>
      <c r="E5525" s="10">
        <v>34</v>
      </c>
      <c r="F5525" s="9">
        <v>38377.599999999999</v>
      </c>
      <c r="G5525" s="9">
        <v>21881.200000000001</v>
      </c>
      <c r="H5525" s="101">
        <v>15427.8</v>
      </c>
      <c r="I5525" s="9">
        <v>2716.3</v>
      </c>
      <c r="J5525" s="9">
        <v>2741.7</v>
      </c>
      <c r="K5525" s="9">
        <v>4539.1000000000004</v>
      </c>
      <c r="L5525" s="16">
        <v>36971</v>
      </c>
      <c r="M5525" s="16">
        <v>1186</v>
      </c>
      <c r="O5525" s="11">
        <f t="shared" si="1080"/>
        <v>123840.70000000001</v>
      </c>
      <c r="P5525" s="11">
        <v>0</v>
      </c>
      <c r="Q5525" s="11">
        <f t="shared" si="1079"/>
        <v>4539.1000000000004</v>
      </c>
      <c r="S5525" s="11">
        <f t="shared" si="1081"/>
        <v>123840.70000000001</v>
      </c>
      <c r="T5525" s="11">
        <f t="shared" si="1082"/>
        <v>123840.70000000001</v>
      </c>
      <c r="U5525" s="11">
        <f t="shared" si="1083"/>
        <v>11876.100000000006</v>
      </c>
      <c r="V5525" s="11">
        <f t="shared" si="1084"/>
        <v>85683.700000000012</v>
      </c>
      <c r="W5525" s="12">
        <f t="shared" si="1085"/>
        <v>0.69188643152049367</v>
      </c>
      <c r="X5525" s="11">
        <f t="shared" si="1086"/>
        <v>38157</v>
      </c>
      <c r="Y5525" s="12">
        <f t="shared" si="1087"/>
        <v>0.30811356847950633</v>
      </c>
      <c r="AG5525" s="61"/>
      <c r="AH5525" s="61"/>
      <c r="AJ5525" s="61"/>
      <c r="AL5525" s="60"/>
    </row>
    <row r="5526" spans="1:38">
      <c r="A5526" s="1">
        <v>40223</v>
      </c>
      <c r="B5526" s="7" t="s">
        <v>58</v>
      </c>
      <c r="C5526" s="8" t="str">
        <f t="shared" si="1088"/>
        <v>Sun</v>
      </c>
      <c r="E5526" s="10">
        <v>32</v>
      </c>
      <c r="F5526" s="9">
        <v>32164</v>
      </c>
      <c r="G5526" s="9">
        <v>20871.599999999999</v>
      </c>
      <c r="H5526" s="101">
        <v>13562.3</v>
      </c>
      <c r="I5526" s="9">
        <v>1700.8</v>
      </c>
      <c r="J5526" s="9">
        <v>2261.3000000000002</v>
      </c>
      <c r="K5526" s="9">
        <v>4164.3999999999996</v>
      </c>
      <c r="L5526" s="16">
        <v>35350</v>
      </c>
      <c r="M5526" s="16">
        <v>1294</v>
      </c>
      <c r="O5526" s="11">
        <f t="shared" si="1080"/>
        <v>111368.4</v>
      </c>
      <c r="P5526" s="11">
        <v>0</v>
      </c>
      <c r="Q5526" s="11">
        <f t="shared" si="1079"/>
        <v>4164.3999999999996</v>
      </c>
      <c r="S5526" s="11">
        <f t="shared" si="1081"/>
        <v>111368.4</v>
      </c>
      <c r="T5526" s="11">
        <f t="shared" si="1082"/>
        <v>111368.4</v>
      </c>
      <c r="U5526" s="11">
        <f t="shared" si="1083"/>
        <v>-12472.300000000017</v>
      </c>
      <c r="V5526" s="11">
        <f t="shared" si="1084"/>
        <v>74724.399999999994</v>
      </c>
      <c r="W5526" s="12">
        <f t="shared" si="1085"/>
        <v>0.67096591133571104</v>
      </c>
      <c r="X5526" s="11">
        <f t="shared" si="1086"/>
        <v>36644</v>
      </c>
      <c r="Y5526" s="12">
        <f t="shared" si="1087"/>
        <v>0.32903408866428902</v>
      </c>
      <c r="AG5526" s="61"/>
      <c r="AH5526" s="61"/>
      <c r="AI5526" s="61"/>
      <c r="AJ5526" s="61"/>
      <c r="AL5526" s="60"/>
    </row>
    <row r="5527" spans="1:38">
      <c r="A5527" s="1">
        <v>40224</v>
      </c>
      <c r="B5527" s="7" t="s">
        <v>58</v>
      </c>
      <c r="C5527" s="8" t="str">
        <f t="shared" si="1088"/>
        <v>Mon</v>
      </c>
      <c r="E5527" s="10">
        <v>29</v>
      </c>
      <c r="F5527" s="9">
        <v>33653.800000000003</v>
      </c>
      <c r="G5527" s="9">
        <v>21388.3</v>
      </c>
      <c r="H5527" s="101">
        <v>14808.3</v>
      </c>
      <c r="I5527" s="9">
        <v>2118.6999999999998</v>
      </c>
      <c r="J5527" s="9">
        <v>2281.6</v>
      </c>
      <c r="K5527" s="9">
        <v>4339.8</v>
      </c>
      <c r="L5527" s="16">
        <v>35789</v>
      </c>
      <c r="M5527" s="16">
        <v>1405</v>
      </c>
      <c r="O5527" s="11">
        <f t="shared" si="1080"/>
        <v>115784.50000000001</v>
      </c>
      <c r="P5527" s="11">
        <v>0</v>
      </c>
      <c r="Q5527" s="11">
        <f t="shared" si="1079"/>
        <v>4339.8</v>
      </c>
      <c r="S5527" s="11">
        <f t="shared" si="1081"/>
        <v>115784.50000000001</v>
      </c>
      <c r="T5527" s="11">
        <f t="shared" si="1082"/>
        <v>115784.50000000001</v>
      </c>
      <c r="U5527" s="11">
        <f t="shared" si="1083"/>
        <v>4416.1000000000204</v>
      </c>
      <c r="V5527" s="11">
        <f t="shared" si="1084"/>
        <v>78590.500000000015</v>
      </c>
      <c r="W5527" s="12">
        <f t="shared" si="1085"/>
        <v>0.67876529241824257</v>
      </c>
      <c r="X5527" s="11">
        <f t="shared" si="1086"/>
        <v>37194</v>
      </c>
      <c r="Y5527" s="12">
        <f t="shared" si="1087"/>
        <v>0.32123470758175743</v>
      </c>
      <c r="AG5527" s="61"/>
      <c r="AH5527" s="61"/>
      <c r="AI5527" s="61"/>
      <c r="AJ5527" s="61"/>
      <c r="AL5527" s="60"/>
    </row>
    <row r="5528" spans="1:38">
      <c r="A5528" s="1">
        <v>40225</v>
      </c>
      <c r="B5528" s="7" t="s">
        <v>58</v>
      </c>
      <c r="C5528" s="8" t="str">
        <f t="shared" si="1088"/>
        <v>Tue</v>
      </c>
      <c r="E5528" s="10">
        <v>33</v>
      </c>
      <c r="F5528" s="9">
        <v>38347.5</v>
      </c>
      <c r="G5528" s="9">
        <v>22524.2</v>
      </c>
      <c r="H5528" s="101">
        <v>16502.400000000001</v>
      </c>
      <c r="I5528" s="9">
        <v>2623.5</v>
      </c>
      <c r="J5528" s="9">
        <v>2634.9</v>
      </c>
      <c r="K5528" s="9">
        <v>4358.1000000000004</v>
      </c>
      <c r="L5528" s="16">
        <v>37101</v>
      </c>
      <c r="M5528" s="16">
        <v>1223</v>
      </c>
      <c r="O5528" s="11">
        <f t="shared" si="1080"/>
        <v>125314.6</v>
      </c>
      <c r="P5528" s="11">
        <v>0</v>
      </c>
      <c r="Q5528" s="11">
        <f t="shared" si="1079"/>
        <v>4358.1000000000004</v>
      </c>
      <c r="S5528" s="11">
        <f t="shared" si="1081"/>
        <v>125314.6</v>
      </c>
      <c r="T5528" s="11">
        <f t="shared" si="1082"/>
        <v>125314.6</v>
      </c>
      <c r="U5528" s="11">
        <f t="shared" si="1083"/>
        <v>9530.0999999999913</v>
      </c>
      <c r="V5528" s="11">
        <f t="shared" si="1084"/>
        <v>86990.6</v>
      </c>
      <c r="W5528" s="12">
        <f t="shared" si="1085"/>
        <v>0.69417769358079584</v>
      </c>
      <c r="X5528" s="11">
        <f t="shared" si="1086"/>
        <v>38324</v>
      </c>
      <c r="Y5528" s="12">
        <f t="shared" si="1087"/>
        <v>0.30582230641920416</v>
      </c>
      <c r="AG5528" s="61"/>
      <c r="AH5528" s="61"/>
      <c r="AI5528" s="61"/>
      <c r="AJ5528" s="61"/>
      <c r="AL5528" s="60"/>
    </row>
    <row r="5529" spans="1:38">
      <c r="A5529" s="1">
        <v>40226</v>
      </c>
      <c r="B5529" s="7" t="s">
        <v>58</v>
      </c>
      <c r="C5529" s="8" t="str">
        <f t="shared" si="1088"/>
        <v>Wed</v>
      </c>
      <c r="E5529" s="10">
        <v>31</v>
      </c>
      <c r="F5529" s="9">
        <v>43921.4</v>
      </c>
      <c r="G5529" s="9">
        <v>21848</v>
      </c>
      <c r="H5529" s="101">
        <v>15714.3</v>
      </c>
      <c r="I5529" s="9">
        <v>2317.4</v>
      </c>
      <c r="J5529" s="9">
        <v>2414.1999999999998</v>
      </c>
      <c r="K5529" s="9">
        <v>4170.3</v>
      </c>
      <c r="L5529" s="16">
        <v>27834</v>
      </c>
      <c r="M5529" s="16">
        <v>1403</v>
      </c>
      <c r="O5529" s="11">
        <f t="shared" si="1080"/>
        <v>119622.59999999999</v>
      </c>
      <c r="P5529" s="11">
        <v>0</v>
      </c>
      <c r="Q5529" s="11">
        <f t="shared" si="1079"/>
        <v>4170.3</v>
      </c>
      <c r="S5529" s="11">
        <f t="shared" si="1081"/>
        <v>119622.59999999999</v>
      </c>
      <c r="T5529" s="11">
        <f t="shared" si="1082"/>
        <v>119622.59999999999</v>
      </c>
      <c r="U5529" s="11">
        <f t="shared" si="1083"/>
        <v>-5692.0000000000146</v>
      </c>
      <c r="V5529" s="11">
        <f t="shared" si="1084"/>
        <v>90385.599999999991</v>
      </c>
      <c r="W5529" s="12">
        <f t="shared" si="1085"/>
        <v>0.7555896628229114</v>
      </c>
      <c r="X5529" s="11">
        <f t="shared" si="1086"/>
        <v>29237</v>
      </c>
      <c r="Y5529" s="12">
        <f t="shared" si="1087"/>
        <v>0.24441033717708863</v>
      </c>
      <c r="AG5529" s="61"/>
      <c r="AH5529" s="61"/>
      <c r="AI5529" s="61"/>
      <c r="AJ5529" s="61"/>
      <c r="AL5529" s="60"/>
    </row>
    <row r="5530" spans="1:38">
      <c r="A5530" s="1">
        <v>40227</v>
      </c>
      <c r="B5530" s="7" t="s">
        <v>58</v>
      </c>
      <c r="C5530" s="8" t="str">
        <f t="shared" si="1088"/>
        <v>Thur</v>
      </c>
      <c r="E5530" s="10">
        <v>26</v>
      </c>
      <c r="F5530" s="9">
        <v>40378.1</v>
      </c>
      <c r="G5530" s="9">
        <v>17067.599999999999</v>
      </c>
      <c r="H5530" s="101">
        <v>14016.8</v>
      </c>
      <c r="I5530" s="9">
        <v>1830.6</v>
      </c>
      <c r="J5530" s="9">
        <v>1615.7</v>
      </c>
      <c r="K5530" s="9">
        <v>4076.9</v>
      </c>
      <c r="L5530" s="16">
        <v>21471</v>
      </c>
      <c r="M5530" s="16">
        <v>1358</v>
      </c>
      <c r="O5530" s="11">
        <f t="shared" si="1080"/>
        <v>101814.7</v>
      </c>
      <c r="P5530" s="11">
        <v>0</v>
      </c>
      <c r="Q5530" s="11">
        <f t="shared" si="1079"/>
        <v>4076.9</v>
      </c>
      <c r="S5530" s="11">
        <f t="shared" si="1081"/>
        <v>101814.7</v>
      </c>
      <c r="T5530" s="11">
        <f t="shared" si="1082"/>
        <v>101814.7</v>
      </c>
      <c r="U5530" s="11">
        <f t="shared" si="1083"/>
        <v>-17807.899999999994</v>
      </c>
      <c r="V5530" s="11">
        <f t="shared" si="1084"/>
        <v>78985.7</v>
      </c>
      <c r="W5530" s="12">
        <f t="shared" si="1085"/>
        <v>0.7757789395833804</v>
      </c>
      <c r="X5530" s="11">
        <f t="shared" si="1086"/>
        <v>22829</v>
      </c>
      <c r="Y5530" s="12">
        <f t="shared" si="1087"/>
        <v>0.2242210604166196</v>
      </c>
      <c r="AG5530" s="61"/>
      <c r="AH5530" s="61"/>
      <c r="AI5530" s="61"/>
      <c r="AJ5530" s="61"/>
      <c r="AL5530" s="60"/>
    </row>
    <row r="5531" spans="1:38">
      <c r="A5531" s="1">
        <v>40228</v>
      </c>
      <c r="B5531" s="7" t="s">
        <v>58</v>
      </c>
      <c r="C5531" s="8" t="str">
        <f t="shared" si="1088"/>
        <v>Fri</v>
      </c>
      <c r="E5531" s="10">
        <v>25</v>
      </c>
      <c r="F5531" s="9">
        <v>41151.5</v>
      </c>
      <c r="G5531" s="9">
        <v>15442.5</v>
      </c>
      <c r="H5531" s="101">
        <v>13251.6</v>
      </c>
      <c r="I5531" s="9">
        <v>1533.9</v>
      </c>
      <c r="J5531" s="9">
        <v>1614.2</v>
      </c>
      <c r="K5531" s="9">
        <v>3817.6</v>
      </c>
      <c r="L5531" s="16">
        <v>18456</v>
      </c>
      <c r="M5531" s="16">
        <v>1309</v>
      </c>
      <c r="O5531" s="11">
        <f t="shared" si="1080"/>
        <v>96576.3</v>
      </c>
      <c r="P5531" s="11">
        <v>0</v>
      </c>
      <c r="Q5531" s="11">
        <f t="shared" si="1079"/>
        <v>3817.6</v>
      </c>
      <c r="S5531" s="11">
        <f t="shared" si="1081"/>
        <v>96576.3</v>
      </c>
      <c r="T5531" s="11">
        <f t="shared" si="1082"/>
        <v>96576.3</v>
      </c>
      <c r="U5531" s="11">
        <f t="shared" si="1083"/>
        <v>-5238.3999999999942</v>
      </c>
      <c r="V5531" s="11">
        <f t="shared" si="1084"/>
        <v>76811.3</v>
      </c>
      <c r="W5531" s="12">
        <f t="shared" si="1085"/>
        <v>0.7953431639025309</v>
      </c>
      <c r="X5531" s="11">
        <f t="shared" si="1086"/>
        <v>19765</v>
      </c>
      <c r="Y5531" s="12">
        <f t="shared" si="1087"/>
        <v>0.20465683609746904</v>
      </c>
      <c r="AG5531" s="61"/>
      <c r="AH5531" s="61"/>
      <c r="AI5531" s="61"/>
      <c r="AJ5531" s="61"/>
      <c r="AL5531" s="60"/>
    </row>
    <row r="5532" spans="1:38">
      <c r="A5532" s="1">
        <v>40229</v>
      </c>
      <c r="B5532" s="7" t="s">
        <v>58</v>
      </c>
      <c r="C5532" s="8" t="str">
        <f t="shared" si="1088"/>
        <v>Sat</v>
      </c>
      <c r="E5532" s="10">
        <v>25</v>
      </c>
      <c r="F5532" s="9">
        <v>38452.199999999997</v>
      </c>
      <c r="G5532" s="9">
        <v>13908.4</v>
      </c>
      <c r="H5532" s="101">
        <v>11233.6</v>
      </c>
      <c r="I5532" s="9">
        <v>1135.8</v>
      </c>
      <c r="J5532" s="9">
        <v>1470.9</v>
      </c>
      <c r="K5532" s="9">
        <v>3901.6</v>
      </c>
      <c r="L5532" s="16">
        <v>15878</v>
      </c>
      <c r="M5532" s="16">
        <v>1411</v>
      </c>
      <c r="O5532" s="11">
        <f t="shared" si="1080"/>
        <v>87391.5</v>
      </c>
      <c r="P5532" s="11">
        <v>0</v>
      </c>
      <c r="Q5532" s="11">
        <f t="shared" si="1079"/>
        <v>3901.6</v>
      </c>
      <c r="S5532" s="11">
        <f t="shared" si="1081"/>
        <v>87391.5</v>
      </c>
      <c r="T5532" s="11">
        <f t="shared" si="1082"/>
        <v>87391.5</v>
      </c>
      <c r="U5532" s="11">
        <f t="shared" si="1083"/>
        <v>-9184.8000000000029</v>
      </c>
      <c r="V5532" s="11">
        <f t="shared" si="1084"/>
        <v>70102.5</v>
      </c>
      <c r="W5532" s="12">
        <f t="shared" si="1085"/>
        <v>0.80216611455347486</v>
      </c>
      <c r="X5532" s="11">
        <f t="shared" si="1086"/>
        <v>17289</v>
      </c>
      <c r="Y5532" s="12">
        <f t="shared" si="1087"/>
        <v>0.19783388544652511</v>
      </c>
      <c r="AG5532" s="61"/>
      <c r="AH5532" s="61"/>
      <c r="AI5532" s="61"/>
      <c r="AJ5532" s="61"/>
      <c r="AL5532" s="60"/>
    </row>
    <row r="5533" spans="1:38">
      <c r="A5533" s="1">
        <v>40230</v>
      </c>
      <c r="B5533" s="7" t="s">
        <v>58</v>
      </c>
      <c r="C5533" s="8" t="str">
        <f t="shared" si="1088"/>
        <v>Sun</v>
      </c>
      <c r="E5533" s="10">
        <v>19</v>
      </c>
      <c r="F5533" s="9">
        <v>35673.4</v>
      </c>
      <c r="G5533" s="9">
        <v>12138.8</v>
      </c>
      <c r="H5533" s="101">
        <v>9888.1</v>
      </c>
      <c r="I5533" s="9">
        <v>1003.3</v>
      </c>
      <c r="J5533" s="9">
        <v>810.2</v>
      </c>
      <c r="K5533" s="9">
        <v>3314.2</v>
      </c>
      <c r="L5533" s="16">
        <v>11828</v>
      </c>
      <c r="M5533" s="16">
        <v>1476</v>
      </c>
      <c r="O5533" s="11">
        <f t="shared" si="1080"/>
        <v>76132</v>
      </c>
      <c r="P5533" s="11">
        <v>0</v>
      </c>
      <c r="Q5533" s="11">
        <f t="shared" si="1079"/>
        <v>3314.2</v>
      </c>
      <c r="S5533" s="11">
        <f t="shared" si="1081"/>
        <v>76132</v>
      </c>
      <c r="T5533" s="11">
        <f t="shared" si="1082"/>
        <v>76132</v>
      </c>
      <c r="U5533" s="11">
        <f t="shared" si="1083"/>
        <v>-11259.5</v>
      </c>
      <c r="V5533" s="11">
        <f t="shared" si="1084"/>
        <v>62827.999999999993</v>
      </c>
      <c r="W5533" s="12">
        <f t="shared" si="1085"/>
        <v>0.82525088005043856</v>
      </c>
      <c r="X5533" s="11">
        <f t="shared" si="1086"/>
        <v>13304</v>
      </c>
      <c r="Y5533" s="12">
        <f t="shared" si="1087"/>
        <v>0.1747491199495613</v>
      </c>
      <c r="AG5533" s="61"/>
      <c r="AH5533" s="61"/>
      <c r="AI5533" s="61"/>
      <c r="AJ5533" s="61"/>
      <c r="AL5533" s="60"/>
    </row>
    <row r="5534" spans="1:38">
      <c r="A5534" s="1">
        <v>40231</v>
      </c>
      <c r="B5534" s="7" t="s">
        <v>58</v>
      </c>
      <c r="C5534" s="8" t="str">
        <f t="shared" si="1088"/>
        <v>Mon</v>
      </c>
      <c r="E5534" s="10">
        <v>22</v>
      </c>
      <c r="F5534" s="9">
        <v>38864.9</v>
      </c>
      <c r="G5534" s="9">
        <v>13203.1</v>
      </c>
      <c r="H5534" s="101">
        <v>11800</v>
      </c>
      <c r="I5534" s="9">
        <v>950.8</v>
      </c>
      <c r="J5534" s="9">
        <v>809.5</v>
      </c>
      <c r="K5534" s="9">
        <v>2225</v>
      </c>
      <c r="L5534" s="16">
        <v>13417</v>
      </c>
      <c r="M5534" s="16">
        <v>1391</v>
      </c>
      <c r="O5534" s="11">
        <f t="shared" si="1080"/>
        <v>82661.3</v>
      </c>
      <c r="P5534" s="11">
        <v>0</v>
      </c>
      <c r="Q5534" s="11">
        <f t="shared" si="1079"/>
        <v>2225</v>
      </c>
      <c r="S5534" s="11">
        <f t="shared" si="1081"/>
        <v>82661.3</v>
      </c>
      <c r="T5534" s="11">
        <f t="shared" si="1082"/>
        <v>82661.3</v>
      </c>
      <c r="U5534" s="11">
        <f t="shared" si="1083"/>
        <v>6529.3000000000029</v>
      </c>
      <c r="V5534" s="11">
        <f t="shared" si="1084"/>
        <v>67853.3</v>
      </c>
      <c r="W5534" s="12">
        <f t="shared" si="1085"/>
        <v>0.82085933804573608</v>
      </c>
      <c r="X5534" s="11">
        <f t="shared" si="1086"/>
        <v>14808</v>
      </c>
      <c r="Y5534" s="12">
        <f t="shared" si="1087"/>
        <v>0.17914066195426395</v>
      </c>
      <c r="AG5534" s="61"/>
      <c r="AH5534" s="61"/>
      <c r="AI5534" s="61"/>
      <c r="AJ5534" s="61"/>
      <c r="AL5534" s="60"/>
    </row>
    <row r="5535" spans="1:38">
      <c r="A5535" s="1">
        <v>40232</v>
      </c>
      <c r="B5535" s="7" t="s">
        <v>58</v>
      </c>
      <c r="C5535" s="8" t="str">
        <f t="shared" si="1088"/>
        <v>Tue</v>
      </c>
      <c r="E5535" s="10">
        <v>23</v>
      </c>
      <c r="F5535" s="9">
        <v>39662.5</v>
      </c>
      <c r="G5535" s="9">
        <v>14026.7</v>
      </c>
      <c r="H5535" s="101">
        <v>12158.6</v>
      </c>
      <c r="I5535" s="9">
        <v>1020.2</v>
      </c>
      <c r="J5535" s="9">
        <v>1023</v>
      </c>
      <c r="K5535" s="9">
        <v>2277</v>
      </c>
      <c r="L5535" s="16">
        <v>14054</v>
      </c>
      <c r="M5535" s="16">
        <v>1479</v>
      </c>
      <c r="O5535" s="11">
        <f t="shared" si="1080"/>
        <v>85701</v>
      </c>
      <c r="P5535" s="11">
        <v>0</v>
      </c>
      <c r="Q5535" s="11">
        <f t="shared" si="1079"/>
        <v>2277</v>
      </c>
      <c r="S5535" s="11">
        <f t="shared" si="1081"/>
        <v>85701</v>
      </c>
      <c r="T5535" s="11">
        <f t="shared" si="1082"/>
        <v>85701</v>
      </c>
      <c r="U5535" s="11">
        <f t="shared" si="1083"/>
        <v>3039.6999999999971</v>
      </c>
      <c r="V5535" s="11">
        <f t="shared" si="1084"/>
        <v>70168</v>
      </c>
      <c r="W5535" s="12">
        <f t="shared" si="1085"/>
        <v>0.81875357347055455</v>
      </c>
      <c r="X5535" s="11">
        <f t="shared" si="1086"/>
        <v>15533</v>
      </c>
      <c r="Y5535" s="12">
        <f t="shared" si="1087"/>
        <v>0.18124642652944539</v>
      </c>
      <c r="AG5535" s="61"/>
      <c r="AH5535" s="61"/>
      <c r="AI5535" s="61"/>
      <c r="AJ5535" s="61"/>
      <c r="AL5535" s="60"/>
    </row>
    <row r="5536" spans="1:38">
      <c r="A5536" s="1">
        <v>40233</v>
      </c>
      <c r="B5536" s="7" t="s">
        <v>58</v>
      </c>
      <c r="C5536" s="8" t="str">
        <f t="shared" si="1088"/>
        <v>Wed</v>
      </c>
      <c r="E5536" s="10">
        <v>28</v>
      </c>
      <c r="F5536" s="9">
        <v>46033.3</v>
      </c>
      <c r="G5536" s="9">
        <v>16037.2</v>
      </c>
      <c r="H5536" s="101">
        <v>14145.7</v>
      </c>
      <c r="I5536" s="9">
        <v>1564.4</v>
      </c>
      <c r="J5536" s="9">
        <v>1866.5</v>
      </c>
      <c r="K5536" s="9">
        <v>2479.1999999999998</v>
      </c>
      <c r="L5536" s="16">
        <v>17042</v>
      </c>
      <c r="M5536" s="16">
        <v>1337</v>
      </c>
      <c r="O5536" s="11">
        <f t="shared" si="1080"/>
        <v>100505.29999999999</v>
      </c>
      <c r="P5536" s="11">
        <v>0</v>
      </c>
      <c r="Q5536" s="11">
        <f t="shared" si="1079"/>
        <v>2479.1999999999998</v>
      </c>
      <c r="S5536" s="11">
        <f t="shared" si="1081"/>
        <v>100505.29999999999</v>
      </c>
      <c r="T5536" s="11">
        <f t="shared" si="1082"/>
        <v>100505.29999999999</v>
      </c>
      <c r="U5536" s="11">
        <f t="shared" si="1083"/>
        <v>14804.299999999988</v>
      </c>
      <c r="V5536" s="11">
        <f t="shared" si="1084"/>
        <v>82126.299999999988</v>
      </c>
      <c r="W5536" s="12">
        <f t="shared" si="1085"/>
        <v>0.81713402178790573</v>
      </c>
      <c r="X5536" s="11">
        <f t="shared" si="1086"/>
        <v>18379</v>
      </c>
      <c r="Y5536" s="12">
        <f t="shared" si="1087"/>
        <v>0.1828659782120943</v>
      </c>
      <c r="AG5536" s="61"/>
      <c r="AH5536" s="61"/>
      <c r="AI5536" s="61"/>
      <c r="AJ5536" s="61"/>
      <c r="AL5536" s="60"/>
    </row>
    <row r="5537" spans="1:38">
      <c r="A5537" s="1">
        <v>40234</v>
      </c>
      <c r="B5537" s="7" t="s">
        <v>58</v>
      </c>
      <c r="C5537" s="8" t="str">
        <f t="shared" si="1088"/>
        <v>Thur</v>
      </c>
      <c r="E5537" s="10">
        <v>28</v>
      </c>
      <c r="F5537" s="9">
        <v>50193.9</v>
      </c>
      <c r="G5537" s="9">
        <v>17843</v>
      </c>
      <c r="H5537" s="101">
        <v>15867.4</v>
      </c>
      <c r="I5537" s="9">
        <v>2664.3</v>
      </c>
      <c r="J5537" s="9">
        <v>2225.5</v>
      </c>
      <c r="K5537" s="9">
        <v>3073.9</v>
      </c>
      <c r="L5537" s="16">
        <v>18387</v>
      </c>
      <c r="M5537" s="16">
        <v>1439</v>
      </c>
      <c r="O5537" s="11">
        <f t="shared" si="1080"/>
        <v>111693.99999999999</v>
      </c>
      <c r="P5537" s="11">
        <v>0</v>
      </c>
      <c r="Q5537" s="11">
        <f t="shared" si="1079"/>
        <v>3073.9</v>
      </c>
      <c r="S5537" s="11">
        <f t="shared" si="1081"/>
        <v>111693.99999999999</v>
      </c>
      <c r="T5537" s="11">
        <f t="shared" si="1082"/>
        <v>111693.99999999999</v>
      </c>
      <c r="U5537" s="11">
        <f t="shared" si="1083"/>
        <v>11188.699999999997</v>
      </c>
      <c r="V5537" s="11">
        <f t="shared" si="1084"/>
        <v>91867.999999999985</v>
      </c>
      <c r="W5537" s="12">
        <f t="shared" si="1085"/>
        <v>0.82249717979479653</v>
      </c>
      <c r="X5537" s="11">
        <f t="shared" si="1086"/>
        <v>19826</v>
      </c>
      <c r="Y5537" s="12">
        <f t="shared" si="1087"/>
        <v>0.17750282020520353</v>
      </c>
      <c r="AG5537" s="61"/>
      <c r="AH5537" s="61"/>
      <c r="AI5537" s="61"/>
      <c r="AJ5537" s="61"/>
      <c r="AL5537" s="60"/>
    </row>
    <row r="5538" spans="1:38">
      <c r="A5538" s="1">
        <v>40235</v>
      </c>
      <c r="B5538" s="7" t="s">
        <v>58</v>
      </c>
      <c r="C5538" s="8" t="str">
        <f t="shared" si="1088"/>
        <v>Fri</v>
      </c>
      <c r="E5538" s="10">
        <v>27</v>
      </c>
      <c r="F5538" s="9">
        <v>49924</v>
      </c>
      <c r="G5538" s="9">
        <v>17349.599999999999</v>
      </c>
      <c r="H5538" s="101">
        <v>15393.3</v>
      </c>
      <c r="I5538" s="9">
        <v>2356.1999999999998</v>
      </c>
      <c r="J5538" s="9">
        <v>2039.6</v>
      </c>
      <c r="K5538" s="9">
        <v>3788</v>
      </c>
      <c r="L5538" s="16">
        <v>15157</v>
      </c>
      <c r="M5538" s="16">
        <v>1436</v>
      </c>
      <c r="O5538" s="11">
        <f t="shared" si="1080"/>
        <v>107443.70000000001</v>
      </c>
      <c r="P5538" s="11">
        <v>0</v>
      </c>
      <c r="Q5538" s="11">
        <f t="shared" si="1079"/>
        <v>3788</v>
      </c>
      <c r="S5538" s="11">
        <f t="shared" si="1081"/>
        <v>107443.70000000001</v>
      </c>
      <c r="T5538" s="11">
        <f t="shared" si="1082"/>
        <v>107443.70000000001</v>
      </c>
      <c r="U5538" s="11">
        <f t="shared" si="1083"/>
        <v>-4250.2999999999738</v>
      </c>
      <c r="V5538" s="11">
        <f t="shared" si="1084"/>
        <v>90850.700000000012</v>
      </c>
      <c r="W5538" s="12">
        <f t="shared" si="1085"/>
        <v>0.84556563111657546</v>
      </c>
      <c r="X5538" s="11">
        <f t="shared" si="1086"/>
        <v>16593</v>
      </c>
      <c r="Y5538" s="12">
        <f t="shared" si="1087"/>
        <v>0.15443436888342452</v>
      </c>
      <c r="AG5538" s="61"/>
      <c r="AH5538" s="61"/>
      <c r="AI5538" s="61"/>
      <c r="AJ5538" s="61"/>
      <c r="AL5538" s="60"/>
    </row>
    <row r="5539" spans="1:38">
      <c r="A5539" s="1">
        <v>40236</v>
      </c>
      <c r="B5539" s="7" t="s">
        <v>58</v>
      </c>
      <c r="C5539" s="8" t="str">
        <f t="shared" si="1088"/>
        <v>Sat</v>
      </c>
      <c r="E5539" s="10">
        <v>27</v>
      </c>
      <c r="F5539" s="9">
        <v>45007.4</v>
      </c>
      <c r="G5539" s="9">
        <v>15707.3</v>
      </c>
      <c r="H5539" s="101">
        <v>13239.7</v>
      </c>
      <c r="I5539" s="9">
        <v>1480.7</v>
      </c>
      <c r="J5539" s="9">
        <v>1461.6</v>
      </c>
      <c r="K5539" s="9">
        <v>3489.5</v>
      </c>
      <c r="L5539" s="16">
        <v>10246</v>
      </c>
      <c r="M5539" s="16">
        <v>1432</v>
      </c>
      <c r="O5539" s="11">
        <f t="shared" si="1080"/>
        <v>92064.2</v>
      </c>
      <c r="P5539" s="11">
        <v>0</v>
      </c>
      <c r="Q5539" s="11">
        <f t="shared" si="1079"/>
        <v>3489.5</v>
      </c>
      <c r="S5539" s="11">
        <f t="shared" si="1081"/>
        <v>92064.2</v>
      </c>
      <c r="T5539" s="11">
        <f t="shared" si="1082"/>
        <v>92064.2</v>
      </c>
      <c r="U5539" s="11">
        <f t="shared" si="1083"/>
        <v>-15379.500000000015</v>
      </c>
      <c r="V5539" s="11">
        <f t="shared" si="1084"/>
        <v>80386.2</v>
      </c>
      <c r="W5539" s="12">
        <f t="shared" si="1085"/>
        <v>0.87315373402473495</v>
      </c>
      <c r="X5539" s="11">
        <f t="shared" si="1086"/>
        <v>11678</v>
      </c>
      <c r="Y5539" s="12">
        <f t="shared" si="1087"/>
        <v>0.1268462659752651</v>
      </c>
      <c r="AG5539" s="61"/>
      <c r="AH5539" s="61"/>
      <c r="AI5539" s="61"/>
      <c r="AJ5539" s="61"/>
      <c r="AL5539" s="60"/>
    </row>
    <row r="5540" spans="1:38">
      <c r="A5540" s="1">
        <v>40237</v>
      </c>
      <c r="B5540" s="7" t="s">
        <v>58</v>
      </c>
      <c r="C5540" s="8" t="str">
        <f t="shared" si="1088"/>
        <v>Sun</v>
      </c>
      <c r="E5540" s="10">
        <v>23</v>
      </c>
      <c r="F5540" s="9">
        <v>45322.7</v>
      </c>
      <c r="G5540" s="9">
        <v>15436.4</v>
      </c>
      <c r="H5540" s="101">
        <v>13050.8</v>
      </c>
      <c r="I5540" s="9">
        <v>1346</v>
      </c>
      <c r="J5540" s="9">
        <v>1281.0999999999999</v>
      </c>
      <c r="K5540" s="9">
        <v>3342.5</v>
      </c>
      <c r="L5540" s="16">
        <v>8675</v>
      </c>
      <c r="M5540" s="16">
        <v>1379</v>
      </c>
      <c r="O5540" s="11">
        <f t="shared" si="1080"/>
        <v>89833.5</v>
      </c>
      <c r="P5540" s="11">
        <v>0</v>
      </c>
      <c r="Q5540" s="11">
        <f t="shared" si="1079"/>
        <v>3342.5</v>
      </c>
      <c r="S5540" s="11">
        <f t="shared" si="1081"/>
        <v>89833.5</v>
      </c>
      <c r="T5540" s="11">
        <f t="shared" si="1082"/>
        <v>89833.5</v>
      </c>
      <c r="U5540" s="11">
        <f t="shared" si="1083"/>
        <v>-2230.6999999999971</v>
      </c>
      <c r="V5540" s="11">
        <f t="shared" si="1084"/>
        <v>79779.5</v>
      </c>
      <c r="W5540" s="12">
        <f t="shared" si="1085"/>
        <v>0.88808184029343173</v>
      </c>
      <c r="X5540" s="11">
        <f t="shared" si="1086"/>
        <v>10054</v>
      </c>
      <c r="Y5540" s="12">
        <f t="shared" si="1087"/>
        <v>0.11191815970656827</v>
      </c>
      <c r="AG5540" s="61"/>
      <c r="AH5540" s="61"/>
      <c r="AI5540" s="61"/>
      <c r="AJ5540" s="61"/>
      <c r="AL5540" s="60"/>
    </row>
    <row r="5541" spans="1:38">
      <c r="A5541" s="1">
        <v>40238</v>
      </c>
      <c r="B5541" s="7" t="s">
        <v>59</v>
      </c>
      <c r="C5541" s="8" t="str">
        <f t="shared" si="1088"/>
        <v>Mon</v>
      </c>
      <c r="E5541" s="10">
        <v>21</v>
      </c>
      <c r="F5541" s="9">
        <v>40223.1</v>
      </c>
      <c r="G5541" s="9">
        <v>14366.4</v>
      </c>
      <c r="H5541" s="101">
        <v>12325.3</v>
      </c>
      <c r="I5541" s="9">
        <v>1042.7</v>
      </c>
      <c r="J5541" s="9">
        <v>1594.7</v>
      </c>
      <c r="K5541" s="9">
        <v>3804.3</v>
      </c>
      <c r="L5541" s="16">
        <v>7573</v>
      </c>
      <c r="M5541" s="16">
        <v>1467</v>
      </c>
      <c r="O5541" s="11">
        <f t="shared" si="1080"/>
        <v>82396.5</v>
      </c>
      <c r="P5541" s="11">
        <v>0</v>
      </c>
      <c r="Q5541" s="11">
        <f t="shared" si="1079"/>
        <v>3804.3</v>
      </c>
      <c r="S5541" s="11">
        <f t="shared" si="1081"/>
        <v>82396.5</v>
      </c>
      <c r="T5541" s="11">
        <f t="shared" si="1082"/>
        <v>82396.5</v>
      </c>
      <c r="U5541" s="11">
        <f t="shared" si="1083"/>
        <v>-7437</v>
      </c>
      <c r="V5541" s="11">
        <f t="shared" si="1084"/>
        <v>73356.5</v>
      </c>
      <c r="W5541" s="12">
        <f t="shared" ref="W5541:W5571" si="1089">V5541/S5541</f>
        <v>0.89028660197945297</v>
      </c>
      <c r="X5541" s="11">
        <f t="shared" ref="X5541:X5571" si="1090">SUM(L5541:M5541)</f>
        <v>9040</v>
      </c>
      <c r="Y5541" s="12">
        <f t="shared" ref="Y5541:Y5571" si="1091">X5541/S5541</f>
        <v>0.10971339802054698</v>
      </c>
      <c r="AA5541" s="9">
        <f>INTERCEPT(T5541:T5571,E5541:E5571)</f>
        <v>21118.649708197634</v>
      </c>
      <c r="AB5541" s="9">
        <f>SLOPE(T5541:T5571,E5541:E5571)</f>
        <v>2771.5864854777406</v>
      </c>
      <c r="AC5541" s="12">
        <f>RSQ(T5541:T5571,E5541:E5571)</f>
        <v>0.95064177271074712</v>
      </c>
      <c r="AD5541" s="9">
        <f>AA5541+(AB5541*55)</f>
        <v>173555.90640947336</v>
      </c>
      <c r="AE5541" s="10">
        <f>SUM(E5541:E5571)</f>
        <v>410</v>
      </c>
      <c r="AG5541" s="61"/>
      <c r="AH5541" s="61"/>
      <c r="AI5541" s="61"/>
      <c r="AJ5541" s="61"/>
      <c r="AL5541" s="60"/>
    </row>
    <row r="5542" spans="1:38">
      <c r="A5542" s="1">
        <v>40239</v>
      </c>
      <c r="B5542" s="7" t="s">
        <v>59</v>
      </c>
      <c r="C5542" s="8" t="str">
        <f t="shared" si="1088"/>
        <v>Tue</v>
      </c>
      <c r="E5542" s="10">
        <v>28</v>
      </c>
      <c r="F5542" s="9">
        <v>46581.7</v>
      </c>
      <c r="G5542" s="9">
        <v>17165.3</v>
      </c>
      <c r="H5542" s="101">
        <v>15209</v>
      </c>
      <c r="I5542" s="9">
        <v>2111.4</v>
      </c>
      <c r="J5542" s="9">
        <v>1894.5</v>
      </c>
      <c r="K5542" s="9">
        <v>4090.5</v>
      </c>
      <c r="L5542" s="16">
        <v>14824</v>
      </c>
      <c r="M5542" s="16">
        <v>1398</v>
      </c>
      <c r="O5542" s="11">
        <f t="shared" si="1080"/>
        <v>103274.4</v>
      </c>
      <c r="P5542" s="11">
        <v>0</v>
      </c>
      <c r="Q5542" s="11">
        <f t="shared" si="1079"/>
        <v>4090.5</v>
      </c>
      <c r="S5542" s="11">
        <f t="shared" si="1081"/>
        <v>103274.4</v>
      </c>
      <c r="T5542" s="11">
        <f t="shared" si="1082"/>
        <v>103274.4</v>
      </c>
      <c r="U5542" s="11">
        <f t="shared" si="1083"/>
        <v>20877.899999999994</v>
      </c>
      <c r="V5542" s="11">
        <f t="shared" si="1084"/>
        <v>87052.4</v>
      </c>
      <c r="W5542" s="12">
        <f t="shared" si="1089"/>
        <v>0.84292331884765248</v>
      </c>
      <c r="X5542" s="11">
        <f t="shared" si="1090"/>
        <v>16222</v>
      </c>
      <c r="Y5542" s="12">
        <f t="shared" si="1091"/>
        <v>0.15707668115234755</v>
      </c>
      <c r="AG5542" s="61"/>
      <c r="AH5542" s="61"/>
      <c r="AI5542" s="61"/>
      <c r="AJ5542" s="61"/>
      <c r="AL5542" s="60"/>
    </row>
    <row r="5543" spans="1:38">
      <c r="A5543" s="1">
        <v>40240</v>
      </c>
      <c r="B5543" s="7" t="s">
        <v>59</v>
      </c>
      <c r="C5543" s="8" t="str">
        <f t="shared" si="1088"/>
        <v>Wed</v>
      </c>
      <c r="E5543" s="10">
        <v>27</v>
      </c>
      <c r="F5543" s="9">
        <v>46349.5</v>
      </c>
      <c r="G5543" s="9">
        <v>17471.099999999999</v>
      </c>
      <c r="H5543" s="101">
        <v>15591.9</v>
      </c>
      <c r="I5543" s="9">
        <v>2422.3000000000002</v>
      </c>
      <c r="J5543" s="9">
        <v>2020</v>
      </c>
      <c r="K5543" s="9">
        <v>4132.3</v>
      </c>
      <c r="L5543" s="16">
        <v>16838</v>
      </c>
      <c r="M5543" s="16">
        <v>1318</v>
      </c>
      <c r="O5543" s="11">
        <f t="shared" si="1080"/>
        <v>106143.1</v>
      </c>
      <c r="P5543" s="11">
        <v>0</v>
      </c>
      <c r="Q5543" s="11">
        <f t="shared" si="1079"/>
        <v>4132.3</v>
      </c>
      <c r="S5543" s="11">
        <f t="shared" si="1081"/>
        <v>106143.1</v>
      </c>
      <c r="T5543" s="11">
        <f t="shared" si="1082"/>
        <v>106143.1</v>
      </c>
      <c r="U5543" s="11">
        <f t="shared" si="1083"/>
        <v>2868.7000000000116</v>
      </c>
      <c r="V5543" s="11">
        <f t="shared" si="1084"/>
        <v>87987.1</v>
      </c>
      <c r="W5543" s="12">
        <f t="shared" si="1089"/>
        <v>0.82894790146509756</v>
      </c>
      <c r="X5543" s="11">
        <f t="shared" si="1090"/>
        <v>18156</v>
      </c>
      <c r="Y5543" s="12">
        <f t="shared" si="1091"/>
        <v>0.17105209853490241</v>
      </c>
      <c r="AG5543" s="61"/>
      <c r="AH5543" s="61"/>
      <c r="AI5543" s="61"/>
      <c r="AJ5543" s="61"/>
      <c r="AL5543" s="60"/>
    </row>
    <row r="5544" spans="1:38">
      <c r="A5544" s="1">
        <v>40241</v>
      </c>
      <c r="B5544" s="7" t="s">
        <v>59</v>
      </c>
      <c r="C5544" s="8" t="str">
        <f t="shared" si="1088"/>
        <v>Thur</v>
      </c>
      <c r="E5544" s="10">
        <v>25</v>
      </c>
      <c r="F5544" s="9">
        <v>42918.8</v>
      </c>
      <c r="G5544" s="9">
        <v>16316.2</v>
      </c>
      <c r="H5544" s="101">
        <v>14423.7</v>
      </c>
      <c r="I5544" s="9">
        <v>1866.4</v>
      </c>
      <c r="J5544" s="9">
        <v>1653.5</v>
      </c>
      <c r="K5544" s="9">
        <v>3987.4</v>
      </c>
      <c r="L5544" s="16">
        <v>15039</v>
      </c>
      <c r="M5544" s="16">
        <v>1357</v>
      </c>
      <c r="O5544" s="11">
        <f t="shared" si="1080"/>
        <v>97561.999999999985</v>
      </c>
      <c r="P5544" s="11">
        <v>0</v>
      </c>
      <c r="Q5544" s="11">
        <f t="shared" si="1079"/>
        <v>3987.4</v>
      </c>
      <c r="S5544" s="11">
        <f t="shared" si="1081"/>
        <v>97561.999999999985</v>
      </c>
      <c r="T5544" s="11">
        <f t="shared" si="1082"/>
        <v>97561.999999999985</v>
      </c>
      <c r="U5544" s="11">
        <f t="shared" si="1083"/>
        <v>-8581.1000000000204</v>
      </c>
      <c r="V5544" s="11">
        <f t="shared" si="1084"/>
        <v>81165.999999999985</v>
      </c>
      <c r="W5544" s="12">
        <f t="shared" si="1089"/>
        <v>0.83194276460097172</v>
      </c>
      <c r="X5544" s="11">
        <f t="shared" si="1090"/>
        <v>16396</v>
      </c>
      <c r="Y5544" s="12">
        <f t="shared" si="1091"/>
        <v>0.16805723539902834</v>
      </c>
      <c r="AG5544" s="61"/>
      <c r="AI5544" s="61"/>
      <c r="AJ5544" s="61"/>
      <c r="AL5544" s="60"/>
    </row>
    <row r="5545" spans="1:38">
      <c r="A5545" s="1">
        <v>40242</v>
      </c>
      <c r="B5545" s="7" t="s">
        <v>59</v>
      </c>
      <c r="C5545" s="8" t="str">
        <f t="shared" si="1088"/>
        <v>Fri</v>
      </c>
      <c r="E5545" s="10">
        <v>24</v>
      </c>
      <c r="F5545" s="9">
        <v>41720.300000000003</v>
      </c>
      <c r="G5545" s="9">
        <v>15744.2</v>
      </c>
      <c r="H5545" s="101">
        <v>13704</v>
      </c>
      <c r="I5545" s="9">
        <v>1527.3</v>
      </c>
      <c r="J5545" s="9">
        <v>1392.7</v>
      </c>
      <c r="K5545" s="9">
        <v>3835</v>
      </c>
      <c r="L5545" s="16">
        <v>14098</v>
      </c>
      <c r="M5545" s="16">
        <v>1362</v>
      </c>
      <c r="O5545" s="11">
        <f t="shared" si="1080"/>
        <v>93383.5</v>
      </c>
      <c r="P5545" s="11">
        <v>0</v>
      </c>
      <c r="Q5545" s="11">
        <f t="shared" si="1079"/>
        <v>3835</v>
      </c>
      <c r="S5545" s="11">
        <f t="shared" si="1081"/>
        <v>93383.5</v>
      </c>
      <c r="T5545" s="11">
        <f t="shared" si="1082"/>
        <v>93383.5</v>
      </c>
      <c r="U5545" s="11">
        <f t="shared" si="1083"/>
        <v>-4178.4999999999854</v>
      </c>
      <c r="V5545" s="11">
        <f t="shared" si="1084"/>
        <v>77923.5</v>
      </c>
      <c r="W5545" s="12">
        <f t="shared" si="1089"/>
        <v>0.83444612806330887</v>
      </c>
      <c r="X5545" s="11">
        <f t="shared" si="1090"/>
        <v>15460</v>
      </c>
      <c r="Y5545" s="12">
        <f t="shared" si="1091"/>
        <v>0.16555387193669116</v>
      </c>
      <c r="AG5545" s="61"/>
      <c r="AH5545" s="61"/>
      <c r="AI5545" s="61"/>
      <c r="AJ5545" s="61"/>
      <c r="AL5545" s="60"/>
    </row>
    <row r="5546" spans="1:38">
      <c r="A5546" s="1">
        <v>40243</v>
      </c>
      <c r="B5546" s="7" t="s">
        <v>59</v>
      </c>
      <c r="C5546" s="8" t="str">
        <f t="shared" si="1088"/>
        <v>Sat</v>
      </c>
      <c r="E5546" s="10">
        <v>23</v>
      </c>
      <c r="F5546" s="9">
        <v>39732.699999999997</v>
      </c>
      <c r="G5546" s="9">
        <v>14193.6</v>
      </c>
      <c r="H5546" s="101">
        <v>11980.3</v>
      </c>
      <c r="I5546" s="9">
        <v>1190.5</v>
      </c>
      <c r="J5546" s="9">
        <v>1392.9</v>
      </c>
      <c r="K5546" s="9">
        <v>3817.2</v>
      </c>
      <c r="L5546" s="16">
        <v>10965</v>
      </c>
      <c r="M5546" s="16">
        <v>1311</v>
      </c>
      <c r="O5546" s="11">
        <f t="shared" si="1080"/>
        <v>84583.199999999983</v>
      </c>
      <c r="P5546" s="11">
        <v>0</v>
      </c>
      <c r="Q5546" s="11">
        <f t="shared" si="1079"/>
        <v>3817.2</v>
      </c>
      <c r="S5546" s="11">
        <f t="shared" si="1081"/>
        <v>84583.199999999983</v>
      </c>
      <c r="T5546" s="11">
        <f t="shared" si="1082"/>
        <v>84583.199999999983</v>
      </c>
      <c r="U5546" s="11">
        <f t="shared" si="1083"/>
        <v>-8800.3000000000175</v>
      </c>
      <c r="V5546" s="11">
        <f t="shared" si="1084"/>
        <v>72307.199999999983</v>
      </c>
      <c r="W5546" s="12">
        <f t="shared" si="1089"/>
        <v>0.85486479584598352</v>
      </c>
      <c r="X5546" s="11">
        <f t="shared" si="1090"/>
        <v>12276</v>
      </c>
      <c r="Y5546" s="12">
        <f t="shared" si="1091"/>
        <v>0.14513520415401643</v>
      </c>
      <c r="AG5546" s="61"/>
      <c r="AH5546" s="61"/>
      <c r="AI5546" s="61"/>
      <c r="AJ5546" s="61"/>
      <c r="AL5546" s="60"/>
    </row>
    <row r="5547" spans="1:38">
      <c r="A5547" s="1">
        <v>40244</v>
      </c>
      <c r="B5547" s="7" t="s">
        <v>59</v>
      </c>
      <c r="C5547" s="8" t="str">
        <f t="shared" si="1088"/>
        <v>Sun</v>
      </c>
      <c r="E5547" s="10">
        <v>19</v>
      </c>
      <c r="F5547" s="9">
        <v>35471.800000000003</v>
      </c>
      <c r="G5547" s="9">
        <v>12544.8</v>
      </c>
      <c r="H5547" s="101">
        <v>10821.2</v>
      </c>
      <c r="I5547" s="9">
        <v>1067.7</v>
      </c>
      <c r="J5547" s="9">
        <v>844</v>
      </c>
      <c r="K5547" s="9">
        <v>3678.9</v>
      </c>
      <c r="L5547" s="16">
        <v>6951</v>
      </c>
      <c r="M5547" s="16">
        <v>1208</v>
      </c>
      <c r="O5547" s="11">
        <f t="shared" si="1080"/>
        <v>72587.399999999994</v>
      </c>
      <c r="P5547" s="11">
        <v>0</v>
      </c>
      <c r="Q5547" s="11">
        <f t="shared" si="1079"/>
        <v>3678.9</v>
      </c>
      <c r="S5547" s="11">
        <f t="shared" si="1081"/>
        <v>72587.399999999994</v>
      </c>
      <c r="T5547" s="11">
        <f t="shared" si="1082"/>
        <v>72587.399999999994</v>
      </c>
      <c r="U5547" s="11">
        <f t="shared" si="1083"/>
        <v>-11995.799999999988</v>
      </c>
      <c r="V5547" s="11">
        <f t="shared" si="1084"/>
        <v>64428.4</v>
      </c>
      <c r="W5547" s="12">
        <f t="shared" si="1089"/>
        <v>0.88759757203040757</v>
      </c>
      <c r="X5547" s="11">
        <f t="shared" si="1090"/>
        <v>8159</v>
      </c>
      <c r="Y5547" s="12">
        <f t="shared" si="1091"/>
        <v>0.11240242796959253</v>
      </c>
      <c r="AG5547" s="61"/>
      <c r="AH5547" s="61"/>
      <c r="AI5547" s="61"/>
      <c r="AJ5547" s="61"/>
      <c r="AL5547" s="60"/>
    </row>
    <row r="5548" spans="1:38">
      <c r="A5548" s="1">
        <v>40245</v>
      </c>
      <c r="B5548" s="7" t="s">
        <v>59</v>
      </c>
      <c r="C5548" s="8" t="str">
        <f t="shared" si="1088"/>
        <v>Mon</v>
      </c>
      <c r="E5548" s="10">
        <v>18</v>
      </c>
      <c r="F5548" s="9">
        <v>32611.599999999999</v>
      </c>
      <c r="G5548" s="9">
        <v>12614.3</v>
      </c>
      <c r="H5548" s="101">
        <v>8582</v>
      </c>
      <c r="I5548" s="9">
        <v>1045.7</v>
      </c>
      <c r="J5548" s="9">
        <v>1251.9000000000001</v>
      </c>
      <c r="K5548" s="9">
        <v>3515.9</v>
      </c>
      <c r="L5548" s="16">
        <v>8372</v>
      </c>
      <c r="M5548" s="16">
        <v>1143</v>
      </c>
      <c r="O5548" s="11">
        <f t="shared" si="1080"/>
        <v>69136.399999999994</v>
      </c>
      <c r="P5548" s="11">
        <v>0</v>
      </c>
      <c r="Q5548" s="11">
        <f t="shared" si="1079"/>
        <v>3515.9</v>
      </c>
      <c r="S5548" s="11">
        <f t="shared" si="1081"/>
        <v>69136.399999999994</v>
      </c>
      <c r="T5548" s="11">
        <f t="shared" si="1082"/>
        <v>69136.399999999994</v>
      </c>
      <c r="U5548" s="11">
        <f t="shared" si="1083"/>
        <v>-3451</v>
      </c>
      <c r="V5548" s="11">
        <f t="shared" si="1084"/>
        <v>59621.399999999994</v>
      </c>
      <c r="W5548" s="12">
        <f t="shared" si="1089"/>
        <v>0.86237351091465564</v>
      </c>
      <c r="X5548" s="11">
        <f t="shared" si="1090"/>
        <v>9515</v>
      </c>
      <c r="Y5548" s="12">
        <f t="shared" si="1091"/>
        <v>0.13762648908534433</v>
      </c>
      <c r="AG5548" s="61"/>
      <c r="AH5548" s="61"/>
      <c r="AI5548" s="61"/>
      <c r="AJ5548" s="61"/>
      <c r="AL5548" s="60"/>
    </row>
    <row r="5549" spans="1:38">
      <c r="A5549" s="1">
        <v>40246</v>
      </c>
      <c r="B5549" s="7" t="s">
        <v>59</v>
      </c>
      <c r="C5549" s="8" t="str">
        <f t="shared" si="1088"/>
        <v>Tue</v>
      </c>
      <c r="E5549" s="10">
        <v>13</v>
      </c>
      <c r="F5549" s="9">
        <v>28038.5</v>
      </c>
      <c r="G5549" s="9">
        <v>9632.9</v>
      </c>
      <c r="H5549" s="101">
        <v>6535.3</v>
      </c>
      <c r="I5549" s="9">
        <v>733.6</v>
      </c>
      <c r="J5549" s="9">
        <v>517.6</v>
      </c>
      <c r="K5549" s="9">
        <v>3201.4</v>
      </c>
      <c r="L5549" s="16">
        <v>3401</v>
      </c>
      <c r="M5549" s="16">
        <v>1181</v>
      </c>
      <c r="O5549" s="11">
        <f t="shared" si="1080"/>
        <v>53241.3</v>
      </c>
      <c r="P5549" s="11">
        <v>0</v>
      </c>
      <c r="Q5549" s="11">
        <f t="shared" si="1079"/>
        <v>3201.4</v>
      </c>
      <c r="S5549" s="11">
        <f t="shared" si="1081"/>
        <v>53241.3</v>
      </c>
      <c r="T5549" s="11">
        <f t="shared" si="1082"/>
        <v>53241.3</v>
      </c>
      <c r="U5549" s="11">
        <f t="shared" si="1083"/>
        <v>-15895.099999999991</v>
      </c>
      <c r="V5549" s="11">
        <f t="shared" si="1084"/>
        <v>48659.3</v>
      </c>
      <c r="W5549" s="12">
        <f t="shared" si="1089"/>
        <v>0.91393899097129483</v>
      </c>
      <c r="X5549" s="11">
        <f t="shared" si="1090"/>
        <v>4582</v>
      </c>
      <c r="Y5549" s="12">
        <f t="shared" si="1091"/>
        <v>8.6061009028705157E-2</v>
      </c>
      <c r="AG5549" s="61"/>
      <c r="AH5549" s="61"/>
      <c r="AI5549" s="61"/>
      <c r="AJ5549" s="61"/>
      <c r="AL5549" s="60"/>
    </row>
    <row r="5550" spans="1:38">
      <c r="A5550" s="1">
        <v>40247</v>
      </c>
      <c r="B5550" s="7" t="s">
        <v>59</v>
      </c>
      <c r="C5550" s="8" t="str">
        <f t="shared" si="1088"/>
        <v>Wed</v>
      </c>
      <c r="E5550" s="10">
        <v>7</v>
      </c>
      <c r="F5550" s="9">
        <v>23271.200000000001</v>
      </c>
      <c r="G5550" s="9">
        <v>7837.5</v>
      </c>
      <c r="H5550" s="101">
        <v>4428.1000000000004</v>
      </c>
      <c r="I5550" s="9">
        <v>742.8</v>
      </c>
      <c r="J5550" s="9">
        <v>381.1</v>
      </c>
      <c r="K5550" s="9">
        <v>3010.7</v>
      </c>
      <c r="L5550" s="16">
        <v>809</v>
      </c>
      <c r="M5550" s="16">
        <v>1223</v>
      </c>
      <c r="O5550" s="11">
        <f t="shared" si="1080"/>
        <v>41703.4</v>
      </c>
      <c r="P5550" s="11">
        <v>0</v>
      </c>
      <c r="Q5550" s="11">
        <f t="shared" si="1079"/>
        <v>3010.7</v>
      </c>
      <c r="S5550" s="11">
        <f t="shared" si="1081"/>
        <v>41703.4</v>
      </c>
      <c r="T5550" s="11">
        <f t="shared" si="1082"/>
        <v>41703.4</v>
      </c>
      <c r="U5550" s="11">
        <f t="shared" si="1083"/>
        <v>-11537.900000000001</v>
      </c>
      <c r="V5550" s="11">
        <f t="shared" si="1084"/>
        <v>39671.4</v>
      </c>
      <c r="W5550" s="12">
        <f t="shared" si="1089"/>
        <v>0.95127495599879142</v>
      </c>
      <c r="X5550" s="11">
        <f t="shared" si="1090"/>
        <v>2032</v>
      </c>
      <c r="Y5550" s="12">
        <f t="shared" si="1091"/>
        <v>4.8725044001208535E-2</v>
      </c>
      <c r="AG5550" s="61"/>
      <c r="AH5550" s="61"/>
      <c r="AI5550" s="61"/>
      <c r="AJ5550" s="61"/>
      <c r="AL5550" s="60"/>
    </row>
    <row r="5551" spans="1:38">
      <c r="A5551" s="1">
        <v>40248</v>
      </c>
      <c r="B5551" s="7" t="s">
        <v>59</v>
      </c>
      <c r="C5551" s="8" t="str">
        <f t="shared" si="1088"/>
        <v>Thur</v>
      </c>
      <c r="E5551" s="10">
        <v>5</v>
      </c>
      <c r="F5551" s="9">
        <v>20178.8</v>
      </c>
      <c r="G5551" s="9">
        <v>6746.3</v>
      </c>
      <c r="H5551" s="101">
        <v>3113.7</v>
      </c>
      <c r="I5551" s="9">
        <v>748.3</v>
      </c>
      <c r="J5551" s="9">
        <v>170.2</v>
      </c>
      <c r="K5551" s="9">
        <v>2749.6</v>
      </c>
      <c r="L5551" s="16">
        <v>119</v>
      </c>
      <c r="M5551" s="16">
        <v>1139</v>
      </c>
      <c r="O5551" s="11">
        <f t="shared" si="1080"/>
        <v>34964.9</v>
      </c>
      <c r="P5551" s="11">
        <v>0</v>
      </c>
      <c r="Q5551" s="11">
        <f t="shared" si="1079"/>
        <v>2749.6</v>
      </c>
      <c r="S5551" s="11">
        <f t="shared" si="1081"/>
        <v>34964.9</v>
      </c>
      <c r="T5551" s="11">
        <f t="shared" si="1082"/>
        <v>34964.9</v>
      </c>
      <c r="U5551" s="11">
        <f t="shared" si="1083"/>
        <v>-6738.5</v>
      </c>
      <c r="V5551" s="11">
        <f t="shared" si="1084"/>
        <v>33706.9</v>
      </c>
      <c r="W5551" s="12">
        <f t="shared" si="1089"/>
        <v>0.96402106112129593</v>
      </c>
      <c r="X5551" s="11">
        <f t="shared" si="1090"/>
        <v>1258</v>
      </c>
      <c r="Y5551" s="12">
        <f t="shared" si="1091"/>
        <v>3.597893887870407E-2</v>
      </c>
      <c r="AG5551" s="61"/>
      <c r="AH5551" s="61"/>
      <c r="AI5551" s="61"/>
      <c r="AJ5551" s="61"/>
      <c r="AL5551" s="60"/>
    </row>
    <row r="5552" spans="1:38">
      <c r="A5552" s="1">
        <v>40249</v>
      </c>
      <c r="B5552" s="7" t="s">
        <v>59</v>
      </c>
      <c r="C5552" s="8" t="str">
        <f t="shared" si="1088"/>
        <v>Fri</v>
      </c>
      <c r="E5552" s="10">
        <v>7</v>
      </c>
      <c r="F5552" s="9">
        <v>23115.8</v>
      </c>
      <c r="G5552" s="9">
        <v>7302.4</v>
      </c>
      <c r="H5552" s="101">
        <v>4025.8</v>
      </c>
      <c r="I5552" s="9">
        <v>591</v>
      </c>
      <c r="J5552" s="9">
        <v>314</v>
      </c>
      <c r="K5552" s="9">
        <v>3102</v>
      </c>
      <c r="L5552" s="16">
        <v>35</v>
      </c>
      <c r="M5552" s="16">
        <v>1090</v>
      </c>
      <c r="O5552" s="11">
        <f t="shared" si="1080"/>
        <v>39576</v>
      </c>
      <c r="P5552" s="11">
        <v>0</v>
      </c>
      <c r="Q5552" s="11">
        <f t="shared" si="1079"/>
        <v>3102</v>
      </c>
      <c r="S5552" s="11">
        <f t="shared" si="1081"/>
        <v>39576</v>
      </c>
      <c r="T5552" s="11">
        <f t="shared" si="1082"/>
        <v>39576</v>
      </c>
      <c r="U5552" s="11">
        <f t="shared" si="1083"/>
        <v>4611.0999999999985</v>
      </c>
      <c r="V5552" s="11">
        <f t="shared" si="1084"/>
        <v>38451</v>
      </c>
      <c r="W5552" s="12">
        <f t="shared" si="1089"/>
        <v>0.97157368101879926</v>
      </c>
      <c r="X5552" s="11">
        <f t="shared" si="1090"/>
        <v>1125</v>
      </c>
      <c r="Y5552" s="12">
        <f t="shared" si="1091"/>
        <v>2.8426318981200727E-2</v>
      </c>
      <c r="AG5552" s="61"/>
      <c r="AH5552" s="61"/>
      <c r="AI5552" s="61"/>
      <c r="AJ5552" s="61"/>
      <c r="AL5552" s="60"/>
    </row>
    <row r="5553" spans="1:38">
      <c r="A5553" s="1">
        <v>40250</v>
      </c>
      <c r="B5553" s="7" t="s">
        <v>59</v>
      </c>
      <c r="C5553" s="8" t="str">
        <f t="shared" si="1088"/>
        <v>Sat</v>
      </c>
      <c r="E5553" s="10">
        <v>9</v>
      </c>
      <c r="F5553" s="9">
        <v>22048.1</v>
      </c>
      <c r="G5553" s="9">
        <v>6938</v>
      </c>
      <c r="H5553" s="101">
        <v>3415.2</v>
      </c>
      <c r="I5553" s="9">
        <v>620</v>
      </c>
      <c r="J5553" s="9">
        <v>553.20000000000005</v>
      </c>
      <c r="K5553" s="9">
        <v>2906.2</v>
      </c>
      <c r="L5553" s="16">
        <v>314</v>
      </c>
      <c r="M5553" s="16">
        <v>1051</v>
      </c>
      <c r="O5553" s="11">
        <f t="shared" si="1080"/>
        <v>37845.699999999997</v>
      </c>
      <c r="P5553" s="11">
        <v>0</v>
      </c>
      <c r="Q5553" s="11">
        <f t="shared" si="1079"/>
        <v>2906.2</v>
      </c>
      <c r="S5553" s="11">
        <f t="shared" si="1081"/>
        <v>37845.699999999997</v>
      </c>
      <c r="T5553" s="11">
        <f t="shared" si="1082"/>
        <v>37845.699999999997</v>
      </c>
      <c r="U5553" s="11">
        <f t="shared" si="1083"/>
        <v>-1730.3000000000029</v>
      </c>
      <c r="V5553" s="11">
        <f t="shared" si="1084"/>
        <v>36480.699999999997</v>
      </c>
      <c r="W5553" s="12">
        <f t="shared" si="1089"/>
        <v>0.96393249431243178</v>
      </c>
      <c r="X5553" s="11">
        <f t="shared" si="1090"/>
        <v>1365</v>
      </c>
      <c r="Y5553" s="12">
        <f t="shared" si="1091"/>
        <v>3.606750568756821E-2</v>
      </c>
      <c r="AG5553" s="61"/>
      <c r="AH5553" s="61"/>
      <c r="AI5553" s="61"/>
      <c r="AJ5553" s="61"/>
      <c r="AL5553" s="60"/>
    </row>
    <row r="5554" spans="1:38">
      <c r="A5554" s="1">
        <v>40251</v>
      </c>
      <c r="B5554" s="7" t="s">
        <v>59</v>
      </c>
      <c r="C5554" s="8" t="str">
        <f t="shared" si="1088"/>
        <v>Sun</v>
      </c>
      <c r="E5554" s="10">
        <v>15</v>
      </c>
      <c r="F5554" s="9">
        <v>30883</v>
      </c>
      <c r="G5554" s="9">
        <v>10335.9</v>
      </c>
      <c r="H5554" s="101">
        <v>6872.8</v>
      </c>
      <c r="I5554" s="9">
        <v>742</v>
      </c>
      <c r="J5554" s="9">
        <v>2138.5</v>
      </c>
      <c r="K5554" s="9">
        <v>3461.4</v>
      </c>
      <c r="L5554" s="16">
        <v>3752</v>
      </c>
      <c r="M5554" s="16">
        <v>1113</v>
      </c>
      <c r="O5554" s="11">
        <f t="shared" si="1080"/>
        <v>59298.600000000006</v>
      </c>
      <c r="P5554" s="11">
        <v>0</v>
      </c>
      <c r="Q5554" s="11">
        <f t="shared" si="1079"/>
        <v>3461.4</v>
      </c>
      <c r="S5554" s="11">
        <f t="shared" si="1081"/>
        <v>59298.600000000006</v>
      </c>
      <c r="T5554" s="11">
        <f t="shared" si="1082"/>
        <v>59298.600000000006</v>
      </c>
      <c r="U5554" s="11">
        <f t="shared" si="1083"/>
        <v>21452.900000000009</v>
      </c>
      <c r="V5554" s="11">
        <f t="shared" si="1084"/>
        <v>54433.600000000006</v>
      </c>
      <c r="W5554" s="12">
        <f t="shared" si="1089"/>
        <v>0.91795759090433837</v>
      </c>
      <c r="X5554" s="11">
        <f t="shared" si="1090"/>
        <v>4865</v>
      </c>
      <c r="Y5554" s="12">
        <f t="shared" si="1091"/>
        <v>8.2042409095661614E-2</v>
      </c>
      <c r="AG5554" s="61"/>
      <c r="AH5554" s="61"/>
      <c r="AI5554" s="61"/>
      <c r="AJ5554" s="61"/>
      <c r="AL5554" s="60"/>
    </row>
    <row r="5555" spans="1:38">
      <c r="A5555" s="1">
        <v>40252</v>
      </c>
      <c r="B5555" s="7" t="s">
        <v>59</v>
      </c>
      <c r="C5555" s="8" t="str">
        <f t="shared" si="1088"/>
        <v>Mon</v>
      </c>
      <c r="E5555" s="10">
        <v>16</v>
      </c>
      <c r="F5555" s="9">
        <v>33633.800000000003</v>
      </c>
      <c r="G5555" s="9">
        <v>12322.9</v>
      </c>
      <c r="H5555" s="101">
        <v>8573</v>
      </c>
      <c r="I5555" s="9">
        <v>747</v>
      </c>
      <c r="J5555" s="9">
        <v>2447</v>
      </c>
      <c r="K5555" s="9">
        <v>3471.7</v>
      </c>
      <c r="L5555" s="16">
        <v>5934</v>
      </c>
      <c r="M5555" s="16">
        <v>1087</v>
      </c>
      <c r="O5555" s="11">
        <f t="shared" si="1080"/>
        <v>68216.399999999994</v>
      </c>
      <c r="P5555" s="11">
        <v>0</v>
      </c>
      <c r="Q5555" s="11">
        <f t="shared" si="1079"/>
        <v>3471.7</v>
      </c>
      <c r="S5555" s="11">
        <f t="shared" si="1081"/>
        <v>68216.399999999994</v>
      </c>
      <c r="T5555" s="11">
        <f t="shared" si="1082"/>
        <v>68216.399999999994</v>
      </c>
      <c r="U5555" s="11">
        <f t="shared" si="1083"/>
        <v>8917.7999999999884</v>
      </c>
      <c r="V5555" s="11">
        <f t="shared" si="1084"/>
        <v>61195.4</v>
      </c>
      <c r="W5555" s="12">
        <f t="shared" si="1089"/>
        <v>0.89707753560727344</v>
      </c>
      <c r="X5555" s="11">
        <f t="shared" si="1090"/>
        <v>7021</v>
      </c>
      <c r="Y5555" s="12">
        <f t="shared" si="1091"/>
        <v>0.10292246439272669</v>
      </c>
      <c r="AG5555" s="61"/>
      <c r="AH5555" s="61"/>
      <c r="AI5555" s="61"/>
      <c r="AJ5555" s="61"/>
      <c r="AL5555" s="60"/>
    </row>
    <row r="5556" spans="1:38">
      <c r="A5556" s="1">
        <v>40253</v>
      </c>
      <c r="B5556" s="7" t="s">
        <v>59</v>
      </c>
      <c r="C5556" s="8" t="str">
        <f t="shared" si="1088"/>
        <v>Tue</v>
      </c>
      <c r="E5556" s="10">
        <v>17</v>
      </c>
      <c r="F5556" s="9">
        <v>32239</v>
      </c>
      <c r="G5556" s="9">
        <v>11669</v>
      </c>
      <c r="H5556" s="101">
        <v>7688.1</v>
      </c>
      <c r="I5556" s="9">
        <v>948.1</v>
      </c>
      <c r="J5556" s="9">
        <v>2169</v>
      </c>
      <c r="K5556" s="9">
        <v>3533.2</v>
      </c>
      <c r="L5556" s="16">
        <v>5774</v>
      </c>
      <c r="M5556" s="16">
        <v>1185</v>
      </c>
      <c r="O5556" s="11">
        <f t="shared" si="1080"/>
        <v>65205.399999999994</v>
      </c>
      <c r="P5556" s="11">
        <v>0</v>
      </c>
      <c r="Q5556" s="11">
        <f t="shared" si="1079"/>
        <v>3533.2</v>
      </c>
      <c r="S5556" s="11">
        <f t="shared" si="1081"/>
        <v>65205.399999999994</v>
      </c>
      <c r="T5556" s="11">
        <f t="shared" si="1082"/>
        <v>65205.399999999994</v>
      </c>
      <c r="U5556" s="11">
        <f t="shared" si="1083"/>
        <v>-3011</v>
      </c>
      <c r="V5556" s="11">
        <f t="shared" si="1084"/>
        <v>58246.399999999994</v>
      </c>
      <c r="W5556" s="12">
        <f t="shared" si="1089"/>
        <v>0.89327571029393271</v>
      </c>
      <c r="X5556" s="11">
        <f t="shared" si="1090"/>
        <v>6959</v>
      </c>
      <c r="Y5556" s="12">
        <f t="shared" si="1091"/>
        <v>0.1067242897060673</v>
      </c>
      <c r="AG5556" s="61"/>
      <c r="AH5556" s="61"/>
      <c r="AI5556" s="61"/>
      <c r="AJ5556" s="61"/>
      <c r="AL5556" s="60"/>
    </row>
    <row r="5557" spans="1:38">
      <c r="A5557" s="1">
        <v>40254</v>
      </c>
      <c r="B5557" s="7" t="s">
        <v>59</v>
      </c>
      <c r="C5557" s="8" t="str">
        <f t="shared" si="1088"/>
        <v>Wed</v>
      </c>
      <c r="E5557" s="10">
        <v>11</v>
      </c>
      <c r="F5557" s="9">
        <v>29034.2</v>
      </c>
      <c r="G5557" s="9">
        <v>9366</v>
      </c>
      <c r="H5557" s="101">
        <v>6307.5</v>
      </c>
      <c r="I5557" s="9">
        <v>750.4</v>
      </c>
      <c r="J5557" s="9">
        <v>1172.4000000000001</v>
      </c>
      <c r="K5557" s="9">
        <v>3290.5</v>
      </c>
      <c r="L5557" s="16">
        <v>327</v>
      </c>
      <c r="M5557" s="16">
        <v>169</v>
      </c>
      <c r="O5557" s="11">
        <f t="shared" si="1080"/>
        <v>50417</v>
      </c>
      <c r="P5557" s="11">
        <v>0</v>
      </c>
      <c r="Q5557" s="11">
        <f t="shared" si="1079"/>
        <v>3290.5</v>
      </c>
      <c r="S5557" s="11">
        <f t="shared" si="1081"/>
        <v>50417</v>
      </c>
      <c r="T5557" s="11">
        <f t="shared" si="1082"/>
        <v>50417</v>
      </c>
      <c r="U5557" s="11">
        <f t="shared" si="1083"/>
        <v>-14788.399999999994</v>
      </c>
      <c r="V5557" s="11">
        <f t="shared" si="1084"/>
        <v>49921</v>
      </c>
      <c r="W5557" s="12">
        <f t="shared" si="1089"/>
        <v>0.9901620485153817</v>
      </c>
      <c r="X5557" s="11">
        <f t="shared" si="1090"/>
        <v>496</v>
      </c>
      <c r="Y5557" s="12">
        <f t="shared" si="1091"/>
        <v>9.837951484618284E-3</v>
      </c>
      <c r="AG5557" s="61"/>
      <c r="AH5557" s="61"/>
      <c r="AI5557" s="61"/>
      <c r="AJ5557" s="61"/>
      <c r="AL5557" s="60"/>
    </row>
    <row r="5558" spans="1:38">
      <c r="A5558" s="1">
        <v>40255</v>
      </c>
      <c r="B5558" s="7" t="s">
        <v>59</v>
      </c>
      <c r="C5558" s="8" t="str">
        <f t="shared" si="1088"/>
        <v>Thur</v>
      </c>
      <c r="E5558" s="10">
        <v>9</v>
      </c>
      <c r="F5558" s="9">
        <v>26358.3</v>
      </c>
      <c r="G5558" s="9">
        <v>8668.4</v>
      </c>
      <c r="H5558" s="101">
        <v>5502.1</v>
      </c>
      <c r="I5558" s="9">
        <v>716.3</v>
      </c>
      <c r="J5558" s="9">
        <v>803.7</v>
      </c>
      <c r="K5558" s="9">
        <v>3008.1</v>
      </c>
      <c r="L5558" s="16">
        <v>0</v>
      </c>
      <c r="M5558" s="16">
        <v>1</v>
      </c>
      <c r="O5558" s="11">
        <f t="shared" si="1080"/>
        <v>45057.899999999994</v>
      </c>
      <c r="P5558" s="11">
        <v>0</v>
      </c>
      <c r="Q5558" s="11">
        <f t="shared" si="1079"/>
        <v>3008.1</v>
      </c>
      <c r="S5558" s="11">
        <f t="shared" si="1081"/>
        <v>45057.899999999994</v>
      </c>
      <c r="T5558" s="11">
        <f t="shared" si="1082"/>
        <v>45057.899999999994</v>
      </c>
      <c r="U5558" s="11">
        <f t="shared" si="1083"/>
        <v>-5359.1000000000058</v>
      </c>
      <c r="V5558" s="11">
        <f t="shared" si="1084"/>
        <v>45056.899999999994</v>
      </c>
      <c r="W5558" s="12">
        <f t="shared" si="1089"/>
        <v>0.99997780633362854</v>
      </c>
      <c r="X5558" s="11">
        <f t="shared" si="1090"/>
        <v>1</v>
      </c>
      <c r="Y5558" s="12">
        <f t="shared" si="1091"/>
        <v>2.2193666371490908E-5</v>
      </c>
      <c r="AG5558" s="61"/>
      <c r="AH5558" s="61"/>
      <c r="AI5558" s="61"/>
      <c r="AJ5558" s="61"/>
      <c r="AL5558" s="60"/>
    </row>
    <row r="5559" spans="1:38">
      <c r="A5559" s="1">
        <v>40256</v>
      </c>
      <c r="B5559" s="7" t="s">
        <v>59</v>
      </c>
      <c r="C5559" s="8" t="str">
        <f t="shared" si="1088"/>
        <v>Fri</v>
      </c>
      <c r="E5559" s="10">
        <v>7</v>
      </c>
      <c r="F5559" s="9">
        <v>23194.6</v>
      </c>
      <c r="G5559" s="9">
        <v>7603.8</v>
      </c>
      <c r="H5559" s="101">
        <v>4073.4</v>
      </c>
      <c r="I5559" s="9">
        <v>696.1</v>
      </c>
      <c r="J5559" s="9">
        <v>536.20000000000005</v>
      </c>
      <c r="K5559" s="9">
        <v>2973.1</v>
      </c>
      <c r="L5559" s="16">
        <v>0</v>
      </c>
      <c r="M5559" s="16">
        <v>0</v>
      </c>
      <c r="O5559" s="11">
        <f t="shared" si="1080"/>
        <v>39077.19999999999</v>
      </c>
      <c r="P5559" s="11">
        <v>0</v>
      </c>
      <c r="Q5559" s="11">
        <f t="shared" si="1079"/>
        <v>2973.1</v>
      </c>
      <c r="S5559" s="11">
        <f t="shared" si="1081"/>
        <v>39077.19999999999</v>
      </c>
      <c r="T5559" s="11">
        <f t="shared" si="1082"/>
        <v>39077.19999999999</v>
      </c>
      <c r="U5559" s="11">
        <f t="shared" si="1083"/>
        <v>-5980.7000000000044</v>
      </c>
      <c r="V5559" s="11">
        <f t="shared" si="1084"/>
        <v>39077.19999999999</v>
      </c>
      <c r="W5559" s="12">
        <f t="shared" si="1089"/>
        <v>1</v>
      </c>
      <c r="X5559" s="11">
        <f t="shared" si="1090"/>
        <v>0</v>
      </c>
      <c r="Y5559" s="12">
        <f t="shared" si="1091"/>
        <v>0</v>
      </c>
      <c r="AG5559" s="61"/>
      <c r="AH5559" s="61"/>
      <c r="AI5559" s="61"/>
      <c r="AJ5559" s="61"/>
      <c r="AL5559" s="60"/>
    </row>
    <row r="5560" spans="1:38">
      <c r="A5560" s="1">
        <v>40257</v>
      </c>
      <c r="B5560" s="7" t="s">
        <v>59</v>
      </c>
      <c r="C5560" s="8" t="str">
        <f t="shared" si="1088"/>
        <v>Sat</v>
      </c>
      <c r="E5560" s="10">
        <v>3</v>
      </c>
      <c r="F5560" s="9">
        <v>18286.400000000001</v>
      </c>
      <c r="G5560" s="9">
        <v>6022.2</v>
      </c>
      <c r="H5560" s="101">
        <v>1732.5</v>
      </c>
      <c r="I5560" s="9">
        <v>695.5</v>
      </c>
      <c r="J5560" s="9">
        <v>149.69999999999999</v>
      </c>
      <c r="K5560" s="9">
        <v>2716.3</v>
      </c>
      <c r="L5560" s="16">
        <v>0</v>
      </c>
      <c r="M5560" s="16">
        <v>0</v>
      </c>
      <c r="O5560" s="11">
        <f t="shared" si="1080"/>
        <v>29602.600000000002</v>
      </c>
      <c r="P5560" s="11">
        <v>0</v>
      </c>
      <c r="Q5560" s="11">
        <f t="shared" si="1079"/>
        <v>2716.3</v>
      </c>
      <c r="S5560" s="11">
        <f t="shared" si="1081"/>
        <v>29602.600000000002</v>
      </c>
      <c r="T5560" s="11">
        <f t="shared" si="1082"/>
        <v>29602.600000000002</v>
      </c>
      <c r="U5560" s="11">
        <f t="shared" si="1083"/>
        <v>-9474.5999999999876</v>
      </c>
      <c r="V5560" s="11">
        <f t="shared" si="1084"/>
        <v>29602.600000000002</v>
      </c>
      <c r="W5560" s="12">
        <f t="shared" si="1089"/>
        <v>1</v>
      </c>
      <c r="X5560" s="11">
        <f t="shared" si="1090"/>
        <v>0</v>
      </c>
      <c r="Y5560" s="12">
        <f t="shared" si="1091"/>
        <v>0</v>
      </c>
      <c r="AG5560" s="61"/>
      <c r="AH5560" s="61"/>
      <c r="AI5560" s="61"/>
      <c r="AJ5560" s="61"/>
      <c r="AL5560" s="60"/>
    </row>
    <row r="5561" spans="1:38">
      <c r="A5561" s="1">
        <v>40258</v>
      </c>
      <c r="B5561" s="7" t="s">
        <v>59</v>
      </c>
      <c r="C5561" s="8" t="str">
        <f t="shared" si="1088"/>
        <v>Sun</v>
      </c>
      <c r="E5561" s="10">
        <v>1</v>
      </c>
      <c r="F5561" s="9">
        <v>16982</v>
      </c>
      <c r="G5561" s="9">
        <v>5765.2</v>
      </c>
      <c r="H5561" s="101">
        <v>1563.8</v>
      </c>
      <c r="I5561" s="9">
        <v>685.6</v>
      </c>
      <c r="J5561" s="9">
        <v>195.7</v>
      </c>
      <c r="K5561" s="9">
        <v>2293.4</v>
      </c>
      <c r="L5561" s="16">
        <v>0</v>
      </c>
      <c r="M5561" s="16">
        <v>0</v>
      </c>
      <c r="O5561" s="11">
        <f t="shared" si="1080"/>
        <v>27485.7</v>
      </c>
      <c r="P5561" s="11">
        <v>0</v>
      </c>
      <c r="Q5561" s="11">
        <f t="shared" si="1079"/>
        <v>2293.4</v>
      </c>
      <c r="S5561" s="11">
        <f t="shared" si="1081"/>
        <v>27485.7</v>
      </c>
      <c r="T5561" s="11">
        <f t="shared" si="1082"/>
        <v>27485.7</v>
      </c>
      <c r="U5561" s="11">
        <f t="shared" si="1083"/>
        <v>-2116.9000000000015</v>
      </c>
      <c r="V5561" s="11">
        <f t="shared" si="1084"/>
        <v>27485.7</v>
      </c>
      <c r="W5561" s="12">
        <f t="shared" si="1089"/>
        <v>1</v>
      </c>
      <c r="X5561" s="11">
        <f t="shared" si="1090"/>
        <v>0</v>
      </c>
      <c r="Y5561" s="12">
        <f t="shared" si="1091"/>
        <v>0</v>
      </c>
      <c r="AG5561" s="61"/>
      <c r="AH5561" s="61"/>
      <c r="AI5561" s="61"/>
      <c r="AJ5561" s="61"/>
      <c r="AL5561" s="60"/>
    </row>
    <row r="5562" spans="1:38">
      <c r="A5562" s="1">
        <v>40259</v>
      </c>
      <c r="B5562" s="7" t="s">
        <v>59</v>
      </c>
      <c r="C5562" s="8" t="str">
        <f t="shared" si="1088"/>
        <v>Mon</v>
      </c>
      <c r="E5562" s="10">
        <v>6</v>
      </c>
      <c r="F5562" s="9">
        <v>19373.400000000001</v>
      </c>
      <c r="G5562" s="9">
        <v>8751.4</v>
      </c>
      <c r="H5562" s="101">
        <v>5657</v>
      </c>
      <c r="I5562" s="9">
        <v>776.8</v>
      </c>
      <c r="J5562" s="9">
        <v>2303.1999999999998</v>
      </c>
      <c r="K5562" s="9">
        <v>3062</v>
      </c>
      <c r="L5562" s="16">
        <v>0</v>
      </c>
      <c r="M5562" s="16">
        <v>0</v>
      </c>
      <c r="O5562" s="11">
        <f t="shared" si="1080"/>
        <v>39923.800000000003</v>
      </c>
      <c r="P5562" s="11">
        <v>0</v>
      </c>
      <c r="Q5562" s="11">
        <f t="shared" si="1079"/>
        <v>3062</v>
      </c>
      <c r="S5562" s="11">
        <f t="shared" si="1081"/>
        <v>39923.800000000003</v>
      </c>
      <c r="T5562" s="11">
        <f t="shared" si="1082"/>
        <v>39923.800000000003</v>
      </c>
      <c r="U5562" s="11">
        <f t="shared" si="1083"/>
        <v>12438.100000000002</v>
      </c>
      <c r="V5562" s="11">
        <f t="shared" si="1084"/>
        <v>39923.800000000003</v>
      </c>
      <c r="W5562" s="12">
        <f t="shared" si="1089"/>
        <v>1</v>
      </c>
      <c r="X5562" s="11">
        <f t="shared" si="1090"/>
        <v>0</v>
      </c>
      <c r="Y5562" s="12">
        <f t="shared" si="1091"/>
        <v>0</v>
      </c>
      <c r="AG5562" s="61"/>
      <c r="AH5562" s="61"/>
      <c r="AI5562" s="61"/>
      <c r="AJ5562" s="61"/>
      <c r="AL5562" s="60"/>
    </row>
    <row r="5563" spans="1:38">
      <c r="A5563" s="1">
        <v>40260</v>
      </c>
      <c r="B5563" s="7" t="s">
        <v>59</v>
      </c>
      <c r="C5563" s="8" t="str">
        <f t="shared" si="1088"/>
        <v>Tue</v>
      </c>
      <c r="E5563" s="10">
        <v>14</v>
      </c>
      <c r="F5563" s="9">
        <v>23053.8</v>
      </c>
      <c r="G5563" s="9">
        <v>12972</v>
      </c>
      <c r="H5563" s="101">
        <v>10287.1</v>
      </c>
      <c r="I5563" s="9">
        <v>966.4</v>
      </c>
      <c r="J5563" s="9">
        <v>3528.8</v>
      </c>
      <c r="K5563" s="9">
        <v>3084.5</v>
      </c>
      <c r="L5563" s="16">
        <v>0</v>
      </c>
      <c r="M5563" s="16">
        <v>0</v>
      </c>
      <c r="O5563" s="11">
        <f t="shared" si="1080"/>
        <v>53892.600000000006</v>
      </c>
      <c r="P5563" s="11">
        <v>0</v>
      </c>
      <c r="Q5563" s="11">
        <f t="shared" si="1079"/>
        <v>3084.5</v>
      </c>
      <c r="S5563" s="11">
        <f t="shared" si="1081"/>
        <v>53892.600000000006</v>
      </c>
      <c r="T5563" s="11">
        <f t="shared" si="1082"/>
        <v>53892.600000000006</v>
      </c>
      <c r="U5563" s="11">
        <f t="shared" si="1083"/>
        <v>13968.800000000003</v>
      </c>
      <c r="V5563" s="11">
        <f t="shared" si="1084"/>
        <v>53892.600000000006</v>
      </c>
      <c r="W5563" s="12">
        <f t="shared" si="1089"/>
        <v>1</v>
      </c>
      <c r="X5563" s="11">
        <f t="shared" si="1090"/>
        <v>0</v>
      </c>
      <c r="Y5563" s="12">
        <f t="shared" si="1091"/>
        <v>0</v>
      </c>
      <c r="AG5563" s="61"/>
      <c r="AH5563" s="61"/>
      <c r="AI5563" s="61"/>
      <c r="AJ5563" s="61"/>
      <c r="AL5563" s="60"/>
    </row>
    <row r="5564" spans="1:38">
      <c r="A5564" s="1">
        <v>40261</v>
      </c>
      <c r="B5564" s="7" t="s">
        <v>59</v>
      </c>
      <c r="C5564" s="8" t="str">
        <f t="shared" si="1088"/>
        <v>Wed</v>
      </c>
      <c r="E5564" s="10">
        <v>7</v>
      </c>
      <c r="F5564" s="9">
        <v>15514.3</v>
      </c>
      <c r="G5564" s="9">
        <v>11806.1</v>
      </c>
      <c r="H5564" s="101">
        <v>9078.9</v>
      </c>
      <c r="I5564" s="9">
        <v>794.5</v>
      </c>
      <c r="J5564" s="9">
        <v>1323.2</v>
      </c>
      <c r="K5564" s="9">
        <v>2981.1</v>
      </c>
      <c r="L5564" s="16">
        <v>0</v>
      </c>
      <c r="M5564" s="16">
        <v>0</v>
      </c>
      <c r="O5564" s="11">
        <f t="shared" si="1080"/>
        <v>41498.1</v>
      </c>
      <c r="P5564" s="11">
        <v>0</v>
      </c>
      <c r="Q5564" s="11">
        <f t="shared" si="1079"/>
        <v>2981.1</v>
      </c>
      <c r="S5564" s="11">
        <f t="shared" si="1081"/>
        <v>41498.1</v>
      </c>
      <c r="T5564" s="11">
        <f t="shared" si="1082"/>
        <v>41498.1</v>
      </c>
      <c r="U5564" s="11">
        <f t="shared" si="1083"/>
        <v>-12394.500000000007</v>
      </c>
      <c r="V5564" s="11">
        <f t="shared" si="1084"/>
        <v>41498.1</v>
      </c>
      <c r="W5564" s="12">
        <f t="shared" si="1089"/>
        <v>1</v>
      </c>
      <c r="X5564" s="11">
        <f t="shared" si="1090"/>
        <v>0</v>
      </c>
      <c r="Y5564" s="12">
        <f t="shared" si="1091"/>
        <v>0</v>
      </c>
      <c r="AG5564" s="61"/>
      <c r="AH5564" s="61"/>
      <c r="AI5564" s="61"/>
      <c r="AJ5564" s="61"/>
      <c r="AL5564" s="60"/>
    </row>
    <row r="5565" spans="1:38">
      <c r="A5565" s="1">
        <v>40262</v>
      </c>
      <c r="B5565" s="7" t="s">
        <v>59</v>
      </c>
      <c r="C5565" s="8" t="str">
        <f t="shared" si="1088"/>
        <v>Thur</v>
      </c>
      <c r="E5565" s="10">
        <v>2</v>
      </c>
      <c r="F5565" s="9">
        <v>10509.2</v>
      </c>
      <c r="G5565" s="9">
        <v>10809.9</v>
      </c>
      <c r="H5565" s="101">
        <v>7501.5</v>
      </c>
      <c r="I5565" s="9">
        <v>742.3</v>
      </c>
      <c r="J5565" s="9">
        <v>584.70000000000005</v>
      </c>
      <c r="K5565" s="9">
        <v>2992.5</v>
      </c>
      <c r="L5565" s="16">
        <v>0</v>
      </c>
      <c r="M5565" s="16">
        <v>0</v>
      </c>
      <c r="O5565" s="11">
        <f t="shared" si="1080"/>
        <v>33140.1</v>
      </c>
      <c r="P5565" s="11">
        <v>0</v>
      </c>
      <c r="Q5565" s="11">
        <f t="shared" si="1079"/>
        <v>2992.5</v>
      </c>
      <c r="S5565" s="11">
        <f t="shared" si="1081"/>
        <v>33140.1</v>
      </c>
      <c r="T5565" s="11">
        <f t="shared" si="1082"/>
        <v>33140.1</v>
      </c>
      <c r="U5565" s="11">
        <f t="shared" si="1083"/>
        <v>-8358</v>
      </c>
      <c r="V5565" s="11">
        <f t="shared" si="1084"/>
        <v>33140.1</v>
      </c>
      <c r="W5565" s="12">
        <f t="shared" si="1089"/>
        <v>1</v>
      </c>
      <c r="X5565" s="11">
        <f t="shared" si="1090"/>
        <v>0</v>
      </c>
      <c r="Y5565" s="12">
        <f t="shared" si="1091"/>
        <v>0</v>
      </c>
      <c r="AH5565" s="61"/>
      <c r="AI5565" s="61"/>
      <c r="AJ5565" s="61"/>
      <c r="AL5565" s="60"/>
    </row>
    <row r="5566" spans="1:38">
      <c r="A5566" s="1">
        <v>40263</v>
      </c>
      <c r="B5566" s="7" t="s">
        <v>59</v>
      </c>
      <c r="C5566" s="8" t="str">
        <f t="shared" si="1088"/>
        <v>Fri</v>
      </c>
      <c r="E5566" s="10">
        <v>22</v>
      </c>
      <c r="F5566" s="9">
        <v>37739.800000000003</v>
      </c>
      <c r="G5566" s="9">
        <v>15963.9</v>
      </c>
      <c r="H5566" s="101">
        <v>13881.5</v>
      </c>
      <c r="I5566" s="9">
        <v>2158.9</v>
      </c>
      <c r="J5566" s="9">
        <v>2934.4</v>
      </c>
      <c r="K5566" s="9">
        <v>3634.1</v>
      </c>
      <c r="L5566" s="16">
        <v>0</v>
      </c>
      <c r="M5566" s="16">
        <v>0</v>
      </c>
      <c r="O5566" s="11">
        <f t="shared" si="1080"/>
        <v>76312.600000000006</v>
      </c>
      <c r="P5566" s="11">
        <v>0</v>
      </c>
      <c r="Q5566" s="11">
        <f t="shared" si="1079"/>
        <v>3634.1</v>
      </c>
      <c r="S5566" s="11">
        <f t="shared" si="1081"/>
        <v>76312.600000000006</v>
      </c>
      <c r="T5566" s="11">
        <f t="shared" si="1082"/>
        <v>76312.600000000006</v>
      </c>
      <c r="U5566" s="11">
        <f t="shared" si="1083"/>
        <v>43172.500000000007</v>
      </c>
      <c r="V5566" s="11">
        <f t="shared" si="1084"/>
        <v>76312.600000000006</v>
      </c>
      <c r="W5566" s="12">
        <f t="shared" si="1089"/>
        <v>1</v>
      </c>
      <c r="X5566" s="11">
        <f t="shared" si="1090"/>
        <v>0</v>
      </c>
      <c r="Y5566" s="12">
        <f t="shared" si="1091"/>
        <v>0</v>
      </c>
      <c r="AG5566" s="61"/>
      <c r="AH5566" s="61"/>
      <c r="AI5566" s="61"/>
      <c r="AJ5566" s="61"/>
      <c r="AL5566" s="60"/>
    </row>
    <row r="5567" spans="1:38">
      <c r="A5567" s="1">
        <v>40264</v>
      </c>
      <c r="B5567" s="7" t="s">
        <v>59</v>
      </c>
      <c r="C5567" s="8" t="str">
        <f t="shared" si="1088"/>
        <v>Sat</v>
      </c>
      <c r="E5567" s="10">
        <v>23</v>
      </c>
      <c r="F5567" s="9">
        <v>33739.699999999997</v>
      </c>
      <c r="G5567" s="9">
        <v>14999.8</v>
      </c>
      <c r="H5567" s="101">
        <v>11911.1</v>
      </c>
      <c r="I5567" s="9">
        <v>1654.8</v>
      </c>
      <c r="J5567" s="9">
        <v>2542.4</v>
      </c>
      <c r="K5567" s="9">
        <v>3504.7</v>
      </c>
      <c r="L5567" s="16">
        <v>0</v>
      </c>
      <c r="M5567" s="16">
        <v>0</v>
      </c>
      <c r="O5567" s="11">
        <f t="shared" si="1080"/>
        <v>68352.5</v>
      </c>
      <c r="P5567" s="11">
        <v>0</v>
      </c>
      <c r="Q5567" s="11">
        <f t="shared" si="1079"/>
        <v>3504.7</v>
      </c>
      <c r="S5567" s="11">
        <f t="shared" si="1081"/>
        <v>68352.5</v>
      </c>
      <c r="T5567" s="11">
        <f t="shared" si="1082"/>
        <v>68352.5</v>
      </c>
      <c r="U5567" s="11">
        <f t="shared" si="1083"/>
        <v>-7960.1000000000058</v>
      </c>
      <c r="V5567" s="11">
        <f t="shared" si="1084"/>
        <v>68352.5</v>
      </c>
      <c r="W5567" s="12">
        <f t="shared" si="1089"/>
        <v>1</v>
      </c>
      <c r="X5567" s="11">
        <f t="shared" si="1090"/>
        <v>0</v>
      </c>
      <c r="Y5567" s="12">
        <f t="shared" si="1091"/>
        <v>0</v>
      </c>
      <c r="AG5567" s="61"/>
      <c r="AH5567" s="61"/>
      <c r="AI5567" s="61"/>
      <c r="AJ5567" s="61"/>
      <c r="AL5567" s="60"/>
    </row>
    <row r="5568" spans="1:38">
      <c r="A5568" s="1">
        <v>40265</v>
      </c>
      <c r="B5568" s="7" t="s">
        <v>59</v>
      </c>
      <c r="C5568" s="8" t="str">
        <f t="shared" si="1088"/>
        <v>Sun</v>
      </c>
      <c r="E5568" s="10">
        <v>8</v>
      </c>
      <c r="F5568" s="9">
        <v>18984.599999999999</v>
      </c>
      <c r="G5568" s="9">
        <v>12332.6</v>
      </c>
      <c r="H5568" s="101">
        <v>8873.9</v>
      </c>
      <c r="I5568" s="9">
        <v>886.1</v>
      </c>
      <c r="J5568" s="9">
        <v>1482.2</v>
      </c>
      <c r="K5568" s="9">
        <v>2943.1</v>
      </c>
      <c r="L5568" s="16">
        <v>0</v>
      </c>
      <c r="M5568" s="16">
        <v>0</v>
      </c>
      <c r="O5568" s="11">
        <f t="shared" si="1080"/>
        <v>45502.499999999993</v>
      </c>
      <c r="P5568" s="11">
        <v>0</v>
      </c>
      <c r="Q5568" s="11">
        <f t="shared" si="1079"/>
        <v>2943.1</v>
      </c>
      <c r="S5568" s="11">
        <f t="shared" si="1081"/>
        <v>45502.499999999993</v>
      </c>
      <c r="T5568" s="11">
        <f t="shared" si="1082"/>
        <v>45502.499999999993</v>
      </c>
      <c r="U5568" s="11">
        <f t="shared" si="1083"/>
        <v>-22850.000000000007</v>
      </c>
      <c r="V5568" s="11">
        <f t="shared" si="1084"/>
        <v>45502.499999999993</v>
      </c>
      <c r="W5568" s="12">
        <f t="shared" si="1089"/>
        <v>1</v>
      </c>
      <c r="X5568" s="11">
        <f t="shared" si="1090"/>
        <v>0</v>
      </c>
      <c r="Y5568" s="12">
        <f t="shared" si="1091"/>
        <v>0</v>
      </c>
      <c r="AG5568" s="61"/>
      <c r="AH5568" s="61"/>
      <c r="AI5568" s="61"/>
      <c r="AJ5568" s="61"/>
      <c r="AL5568" s="60"/>
    </row>
    <row r="5569" spans="1:38">
      <c r="A5569" s="1">
        <v>40266</v>
      </c>
      <c r="B5569" s="7" t="s">
        <v>59</v>
      </c>
      <c r="C5569" s="8" t="str">
        <f t="shared" si="1088"/>
        <v>Mon</v>
      </c>
      <c r="E5569" s="10">
        <v>10</v>
      </c>
      <c r="F5569" s="9">
        <v>20249</v>
      </c>
      <c r="G5569" s="9">
        <v>13209.3</v>
      </c>
      <c r="H5569" s="101">
        <v>10243.6</v>
      </c>
      <c r="I5569" s="9">
        <v>861</v>
      </c>
      <c r="J5569" s="9">
        <v>1591.1</v>
      </c>
      <c r="K5569" s="9">
        <v>3097.3</v>
      </c>
      <c r="L5569" s="16">
        <v>0</v>
      </c>
      <c r="M5569" s="16">
        <v>0</v>
      </c>
      <c r="O5569" s="11">
        <f t="shared" si="1080"/>
        <v>49251.3</v>
      </c>
      <c r="P5569" s="11">
        <v>0</v>
      </c>
      <c r="Q5569" s="11">
        <f t="shared" si="1079"/>
        <v>3097.3</v>
      </c>
      <c r="S5569" s="11">
        <f t="shared" si="1081"/>
        <v>49251.3</v>
      </c>
      <c r="T5569" s="11">
        <f t="shared" si="1082"/>
        <v>49251.3</v>
      </c>
      <c r="U5569" s="11">
        <f t="shared" si="1083"/>
        <v>3748.8000000000102</v>
      </c>
      <c r="V5569" s="11">
        <f t="shared" si="1084"/>
        <v>49251.3</v>
      </c>
      <c r="W5569" s="12">
        <f t="shared" si="1089"/>
        <v>1</v>
      </c>
      <c r="X5569" s="11">
        <f t="shared" si="1090"/>
        <v>0</v>
      </c>
      <c r="Y5569" s="12">
        <f t="shared" si="1091"/>
        <v>0</v>
      </c>
      <c r="AG5569" s="61"/>
      <c r="AH5569" s="61"/>
      <c r="AI5569" s="61"/>
      <c r="AJ5569" s="61"/>
      <c r="AL5569" s="60"/>
    </row>
    <row r="5570" spans="1:38">
      <c r="A5570" s="1">
        <v>40267</v>
      </c>
      <c r="B5570" s="7" t="s">
        <v>59</v>
      </c>
      <c r="C5570" s="8" t="str">
        <f t="shared" si="1088"/>
        <v>Tue</v>
      </c>
      <c r="E5570" s="10">
        <v>8</v>
      </c>
      <c r="F5570" s="9">
        <v>17559.2</v>
      </c>
      <c r="G5570" s="9">
        <v>12361.7</v>
      </c>
      <c r="H5570" s="101">
        <v>9604.7999999999993</v>
      </c>
      <c r="I5570" s="9">
        <v>823</v>
      </c>
      <c r="J5570" s="9">
        <v>1231.5999999999999</v>
      </c>
      <c r="K5570" s="9">
        <v>3212.7</v>
      </c>
      <c r="L5570" s="16">
        <v>0</v>
      </c>
      <c r="M5570" s="16">
        <v>0</v>
      </c>
      <c r="O5570" s="11">
        <f t="shared" si="1080"/>
        <v>44792.999999999993</v>
      </c>
      <c r="P5570" s="11">
        <v>0</v>
      </c>
      <c r="Q5570" s="11">
        <f t="shared" si="1079"/>
        <v>3212.7</v>
      </c>
      <c r="S5570" s="11">
        <f t="shared" si="1081"/>
        <v>44792.999999999993</v>
      </c>
      <c r="T5570" s="11">
        <f t="shared" si="1082"/>
        <v>44792.999999999993</v>
      </c>
      <c r="U5570" s="11">
        <f t="shared" si="1083"/>
        <v>-4458.3000000000102</v>
      </c>
      <c r="V5570" s="11">
        <f t="shared" si="1084"/>
        <v>44792.999999999993</v>
      </c>
      <c r="W5570" s="12">
        <f t="shared" si="1089"/>
        <v>1</v>
      </c>
      <c r="X5570" s="11">
        <f t="shared" si="1090"/>
        <v>0</v>
      </c>
      <c r="Y5570" s="12">
        <f t="shared" si="1091"/>
        <v>0</v>
      </c>
      <c r="AG5570" s="61"/>
      <c r="AH5570" s="61"/>
      <c r="AI5570" s="61"/>
      <c r="AJ5570" s="61"/>
      <c r="AL5570" s="60"/>
    </row>
    <row r="5571" spans="1:38">
      <c r="A5571" s="1">
        <v>40268</v>
      </c>
      <c r="B5571" s="7" t="s">
        <v>59</v>
      </c>
      <c r="C5571" s="8" t="str">
        <f t="shared" si="1088"/>
        <v>Wed</v>
      </c>
      <c r="E5571" s="10">
        <v>5</v>
      </c>
      <c r="F5571" s="9">
        <v>13419.9</v>
      </c>
      <c r="G5571" s="9">
        <v>11208.5</v>
      </c>
      <c r="H5571" s="101">
        <v>8467</v>
      </c>
      <c r="I5571" s="9">
        <v>759.3</v>
      </c>
      <c r="J5571" s="9">
        <v>763.9</v>
      </c>
      <c r="K5571" s="9">
        <v>2984.9</v>
      </c>
      <c r="L5571" s="16">
        <v>0</v>
      </c>
      <c r="M5571" s="16">
        <v>0</v>
      </c>
      <c r="O5571" s="11">
        <f t="shared" si="1080"/>
        <v>37603.500000000007</v>
      </c>
      <c r="P5571" s="11">
        <v>0</v>
      </c>
      <c r="Q5571" s="11">
        <f t="shared" si="1079"/>
        <v>2984.9</v>
      </c>
      <c r="S5571" s="11">
        <f t="shared" si="1081"/>
        <v>37603.500000000007</v>
      </c>
      <c r="T5571" s="11">
        <f t="shared" si="1082"/>
        <v>37603.500000000007</v>
      </c>
      <c r="U5571" s="11">
        <f t="shared" si="1083"/>
        <v>-7189.4999999999854</v>
      </c>
      <c r="V5571" s="11">
        <f t="shared" si="1084"/>
        <v>37603.500000000007</v>
      </c>
      <c r="W5571" s="12">
        <f t="shared" si="1089"/>
        <v>1</v>
      </c>
      <c r="X5571" s="11">
        <f t="shared" si="1090"/>
        <v>0</v>
      </c>
      <c r="Y5571" s="12">
        <f t="shared" si="1091"/>
        <v>0</v>
      </c>
      <c r="AG5571" s="61"/>
      <c r="AH5571" s="61"/>
      <c r="AI5571" s="61"/>
      <c r="AJ5571" s="61"/>
      <c r="AL5571" s="60"/>
    </row>
    <row r="5572" spans="1:38">
      <c r="A5572" s="1">
        <v>40269</v>
      </c>
      <c r="B5572" s="7" t="s">
        <v>60</v>
      </c>
      <c r="C5572" s="8" t="str">
        <f t="shared" si="1088"/>
        <v>Thur</v>
      </c>
      <c r="E5572" s="10">
        <v>2</v>
      </c>
      <c r="F5572" s="9">
        <v>8837.5</v>
      </c>
      <c r="G5572" s="9">
        <v>9677</v>
      </c>
      <c r="H5572" s="101">
        <v>6823.6</v>
      </c>
      <c r="I5572" s="9">
        <v>717</v>
      </c>
      <c r="J5572" s="9">
        <v>289</v>
      </c>
      <c r="K5572" s="9">
        <v>2730</v>
      </c>
      <c r="L5572" s="16">
        <v>0</v>
      </c>
      <c r="M5572" s="16">
        <v>0</v>
      </c>
      <c r="O5572" s="11">
        <f t="shared" si="1080"/>
        <v>29074.1</v>
      </c>
      <c r="P5572" s="11">
        <v>0</v>
      </c>
      <c r="Q5572" s="11">
        <f t="shared" ref="Q5572:Q5635" si="1092">K5572-P5572</f>
        <v>2730</v>
      </c>
      <c r="S5572" s="11">
        <f t="shared" si="1081"/>
        <v>29074.1</v>
      </c>
      <c r="T5572" s="11">
        <f t="shared" si="1082"/>
        <v>29074.1</v>
      </c>
      <c r="U5572" s="11">
        <f t="shared" si="1083"/>
        <v>-8529.4000000000087</v>
      </c>
      <c r="V5572" s="11">
        <f t="shared" si="1084"/>
        <v>29074.1</v>
      </c>
      <c r="W5572" s="12">
        <f t="shared" ref="W5572:W5601" si="1093">V5572/S5572</f>
        <v>1</v>
      </c>
      <c r="X5572" s="11">
        <f t="shared" ref="X5572:X5601" si="1094">SUM(L5572:M5572)</f>
        <v>0</v>
      </c>
      <c r="Y5572" s="12">
        <f t="shared" ref="Y5572:Y5601" si="1095">X5572/S5572</f>
        <v>0</v>
      </c>
      <c r="AA5572" s="9">
        <f>INTERCEPT(T5572:T5601,E5572:E5601)</f>
        <v>23941.527857676498</v>
      </c>
      <c r="AB5572" s="9">
        <f>SLOPE(T5572:T5601,E5572:E5601)</f>
        <v>1069.9117202091893</v>
      </c>
      <c r="AC5572" s="12">
        <f>RSQ(T5572:T5601,E5572:E5601)</f>
        <v>0.88792403769799955</v>
      </c>
      <c r="AD5572" s="9">
        <f>AA5572+(AB5572*55)</f>
        <v>82786.672469181911</v>
      </c>
      <c r="AE5572" s="10">
        <f>SUM(E5572:E5601)</f>
        <v>142</v>
      </c>
      <c r="AG5572" s="61"/>
      <c r="AH5572" s="61"/>
      <c r="AI5572" s="61"/>
      <c r="AJ5572" s="61"/>
      <c r="AL5572" s="60"/>
    </row>
    <row r="5573" spans="1:38">
      <c r="A5573" s="1">
        <v>40270</v>
      </c>
      <c r="B5573" s="7" t="s">
        <v>60</v>
      </c>
      <c r="C5573" s="8" t="str">
        <f t="shared" si="1088"/>
        <v>Fri</v>
      </c>
      <c r="E5573" s="10">
        <v>3</v>
      </c>
      <c r="F5573" s="9">
        <v>7798</v>
      </c>
      <c r="G5573" s="9">
        <v>9072</v>
      </c>
      <c r="H5573" s="101">
        <v>5715.4</v>
      </c>
      <c r="I5573" s="9">
        <v>709</v>
      </c>
      <c r="J5573" s="9">
        <v>188</v>
      </c>
      <c r="K5573" s="9">
        <v>2943</v>
      </c>
      <c r="L5573" s="16">
        <v>0</v>
      </c>
      <c r="M5573" s="16">
        <v>0</v>
      </c>
      <c r="O5573" s="11">
        <f t="shared" si="1080"/>
        <v>26425.4</v>
      </c>
      <c r="P5573" s="11">
        <v>0</v>
      </c>
      <c r="Q5573" s="11">
        <f t="shared" si="1092"/>
        <v>2943</v>
      </c>
      <c r="S5573" s="11">
        <f t="shared" si="1081"/>
        <v>26425.4</v>
      </c>
      <c r="T5573" s="11">
        <f t="shared" si="1082"/>
        <v>26425.4</v>
      </c>
      <c r="U5573" s="11">
        <f t="shared" si="1083"/>
        <v>-2648.6999999999971</v>
      </c>
      <c r="V5573" s="11">
        <f t="shared" si="1084"/>
        <v>26425.4</v>
      </c>
      <c r="W5573" s="12">
        <f t="shared" si="1093"/>
        <v>1</v>
      </c>
      <c r="X5573" s="11">
        <f t="shared" si="1094"/>
        <v>0</v>
      </c>
      <c r="Y5573" s="12">
        <f t="shared" si="1095"/>
        <v>0</v>
      </c>
      <c r="AG5573" s="61"/>
      <c r="AH5573" s="61"/>
      <c r="AI5573" s="61"/>
      <c r="AJ5573" s="61"/>
      <c r="AL5573" s="60"/>
    </row>
    <row r="5574" spans="1:38">
      <c r="A5574" s="1">
        <v>40271</v>
      </c>
      <c r="B5574" s="7" t="s">
        <v>60</v>
      </c>
      <c r="C5574" s="8" t="str">
        <f t="shared" si="1088"/>
        <v>Sat</v>
      </c>
      <c r="E5574" s="10">
        <v>0</v>
      </c>
      <c r="F5574" s="9">
        <v>6621.7</v>
      </c>
      <c r="G5574" s="9">
        <v>8338</v>
      </c>
      <c r="H5574" s="101">
        <v>4943</v>
      </c>
      <c r="I5574" s="9">
        <v>745</v>
      </c>
      <c r="J5574" s="9">
        <v>142</v>
      </c>
      <c r="K5574" s="9">
        <v>2758</v>
      </c>
      <c r="L5574" s="16">
        <v>0</v>
      </c>
      <c r="M5574" s="16">
        <v>0</v>
      </c>
      <c r="O5574" s="11">
        <f t="shared" si="1080"/>
        <v>23547.7</v>
      </c>
      <c r="P5574" s="11">
        <v>0</v>
      </c>
      <c r="Q5574" s="11">
        <f t="shared" si="1092"/>
        <v>2758</v>
      </c>
      <c r="S5574" s="11">
        <f t="shared" si="1081"/>
        <v>23547.7</v>
      </c>
      <c r="T5574" s="11">
        <f t="shared" si="1082"/>
        <v>23547.7</v>
      </c>
      <c r="U5574" s="11">
        <f t="shared" si="1083"/>
        <v>-2877.7000000000007</v>
      </c>
      <c r="V5574" s="11">
        <f t="shared" si="1084"/>
        <v>23547.7</v>
      </c>
      <c r="W5574" s="12">
        <f t="shared" si="1093"/>
        <v>1</v>
      </c>
      <c r="X5574" s="11">
        <f t="shared" si="1094"/>
        <v>0</v>
      </c>
      <c r="Y5574" s="12">
        <f t="shared" si="1095"/>
        <v>0</v>
      </c>
      <c r="AG5574" s="61"/>
      <c r="AH5574" s="61"/>
      <c r="AI5574" s="61"/>
      <c r="AJ5574" s="61"/>
      <c r="AL5574" s="60"/>
    </row>
    <row r="5575" spans="1:38">
      <c r="A5575" s="1">
        <v>40272</v>
      </c>
      <c r="B5575" s="7" t="s">
        <v>60</v>
      </c>
      <c r="C5575" s="8" t="str">
        <f t="shared" si="1088"/>
        <v>Sun</v>
      </c>
      <c r="E5575" s="10">
        <v>0</v>
      </c>
      <c r="F5575" s="9">
        <v>6239.7</v>
      </c>
      <c r="G5575" s="9">
        <v>8302</v>
      </c>
      <c r="H5575" s="101">
        <v>5325</v>
      </c>
      <c r="I5575" s="9">
        <v>716</v>
      </c>
      <c r="J5575" s="9">
        <v>168</v>
      </c>
      <c r="K5575" s="9">
        <v>2734</v>
      </c>
      <c r="L5575" s="16">
        <v>0</v>
      </c>
      <c r="M5575" s="16">
        <v>0</v>
      </c>
      <c r="O5575" s="11">
        <f t="shared" si="1080"/>
        <v>23484.7</v>
      </c>
      <c r="P5575" s="11">
        <v>0</v>
      </c>
      <c r="Q5575" s="11">
        <f t="shared" si="1092"/>
        <v>2734</v>
      </c>
      <c r="S5575" s="11">
        <f t="shared" si="1081"/>
        <v>23484.7</v>
      </c>
      <c r="T5575" s="11">
        <f t="shared" si="1082"/>
        <v>23484.7</v>
      </c>
      <c r="U5575" s="11">
        <f t="shared" si="1083"/>
        <v>-63</v>
      </c>
      <c r="V5575" s="11">
        <f t="shared" si="1084"/>
        <v>23484.7</v>
      </c>
      <c r="W5575" s="12">
        <f t="shared" si="1093"/>
        <v>1</v>
      </c>
      <c r="X5575" s="11">
        <f t="shared" si="1094"/>
        <v>0</v>
      </c>
      <c r="Y5575" s="12">
        <f t="shared" si="1095"/>
        <v>0</v>
      </c>
      <c r="AG5575" s="61"/>
      <c r="AH5575" s="61"/>
      <c r="AI5575" s="61"/>
      <c r="AJ5575" s="61"/>
      <c r="AL5575" s="60"/>
    </row>
    <row r="5576" spans="1:38">
      <c r="A5576" s="1">
        <v>40273</v>
      </c>
      <c r="B5576" s="7" t="s">
        <v>60</v>
      </c>
      <c r="C5576" s="8" t="str">
        <f t="shared" si="1088"/>
        <v>Mon</v>
      </c>
      <c r="E5576" s="10">
        <v>0</v>
      </c>
      <c r="F5576" s="9">
        <v>8665.4</v>
      </c>
      <c r="G5576" s="9">
        <v>3788</v>
      </c>
      <c r="H5576" s="101">
        <v>7162.8</v>
      </c>
      <c r="I5576" s="9">
        <v>738</v>
      </c>
      <c r="J5576" s="9">
        <v>189</v>
      </c>
      <c r="K5576" s="9">
        <v>2565</v>
      </c>
      <c r="L5576" s="16">
        <v>0</v>
      </c>
      <c r="M5576" s="16">
        <v>0</v>
      </c>
      <c r="O5576" s="11">
        <f t="shared" si="1080"/>
        <v>23108.2</v>
      </c>
      <c r="P5576" s="11">
        <v>32</v>
      </c>
      <c r="Q5576" s="11">
        <f t="shared" si="1092"/>
        <v>2533</v>
      </c>
      <c r="S5576" s="11">
        <f t="shared" si="1081"/>
        <v>23076.2</v>
      </c>
      <c r="T5576" s="11">
        <f t="shared" si="1082"/>
        <v>23076.2</v>
      </c>
      <c r="U5576" s="11">
        <f t="shared" si="1083"/>
        <v>-408.5</v>
      </c>
      <c r="V5576" s="11">
        <f t="shared" si="1084"/>
        <v>23076.2</v>
      </c>
      <c r="W5576" s="12">
        <f t="shared" si="1093"/>
        <v>1</v>
      </c>
      <c r="X5576" s="11">
        <f t="shared" si="1094"/>
        <v>0</v>
      </c>
      <c r="Y5576" s="12">
        <f t="shared" si="1095"/>
        <v>0</v>
      </c>
      <c r="AG5576" s="61"/>
      <c r="AH5576" s="61"/>
      <c r="AI5576" s="61"/>
      <c r="AJ5576" s="61"/>
      <c r="AL5576" s="60"/>
    </row>
    <row r="5577" spans="1:38">
      <c r="A5577" s="1">
        <v>40274</v>
      </c>
      <c r="B5577" s="7" t="s">
        <v>60</v>
      </c>
      <c r="C5577" s="8" t="str">
        <f t="shared" si="1088"/>
        <v>Tue</v>
      </c>
      <c r="E5577" s="10">
        <v>0</v>
      </c>
      <c r="F5577" s="9">
        <v>9035.7000000000007</v>
      </c>
      <c r="G5577" s="9">
        <v>3354</v>
      </c>
      <c r="H5577" s="101">
        <v>7398</v>
      </c>
      <c r="I5577" s="9">
        <v>747</v>
      </c>
      <c r="J5577" s="9">
        <v>177</v>
      </c>
      <c r="K5577" s="9">
        <v>2490</v>
      </c>
      <c r="L5577" s="16">
        <v>0</v>
      </c>
      <c r="M5577" s="16">
        <v>0</v>
      </c>
      <c r="O5577" s="11">
        <f t="shared" ref="O5577:O5640" si="1096">SUM(F5577:M5577)</f>
        <v>23201.7</v>
      </c>
      <c r="P5577" s="11">
        <v>0</v>
      </c>
      <c r="Q5577" s="11">
        <f t="shared" si="1092"/>
        <v>2490</v>
      </c>
      <c r="S5577" s="11">
        <f t="shared" ref="S5577:S5640" si="1097">O5577-P5577</f>
        <v>23201.7</v>
      </c>
      <c r="T5577" s="11">
        <f t="shared" ref="T5577:T5601" si="1098">SUM(L5577:M5577,V5577)</f>
        <v>23201.7</v>
      </c>
      <c r="U5577" s="11">
        <f t="shared" ref="U5577:U5601" si="1099">S5577-S5576</f>
        <v>125.5</v>
      </c>
      <c r="V5577" s="11">
        <f t="shared" ref="V5577:V5601" si="1100">SUM(F5577:K5577)-P5577</f>
        <v>23201.7</v>
      </c>
      <c r="W5577" s="12">
        <f t="shared" si="1093"/>
        <v>1</v>
      </c>
      <c r="X5577" s="11">
        <f t="shared" si="1094"/>
        <v>0</v>
      </c>
      <c r="Y5577" s="12">
        <f t="shared" si="1095"/>
        <v>0</v>
      </c>
      <c r="AG5577" s="61"/>
      <c r="AH5577" s="61"/>
      <c r="AI5577" s="61"/>
      <c r="AJ5577" s="61"/>
      <c r="AL5577" s="60"/>
    </row>
    <row r="5578" spans="1:38">
      <c r="A5578" s="1">
        <v>40275</v>
      </c>
      <c r="B5578" s="7" t="s">
        <v>60</v>
      </c>
      <c r="C5578" s="8" t="str">
        <f t="shared" si="1088"/>
        <v>Wed</v>
      </c>
      <c r="E5578" s="10">
        <v>0</v>
      </c>
      <c r="F5578" s="9">
        <v>8820</v>
      </c>
      <c r="G5578" s="9">
        <v>3218</v>
      </c>
      <c r="H5578" s="101">
        <v>7309.4</v>
      </c>
      <c r="I5578" s="9">
        <v>745</v>
      </c>
      <c r="J5578" s="9">
        <v>169</v>
      </c>
      <c r="K5578" s="9">
        <v>10583</v>
      </c>
      <c r="L5578" s="16">
        <v>0</v>
      </c>
      <c r="M5578" s="16">
        <v>0</v>
      </c>
      <c r="O5578" s="11">
        <f t="shared" si="1096"/>
        <v>30844.400000000001</v>
      </c>
      <c r="P5578" s="11">
        <v>8135</v>
      </c>
      <c r="Q5578" s="11">
        <f t="shared" si="1092"/>
        <v>2448</v>
      </c>
      <c r="S5578" s="11">
        <f t="shared" si="1097"/>
        <v>22709.4</v>
      </c>
      <c r="T5578" s="11">
        <f t="shared" si="1098"/>
        <v>22709.4</v>
      </c>
      <c r="U5578" s="11">
        <f t="shared" si="1099"/>
        <v>-492.29999999999927</v>
      </c>
      <c r="V5578" s="11">
        <f t="shared" si="1100"/>
        <v>22709.4</v>
      </c>
      <c r="W5578" s="12">
        <f t="shared" si="1093"/>
        <v>1</v>
      </c>
      <c r="X5578" s="11">
        <f t="shared" si="1094"/>
        <v>0</v>
      </c>
      <c r="Y5578" s="12">
        <f t="shared" si="1095"/>
        <v>0</v>
      </c>
      <c r="AG5578" s="61"/>
      <c r="AH5578" s="61"/>
      <c r="AI5578" s="61"/>
      <c r="AJ5578" s="61"/>
      <c r="AL5578" s="60"/>
    </row>
    <row r="5579" spans="1:38">
      <c r="A5579" s="1">
        <v>40276</v>
      </c>
      <c r="B5579" s="7" t="s">
        <v>60</v>
      </c>
      <c r="C5579" s="8" t="str">
        <f t="shared" si="1088"/>
        <v>Thur</v>
      </c>
      <c r="E5579" s="10">
        <v>0</v>
      </c>
      <c r="F5579" s="9">
        <v>9392.2000000000007</v>
      </c>
      <c r="G5579" s="9">
        <v>3506</v>
      </c>
      <c r="H5579" s="101">
        <v>7665.9</v>
      </c>
      <c r="I5579" s="9">
        <v>736</v>
      </c>
      <c r="J5579" s="9">
        <v>277</v>
      </c>
      <c r="K5579" s="9">
        <v>6958</v>
      </c>
      <c r="L5579" s="16">
        <v>0</v>
      </c>
      <c r="M5579" s="16">
        <v>0</v>
      </c>
      <c r="O5579" s="11">
        <f t="shared" si="1096"/>
        <v>28535.1</v>
      </c>
      <c r="P5579" s="11">
        <v>4324</v>
      </c>
      <c r="Q5579" s="11">
        <f t="shared" si="1092"/>
        <v>2634</v>
      </c>
      <c r="S5579" s="11">
        <f t="shared" si="1097"/>
        <v>24211.1</v>
      </c>
      <c r="T5579" s="11">
        <f t="shared" si="1098"/>
        <v>24211.1</v>
      </c>
      <c r="U5579" s="11">
        <f t="shared" si="1099"/>
        <v>1501.6999999999971</v>
      </c>
      <c r="V5579" s="11">
        <f t="shared" si="1100"/>
        <v>24211.1</v>
      </c>
      <c r="W5579" s="12">
        <f t="shared" si="1093"/>
        <v>1</v>
      </c>
      <c r="X5579" s="11">
        <f t="shared" si="1094"/>
        <v>0</v>
      </c>
      <c r="Y5579" s="12">
        <f t="shared" si="1095"/>
        <v>0</v>
      </c>
      <c r="AG5579" s="61"/>
      <c r="AH5579" s="61"/>
      <c r="AI5579" s="61"/>
      <c r="AJ5579" s="61"/>
      <c r="AL5579" s="60"/>
    </row>
    <row r="5580" spans="1:38">
      <c r="A5580" s="1">
        <v>40277</v>
      </c>
      <c r="B5580" s="7" t="s">
        <v>60</v>
      </c>
      <c r="C5580" s="8" t="str">
        <f t="shared" si="1088"/>
        <v>Fri</v>
      </c>
      <c r="E5580" s="10">
        <v>11</v>
      </c>
      <c r="F5580" s="9">
        <v>13636.9</v>
      </c>
      <c r="G5580" s="9">
        <v>5101</v>
      </c>
      <c r="H5580" s="101">
        <v>9454.9</v>
      </c>
      <c r="I5580" s="9">
        <v>968</v>
      </c>
      <c r="J5580" s="9">
        <v>1024</v>
      </c>
      <c r="K5580" s="9">
        <v>3290</v>
      </c>
      <c r="L5580" s="16">
        <v>0</v>
      </c>
      <c r="M5580" s="16">
        <v>0</v>
      </c>
      <c r="O5580" s="11">
        <f t="shared" si="1096"/>
        <v>33474.800000000003</v>
      </c>
      <c r="P5580" s="11">
        <v>0</v>
      </c>
      <c r="Q5580" s="11">
        <f t="shared" si="1092"/>
        <v>3290</v>
      </c>
      <c r="S5580" s="11">
        <f t="shared" si="1097"/>
        <v>33474.800000000003</v>
      </c>
      <c r="T5580" s="11">
        <f t="shared" si="1098"/>
        <v>33474.800000000003</v>
      </c>
      <c r="U5580" s="11">
        <f t="shared" si="1099"/>
        <v>9263.7000000000044</v>
      </c>
      <c r="V5580" s="11">
        <f t="shared" si="1100"/>
        <v>33474.800000000003</v>
      </c>
      <c r="W5580" s="12">
        <f t="shared" si="1093"/>
        <v>1</v>
      </c>
      <c r="X5580" s="11">
        <f t="shared" si="1094"/>
        <v>0</v>
      </c>
      <c r="Y5580" s="12">
        <f t="shared" si="1095"/>
        <v>0</v>
      </c>
      <c r="AG5580" s="61"/>
      <c r="AH5580" s="61"/>
      <c r="AI5580" s="61"/>
      <c r="AJ5580" s="61"/>
      <c r="AL5580" s="60"/>
    </row>
    <row r="5581" spans="1:38">
      <c r="A5581" s="1">
        <v>40278</v>
      </c>
      <c r="B5581" s="7" t="s">
        <v>60</v>
      </c>
      <c r="C5581" s="8" t="str">
        <f t="shared" si="1088"/>
        <v>Sat</v>
      </c>
      <c r="E5581" s="10">
        <v>10</v>
      </c>
      <c r="F5581" s="9">
        <v>13174.9</v>
      </c>
      <c r="G5581" s="9">
        <v>4448</v>
      </c>
      <c r="H5581" s="101">
        <v>8474.4</v>
      </c>
      <c r="I5581" s="9">
        <v>1116</v>
      </c>
      <c r="J5581" s="9">
        <v>1050</v>
      </c>
      <c r="K5581" s="9">
        <v>2955</v>
      </c>
      <c r="L5581" s="16">
        <v>0</v>
      </c>
      <c r="M5581" s="16">
        <v>0</v>
      </c>
      <c r="O5581" s="11">
        <f t="shared" si="1096"/>
        <v>31218.300000000003</v>
      </c>
      <c r="P5581" s="11">
        <v>0</v>
      </c>
      <c r="Q5581" s="11">
        <f t="shared" si="1092"/>
        <v>2955</v>
      </c>
      <c r="S5581" s="11">
        <f t="shared" si="1097"/>
        <v>31218.300000000003</v>
      </c>
      <c r="T5581" s="11">
        <f t="shared" si="1098"/>
        <v>31218.300000000003</v>
      </c>
      <c r="U5581" s="11">
        <f t="shared" si="1099"/>
        <v>-2256.5</v>
      </c>
      <c r="V5581" s="11">
        <f t="shared" si="1100"/>
        <v>31218.300000000003</v>
      </c>
      <c r="W5581" s="12">
        <f t="shared" si="1093"/>
        <v>1</v>
      </c>
      <c r="X5581" s="11">
        <f t="shared" si="1094"/>
        <v>0</v>
      </c>
      <c r="Y5581" s="12">
        <f t="shared" si="1095"/>
        <v>0</v>
      </c>
      <c r="AG5581" s="61"/>
      <c r="AH5581" s="61"/>
      <c r="AI5581" s="61"/>
      <c r="AJ5581" s="61"/>
      <c r="AL5581" s="60"/>
    </row>
    <row r="5582" spans="1:38">
      <c r="A5582" s="1">
        <v>40279</v>
      </c>
      <c r="B5582" s="7" t="s">
        <v>60</v>
      </c>
      <c r="C5582" s="8" t="str">
        <f t="shared" si="1088"/>
        <v>Sun</v>
      </c>
      <c r="E5582" s="10">
        <v>2</v>
      </c>
      <c r="F5582" s="9">
        <v>10282.6</v>
      </c>
      <c r="G5582" s="9">
        <v>3095</v>
      </c>
      <c r="H5582" s="101">
        <v>7469.5</v>
      </c>
      <c r="I5582" s="9">
        <v>994</v>
      </c>
      <c r="J5582" s="9">
        <v>508</v>
      </c>
      <c r="K5582" s="9">
        <v>2472</v>
      </c>
      <c r="L5582" s="16">
        <v>0</v>
      </c>
      <c r="M5582" s="16">
        <v>0</v>
      </c>
      <c r="O5582" s="11">
        <f t="shared" si="1096"/>
        <v>24821.1</v>
      </c>
      <c r="P5582" s="11">
        <v>0</v>
      </c>
      <c r="Q5582" s="11">
        <f t="shared" si="1092"/>
        <v>2472</v>
      </c>
      <c r="S5582" s="11">
        <f t="shared" si="1097"/>
        <v>24821.1</v>
      </c>
      <c r="T5582" s="11">
        <f t="shared" si="1098"/>
        <v>24821.1</v>
      </c>
      <c r="U5582" s="11">
        <f t="shared" si="1099"/>
        <v>-6397.2000000000044</v>
      </c>
      <c r="V5582" s="11">
        <f t="shared" si="1100"/>
        <v>24821.1</v>
      </c>
      <c r="W5582" s="12">
        <f t="shared" si="1093"/>
        <v>1</v>
      </c>
      <c r="X5582" s="11">
        <f t="shared" si="1094"/>
        <v>0</v>
      </c>
      <c r="Y5582" s="12">
        <f t="shared" si="1095"/>
        <v>0</v>
      </c>
      <c r="AG5582" s="61"/>
      <c r="AH5582" s="61"/>
      <c r="AI5582" s="61"/>
      <c r="AJ5582" s="61"/>
      <c r="AL5582" s="60"/>
    </row>
    <row r="5583" spans="1:38">
      <c r="A5583" s="1">
        <v>40280</v>
      </c>
      <c r="B5583" s="7" t="s">
        <v>60</v>
      </c>
      <c r="C5583" s="8" t="str">
        <f t="shared" si="1088"/>
        <v>Mon</v>
      </c>
      <c r="E5583" s="10">
        <v>3</v>
      </c>
      <c r="F5583" s="9">
        <v>10799.5</v>
      </c>
      <c r="G5583" s="9">
        <v>3438</v>
      </c>
      <c r="H5583" s="101">
        <v>8356.7000000000007</v>
      </c>
      <c r="I5583" s="9">
        <v>1018</v>
      </c>
      <c r="J5583" s="9">
        <v>517</v>
      </c>
      <c r="K5583" s="9">
        <v>1569</v>
      </c>
      <c r="L5583" s="16">
        <v>0</v>
      </c>
      <c r="M5583" s="16">
        <v>0</v>
      </c>
      <c r="O5583" s="11">
        <f t="shared" si="1096"/>
        <v>25698.2</v>
      </c>
      <c r="P5583" s="11">
        <v>0</v>
      </c>
      <c r="Q5583" s="11">
        <f t="shared" si="1092"/>
        <v>1569</v>
      </c>
      <c r="S5583" s="11">
        <f t="shared" si="1097"/>
        <v>25698.2</v>
      </c>
      <c r="T5583" s="11">
        <f t="shared" si="1098"/>
        <v>25698.2</v>
      </c>
      <c r="U5583" s="11">
        <f t="shared" si="1099"/>
        <v>877.10000000000218</v>
      </c>
      <c r="V5583" s="11">
        <f t="shared" si="1100"/>
        <v>25698.2</v>
      </c>
      <c r="W5583" s="12">
        <f t="shared" si="1093"/>
        <v>1</v>
      </c>
      <c r="X5583" s="11">
        <f t="shared" si="1094"/>
        <v>0</v>
      </c>
      <c r="Y5583" s="12">
        <f t="shared" si="1095"/>
        <v>0</v>
      </c>
      <c r="AG5583" s="61"/>
      <c r="AH5583" s="61"/>
      <c r="AI5583" s="61"/>
      <c r="AJ5583" s="61"/>
      <c r="AL5583" s="60"/>
    </row>
    <row r="5584" spans="1:38">
      <c r="A5584" s="1">
        <v>40281</v>
      </c>
      <c r="B5584" s="7" t="s">
        <v>60</v>
      </c>
      <c r="C5584" s="8" t="str">
        <f t="shared" si="1088"/>
        <v>Tue</v>
      </c>
      <c r="E5584" s="10">
        <v>10</v>
      </c>
      <c r="F5584" s="9">
        <v>14050.3</v>
      </c>
      <c r="G5584" s="9">
        <v>4390</v>
      </c>
      <c r="H5584" s="101">
        <v>9563.5</v>
      </c>
      <c r="I5584" s="9">
        <v>1288</v>
      </c>
      <c r="J5584" s="9">
        <v>986</v>
      </c>
      <c r="K5584" s="9">
        <v>1882</v>
      </c>
      <c r="L5584" s="16">
        <v>0</v>
      </c>
      <c r="M5584" s="16">
        <v>0</v>
      </c>
      <c r="O5584" s="11">
        <f t="shared" si="1096"/>
        <v>32159.8</v>
      </c>
      <c r="P5584" s="11">
        <v>0</v>
      </c>
      <c r="Q5584" s="11">
        <f t="shared" si="1092"/>
        <v>1882</v>
      </c>
      <c r="S5584" s="11">
        <f t="shared" si="1097"/>
        <v>32159.8</v>
      </c>
      <c r="T5584" s="11">
        <f t="shared" si="1098"/>
        <v>32159.8</v>
      </c>
      <c r="U5584" s="11">
        <f t="shared" si="1099"/>
        <v>6461.5999999999985</v>
      </c>
      <c r="V5584" s="11">
        <f t="shared" si="1100"/>
        <v>32159.8</v>
      </c>
      <c r="W5584" s="12">
        <f t="shared" si="1093"/>
        <v>1</v>
      </c>
      <c r="X5584" s="11">
        <f t="shared" si="1094"/>
        <v>0</v>
      </c>
      <c r="Y5584" s="12">
        <f t="shared" si="1095"/>
        <v>0</v>
      </c>
      <c r="AG5584" s="61"/>
      <c r="AH5584" s="61"/>
      <c r="AI5584" s="61"/>
      <c r="AJ5584" s="61"/>
      <c r="AL5584" s="60"/>
    </row>
    <row r="5585" spans="1:38">
      <c r="A5585" s="1">
        <v>40282</v>
      </c>
      <c r="B5585" s="7" t="s">
        <v>60</v>
      </c>
      <c r="C5585" s="8" t="str">
        <f t="shared" si="1088"/>
        <v>Wed</v>
      </c>
      <c r="E5585" s="10">
        <v>14</v>
      </c>
      <c r="F5585" s="9">
        <v>18388.900000000001</v>
      </c>
      <c r="G5585" s="9">
        <v>5211</v>
      </c>
      <c r="H5585" s="101">
        <v>10742.8</v>
      </c>
      <c r="I5585" s="9">
        <v>1895</v>
      </c>
      <c r="J5585" s="9">
        <v>1698</v>
      </c>
      <c r="K5585" s="9">
        <v>2481</v>
      </c>
      <c r="L5585" s="16">
        <v>0</v>
      </c>
      <c r="M5585" s="16">
        <v>0</v>
      </c>
      <c r="O5585" s="11">
        <f t="shared" si="1096"/>
        <v>40416.699999999997</v>
      </c>
      <c r="P5585" s="11">
        <v>0</v>
      </c>
      <c r="Q5585" s="11">
        <f t="shared" si="1092"/>
        <v>2481</v>
      </c>
      <c r="S5585" s="11">
        <f t="shared" si="1097"/>
        <v>40416.699999999997</v>
      </c>
      <c r="T5585" s="11">
        <f t="shared" si="1098"/>
        <v>40416.699999999997</v>
      </c>
      <c r="U5585" s="11">
        <f t="shared" si="1099"/>
        <v>8256.8999999999978</v>
      </c>
      <c r="V5585" s="11">
        <f t="shared" si="1100"/>
        <v>40416.699999999997</v>
      </c>
      <c r="W5585" s="12">
        <f t="shared" si="1093"/>
        <v>1</v>
      </c>
      <c r="X5585" s="11">
        <f t="shared" si="1094"/>
        <v>0</v>
      </c>
      <c r="Y5585" s="12">
        <f t="shared" si="1095"/>
        <v>0</v>
      </c>
      <c r="AG5585" s="61"/>
      <c r="AH5585" s="61"/>
      <c r="AI5585" s="61"/>
      <c r="AJ5585" s="61"/>
      <c r="AL5585" s="60"/>
    </row>
    <row r="5586" spans="1:38">
      <c r="A5586" s="1">
        <v>40283</v>
      </c>
      <c r="B5586" s="7" t="s">
        <v>60</v>
      </c>
      <c r="C5586" s="8" t="str">
        <f t="shared" ref="C5586:C5649" si="1101">IF(WEEKDAY(A5586)=1,"Sun",IF(WEEKDAY(A5586)=2,"Mon",IF(WEEKDAY(A5586)=3,"Tue",IF(WEEKDAY(A5586)=4,"Wed",IF(WEEKDAY(A5586)=5,"Thur",IF(WEEKDAY(A5586)=6,"Fri",IF(WEEKDAY(A5586)=7,"Sat")))))))</f>
        <v>Thur</v>
      </c>
      <c r="E5586" s="10">
        <v>2</v>
      </c>
      <c r="F5586" s="9">
        <v>9465.2999999999993</v>
      </c>
      <c r="G5586" s="9">
        <v>3934</v>
      </c>
      <c r="H5586" s="101">
        <v>8690.6</v>
      </c>
      <c r="I5586" s="9">
        <v>1169</v>
      </c>
      <c r="J5586" s="9">
        <v>628</v>
      </c>
      <c r="K5586" s="9">
        <v>7579</v>
      </c>
      <c r="L5586" s="16">
        <v>0</v>
      </c>
      <c r="M5586" s="16">
        <v>0</v>
      </c>
      <c r="O5586" s="11">
        <f t="shared" si="1096"/>
        <v>31465.9</v>
      </c>
      <c r="P5586" s="11">
        <v>5503</v>
      </c>
      <c r="Q5586" s="11">
        <f t="shared" si="1092"/>
        <v>2076</v>
      </c>
      <c r="S5586" s="11">
        <f t="shared" si="1097"/>
        <v>25962.9</v>
      </c>
      <c r="T5586" s="11">
        <f t="shared" si="1098"/>
        <v>25962.9</v>
      </c>
      <c r="U5586" s="11">
        <f t="shared" si="1099"/>
        <v>-14453.799999999996</v>
      </c>
      <c r="V5586" s="11">
        <f t="shared" si="1100"/>
        <v>25962.9</v>
      </c>
      <c r="W5586" s="12">
        <f t="shared" si="1093"/>
        <v>1</v>
      </c>
      <c r="X5586" s="11">
        <f t="shared" si="1094"/>
        <v>0</v>
      </c>
      <c r="Y5586" s="12">
        <f t="shared" si="1095"/>
        <v>0</v>
      </c>
      <c r="AG5586" s="61"/>
      <c r="AH5586" s="61"/>
      <c r="AI5586" s="61"/>
      <c r="AJ5586" s="61"/>
      <c r="AL5586" s="60"/>
    </row>
    <row r="5587" spans="1:38">
      <c r="A5587" s="1">
        <v>40284</v>
      </c>
      <c r="B5587" s="7" t="s">
        <v>60</v>
      </c>
      <c r="C5587" s="8" t="str">
        <f t="shared" si="1101"/>
        <v>Fri</v>
      </c>
      <c r="E5587" s="10">
        <v>0</v>
      </c>
      <c r="F5587" s="9">
        <v>7564.8</v>
      </c>
      <c r="G5587" s="9">
        <v>3321</v>
      </c>
      <c r="H5587" s="101">
        <v>7647.4</v>
      </c>
      <c r="I5587" s="9">
        <v>957</v>
      </c>
      <c r="J5587" s="9">
        <v>232</v>
      </c>
      <c r="K5587" s="9">
        <v>14277</v>
      </c>
      <c r="L5587" s="16">
        <v>0</v>
      </c>
      <c r="M5587" s="16">
        <v>0</v>
      </c>
      <c r="O5587" s="11">
        <f t="shared" si="1096"/>
        <v>33999.199999999997</v>
      </c>
      <c r="P5587" s="11">
        <v>11450</v>
      </c>
      <c r="Q5587" s="11">
        <f t="shared" si="1092"/>
        <v>2827</v>
      </c>
      <c r="S5587" s="11">
        <f t="shared" si="1097"/>
        <v>22549.199999999997</v>
      </c>
      <c r="T5587" s="11">
        <f t="shared" si="1098"/>
        <v>22549.199999999997</v>
      </c>
      <c r="U5587" s="11">
        <f t="shared" si="1099"/>
        <v>-3413.7000000000044</v>
      </c>
      <c r="V5587" s="11">
        <f t="shared" si="1100"/>
        <v>22549.199999999997</v>
      </c>
      <c r="W5587" s="12">
        <f t="shared" si="1093"/>
        <v>1</v>
      </c>
      <c r="X5587" s="11">
        <f t="shared" si="1094"/>
        <v>0</v>
      </c>
      <c r="Y5587" s="12">
        <f t="shared" si="1095"/>
        <v>0</v>
      </c>
      <c r="AG5587" s="61"/>
      <c r="AH5587" s="61"/>
      <c r="AI5587" s="61"/>
      <c r="AJ5587" s="61"/>
      <c r="AL5587" s="60"/>
    </row>
    <row r="5588" spans="1:38">
      <c r="A5588" s="1">
        <v>40285</v>
      </c>
      <c r="B5588" s="7" t="s">
        <v>60</v>
      </c>
      <c r="C5588" s="8" t="str">
        <f t="shared" si="1101"/>
        <v>Sat</v>
      </c>
      <c r="E5588" s="10">
        <v>7</v>
      </c>
      <c r="F5588" s="9">
        <v>10623.8</v>
      </c>
      <c r="G5588" s="9">
        <v>4644</v>
      </c>
      <c r="H5588" s="101">
        <v>8797.4</v>
      </c>
      <c r="I5588" s="9">
        <v>1166</v>
      </c>
      <c r="J5588" s="9">
        <v>851</v>
      </c>
      <c r="K5588" s="9">
        <v>3960</v>
      </c>
      <c r="L5588" s="16">
        <v>0</v>
      </c>
      <c r="M5588" s="16">
        <v>0</v>
      </c>
      <c r="O5588" s="11">
        <f t="shared" si="1096"/>
        <v>30042.199999999997</v>
      </c>
      <c r="P5588" s="11">
        <v>0</v>
      </c>
      <c r="Q5588" s="11">
        <f t="shared" si="1092"/>
        <v>3960</v>
      </c>
      <c r="S5588" s="11">
        <f t="shared" si="1097"/>
        <v>30042.199999999997</v>
      </c>
      <c r="T5588" s="11">
        <f t="shared" si="1098"/>
        <v>30042.199999999997</v>
      </c>
      <c r="U5588" s="11">
        <f t="shared" si="1099"/>
        <v>7493</v>
      </c>
      <c r="V5588" s="11">
        <f t="shared" si="1100"/>
        <v>30042.199999999997</v>
      </c>
      <c r="W5588" s="12">
        <f t="shared" si="1093"/>
        <v>1</v>
      </c>
      <c r="X5588" s="11">
        <f t="shared" si="1094"/>
        <v>0</v>
      </c>
      <c r="Y5588" s="12">
        <f t="shared" si="1095"/>
        <v>0</v>
      </c>
      <c r="AG5588" s="61"/>
      <c r="AH5588" s="61"/>
      <c r="AI5588" s="61"/>
      <c r="AJ5588" s="61"/>
      <c r="AL5588" s="60"/>
    </row>
    <row r="5589" spans="1:38">
      <c r="A5589" s="1">
        <v>40286</v>
      </c>
      <c r="B5589" s="7" t="s">
        <v>60</v>
      </c>
      <c r="C5589" s="8" t="str">
        <f t="shared" si="1101"/>
        <v>Sun</v>
      </c>
      <c r="E5589" s="10">
        <v>13</v>
      </c>
      <c r="F5589" s="9">
        <v>14172.5</v>
      </c>
      <c r="G5589" s="9">
        <v>5489</v>
      </c>
      <c r="H5589" s="101">
        <v>9747.1</v>
      </c>
      <c r="I5589" s="9">
        <v>1673</v>
      </c>
      <c r="J5589" s="9">
        <v>1390</v>
      </c>
      <c r="K5589" s="9">
        <v>4845</v>
      </c>
      <c r="L5589" s="16">
        <v>0</v>
      </c>
      <c r="M5589" s="16">
        <v>0</v>
      </c>
      <c r="O5589" s="11">
        <f t="shared" si="1096"/>
        <v>37316.6</v>
      </c>
      <c r="P5589" s="11">
        <v>0</v>
      </c>
      <c r="Q5589" s="11">
        <f t="shared" si="1092"/>
        <v>4845</v>
      </c>
      <c r="S5589" s="11">
        <f t="shared" si="1097"/>
        <v>37316.6</v>
      </c>
      <c r="T5589" s="11">
        <f t="shared" si="1098"/>
        <v>37316.6</v>
      </c>
      <c r="U5589" s="11">
        <f t="shared" si="1099"/>
        <v>7274.4000000000015</v>
      </c>
      <c r="V5589" s="11">
        <f t="shared" si="1100"/>
        <v>37316.6</v>
      </c>
      <c r="W5589" s="12">
        <f t="shared" si="1093"/>
        <v>1</v>
      </c>
      <c r="X5589" s="11">
        <f t="shared" si="1094"/>
        <v>0</v>
      </c>
      <c r="Y5589" s="12">
        <f t="shared" si="1095"/>
        <v>0</v>
      </c>
      <c r="AG5589" s="61"/>
      <c r="AH5589" s="61"/>
      <c r="AI5589" s="61"/>
      <c r="AJ5589" s="61"/>
      <c r="AL5589" s="60"/>
    </row>
    <row r="5590" spans="1:38">
      <c r="A5590" s="1">
        <v>40287</v>
      </c>
      <c r="B5590" s="7" t="s">
        <v>60</v>
      </c>
      <c r="C5590" s="8" t="str">
        <f t="shared" si="1101"/>
        <v>Mon</v>
      </c>
      <c r="E5590" s="10">
        <v>11</v>
      </c>
      <c r="F5590" s="9">
        <v>14193.9</v>
      </c>
      <c r="G5590" s="9">
        <v>5386</v>
      </c>
      <c r="H5590" s="101">
        <v>9737.5</v>
      </c>
      <c r="I5590" s="9">
        <v>1714</v>
      </c>
      <c r="J5590" s="9">
        <v>1249</v>
      </c>
      <c r="K5590" s="9">
        <v>4678</v>
      </c>
      <c r="L5590" s="16">
        <v>0</v>
      </c>
      <c r="M5590" s="16">
        <v>0</v>
      </c>
      <c r="O5590" s="11">
        <f t="shared" si="1096"/>
        <v>36958.400000000001</v>
      </c>
      <c r="P5590" s="11">
        <v>0</v>
      </c>
      <c r="Q5590" s="11">
        <f t="shared" si="1092"/>
        <v>4678</v>
      </c>
      <c r="S5590" s="11">
        <f t="shared" si="1097"/>
        <v>36958.400000000001</v>
      </c>
      <c r="T5590" s="11">
        <f t="shared" si="1098"/>
        <v>36958.400000000001</v>
      </c>
      <c r="U5590" s="11">
        <f t="shared" si="1099"/>
        <v>-358.19999999999709</v>
      </c>
      <c r="V5590" s="11">
        <f t="shared" si="1100"/>
        <v>36958.400000000001</v>
      </c>
      <c r="W5590" s="12">
        <f t="shared" si="1093"/>
        <v>1</v>
      </c>
      <c r="X5590" s="11">
        <f t="shared" si="1094"/>
        <v>0</v>
      </c>
      <c r="Y5590" s="12">
        <f t="shared" si="1095"/>
        <v>0</v>
      </c>
      <c r="AG5590" s="61"/>
      <c r="AH5590" s="61"/>
      <c r="AI5590" s="61"/>
      <c r="AJ5590" s="61"/>
      <c r="AL5590" s="60"/>
    </row>
    <row r="5591" spans="1:38">
      <c r="A5591" s="1">
        <v>40288</v>
      </c>
      <c r="B5591" s="7" t="s">
        <v>60</v>
      </c>
      <c r="C5591" s="8" t="str">
        <f t="shared" si="1101"/>
        <v>Tue</v>
      </c>
      <c r="E5591" s="10">
        <v>5</v>
      </c>
      <c r="F5591" s="9">
        <v>10786.1</v>
      </c>
      <c r="G5591" s="9">
        <v>4730</v>
      </c>
      <c r="H5591" s="101">
        <v>8938.9</v>
      </c>
      <c r="I5591" s="9">
        <v>1416</v>
      </c>
      <c r="J5591" s="9">
        <v>783</v>
      </c>
      <c r="K5591" s="9">
        <v>4425</v>
      </c>
      <c r="L5591" s="16">
        <v>0</v>
      </c>
      <c r="M5591" s="16">
        <v>0</v>
      </c>
      <c r="O5591" s="11">
        <f t="shared" si="1096"/>
        <v>31079</v>
      </c>
      <c r="P5591" s="11">
        <v>0</v>
      </c>
      <c r="Q5591" s="11">
        <f t="shared" si="1092"/>
        <v>4425</v>
      </c>
      <c r="S5591" s="11">
        <f t="shared" si="1097"/>
        <v>31079</v>
      </c>
      <c r="T5591" s="11">
        <f t="shared" si="1098"/>
        <v>31079</v>
      </c>
      <c r="U5591" s="11">
        <f t="shared" si="1099"/>
        <v>-5879.4000000000015</v>
      </c>
      <c r="V5591" s="11">
        <f t="shared" si="1100"/>
        <v>31079</v>
      </c>
      <c r="W5591" s="12">
        <f t="shared" si="1093"/>
        <v>1</v>
      </c>
      <c r="X5591" s="11">
        <f t="shared" si="1094"/>
        <v>0</v>
      </c>
      <c r="Y5591" s="12">
        <f t="shared" si="1095"/>
        <v>0</v>
      </c>
      <c r="AG5591" s="61"/>
      <c r="AI5591" s="61"/>
      <c r="AJ5591" s="61"/>
      <c r="AL5591" s="60"/>
    </row>
    <row r="5592" spans="1:38">
      <c r="A5592" s="1">
        <v>40289</v>
      </c>
      <c r="B5592" s="7" t="s">
        <v>60</v>
      </c>
      <c r="C5592" s="8" t="str">
        <f t="shared" si="1101"/>
        <v>Wed</v>
      </c>
      <c r="E5592" s="10">
        <v>12</v>
      </c>
      <c r="F5592" s="9">
        <v>14046.5</v>
      </c>
      <c r="G5592" s="9">
        <v>5763</v>
      </c>
      <c r="H5592" s="101">
        <v>10229.299999999999</v>
      </c>
      <c r="I5592" s="9">
        <v>1743</v>
      </c>
      <c r="J5592" s="9">
        <v>1382</v>
      </c>
      <c r="K5592" s="9">
        <v>5004</v>
      </c>
      <c r="L5592" s="16">
        <v>89</v>
      </c>
      <c r="M5592" s="16">
        <v>0</v>
      </c>
      <c r="O5592" s="11">
        <f t="shared" si="1096"/>
        <v>38256.800000000003</v>
      </c>
      <c r="P5592" s="11">
        <v>0</v>
      </c>
      <c r="Q5592" s="11">
        <f t="shared" si="1092"/>
        <v>5004</v>
      </c>
      <c r="S5592" s="11">
        <f t="shared" si="1097"/>
        <v>38256.800000000003</v>
      </c>
      <c r="T5592" s="11">
        <f t="shared" si="1098"/>
        <v>38256.800000000003</v>
      </c>
      <c r="U5592" s="11">
        <f t="shared" si="1099"/>
        <v>7177.8000000000029</v>
      </c>
      <c r="V5592" s="11">
        <f t="shared" si="1100"/>
        <v>38167.800000000003</v>
      </c>
      <c r="W5592" s="12">
        <f t="shared" si="1093"/>
        <v>0.99767361619372241</v>
      </c>
      <c r="X5592" s="11">
        <f t="shared" si="1094"/>
        <v>89</v>
      </c>
      <c r="Y5592" s="12">
        <f t="shared" si="1095"/>
        <v>2.3263838062775768E-3</v>
      </c>
      <c r="AG5592" s="61"/>
      <c r="AH5592" s="61"/>
      <c r="AI5592" s="61"/>
      <c r="AJ5592" s="61"/>
      <c r="AL5592" s="60"/>
    </row>
    <row r="5593" spans="1:38">
      <c r="A5593" s="1">
        <v>40290</v>
      </c>
      <c r="B5593" s="7" t="s">
        <v>60</v>
      </c>
      <c r="C5593" s="8" t="str">
        <f t="shared" si="1101"/>
        <v>Thur</v>
      </c>
      <c r="E5593" s="10">
        <v>3</v>
      </c>
      <c r="F5593" s="9">
        <v>9886.9</v>
      </c>
      <c r="G5593" s="9">
        <v>4737</v>
      </c>
      <c r="H5593" s="101">
        <v>9021.7999999999993</v>
      </c>
      <c r="I5593" s="9">
        <v>1360</v>
      </c>
      <c r="J5593" s="9">
        <v>794</v>
      </c>
      <c r="K5593" s="9">
        <v>4098</v>
      </c>
      <c r="L5593" s="16">
        <v>679</v>
      </c>
      <c r="M5593" s="16">
        <v>0</v>
      </c>
      <c r="O5593" s="11">
        <f t="shared" si="1096"/>
        <v>30576.699999999997</v>
      </c>
      <c r="P5593" s="11">
        <v>0</v>
      </c>
      <c r="Q5593" s="11">
        <f t="shared" si="1092"/>
        <v>4098</v>
      </c>
      <c r="S5593" s="11">
        <f t="shared" si="1097"/>
        <v>30576.699999999997</v>
      </c>
      <c r="T5593" s="11">
        <f t="shared" si="1098"/>
        <v>30576.699999999997</v>
      </c>
      <c r="U5593" s="11">
        <f t="shared" si="1099"/>
        <v>-7680.1000000000058</v>
      </c>
      <c r="V5593" s="11">
        <f t="shared" si="1100"/>
        <v>29897.699999999997</v>
      </c>
      <c r="W5593" s="12">
        <f t="shared" si="1093"/>
        <v>0.97779354868249357</v>
      </c>
      <c r="X5593" s="11">
        <f t="shared" si="1094"/>
        <v>679</v>
      </c>
      <c r="Y5593" s="12">
        <f t="shared" si="1095"/>
        <v>2.2206451317506471E-2</v>
      </c>
      <c r="AG5593" s="61"/>
      <c r="AH5593" s="61"/>
      <c r="AI5593" s="61"/>
      <c r="AJ5593" s="61"/>
      <c r="AL5593" s="60"/>
    </row>
    <row r="5594" spans="1:38">
      <c r="A5594" s="1">
        <v>40291</v>
      </c>
      <c r="B5594" s="7" t="s">
        <v>60</v>
      </c>
      <c r="C5594" s="8" t="str">
        <f t="shared" si="1101"/>
        <v>Fri</v>
      </c>
      <c r="E5594" s="10">
        <v>0</v>
      </c>
      <c r="F5594" s="9">
        <v>8685.7000000000007</v>
      </c>
      <c r="G5594" s="9">
        <v>4354</v>
      </c>
      <c r="H5594" s="101">
        <v>8217</v>
      </c>
      <c r="I5594" s="9">
        <v>1354</v>
      </c>
      <c r="J5594" s="9">
        <v>575</v>
      </c>
      <c r="K5594" s="9">
        <v>3739</v>
      </c>
      <c r="L5594" s="16">
        <v>0</v>
      </c>
      <c r="M5594" s="16">
        <v>0</v>
      </c>
      <c r="O5594" s="11">
        <f t="shared" si="1096"/>
        <v>26924.7</v>
      </c>
      <c r="P5594" s="11">
        <v>0</v>
      </c>
      <c r="Q5594" s="11">
        <f t="shared" si="1092"/>
        <v>3739</v>
      </c>
      <c r="S5594" s="11">
        <f t="shared" si="1097"/>
        <v>26924.7</v>
      </c>
      <c r="T5594" s="11">
        <f t="shared" si="1098"/>
        <v>26924.7</v>
      </c>
      <c r="U5594" s="11">
        <f t="shared" si="1099"/>
        <v>-3651.9999999999964</v>
      </c>
      <c r="V5594" s="11">
        <f t="shared" si="1100"/>
        <v>26924.7</v>
      </c>
      <c r="W5594" s="12">
        <f t="shared" si="1093"/>
        <v>1</v>
      </c>
      <c r="X5594" s="11">
        <f t="shared" si="1094"/>
        <v>0</v>
      </c>
      <c r="Y5594" s="12">
        <f t="shared" si="1095"/>
        <v>0</v>
      </c>
      <c r="AG5594" s="61"/>
      <c r="AH5594" s="61"/>
      <c r="AI5594" s="61"/>
      <c r="AJ5594" s="61"/>
      <c r="AL5594" s="60"/>
    </row>
    <row r="5595" spans="1:38">
      <c r="A5595" s="1">
        <v>40292</v>
      </c>
      <c r="B5595" s="7" t="s">
        <v>60</v>
      </c>
      <c r="C5595" s="8" t="str">
        <f t="shared" si="1101"/>
        <v>Sat</v>
      </c>
      <c r="E5595" s="10">
        <v>6</v>
      </c>
      <c r="F5595" s="9">
        <v>9363.5</v>
      </c>
      <c r="G5595" s="9">
        <v>4544</v>
      </c>
      <c r="H5595" s="101">
        <v>8114.7</v>
      </c>
      <c r="I5595" s="9">
        <v>1388</v>
      </c>
      <c r="J5595" s="9">
        <v>831</v>
      </c>
      <c r="K5595" s="9">
        <v>3734</v>
      </c>
      <c r="L5595" s="16">
        <v>0</v>
      </c>
      <c r="M5595" s="16">
        <v>0</v>
      </c>
      <c r="O5595" s="11">
        <f t="shared" si="1096"/>
        <v>27975.200000000001</v>
      </c>
      <c r="P5595" s="11">
        <v>0</v>
      </c>
      <c r="Q5595" s="11">
        <f t="shared" si="1092"/>
        <v>3734</v>
      </c>
      <c r="S5595" s="11">
        <f t="shared" si="1097"/>
        <v>27975.200000000001</v>
      </c>
      <c r="T5595" s="11">
        <f t="shared" si="1098"/>
        <v>27975.200000000001</v>
      </c>
      <c r="U5595" s="11">
        <f t="shared" si="1099"/>
        <v>1050.5</v>
      </c>
      <c r="V5595" s="11">
        <f t="shared" si="1100"/>
        <v>27975.200000000001</v>
      </c>
      <c r="W5595" s="12">
        <f t="shared" si="1093"/>
        <v>1</v>
      </c>
      <c r="X5595" s="11">
        <f t="shared" si="1094"/>
        <v>0</v>
      </c>
      <c r="Y5595" s="12">
        <f t="shared" si="1095"/>
        <v>0</v>
      </c>
      <c r="AG5595" s="61"/>
      <c r="AH5595" s="61"/>
      <c r="AI5595" s="61"/>
      <c r="AJ5595" s="61"/>
      <c r="AL5595" s="60"/>
    </row>
    <row r="5596" spans="1:38">
      <c r="A5596" s="1">
        <v>40293</v>
      </c>
      <c r="B5596" s="7" t="s">
        <v>60</v>
      </c>
      <c r="C5596" s="8" t="str">
        <f t="shared" si="1101"/>
        <v>Sun</v>
      </c>
      <c r="E5596" s="10">
        <v>0</v>
      </c>
      <c r="F5596" s="9">
        <v>7793.6</v>
      </c>
      <c r="G5596" s="9">
        <v>3951</v>
      </c>
      <c r="H5596" s="101">
        <v>7316</v>
      </c>
      <c r="I5596" s="9">
        <v>1145</v>
      </c>
      <c r="J5596" s="9">
        <v>540</v>
      </c>
      <c r="K5596" s="9">
        <v>12739</v>
      </c>
      <c r="L5596" s="16">
        <v>0</v>
      </c>
      <c r="M5596" s="16">
        <v>0</v>
      </c>
      <c r="O5596" s="11">
        <f t="shared" si="1096"/>
        <v>33484.6</v>
      </c>
      <c r="P5596" s="11">
        <v>9295</v>
      </c>
      <c r="Q5596" s="11">
        <f t="shared" si="1092"/>
        <v>3444</v>
      </c>
      <c r="S5596" s="11">
        <f t="shared" si="1097"/>
        <v>24189.599999999999</v>
      </c>
      <c r="T5596" s="11">
        <f t="shared" si="1098"/>
        <v>24189.599999999999</v>
      </c>
      <c r="U5596" s="11">
        <f t="shared" si="1099"/>
        <v>-3785.6000000000022</v>
      </c>
      <c r="V5596" s="11">
        <f t="shared" si="1100"/>
        <v>24189.599999999999</v>
      </c>
      <c r="W5596" s="12">
        <f t="shared" si="1093"/>
        <v>1</v>
      </c>
      <c r="X5596" s="11">
        <f t="shared" si="1094"/>
        <v>0</v>
      </c>
      <c r="Y5596" s="12">
        <f t="shared" si="1095"/>
        <v>0</v>
      </c>
      <c r="AG5596" s="61"/>
      <c r="AH5596" s="61"/>
      <c r="AI5596" s="61"/>
      <c r="AJ5596" s="61"/>
      <c r="AL5596" s="60"/>
    </row>
    <row r="5597" spans="1:38">
      <c r="A5597" s="1">
        <v>40294</v>
      </c>
      <c r="B5597" s="7" t="s">
        <v>60</v>
      </c>
      <c r="C5597" s="8" t="str">
        <f t="shared" si="1101"/>
        <v>Mon</v>
      </c>
      <c r="E5597" s="10">
        <v>1</v>
      </c>
      <c r="F5597" s="9">
        <v>8498.6</v>
      </c>
      <c r="G5597" s="9">
        <v>4713</v>
      </c>
      <c r="H5597" s="101">
        <v>8621</v>
      </c>
      <c r="I5597" s="9">
        <v>1171</v>
      </c>
      <c r="J5597" s="9">
        <v>684</v>
      </c>
      <c r="K5597" s="9">
        <v>17436</v>
      </c>
      <c r="L5597" s="16">
        <v>0</v>
      </c>
      <c r="M5597" s="16">
        <v>0</v>
      </c>
      <c r="O5597" s="11">
        <f t="shared" si="1096"/>
        <v>41123.599999999999</v>
      </c>
      <c r="P5597" s="11">
        <v>13175</v>
      </c>
      <c r="Q5597" s="11">
        <f t="shared" si="1092"/>
        <v>4261</v>
      </c>
      <c r="S5597" s="11">
        <f t="shared" si="1097"/>
        <v>27948.6</v>
      </c>
      <c r="T5597" s="11">
        <f t="shared" si="1098"/>
        <v>27948.6</v>
      </c>
      <c r="U5597" s="11">
        <f t="shared" si="1099"/>
        <v>3759</v>
      </c>
      <c r="V5597" s="11">
        <f t="shared" si="1100"/>
        <v>27948.6</v>
      </c>
      <c r="W5597" s="12">
        <f t="shared" si="1093"/>
        <v>1</v>
      </c>
      <c r="X5597" s="11">
        <f t="shared" si="1094"/>
        <v>0</v>
      </c>
      <c r="Y5597" s="12">
        <f t="shared" si="1095"/>
        <v>0</v>
      </c>
      <c r="AG5597" s="61"/>
      <c r="AH5597" s="61"/>
      <c r="AI5597" s="61"/>
      <c r="AJ5597" s="61"/>
      <c r="AL5597" s="60"/>
    </row>
    <row r="5598" spans="1:38">
      <c r="A5598" s="1">
        <v>40295</v>
      </c>
      <c r="B5598" s="7" t="s">
        <v>60</v>
      </c>
      <c r="C5598" s="8" t="str">
        <f t="shared" si="1101"/>
        <v>Tue</v>
      </c>
      <c r="E5598" s="10">
        <v>8</v>
      </c>
      <c r="F5598" s="9">
        <v>12200.6</v>
      </c>
      <c r="G5598" s="9">
        <v>5698</v>
      </c>
      <c r="H5598" s="101">
        <v>9954.6</v>
      </c>
      <c r="I5598" s="9">
        <v>1529</v>
      </c>
      <c r="J5598" s="9">
        <v>1201</v>
      </c>
      <c r="K5598" s="9">
        <v>17069</v>
      </c>
      <c r="L5598" s="16">
        <v>0</v>
      </c>
      <c r="M5598" s="16">
        <v>0</v>
      </c>
      <c r="O5598" s="11">
        <f t="shared" si="1096"/>
        <v>47652.2</v>
      </c>
      <c r="P5598" s="11">
        <v>12090</v>
      </c>
      <c r="Q5598" s="11">
        <f t="shared" si="1092"/>
        <v>4979</v>
      </c>
      <c r="S5598" s="11">
        <f t="shared" si="1097"/>
        <v>35562.199999999997</v>
      </c>
      <c r="T5598" s="11">
        <f t="shared" si="1098"/>
        <v>35562.199999999997</v>
      </c>
      <c r="U5598" s="11">
        <f t="shared" si="1099"/>
        <v>7613.5999999999985</v>
      </c>
      <c r="V5598" s="11">
        <f t="shared" si="1100"/>
        <v>35562.199999999997</v>
      </c>
      <c r="W5598" s="12">
        <f t="shared" si="1093"/>
        <v>1</v>
      </c>
      <c r="X5598" s="11">
        <f t="shared" si="1094"/>
        <v>0</v>
      </c>
      <c r="Y5598" s="12">
        <f t="shared" si="1095"/>
        <v>0</v>
      </c>
      <c r="AG5598" s="61"/>
      <c r="AH5598" s="61"/>
      <c r="AI5598" s="61"/>
      <c r="AJ5598" s="61"/>
      <c r="AL5598" s="60"/>
    </row>
    <row r="5599" spans="1:38">
      <c r="A5599" s="1">
        <v>40296</v>
      </c>
      <c r="B5599" s="7" t="s">
        <v>60</v>
      </c>
      <c r="C5599" s="8" t="str">
        <f t="shared" si="1101"/>
        <v>Wed</v>
      </c>
      <c r="E5599" s="10">
        <v>14</v>
      </c>
      <c r="F5599" s="9">
        <v>16337.2</v>
      </c>
      <c r="G5599" s="9">
        <v>5679</v>
      </c>
      <c r="H5599" s="101">
        <v>10496</v>
      </c>
      <c r="I5599" s="9">
        <v>1677</v>
      </c>
      <c r="J5599" s="9">
        <v>1548</v>
      </c>
      <c r="K5599" s="9">
        <v>34350</v>
      </c>
      <c r="L5599" s="16">
        <v>0</v>
      </c>
      <c r="M5599" s="16">
        <v>0</v>
      </c>
      <c r="O5599" s="11">
        <f t="shared" si="1096"/>
        <v>70087.199999999997</v>
      </c>
      <c r="P5599" s="11">
        <v>29680</v>
      </c>
      <c r="Q5599" s="11">
        <f t="shared" si="1092"/>
        <v>4670</v>
      </c>
      <c r="S5599" s="11">
        <f t="shared" si="1097"/>
        <v>40407.199999999997</v>
      </c>
      <c r="T5599" s="11">
        <f t="shared" si="1098"/>
        <v>40407.199999999997</v>
      </c>
      <c r="U5599" s="11">
        <f t="shared" si="1099"/>
        <v>4845</v>
      </c>
      <c r="V5599" s="11">
        <f t="shared" si="1100"/>
        <v>40407.199999999997</v>
      </c>
      <c r="W5599" s="12">
        <f t="shared" si="1093"/>
        <v>1</v>
      </c>
      <c r="X5599" s="11">
        <f t="shared" si="1094"/>
        <v>0</v>
      </c>
      <c r="Y5599" s="12">
        <f t="shared" si="1095"/>
        <v>0</v>
      </c>
      <c r="AG5599" s="61"/>
      <c r="AH5599" s="61"/>
      <c r="AI5599" s="61"/>
      <c r="AJ5599" s="61"/>
      <c r="AL5599" s="60"/>
    </row>
    <row r="5600" spans="1:38">
      <c r="A5600" s="1">
        <v>40297</v>
      </c>
      <c r="B5600" s="7" t="s">
        <v>60</v>
      </c>
      <c r="C5600" s="8" t="str">
        <f t="shared" si="1101"/>
        <v>Thur</v>
      </c>
      <c r="E5600" s="10">
        <v>5</v>
      </c>
      <c r="F5600" s="9">
        <v>11306.2</v>
      </c>
      <c r="G5600" s="9">
        <v>4220</v>
      </c>
      <c r="H5600" s="101">
        <v>8791.1</v>
      </c>
      <c r="I5600" s="9">
        <v>1234</v>
      </c>
      <c r="J5600" s="9">
        <v>0</v>
      </c>
      <c r="K5600" s="9">
        <v>17348</v>
      </c>
      <c r="L5600" s="16">
        <v>0</v>
      </c>
      <c r="M5600" s="16">
        <v>0</v>
      </c>
      <c r="O5600" s="11">
        <f t="shared" si="1096"/>
        <v>42899.3</v>
      </c>
      <c r="P5600" s="11">
        <v>13997</v>
      </c>
      <c r="Q5600" s="11">
        <f t="shared" si="1092"/>
        <v>3351</v>
      </c>
      <c r="S5600" s="11">
        <f t="shared" si="1097"/>
        <v>28902.300000000003</v>
      </c>
      <c r="T5600" s="11">
        <f t="shared" si="1098"/>
        <v>28902.300000000003</v>
      </c>
      <c r="U5600" s="11">
        <f t="shared" si="1099"/>
        <v>-11504.899999999994</v>
      </c>
      <c r="V5600" s="11">
        <f t="shared" si="1100"/>
        <v>28902.300000000003</v>
      </c>
      <c r="W5600" s="12">
        <f t="shared" si="1093"/>
        <v>1</v>
      </c>
      <c r="X5600" s="11">
        <f t="shared" si="1094"/>
        <v>0</v>
      </c>
      <c r="Y5600" s="12">
        <f t="shared" si="1095"/>
        <v>0</v>
      </c>
      <c r="AG5600" s="61"/>
      <c r="AH5600" s="61"/>
      <c r="AI5600" s="61"/>
      <c r="AJ5600" s="61"/>
      <c r="AL5600" s="60"/>
    </row>
    <row r="5601" spans="1:38">
      <c r="A5601" s="1">
        <v>40298</v>
      </c>
      <c r="B5601" s="7" t="s">
        <v>60</v>
      </c>
      <c r="C5601" s="8" t="str">
        <f t="shared" si="1101"/>
        <v>Fri</v>
      </c>
      <c r="E5601" s="10">
        <v>0</v>
      </c>
      <c r="F5601" s="9">
        <v>7816.4</v>
      </c>
      <c r="G5601" s="9">
        <v>3019</v>
      </c>
      <c r="H5601" s="101">
        <v>7329.1</v>
      </c>
      <c r="I5601" s="9">
        <v>1038</v>
      </c>
      <c r="J5601" s="9">
        <v>0</v>
      </c>
      <c r="K5601" s="9">
        <v>25157</v>
      </c>
      <c r="L5601" s="16">
        <v>0</v>
      </c>
      <c r="M5601" s="16">
        <v>0</v>
      </c>
      <c r="O5601" s="11">
        <f t="shared" si="1096"/>
        <v>44359.5</v>
      </c>
      <c r="P5601" s="11">
        <v>22357</v>
      </c>
      <c r="Q5601" s="11">
        <f t="shared" si="1092"/>
        <v>2800</v>
      </c>
      <c r="S5601" s="11">
        <f t="shared" si="1097"/>
        <v>22002.5</v>
      </c>
      <c r="T5601" s="11">
        <f t="shared" si="1098"/>
        <v>22002.5</v>
      </c>
      <c r="U5601" s="11">
        <f t="shared" si="1099"/>
        <v>-6899.8000000000029</v>
      </c>
      <c r="V5601" s="11">
        <f t="shared" si="1100"/>
        <v>22002.5</v>
      </c>
      <c r="W5601" s="12">
        <f t="shared" si="1093"/>
        <v>1</v>
      </c>
      <c r="X5601" s="11">
        <f t="shared" si="1094"/>
        <v>0</v>
      </c>
      <c r="Y5601" s="12">
        <f t="shared" si="1095"/>
        <v>0</v>
      </c>
      <c r="AG5601" s="61"/>
      <c r="AH5601" s="61"/>
      <c r="AI5601" s="61"/>
      <c r="AJ5601" s="61"/>
      <c r="AL5601" s="60"/>
    </row>
    <row r="5602" spans="1:38">
      <c r="A5602" s="1">
        <v>40299</v>
      </c>
      <c r="B5602" s="7" t="s">
        <v>61</v>
      </c>
      <c r="C5602" s="8" t="str">
        <f t="shared" si="1101"/>
        <v>Sat</v>
      </c>
      <c r="E5602" s="10">
        <v>0</v>
      </c>
      <c r="F5602" s="9">
        <v>7105.9</v>
      </c>
      <c r="G5602" s="9">
        <v>2661.1</v>
      </c>
      <c r="H5602" s="101">
        <v>6338.6</v>
      </c>
      <c r="I5602" s="9">
        <v>928.4</v>
      </c>
      <c r="J5602" s="9"/>
      <c r="K5602" s="9">
        <v>52019.8</v>
      </c>
      <c r="L5602" s="16">
        <v>0</v>
      </c>
      <c r="M5602" s="16">
        <v>0</v>
      </c>
      <c r="O5602" s="11">
        <f t="shared" si="1096"/>
        <v>69053.8</v>
      </c>
      <c r="P5602" s="11">
        <v>49556</v>
      </c>
      <c r="Q5602" s="11">
        <f t="shared" si="1092"/>
        <v>2463.8000000000029</v>
      </c>
      <c r="S5602" s="11">
        <f t="shared" si="1097"/>
        <v>19497.800000000003</v>
      </c>
      <c r="T5602" s="11">
        <f t="shared" ref="T5602:T5662" si="1102">SUM(L5602:M5602,V5602)</f>
        <v>19497.800000000003</v>
      </c>
      <c r="U5602" s="11">
        <f t="shared" ref="U5602:U5662" si="1103">S5602-S5601</f>
        <v>-2504.6999999999971</v>
      </c>
      <c r="V5602" s="11">
        <f t="shared" ref="V5602:V5662" si="1104">SUM(F5602:K5602)-P5602</f>
        <v>19497.800000000003</v>
      </c>
      <c r="W5602" s="12">
        <f t="shared" ref="W5602:W5632" si="1105">V5602/S5602</f>
        <v>1</v>
      </c>
      <c r="X5602" s="11">
        <f t="shared" ref="X5602:X5632" si="1106">SUM(L5602:M5602)</f>
        <v>0</v>
      </c>
      <c r="Y5602" s="12">
        <f t="shared" ref="Y5602:Y5632" si="1107">X5602/S5602</f>
        <v>0</v>
      </c>
      <c r="AA5602" s="9">
        <f>INTERCEPT(T5602:T5632,E5602:E5632)</f>
        <v>20353.365146262189</v>
      </c>
      <c r="AB5602" s="9">
        <f>SLOPE(T5602:T5632,E5602:E5632)</f>
        <v>1054.8293716143007</v>
      </c>
      <c r="AC5602" s="12">
        <f>RSQ(T5602:T5632,E5602:E5632)</f>
        <v>0.77500406332653504</v>
      </c>
      <c r="AD5602" s="9">
        <f>AA5602+(AB5602*55)</f>
        <v>78368.980585048732</v>
      </c>
      <c r="AE5602" s="10">
        <f>SUM(E5602:E5632)</f>
        <v>47</v>
      </c>
      <c r="AG5602" s="61"/>
      <c r="AH5602" s="61"/>
      <c r="AI5602" s="61"/>
      <c r="AJ5602" s="61"/>
      <c r="AL5602" s="60"/>
    </row>
    <row r="5603" spans="1:38">
      <c r="A5603" s="1">
        <v>40300</v>
      </c>
      <c r="B5603" s="7" t="s">
        <v>61</v>
      </c>
      <c r="C5603" s="8" t="str">
        <f t="shared" si="1101"/>
        <v>Sun</v>
      </c>
      <c r="E5603" s="10">
        <v>0</v>
      </c>
      <c r="F5603" s="9">
        <v>7264.1</v>
      </c>
      <c r="G5603" s="9">
        <v>2809.4</v>
      </c>
      <c r="H5603" s="101">
        <v>6646.9</v>
      </c>
      <c r="I5603" s="9">
        <v>865.7</v>
      </c>
      <c r="J5603" s="9"/>
      <c r="K5603" s="9">
        <v>51656.6</v>
      </c>
      <c r="L5603" s="16">
        <v>0</v>
      </c>
      <c r="M5603" s="16">
        <v>0</v>
      </c>
      <c r="O5603" s="11">
        <f t="shared" si="1096"/>
        <v>69242.7</v>
      </c>
      <c r="P5603" s="11">
        <v>49529</v>
      </c>
      <c r="Q5603" s="11">
        <f t="shared" si="1092"/>
        <v>2127.5999999999985</v>
      </c>
      <c r="S5603" s="11">
        <f t="shared" si="1097"/>
        <v>19713.699999999997</v>
      </c>
      <c r="T5603" s="11">
        <f t="shared" si="1102"/>
        <v>19713.699999999997</v>
      </c>
      <c r="U5603" s="11">
        <f t="shared" si="1103"/>
        <v>215.89999999999418</v>
      </c>
      <c r="V5603" s="11">
        <f t="shared" si="1104"/>
        <v>19713.699999999997</v>
      </c>
      <c r="W5603" s="12">
        <f t="shared" si="1105"/>
        <v>1</v>
      </c>
      <c r="X5603" s="11">
        <f t="shared" si="1106"/>
        <v>0</v>
      </c>
      <c r="Y5603" s="12">
        <f t="shared" si="1107"/>
        <v>0</v>
      </c>
      <c r="AG5603" s="61"/>
      <c r="AH5603" s="61"/>
      <c r="AI5603" s="61"/>
      <c r="AJ5603" s="61"/>
      <c r="AL5603" s="60"/>
    </row>
    <row r="5604" spans="1:38">
      <c r="A5604" s="1">
        <v>40301</v>
      </c>
      <c r="B5604" s="7" t="s">
        <v>61</v>
      </c>
      <c r="C5604" s="8" t="str">
        <f t="shared" si="1101"/>
        <v>Mon</v>
      </c>
      <c r="E5604" s="10">
        <v>0</v>
      </c>
      <c r="F5604" s="9">
        <v>7390.3</v>
      </c>
      <c r="G5604" s="9">
        <v>3770.8</v>
      </c>
      <c r="H5604" s="101">
        <v>7784.3</v>
      </c>
      <c r="I5604" s="9">
        <v>0</v>
      </c>
      <c r="J5604" s="9"/>
      <c r="K5604" s="9">
        <v>52214</v>
      </c>
      <c r="L5604" s="16">
        <v>0</v>
      </c>
      <c r="M5604" s="16">
        <v>0</v>
      </c>
      <c r="O5604" s="11">
        <f t="shared" si="1096"/>
        <v>71159.399999999994</v>
      </c>
      <c r="P5604" s="11">
        <v>49510</v>
      </c>
      <c r="Q5604" s="11">
        <f t="shared" si="1092"/>
        <v>2704</v>
      </c>
      <c r="S5604" s="11">
        <f t="shared" si="1097"/>
        <v>21649.399999999994</v>
      </c>
      <c r="T5604" s="11">
        <f t="shared" si="1102"/>
        <v>21649.399999999994</v>
      </c>
      <c r="U5604" s="11">
        <f t="shared" si="1103"/>
        <v>1935.6999999999971</v>
      </c>
      <c r="V5604" s="11">
        <f t="shared" si="1104"/>
        <v>21649.399999999994</v>
      </c>
      <c r="W5604" s="12">
        <f t="shared" si="1105"/>
        <v>1</v>
      </c>
      <c r="X5604" s="11">
        <f t="shared" si="1106"/>
        <v>0</v>
      </c>
      <c r="Y5604" s="12">
        <f t="shared" si="1107"/>
        <v>0</v>
      </c>
      <c r="AG5604" s="61"/>
      <c r="AH5604" s="61"/>
      <c r="AI5604" s="61"/>
      <c r="AJ5604" s="61"/>
      <c r="AL5604" s="60"/>
    </row>
    <row r="5605" spans="1:38">
      <c r="A5605" s="1">
        <v>40302</v>
      </c>
      <c r="B5605" s="7" t="s">
        <v>61</v>
      </c>
      <c r="C5605" s="8" t="str">
        <f t="shared" si="1101"/>
        <v>Tue</v>
      </c>
      <c r="E5605" s="10">
        <v>0</v>
      </c>
      <c r="F5605" s="9">
        <v>7464.3</v>
      </c>
      <c r="G5605" s="9">
        <v>3867.6</v>
      </c>
      <c r="H5605" s="101">
        <v>8059.4</v>
      </c>
      <c r="I5605" s="9">
        <v>0</v>
      </c>
      <c r="J5605" s="9"/>
      <c r="K5605" s="9">
        <v>49803</v>
      </c>
      <c r="L5605" s="16">
        <v>0</v>
      </c>
      <c r="M5605" s="16">
        <v>0</v>
      </c>
      <c r="O5605" s="11">
        <f t="shared" si="1096"/>
        <v>69194.3</v>
      </c>
      <c r="P5605" s="11">
        <v>46665</v>
      </c>
      <c r="Q5605" s="11">
        <f t="shared" si="1092"/>
        <v>3138</v>
      </c>
      <c r="S5605" s="11">
        <f t="shared" si="1097"/>
        <v>22529.300000000003</v>
      </c>
      <c r="T5605" s="11">
        <f t="shared" si="1102"/>
        <v>22529.300000000003</v>
      </c>
      <c r="U5605" s="11">
        <f t="shared" si="1103"/>
        <v>879.90000000000873</v>
      </c>
      <c r="V5605" s="11">
        <f t="shared" si="1104"/>
        <v>22529.300000000003</v>
      </c>
      <c r="W5605" s="12">
        <f t="shared" si="1105"/>
        <v>1</v>
      </c>
      <c r="X5605" s="11">
        <f t="shared" si="1106"/>
        <v>0</v>
      </c>
      <c r="Y5605" s="12">
        <f t="shared" si="1107"/>
        <v>0</v>
      </c>
      <c r="AG5605" s="61"/>
      <c r="AH5605" s="61"/>
      <c r="AI5605" s="61"/>
      <c r="AJ5605" s="61"/>
      <c r="AL5605" s="60"/>
    </row>
    <row r="5606" spans="1:38">
      <c r="A5606" s="1">
        <v>40303</v>
      </c>
      <c r="B5606" s="7" t="s">
        <v>61</v>
      </c>
      <c r="C5606" s="8" t="str">
        <f t="shared" si="1101"/>
        <v>Wed</v>
      </c>
      <c r="E5606" s="10">
        <v>0</v>
      </c>
      <c r="F5606" s="9">
        <v>7220.8</v>
      </c>
      <c r="G5606" s="9">
        <v>3476.9</v>
      </c>
      <c r="H5606" s="101">
        <v>7785.5</v>
      </c>
      <c r="I5606" s="9">
        <v>0</v>
      </c>
      <c r="J5606" s="9"/>
      <c r="K5606" s="9">
        <v>49630.9</v>
      </c>
      <c r="L5606" s="16">
        <v>0</v>
      </c>
      <c r="M5606" s="16">
        <v>0</v>
      </c>
      <c r="O5606" s="11">
        <f t="shared" si="1096"/>
        <v>68114.100000000006</v>
      </c>
      <c r="P5606" s="11">
        <v>48499</v>
      </c>
      <c r="Q5606" s="11">
        <f t="shared" si="1092"/>
        <v>1131.9000000000015</v>
      </c>
      <c r="S5606" s="11">
        <f t="shared" si="1097"/>
        <v>19615.100000000006</v>
      </c>
      <c r="T5606" s="11">
        <f t="shared" si="1102"/>
        <v>19615.100000000006</v>
      </c>
      <c r="U5606" s="11">
        <f t="shared" si="1103"/>
        <v>-2914.1999999999971</v>
      </c>
      <c r="V5606" s="11">
        <f t="shared" si="1104"/>
        <v>19615.100000000006</v>
      </c>
      <c r="W5606" s="12">
        <f t="shared" si="1105"/>
        <v>1</v>
      </c>
      <c r="X5606" s="11">
        <f t="shared" si="1106"/>
        <v>0</v>
      </c>
      <c r="Y5606" s="12">
        <f t="shared" si="1107"/>
        <v>0</v>
      </c>
      <c r="AG5606" s="61"/>
      <c r="AH5606" s="61"/>
      <c r="AI5606" s="61"/>
      <c r="AJ5606" s="61"/>
      <c r="AL5606" s="60"/>
    </row>
    <row r="5607" spans="1:38">
      <c r="A5607" s="1">
        <v>40304</v>
      </c>
      <c r="B5607" s="7" t="s">
        <v>61</v>
      </c>
      <c r="C5607" s="8" t="str">
        <f t="shared" si="1101"/>
        <v>Thur</v>
      </c>
      <c r="E5607" s="10">
        <v>0</v>
      </c>
      <c r="F5607" s="9">
        <f>6291+56.9</f>
        <v>6347.9</v>
      </c>
      <c r="G5607" s="9">
        <v>4156.8999999999996</v>
      </c>
      <c r="H5607" s="101">
        <v>8431.9</v>
      </c>
      <c r="I5607" s="9">
        <v>0</v>
      </c>
      <c r="J5607" s="9"/>
      <c r="K5607" s="9">
        <v>51496.9</v>
      </c>
      <c r="L5607" s="16">
        <v>0</v>
      </c>
      <c r="M5607" s="16">
        <v>0</v>
      </c>
      <c r="O5607" s="11">
        <f t="shared" si="1096"/>
        <v>70433.600000000006</v>
      </c>
      <c r="P5607" s="11">
        <v>48637</v>
      </c>
      <c r="Q5607" s="11">
        <f t="shared" si="1092"/>
        <v>2859.9000000000015</v>
      </c>
      <c r="S5607" s="11">
        <f t="shared" si="1097"/>
        <v>21796.600000000006</v>
      </c>
      <c r="T5607" s="11">
        <f t="shared" si="1102"/>
        <v>21796.600000000006</v>
      </c>
      <c r="U5607" s="11">
        <f t="shared" si="1103"/>
        <v>2181.5</v>
      </c>
      <c r="V5607" s="11">
        <f t="shared" si="1104"/>
        <v>21796.600000000006</v>
      </c>
      <c r="W5607" s="12">
        <f t="shared" si="1105"/>
        <v>1</v>
      </c>
      <c r="X5607" s="11">
        <f t="shared" si="1106"/>
        <v>0</v>
      </c>
      <c r="Y5607" s="12">
        <f t="shared" si="1107"/>
        <v>0</v>
      </c>
      <c r="AG5607" s="61"/>
      <c r="AH5607" s="61"/>
      <c r="AI5607" s="61"/>
      <c r="AJ5607" s="61"/>
      <c r="AL5607" s="60"/>
    </row>
    <row r="5608" spans="1:38">
      <c r="A5608" s="1">
        <v>40305</v>
      </c>
      <c r="B5608" s="7" t="s">
        <v>61</v>
      </c>
      <c r="C5608" s="8" t="str">
        <f t="shared" si="1101"/>
        <v>Fri</v>
      </c>
      <c r="E5608" s="10">
        <v>0</v>
      </c>
      <c r="F5608" s="9">
        <v>5562.6</v>
      </c>
      <c r="G5608" s="9">
        <v>3868.8</v>
      </c>
      <c r="H5608" s="101">
        <v>7631.3</v>
      </c>
      <c r="I5608" s="9">
        <v>0</v>
      </c>
      <c r="J5608" s="9"/>
      <c r="K5608" s="9">
        <v>29779.4</v>
      </c>
      <c r="L5608" s="16">
        <v>0</v>
      </c>
      <c r="M5608" s="16">
        <v>0</v>
      </c>
      <c r="O5608" s="11">
        <f t="shared" si="1096"/>
        <v>46842.100000000006</v>
      </c>
      <c r="P5608" s="11">
        <v>26978</v>
      </c>
      <c r="Q5608" s="11">
        <f t="shared" si="1092"/>
        <v>2801.4000000000015</v>
      </c>
      <c r="S5608" s="11">
        <f t="shared" si="1097"/>
        <v>19864.100000000006</v>
      </c>
      <c r="T5608" s="11">
        <f t="shared" si="1102"/>
        <v>19864.100000000006</v>
      </c>
      <c r="U5608" s="11">
        <f t="shared" si="1103"/>
        <v>-1932.5</v>
      </c>
      <c r="V5608" s="11">
        <f t="shared" si="1104"/>
        <v>19864.100000000006</v>
      </c>
      <c r="W5608" s="12">
        <f t="shared" si="1105"/>
        <v>1</v>
      </c>
      <c r="X5608" s="11">
        <f t="shared" si="1106"/>
        <v>0</v>
      </c>
      <c r="Y5608" s="12">
        <f t="shared" si="1107"/>
        <v>0</v>
      </c>
      <c r="AG5608" s="61"/>
      <c r="AH5608" s="61"/>
      <c r="AI5608" s="61"/>
      <c r="AJ5608" s="61"/>
      <c r="AL5608" s="60"/>
    </row>
    <row r="5609" spans="1:38">
      <c r="A5609" s="1">
        <v>40306</v>
      </c>
      <c r="B5609" s="7" t="s">
        <v>61</v>
      </c>
      <c r="C5609" s="8" t="str">
        <f t="shared" si="1101"/>
        <v>Sat</v>
      </c>
      <c r="E5609" s="10">
        <v>0</v>
      </c>
      <c r="F5609" s="9">
        <v>6691.8</v>
      </c>
      <c r="G5609" s="9">
        <v>4155.7</v>
      </c>
      <c r="H5609" s="101">
        <v>7502.4</v>
      </c>
      <c r="I5609" s="9">
        <v>0</v>
      </c>
      <c r="J5609" s="9"/>
      <c r="K5609" s="9">
        <v>3007.1</v>
      </c>
      <c r="L5609" s="16">
        <v>0</v>
      </c>
      <c r="M5609" s="16">
        <v>0</v>
      </c>
      <c r="O5609" s="11">
        <f t="shared" si="1096"/>
        <v>21357</v>
      </c>
      <c r="P5609" s="11">
        <v>0</v>
      </c>
      <c r="Q5609" s="11">
        <f t="shared" si="1092"/>
        <v>3007.1</v>
      </c>
      <c r="S5609" s="11">
        <f t="shared" si="1097"/>
        <v>21357</v>
      </c>
      <c r="T5609" s="11">
        <f t="shared" si="1102"/>
        <v>21357</v>
      </c>
      <c r="U5609" s="11">
        <f t="shared" si="1103"/>
        <v>1492.8999999999942</v>
      </c>
      <c r="V5609" s="11">
        <f t="shared" si="1104"/>
        <v>21357</v>
      </c>
      <c r="W5609" s="12">
        <f t="shared" si="1105"/>
        <v>1</v>
      </c>
      <c r="X5609" s="11">
        <f t="shared" si="1106"/>
        <v>0</v>
      </c>
      <c r="Y5609" s="12">
        <f t="shared" si="1107"/>
        <v>0</v>
      </c>
      <c r="AG5609" s="61"/>
      <c r="AH5609" s="61"/>
      <c r="AI5609" s="61"/>
      <c r="AJ5609" s="61"/>
      <c r="AL5609" s="60"/>
    </row>
    <row r="5610" spans="1:38">
      <c r="A5610" s="1">
        <v>40307</v>
      </c>
      <c r="B5610" s="7" t="s">
        <v>61</v>
      </c>
      <c r="C5610" s="8" t="str">
        <f t="shared" si="1101"/>
        <v>Sun</v>
      </c>
      <c r="E5610" s="10">
        <v>8</v>
      </c>
      <c r="F5610" s="9">
        <f>8118.3+1279.7</f>
        <v>9398</v>
      </c>
      <c r="G5610" s="9">
        <v>4844.6000000000004</v>
      </c>
      <c r="H5610" s="101">
        <v>8779.6</v>
      </c>
      <c r="I5610" s="9">
        <v>0</v>
      </c>
      <c r="J5610" s="9">
        <v>9.1</v>
      </c>
      <c r="K5610" s="9">
        <v>3665</v>
      </c>
      <c r="L5610" s="16">
        <v>0</v>
      </c>
      <c r="M5610" s="16">
        <v>0</v>
      </c>
      <c r="O5610" s="11">
        <f t="shared" si="1096"/>
        <v>26696.3</v>
      </c>
      <c r="P5610" s="11">
        <v>0</v>
      </c>
      <c r="Q5610" s="11">
        <f t="shared" si="1092"/>
        <v>3665</v>
      </c>
      <c r="S5610" s="11">
        <f t="shared" si="1097"/>
        <v>26696.3</v>
      </c>
      <c r="T5610" s="11">
        <f t="shared" si="1102"/>
        <v>26696.3</v>
      </c>
      <c r="U5610" s="11">
        <f t="shared" si="1103"/>
        <v>5339.2999999999993</v>
      </c>
      <c r="V5610" s="11">
        <f t="shared" si="1104"/>
        <v>26696.3</v>
      </c>
      <c r="W5610" s="12">
        <f t="shared" si="1105"/>
        <v>1</v>
      </c>
      <c r="X5610" s="11">
        <f t="shared" si="1106"/>
        <v>0</v>
      </c>
      <c r="Y5610" s="12">
        <f t="shared" si="1107"/>
        <v>0</v>
      </c>
      <c r="AG5610" s="61"/>
      <c r="AH5610" s="61"/>
      <c r="AI5610" s="61"/>
      <c r="AJ5610" s="61"/>
      <c r="AL5610" s="60"/>
    </row>
    <row r="5611" spans="1:38">
      <c r="A5611" s="1">
        <v>40308</v>
      </c>
      <c r="B5611" s="7" t="s">
        <v>61</v>
      </c>
      <c r="C5611" s="8" t="str">
        <f t="shared" si="1101"/>
        <v>Mon</v>
      </c>
      <c r="E5611" s="10">
        <v>9</v>
      </c>
      <c r="F5611" s="9">
        <f>8898.8+1801.4</f>
        <v>10700.199999999999</v>
      </c>
      <c r="G5611" s="9">
        <v>4927.3</v>
      </c>
      <c r="H5611" s="101">
        <v>9573.5</v>
      </c>
      <c r="I5611" s="9">
        <v>0</v>
      </c>
      <c r="J5611" s="9">
        <v>3.2</v>
      </c>
      <c r="K5611" s="9">
        <v>2834.5</v>
      </c>
      <c r="L5611" s="16">
        <v>0</v>
      </c>
      <c r="M5611" s="16">
        <v>0</v>
      </c>
      <c r="O5611" s="11">
        <f t="shared" si="1096"/>
        <v>28038.7</v>
      </c>
      <c r="P5611" s="11">
        <v>0</v>
      </c>
      <c r="Q5611" s="11">
        <f t="shared" si="1092"/>
        <v>2834.5</v>
      </c>
      <c r="S5611" s="11">
        <f t="shared" si="1097"/>
        <v>28038.7</v>
      </c>
      <c r="T5611" s="11">
        <f t="shared" si="1102"/>
        <v>28038.7</v>
      </c>
      <c r="U5611" s="11">
        <f t="shared" si="1103"/>
        <v>1342.4000000000015</v>
      </c>
      <c r="V5611" s="11">
        <f t="shared" si="1104"/>
        <v>28038.7</v>
      </c>
      <c r="W5611" s="12">
        <f t="shared" si="1105"/>
        <v>1</v>
      </c>
      <c r="X5611" s="11">
        <f t="shared" si="1106"/>
        <v>0</v>
      </c>
      <c r="Y5611" s="12">
        <f t="shared" si="1107"/>
        <v>0</v>
      </c>
      <c r="AG5611" s="61"/>
      <c r="AH5611" s="61"/>
      <c r="AI5611" s="61"/>
      <c r="AJ5611" s="61"/>
      <c r="AL5611" s="60"/>
    </row>
    <row r="5612" spans="1:38">
      <c r="A5612" s="1">
        <v>40309</v>
      </c>
      <c r="B5612" s="7" t="s">
        <v>61</v>
      </c>
      <c r="C5612" s="8" t="str">
        <f t="shared" si="1101"/>
        <v>Tue</v>
      </c>
      <c r="E5612" s="10">
        <v>7</v>
      </c>
      <c r="F5612" s="9">
        <f>8907.3+4038.2</f>
        <v>12945.5</v>
      </c>
      <c r="G5612" s="9">
        <v>5226.6000000000004</v>
      </c>
      <c r="H5612" s="101">
        <v>9710.9</v>
      </c>
      <c r="I5612" s="9">
        <v>0</v>
      </c>
      <c r="J5612" s="9"/>
      <c r="K5612" s="9">
        <v>2754.5</v>
      </c>
      <c r="L5612" s="16">
        <v>0</v>
      </c>
      <c r="M5612" s="16">
        <v>0</v>
      </c>
      <c r="O5612" s="11">
        <f t="shared" si="1096"/>
        <v>30637.5</v>
      </c>
      <c r="P5612" s="11">
        <v>72</v>
      </c>
      <c r="Q5612" s="11">
        <f t="shared" si="1092"/>
        <v>2682.5</v>
      </c>
      <c r="S5612" s="11">
        <f t="shared" si="1097"/>
        <v>30565.5</v>
      </c>
      <c r="T5612" s="11">
        <f t="shared" si="1102"/>
        <v>30565.5</v>
      </c>
      <c r="U5612" s="11">
        <f t="shared" si="1103"/>
        <v>2526.7999999999993</v>
      </c>
      <c r="V5612" s="11">
        <f t="shared" si="1104"/>
        <v>30565.5</v>
      </c>
      <c r="W5612" s="12">
        <f t="shared" si="1105"/>
        <v>1</v>
      </c>
      <c r="X5612" s="11">
        <f t="shared" si="1106"/>
        <v>0</v>
      </c>
      <c r="Y5612" s="12">
        <f t="shared" si="1107"/>
        <v>0</v>
      </c>
      <c r="AG5612" s="61"/>
      <c r="AH5612" s="61"/>
      <c r="AI5612" s="61"/>
      <c r="AJ5612" s="61"/>
      <c r="AL5612" s="60"/>
    </row>
    <row r="5613" spans="1:38">
      <c r="A5613" s="1">
        <v>40310</v>
      </c>
      <c r="B5613" s="7" t="s">
        <v>61</v>
      </c>
      <c r="C5613" s="8" t="str">
        <f t="shared" si="1101"/>
        <v>Wed</v>
      </c>
      <c r="E5613" s="10">
        <v>0</v>
      </c>
      <c r="F5613" s="9">
        <v>7814.9</v>
      </c>
      <c r="G5613" s="9">
        <v>3996</v>
      </c>
      <c r="H5613" s="101">
        <v>7823.6</v>
      </c>
      <c r="I5613" s="9">
        <v>0</v>
      </c>
      <c r="J5613" s="9"/>
      <c r="K5613" s="9">
        <v>17432.900000000001</v>
      </c>
      <c r="L5613" s="16">
        <v>0</v>
      </c>
      <c r="M5613" s="16">
        <v>0</v>
      </c>
      <c r="O5613" s="11">
        <f t="shared" si="1096"/>
        <v>37067.4</v>
      </c>
      <c r="P5613" s="11">
        <v>15206</v>
      </c>
      <c r="Q5613" s="11">
        <f t="shared" si="1092"/>
        <v>2226.9000000000015</v>
      </c>
      <c r="S5613" s="11">
        <f t="shared" si="1097"/>
        <v>21861.4</v>
      </c>
      <c r="T5613" s="11">
        <f t="shared" si="1102"/>
        <v>21861.4</v>
      </c>
      <c r="U5613" s="11">
        <f t="shared" si="1103"/>
        <v>-8704.0999999999985</v>
      </c>
      <c r="V5613" s="11">
        <f t="shared" si="1104"/>
        <v>21861.4</v>
      </c>
      <c r="W5613" s="12">
        <f t="shared" si="1105"/>
        <v>1</v>
      </c>
      <c r="X5613" s="11">
        <f t="shared" si="1106"/>
        <v>0</v>
      </c>
      <c r="Y5613" s="12">
        <f t="shared" si="1107"/>
        <v>0</v>
      </c>
      <c r="AG5613" s="61"/>
      <c r="AH5613" s="61"/>
      <c r="AI5613" s="61"/>
      <c r="AJ5613" s="61"/>
      <c r="AL5613" s="60"/>
    </row>
    <row r="5614" spans="1:38">
      <c r="A5614" s="1">
        <v>40311</v>
      </c>
      <c r="B5614" s="7" t="s">
        <v>61</v>
      </c>
      <c r="C5614" s="8" t="str">
        <f t="shared" si="1101"/>
        <v>Thur</v>
      </c>
      <c r="E5614" s="10">
        <v>5</v>
      </c>
      <c r="F5614" s="9">
        <v>8983.5</v>
      </c>
      <c r="G5614" s="9">
        <v>4285.8999999999996</v>
      </c>
      <c r="H5614" s="101">
        <v>8226.7000000000007</v>
      </c>
      <c r="I5614" s="9">
        <v>0</v>
      </c>
      <c r="J5614" s="9"/>
      <c r="K5614" s="9">
        <v>9960.5</v>
      </c>
      <c r="L5614" s="16">
        <v>0</v>
      </c>
      <c r="M5614" s="16">
        <v>0</v>
      </c>
      <c r="O5614" s="11">
        <f t="shared" si="1096"/>
        <v>31456.6</v>
      </c>
      <c r="P5614" s="11">
        <v>7526</v>
      </c>
      <c r="Q5614" s="11">
        <f t="shared" si="1092"/>
        <v>2434.5</v>
      </c>
      <c r="S5614" s="11">
        <f t="shared" si="1097"/>
        <v>23930.6</v>
      </c>
      <c r="T5614" s="11">
        <f t="shared" si="1102"/>
        <v>23930.6</v>
      </c>
      <c r="U5614" s="11">
        <f t="shared" si="1103"/>
        <v>2069.1999999999971</v>
      </c>
      <c r="V5614" s="11">
        <f t="shared" si="1104"/>
        <v>23930.6</v>
      </c>
      <c r="W5614" s="12">
        <f t="shared" si="1105"/>
        <v>1</v>
      </c>
      <c r="X5614" s="11">
        <f t="shared" si="1106"/>
        <v>0</v>
      </c>
      <c r="Y5614" s="12">
        <f t="shared" si="1107"/>
        <v>0</v>
      </c>
      <c r="AG5614" s="61"/>
      <c r="AH5614" s="61"/>
      <c r="AI5614" s="61"/>
      <c r="AJ5614" s="61"/>
      <c r="AL5614" s="60"/>
    </row>
    <row r="5615" spans="1:38">
      <c r="A5615" s="1">
        <v>40312</v>
      </c>
      <c r="B5615" s="7" t="s">
        <v>61</v>
      </c>
      <c r="C5615" s="8" t="str">
        <f t="shared" si="1101"/>
        <v>Fri</v>
      </c>
      <c r="E5615" s="10">
        <v>0</v>
      </c>
      <c r="F5615" s="9">
        <v>6694.6</v>
      </c>
      <c r="G5615" s="9">
        <v>3530.1</v>
      </c>
      <c r="H5615" s="101">
        <v>7472.1</v>
      </c>
      <c r="I5615" s="9">
        <v>0</v>
      </c>
      <c r="J5615" s="9"/>
      <c r="K5615" s="9">
        <v>40372.199999999997</v>
      </c>
      <c r="L5615" s="16">
        <v>0</v>
      </c>
      <c r="M5615" s="16">
        <v>0</v>
      </c>
      <c r="O5615" s="11">
        <f t="shared" si="1096"/>
        <v>58069</v>
      </c>
      <c r="P5615" s="11">
        <v>38222</v>
      </c>
      <c r="Q5615" s="11">
        <f t="shared" si="1092"/>
        <v>2150.1999999999971</v>
      </c>
      <c r="S5615" s="11">
        <f t="shared" si="1097"/>
        <v>19847</v>
      </c>
      <c r="T5615" s="11">
        <f t="shared" si="1102"/>
        <v>19847</v>
      </c>
      <c r="U5615" s="11">
        <f t="shared" si="1103"/>
        <v>-4083.5999999999985</v>
      </c>
      <c r="V5615" s="11">
        <f t="shared" si="1104"/>
        <v>19847</v>
      </c>
      <c r="W5615" s="12">
        <f t="shared" si="1105"/>
        <v>1</v>
      </c>
      <c r="X5615" s="11">
        <f t="shared" si="1106"/>
        <v>0</v>
      </c>
      <c r="Y5615" s="12">
        <f t="shared" si="1107"/>
        <v>0</v>
      </c>
      <c r="AG5615" s="61"/>
      <c r="AH5615" s="61"/>
      <c r="AI5615" s="61"/>
      <c r="AJ5615" s="61"/>
      <c r="AL5615" s="60"/>
    </row>
    <row r="5616" spans="1:38">
      <c r="A5616" s="1">
        <v>40313</v>
      </c>
      <c r="B5616" s="7" t="s">
        <v>61</v>
      </c>
      <c r="C5616" s="8" t="str">
        <f t="shared" si="1101"/>
        <v>Sat</v>
      </c>
      <c r="E5616" s="10">
        <v>0</v>
      </c>
      <c r="F5616" s="9">
        <v>6057.1</v>
      </c>
      <c r="G5616" s="9">
        <v>3443.7</v>
      </c>
      <c r="H5616" s="101">
        <v>7140.3</v>
      </c>
      <c r="I5616" s="9">
        <v>0</v>
      </c>
      <c r="J5616" s="9"/>
      <c r="K5616" s="9">
        <v>25520.5</v>
      </c>
      <c r="L5616" s="16">
        <v>0</v>
      </c>
      <c r="M5616" s="16">
        <v>0</v>
      </c>
      <c r="O5616" s="11">
        <f t="shared" si="1096"/>
        <v>42161.599999999999</v>
      </c>
      <c r="P5616" s="11">
        <v>23803</v>
      </c>
      <c r="Q5616" s="11">
        <f t="shared" si="1092"/>
        <v>1717.5</v>
      </c>
      <c r="S5616" s="11">
        <f t="shared" si="1097"/>
        <v>18358.599999999999</v>
      </c>
      <c r="T5616" s="11">
        <f t="shared" si="1102"/>
        <v>18358.599999999999</v>
      </c>
      <c r="U5616" s="11">
        <f t="shared" si="1103"/>
        <v>-1488.4000000000015</v>
      </c>
      <c r="V5616" s="11">
        <f t="shared" si="1104"/>
        <v>18358.599999999999</v>
      </c>
      <c r="W5616" s="12">
        <f t="shared" si="1105"/>
        <v>1</v>
      </c>
      <c r="X5616" s="11">
        <f t="shared" si="1106"/>
        <v>0</v>
      </c>
      <c r="Y5616" s="12">
        <f t="shared" si="1107"/>
        <v>0</v>
      </c>
      <c r="AG5616" s="61"/>
      <c r="AH5616" s="61"/>
      <c r="AI5616" s="61"/>
      <c r="AJ5616" s="61"/>
      <c r="AL5616" s="60"/>
    </row>
    <row r="5617" spans="1:38">
      <c r="A5617" s="1">
        <v>40314</v>
      </c>
      <c r="B5617" s="7" t="s">
        <v>61</v>
      </c>
      <c r="C5617" s="8" t="str">
        <f t="shared" si="1101"/>
        <v>Sun</v>
      </c>
      <c r="E5617" s="10">
        <v>0</v>
      </c>
      <c r="F5617" s="9">
        <v>6693</v>
      </c>
      <c r="G5617" s="9">
        <v>3899.4</v>
      </c>
      <c r="H5617" s="101">
        <v>7581</v>
      </c>
      <c r="I5617" s="9">
        <v>0</v>
      </c>
      <c r="J5617" s="9"/>
      <c r="K5617" s="9">
        <v>2075.6999999999998</v>
      </c>
      <c r="L5617" s="16">
        <v>0</v>
      </c>
      <c r="M5617" s="16">
        <v>0</v>
      </c>
      <c r="O5617" s="11">
        <f t="shared" si="1096"/>
        <v>20249.100000000002</v>
      </c>
      <c r="P5617" s="11">
        <v>0</v>
      </c>
      <c r="Q5617" s="11">
        <f t="shared" si="1092"/>
        <v>2075.6999999999998</v>
      </c>
      <c r="S5617" s="11">
        <f t="shared" si="1097"/>
        <v>20249.100000000002</v>
      </c>
      <c r="T5617" s="11">
        <f t="shared" si="1102"/>
        <v>20249.100000000002</v>
      </c>
      <c r="U5617" s="11">
        <f t="shared" si="1103"/>
        <v>1890.5000000000036</v>
      </c>
      <c r="V5617" s="11">
        <f t="shared" si="1104"/>
        <v>20249.100000000002</v>
      </c>
      <c r="W5617" s="12">
        <f t="shared" si="1105"/>
        <v>1</v>
      </c>
      <c r="X5617" s="11">
        <f t="shared" si="1106"/>
        <v>0</v>
      </c>
      <c r="Y5617" s="12">
        <f t="shared" si="1107"/>
        <v>0</v>
      </c>
      <c r="AG5617" s="61"/>
      <c r="AH5617" s="61"/>
      <c r="AI5617" s="61"/>
      <c r="AJ5617" s="61"/>
      <c r="AL5617" s="60"/>
    </row>
    <row r="5618" spans="1:38">
      <c r="A5618" s="1">
        <v>40315</v>
      </c>
      <c r="B5618" s="7" t="s">
        <v>61</v>
      </c>
      <c r="C5618" s="8" t="str">
        <f t="shared" si="1101"/>
        <v>Mon</v>
      </c>
      <c r="E5618" s="10">
        <v>10</v>
      </c>
      <c r="F5618" s="9">
        <f>10580+1294.7</f>
        <v>11874.7</v>
      </c>
      <c r="G5618" s="9">
        <v>5080.3999999999996</v>
      </c>
      <c r="H5618" s="101">
        <v>9462</v>
      </c>
      <c r="I5618" s="9">
        <v>0</v>
      </c>
      <c r="J5618" s="9"/>
      <c r="K5618" s="9">
        <v>4086.9</v>
      </c>
      <c r="L5618" s="16">
        <v>0</v>
      </c>
      <c r="M5618" s="16">
        <v>0</v>
      </c>
      <c r="O5618" s="11">
        <f t="shared" si="1096"/>
        <v>30504</v>
      </c>
      <c r="P5618" s="11">
        <v>0</v>
      </c>
      <c r="Q5618" s="11">
        <f t="shared" si="1092"/>
        <v>4086.9</v>
      </c>
      <c r="S5618" s="11">
        <f t="shared" si="1097"/>
        <v>30504</v>
      </c>
      <c r="T5618" s="11">
        <f t="shared" si="1102"/>
        <v>30504</v>
      </c>
      <c r="U5618" s="11">
        <f t="shared" si="1103"/>
        <v>10254.899999999998</v>
      </c>
      <c r="V5618" s="11">
        <f t="shared" si="1104"/>
        <v>30504</v>
      </c>
      <c r="W5618" s="12">
        <f t="shared" si="1105"/>
        <v>1</v>
      </c>
      <c r="X5618" s="11">
        <f t="shared" si="1106"/>
        <v>0</v>
      </c>
      <c r="Y5618" s="12">
        <f t="shared" si="1107"/>
        <v>0</v>
      </c>
      <c r="AG5618" s="61"/>
      <c r="AH5618" s="61"/>
      <c r="AI5618" s="61"/>
      <c r="AJ5618" s="61"/>
      <c r="AL5618" s="60"/>
    </row>
    <row r="5619" spans="1:38">
      <c r="A5619" s="1">
        <v>40316</v>
      </c>
      <c r="B5619" s="7" t="s">
        <v>61</v>
      </c>
      <c r="C5619" s="8" t="str">
        <f t="shared" si="1101"/>
        <v>Tue</v>
      </c>
      <c r="E5619" s="10">
        <v>7</v>
      </c>
      <c r="F5619" s="9">
        <f>9932.7+2882.2</f>
        <v>12814.900000000001</v>
      </c>
      <c r="G5619" s="9">
        <v>4877.8</v>
      </c>
      <c r="H5619" s="101">
        <v>9113.1</v>
      </c>
      <c r="I5619" s="9">
        <v>0</v>
      </c>
      <c r="J5619" s="9"/>
      <c r="K5619" s="9">
        <v>4123.3</v>
      </c>
      <c r="L5619" s="16">
        <v>0</v>
      </c>
      <c r="M5619" s="16">
        <v>0</v>
      </c>
      <c r="O5619" s="11">
        <f t="shared" si="1096"/>
        <v>30929.100000000002</v>
      </c>
      <c r="P5619" s="11">
        <v>0</v>
      </c>
      <c r="Q5619" s="11">
        <f t="shared" si="1092"/>
        <v>4123.3</v>
      </c>
      <c r="S5619" s="11">
        <f t="shared" si="1097"/>
        <v>30929.100000000002</v>
      </c>
      <c r="T5619" s="11">
        <f t="shared" si="1102"/>
        <v>30929.100000000002</v>
      </c>
      <c r="U5619" s="11">
        <f t="shared" si="1103"/>
        <v>425.10000000000218</v>
      </c>
      <c r="V5619" s="11">
        <f t="shared" si="1104"/>
        <v>30929.100000000002</v>
      </c>
      <c r="W5619" s="12">
        <f t="shared" si="1105"/>
        <v>1</v>
      </c>
      <c r="X5619" s="11">
        <f t="shared" si="1106"/>
        <v>0</v>
      </c>
      <c r="Y5619" s="12">
        <f t="shared" si="1107"/>
        <v>0</v>
      </c>
      <c r="AG5619" s="61"/>
      <c r="AH5619" s="61"/>
      <c r="AI5619" s="61"/>
      <c r="AJ5619" s="61"/>
      <c r="AL5619" s="60"/>
    </row>
    <row r="5620" spans="1:38">
      <c r="A5620" s="1">
        <v>40317</v>
      </c>
      <c r="B5620" s="7" t="s">
        <v>61</v>
      </c>
      <c r="C5620" s="8" t="str">
        <f t="shared" si="1101"/>
        <v>Wed</v>
      </c>
      <c r="E5620" s="10">
        <v>1</v>
      </c>
      <c r="F5620" s="9">
        <f>8513.6+275.4</f>
        <v>8789</v>
      </c>
      <c r="G5620" s="9">
        <v>4112.2</v>
      </c>
      <c r="H5620" s="101">
        <v>8069.7</v>
      </c>
      <c r="I5620" s="9">
        <v>0</v>
      </c>
      <c r="J5620" s="9"/>
      <c r="K5620" s="9">
        <v>3795.4</v>
      </c>
      <c r="L5620" s="16">
        <v>0</v>
      </c>
      <c r="M5620" s="16">
        <v>0</v>
      </c>
      <c r="O5620" s="11">
        <f t="shared" si="1096"/>
        <v>24766.300000000003</v>
      </c>
      <c r="P5620" s="11">
        <v>0</v>
      </c>
      <c r="Q5620" s="11">
        <f t="shared" si="1092"/>
        <v>3795.4</v>
      </c>
      <c r="S5620" s="11">
        <f t="shared" si="1097"/>
        <v>24766.300000000003</v>
      </c>
      <c r="T5620" s="11">
        <f t="shared" si="1102"/>
        <v>24766.300000000003</v>
      </c>
      <c r="U5620" s="11">
        <f t="shared" si="1103"/>
        <v>-6162.7999999999993</v>
      </c>
      <c r="V5620" s="11">
        <f t="shared" si="1104"/>
        <v>24766.300000000003</v>
      </c>
      <c r="W5620" s="12">
        <f t="shared" si="1105"/>
        <v>1</v>
      </c>
      <c r="X5620" s="11">
        <f t="shared" si="1106"/>
        <v>0</v>
      </c>
      <c r="Y5620" s="12">
        <f t="shared" si="1107"/>
        <v>0</v>
      </c>
      <c r="AG5620" s="61"/>
      <c r="AH5620" s="61"/>
      <c r="AI5620" s="61"/>
      <c r="AJ5620" s="61"/>
      <c r="AL5620" s="60"/>
    </row>
    <row r="5621" spans="1:38">
      <c r="A5621" s="1">
        <v>40318</v>
      </c>
      <c r="B5621" s="7" t="s">
        <v>61</v>
      </c>
      <c r="C5621" s="8" t="str">
        <f t="shared" si="1101"/>
        <v>Thur</v>
      </c>
      <c r="E5621" s="10">
        <v>0</v>
      </c>
      <c r="F5621" s="9">
        <v>7946.9</v>
      </c>
      <c r="G5621" s="9">
        <v>3926.3</v>
      </c>
      <c r="H5621" s="101">
        <v>7656.7</v>
      </c>
      <c r="I5621" s="9">
        <v>0</v>
      </c>
      <c r="J5621" s="9"/>
      <c r="K5621" s="9">
        <v>4513.7</v>
      </c>
      <c r="L5621" s="16">
        <v>0</v>
      </c>
      <c r="M5621" s="16">
        <v>0</v>
      </c>
      <c r="O5621" s="11">
        <f t="shared" si="1096"/>
        <v>24043.600000000002</v>
      </c>
      <c r="P5621" s="11">
        <v>924</v>
      </c>
      <c r="Q5621" s="11">
        <f t="shared" si="1092"/>
        <v>3589.7</v>
      </c>
      <c r="S5621" s="11">
        <f t="shared" si="1097"/>
        <v>23119.600000000002</v>
      </c>
      <c r="T5621" s="11">
        <f t="shared" si="1102"/>
        <v>23119.600000000002</v>
      </c>
      <c r="U5621" s="11">
        <f t="shared" si="1103"/>
        <v>-1646.7000000000007</v>
      </c>
      <c r="V5621" s="11">
        <f t="shared" si="1104"/>
        <v>23119.600000000002</v>
      </c>
      <c r="W5621" s="12">
        <f t="shared" si="1105"/>
        <v>1</v>
      </c>
      <c r="X5621" s="11">
        <f t="shared" si="1106"/>
        <v>0</v>
      </c>
      <c r="Y5621" s="12">
        <f t="shared" si="1107"/>
        <v>0</v>
      </c>
      <c r="AG5621" s="61"/>
      <c r="AH5621" s="61"/>
      <c r="AI5621" s="61"/>
      <c r="AJ5621" s="61"/>
      <c r="AL5621" s="60"/>
    </row>
    <row r="5622" spans="1:38">
      <c r="A5622" s="1">
        <v>40319</v>
      </c>
      <c r="B5622" s="7" t="s">
        <v>61</v>
      </c>
      <c r="C5622" s="8" t="str">
        <f t="shared" si="1101"/>
        <v>Fri</v>
      </c>
      <c r="E5622" s="10">
        <v>0</v>
      </c>
      <c r="F5622" s="9">
        <v>6871.6</v>
      </c>
      <c r="G5622" s="9">
        <v>3673.5</v>
      </c>
      <c r="H5622" s="101">
        <v>7415.1</v>
      </c>
      <c r="I5622" s="9">
        <v>0</v>
      </c>
      <c r="J5622" s="9"/>
      <c r="K5622" s="9">
        <v>28721</v>
      </c>
      <c r="L5622" s="16">
        <v>0</v>
      </c>
      <c r="M5622" s="16">
        <v>0</v>
      </c>
      <c r="O5622" s="11">
        <f t="shared" si="1096"/>
        <v>46681.2</v>
      </c>
      <c r="P5622" s="11">
        <v>25522</v>
      </c>
      <c r="Q5622" s="11">
        <f t="shared" si="1092"/>
        <v>3199</v>
      </c>
      <c r="S5622" s="11">
        <f t="shared" si="1097"/>
        <v>21159.199999999997</v>
      </c>
      <c r="T5622" s="11">
        <f t="shared" si="1102"/>
        <v>21159.199999999997</v>
      </c>
      <c r="U5622" s="11">
        <f t="shared" si="1103"/>
        <v>-1960.4000000000051</v>
      </c>
      <c r="V5622" s="11">
        <f t="shared" si="1104"/>
        <v>21159.199999999997</v>
      </c>
      <c r="W5622" s="12">
        <f t="shared" si="1105"/>
        <v>1</v>
      </c>
      <c r="X5622" s="11">
        <f t="shared" si="1106"/>
        <v>0</v>
      </c>
      <c r="Y5622" s="12">
        <f t="shared" si="1107"/>
        <v>0</v>
      </c>
      <c r="AG5622" s="61"/>
      <c r="AH5622" s="61"/>
      <c r="AI5622" s="61"/>
      <c r="AJ5622" s="61"/>
      <c r="AL5622" s="60"/>
    </row>
    <row r="5623" spans="1:38">
      <c r="A5623" s="1">
        <v>40320</v>
      </c>
      <c r="B5623" s="7" t="s">
        <v>61</v>
      </c>
      <c r="C5623" s="8" t="str">
        <f t="shared" si="1101"/>
        <v>Sat</v>
      </c>
      <c r="E5623" s="10">
        <v>0</v>
      </c>
      <c r="F5623" s="9">
        <v>6246.5</v>
      </c>
      <c r="G5623" s="9">
        <v>3490</v>
      </c>
      <c r="H5623" s="101">
        <v>7248</v>
      </c>
      <c r="I5623" s="9">
        <v>0</v>
      </c>
      <c r="J5623" s="9"/>
      <c r="K5623" s="9">
        <v>2923.7</v>
      </c>
      <c r="L5623" s="16">
        <v>0</v>
      </c>
      <c r="M5623" s="16">
        <v>0</v>
      </c>
      <c r="O5623" s="11">
        <f t="shared" si="1096"/>
        <v>19908.2</v>
      </c>
      <c r="P5623" s="11">
        <v>0</v>
      </c>
      <c r="Q5623" s="11">
        <f t="shared" si="1092"/>
        <v>2923.7</v>
      </c>
      <c r="S5623" s="11">
        <f t="shared" si="1097"/>
        <v>19908.2</v>
      </c>
      <c r="T5623" s="11">
        <f t="shared" si="1102"/>
        <v>19908.2</v>
      </c>
      <c r="U5623" s="11">
        <f t="shared" si="1103"/>
        <v>-1250.9999999999964</v>
      </c>
      <c r="V5623" s="11">
        <f t="shared" si="1104"/>
        <v>19908.2</v>
      </c>
      <c r="W5623" s="12">
        <f t="shared" si="1105"/>
        <v>1</v>
      </c>
      <c r="X5623" s="11">
        <f t="shared" si="1106"/>
        <v>0</v>
      </c>
      <c r="Y5623" s="12">
        <f t="shared" si="1107"/>
        <v>0</v>
      </c>
      <c r="AG5623" s="61"/>
      <c r="AH5623" s="61"/>
      <c r="AI5623" s="61"/>
      <c r="AJ5623" s="61"/>
      <c r="AL5623" s="60"/>
    </row>
    <row r="5624" spans="1:38">
      <c r="A5624" s="1">
        <v>40321</v>
      </c>
      <c r="B5624" s="7" t="s">
        <v>61</v>
      </c>
      <c r="C5624" s="8" t="str">
        <f t="shared" si="1101"/>
        <v>Sun</v>
      </c>
      <c r="E5624" s="10">
        <v>0</v>
      </c>
      <c r="F5624" s="9">
        <v>6460.6</v>
      </c>
      <c r="G5624" s="9">
        <v>3637.3</v>
      </c>
      <c r="H5624" s="101">
        <v>7370.9</v>
      </c>
      <c r="I5624" s="9">
        <v>0</v>
      </c>
      <c r="J5624" s="9"/>
      <c r="K5624" s="9">
        <v>7606.8</v>
      </c>
      <c r="L5624" s="16">
        <v>0</v>
      </c>
      <c r="M5624" s="16">
        <v>0</v>
      </c>
      <c r="O5624" s="11">
        <f t="shared" si="1096"/>
        <v>25075.600000000002</v>
      </c>
      <c r="P5624" s="11">
        <v>5610</v>
      </c>
      <c r="Q5624" s="11">
        <f t="shared" si="1092"/>
        <v>1996.8000000000002</v>
      </c>
      <c r="S5624" s="11">
        <f t="shared" si="1097"/>
        <v>19465.600000000002</v>
      </c>
      <c r="T5624" s="11">
        <f t="shared" si="1102"/>
        <v>19465.600000000002</v>
      </c>
      <c r="U5624" s="11">
        <f t="shared" si="1103"/>
        <v>-442.59999999999854</v>
      </c>
      <c r="V5624" s="11">
        <f t="shared" si="1104"/>
        <v>19465.600000000002</v>
      </c>
      <c r="W5624" s="12">
        <f t="shared" si="1105"/>
        <v>1</v>
      </c>
      <c r="X5624" s="11">
        <f t="shared" si="1106"/>
        <v>0</v>
      </c>
      <c r="Y5624" s="12">
        <f t="shared" si="1107"/>
        <v>0</v>
      </c>
      <c r="AG5624" s="61"/>
      <c r="AH5624" s="61"/>
      <c r="AI5624" s="61"/>
      <c r="AJ5624" s="61"/>
      <c r="AL5624" s="60"/>
    </row>
    <row r="5625" spans="1:38">
      <c r="A5625" s="1">
        <v>40322</v>
      </c>
      <c r="B5625" s="7" t="s">
        <v>61</v>
      </c>
      <c r="C5625" s="8" t="str">
        <f t="shared" si="1101"/>
        <v>Mon</v>
      </c>
      <c r="E5625" s="10">
        <v>0</v>
      </c>
      <c r="F5625" s="9">
        <v>6927.1</v>
      </c>
      <c r="G5625" s="9">
        <v>3832.5</v>
      </c>
      <c r="H5625" s="101">
        <v>7736.4</v>
      </c>
      <c r="I5625" s="9">
        <v>0</v>
      </c>
      <c r="J5625" s="9"/>
      <c r="K5625" s="9">
        <v>33862.800000000003</v>
      </c>
      <c r="L5625" s="16">
        <v>0</v>
      </c>
      <c r="M5625" s="16">
        <v>0</v>
      </c>
      <c r="O5625" s="11">
        <f t="shared" si="1096"/>
        <v>52358.8</v>
      </c>
      <c r="P5625" s="11">
        <v>31530</v>
      </c>
      <c r="Q5625" s="11">
        <f t="shared" si="1092"/>
        <v>2332.8000000000029</v>
      </c>
      <c r="S5625" s="11">
        <f t="shared" si="1097"/>
        <v>20828.800000000003</v>
      </c>
      <c r="T5625" s="11">
        <f t="shared" si="1102"/>
        <v>20828.800000000003</v>
      </c>
      <c r="U5625" s="11">
        <f t="shared" si="1103"/>
        <v>1363.2000000000007</v>
      </c>
      <c r="V5625" s="11">
        <f t="shared" si="1104"/>
        <v>20828.800000000003</v>
      </c>
      <c r="W5625" s="12">
        <f t="shared" si="1105"/>
        <v>1</v>
      </c>
      <c r="X5625" s="11">
        <f t="shared" si="1106"/>
        <v>0</v>
      </c>
      <c r="Y5625" s="12">
        <f t="shared" si="1107"/>
        <v>0</v>
      </c>
      <c r="AG5625" s="61"/>
      <c r="AH5625" s="61"/>
      <c r="AI5625" s="61"/>
      <c r="AJ5625" s="61"/>
      <c r="AL5625" s="60"/>
    </row>
    <row r="5626" spans="1:38">
      <c r="A5626" s="1">
        <v>40323</v>
      </c>
      <c r="B5626" s="7" t="s">
        <v>61</v>
      </c>
      <c r="C5626" s="8" t="str">
        <f t="shared" si="1101"/>
        <v>Tue</v>
      </c>
      <c r="E5626" s="10">
        <v>0</v>
      </c>
      <c r="F5626" s="9">
        <v>7059.1</v>
      </c>
      <c r="G5626" s="9">
        <v>3869.9</v>
      </c>
      <c r="H5626" s="101">
        <v>7772.6</v>
      </c>
      <c r="I5626" s="9">
        <v>0</v>
      </c>
      <c r="J5626" s="9"/>
      <c r="K5626" s="9">
        <v>31104.6</v>
      </c>
      <c r="L5626" s="16">
        <v>0</v>
      </c>
      <c r="M5626" s="16">
        <v>0</v>
      </c>
      <c r="O5626" s="11">
        <f t="shared" si="1096"/>
        <v>49806.2</v>
      </c>
      <c r="P5626" s="11">
        <v>28501</v>
      </c>
      <c r="Q5626" s="11">
        <f t="shared" si="1092"/>
        <v>2603.5999999999985</v>
      </c>
      <c r="S5626" s="11">
        <f t="shared" si="1097"/>
        <v>21305.199999999997</v>
      </c>
      <c r="T5626" s="11">
        <f t="shared" si="1102"/>
        <v>21305.199999999997</v>
      </c>
      <c r="U5626" s="11">
        <f t="shared" si="1103"/>
        <v>476.39999999999418</v>
      </c>
      <c r="V5626" s="11">
        <f t="shared" si="1104"/>
        <v>21305.199999999997</v>
      </c>
      <c r="W5626" s="12">
        <f t="shared" si="1105"/>
        <v>1</v>
      </c>
      <c r="X5626" s="11">
        <f t="shared" si="1106"/>
        <v>0</v>
      </c>
      <c r="Y5626" s="12">
        <f t="shared" si="1107"/>
        <v>0</v>
      </c>
      <c r="AG5626" s="61"/>
      <c r="AH5626" s="61"/>
      <c r="AI5626" s="61"/>
      <c r="AJ5626" s="61"/>
      <c r="AL5626" s="60"/>
    </row>
    <row r="5627" spans="1:38">
      <c r="A5627" s="1">
        <v>40324</v>
      </c>
      <c r="B5627" s="7" t="s">
        <v>61</v>
      </c>
      <c r="C5627" s="8" t="str">
        <f t="shared" si="1101"/>
        <v>Wed</v>
      </c>
      <c r="E5627" s="10">
        <v>0</v>
      </c>
      <c r="F5627" s="9">
        <v>6442.3</v>
      </c>
      <c r="G5627" s="9">
        <v>3613.2</v>
      </c>
      <c r="H5627" s="101">
        <v>7555.6</v>
      </c>
      <c r="I5627" s="9">
        <v>0.6</v>
      </c>
      <c r="J5627" s="9"/>
      <c r="K5627" s="9">
        <v>42028.800000000003</v>
      </c>
      <c r="L5627" s="16">
        <v>0</v>
      </c>
      <c r="M5627" s="16">
        <v>0</v>
      </c>
      <c r="O5627" s="11">
        <f t="shared" si="1096"/>
        <v>59640.5</v>
      </c>
      <c r="P5627" s="11">
        <v>38499</v>
      </c>
      <c r="Q5627" s="11">
        <f t="shared" si="1092"/>
        <v>3529.8000000000029</v>
      </c>
      <c r="S5627" s="11">
        <f t="shared" si="1097"/>
        <v>21141.5</v>
      </c>
      <c r="T5627" s="11">
        <f t="shared" si="1102"/>
        <v>21141.5</v>
      </c>
      <c r="U5627" s="11">
        <f t="shared" si="1103"/>
        <v>-163.69999999999709</v>
      </c>
      <c r="V5627" s="11">
        <f t="shared" si="1104"/>
        <v>21141.5</v>
      </c>
      <c r="W5627" s="12">
        <f t="shared" si="1105"/>
        <v>1</v>
      </c>
      <c r="X5627" s="11">
        <f t="shared" si="1106"/>
        <v>0</v>
      </c>
      <c r="Y5627" s="12">
        <f t="shared" si="1107"/>
        <v>0</v>
      </c>
      <c r="AG5627" s="61"/>
      <c r="AH5627" s="61"/>
      <c r="AI5627" s="61"/>
      <c r="AJ5627" s="61"/>
      <c r="AL5627" s="60"/>
    </row>
    <row r="5628" spans="1:38">
      <c r="A5628" s="1">
        <v>40325</v>
      </c>
      <c r="B5628" s="7" t="s">
        <v>61</v>
      </c>
      <c r="C5628" s="8" t="str">
        <f t="shared" si="1101"/>
        <v>Thur</v>
      </c>
      <c r="E5628" s="10">
        <v>0</v>
      </c>
      <c r="F5628" s="9">
        <v>6107.1</v>
      </c>
      <c r="G5628" s="9">
        <v>3524.6</v>
      </c>
      <c r="H5628" s="101">
        <v>7537.2</v>
      </c>
      <c r="I5628" s="9">
        <v>0</v>
      </c>
      <c r="J5628" s="9"/>
      <c r="K5628" s="9">
        <v>38971</v>
      </c>
      <c r="L5628" s="16">
        <v>0</v>
      </c>
      <c r="M5628" s="16">
        <v>0</v>
      </c>
      <c r="O5628" s="11">
        <f t="shared" si="1096"/>
        <v>56139.9</v>
      </c>
      <c r="P5628" s="11">
        <v>35945</v>
      </c>
      <c r="Q5628" s="11">
        <f t="shared" si="1092"/>
        <v>3026</v>
      </c>
      <c r="S5628" s="11">
        <f t="shared" si="1097"/>
        <v>20194.900000000001</v>
      </c>
      <c r="T5628" s="11">
        <f t="shared" si="1102"/>
        <v>20194.900000000001</v>
      </c>
      <c r="U5628" s="11">
        <f t="shared" si="1103"/>
        <v>-946.59999999999854</v>
      </c>
      <c r="V5628" s="11">
        <f t="shared" si="1104"/>
        <v>20194.900000000001</v>
      </c>
      <c r="W5628" s="12">
        <f t="shared" si="1105"/>
        <v>1</v>
      </c>
      <c r="X5628" s="11">
        <f t="shared" si="1106"/>
        <v>0</v>
      </c>
      <c r="Y5628" s="12">
        <f t="shared" si="1107"/>
        <v>0</v>
      </c>
      <c r="AG5628" s="61"/>
      <c r="AH5628" s="61"/>
      <c r="AI5628" s="61"/>
      <c r="AJ5628" s="61"/>
      <c r="AL5628" s="60"/>
    </row>
    <row r="5629" spans="1:38">
      <c r="A5629" s="1">
        <v>40326</v>
      </c>
      <c r="B5629" s="7" t="s">
        <v>61</v>
      </c>
      <c r="C5629" s="8" t="str">
        <f t="shared" si="1101"/>
        <v>Fri</v>
      </c>
      <c r="E5629" s="10">
        <v>0</v>
      </c>
      <c r="F5629" s="9">
        <v>5713.2</v>
      </c>
      <c r="G5629" s="9">
        <v>3392.4</v>
      </c>
      <c r="H5629" s="101">
        <v>7112.2</v>
      </c>
      <c r="I5629" s="9">
        <v>0</v>
      </c>
      <c r="J5629" s="9"/>
      <c r="K5629" s="9">
        <v>27447.599999999999</v>
      </c>
      <c r="L5629" s="16">
        <v>0</v>
      </c>
      <c r="M5629" s="16">
        <v>0</v>
      </c>
      <c r="O5629" s="11">
        <f t="shared" si="1096"/>
        <v>43665.399999999994</v>
      </c>
      <c r="P5629" s="11">
        <v>24403</v>
      </c>
      <c r="Q5629" s="11">
        <f t="shared" si="1092"/>
        <v>3044.5999999999985</v>
      </c>
      <c r="S5629" s="11">
        <f t="shared" si="1097"/>
        <v>19262.399999999994</v>
      </c>
      <c r="T5629" s="11">
        <f t="shared" si="1102"/>
        <v>19262.399999999994</v>
      </c>
      <c r="U5629" s="11">
        <f t="shared" si="1103"/>
        <v>-932.50000000000728</v>
      </c>
      <c r="V5629" s="11">
        <f t="shared" si="1104"/>
        <v>19262.399999999994</v>
      </c>
      <c r="W5629" s="12">
        <f t="shared" si="1105"/>
        <v>1</v>
      </c>
      <c r="X5629" s="11">
        <f t="shared" si="1106"/>
        <v>0</v>
      </c>
      <c r="Y5629" s="12">
        <f t="shared" si="1107"/>
        <v>0</v>
      </c>
      <c r="AG5629" s="61"/>
      <c r="AH5629" s="61"/>
      <c r="AI5629" s="61"/>
      <c r="AJ5629" s="61"/>
      <c r="AL5629" s="60"/>
    </row>
    <row r="5630" spans="1:38">
      <c r="A5630" s="1">
        <v>40327</v>
      </c>
      <c r="B5630" s="7" t="s">
        <v>61</v>
      </c>
      <c r="C5630" s="8" t="str">
        <f t="shared" si="1101"/>
        <v>Sat</v>
      </c>
      <c r="E5630" s="10">
        <v>0</v>
      </c>
      <c r="F5630" s="9">
        <v>5076.3999999999996</v>
      </c>
      <c r="G5630" s="9">
        <v>3229.9</v>
      </c>
      <c r="H5630" s="101">
        <v>6517.6</v>
      </c>
      <c r="I5630" s="9">
        <v>0</v>
      </c>
      <c r="J5630" s="9"/>
      <c r="K5630" s="9">
        <v>3659.4</v>
      </c>
      <c r="L5630" s="16">
        <v>0</v>
      </c>
      <c r="M5630" s="16">
        <v>0</v>
      </c>
      <c r="O5630" s="11">
        <f t="shared" si="1096"/>
        <v>18483.3</v>
      </c>
      <c r="P5630" s="11">
        <v>972</v>
      </c>
      <c r="Q5630" s="11">
        <f t="shared" si="1092"/>
        <v>2687.4</v>
      </c>
      <c r="S5630" s="11">
        <f t="shared" si="1097"/>
        <v>17511.3</v>
      </c>
      <c r="T5630" s="11">
        <f t="shared" si="1102"/>
        <v>17511.3</v>
      </c>
      <c r="U5630" s="11">
        <f t="shared" si="1103"/>
        <v>-1751.0999999999949</v>
      </c>
      <c r="V5630" s="11">
        <f t="shared" si="1104"/>
        <v>17511.3</v>
      </c>
      <c r="W5630" s="12">
        <f t="shared" si="1105"/>
        <v>1</v>
      </c>
      <c r="X5630" s="11">
        <f t="shared" si="1106"/>
        <v>0</v>
      </c>
      <c r="Y5630" s="12">
        <f t="shared" si="1107"/>
        <v>0</v>
      </c>
      <c r="AG5630" s="61"/>
      <c r="AH5630" s="61"/>
      <c r="AI5630" s="61"/>
      <c r="AJ5630" s="61"/>
      <c r="AL5630" s="60"/>
    </row>
    <row r="5631" spans="1:38">
      <c r="A5631" s="1">
        <v>40328</v>
      </c>
      <c r="B5631" s="7" t="s">
        <v>61</v>
      </c>
      <c r="C5631" s="8" t="str">
        <f t="shared" si="1101"/>
        <v>Sun</v>
      </c>
      <c r="E5631" s="10">
        <v>0</v>
      </c>
      <c r="F5631" s="9">
        <v>4708.8999999999996</v>
      </c>
      <c r="G5631" s="9">
        <v>3014.9</v>
      </c>
      <c r="H5631" s="101">
        <v>6403.8</v>
      </c>
      <c r="I5631" s="9">
        <v>0</v>
      </c>
      <c r="J5631" s="9"/>
      <c r="K5631" s="9">
        <v>29831.4</v>
      </c>
      <c r="L5631" s="16">
        <v>0</v>
      </c>
      <c r="M5631" s="16">
        <v>0</v>
      </c>
      <c r="O5631" s="11">
        <f t="shared" si="1096"/>
        <v>43959</v>
      </c>
      <c r="P5631" s="11">
        <v>27104</v>
      </c>
      <c r="Q5631" s="11">
        <f t="shared" si="1092"/>
        <v>2727.4000000000015</v>
      </c>
      <c r="S5631" s="11">
        <f t="shared" si="1097"/>
        <v>16855</v>
      </c>
      <c r="T5631" s="11">
        <f t="shared" si="1102"/>
        <v>16855</v>
      </c>
      <c r="U5631" s="11">
        <f t="shared" si="1103"/>
        <v>-656.29999999999927</v>
      </c>
      <c r="V5631" s="11">
        <f t="shared" si="1104"/>
        <v>16855</v>
      </c>
      <c r="W5631" s="12">
        <f t="shared" si="1105"/>
        <v>1</v>
      </c>
      <c r="X5631" s="11">
        <f t="shared" si="1106"/>
        <v>0</v>
      </c>
      <c r="Y5631" s="12">
        <f t="shared" si="1107"/>
        <v>0</v>
      </c>
      <c r="AG5631" s="61"/>
      <c r="AH5631" s="61"/>
      <c r="AI5631" s="61"/>
      <c r="AJ5631" s="61"/>
      <c r="AL5631" s="60"/>
    </row>
    <row r="5632" spans="1:38">
      <c r="A5632" s="1">
        <v>40329</v>
      </c>
      <c r="B5632" s="7" t="s">
        <v>61</v>
      </c>
      <c r="C5632" s="8" t="str">
        <f t="shared" si="1101"/>
        <v>Mon</v>
      </c>
      <c r="E5632" s="10">
        <v>0</v>
      </c>
      <c r="F5632" s="9">
        <v>5191</v>
      </c>
      <c r="G5632" s="9">
        <v>3174</v>
      </c>
      <c r="H5632" s="101">
        <v>6843.6</v>
      </c>
      <c r="I5632" s="9">
        <v>0</v>
      </c>
      <c r="J5632" s="9">
        <v>0</v>
      </c>
      <c r="K5632" s="9">
        <v>37843.4</v>
      </c>
      <c r="L5632" s="16">
        <v>0</v>
      </c>
      <c r="M5632" s="16">
        <v>0</v>
      </c>
      <c r="O5632" s="11">
        <f t="shared" si="1096"/>
        <v>53052</v>
      </c>
      <c r="P5632" s="11">
        <v>35042</v>
      </c>
      <c r="Q5632" s="11">
        <f t="shared" si="1092"/>
        <v>2801.4000000000015</v>
      </c>
      <c r="S5632" s="11">
        <f t="shared" si="1097"/>
        <v>18010</v>
      </c>
      <c r="T5632" s="11">
        <f t="shared" si="1102"/>
        <v>18010</v>
      </c>
      <c r="U5632" s="11">
        <f t="shared" si="1103"/>
        <v>1155</v>
      </c>
      <c r="V5632" s="11">
        <f t="shared" si="1104"/>
        <v>18010</v>
      </c>
      <c r="W5632" s="12">
        <f t="shared" si="1105"/>
        <v>1</v>
      </c>
      <c r="X5632" s="11">
        <f t="shared" si="1106"/>
        <v>0</v>
      </c>
      <c r="Y5632" s="12">
        <f t="shared" si="1107"/>
        <v>0</v>
      </c>
      <c r="AG5632" s="61"/>
      <c r="AH5632" s="61"/>
      <c r="AI5632" s="61"/>
      <c r="AJ5632" s="61"/>
      <c r="AL5632" s="60"/>
    </row>
    <row r="5633" spans="1:38">
      <c r="A5633" s="1">
        <v>40330</v>
      </c>
      <c r="B5633" s="7" t="s">
        <v>62</v>
      </c>
      <c r="C5633" s="8" t="str">
        <f t="shared" si="1101"/>
        <v>Tue</v>
      </c>
      <c r="E5633" s="10">
        <v>0</v>
      </c>
      <c r="F5633" s="9">
        <v>5905.6</v>
      </c>
      <c r="G5633" s="9">
        <v>3421</v>
      </c>
      <c r="H5633" s="101">
        <v>7571.2</v>
      </c>
      <c r="I5633" s="9">
        <v>0</v>
      </c>
      <c r="J5633" s="9">
        <v>0</v>
      </c>
      <c r="K5633" s="9">
        <v>37614.400000000001</v>
      </c>
      <c r="L5633" s="16">
        <v>0</v>
      </c>
      <c r="M5633" s="16">
        <v>0</v>
      </c>
      <c r="O5633" s="11">
        <f t="shared" si="1096"/>
        <v>54512.2</v>
      </c>
      <c r="P5633" s="11">
        <v>34429</v>
      </c>
      <c r="Q5633" s="11">
        <f t="shared" si="1092"/>
        <v>3185.4000000000015</v>
      </c>
      <c r="S5633" s="11">
        <f t="shared" si="1097"/>
        <v>20083.199999999997</v>
      </c>
      <c r="T5633" s="11">
        <f t="shared" si="1102"/>
        <v>20083.199999999997</v>
      </c>
      <c r="U5633" s="11">
        <f t="shared" si="1103"/>
        <v>2073.1999999999971</v>
      </c>
      <c r="V5633" s="11">
        <f t="shared" si="1104"/>
        <v>20083.199999999997</v>
      </c>
      <c r="W5633" s="12">
        <f t="shared" ref="W5633:W5662" si="1108">V5633/S5633</f>
        <v>1</v>
      </c>
      <c r="X5633" s="11">
        <f t="shared" ref="X5633:X5662" si="1109">SUM(L5633:M5633)</f>
        <v>0</v>
      </c>
      <c r="Y5633" s="12">
        <f t="shared" ref="Y5633:Y5662" si="1110">X5633/S5633</f>
        <v>0</v>
      </c>
      <c r="AA5633" s="9"/>
      <c r="AB5633" s="9"/>
      <c r="AG5633" s="61"/>
      <c r="AH5633" s="61"/>
      <c r="AI5633" s="61"/>
      <c r="AJ5633" s="61"/>
      <c r="AL5633" s="60"/>
    </row>
    <row r="5634" spans="1:38">
      <c r="A5634" s="1">
        <v>40331</v>
      </c>
      <c r="B5634" s="7" t="s">
        <v>62</v>
      </c>
      <c r="C5634" s="8" t="str">
        <f t="shared" si="1101"/>
        <v>Wed</v>
      </c>
      <c r="E5634" s="10">
        <v>0</v>
      </c>
      <c r="F5634" s="9">
        <v>5911</v>
      </c>
      <c r="G5634" s="9">
        <v>3356.4</v>
      </c>
      <c r="H5634" s="101">
        <v>7481.3</v>
      </c>
      <c r="I5634" s="9">
        <v>0</v>
      </c>
      <c r="J5634" s="9">
        <v>0</v>
      </c>
      <c r="K5634" s="9">
        <v>37567</v>
      </c>
      <c r="L5634" s="16">
        <v>0</v>
      </c>
      <c r="M5634" s="16">
        <v>0</v>
      </c>
      <c r="O5634" s="11">
        <f t="shared" si="1096"/>
        <v>54315.7</v>
      </c>
      <c r="P5634" s="11">
        <v>34410</v>
      </c>
      <c r="Q5634" s="11">
        <f t="shared" si="1092"/>
        <v>3157</v>
      </c>
      <c r="S5634" s="11">
        <f t="shared" si="1097"/>
        <v>19905.699999999997</v>
      </c>
      <c r="T5634" s="11">
        <f t="shared" si="1102"/>
        <v>19905.699999999997</v>
      </c>
      <c r="U5634" s="11">
        <f t="shared" si="1103"/>
        <v>-177.5</v>
      </c>
      <c r="V5634" s="11">
        <f t="shared" si="1104"/>
        <v>19905.699999999997</v>
      </c>
      <c r="W5634" s="12">
        <f t="shared" si="1108"/>
        <v>1</v>
      </c>
      <c r="X5634" s="11">
        <f t="shared" si="1109"/>
        <v>0</v>
      </c>
      <c r="Y5634" s="12">
        <f t="shared" si="1110"/>
        <v>0</v>
      </c>
      <c r="AG5634" s="61"/>
      <c r="AH5634" s="61"/>
      <c r="AI5634" s="61"/>
      <c r="AJ5634" s="61"/>
      <c r="AL5634" s="60"/>
    </row>
    <row r="5635" spans="1:38">
      <c r="A5635" s="1">
        <v>40332</v>
      </c>
      <c r="B5635" s="7" t="s">
        <v>62</v>
      </c>
      <c r="C5635" s="8" t="str">
        <f t="shared" si="1101"/>
        <v>Thur</v>
      </c>
      <c r="E5635" s="10">
        <v>0</v>
      </c>
      <c r="F5635" s="9">
        <v>6037.4</v>
      </c>
      <c r="G5635" s="9">
        <v>3412.9</v>
      </c>
      <c r="H5635" s="101">
        <v>7517.1</v>
      </c>
      <c r="I5635" s="9">
        <v>0</v>
      </c>
      <c r="J5635" s="9">
        <v>0</v>
      </c>
      <c r="K5635" s="9">
        <v>37089</v>
      </c>
      <c r="L5635" s="16">
        <v>0</v>
      </c>
      <c r="M5635" s="16">
        <v>0</v>
      </c>
      <c r="O5635" s="11">
        <f t="shared" si="1096"/>
        <v>54056.4</v>
      </c>
      <c r="P5635" s="11">
        <v>33913</v>
      </c>
      <c r="Q5635" s="11">
        <f t="shared" si="1092"/>
        <v>3176</v>
      </c>
      <c r="S5635" s="11">
        <f t="shared" si="1097"/>
        <v>20143.400000000001</v>
      </c>
      <c r="T5635" s="11">
        <f t="shared" si="1102"/>
        <v>20143.400000000001</v>
      </c>
      <c r="U5635" s="11">
        <f t="shared" si="1103"/>
        <v>237.70000000000437</v>
      </c>
      <c r="V5635" s="11">
        <f t="shared" si="1104"/>
        <v>20143.400000000001</v>
      </c>
      <c r="W5635" s="12">
        <f t="shared" si="1108"/>
        <v>1</v>
      </c>
      <c r="X5635" s="11">
        <f t="shared" si="1109"/>
        <v>0</v>
      </c>
      <c r="Y5635" s="12">
        <f t="shared" si="1110"/>
        <v>0</v>
      </c>
      <c r="AG5635" s="61"/>
      <c r="AH5635" s="61"/>
      <c r="AI5635" s="61"/>
      <c r="AJ5635" s="61"/>
      <c r="AL5635" s="60"/>
    </row>
    <row r="5636" spans="1:38">
      <c r="A5636" s="1">
        <v>40333</v>
      </c>
      <c r="B5636" s="7" t="s">
        <v>62</v>
      </c>
      <c r="C5636" s="8" t="str">
        <f t="shared" si="1101"/>
        <v>Fri</v>
      </c>
      <c r="E5636" s="10">
        <v>0</v>
      </c>
      <c r="F5636" s="9">
        <v>5452.5</v>
      </c>
      <c r="G5636" s="9">
        <v>3153.5</v>
      </c>
      <c r="H5636" s="101">
        <v>7187.5</v>
      </c>
      <c r="I5636" s="9">
        <v>0</v>
      </c>
      <c r="J5636" s="9">
        <v>0</v>
      </c>
      <c r="K5636" s="9">
        <v>31755.9</v>
      </c>
      <c r="L5636" s="16">
        <v>0</v>
      </c>
      <c r="M5636" s="16">
        <v>0</v>
      </c>
      <c r="O5636" s="11">
        <f t="shared" si="1096"/>
        <v>47549.4</v>
      </c>
      <c r="P5636" s="11">
        <v>28540</v>
      </c>
      <c r="Q5636" s="11">
        <f t="shared" ref="Q5636:Q5699" si="1111">K5636-P5636</f>
        <v>3215.9000000000015</v>
      </c>
      <c r="S5636" s="11">
        <f t="shared" si="1097"/>
        <v>19009.400000000001</v>
      </c>
      <c r="T5636" s="11">
        <f t="shared" si="1102"/>
        <v>19009.400000000001</v>
      </c>
      <c r="U5636" s="11">
        <f t="shared" si="1103"/>
        <v>-1134</v>
      </c>
      <c r="V5636" s="11">
        <f t="shared" si="1104"/>
        <v>19009.400000000001</v>
      </c>
      <c r="W5636" s="12">
        <f t="shared" si="1108"/>
        <v>1</v>
      </c>
      <c r="X5636" s="11">
        <f t="shared" si="1109"/>
        <v>0</v>
      </c>
      <c r="Y5636" s="12">
        <f t="shared" si="1110"/>
        <v>0</v>
      </c>
      <c r="AG5636" s="61"/>
      <c r="AH5636" s="61"/>
      <c r="AI5636" s="61"/>
      <c r="AJ5636" s="61"/>
      <c r="AL5636" s="60"/>
    </row>
    <row r="5637" spans="1:38">
      <c r="A5637" s="1">
        <v>40334</v>
      </c>
      <c r="B5637" s="7" t="s">
        <v>62</v>
      </c>
      <c r="C5637" s="8" t="str">
        <f t="shared" si="1101"/>
        <v>Sat</v>
      </c>
      <c r="E5637" s="10">
        <v>0</v>
      </c>
      <c r="F5637" s="9">
        <v>4791.3999999999996</v>
      </c>
      <c r="G5637" s="9">
        <v>2878.4</v>
      </c>
      <c r="H5637" s="101">
        <v>6768.2</v>
      </c>
      <c r="I5637" s="9">
        <v>0</v>
      </c>
      <c r="J5637" s="9">
        <v>0</v>
      </c>
      <c r="K5637" s="9">
        <v>31640</v>
      </c>
      <c r="L5637" s="16">
        <v>0</v>
      </c>
      <c r="M5637" s="16">
        <v>0</v>
      </c>
      <c r="O5637" s="11">
        <f t="shared" si="1096"/>
        <v>46078</v>
      </c>
      <c r="P5637" s="11">
        <v>28773</v>
      </c>
      <c r="Q5637" s="11">
        <f t="shared" si="1111"/>
        <v>2867</v>
      </c>
      <c r="S5637" s="11">
        <f t="shared" si="1097"/>
        <v>17305</v>
      </c>
      <c r="T5637" s="11">
        <f t="shared" si="1102"/>
        <v>17305</v>
      </c>
      <c r="U5637" s="11">
        <f t="shared" si="1103"/>
        <v>-1704.4000000000015</v>
      </c>
      <c r="V5637" s="11">
        <f t="shared" si="1104"/>
        <v>17305</v>
      </c>
      <c r="W5637" s="12">
        <f t="shared" si="1108"/>
        <v>1</v>
      </c>
      <c r="X5637" s="11">
        <f t="shared" si="1109"/>
        <v>0</v>
      </c>
      <c r="Y5637" s="12">
        <f t="shared" si="1110"/>
        <v>0</v>
      </c>
      <c r="AG5637" s="61"/>
      <c r="AH5637" s="61"/>
      <c r="AI5637" s="61"/>
      <c r="AJ5637" s="61"/>
      <c r="AL5637" s="60"/>
    </row>
    <row r="5638" spans="1:38">
      <c r="A5638" s="1">
        <v>40335</v>
      </c>
      <c r="B5638" s="7" t="s">
        <v>62</v>
      </c>
      <c r="C5638" s="8" t="str">
        <f t="shared" si="1101"/>
        <v>Sun</v>
      </c>
      <c r="E5638" s="10">
        <v>0</v>
      </c>
      <c r="F5638" s="9">
        <v>5405.6</v>
      </c>
      <c r="G5638" s="9">
        <v>3230.1</v>
      </c>
      <c r="H5638" s="101">
        <v>7197.8</v>
      </c>
      <c r="I5638" s="9">
        <v>0</v>
      </c>
      <c r="J5638" s="9">
        <v>0</v>
      </c>
      <c r="K5638" s="9">
        <v>30149</v>
      </c>
      <c r="L5638" s="16">
        <v>0</v>
      </c>
      <c r="M5638" s="16">
        <v>0</v>
      </c>
      <c r="O5638" s="11">
        <f t="shared" si="1096"/>
        <v>45982.5</v>
      </c>
      <c r="P5638" s="11">
        <v>26982</v>
      </c>
      <c r="Q5638" s="11">
        <f t="shared" si="1111"/>
        <v>3167</v>
      </c>
      <c r="S5638" s="11">
        <f t="shared" si="1097"/>
        <v>19000.5</v>
      </c>
      <c r="T5638" s="11">
        <f t="shared" si="1102"/>
        <v>19000.5</v>
      </c>
      <c r="U5638" s="11">
        <f t="shared" si="1103"/>
        <v>1695.5</v>
      </c>
      <c r="V5638" s="11">
        <f t="shared" si="1104"/>
        <v>19000.5</v>
      </c>
      <c r="W5638" s="12">
        <f t="shared" si="1108"/>
        <v>1</v>
      </c>
      <c r="X5638" s="11">
        <f t="shared" si="1109"/>
        <v>0</v>
      </c>
      <c r="Y5638" s="12">
        <f t="shared" si="1110"/>
        <v>0</v>
      </c>
      <c r="AG5638" s="61"/>
      <c r="AH5638" s="61"/>
      <c r="AI5638" s="61"/>
      <c r="AJ5638" s="61"/>
      <c r="AL5638" s="60"/>
    </row>
    <row r="5639" spans="1:38">
      <c r="A5639" s="1">
        <v>40336</v>
      </c>
      <c r="B5639" s="7" t="s">
        <v>62</v>
      </c>
      <c r="C5639" s="8" t="str">
        <f t="shared" si="1101"/>
        <v>Mon</v>
      </c>
      <c r="E5639" s="10">
        <v>0</v>
      </c>
      <c r="F5639" s="9">
        <v>6208.8</v>
      </c>
      <c r="G5639" s="9">
        <v>3510</v>
      </c>
      <c r="H5639" s="101">
        <v>7828.9</v>
      </c>
      <c r="I5639" s="9">
        <v>0</v>
      </c>
      <c r="J5639" s="9">
        <v>0</v>
      </c>
      <c r="K5639" s="9">
        <v>21501.1</v>
      </c>
      <c r="L5639" s="16">
        <v>0</v>
      </c>
      <c r="M5639" s="16">
        <v>0</v>
      </c>
      <c r="O5639" s="11">
        <f t="shared" si="1096"/>
        <v>39048.799999999996</v>
      </c>
      <c r="P5639" s="11">
        <v>18113</v>
      </c>
      <c r="Q5639" s="11">
        <f t="shared" si="1111"/>
        <v>3388.0999999999985</v>
      </c>
      <c r="S5639" s="11">
        <f t="shared" si="1097"/>
        <v>20935.799999999996</v>
      </c>
      <c r="T5639" s="11">
        <f t="shared" si="1102"/>
        <v>20935.799999999996</v>
      </c>
      <c r="U5639" s="11">
        <f t="shared" si="1103"/>
        <v>1935.2999999999956</v>
      </c>
      <c r="V5639" s="11">
        <f t="shared" si="1104"/>
        <v>20935.799999999996</v>
      </c>
      <c r="W5639" s="12">
        <f t="shared" si="1108"/>
        <v>1</v>
      </c>
      <c r="X5639" s="11">
        <f t="shared" si="1109"/>
        <v>0</v>
      </c>
      <c r="Y5639" s="12">
        <f t="shared" si="1110"/>
        <v>0</v>
      </c>
      <c r="AG5639" s="61"/>
      <c r="AH5639" s="61"/>
      <c r="AI5639" s="61"/>
      <c r="AJ5639" s="61"/>
      <c r="AL5639" s="60"/>
    </row>
    <row r="5640" spans="1:38">
      <c r="A5640" s="1">
        <v>40337</v>
      </c>
      <c r="B5640" s="7" t="s">
        <v>62</v>
      </c>
      <c r="C5640" s="8" t="str">
        <f t="shared" si="1101"/>
        <v>Tue</v>
      </c>
      <c r="E5640" s="10">
        <v>0</v>
      </c>
      <c r="F5640" s="9">
        <v>6311.9</v>
      </c>
      <c r="G5640" s="9">
        <v>3592.5</v>
      </c>
      <c r="H5640" s="101">
        <v>7872.4</v>
      </c>
      <c r="I5640" s="9">
        <v>0</v>
      </c>
      <c r="J5640" s="9">
        <v>0</v>
      </c>
      <c r="K5640" s="9">
        <v>20441</v>
      </c>
      <c r="L5640" s="16">
        <v>0</v>
      </c>
      <c r="M5640" s="16">
        <v>0</v>
      </c>
      <c r="O5640" s="11">
        <f t="shared" si="1096"/>
        <v>38217.800000000003</v>
      </c>
      <c r="P5640" s="11">
        <v>16892</v>
      </c>
      <c r="Q5640" s="11">
        <f t="shared" si="1111"/>
        <v>3549</v>
      </c>
      <c r="S5640" s="11">
        <f t="shared" si="1097"/>
        <v>21325.800000000003</v>
      </c>
      <c r="T5640" s="11">
        <f t="shared" si="1102"/>
        <v>21325.800000000003</v>
      </c>
      <c r="U5640" s="11">
        <f t="shared" si="1103"/>
        <v>390.00000000000728</v>
      </c>
      <c r="V5640" s="11">
        <f t="shared" si="1104"/>
        <v>21325.800000000003</v>
      </c>
      <c r="W5640" s="12">
        <f t="shared" si="1108"/>
        <v>1</v>
      </c>
      <c r="X5640" s="11">
        <f t="shared" si="1109"/>
        <v>0</v>
      </c>
      <c r="Y5640" s="12">
        <f t="shared" si="1110"/>
        <v>0</v>
      </c>
      <c r="AG5640" s="61"/>
      <c r="AH5640" s="61"/>
      <c r="AI5640" s="61"/>
      <c r="AJ5640" s="61"/>
      <c r="AL5640" s="60"/>
    </row>
    <row r="5641" spans="1:38">
      <c r="A5641" s="1">
        <v>40338</v>
      </c>
      <c r="B5641" s="7" t="s">
        <v>62</v>
      </c>
      <c r="C5641" s="8" t="str">
        <f t="shared" si="1101"/>
        <v>Wed</v>
      </c>
      <c r="E5641" s="10">
        <v>0</v>
      </c>
      <c r="F5641" s="9">
        <v>6124.3</v>
      </c>
      <c r="G5641" s="9">
        <v>3483.1</v>
      </c>
      <c r="H5641" s="101">
        <v>7707.1</v>
      </c>
      <c r="I5641" s="9">
        <v>0</v>
      </c>
      <c r="J5641" s="9">
        <v>0</v>
      </c>
      <c r="K5641" s="9">
        <v>6445.8</v>
      </c>
      <c r="L5641" s="16">
        <v>0</v>
      </c>
      <c r="M5641" s="16">
        <v>0</v>
      </c>
      <c r="O5641" s="11">
        <f t="shared" ref="O5641:O5704" si="1112">SUM(F5641:M5641)</f>
        <v>23760.3</v>
      </c>
      <c r="P5641" s="11">
        <v>3087</v>
      </c>
      <c r="Q5641" s="11">
        <f t="shared" si="1111"/>
        <v>3358.8</v>
      </c>
      <c r="S5641" s="11">
        <f t="shared" ref="S5641:S5662" si="1113">O5641-P5641</f>
        <v>20673.3</v>
      </c>
      <c r="T5641" s="11">
        <f t="shared" si="1102"/>
        <v>20673.3</v>
      </c>
      <c r="U5641" s="11">
        <f t="shared" si="1103"/>
        <v>-652.50000000000364</v>
      </c>
      <c r="V5641" s="11">
        <f t="shared" si="1104"/>
        <v>20673.3</v>
      </c>
      <c r="W5641" s="12">
        <f t="shared" si="1108"/>
        <v>1</v>
      </c>
      <c r="X5641" s="11">
        <f t="shared" si="1109"/>
        <v>0</v>
      </c>
      <c r="Y5641" s="12">
        <f t="shared" si="1110"/>
        <v>0</v>
      </c>
      <c r="AG5641" s="61"/>
      <c r="AH5641" s="61"/>
      <c r="AI5641" s="61"/>
      <c r="AJ5641" s="61"/>
      <c r="AL5641" s="60"/>
    </row>
    <row r="5642" spans="1:38">
      <c r="A5642" s="1">
        <v>40339</v>
      </c>
      <c r="B5642" s="7" t="s">
        <v>62</v>
      </c>
      <c r="C5642" s="8" t="str">
        <f t="shared" si="1101"/>
        <v>Thur</v>
      </c>
      <c r="E5642" s="10">
        <v>0</v>
      </c>
      <c r="F5642" s="9">
        <v>5923.5</v>
      </c>
      <c r="G5642" s="9">
        <v>3388.5</v>
      </c>
      <c r="H5642" s="101">
        <v>7543.9</v>
      </c>
      <c r="I5642" s="9">
        <v>0</v>
      </c>
      <c r="J5642" s="9">
        <v>0</v>
      </c>
      <c r="K5642" s="9">
        <v>36210.400000000001</v>
      </c>
      <c r="L5642" s="16">
        <v>0</v>
      </c>
      <c r="M5642" s="16">
        <v>0</v>
      </c>
      <c r="O5642" s="11">
        <f t="shared" si="1112"/>
        <v>53066.3</v>
      </c>
      <c r="P5642" s="11">
        <v>32919</v>
      </c>
      <c r="Q5642" s="11">
        <f t="shared" si="1111"/>
        <v>3291.4000000000015</v>
      </c>
      <c r="S5642" s="11">
        <f t="shared" si="1113"/>
        <v>20147.300000000003</v>
      </c>
      <c r="T5642" s="11">
        <f t="shared" si="1102"/>
        <v>20147.300000000003</v>
      </c>
      <c r="U5642" s="11">
        <f t="shared" si="1103"/>
        <v>-525.99999999999636</v>
      </c>
      <c r="V5642" s="11">
        <f t="shared" si="1104"/>
        <v>20147.300000000003</v>
      </c>
      <c r="W5642" s="12">
        <f t="shared" si="1108"/>
        <v>1</v>
      </c>
      <c r="X5642" s="11">
        <f t="shared" si="1109"/>
        <v>0</v>
      </c>
      <c r="Y5642" s="12">
        <f t="shared" si="1110"/>
        <v>0</v>
      </c>
      <c r="AG5642" s="61"/>
      <c r="AH5642" s="61"/>
      <c r="AI5642" s="61"/>
      <c r="AJ5642" s="61"/>
      <c r="AL5642" s="60"/>
    </row>
    <row r="5643" spans="1:38">
      <c r="A5643" s="1">
        <v>40340</v>
      </c>
      <c r="B5643" s="7" t="s">
        <v>62</v>
      </c>
      <c r="C5643" s="8" t="str">
        <f t="shared" si="1101"/>
        <v>Fri</v>
      </c>
      <c r="E5643" s="10">
        <v>0</v>
      </c>
      <c r="F5643" s="9">
        <v>5552.5</v>
      </c>
      <c r="G5643" s="9">
        <v>3280.1</v>
      </c>
      <c r="H5643" s="101">
        <v>7196.4</v>
      </c>
      <c r="I5643" s="9">
        <v>0</v>
      </c>
      <c r="J5643" s="9">
        <v>0</v>
      </c>
      <c r="K5643" s="9">
        <v>35605.699999999997</v>
      </c>
      <c r="L5643" s="16">
        <v>0</v>
      </c>
      <c r="M5643" s="16">
        <v>0</v>
      </c>
      <c r="O5643" s="11">
        <f t="shared" si="1112"/>
        <v>51634.7</v>
      </c>
      <c r="P5643" s="11">
        <v>32554</v>
      </c>
      <c r="Q5643" s="11">
        <f t="shared" si="1111"/>
        <v>3051.6999999999971</v>
      </c>
      <c r="S5643" s="11">
        <f t="shared" si="1113"/>
        <v>19080.699999999997</v>
      </c>
      <c r="T5643" s="11">
        <f t="shared" si="1102"/>
        <v>19080.699999999997</v>
      </c>
      <c r="U5643" s="11">
        <f t="shared" si="1103"/>
        <v>-1066.6000000000058</v>
      </c>
      <c r="V5643" s="11">
        <f t="shared" si="1104"/>
        <v>19080.699999999997</v>
      </c>
      <c r="W5643" s="12">
        <f t="shared" si="1108"/>
        <v>1</v>
      </c>
      <c r="X5643" s="11">
        <f t="shared" si="1109"/>
        <v>0</v>
      </c>
      <c r="Y5643" s="12">
        <f t="shared" si="1110"/>
        <v>0</v>
      </c>
      <c r="AG5643" s="61"/>
      <c r="AH5643" s="61"/>
      <c r="AI5643" s="61"/>
      <c r="AJ5643" s="61"/>
      <c r="AL5643" s="60"/>
    </row>
    <row r="5644" spans="1:38">
      <c r="A5644" s="1">
        <v>40341</v>
      </c>
      <c r="B5644" s="7" t="s">
        <v>62</v>
      </c>
      <c r="C5644" s="8" t="str">
        <f t="shared" si="1101"/>
        <v>Sat</v>
      </c>
      <c r="E5644" s="10">
        <v>0</v>
      </c>
      <c r="F5644" s="9">
        <v>4814.3999999999996</v>
      </c>
      <c r="G5644" s="9">
        <v>2875.7</v>
      </c>
      <c r="H5644" s="101">
        <v>6539.9</v>
      </c>
      <c r="I5644" s="9">
        <v>0</v>
      </c>
      <c r="J5644" s="9">
        <v>0</v>
      </c>
      <c r="K5644" s="9">
        <v>36076.800000000003</v>
      </c>
      <c r="L5644" s="16">
        <v>0</v>
      </c>
      <c r="M5644" s="16">
        <v>0</v>
      </c>
      <c r="O5644" s="11">
        <f t="shared" si="1112"/>
        <v>50306.8</v>
      </c>
      <c r="P5644" s="11">
        <v>33195</v>
      </c>
      <c r="Q5644" s="11">
        <f t="shared" si="1111"/>
        <v>2881.8000000000029</v>
      </c>
      <c r="S5644" s="11">
        <f t="shared" si="1113"/>
        <v>17111.800000000003</v>
      </c>
      <c r="T5644" s="11">
        <f t="shared" si="1102"/>
        <v>17111.800000000003</v>
      </c>
      <c r="U5644" s="11">
        <f t="shared" si="1103"/>
        <v>-1968.8999999999942</v>
      </c>
      <c r="V5644" s="11">
        <f t="shared" si="1104"/>
        <v>17111.800000000003</v>
      </c>
      <c r="W5644" s="12">
        <f t="shared" si="1108"/>
        <v>1</v>
      </c>
      <c r="X5644" s="11">
        <f t="shared" si="1109"/>
        <v>0</v>
      </c>
      <c r="Y5644" s="12">
        <f t="shared" si="1110"/>
        <v>0</v>
      </c>
      <c r="AG5644" s="61"/>
      <c r="AH5644" s="61"/>
      <c r="AI5644" s="61"/>
      <c r="AJ5644" s="61"/>
      <c r="AL5644" s="60"/>
    </row>
    <row r="5645" spans="1:38">
      <c r="A5645" s="1">
        <v>40342</v>
      </c>
      <c r="B5645" s="7" t="s">
        <v>62</v>
      </c>
      <c r="C5645" s="8" t="str">
        <f t="shared" si="1101"/>
        <v>Sun</v>
      </c>
      <c r="E5645" s="10">
        <v>0</v>
      </c>
      <c r="F5645" s="9">
        <v>5048.7</v>
      </c>
      <c r="G5645" s="9">
        <v>3030</v>
      </c>
      <c r="H5645" s="101">
        <v>6945.2</v>
      </c>
      <c r="I5645" s="9">
        <v>0</v>
      </c>
      <c r="J5645" s="9">
        <v>0</v>
      </c>
      <c r="K5645" s="9">
        <v>38656.699999999997</v>
      </c>
      <c r="L5645" s="16">
        <v>0</v>
      </c>
      <c r="M5645" s="16">
        <v>0</v>
      </c>
      <c r="O5645" s="11">
        <f t="shared" si="1112"/>
        <v>53680.6</v>
      </c>
      <c r="P5645" s="11">
        <v>35699</v>
      </c>
      <c r="Q5645" s="11">
        <f t="shared" si="1111"/>
        <v>2957.6999999999971</v>
      </c>
      <c r="S5645" s="11">
        <f t="shared" si="1113"/>
        <v>17981.599999999999</v>
      </c>
      <c r="T5645" s="11">
        <f t="shared" si="1102"/>
        <v>17981.599999999999</v>
      </c>
      <c r="U5645" s="11">
        <f t="shared" si="1103"/>
        <v>869.79999999999563</v>
      </c>
      <c r="V5645" s="11">
        <f t="shared" si="1104"/>
        <v>17981.599999999999</v>
      </c>
      <c r="W5645" s="12">
        <f t="shared" si="1108"/>
        <v>1</v>
      </c>
      <c r="X5645" s="11">
        <f t="shared" si="1109"/>
        <v>0</v>
      </c>
      <c r="Y5645" s="12">
        <f t="shared" si="1110"/>
        <v>0</v>
      </c>
      <c r="AG5645" s="61"/>
      <c r="AH5645" s="61"/>
      <c r="AI5645" s="61"/>
      <c r="AJ5645" s="61"/>
      <c r="AL5645" s="60"/>
    </row>
    <row r="5646" spans="1:38">
      <c r="A5646" s="1">
        <v>40343</v>
      </c>
      <c r="B5646" s="7" t="s">
        <v>62</v>
      </c>
      <c r="C5646" s="8" t="str">
        <f t="shared" si="1101"/>
        <v>Mon</v>
      </c>
      <c r="E5646" s="10">
        <v>0</v>
      </c>
      <c r="F5646" s="9">
        <v>5463.9</v>
      </c>
      <c r="G5646" s="9">
        <v>3217.1</v>
      </c>
      <c r="H5646" s="101">
        <v>7606.7</v>
      </c>
      <c r="I5646" s="9">
        <v>0</v>
      </c>
      <c r="J5646" s="9">
        <v>0</v>
      </c>
      <c r="K5646" s="9">
        <v>34935.1</v>
      </c>
      <c r="L5646" s="16">
        <v>0</v>
      </c>
      <c r="M5646" s="16">
        <v>0</v>
      </c>
      <c r="O5646" s="11">
        <f t="shared" si="1112"/>
        <v>51222.8</v>
      </c>
      <c r="P5646" s="11">
        <v>31733</v>
      </c>
      <c r="Q5646" s="11">
        <f t="shared" si="1111"/>
        <v>3202.0999999999985</v>
      </c>
      <c r="S5646" s="11">
        <f t="shared" si="1113"/>
        <v>19489.800000000003</v>
      </c>
      <c r="T5646" s="11">
        <f t="shared" si="1102"/>
        <v>19489.800000000003</v>
      </c>
      <c r="U5646" s="11">
        <f t="shared" si="1103"/>
        <v>1508.2000000000044</v>
      </c>
      <c r="V5646" s="11">
        <f t="shared" si="1104"/>
        <v>19489.800000000003</v>
      </c>
      <c r="W5646" s="12">
        <f t="shared" si="1108"/>
        <v>1</v>
      </c>
      <c r="X5646" s="11">
        <f t="shared" si="1109"/>
        <v>0</v>
      </c>
      <c r="Y5646" s="12">
        <f t="shared" si="1110"/>
        <v>0</v>
      </c>
      <c r="AG5646" s="61"/>
      <c r="AH5646" s="61"/>
      <c r="AI5646" s="61"/>
      <c r="AJ5646" s="61"/>
      <c r="AL5646" s="60"/>
    </row>
    <row r="5647" spans="1:38">
      <c r="A5647" s="1">
        <v>40344</v>
      </c>
      <c r="B5647" s="7" t="s">
        <v>62</v>
      </c>
      <c r="C5647" s="8" t="str">
        <f t="shared" si="1101"/>
        <v>Tue</v>
      </c>
      <c r="E5647" s="10">
        <v>0</v>
      </c>
      <c r="F5647" s="9">
        <v>5700.1</v>
      </c>
      <c r="G5647" s="9">
        <v>3314.1</v>
      </c>
      <c r="H5647" s="101">
        <v>8340.6</v>
      </c>
      <c r="I5647" s="9">
        <v>0</v>
      </c>
      <c r="J5647" s="9">
        <v>0</v>
      </c>
      <c r="K5647" s="9">
        <v>32594.1</v>
      </c>
      <c r="L5647" s="16">
        <v>0</v>
      </c>
      <c r="M5647" s="16">
        <v>0</v>
      </c>
      <c r="O5647" s="11">
        <f t="shared" si="1112"/>
        <v>49948.9</v>
      </c>
      <c r="P5647" s="11">
        <v>29163</v>
      </c>
      <c r="Q5647" s="11">
        <f t="shared" si="1111"/>
        <v>3431.0999999999985</v>
      </c>
      <c r="S5647" s="11">
        <f t="shared" si="1113"/>
        <v>20785.900000000001</v>
      </c>
      <c r="T5647" s="11">
        <f t="shared" si="1102"/>
        <v>20785.900000000001</v>
      </c>
      <c r="U5647" s="11">
        <f t="shared" si="1103"/>
        <v>1296.0999999999985</v>
      </c>
      <c r="V5647" s="11">
        <f t="shared" si="1104"/>
        <v>20785.900000000001</v>
      </c>
      <c r="W5647" s="12">
        <f t="shared" si="1108"/>
        <v>1</v>
      </c>
      <c r="X5647" s="11">
        <f t="shared" si="1109"/>
        <v>0</v>
      </c>
      <c r="Y5647" s="12">
        <f t="shared" si="1110"/>
        <v>0</v>
      </c>
      <c r="AG5647" s="61"/>
      <c r="AH5647" s="61"/>
      <c r="AI5647" s="61"/>
      <c r="AJ5647" s="61"/>
      <c r="AL5647" s="60"/>
    </row>
    <row r="5648" spans="1:38">
      <c r="A5648" s="1">
        <v>40345</v>
      </c>
      <c r="B5648" s="7" t="s">
        <v>62</v>
      </c>
      <c r="C5648" s="8" t="str">
        <f t="shared" si="1101"/>
        <v>Wed</v>
      </c>
      <c r="E5648" s="10">
        <v>0</v>
      </c>
      <c r="F5648" s="9">
        <v>5847.4</v>
      </c>
      <c r="G5648" s="9">
        <v>3309.1</v>
      </c>
      <c r="H5648" s="101">
        <v>8389.7000000000007</v>
      </c>
      <c r="I5648" s="9">
        <v>0</v>
      </c>
      <c r="J5648" s="9">
        <v>0</v>
      </c>
      <c r="K5648" s="9">
        <v>35731.5</v>
      </c>
      <c r="L5648" s="16">
        <v>0</v>
      </c>
      <c r="M5648" s="16">
        <v>0</v>
      </c>
      <c r="O5648" s="11">
        <f t="shared" si="1112"/>
        <v>53277.7</v>
      </c>
      <c r="P5648" s="11">
        <v>32619</v>
      </c>
      <c r="Q5648" s="11">
        <f t="shared" si="1111"/>
        <v>3112.5</v>
      </c>
      <c r="S5648" s="11">
        <f t="shared" si="1113"/>
        <v>20658.699999999997</v>
      </c>
      <c r="T5648" s="11">
        <f t="shared" si="1102"/>
        <v>20658.699999999997</v>
      </c>
      <c r="U5648" s="11">
        <f t="shared" si="1103"/>
        <v>-127.20000000000437</v>
      </c>
      <c r="V5648" s="11">
        <f t="shared" si="1104"/>
        <v>20658.699999999997</v>
      </c>
      <c r="W5648" s="12">
        <f t="shared" si="1108"/>
        <v>1</v>
      </c>
      <c r="X5648" s="11">
        <f t="shared" si="1109"/>
        <v>0</v>
      </c>
      <c r="Y5648" s="12">
        <f t="shared" si="1110"/>
        <v>0</v>
      </c>
      <c r="AG5648" s="61"/>
      <c r="AH5648" s="61"/>
      <c r="AI5648" s="61"/>
      <c r="AJ5648" s="61"/>
      <c r="AL5648" s="60"/>
    </row>
    <row r="5649" spans="1:38">
      <c r="A5649" s="1">
        <v>40346</v>
      </c>
      <c r="B5649" s="7" t="s">
        <v>62</v>
      </c>
      <c r="C5649" s="8" t="str">
        <f t="shared" si="1101"/>
        <v>Thur</v>
      </c>
      <c r="E5649" s="10">
        <v>0</v>
      </c>
      <c r="F5649" s="9">
        <v>5703.3</v>
      </c>
      <c r="G5649" s="9">
        <v>3278.2</v>
      </c>
      <c r="H5649" s="101">
        <v>8320.2000000000007</v>
      </c>
      <c r="I5649" s="9">
        <v>0</v>
      </c>
      <c r="J5649" s="9">
        <v>0</v>
      </c>
      <c r="K5649" s="9">
        <v>35693.4</v>
      </c>
      <c r="L5649" s="16">
        <v>0</v>
      </c>
      <c r="M5649" s="16">
        <v>0</v>
      </c>
      <c r="O5649" s="11">
        <f t="shared" si="1112"/>
        <v>52995.100000000006</v>
      </c>
      <c r="P5649" s="11">
        <v>32607</v>
      </c>
      <c r="Q5649" s="11">
        <f t="shared" si="1111"/>
        <v>3086.4000000000015</v>
      </c>
      <c r="S5649" s="11">
        <f t="shared" si="1113"/>
        <v>20388.100000000006</v>
      </c>
      <c r="T5649" s="11">
        <f t="shared" si="1102"/>
        <v>20388.100000000006</v>
      </c>
      <c r="U5649" s="11">
        <f t="shared" si="1103"/>
        <v>-270.59999999999127</v>
      </c>
      <c r="V5649" s="11">
        <f t="shared" si="1104"/>
        <v>20388.100000000006</v>
      </c>
      <c r="W5649" s="12">
        <f t="shared" si="1108"/>
        <v>1</v>
      </c>
      <c r="X5649" s="11">
        <f t="shared" si="1109"/>
        <v>0</v>
      </c>
      <c r="Y5649" s="12">
        <f t="shared" si="1110"/>
        <v>0</v>
      </c>
      <c r="AG5649" s="61"/>
      <c r="AH5649" s="61"/>
      <c r="AI5649" s="61"/>
      <c r="AJ5649" s="61"/>
      <c r="AL5649" s="60"/>
    </row>
    <row r="5650" spans="1:38">
      <c r="A5650" s="1">
        <v>40347</v>
      </c>
      <c r="B5650" s="7" t="s">
        <v>62</v>
      </c>
      <c r="C5650" s="8" t="str">
        <f t="shared" ref="C5650:C5713" si="1114">IF(WEEKDAY(A5650)=1,"Sun",IF(WEEKDAY(A5650)=2,"Mon",IF(WEEKDAY(A5650)=3,"Tue",IF(WEEKDAY(A5650)=4,"Wed",IF(WEEKDAY(A5650)=5,"Thur",IF(WEEKDAY(A5650)=6,"Fri",IF(WEEKDAY(A5650)=7,"Sat")))))))</f>
        <v>Fri</v>
      </c>
      <c r="E5650" s="10">
        <v>0</v>
      </c>
      <c r="F5650" s="9">
        <v>5215</v>
      </c>
      <c r="G5650" s="9">
        <v>3090.7</v>
      </c>
      <c r="H5650" s="101">
        <v>8018.2</v>
      </c>
      <c r="I5650" s="9">
        <v>0</v>
      </c>
      <c r="J5650" s="9">
        <v>0</v>
      </c>
      <c r="K5650" s="9">
        <v>30577</v>
      </c>
      <c r="L5650" s="16">
        <v>0</v>
      </c>
      <c r="M5650" s="16">
        <v>0</v>
      </c>
      <c r="O5650" s="11">
        <f t="shared" si="1112"/>
        <v>46900.9</v>
      </c>
      <c r="P5650" s="11">
        <v>27375</v>
      </c>
      <c r="Q5650" s="11">
        <f t="shared" si="1111"/>
        <v>3202</v>
      </c>
      <c r="S5650" s="11">
        <f t="shared" si="1113"/>
        <v>19525.900000000001</v>
      </c>
      <c r="T5650" s="11">
        <f t="shared" si="1102"/>
        <v>19525.900000000001</v>
      </c>
      <c r="U5650" s="11">
        <f t="shared" si="1103"/>
        <v>-862.20000000000437</v>
      </c>
      <c r="V5650" s="11">
        <f t="shared" si="1104"/>
        <v>19525.900000000001</v>
      </c>
      <c r="W5650" s="12">
        <f t="shared" si="1108"/>
        <v>1</v>
      </c>
      <c r="X5650" s="11">
        <f t="shared" si="1109"/>
        <v>0</v>
      </c>
      <c r="Y5650" s="12">
        <f t="shared" si="1110"/>
        <v>0</v>
      </c>
      <c r="AG5650" s="61"/>
      <c r="AH5650" s="61"/>
      <c r="AI5650" s="61"/>
      <c r="AJ5650" s="61"/>
      <c r="AL5650" s="60"/>
    </row>
    <row r="5651" spans="1:38">
      <c r="A5651" s="1">
        <v>40348</v>
      </c>
      <c r="B5651" s="7" t="s">
        <v>62</v>
      </c>
      <c r="C5651" s="8" t="str">
        <f t="shared" si="1114"/>
        <v>Sat</v>
      </c>
      <c r="E5651" s="10">
        <v>0</v>
      </c>
      <c r="F5651" s="9">
        <v>4549.8</v>
      </c>
      <c r="G5651" s="9">
        <v>2692.1</v>
      </c>
      <c r="H5651" s="101">
        <v>7187.1</v>
      </c>
      <c r="I5651" s="9">
        <v>0</v>
      </c>
      <c r="J5651" s="9">
        <v>0</v>
      </c>
      <c r="K5651" s="9">
        <v>36904.300000000003</v>
      </c>
      <c r="L5651" s="16">
        <v>0</v>
      </c>
      <c r="M5651" s="16">
        <v>0</v>
      </c>
      <c r="O5651" s="11">
        <f t="shared" si="1112"/>
        <v>51333.3</v>
      </c>
      <c r="P5651" s="11">
        <v>34050</v>
      </c>
      <c r="Q5651" s="11">
        <f t="shared" si="1111"/>
        <v>2854.3000000000029</v>
      </c>
      <c r="S5651" s="11">
        <f t="shared" si="1113"/>
        <v>17283.300000000003</v>
      </c>
      <c r="T5651" s="11">
        <f t="shared" si="1102"/>
        <v>17283.300000000003</v>
      </c>
      <c r="U5651" s="11">
        <f t="shared" si="1103"/>
        <v>-2242.5999999999985</v>
      </c>
      <c r="V5651" s="11">
        <f t="shared" si="1104"/>
        <v>17283.300000000003</v>
      </c>
      <c r="W5651" s="12">
        <f t="shared" si="1108"/>
        <v>1</v>
      </c>
      <c r="X5651" s="11">
        <f t="shared" si="1109"/>
        <v>0</v>
      </c>
      <c r="Y5651" s="12">
        <f t="shared" si="1110"/>
        <v>0</v>
      </c>
      <c r="AG5651" s="61"/>
      <c r="AH5651" s="61"/>
      <c r="AI5651" s="61"/>
      <c r="AJ5651" s="61"/>
      <c r="AL5651" s="60"/>
    </row>
    <row r="5652" spans="1:38">
      <c r="A5652" s="1">
        <v>40349</v>
      </c>
      <c r="B5652" s="7" t="s">
        <v>62</v>
      </c>
      <c r="C5652" s="8" t="str">
        <f t="shared" si="1114"/>
        <v>Sun</v>
      </c>
      <c r="E5652" s="10">
        <v>0</v>
      </c>
      <c r="F5652" s="9">
        <v>4744.6000000000004</v>
      </c>
      <c r="G5652" s="9">
        <v>2822.3</v>
      </c>
      <c r="H5652" s="101">
        <v>7321.3</v>
      </c>
      <c r="I5652" s="9">
        <v>0</v>
      </c>
      <c r="J5652" s="9">
        <v>0</v>
      </c>
      <c r="K5652" s="9">
        <v>38470.699999999997</v>
      </c>
      <c r="L5652" s="16">
        <v>0</v>
      </c>
      <c r="M5652" s="16">
        <v>0</v>
      </c>
      <c r="O5652" s="11">
        <f t="shared" si="1112"/>
        <v>53358.899999999994</v>
      </c>
      <c r="P5652" s="11">
        <v>35503</v>
      </c>
      <c r="Q5652" s="11">
        <f t="shared" si="1111"/>
        <v>2967.6999999999971</v>
      </c>
      <c r="S5652" s="11">
        <f t="shared" si="1113"/>
        <v>17855.899999999994</v>
      </c>
      <c r="T5652" s="11">
        <f t="shared" si="1102"/>
        <v>17855.899999999994</v>
      </c>
      <c r="U5652" s="11">
        <f t="shared" si="1103"/>
        <v>572.59999999999127</v>
      </c>
      <c r="V5652" s="11">
        <f t="shared" si="1104"/>
        <v>17855.899999999994</v>
      </c>
      <c r="W5652" s="12">
        <f t="shared" si="1108"/>
        <v>1</v>
      </c>
      <c r="X5652" s="11">
        <f t="shared" si="1109"/>
        <v>0</v>
      </c>
      <c r="Y5652" s="12">
        <f t="shared" si="1110"/>
        <v>0</v>
      </c>
      <c r="AG5652" s="61"/>
      <c r="AH5652" s="61"/>
      <c r="AI5652" s="61"/>
      <c r="AJ5652" s="61"/>
      <c r="AL5652" s="60"/>
    </row>
    <row r="5653" spans="1:38">
      <c r="A5653" s="1">
        <v>40350</v>
      </c>
      <c r="B5653" s="7" t="s">
        <v>62</v>
      </c>
      <c r="C5653" s="8" t="str">
        <f t="shared" si="1114"/>
        <v>Mon</v>
      </c>
      <c r="E5653" s="10">
        <v>0</v>
      </c>
      <c r="F5653" s="9">
        <v>5262.5</v>
      </c>
      <c r="G5653" s="9">
        <v>3113.4</v>
      </c>
      <c r="H5653" s="101">
        <v>8026.9</v>
      </c>
      <c r="I5653" s="9">
        <v>0</v>
      </c>
      <c r="J5653" s="9">
        <v>0</v>
      </c>
      <c r="K5653" s="9">
        <v>38751.5</v>
      </c>
      <c r="L5653" s="16">
        <v>0</v>
      </c>
      <c r="M5653" s="16">
        <v>0</v>
      </c>
      <c r="O5653" s="11">
        <f t="shared" si="1112"/>
        <v>55154.3</v>
      </c>
      <c r="P5653" s="11">
        <v>35493</v>
      </c>
      <c r="Q5653" s="11">
        <f t="shared" si="1111"/>
        <v>3258.5</v>
      </c>
      <c r="S5653" s="11">
        <f t="shared" si="1113"/>
        <v>19661.300000000003</v>
      </c>
      <c r="T5653" s="11">
        <f t="shared" si="1102"/>
        <v>19661.300000000003</v>
      </c>
      <c r="U5653" s="11">
        <f t="shared" si="1103"/>
        <v>1805.4000000000087</v>
      </c>
      <c r="V5653" s="11">
        <f t="shared" si="1104"/>
        <v>19661.300000000003</v>
      </c>
      <c r="W5653" s="12">
        <f t="shared" si="1108"/>
        <v>1</v>
      </c>
      <c r="X5653" s="11">
        <f t="shared" si="1109"/>
        <v>0</v>
      </c>
      <c r="Y5653" s="12">
        <f t="shared" si="1110"/>
        <v>0</v>
      </c>
      <c r="AG5653" s="61"/>
      <c r="AH5653" s="61"/>
      <c r="AI5653" s="61"/>
      <c r="AJ5653" s="61"/>
      <c r="AL5653" s="60"/>
    </row>
    <row r="5654" spans="1:38">
      <c r="A5654" s="1">
        <v>40351</v>
      </c>
      <c r="B5654" s="7" t="s">
        <v>62</v>
      </c>
      <c r="C5654" s="8" t="str">
        <f t="shared" si="1114"/>
        <v>Tue</v>
      </c>
      <c r="E5654" s="10">
        <v>0</v>
      </c>
      <c r="F5654" s="9">
        <v>5109.8999999999996</v>
      </c>
      <c r="G5654" s="9">
        <v>3022.8</v>
      </c>
      <c r="H5654" s="101">
        <v>8209.5</v>
      </c>
      <c r="I5654" s="9">
        <v>0</v>
      </c>
      <c r="J5654" s="9">
        <v>0</v>
      </c>
      <c r="K5654" s="9">
        <v>39798.5</v>
      </c>
      <c r="L5654" s="16">
        <v>0</v>
      </c>
      <c r="M5654" s="16">
        <v>0</v>
      </c>
      <c r="O5654" s="11">
        <f t="shared" si="1112"/>
        <v>56140.7</v>
      </c>
      <c r="P5654" s="11">
        <v>36732</v>
      </c>
      <c r="Q5654" s="11">
        <f t="shared" si="1111"/>
        <v>3066.5</v>
      </c>
      <c r="S5654" s="11">
        <f t="shared" si="1113"/>
        <v>19408.699999999997</v>
      </c>
      <c r="T5654" s="11">
        <f t="shared" si="1102"/>
        <v>19408.699999999997</v>
      </c>
      <c r="U5654" s="11">
        <f t="shared" si="1103"/>
        <v>-252.60000000000582</v>
      </c>
      <c r="V5654" s="11">
        <f t="shared" si="1104"/>
        <v>19408.699999999997</v>
      </c>
      <c r="W5654" s="12">
        <f t="shared" si="1108"/>
        <v>1</v>
      </c>
      <c r="X5654" s="11">
        <f t="shared" si="1109"/>
        <v>0</v>
      </c>
      <c r="Y5654" s="12">
        <f t="shared" si="1110"/>
        <v>0</v>
      </c>
      <c r="AG5654" s="61"/>
      <c r="AH5654" s="61"/>
      <c r="AI5654" s="61"/>
      <c r="AJ5654" s="61"/>
      <c r="AL5654" s="60"/>
    </row>
    <row r="5655" spans="1:38">
      <c r="A5655" s="1">
        <v>40352</v>
      </c>
      <c r="B5655" s="7" t="s">
        <v>62</v>
      </c>
      <c r="C5655" s="8" t="str">
        <f t="shared" si="1114"/>
        <v>Wed</v>
      </c>
      <c r="E5655" s="10">
        <v>0</v>
      </c>
      <c r="F5655" s="9">
        <v>5171.5</v>
      </c>
      <c r="G5655" s="9">
        <v>3039.6</v>
      </c>
      <c r="H5655" s="101">
        <v>8171.3</v>
      </c>
      <c r="I5655" s="9">
        <v>0</v>
      </c>
      <c r="J5655" s="9">
        <v>0</v>
      </c>
      <c r="K5655" s="9">
        <v>44405.3</v>
      </c>
      <c r="L5655" s="16">
        <v>0</v>
      </c>
      <c r="M5655" s="16">
        <v>0</v>
      </c>
      <c r="O5655" s="11">
        <f t="shared" si="1112"/>
        <v>60787.700000000004</v>
      </c>
      <c r="P5655" s="11">
        <v>41507</v>
      </c>
      <c r="Q5655" s="11">
        <f t="shared" si="1111"/>
        <v>2898.3000000000029</v>
      </c>
      <c r="S5655" s="11">
        <f t="shared" si="1113"/>
        <v>19280.700000000004</v>
      </c>
      <c r="T5655" s="11">
        <f t="shared" si="1102"/>
        <v>19280.700000000004</v>
      </c>
      <c r="U5655" s="11">
        <f t="shared" si="1103"/>
        <v>-127.99999999999272</v>
      </c>
      <c r="V5655" s="11">
        <f t="shared" si="1104"/>
        <v>19280.700000000004</v>
      </c>
      <c r="W5655" s="12">
        <f t="shared" si="1108"/>
        <v>1</v>
      </c>
      <c r="X5655" s="11">
        <f t="shared" si="1109"/>
        <v>0</v>
      </c>
      <c r="Y5655" s="12">
        <f t="shared" si="1110"/>
        <v>0</v>
      </c>
      <c r="AG5655" s="61"/>
      <c r="AH5655" s="61"/>
      <c r="AI5655" s="61"/>
      <c r="AJ5655" s="61"/>
      <c r="AL5655" s="60"/>
    </row>
    <row r="5656" spans="1:38">
      <c r="A5656" s="1">
        <v>40353</v>
      </c>
      <c r="B5656" s="7" t="s">
        <v>62</v>
      </c>
      <c r="C5656" s="8" t="str">
        <f t="shared" si="1114"/>
        <v>Thur</v>
      </c>
      <c r="E5656" s="10">
        <v>0</v>
      </c>
      <c r="F5656" s="9">
        <v>4915.5</v>
      </c>
      <c r="G5656" s="9">
        <v>3010.6</v>
      </c>
      <c r="H5656" s="61">
        <v>8058.6</v>
      </c>
      <c r="I5656" s="9">
        <v>228.7</v>
      </c>
      <c r="J5656" s="9">
        <v>0</v>
      </c>
      <c r="K5656" s="9">
        <v>43376.7</v>
      </c>
      <c r="L5656" s="16">
        <v>0</v>
      </c>
      <c r="M5656" s="16">
        <v>0</v>
      </c>
      <c r="O5656" s="11">
        <f t="shared" si="1112"/>
        <v>59590.1</v>
      </c>
      <c r="P5656" s="11">
        <v>40660</v>
      </c>
      <c r="Q5656" s="11">
        <f t="shared" si="1111"/>
        <v>2716.6999999999971</v>
      </c>
      <c r="S5656" s="11">
        <f t="shared" si="1113"/>
        <v>18930.099999999999</v>
      </c>
      <c r="T5656" s="11">
        <f t="shared" si="1102"/>
        <v>18930.099999999999</v>
      </c>
      <c r="U5656" s="11">
        <f t="shared" si="1103"/>
        <v>-350.60000000000582</v>
      </c>
      <c r="V5656" s="11">
        <f t="shared" si="1104"/>
        <v>18930.099999999999</v>
      </c>
      <c r="W5656" s="12">
        <f t="shared" si="1108"/>
        <v>1</v>
      </c>
      <c r="X5656" s="11">
        <f t="shared" si="1109"/>
        <v>0</v>
      </c>
      <c r="Y5656" s="12">
        <f t="shared" si="1110"/>
        <v>0</v>
      </c>
      <c r="AG5656" s="61"/>
      <c r="AH5656" s="61"/>
      <c r="AI5656" s="61"/>
      <c r="AJ5656" s="61"/>
      <c r="AL5656" s="60"/>
    </row>
    <row r="5657" spans="1:38">
      <c r="A5657" s="1">
        <v>40354</v>
      </c>
      <c r="B5657" s="7" t="s">
        <v>62</v>
      </c>
      <c r="C5657" s="8" t="str">
        <f t="shared" si="1114"/>
        <v>Fri</v>
      </c>
      <c r="E5657" s="10">
        <v>0</v>
      </c>
      <c r="F5657" s="9">
        <v>4844.1000000000004</v>
      </c>
      <c r="G5657" s="9">
        <v>2848</v>
      </c>
      <c r="H5657" s="101">
        <v>7810.1</v>
      </c>
      <c r="I5657" s="9">
        <v>0</v>
      </c>
      <c r="J5657" s="9">
        <v>0</v>
      </c>
      <c r="K5657" s="9">
        <v>37363.5</v>
      </c>
      <c r="L5657" s="16">
        <v>0</v>
      </c>
      <c r="M5657" s="16">
        <v>0</v>
      </c>
      <c r="O5657" s="11">
        <f t="shared" si="1112"/>
        <v>52865.7</v>
      </c>
      <c r="P5657" s="11">
        <v>34428</v>
      </c>
      <c r="Q5657" s="11">
        <f t="shared" si="1111"/>
        <v>2935.5</v>
      </c>
      <c r="S5657" s="11">
        <f t="shared" si="1113"/>
        <v>18437.699999999997</v>
      </c>
      <c r="T5657" s="11">
        <f t="shared" si="1102"/>
        <v>18437.699999999997</v>
      </c>
      <c r="U5657" s="11">
        <f t="shared" si="1103"/>
        <v>-492.40000000000146</v>
      </c>
      <c r="V5657" s="11">
        <f t="shared" si="1104"/>
        <v>18437.699999999997</v>
      </c>
      <c r="W5657" s="12">
        <f t="shared" si="1108"/>
        <v>1</v>
      </c>
      <c r="X5657" s="11">
        <f t="shared" si="1109"/>
        <v>0</v>
      </c>
      <c r="Y5657" s="12">
        <f t="shared" si="1110"/>
        <v>0</v>
      </c>
      <c r="AG5657" s="61"/>
      <c r="AH5657" s="61"/>
      <c r="AI5657" s="61"/>
      <c r="AJ5657" s="61"/>
      <c r="AL5657" s="60"/>
    </row>
    <row r="5658" spans="1:38">
      <c r="A5658" s="1">
        <v>40355</v>
      </c>
      <c r="B5658" s="7" t="s">
        <v>62</v>
      </c>
      <c r="C5658" s="8" t="str">
        <f t="shared" si="1114"/>
        <v>Sat</v>
      </c>
      <c r="E5658" s="10">
        <v>0</v>
      </c>
      <c r="F5658" s="9">
        <v>4202.5</v>
      </c>
      <c r="G5658" s="9">
        <v>2572</v>
      </c>
      <c r="H5658" s="101">
        <v>7014.6</v>
      </c>
      <c r="I5658" s="9">
        <v>0</v>
      </c>
      <c r="J5658" s="9">
        <v>0</v>
      </c>
      <c r="K5658" s="9">
        <v>37349</v>
      </c>
      <c r="L5658" s="16">
        <v>0</v>
      </c>
      <c r="M5658" s="16">
        <v>0</v>
      </c>
      <c r="O5658" s="11">
        <f t="shared" si="1112"/>
        <v>51138.1</v>
      </c>
      <c r="P5658" s="11">
        <v>34796</v>
      </c>
      <c r="Q5658" s="11">
        <f t="shared" si="1111"/>
        <v>2553</v>
      </c>
      <c r="S5658" s="11">
        <f t="shared" si="1113"/>
        <v>16342.099999999999</v>
      </c>
      <c r="T5658" s="11">
        <f t="shared" si="1102"/>
        <v>16342.099999999999</v>
      </c>
      <c r="U5658" s="11">
        <f t="shared" si="1103"/>
        <v>-2095.5999999999985</v>
      </c>
      <c r="V5658" s="11">
        <f t="shared" si="1104"/>
        <v>16342.099999999999</v>
      </c>
      <c r="W5658" s="12">
        <f t="shared" si="1108"/>
        <v>1</v>
      </c>
      <c r="X5658" s="11">
        <f t="shared" si="1109"/>
        <v>0</v>
      </c>
      <c r="Y5658" s="12">
        <f t="shared" si="1110"/>
        <v>0</v>
      </c>
      <c r="AG5658" s="61"/>
      <c r="AH5658" s="61"/>
      <c r="AI5658" s="61"/>
      <c r="AJ5658" s="61"/>
      <c r="AL5658" s="60"/>
    </row>
    <row r="5659" spans="1:38">
      <c r="A5659" s="1">
        <v>40356</v>
      </c>
      <c r="B5659" s="7" t="s">
        <v>62</v>
      </c>
      <c r="C5659" s="8" t="str">
        <f t="shared" si="1114"/>
        <v>Sun</v>
      </c>
      <c r="E5659" s="10">
        <v>0</v>
      </c>
      <c r="F5659" s="9">
        <v>4398.8</v>
      </c>
      <c r="G5659" s="9">
        <v>2446</v>
      </c>
      <c r="H5659" s="101">
        <v>7245.1</v>
      </c>
      <c r="I5659" s="9">
        <v>0</v>
      </c>
      <c r="J5659" s="9">
        <v>0</v>
      </c>
      <c r="K5659" s="9">
        <v>53594.5</v>
      </c>
      <c r="L5659" s="16">
        <v>0</v>
      </c>
      <c r="M5659" s="16">
        <v>0</v>
      </c>
      <c r="O5659" s="11">
        <f t="shared" si="1112"/>
        <v>67684.399999999994</v>
      </c>
      <c r="P5659" s="11">
        <v>50806</v>
      </c>
      <c r="Q5659" s="11">
        <f t="shared" si="1111"/>
        <v>2788.5</v>
      </c>
      <c r="S5659" s="11">
        <f t="shared" si="1113"/>
        <v>16878.399999999994</v>
      </c>
      <c r="T5659" s="11">
        <f t="shared" si="1102"/>
        <v>16878.399999999994</v>
      </c>
      <c r="U5659" s="11">
        <f t="shared" si="1103"/>
        <v>536.29999999999563</v>
      </c>
      <c r="V5659" s="11">
        <f t="shared" si="1104"/>
        <v>16878.399999999994</v>
      </c>
      <c r="W5659" s="12">
        <f t="shared" si="1108"/>
        <v>1</v>
      </c>
      <c r="X5659" s="11">
        <f t="shared" si="1109"/>
        <v>0</v>
      </c>
      <c r="Y5659" s="12">
        <f t="shared" si="1110"/>
        <v>0</v>
      </c>
      <c r="AG5659" s="61"/>
      <c r="AH5659" s="61"/>
      <c r="AI5659" s="61"/>
      <c r="AJ5659" s="61"/>
      <c r="AL5659" s="60"/>
    </row>
    <row r="5660" spans="1:38">
      <c r="A5660" s="1">
        <v>40357</v>
      </c>
      <c r="B5660" s="7" t="s">
        <v>62</v>
      </c>
      <c r="C5660" s="8" t="str">
        <f t="shared" si="1114"/>
        <v>Mon</v>
      </c>
      <c r="E5660" s="10">
        <v>0</v>
      </c>
      <c r="F5660" s="9">
        <v>5116.3</v>
      </c>
      <c r="G5660" s="9">
        <v>3262.6</v>
      </c>
      <c r="H5660" s="101">
        <v>7473.8</v>
      </c>
      <c r="I5660" s="9">
        <v>0</v>
      </c>
      <c r="J5660" s="9">
        <v>0</v>
      </c>
      <c r="K5660" s="9">
        <v>44566.8</v>
      </c>
      <c r="L5660" s="16">
        <v>0</v>
      </c>
      <c r="M5660" s="16">
        <v>0</v>
      </c>
      <c r="O5660" s="11">
        <f t="shared" si="1112"/>
        <v>60419.5</v>
      </c>
      <c r="P5660" s="11">
        <v>41518</v>
      </c>
      <c r="Q5660" s="11">
        <f t="shared" si="1111"/>
        <v>3048.8000000000029</v>
      </c>
      <c r="S5660" s="11">
        <f t="shared" si="1113"/>
        <v>18901.5</v>
      </c>
      <c r="T5660" s="11">
        <f t="shared" si="1102"/>
        <v>18901.5</v>
      </c>
      <c r="U5660" s="11">
        <f t="shared" si="1103"/>
        <v>2023.1000000000058</v>
      </c>
      <c r="V5660" s="11">
        <f t="shared" si="1104"/>
        <v>18901.5</v>
      </c>
      <c r="W5660" s="12">
        <f t="shared" si="1108"/>
        <v>1</v>
      </c>
      <c r="X5660" s="11">
        <f t="shared" si="1109"/>
        <v>0</v>
      </c>
      <c r="Y5660" s="12">
        <f t="shared" si="1110"/>
        <v>0</v>
      </c>
      <c r="AG5660" s="61"/>
      <c r="AH5660" s="61"/>
      <c r="AI5660" s="61"/>
      <c r="AJ5660" s="61"/>
      <c r="AL5660" s="60"/>
    </row>
    <row r="5661" spans="1:38">
      <c r="A5661" s="1">
        <v>40358</v>
      </c>
      <c r="B5661" s="7" t="s">
        <v>62</v>
      </c>
      <c r="C5661" s="8" t="str">
        <f t="shared" si="1114"/>
        <v>Tue</v>
      </c>
      <c r="E5661" s="10">
        <v>0</v>
      </c>
      <c r="F5661" s="9">
        <v>5527.3</v>
      </c>
      <c r="G5661" s="9">
        <v>3356.8</v>
      </c>
      <c r="H5661" s="61">
        <v>7093.4</v>
      </c>
      <c r="I5661" s="9">
        <v>0</v>
      </c>
      <c r="J5661" s="9">
        <v>0</v>
      </c>
      <c r="K5661" s="9">
        <v>32116.400000000001</v>
      </c>
      <c r="L5661" s="16">
        <v>0</v>
      </c>
      <c r="M5661" s="16">
        <v>0</v>
      </c>
      <c r="O5661" s="11">
        <f t="shared" si="1112"/>
        <v>48093.9</v>
      </c>
      <c r="P5661" s="11">
        <v>28924</v>
      </c>
      <c r="Q5661" s="11">
        <f t="shared" si="1111"/>
        <v>3192.4000000000015</v>
      </c>
      <c r="S5661" s="11">
        <f t="shared" si="1113"/>
        <v>19169.900000000001</v>
      </c>
      <c r="T5661" s="11">
        <f t="shared" si="1102"/>
        <v>19169.900000000001</v>
      </c>
      <c r="U5661" s="11">
        <f t="shared" si="1103"/>
        <v>268.40000000000146</v>
      </c>
      <c r="V5661" s="11">
        <f t="shared" si="1104"/>
        <v>19169.900000000001</v>
      </c>
      <c r="W5661" s="12">
        <f t="shared" si="1108"/>
        <v>1</v>
      </c>
      <c r="X5661" s="11">
        <f t="shared" si="1109"/>
        <v>0</v>
      </c>
      <c r="Y5661" s="12">
        <f t="shared" si="1110"/>
        <v>0</v>
      </c>
      <c r="AG5661" s="61"/>
      <c r="AH5661" s="61"/>
      <c r="AI5661" s="61"/>
      <c r="AJ5661" s="61"/>
      <c r="AL5661" s="60"/>
    </row>
    <row r="5662" spans="1:38">
      <c r="A5662" s="1">
        <v>40359</v>
      </c>
      <c r="B5662" s="7" t="s">
        <v>62</v>
      </c>
      <c r="C5662" s="8" t="str">
        <f t="shared" si="1114"/>
        <v>Wed</v>
      </c>
      <c r="E5662" s="10">
        <v>0</v>
      </c>
      <c r="F5662" s="9">
        <v>5674</v>
      </c>
      <c r="G5662" s="9">
        <v>3547.2</v>
      </c>
      <c r="H5662" s="61">
        <v>7257.7</v>
      </c>
      <c r="I5662" s="9">
        <v>0</v>
      </c>
      <c r="J5662" s="9">
        <v>0</v>
      </c>
      <c r="K5662" s="9">
        <v>30881.8</v>
      </c>
      <c r="L5662" s="16">
        <v>0</v>
      </c>
      <c r="M5662" s="16">
        <v>0</v>
      </c>
      <c r="O5662" s="11">
        <f t="shared" si="1112"/>
        <v>47360.7</v>
      </c>
      <c r="P5662" s="11">
        <v>27061</v>
      </c>
      <c r="Q5662" s="11">
        <f t="shared" si="1111"/>
        <v>3820.7999999999993</v>
      </c>
      <c r="S5662" s="11">
        <f t="shared" si="1113"/>
        <v>20299.699999999997</v>
      </c>
      <c r="T5662" s="11">
        <f t="shared" si="1102"/>
        <v>20299.699999999997</v>
      </c>
      <c r="U5662" s="11">
        <f t="shared" si="1103"/>
        <v>1129.7999999999956</v>
      </c>
      <c r="V5662" s="11">
        <f t="shared" si="1104"/>
        <v>20299.699999999997</v>
      </c>
      <c r="W5662" s="12">
        <f t="shared" si="1108"/>
        <v>1</v>
      </c>
      <c r="X5662" s="11">
        <f t="shared" si="1109"/>
        <v>0</v>
      </c>
      <c r="Y5662" s="12">
        <f t="shared" si="1110"/>
        <v>0</v>
      </c>
      <c r="AG5662" s="61"/>
      <c r="AH5662" s="61"/>
      <c r="AI5662" s="61"/>
      <c r="AJ5662" s="61"/>
      <c r="AL5662" s="60"/>
    </row>
    <row r="5663" spans="1:38">
      <c r="A5663" s="1">
        <v>40360</v>
      </c>
      <c r="B5663" s="7" t="s">
        <v>63</v>
      </c>
      <c r="C5663" s="8" t="str">
        <f t="shared" si="1114"/>
        <v>Thur</v>
      </c>
      <c r="E5663" s="10">
        <v>0</v>
      </c>
      <c r="F5663" s="9">
        <v>5697</v>
      </c>
      <c r="G5663" s="9">
        <v>3561.2</v>
      </c>
      <c r="H5663" s="61">
        <v>7291.7</v>
      </c>
      <c r="I5663" s="9">
        <v>0</v>
      </c>
      <c r="J5663" s="9">
        <v>0</v>
      </c>
      <c r="K5663" s="9">
        <v>29311.1</v>
      </c>
      <c r="L5663" s="16">
        <v>0</v>
      </c>
      <c r="M5663" s="16">
        <v>0</v>
      </c>
      <c r="O5663" s="11">
        <f t="shared" si="1112"/>
        <v>45861</v>
      </c>
      <c r="P5663" s="11">
        <v>25622</v>
      </c>
      <c r="Q5663" s="11">
        <f t="shared" si="1111"/>
        <v>3689.0999999999985</v>
      </c>
      <c r="S5663" s="11">
        <f t="shared" ref="S5663:S5724" si="1115">O5663-P5663</f>
        <v>20239</v>
      </c>
      <c r="T5663" s="11">
        <f t="shared" ref="T5663:T5693" si="1116">SUM(L5663:M5663,V5663)</f>
        <v>20239</v>
      </c>
      <c r="U5663" s="11">
        <f t="shared" ref="U5663:U5693" si="1117">S5663-S5662</f>
        <v>-60.69999999999709</v>
      </c>
      <c r="V5663" s="11">
        <f t="shared" ref="V5663:V5693" si="1118">SUM(F5663:K5663)-P5663</f>
        <v>20239</v>
      </c>
      <c r="W5663" s="12">
        <f t="shared" ref="W5663:W5693" si="1119">V5663/S5663</f>
        <v>1</v>
      </c>
      <c r="X5663" s="11">
        <f t="shared" ref="X5663:X5693" si="1120">SUM(L5663:M5663)</f>
        <v>0</v>
      </c>
      <c r="Y5663" s="12">
        <f t="shared" ref="Y5663:Y5693" si="1121">X5663/S5663</f>
        <v>0</v>
      </c>
      <c r="AG5663" s="61"/>
      <c r="AH5663" s="61"/>
      <c r="AI5663" s="61"/>
      <c r="AJ5663" s="61"/>
      <c r="AL5663" s="60"/>
    </row>
    <row r="5664" spans="1:38">
      <c r="A5664" s="1">
        <v>40361</v>
      </c>
      <c r="B5664" s="7" t="s">
        <v>63</v>
      </c>
      <c r="C5664" s="8" t="str">
        <f t="shared" si="1114"/>
        <v>Fri</v>
      </c>
      <c r="E5664" s="10">
        <v>0</v>
      </c>
      <c r="F5664" s="9">
        <v>5332.9</v>
      </c>
      <c r="G5664" s="9">
        <v>3382.1</v>
      </c>
      <c r="H5664" s="61">
        <v>6678.6</v>
      </c>
      <c r="I5664" s="9">
        <v>0</v>
      </c>
      <c r="J5664" s="9">
        <v>0</v>
      </c>
      <c r="K5664" s="9">
        <v>4170.3999999999996</v>
      </c>
      <c r="L5664" s="16">
        <v>0</v>
      </c>
      <c r="M5664" s="16">
        <v>0</v>
      </c>
      <c r="O5664" s="11">
        <f t="shared" si="1112"/>
        <v>19564</v>
      </c>
      <c r="P5664" s="11">
        <v>814</v>
      </c>
      <c r="Q5664" s="11">
        <f t="shared" si="1111"/>
        <v>3356.3999999999996</v>
      </c>
      <c r="S5664" s="11">
        <f t="shared" si="1115"/>
        <v>18750</v>
      </c>
      <c r="T5664" s="11">
        <f t="shared" si="1116"/>
        <v>18750</v>
      </c>
      <c r="U5664" s="11">
        <f t="shared" si="1117"/>
        <v>-1489</v>
      </c>
      <c r="V5664" s="11">
        <f t="shared" si="1118"/>
        <v>18750</v>
      </c>
      <c r="W5664" s="12">
        <f t="shared" si="1119"/>
        <v>1</v>
      </c>
      <c r="X5664" s="11">
        <f t="shared" si="1120"/>
        <v>0</v>
      </c>
      <c r="Y5664" s="12">
        <f t="shared" si="1121"/>
        <v>0</v>
      </c>
      <c r="AG5664" s="61"/>
      <c r="AH5664" s="61"/>
      <c r="AI5664" s="61"/>
      <c r="AJ5664" s="61"/>
      <c r="AL5664" s="60"/>
    </row>
    <row r="5665" spans="1:38">
      <c r="A5665" s="1">
        <v>40362</v>
      </c>
      <c r="B5665" s="7" t="s">
        <v>63</v>
      </c>
      <c r="C5665" s="8" t="str">
        <f t="shared" si="1114"/>
        <v>Sat</v>
      </c>
      <c r="E5665" s="10">
        <v>0</v>
      </c>
      <c r="F5665" s="9">
        <v>4626.5</v>
      </c>
      <c r="G5665" s="9">
        <v>3129</v>
      </c>
      <c r="H5665" s="61">
        <v>5675.1</v>
      </c>
      <c r="I5665" s="9">
        <v>0</v>
      </c>
      <c r="J5665" s="9">
        <v>0</v>
      </c>
      <c r="K5665" s="9">
        <v>25059.1</v>
      </c>
      <c r="L5665" s="16">
        <v>0</v>
      </c>
      <c r="M5665" s="16">
        <v>0</v>
      </c>
      <c r="O5665" s="11">
        <f t="shared" si="1112"/>
        <v>38489.699999999997</v>
      </c>
      <c r="P5665" s="11">
        <v>21931</v>
      </c>
      <c r="Q5665" s="11">
        <f t="shared" si="1111"/>
        <v>3128.0999999999985</v>
      </c>
      <c r="S5665" s="11">
        <f t="shared" si="1115"/>
        <v>16558.699999999997</v>
      </c>
      <c r="T5665" s="11">
        <f t="shared" si="1116"/>
        <v>16558.699999999997</v>
      </c>
      <c r="U5665" s="11">
        <f t="shared" si="1117"/>
        <v>-2191.3000000000029</v>
      </c>
      <c r="V5665" s="11">
        <f t="shared" si="1118"/>
        <v>16558.699999999997</v>
      </c>
      <c r="W5665" s="12">
        <f t="shared" si="1119"/>
        <v>1</v>
      </c>
      <c r="X5665" s="11">
        <f t="shared" si="1120"/>
        <v>0</v>
      </c>
      <c r="Y5665" s="12">
        <f t="shared" si="1121"/>
        <v>0</v>
      </c>
      <c r="AG5665" s="61"/>
      <c r="AH5665" s="61"/>
      <c r="AI5665" s="61"/>
      <c r="AJ5665" s="61"/>
      <c r="AL5665" s="60"/>
    </row>
    <row r="5666" spans="1:38">
      <c r="A5666" s="1">
        <v>40363</v>
      </c>
      <c r="B5666" s="7" t="s">
        <v>63</v>
      </c>
      <c r="C5666" s="8" t="str">
        <f t="shared" si="1114"/>
        <v>Sun</v>
      </c>
      <c r="E5666" s="10">
        <v>0</v>
      </c>
      <c r="F5666" s="9">
        <v>4082.3</v>
      </c>
      <c r="G5666" s="9">
        <v>2926.5</v>
      </c>
      <c r="H5666" s="61">
        <v>5290</v>
      </c>
      <c r="I5666" s="9">
        <v>0</v>
      </c>
      <c r="J5666" s="9">
        <v>0</v>
      </c>
      <c r="K5666" s="9">
        <v>34046.5</v>
      </c>
      <c r="L5666" s="16">
        <v>0</v>
      </c>
      <c r="M5666" s="16">
        <v>0</v>
      </c>
      <c r="O5666" s="11">
        <f t="shared" si="1112"/>
        <v>46345.3</v>
      </c>
      <c r="P5666" s="11">
        <v>31516</v>
      </c>
      <c r="Q5666" s="11">
        <f t="shared" si="1111"/>
        <v>2530.5</v>
      </c>
      <c r="S5666" s="11">
        <f t="shared" si="1115"/>
        <v>14829.300000000003</v>
      </c>
      <c r="T5666" s="11">
        <f t="shared" si="1116"/>
        <v>14829.300000000003</v>
      </c>
      <c r="U5666" s="11">
        <f t="shared" si="1117"/>
        <v>-1729.3999999999942</v>
      </c>
      <c r="V5666" s="11">
        <f t="shared" si="1118"/>
        <v>14829.300000000003</v>
      </c>
      <c r="W5666" s="12">
        <f t="shared" si="1119"/>
        <v>1</v>
      </c>
      <c r="X5666" s="11">
        <f t="shared" si="1120"/>
        <v>0</v>
      </c>
      <c r="Y5666" s="12">
        <f t="shared" si="1121"/>
        <v>0</v>
      </c>
      <c r="AG5666" s="61"/>
      <c r="AH5666" s="61"/>
      <c r="AI5666" s="61"/>
      <c r="AJ5666" s="61"/>
      <c r="AL5666" s="60"/>
    </row>
    <row r="5667" spans="1:38">
      <c r="A5667" s="1">
        <v>40364</v>
      </c>
      <c r="B5667" s="7" t="s">
        <v>63</v>
      </c>
      <c r="C5667" s="8" t="str">
        <f t="shared" si="1114"/>
        <v>Mon</v>
      </c>
      <c r="E5667" s="10">
        <v>0</v>
      </c>
      <c r="F5667" s="9">
        <v>4762.1000000000004</v>
      </c>
      <c r="G5667" s="9">
        <v>3075.1</v>
      </c>
      <c r="H5667" s="61">
        <v>5656.9</v>
      </c>
      <c r="I5667" s="9">
        <v>0</v>
      </c>
      <c r="J5667" s="9">
        <v>0</v>
      </c>
      <c r="K5667" s="9">
        <v>42517.4</v>
      </c>
      <c r="L5667" s="16">
        <v>0</v>
      </c>
      <c r="M5667" s="16">
        <v>0</v>
      </c>
      <c r="O5667" s="11">
        <f t="shared" si="1112"/>
        <v>56011.5</v>
      </c>
      <c r="P5667" s="11">
        <v>39534</v>
      </c>
      <c r="Q5667" s="11">
        <f t="shared" si="1111"/>
        <v>2983.4000000000015</v>
      </c>
      <c r="S5667" s="11">
        <f t="shared" si="1115"/>
        <v>16477.5</v>
      </c>
      <c r="T5667" s="11">
        <f t="shared" si="1116"/>
        <v>16477.5</v>
      </c>
      <c r="U5667" s="11">
        <f t="shared" si="1117"/>
        <v>1648.1999999999971</v>
      </c>
      <c r="V5667" s="11">
        <f t="shared" si="1118"/>
        <v>16477.5</v>
      </c>
      <c r="W5667" s="12">
        <f t="shared" si="1119"/>
        <v>1</v>
      </c>
      <c r="X5667" s="11">
        <f t="shared" si="1120"/>
        <v>0</v>
      </c>
      <c r="Y5667" s="12">
        <f t="shared" si="1121"/>
        <v>0</v>
      </c>
      <c r="AG5667" s="61"/>
      <c r="AH5667" s="61"/>
      <c r="AI5667" s="61"/>
      <c r="AJ5667" s="61"/>
      <c r="AL5667" s="60"/>
    </row>
    <row r="5668" spans="1:38">
      <c r="A5668" s="1">
        <v>40365</v>
      </c>
      <c r="B5668" s="7" t="s">
        <v>63</v>
      </c>
      <c r="C5668" s="8" t="str">
        <f t="shared" si="1114"/>
        <v>Tue</v>
      </c>
      <c r="E5668" s="10">
        <v>0</v>
      </c>
      <c r="F5668" s="9">
        <v>5647.3</v>
      </c>
      <c r="G5668" s="9">
        <v>3413.8</v>
      </c>
      <c r="H5668" s="61">
        <v>5165.6000000000004</v>
      </c>
      <c r="I5668" s="9">
        <v>0</v>
      </c>
      <c r="J5668" s="9">
        <v>0</v>
      </c>
      <c r="K5668" s="9">
        <v>51189.5</v>
      </c>
      <c r="L5668" s="16">
        <v>0</v>
      </c>
      <c r="M5668" s="16">
        <v>0</v>
      </c>
      <c r="O5668" s="11">
        <f t="shared" si="1112"/>
        <v>65416.2</v>
      </c>
      <c r="P5668" s="11">
        <v>47492</v>
      </c>
      <c r="Q5668" s="11">
        <f t="shared" si="1111"/>
        <v>3697.5</v>
      </c>
      <c r="S5668" s="11">
        <f t="shared" si="1115"/>
        <v>17924.199999999997</v>
      </c>
      <c r="T5668" s="11">
        <f t="shared" si="1116"/>
        <v>17924.199999999997</v>
      </c>
      <c r="U5668" s="11">
        <f t="shared" si="1117"/>
        <v>1446.6999999999971</v>
      </c>
      <c r="V5668" s="11">
        <f t="shared" si="1118"/>
        <v>17924.199999999997</v>
      </c>
      <c r="W5668" s="12">
        <f t="shared" si="1119"/>
        <v>1</v>
      </c>
      <c r="X5668" s="11">
        <f t="shared" si="1120"/>
        <v>0</v>
      </c>
      <c r="Y5668" s="12">
        <f t="shared" si="1121"/>
        <v>0</v>
      </c>
      <c r="AG5668" s="61"/>
      <c r="AH5668" s="61"/>
      <c r="AI5668" s="61"/>
      <c r="AJ5668" s="61"/>
      <c r="AL5668" s="60"/>
    </row>
    <row r="5669" spans="1:38">
      <c r="A5669" s="1">
        <v>40366</v>
      </c>
      <c r="B5669" s="7" t="s">
        <v>63</v>
      </c>
      <c r="C5669" s="8" t="str">
        <f t="shared" si="1114"/>
        <v>Wed</v>
      </c>
      <c r="E5669" s="10">
        <v>0</v>
      </c>
      <c r="F5669" s="9">
        <v>5436.5</v>
      </c>
      <c r="G5669" s="9">
        <v>3408.2</v>
      </c>
      <c r="H5669" s="61">
        <v>5119.5</v>
      </c>
      <c r="I5669" s="9">
        <v>0</v>
      </c>
      <c r="J5669" s="9">
        <v>0</v>
      </c>
      <c r="K5669" s="9">
        <v>53109.599999999999</v>
      </c>
      <c r="L5669" s="16">
        <v>0</v>
      </c>
      <c r="M5669" s="16">
        <v>0</v>
      </c>
      <c r="O5669" s="11">
        <f t="shared" si="1112"/>
        <v>67073.8</v>
      </c>
      <c r="P5669" s="11">
        <v>49853</v>
      </c>
      <c r="Q5669" s="11">
        <f t="shared" si="1111"/>
        <v>3256.5999999999985</v>
      </c>
      <c r="S5669" s="11">
        <f t="shared" si="1115"/>
        <v>17220.800000000003</v>
      </c>
      <c r="T5669" s="11">
        <f t="shared" si="1116"/>
        <v>17220.800000000003</v>
      </c>
      <c r="U5669" s="11">
        <f t="shared" si="1117"/>
        <v>-703.39999999999418</v>
      </c>
      <c r="V5669" s="11">
        <f t="shared" si="1118"/>
        <v>17220.800000000003</v>
      </c>
      <c r="W5669" s="12">
        <f t="shared" si="1119"/>
        <v>1</v>
      </c>
      <c r="X5669" s="11">
        <f t="shared" si="1120"/>
        <v>0</v>
      </c>
      <c r="Y5669" s="12">
        <f t="shared" si="1121"/>
        <v>0</v>
      </c>
      <c r="AG5669" s="61"/>
      <c r="AH5669" s="61"/>
      <c r="AI5669" s="61"/>
      <c r="AJ5669" s="61"/>
      <c r="AL5669" s="60"/>
    </row>
    <row r="5670" spans="1:38">
      <c r="A5670" s="1">
        <v>40367</v>
      </c>
      <c r="B5670" s="7" t="s">
        <v>63</v>
      </c>
      <c r="C5670" s="8" t="str">
        <f t="shared" si="1114"/>
        <v>Thur</v>
      </c>
      <c r="E5670" s="10">
        <v>0</v>
      </c>
      <c r="F5670" s="9">
        <v>5679.1</v>
      </c>
      <c r="G5670" s="9">
        <v>3520.5</v>
      </c>
      <c r="H5670" s="61">
        <v>5328.3</v>
      </c>
      <c r="I5670" s="9">
        <v>0</v>
      </c>
      <c r="J5670" s="9">
        <v>0</v>
      </c>
      <c r="K5670" s="9">
        <v>25817.4</v>
      </c>
      <c r="L5670" s="16">
        <v>0</v>
      </c>
      <c r="M5670" s="16">
        <v>0</v>
      </c>
      <c r="O5670" s="11">
        <f t="shared" si="1112"/>
        <v>40345.300000000003</v>
      </c>
      <c r="P5670" s="11">
        <v>22145</v>
      </c>
      <c r="Q5670" s="11">
        <f t="shared" si="1111"/>
        <v>3672.4000000000015</v>
      </c>
      <c r="S5670" s="11">
        <f t="shared" si="1115"/>
        <v>18200.300000000003</v>
      </c>
      <c r="T5670" s="11">
        <f t="shared" si="1116"/>
        <v>18200.300000000003</v>
      </c>
      <c r="U5670" s="11">
        <f t="shared" si="1117"/>
        <v>979.5</v>
      </c>
      <c r="V5670" s="11">
        <f t="shared" si="1118"/>
        <v>18200.300000000003</v>
      </c>
      <c r="W5670" s="12">
        <f t="shared" si="1119"/>
        <v>1</v>
      </c>
      <c r="X5670" s="11">
        <f t="shared" si="1120"/>
        <v>0</v>
      </c>
      <c r="Y5670" s="12">
        <f t="shared" si="1121"/>
        <v>0</v>
      </c>
      <c r="AG5670" s="61"/>
      <c r="AH5670" s="61"/>
      <c r="AI5670" s="61"/>
      <c r="AJ5670" s="61"/>
      <c r="AL5670" s="60"/>
    </row>
    <row r="5671" spans="1:38">
      <c r="A5671" s="1">
        <v>40368</v>
      </c>
      <c r="B5671" s="7" t="s">
        <v>63</v>
      </c>
      <c r="C5671" s="8" t="str">
        <f t="shared" si="1114"/>
        <v>Fri</v>
      </c>
      <c r="E5671" s="10">
        <v>0</v>
      </c>
      <c r="F5671" s="9">
        <v>5601.6</v>
      </c>
      <c r="G5671" s="9">
        <v>3478</v>
      </c>
      <c r="H5671" s="61">
        <v>5268.7</v>
      </c>
      <c r="I5671" s="9">
        <v>0</v>
      </c>
      <c r="J5671" s="9">
        <v>0</v>
      </c>
      <c r="K5671" s="9">
        <v>38722.1</v>
      </c>
      <c r="L5671" s="16">
        <v>0</v>
      </c>
      <c r="M5671" s="16">
        <v>0</v>
      </c>
      <c r="O5671" s="11">
        <f t="shared" si="1112"/>
        <v>53070.399999999994</v>
      </c>
      <c r="P5671" s="11">
        <v>35157</v>
      </c>
      <c r="Q5671" s="11">
        <f t="shared" si="1111"/>
        <v>3565.0999999999985</v>
      </c>
      <c r="S5671" s="11">
        <f t="shared" si="1115"/>
        <v>17913.399999999994</v>
      </c>
      <c r="T5671" s="11">
        <f t="shared" si="1116"/>
        <v>17913.399999999994</v>
      </c>
      <c r="U5671" s="11">
        <f t="shared" si="1117"/>
        <v>-286.90000000000873</v>
      </c>
      <c r="V5671" s="11">
        <f t="shared" si="1118"/>
        <v>17913.399999999994</v>
      </c>
      <c r="W5671" s="12">
        <f t="shared" si="1119"/>
        <v>1</v>
      </c>
      <c r="X5671" s="11">
        <f t="shared" si="1120"/>
        <v>0</v>
      </c>
      <c r="Y5671" s="12">
        <f t="shared" si="1121"/>
        <v>0</v>
      </c>
      <c r="AG5671" s="61"/>
      <c r="AH5671" s="61"/>
      <c r="AI5671" s="61"/>
      <c r="AJ5671" s="61"/>
      <c r="AL5671" s="60"/>
    </row>
    <row r="5672" spans="1:38">
      <c r="A5672" s="1">
        <v>40369</v>
      </c>
      <c r="B5672" s="7" t="s">
        <v>63</v>
      </c>
      <c r="C5672" s="8" t="str">
        <f t="shared" si="1114"/>
        <v>Sat</v>
      </c>
      <c r="E5672" s="10">
        <v>0</v>
      </c>
      <c r="F5672" s="9">
        <v>5318.9</v>
      </c>
      <c r="G5672" s="9">
        <v>3445.1</v>
      </c>
      <c r="H5672" s="61">
        <v>4950.5</v>
      </c>
      <c r="I5672" s="9">
        <v>0</v>
      </c>
      <c r="J5672" s="9">
        <v>0</v>
      </c>
      <c r="K5672" s="9">
        <v>31820.5</v>
      </c>
      <c r="L5672" s="16">
        <v>0</v>
      </c>
      <c r="M5672" s="16">
        <v>0</v>
      </c>
      <c r="O5672" s="11">
        <f t="shared" si="1112"/>
        <v>45535</v>
      </c>
      <c r="P5672" s="11">
        <v>28208</v>
      </c>
      <c r="Q5672" s="11">
        <f t="shared" si="1111"/>
        <v>3612.5</v>
      </c>
      <c r="S5672" s="11">
        <f t="shared" si="1115"/>
        <v>17327</v>
      </c>
      <c r="T5672" s="11">
        <f t="shared" si="1116"/>
        <v>17327</v>
      </c>
      <c r="U5672" s="11">
        <f t="shared" si="1117"/>
        <v>-586.39999999999418</v>
      </c>
      <c r="V5672" s="11">
        <f t="shared" si="1118"/>
        <v>17327</v>
      </c>
      <c r="W5672" s="12">
        <f t="shared" si="1119"/>
        <v>1</v>
      </c>
      <c r="X5672" s="11">
        <f t="shared" si="1120"/>
        <v>0</v>
      </c>
      <c r="Y5672" s="12">
        <f t="shared" si="1121"/>
        <v>0</v>
      </c>
      <c r="AG5672" s="61"/>
      <c r="AH5672" s="61"/>
      <c r="AI5672" s="61"/>
      <c r="AJ5672" s="61"/>
      <c r="AL5672" s="60"/>
    </row>
    <row r="5673" spans="1:38">
      <c r="A5673" s="1">
        <v>40370</v>
      </c>
      <c r="B5673" s="7" t="s">
        <v>63</v>
      </c>
      <c r="C5673" s="8" t="str">
        <f t="shared" si="1114"/>
        <v>Sun</v>
      </c>
      <c r="E5673" s="10">
        <v>0</v>
      </c>
      <c r="F5673" s="9">
        <v>5382</v>
      </c>
      <c r="G5673" s="9">
        <v>3487.1</v>
      </c>
      <c r="H5673" s="61">
        <v>5215.7</v>
      </c>
      <c r="I5673" s="9">
        <v>0</v>
      </c>
      <c r="J5673" s="9">
        <v>0</v>
      </c>
      <c r="K5673" s="9">
        <v>51283.1</v>
      </c>
      <c r="L5673" s="16">
        <v>0</v>
      </c>
      <c r="M5673" s="16">
        <v>0</v>
      </c>
      <c r="O5673" s="11">
        <f t="shared" si="1112"/>
        <v>65367.899999999994</v>
      </c>
      <c r="P5673" s="11">
        <v>47347</v>
      </c>
      <c r="Q5673" s="11">
        <f t="shared" si="1111"/>
        <v>3936.0999999999985</v>
      </c>
      <c r="S5673" s="11">
        <f t="shared" si="1115"/>
        <v>18020.899999999994</v>
      </c>
      <c r="T5673" s="11">
        <f t="shared" si="1116"/>
        <v>18020.899999999994</v>
      </c>
      <c r="U5673" s="11">
        <f t="shared" si="1117"/>
        <v>693.89999999999418</v>
      </c>
      <c r="V5673" s="11">
        <f t="shared" si="1118"/>
        <v>18020.899999999994</v>
      </c>
      <c r="W5673" s="12">
        <f t="shared" si="1119"/>
        <v>1</v>
      </c>
      <c r="X5673" s="11">
        <f t="shared" si="1120"/>
        <v>0</v>
      </c>
      <c r="Y5673" s="12">
        <f t="shared" si="1121"/>
        <v>0</v>
      </c>
      <c r="AG5673" s="61"/>
      <c r="AH5673" s="61"/>
      <c r="AI5673" s="61"/>
      <c r="AJ5673" s="61"/>
      <c r="AL5673" s="60"/>
    </row>
    <row r="5674" spans="1:38">
      <c r="A5674" s="1">
        <v>40371</v>
      </c>
      <c r="B5674" s="7" t="s">
        <v>63</v>
      </c>
      <c r="C5674" s="8" t="str">
        <f t="shared" si="1114"/>
        <v>Mon</v>
      </c>
      <c r="E5674" s="10">
        <v>0</v>
      </c>
      <c r="F5674" s="9">
        <v>5798.1</v>
      </c>
      <c r="G5674" s="9">
        <v>3704.8</v>
      </c>
      <c r="H5674" s="61">
        <v>6092.8</v>
      </c>
      <c r="I5674" s="9">
        <v>0</v>
      </c>
      <c r="J5674" s="9">
        <v>0</v>
      </c>
      <c r="K5674" s="9">
        <v>53621.9</v>
      </c>
      <c r="L5674" s="16">
        <v>0</v>
      </c>
      <c r="M5674" s="16">
        <v>0</v>
      </c>
      <c r="O5674" s="11">
        <f t="shared" si="1112"/>
        <v>69217.600000000006</v>
      </c>
      <c r="P5674" s="11">
        <v>49582</v>
      </c>
      <c r="Q5674" s="11">
        <f t="shared" si="1111"/>
        <v>4039.9000000000015</v>
      </c>
      <c r="S5674" s="11">
        <f t="shared" si="1115"/>
        <v>19635.600000000006</v>
      </c>
      <c r="T5674" s="11">
        <f t="shared" si="1116"/>
        <v>19635.600000000006</v>
      </c>
      <c r="U5674" s="11">
        <f t="shared" si="1117"/>
        <v>1614.7000000000116</v>
      </c>
      <c r="V5674" s="11">
        <f t="shared" si="1118"/>
        <v>19635.600000000006</v>
      </c>
      <c r="W5674" s="12">
        <f t="shared" si="1119"/>
        <v>1</v>
      </c>
      <c r="X5674" s="11">
        <f t="shared" si="1120"/>
        <v>0</v>
      </c>
      <c r="Y5674" s="12">
        <f t="shared" si="1121"/>
        <v>0</v>
      </c>
      <c r="AG5674" s="61"/>
      <c r="AH5674" s="61"/>
      <c r="AI5674" s="61"/>
      <c r="AJ5674" s="61"/>
      <c r="AL5674" s="60"/>
    </row>
    <row r="5675" spans="1:38">
      <c r="A5675" s="1">
        <v>40372</v>
      </c>
      <c r="B5675" s="7" t="s">
        <v>63</v>
      </c>
      <c r="C5675" s="8" t="str">
        <f t="shared" si="1114"/>
        <v>Tue</v>
      </c>
      <c r="E5675" s="10">
        <v>0</v>
      </c>
      <c r="F5675" s="9">
        <v>5896.6</v>
      </c>
      <c r="G5675" s="9">
        <v>3667.9</v>
      </c>
      <c r="H5675" s="61">
        <v>6080.9</v>
      </c>
      <c r="I5675" s="9">
        <v>0</v>
      </c>
      <c r="J5675" s="9">
        <v>0</v>
      </c>
      <c r="K5675" s="9">
        <v>53101.8</v>
      </c>
      <c r="L5675" s="16">
        <v>0</v>
      </c>
      <c r="M5675" s="16">
        <v>0</v>
      </c>
      <c r="O5675" s="11">
        <f t="shared" si="1112"/>
        <v>68747.199999999997</v>
      </c>
      <c r="P5675" s="11">
        <v>49076</v>
      </c>
      <c r="Q5675" s="11">
        <f t="shared" si="1111"/>
        <v>4025.8000000000029</v>
      </c>
      <c r="S5675" s="11">
        <f t="shared" si="1115"/>
        <v>19671.199999999997</v>
      </c>
      <c r="T5675" s="11">
        <f t="shared" si="1116"/>
        <v>19671.199999999997</v>
      </c>
      <c r="U5675" s="11">
        <f t="shared" si="1117"/>
        <v>35.599999999991269</v>
      </c>
      <c r="V5675" s="11">
        <f t="shared" si="1118"/>
        <v>19671.199999999997</v>
      </c>
      <c r="W5675" s="12">
        <f t="shared" si="1119"/>
        <v>1</v>
      </c>
      <c r="X5675" s="11">
        <f t="shared" si="1120"/>
        <v>0</v>
      </c>
      <c r="Y5675" s="12">
        <f t="shared" si="1121"/>
        <v>0</v>
      </c>
      <c r="AG5675" s="61"/>
      <c r="AH5675" s="61"/>
      <c r="AI5675" s="61"/>
      <c r="AJ5675" s="61"/>
      <c r="AL5675" s="60"/>
    </row>
    <row r="5676" spans="1:38">
      <c r="A5676" s="1">
        <v>40373</v>
      </c>
      <c r="B5676" s="7" t="s">
        <v>63</v>
      </c>
      <c r="C5676" s="8" t="str">
        <f t="shared" si="1114"/>
        <v>Wed</v>
      </c>
      <c r="E5676" s="10">
        <v>0</v>
      </c>
      <c r="F5676" s="9">
        <v>6327.2</v>
      </c>
      <c r="G5676" s="9">
        <v>4695.1000000000004</v>
      </c>
      <c r="H5676" s="61">
        <v>6341.2</v>
      </c>
      <c r="I5676" s="9">
        <v>0</v>
      </c>
      <c r="J5676" s="9">
        <v>0</v>
      </c>
      <c r="K5676" s="9">
        <v>51307.3</v>
      </c>
      <c r="L5676" s="16">
        <v>0</v>
      </c>
      <c r="M5676" s="16">
        <v>0</v>
      </c>
      <c r="O5676" s="11">
        <f t="shared" si="1112"/>
        <v>68670.8</v>
      </c>
      <c r="P5676" s="11">
        <v>49116</v>
      </c>
      <c r="Q5676" s="11">
        <f t="shared" si="1111"/>
        <v>2191.3000000000029</v>
      </c>
      <c r="S5676" s="11">
        <f t="shared" si="1115"/>
        <v>19554.800000000003</v>
      </c>
      <c r="T5676" s="11">
        <f t="shared" si="1116"/>
        <v>19554.800000000003</v>
      </c>
      <c r="U5676" s="11">
        <f t="shared" si="1117"/>
        <v>-116.39999999999418</v>
      </c>
      <c r="V5676" s="11">
        <f t="shared" si="1118"/>
        <v>19554.800000000003</v>
      </c>
      <c r="W5676" s="12">
        <f t="shared" si="1119"/>
        <v>1</v>
      </c>
      <c r="X5676" s="11">
        <f t="shared" si="1120"/>
        <v>0</v>
      </c>
      <c r="Y5676" s="12">
        <f t="shared" si="1121"/>
        <v>0</v>
      </c>
      <c r="AG5676" s="61"/>
      <c r="AH5676" s="61"/>
      <c r="AI5676" s="61"/>
      <c r="AJ5676" s="61"/>
      <c r="AL5676" s="60"/>
    </row>
    <row r="5677" spans="1:38">
      <c r="A5677" s="1">
        <v>40374</v>
      </c>
      <c r="B5677" s="7" t="s">
        <v>63</v>
      </c>
      <c r="C5677" s="8" t="str">
        <f t="shared" si="1114"/>
        <v>Thur</v>
      </c>
      <c r="E5677" s="10">
        <v>0</v>
      </c>
      <c r="F5677" s="9">
        <v>6270.9</v>
      </c>
      <c r="G5677" s="9">
        <v>4658.5</v>
      </c>
      <c r="H5677" s="61">
        <v>6325.3</v>
      </c>
      <c r="I5677" s="9">
        <v>0</v>
      </c>
      <c r="J5677" s="9">
        <v>0</v>
      </c>
      <c r="K5677" s="9">
        <v>53558.1</v>
      </c>
      <c r="L5677" s="16">
        <v>0</v>
      </c>
      <c r="M5677" s="16">
        <v>0</v>
      </c>
      <c r="O5677" s="11">
        <f t="shared" si="1112"/>
        <v>70812.800000000003</v>
      </c>
      <c r="P5677" s="11">
        <v>51524</v>
      </c>
      <c r="Q5677" s="11">
        <f t="shared" si="1111"/>
        <v>2034.0999999999985</v>
      </c>
      <c r="S5677" s="11">
        <f t="shared" si="1115"/>
        <v>19288.800000000003</v>
      </c>
      <c r="T5677" s="11">
        <f t="shared" si="1116"/>
        <v>19288.800000000003</v>
      </c>
      <c r="U5677" s="11">
        <f t="shared" si="1117"/>
        <v>-266</v>
      </c>
      <c r="V5677" s="11">
        <f t="shared" si="1118"/>
        <v>19288.800000000003</v>
      </c>
      <c r="W5677" s="12">
        <f t="shared" si="1119"/>
        <v>1</v>
      </c>
      <c r="X5677" s="11">
        <f t="shared" si="1120"/>
        <v>0</v>
      </c>
      <c r="Y5677" s="12">
        <f t="shared" si="1121"/>
        <v>0</v>
      </c>
      <c r="AG5677" s="61"/>
      <c r="AH5677" s="61"/>
      <c r="AI5677" s="61"/>
      <c r="AJ5677" s="61"/>
      <c r="AL5677" s="60"/>
    </row>
    <row r="5678" spans="1:38">
      <c r="A5678" s="1">
        <v>40375</v>
      </c>
      <c r="B5678" s="7" t="s">
        <v>63</v>
      </c>
      <c r="C5678" s="8" t="str">
        <f t="shared" si="1114"/>
        <v>Fri</v>
      </c>
      <c r="E5678" s="10">
        <v>0</v>
      </c>
      <c r="F5678" s="9">
        <v>5943.2</v>
      </c>
      <c r="G5678" s="9">
        <v>4558.6000000000004</v>
      </c>
      <c r="H5678" s="61">
        <v>6084.6</v>
      </c>
      <c r="I5678" s="9">
        <v>0</v>
      </c>
      <c r="J5678" s="9">
        <v>0</v>
      </c>
      <c r="K5678" s="9">
        <v>52232.3</v>
      </c>
      <c r="L5678" s="16">
        <v>0</v>
      </c>
      <c r="M5678" s="16">
        <v>0</v>
      </c>
      <c r="O5678" s="11">
        <f t="shared" si="1112"/>
        <v>68818.700000000012</v>
      </c>
      <c r="P5678" s="11">
        <v>50150</v>
      </c>
      <c r="Q5678" s="11">
        <f t="shared" si="1111"/>
        <v>2082.3000000000029</v>
      </c>
      <c r="S5678" s="11">
        <f t="shared" si="1115"/>
        <v>18668.700000000012</v>
      </c>
      <c r="T5678" s="11">
        <f t="shared" si="1116"/>
        <v>18668.700000000012</v>
      </c>
      <c r="U5678" s="11">
        <f t="shared" si="1117"/>
        <v>-620.09999999999127</v>
      </c>
      <c r="V5678" s="11">
        <f t="shared" si="1118"/>
        <v>18668.700000000012</v>
      </c>
      <c r="W5678" s="12">
        <f t="shared" si="1119"/>
        <v>1</v>
      </c>
      <c r="X5678" s="11">
        <f t="shared" si="1120"/>
        <v>0</v>
      </c>
      <c r="Y5678" s="12">
        <f t="shared" si="1121"/>
        <v>0</v>
      </c>
      <c r="AG5678" s="61"/>
      <c r="AH5678" s="61"/>
      <c r="AI5678" s="61"/>
      <c r="AJ5678" s="61"/>
      <c r="AL5678" s="60"/>
    </row>
    <row r="5679" spans="1:38">
      <c r="A5679" s="1">
        <v>40376</v>
      </c>
      <c r="B5679" s="7" t="s">
        <v>63</v>
      </c>
      <c r="C5679" s="8" t="str">
        <f t="shared" si="1114"/>
        <v>Sat</v>
      </c>
      <c r="E5679" s="10">
        <v>0</v>
      </c>
      <c r="F5679" s="9">
        <v>5316.3</v>
      </c>
      <c r="G5679" s="9">
        <v>4197.1000000000004</v>
      </c>
      <c r="H5679" s="61">
        <v>5318</v>
      </c>
      <c r="I5679" s="9">
        <v>0</v>
      </c>
      <c r="J5679" s="9">
        <v>0</v>
      </c>
      <c r="K5679" s="9">
        <v>50725.3</v>
      </c>
      <c r="L5679" s="16">
        <v>0</v>
      </c>
      <c r="M5679" s="16">
        <v>0</v>
      </c>
      <c r="O5679" s="11">
        <f t="shared" si="1112"/>
        <v>65556.700000000012</v>
      </c>
      <c r="P5679" s="11">
        <v>48589</v>
      </c>
      <c r="Q5679" s="11">
        <f t="shared" si="1111"/>
        <v>2136.3000000000029</v>
      </c>
      <c r="S5679" s="11">
        <f t="shared" si="1115"/>
        <v>16967.700000000012</v>
      </c>
      <c r="T5679" s="11">
        <f t="shared" si="1116"/>
        <v>16967.700000000012</v>
      </c>
      <c r="U5679" s="11">
        <f t="shared" si="1117"/>
        <v>-1701</v>
      </c>
      <c r="V5679" s="11">
        <f t="shared" si="1118"/>
        <v>16967.700000000012</v>
      </c>
      <c r="W5679" s="12">
        <f t="shared" si="1119"/>
        <v>1</v>
      </c>
      <c r="X5679" s="11">
        <f t="shared" si="1120"/>
        <v>0</v>
      </c>
      <c r="Y5679" s="12">
        <f t="shared" si="1121"/>
        <v>0</v>
      </c>
      <c r="AG5679" s="61"/>
      <c r="AH5679" s="61"/>
      <c r="AI5679" s="61"/>
      <c r="AJ5679" s="61"/>
      <c r="AL5679" s="60"/>
    </row>
    <row r="5680" spans="1:38">
      <c r="A5680" s="1">
        <v>40377</v>
      </c>
      <c r="B5680" s="7" t="s">
        <v>63</v>
      </c>
      <c r="C5680" s="8" t="str">
        <f t="shared" si="1114"/>
        <v>Sun</v>
      </c>
      <c r="E5680" s="10">
        <v>0</v>
      </c>
      <c r="F5680" s="9">
        <v>5554.1</v>
      </c>
      <c r="G5680" s="9">
        <v>4262.2</v>
      </c>
      <c r="H5680" s="61">
        <v>5564.7</v>
      </c>
      <c r="I5680" s="9">
        <v>0</v>
      </c>
      <c r="J5680" s="9">
        <v>0</v>
      </c>
      <c r="K5680" s="9">
        <v>42230.400000000001</v>
      </c>
      <c r="L5680" s="16">
        <v>0</v>
      </c>
      <c r="M5680" s="16">
        <v>0</v>
      </c>
      <c r="O5680" s="11">
        <f t="shared" si="1112"/>
        <v>57611.4</v>
      </c>
      <c r="P5680" s="11">
        <v>40127</v>
      </c>
      <c r="Q5680" s="11">
        <f t="shared" si="1111"/>
        <v>2103.4000000000015</v>
      </c>
      <c r="S5680" s="11">
        <f t="shared" si="1115"/>
        <v>17484.400000000001</v>
      </c>
      <c r="T5680" s="11">
        <f t="shared" si="1116"/>
        <v>17484.400000000001</v>
      </c>
      <c r="U5680" s="11">
        <f t="shared" si="1117"/>
        <v>516.69999999998981</v>
      </c>
      <c r="V5680" s="11">
        <f t="shared" si="1118"/>
        <v>17484.400000000001</v>
      </c>
      <c r="W5680" s="12">
        <f t="shared" si="1119"/>
        <v>1</v>
      </c>
      <c r="X5680" s="11">
        <f t="shared" si="1120"/>
        <v>0</v>
      </c>
      <c r="Y5680" s="12">
        <f t="shared" si="1121"/>
        <v>0</v>
      </c>
      <c r="AG5680" s="61"/>
      <c r="AH5680" s="61"/>
      <c r="AI5680" s="61"/>
      <c r="AJ5680" s="61"/>
      <c r="AL5680" s="60"/>
    </row>
    <row r="5681" spans="1:38">
      <c r="A5681" s="1">
        <v>40378</v>
      </c>
      <c r="B5681" s="7" t="s">
        <v>63</v>
      </c>
      <c r="C5681" s="8" t="str">
        <f t="shared" si="1114"/>
        <v>Mon</v>
      </c>
      <c r="E5681" s="10">
        <v>0</v>
      </c>
      <c r="F5681" s="9">
        <v>6156.7</v>
      </c>
      <c r="G5681" s="9">
        <v>4736.1000000000004</v>
      </c>
      <c r="H5681" s="61">
        <v>6458.8</v>
      </c>
      <c r="I5681" s="9">
        <v>0</v>
      </c>
      <c r="J5681" s="9">
        <v>0</v>
      </c>
      <c r="K5681" s="9">
        <v>51245.599999999999</v>
      </c>
      <c r="L5681" s="16">
        <v>0</v>
      </c>
      <c r="M5681" s="16">
        <v>0</v>
      </c>
      <c r="O5681" s="11">
        <f t="shared" si="1112"/>
        <v>68597.2</v>
      </c>
      <c r="P5681" s="11">
        <v>49116</v>
      </c>
      <c r="Q5681" s="11">
        <f t="shared" si="1111"/>
        <v>2129.5999999999985</v>
      </c>
      <c r="S5681" s="11">
        <f t="shared" si="1115"/>
        <v>19481.199999999997</v>
      </c>
      <c r="T5681" s="11">
        <f t="shared" si="1116"/>
        <v>19481.199999999997</v>
      </c>
      <c r="U5681" s="11">
        <f t="shared" si="1117"/>
        <v>1996.7999999999956</v>
      </c>
      <c r="V5681" s="11">
        <f t="shared" si="1118"/>
        <v>19481.199999999997</v>
      </c>
      <c r="W5681" s="12">
        <f t="shared" si="1119"/>
        <v>1</v>
      </c>
      <c r="X5681" s="11">
        <f t="shared" si="1120"/>
        <v>0</v>
      </c>
      <c r="Y5681" s="12">
        <f t="shared" si="1121"/>
        <v>0</v>
      </c>
      <c r="AG5681" s="61"/>
      <c r="AH5681" s="61"/>
      <c r="AI5681" s="61"/>
      <c r="AJ5681" s="61"/>
      <c r="AL5681" s="60"/>
    </row>
    <row r="5682" spans="1:38">
      <c r="A5682" s="1">
        <v>40379</v>
      </c>
      <c r="B5682" s="7" t="s">
        <v>63</v>
      </c>
      <c r="C5682" s="8" t="str">
        <f t="shared" si="1114"/>
        <v>Tue</v>
      </c>
      <c r="E5682" s="10">
        <v>0</v>
      </c>
      <c r="F5682" s="9">
        <v>6069.6</v>
      </c>
      <c r="G5682" s="9">
        <v>4587.6000000000004</v>
      </c>
      <c r="H5682" s="61">
        <v>6404.1</v>
      </c>
      <c r="I5682" s="9">
        <v>0</v>
      </c>
      <c r="J5682" s="9">
        <v>0</v>
      </c>
      <c r="K5682" s="9">
        <v>51009.599999999999</v>
      </c>
      <c r="L5682" s="16">
        <v>0</v>
      </c>
      <c r="M5682" s="16">
        <v>0</v>
      </c>
      <c r="O5682" s="11">
        <f t="shared" si="1112"/>
        <v>68070.899999999994</v>
      </c>
      <c r="P5682" s="11">
        <v>48919</v>
      </c>
      <c r="Q5682" s="11">
        <f t="shared" si="1111"/>
        <v>2090.5999999999985</v>
      </c>
      <c r="S5682" s="11">
        <f t="shared" si="1115"/>
        <v>19151.899999999994</v>
      </c>
      <c r="T5682" s="11">
        <f t="shared" si="1116"/>
        <v>19151.899999999994</v>
      </c>
      <c r="U5682" s="11">
        <f t="shared" si="1117"/>
        <v>-329.30000000000291</v>
      </c>
      <c r="V5682" s="11">
        <f t="shared" si="1118"/>
        <v>19151.899999999994</v>
      </c>
      <c r="W5682" s="12">
        <f t="shared" si="1119"/>
        <v>1</v>
      </c>
      <c r="X5682" s="11">
        <f t="shared" si="1120"/>
        <v>0</v>
      </c>
      <c r="Y5682" s="12">
        <f t="shared" si="1121"/>
        <v>0</v>
      </c>
      <c r="AG5682" s="61"/>
      <c r="AH5682" s="61"/>
      <c r="AI5682" s="61"/>
      <c r="AJ5682" s="61"/>
      <c r="AL5682" s="60"/>
    </row>
    <row r="5683" spans="1:38">
      <c r="A5683" s="1">
        <v>40380</v>
      </c>
      <c r="B5683" s="7" t="s">
        <v>63</v>
      </c>
      <c r="C5683" s="8" t="str">
        <f t="shared" si="1114"/>
        <v>Wed</v>
      </c>
      <c r="E5683" s="10">
        <v>0</v>
      </c>
      <c r="F5683" s="9">
        <v>6230</v>
      </c>
      <c r="G5683" s="9">
        <v>4714.8999999999996</v>
      </c>
      <c r="H5683" s="61">
        <v>6428.1</v>
      </c>
      <c r="I5683" s="9">
        <v>0</v>
      </c>
      <c r="J5683" s="9">
        <v>0</v>
      </c>
      <c r="K5683" s="9">
        <v>34613.5</v>
      </c>
      <c r="L5683" s="16">
        <v>0</v>
      </c>
      <c r="M5683" s="16">
        <v>0</v>
      </c>
      <c r="O5683" s="11">
        <f t="shared" si="1112"/>
        <v>51986.5</v>
      </c>
      <c r="P5683" s="11">
        <v>32562</v>
      </c>
      <c r="Q5683" s="11">
        <f t="shared" si="1111"/>
        <v>2051.5</v>
      </c>
      <c r="S5683" s="11">
        <f t="shared" si="1115"/>
        <v>19424.5</v>
      </c>
      <c r="T5683" s="11">
        <f t="shared" si="1116"/>
        <v>19424.5</v>
      </c>
      <c r="U5683" s="11">
        <f t="shared" si="1117"/>
        <v>272.60000000000582</v>
      </c>
      <c r="V5683" s="11">
        <f t="shared" si="1118"/>
        <v>19424.5</v>
      </c>
      <c r="W5683" s="12">
        <f t="shared" si="1119"/>
        <v>1</v>
      </c>
      <c r="X5683" s="11">
        <f t="shared" si="1120"/>
        <v>0</v>
      </c>
      <c r="Y5683" s="12">
        <f t="shared" si="1121"/>
        <v>0</v>
      </c>
      <c r="AG5683" s="61"/>
      <c r="AH5683" s="61"/>
      <c r="AI5683" s="61"/>
      <c r="AJ5683" s="61"/>
      <c r="AL5683" s="60"/>
    </row>
    <row r="5684" spans="1:38">
      <c r="A5684" s="1">
        <v>40381</v>
      </c>
      <c r="B5684" s="7" t="s">
        <v>63</v>
      </c>
      <c r="C5684" s="8" t="str">
        <f t="shared" si="1114"/>
        <v>Thur</v>
      </c>
      <c r="E5684" s="10">
        <v>0</v>
      </c>
      <c r="F5684" s="9">
        <v>6074.4</v>
      </c>
      <c r="G5684" s="9">
        <v>4651.2</v>
      </c>
      <c r="H5684" s="61">
        <v>6336.1</v>
      </c>
      <c r="I5684" s="9">
        <v>0</v>
      </c>
      <c r="J5684" s="9">
        <v>0</v>
      </c>
      <c r="K5684" s="9">
        <v>50267.6</v>
      </c>
      <c r="L5684" s="16">
        <v>0</v>
      </c>
      <c r="M5684" s="16">
        <v>0</v>
      </c>
      <c r="O5684" s="11">
        <f t="shared" si="1112"/>
        <v>67329.299999999988</v>
      </c>
      <c r="P5684" s="11">
        <v>48384</v>
      </c>
      <c r="Q5684" s="11">
        <f t="shared" si="1111"/>
        <v>1883.5999999999985</v>
      </c>
      <c r="S5684" s="11">
        <f t="shared" si="1115"/>
        <v>18945.299999999988</v>
      </c>
      <c r="T5684" s="11">
        <f t="shared" si="1116"/>
        <v>18945.299999999988</v>
      </c>
      <c r="U5684" s="11">
        <f t="shared" si="1117"/>
        <v>-479.20000000001164</v>
      </c>
      <c r="V5684" s="11">
        <f t="shared" si="1118"/>
        <v>18945.299999999988</v>
      </c>
      <c r="W5684" s="12">
        <f t="shared" si="1119"/>
        <v>1</v>
      </c>
      <c r="X5684" s="11">
        <f t="shared" si="1120"/>
        <v>0</v>
      </c>
      <c r="Y5684" s="12">
        <f t="shared" si="1121"/>
        <v>0</v>
      </c>
      <c r="AG5684" s="61"/>
      <c r="AH5684" s="61"/>
      <c r="AI5684" s="61"/>
      <c r="AJ5684" s="61"/>
      <c r="AL5684" s="60"/>
    </row>
    <row r="5685" spans="1:38">
      <c r="A5685" s="1">
        <v>40382</v>
      </c>
      <c r="B5685" s="7" t="s">
        <v>63</v>
      </c>
      <c r="C5685" s="8" t="str">
        <f t="shared" si="1114"/>
        <v>Fri</v>
      </c>
      <c r="E5685" s="10">
        <v>0</v>
      </c>
      <c r="F5685" s="9">
        <v>5740.2</v>
      </c>
      <c r="G5685" s="9">
        <v>4374.1000000000004</v>
      </c>
      <c r="H5685" s="61">
        <v>6001.9</v>
      </c>
      <c r="I5685" s="9">
        <v>0</v>
      </c>
      <c r="J5685" s="9">
        <v>0</v>
      </c>
      <c r="K5685" s="9">
        <v>52152.3</v>
      </c>
      <c r="L5685" s="16">
        <v>0</v>
      </c>
      <c r="M5685" s="16">
        <v>0</v>
      </c>
      <c r="O5685" s="11">
        <f t="shared" si="1112"/>
        <v>68268.5</v>
      </c>
      <c r="P5685" s="11">
        <v>50377</v>
      </c>
      <c r="Q5685" s="11">
        <f t="shared" si="1111"/>
        <v>1775.3000000000029</v>
      </c>
      <c r="S5685" s="11">
        <f t="shared" si="1115"/>
        <v>17891.5</v>
      </c>
      <c r="T5685" s="11">
        <f t="shared" si="1116"/>
        <v>17891.5</v>
      </c>
      <c r="U5685" s="11">
        <f t="shared" si="1117"/>
        <v>-1053.7999999999884</v>
      </c>
      <c r="V5685" s="11">
        <f t="shared" si="1118"/>
        <v>17891.5</v>
      </c>
      <c r="W5685" s="12">
        <f t="shared" si="1119"/>
        <v>1</v>
      </c>
      <c r="X5685" s="11">
        <f t="shared" si="1120"/>
        <v>0</v>
      </c>
      <c r="Y5685" s="12">
        <f t="shared" si="1121"/>
        <v>0</v>
      </c>
      <c r="AG5685" s="61"/>
      <c r="AH5685" s="61"/>
      <c r="AI5685" s="61"/>
      <c r="AJ5685" s="61"/>
      <c r="AL5685" s="60"/>
    </row>
    <row r="5686" spans="1:38">
      <c r="A5686" s="1">
        <v>40383</v>
      </c>
      <c r="B5686" s="7" t="s">
        <v>63</v>
      </c>
      <c r="C5686" s="8" t="str">
        <f t="shared" si="1114"/>
        <v>Sat</v>
      </c>
      <c r="E5686" s="10">
        <v>0</v>
      </c>
      <c r="F5686" s="9">
        <v>5109.8</v>
      </c>
      <c r="G5686" s="9">
        <v>4095.5</v>
      </c>
      <c r="H5686" s="61">
        <v>4983.3</v>
      </c>
      <c r="I5686" s="9">
        <v>0</v>
      </c>
      <c r="J5686" s="9">
        <v>0</v>
      </c>
      <c r="K5686" s="9">
        <v>52762.9</v>
      </c>
      <c r="L5686" s="16">
        <v>0</v>
      </c>
      <c r="M5686" s="16">
        <v>0</v>
      </c>
      <c r="O5686" s="11">
        <f t="shared" si="1112"/>
        <v>66951.5</v>
      </c>
      <c r="P5686" s="11">
        <v>51030</v>
      </c>
      <c r="Q5686" s="11">
        <f t="shared" si="1111"/>
        <v>1732.9000000000015</v>
      </c>
      <c r="S5686" s="11">
        <f t="shared" si="1115"/>
        <v>15921.5</v>
      </c>
      <c r="T5686" s="11">
        <f t="shared" si="1116"/>
        <v>15921.5</v>
      </c>
      <c r="U5686" s="11">
        <f t="shared" si="1117"/>
        <v>-1970</v>
      </c>
      <c r="V5686" s="11">
        <f t="shared" si="1118"/>
        <v>15921.5</v>
      </c>
      <c r="W5686" s="12">
        <f t="shared" si="1119"/>
        <v>1</v>
      </c>
      <c r="X5686" s="11">
        <f t="shared" si="1120"/>
        <v>0</v>
      </c>
      <c r="Y5686" s="12">
        <f t="shared" si="1121"/>
        <v>0</v>
      </c>
      <c r="AG5686" s="61"/>
      <c r="AH5686" s="61"/>
      <c r="AI5686" s="61"/>
      <c r="AJ5686" s="61"/>
      <c r="AL5686" s="60"/>
    </row>
    <row r="5687" spans="1:38">
      <c r="A5687" s="1">
        <v>40384</v>
      </c>
      <c r="B5687" s="7" t="s">
        <v>63</v>
      </c>
      <c r="C5687" s="8" t="str">
        <f t="shared" si="1114"/>
        <v>Sun</v>
      </c>
      <c r="E5687" s="10">
        <v>0</v>
      </c>
      <c r="F5687" s="9">
        <v>5387.1</v>
      </c>
      <c r="G5687" s="9">
        <v>4232.8999999999996</v>
      </c>
      <c r="H5687" s="61">
        <v>5258.8</v>
      </c>
      <c r="I5687" s="9">
        <v>0</v>
      </c>
      <c r="J5687" s="9">
        <v>0</v>
      </c>
      <c r="K5687" s="9">
        <v>50142.1</v>
      </c>
      <c r="L5687" s="16">
        <v>0</v>
      </c>
      <c r="M5687" s="16">
        <v>0</v>
      </c>
      <c r="O5687" s="11">
        <f t="shared" si="1112"/>
        <v>65020.899999999994</v>
      </c>
      <c r="P5687" s="11">
        <v>48253</v>
      </c>
      <c r="Q5687" s="11">
        <f t="shared" si="1111"/>
        <v>1889.0999999999985</v>
      </c>
      <c r="S5687" s="11">
        <f t="shared" si="1115"/>
        <v>16767.899999999994</v>
      </c>
      <c r="T5687" s="11">
        <f t="shared" si="1116"/>
        <v>16767.899999999994</v>
      </c>
      <c r="U5687" s="11">
        <f t="shared" si="1117"/>
        <v>846.39999999999418</v>
      </c>
      <c r="V5687" s="11">
        <f t="shared" si="1118"/>
        <v>16767.899999999994</v>
      </c>
      <c r="W5687" s="12">
        <f t="shared" si="1119"/>
        <v>1</v>
      </c>
      <c r="X5687" s="11">
        <f t="shared" si="1120"/>
        <v>0</v>
      </c>
      <c r="Y5687" s="12">
        <f t="shared" si="1121"/>
        <v>0</v>
      </c>
      <c r="AG5687" s="61"/>
      <c r="AH5687" s="61"/>
      <c r="AI5687" s="61"/>
      <c r="AJ5687" s="61"/>
      <c r="AL5687" s="60"/>
    </row>
    <row r="5688" spans="1:38">
      <c r="A5688" s="1">
        <v>40385</v>
      </c>
      <c r="B5688" s="7" t="s">
        <v>63</v>
      </c>
      <c r="C5688" s="8" t="str">
        <f t="shared" si="1114"/>
        <v>Mon</v>
      </c>
      <c r="E5688" s="10">
        <v>0</v>
      </c>
      <c r="F5688" s="9">
        <v>5845.8</v>
      </c>
      <c r="G5688" s="9">
        <v>4609.6000000000004</v>
      </c>
      <c r="H5688" s="61">
        <v>6276</v>
      </c>
      <c r="I5688" s="9">
        <v>0</v>
      </c>
      <c r="J5688" s="9">
        <v>0</v>
      </c>
      <c r="K5688" s="9">
        <v>49969.3</v>
      </c>
      <c r="L5688" s="16">
        <v>0</v>
      </c>
      <c r="M5688" s="16">
        <v>0</v>
      </c>
      <c r="O5688" s="11">
        <f t="shared" si="1112"/>
        <v>66700.700000000012</v>
      </c>
      <c r="P5688" s="11">
        <v>48100</v>
      </c>
      <c r="Q5688" s="11">
        <f t="shared" si="1111"/>
        <v>1869.3000000000029</v>
      </c>
      <c r="S5688" s="11">
        <f t="shared" si="1115"/>
        <v>18600.700000000012</v>
      </c>
      <c r="T5688" s="11">
        <f t="shared" si="1116"/>
        <v>18600.700000000012</v>
      </c>
      <c r="U5688" s="11">
        <f t="shared" si="1117"/>
        <v>1832.8000000000175</v>
      </c>
      <c r="V5688" s="11">
        <f t="shared" si="1118"/>
        <v>18600.700000000012</v>
      </c>
      <c r="W5688" s="12">
        <f t="shared" si="1119"/>
        <v>1</v>
      </c>
      <c r="X5688" s="11">
        <f t="shared" si="1120"/>
        <v>0</v>
      </c>
      <c r="Y5688" s="12">
        <f t="shared" si="1121"/>
        <v>0</v>
      </c>
      <c r="AG5688" s="61"/>
      <c r="AH5688" s="61"/>
      <c r="AI5688" s="61"/>
      <c r="AJ5688" s="61"/>
      <c r="AL5688" s="60"/>
    </row>
    <row r="5689" spans="1:38">
      <c r="A5689" s="1">
        <v>40386</v>
      </c>
      <c r="B5689" s="7" t="s">
        <v>63</v>
      </c>
      <c r="C5689" s="8" t="str">
        <f t="shared" si="1114"/>
        <v>Tue</v>
      </c>
      <c r="E5689" s="10">
        <v>0</v>
      </c>
      <c r="F5689" s="9">
        <v>6062.6</v>
      </c>
      <c r="G5689" s="9">
        <v>4654.3999999999996</v>
      </c>
      <c r="H5689" s="61">
        <v>6377.6</v>
      </c>
      <c r="I5689" s="9">
        <v>0.1</v>
      </c>
      <c r="J5689" s="9">
        <v>0</v>
      </c>
      <c r="K5689" s="9">
        <v>40153.300000000003</v>
      </c>
      <c r="L5689" s="16">
        <v>0</v>
      </c>
      <c r="M5689" s="16">
        <v>0</v>
      </c>
      <c r="O5689" s="11">
        <f t="shared" si="1112"/>
        <v>57248</v>
      </c>
      <c r="P5689" s="11">
        <v>38054</v>
      </c>
      <c r="Q5689" s="11">
        <f t="shared" si="1111"/>
        <v>2099.3000000000029</v>
      </c>
      <c r="S5689" s="11">
        <f t="shared" si="1115"/>
        <v>19194</v>
      </c>
      <c r="T5689" s="11">
        <f t="shared" si="1116"/>
        <v>19194</v>
      </c>
      <c r="U5689" s="11">
        <f t="shared" si="1117"/>
        <v>593.29999999998836</v>
      </c>
      <c r="V5689" s="11">
        <f t="shared" si="1118"/>
        <v>19194</v>
      </c>
      <c r="W5689" s="12">
        <f t="shared" si="1119"/>
        <v>1</v>
      </c>
      <c r="X5689" s="11">
        <f t="shared" si="1120"/>
        <v>0</v>
      </c>
      <c r="Y5689" s="12">
        <f t="shared" si="1121"/>
        <v>0</v>
      </c>
      <c r="AG5689" s="61"/>
      <c r="AH5689" s="61"/>
      <c r="AI5689" s="61"/>
      <c r="AJ5689" s="61"/>
      <c r="AL5689" s="60"/>
    </row>
    <row r="5690" spans="1:38">
      <c r="A5690" s="1">
        <v>40387</v>
      </c>
      <c r="B5690" s="7" t="s">
        <v>63</v>
      </c>
      <c r="C5690" s="8" t="str">
        <f t="shared" si="1114"/>
        <v>Wed</v>
      </c>
      <c r="E5690" s="10">
        <v>0</v>
      </c>
      <c r="F5690" s="9">
        <v>5716.4</v>
      </c>
      <c r="G5690" s="9">
        <v>4681.7</v>
      </c>
      <c r="H5690" s="61">
        <v>6214.3</v>
      </c>
      <c r="I5690" s="9">
        <v>0.7</v>
      </c>
      <c r="J5690" s="9">
        <v>0</v>
      </c>
      <c r="K5690" s="9">
        <v>41962.6</v>
      </c>
      <c r="L5690" s="16">
        <v>0</v>
      </c>
      <c r="M5690" s="16">
        <v>0</v>
      </c>
      <c r="O5690" s="11">
        <f t="shared" si="1112"/>
        <v>58575.7</v>
      </c>
      <c r="P5690" s="11">
        <v>40125</v>
      </c>
      <c r="Q5690" s="11">
        <f t="shared" si="1111"/>
        <v>1837.5999999999985</v>
      </c>
      <c r="S5690" s="11">
        <f t="shared" si="1115"/>
        <v>18450.699999999997</v>
      </c>
      <c r="T5690" s="11">
        <f t="shared" si="1116"/>
        <v>18450.699999999997</v>
      </c>
      <c r="U5690" s="11">
        <f t="shared" si="1117"/>
        <v>-743.30000000000291</v>
      </c>
      <c r="V5690" s="11">
        <f t="shared" si="1118"/>
        <v>18450.699999999997</v>
      </c>
      <c r="W5690" s="12">
        <f t="shared" si="1119"/>
        <v>1</v>
      </c>
      <c r="X5690" s="11">
        <f t="shared" si="1120"/>
        <v>0</v>
      </c>
      <c r="Y5690" s="12">
        <f t="shared" si="1121"/>
        <v>0</v>
      </c>
      <c r="AG5690" s="61"/>
      <c r="AH5690" s="61"/>
      <c r="AI5690" s="61"/>
      <c r="AJ5690" s="61"/>
      <c r="AL5690" s="60"/>
    </row>
    <row r="5691" spans="1:38">
      <c r="A5691" s="1">
        <v>40388</v>
      </c>
      <c r="B5691" s="7" t="s">
        <v>63</v>
      </c>
      <c r="C5691" s="8" t="str">
        <f t="shared" si="1114"/>
        <v>Thur</v>
      </c>
      <c r="E5691" s="10">
        <v>0</v>
      </c>
      <c r="F5691" s="9">
        <v>6221.6</v>
      </c>
      <c r="G5691" s="9">
        <v>4731.1000000000004</v>
      </c>
      <c r="H5691" s="61">
        <v>6330</v>
      </c>
      <c r="I5691" s="9">
        <v>0</v>
      </c>
      <c r="J5691" s="9">
        <v>0</v>
      </c>
      <c r="K5691" s="9">
        <v>37816</v>
      </c>
      <c r="L5691" s="16">
        <v>0</v>
      </c>
      <c r="M5691" s="16">
        <v>0</v>
      </c>
      <c r="O5691" s="11">
        <f t="shared" si="1112"/>
        <v>55098.7</v>
      </c>
      <c r="P5691" s="11">
        <v>35611</v>
      </c>
      <c r="Q5691" s="11">
        <f t="shared" si="1111"/>
        <v>2205</v>
      </c>
      <c r="S5691" s="11">
        <f t="shared" si="1115"/>
        <v>19487.699999999997</v>
      </c>
      <c r="T5691" s="11">
        <f t="shared" si="1116"/>
        <v>19487.699999999997</v>
      </c>
      <c r="U5691" s="11">
        <f t="shared" si="1117"/>
        <v>1037</v>
      </c>
      <c r="V5691" s="11">
        <f t="shared" si="1118"/>
        <v>19487.699999999997</v>
      </c>
      <c r="W5691" s="12">
        <f t="shared" si="1119"/>
        <v>1</v>
      </c>
      <c r="X5691" s="11">
        <f t="shared" si="1120"/>
        <v>0</v>
      </c>
      <c r="Y5691" s="12">
        <f t="shared" si="1121"/>
        <v>0</v>
      </c>
      <c r="AG5691" s="61"/>
      <c r="AH5691" s="61"/>
      <c r="AI5691" s="61"/>
      <c r="AJ5691" s="61"/>
      <c r="AL5691" s="60"/>
    </row>
    <row r="5692" spans="1:38">
      <c r="A5692" s="1">
        <v>40389</v>
      </c>
      <c r="B5692" s="7" t="s">
        <v>63</v>
      </c>
      <c r="C5692" s="8" t="str">
        <f t="shared" si="1114"/>
        <v>Fri</v>
      </c>
      <c r="E5692" s="10">
        <v>0</v>
      </c>
      <c r="F5692" s="9">
        <v>5866.8</v>
      </c>
      <c r="G5692" s="9">
        <v>4731.8999999999996</v>
      </c>
      <c r="H5692" s="61">
        <v>6131.2</v>
      </c>
      <c r="I5692" s="9">
        <v>0</v>
      </c>
      <c r="J5692" s="9">
        <v>0</v>
      </c>
      <c r="K5692" s="9">
        <v>28322.5</v>
      </c>
      <c r="L5692" s="16">
        <v>0</v>
      </c>
      <c r="M5692" s="16">
        <v>0</v>
      </c>
      <c r="O5692" s="11">
        <f t="shared" si="1112"/>
        <v>45052.4</v>
      </c>
      <c r="P5692" s="11">
        <v>26033</v>
      </c>
      <c r="Q5692" s="11">
        <f t="shared" si="1111"/>
        <v>2289.5</v>
      </c>
      <c r="S5692" s="11">
        <f t="shared" si="1115"/>
        <v>19019.400000000001</v>
      </c>
      <c r="T5692" s="11">
        <f t="shared" si="1116"/>
        <v>19019.400000000001</v>
      </c>
      <c r="U5692" s="11">
        <f t="shared" si="1117"/>
        <v>-468.29999999999563</v>
      </c>
      <c r="V5692" s="11">
        <f t="shared" si="1118"/>
        <v>19019.400000000001</v>
      </c>
      <c r="W5692" s="12">
        <f t="shared" si="1119"/>
        <v>1</v>
      </c>
      <c r="X5692" s="11">
        <f t="shared" si="1120"/>
        <v>0</v>
      </c>
      <c r="Y5692" s="12">
        <f t="shared" si="1121"/>
        <v>0</v>
      </c>
      <c r="AG5692" s="61"/>
      <c r="AH5692" s="61"/>
      <c r="AI5692" s="61"/>
      <c r="AJ5692" s="61"/>
      <c r="AL5692" s="60"/>
    </row>
    <row r="5693" spans="1:38">
      <c r="A5693" s="1">
        <v>40390</v>
      </c>
      <c r="B5693" s="7" t="s">
        <v>63</v>
      </c>
      <c r="C5693" s="8" t="str">
        <f t="shared" si="1114"/>
        <v>Sat</v>
      </c>
      <c r="E5693" s="10">
        <v>0</v>
      </c>
      <c r="F5693" s="9">
        <v>5327.8</v>
      </c>
      <c r="G5693" s="9">
        <v>4404.2</v>
      </c>
      <c r="H5693" s="61">
        <v>5455.3</v>
      </c>
      <c r="I5693" s="9">
        <v>0</v>
      </c>
      <c r="J5693" s="9">
        <v>0</v>
      </c>
      <c r="K5693" s="9">
        <v>16957.900000000001</v>
      </c>
      <c r="L5693" s="16">
        <v>0</v>
      </c>
      <c r="M5693" s="16">
        <v>0</v>
      </c>
      <c r="O5693" s="11">
        <f t="shared" si="1112"/>
        <v>32145.200000000001</v>
      </c>
      <c r="P5693" s="11">
        <v>14578</v>
      </c>
      <c r="Q5693" s="11">
        <f t="shared" si="1111"/>
        <v>2379.9000000000015</v>
      </c>
      <c r="S5693" s="11">
        <f t="shared" si="1115"/>
        <v>17567.2</v>
      </c>
      <c r="T5693" s="11">
        <f t="shared" si="1116"/>
        <v>17567.2</v>
      </c>
      <c r="U5693" s="11">
        <f t="shared" si="1117"/>
        <v>-1452.2000000000007</v>
      </c>
      <c r="V5693" s="11">
        <f t="shared" si="1118"/>
        <v>17567.2</v>
      </c>
      <c r="W5693" s="12">
        <f t="shared" si="1119"/>
        <v>1</v>
      </c>
      <c r="X5693" s="11">
        <f t="shared" si="1120"/>
        <v>0</v>
      </c>
      <c r="Y5693" s="12">
        <f t="shared" si="1121"/>
        <v>0</v>
      </c>
      <c r="AG5693" s="61"/>
      <c r="AH5693" s="61"/>
      <c r="AI5693" s="61"/>
      <c r="AJ5693" s="61"/>
      <c r="AL5693" s="60"/>
    </row>
    <row r="5694" spans="1:38">
      <c r="A5694" s="1">
        <v>40391</v>
      </c>
      <c r="B5694" s="7" t="s">
        <v>64</v>
      </c>
      <c r="C5694" s="8" t="str">
        <f t="shared" si="1114"/>
        <v>Sun</v>
      </c>
      <c r="E5694" s="10">
        <v>0</v>
      </c>
      <c r="F5694" s="9">
        <v>5775.7</v>
      </c>
      <c r="G5694" s="9">
        <v>4657</v>
      </c>
      <c r="H5694" s="61">
        <v>5861.4</v>
      </c>
      <c r="I5694" s="9">
        <v>0</v>
      </c>
      <c r="J5694" s="9">
        <v>0</v>
      </c>
      <c r="K5694" s="9">
        <v>23764.9</v>
      </c>
      <c r="L5694" s="16">
        <v>0</v>
      </c>
      <c r="M5694" s="16">
        <v>0</v>
      </c>
      <c r="O5694" s="11">
        <f t="shared" si="1112"/>
        <v>40059</v>
      </c>
      <c r="P5694" s="11">
        <v>21427</v>
      </c>
      <c r="Q5694" s="11">
        <f t="shared" si="1111"/>
        <v>2337.9000000000015</v>
      </c>
      <c r="S5694" s="11">
        <f t="shared" si="1115"/>
        <v>18632</v>
      </c>
      <c r="T5694" s="11">
        <f t="shared" ref="T5694:T5724" si="1122">SUM(L5694:M5694,V5694)</f>
        <v>18632</v>
      </c>
      <c r="U5694" s="11">
        <f t="shared" ref="U5694:U5724" si="1123">S5694-S5693</f>
        <v>1064.7999999999993</v>
      </c>
      <c r="V5694" s="11">
        <f t="shared" ref="V5694:V5724" si="1124">SUM(F5694:K5694)-P5694</f>
        <v>18632</v>
      </c>
      <c r="W5694" s="12">
        <f t="shared" ref="W5694:W5724" si="1125">V5694/S5694</f>
        <v>1</v>
      </c>
      <c r="X5694" s="11">
        <f t="shared" ref="X5694:X5724" si="1126">SUM(L5694:M5694)</f>
        <v>0</v>
      </c>
      <c r="Y5694" s="12">
        <f t="shared" ref="Y5694:Y5724" si="1127">X5694/S5694</f>
        <v>0</v>
      </c>
      <c r="AG5694" s="61"/>
      <c r="AH5694" s="61"/>
      <c r="AI5694" s="61"/>
      <c r="AJ5694" s="61"/>
      <c r="AL5694" s="60"/>
    </row>
    <row r="5695" spans="1:38">
      <c r="A5695" s="1">
        <v>40392</v>
      </c>
      <c r="B5695" s="7" t="s">
        <v>64</v>
      </c>
      <c r="C5695" s="8" t="str">
        <f t="shared" si="1114"/>
        <v>Mon</v>
      </c>
      <c r="E5695" s="10">
        <v>0</v>
      </c>
      <c r="F5695" s="9">
        <v>6174.9</v>
      </c>
      <c r="G5695" s="9">
        <v>4991.7</v>
      </c>
      <c r="H5695" s="61">
        <v>6556.1</v>
      </c>
      <c r="I5695" s="9">
        <v>0</v>
      </c>
      <c r="J5695" s="9">
        <v>0</v>
      </c>
      <c r="K5695" s="9">
        <v>38928.800000000003</v>
      </c>
      <c r="L5695" s="16">
        <v>0</v>
      </c>
      <c r="M5695" s="16">
        <v>0</v>
      </c>
      <c r="O5695" s="11">
        <f t="shared" si="1112"/>
        <v>56651.5</v>
      </c>
      <c r="P5695" s="11">
        <v>36875</v>
      </c>
      <c r="Q5695" s="11">
        <f t="shared" si="1111"/>
        <v>2053.8000000000029</v>
      </c>
      <c r="S5695" s="11">
        <f t="shared" si="1115"/>
        <v>19776.5</v>
      </c>
      <c r="T5695" s="11">
        <f t="shared" si="1122"/>
        <v>19776.5</v>
      </c>
      <c r="U5695" s="11">
        <f t="shared" si="1123"/>
        <v>1144.5</v>
      </c>
      <c r="V5695" s="11">
        <f t="shared" si="1124"/>
        <v>19776.5</v>
      </c>
      <c r="W5695" s="12">
        <f t="shared" si="1125"/>
        <v>1</v>
      </c>
      <c r="X5695" s="11">
        <f t="shared" si="1126"/>
        <v>0</v>
      </c>
      <c r="Y5695" s="12">
        <f t="shared" si="1127"/>
        <v>0</v>
      </c>
      <c r="AG5695" s="61"/>
      <c r="AH5695" s="61"/>
      <c r="AI5695" s="61"/>
      <c r="AJ5695" s="61"/>
      <c r="AL5695" s="60"/>
    </row>
    <row r="5696" spans="1:38">
      <c r="A5696" s="1">
        <v>40393</v>
      </c>
      <c r="B5696" s="7" t="s">
        <v>64</v>
      </c>
      <c r="C5696" s="8" t="str">
        <f t="shared" si="1114"/>
        <v>Tue</v>
      </c>
      <c r="E5696" s="10">
        <v>0</v>
      </c>
      <c r="F5696" s="9">
        <v>6052.3</v>
      </c>
      <c r="G5696" s="9">
        <v>4885.2</v>
      </c>
      <c r="H5696" s="61">
        <v>6510.2</v>
      </c>
      <c r="I5696" s="9">
        <v>0</v>
      </c>
      <c r="J5696" s="9">
        <v>0</v>
      </c>
      <c r="K5696" s="9">
        <v>41743.199999999997</v>
      </c>
      <c r="L5696" s="16">
        <v>0</v>
      </c>
      <c r="M5696" s="16">
        <v>0</v>
      </c>
      <c r="O5696" s="11">
        <f t="shared" si="1112"/>
        <v>59190.899999999994</v>
      </c>
      <c r="P5696" s="11">
        <v>40086</v>
      </c>
      <c r="Q5696" s="11">
        <f t="shared" si="1111"/>
        <v>1657.1999999999971</v>
      </c>
      <c r="S5696" s="11">
        <f t="shared" si="1115"/>
        <v>19104.899999999994</v>
      </c>
      <c r="T5696" s="11">
        <f t="shared" si="1122"/>
        <v>19104.899999999994</v>
      </c>
      <c r="U5696" s="11">
        <f t="shared" si="1123"/>
        <v>-671.60000000000582</v>
      </c>
      <c r="V5696" s="11">
        <f t="shared" si="1124"/>
        <v>19104.899999999994</v>
      </c>
      <c r="W5696" s="12">
        <f t="shared" si="1125"/>
        <v>1</v>
      </c>
      <c r="X5696" s="11">
        <f t="shared" si="1126"/>
        <v>0</v>
      </c>
      <c r="Y5696" s="12">
        <f t="shared" si="1127"/>
        <v>0</v>
      </c>
      <c r="AG5696" s="61"/>
      <c r="AH5696" s="61"/>
      <c r="AI5696" s="61"/>
      <c r="AJ5696" s="61"/>
      <c r="AL5696" s="60"/>
    </row>
    <row r="5697" spans="1:38">
      <c r="A5697" s="1">
        <v>40394</v>
      </c>
      <c r="B5697" s="7" t="s">
        <v>64</v>
      </c>
      <c r="C5697" s="8" t="str">
        <f t="shared" si="1114"/>
        <v>Wed</v>
      </c>
      <c r="E5697" s="10">
        <v>0</v>
      </c>
      <c r="F5697" s="9">
        <v>6029.4</v>
      </c>
      <c r="G5697" s="9">
        <v>4886.6000000000004</v>
      </c>
      <c r="H5697" s="61">
        <v>6492.6</v>
      </c>
      <c r="I5697" s="9">
        <v>0</v>
      </c>
      <c r="J5697" s="9">
        <v>0</v>
      </c>
      <c r="K5697" s="9">
        <v>51428.3</v>
      </c>
      <c r="L5697" s="16">
        <v>0</v>
      </c>
      <c r="M5697" s="16">
        <v>0</v>
      </c>
      <c r="O5697" s="11">
        <f t="shared" si="1112"/>
        <v>68836.899999999994</v>
      </c>
      <c r="P5697" s="11">
        <v>49389</v>
      </c>
      <c r="Q5697" s="11">
        <f t="shared" si="1111"/>
        <v>2039.3000000000029</v>
      </c>
      <c r="S5697" s="11">
        <f t="shared" si="1115"/>
        <v>19447.899999999994</v>
      </c>
      <c r="T5697" s="11">
        <f t="shared" si="1122"/>
        <v>19447.899999999994</v>
      </c>
      <c r="U5697" s="11">
        <f t="shared" si="1123"/>
        <v>343</v>
      </c>
      <c r="V5697" s="11">
        <f t="shared" si="1124"/>
        <v>19447.899999999994</v>
      </c>
      <c r="W5697" s="12">
        <f t="shared" si="1125"/>
        <v>1</v>
      </c>
      <c r="X5697" s="11">
        <f t="shared" si="1126"/>
        <v>0</v>
      </c>
      <c r="Y5697" s="12">
        <f t="shared" si="1127"/>
        <v>0</v>
      </c>
      <c r="AG5697" s="61"/>
      <c r="AH5697" s="61"/>
      <c r="AI5697" s="61"/>
      <c r="AJ5697" s="61"/>
      <c r="AL5697" s="60"/>
    </row>
    <row r="5698" spans="1:38">
      <c r="A5698" s="1">
        <v>40395</v>
      </c>
      <c r="B5698" s="7" t="s">
        <v>64</v>
      </c>
      <c r="C5698" s="8" t="str">
        <f t="shared" si="1114"/>
        <v>Thur</v>
      </c>
      <c r="E5698" s="10">
        <v>0</v>
      </c>
      <c r="F5698" s="9">
        <v>5867.2</v>
      </c>
      <c r="G5698" s="9">
        <v>4927.3</v>
      </c>
      <c r="H5698" s="61">
        <v>6533.4</v>
      </c>
      <c r="I5698" s="9">
        <v>0</v>
      </c>
      <c r="J5698" s="9">
        <v>0</v>
      </c>
      <c r="K5698" s="9">
        <v>49161.5</v>
      </c>
      <c r="L5698" s="16">
        <v>0</v>
      </c>
      <c r="M5698" s="16">
        <v>0</v>
      </c>
      <c r="O5698" s="11">
        <f t="shared" si="1112"/>
        <v>66489.399999999994</v>
      </c>
      <c r="P5698" s="11">
        <v>47299</v>
      </c>
      <c r="Q5698" s="11">
        <f t="shared" si="1111"/>
        <v>1862.5</v>
      </c>
      <c r="S5698" s="11">
        <f t="shared" si="1115"/>
        <v>19190.399999999994</v>
      </c>
      <c r="T5698" s="11">
        <f t="shared" si="1122"/>
        <v>19190.399999999994</v>
      </c>
      <c r="U5698" s="11">
        <f t="shared" si="1123"/>
        <v>-257.5</v>
      </c>
      <c r="V5698" s="11">
        <f t="shared" si="1124"/>
        <v>19190.399999999994</v>
      </c>
      <c r="W5698" s="12">
        <f t="shared" si="1125"/>
        <v>1</v>
      </c>
      <c r="X5698" s="11">
        <f t="shared" si="1126"/>
        <v>0</v>
      </c>
      <c r="Y5698" s="12">
        <f t="shared" si="1127"/>
        <v>0</v>
      </c>
      <c r="AG5698" s="61"/>
      <c r="AH5698" s="61"/>
      <c r="AI5698" s="61"/>
      <c r="AJ5698" s="61"/>
      <c r="AL5698" s="60"/>
    </row>
    <row r="5699" spans="1:38">
      <c r="A5699" s="1">
        <v>40396</v>
      </c>
      <c r="B5699" s="7" t="s">
        <v>64</v>
      </c>
      <c r="C5699" s="8" t="str">
        <f t="shared" si="1114"/>
        <v>Fri</v>
      </c>
      <c r="E5699" s="10">
        <v>0</v>
      </c>
      <c r="F5699" s="9">
        <v>5633.8</v>
      </c>
      <c r="G5699" s="9">
        <v>4757.8999999999996</v>
      </c>
      <c r="H5699" s="61">
        <v>6184</v>
      </c>
      <c r="I5699" s="9">
        <v>0</v>
      </c>
      <c r="J5699" s="9">
        <v>0</v>
      </c>
      <c r="K5699" s="9">
        <v>34279.699999999997</v>
      </c>
      <c r="L5699" s="16">
        <v>0</v>
      </c>
      <c r="M5699" s="16">
        <v>0</v>
      </c>
      <c r="O5699" s="11">
        <f t="shared" si="1112"/>
        <v>50855.399999999994</v>
      </c>
      <c r="P5699" s="11">
        <v>32343</v>
      </c>
      <c r="Q5699" s="11">
        <f t="shared" si="1111"/>
        <v>1936.6999999999971</v>
      </c>
      <c r="S5699" s="11">
        <f t="shared" si="1115"/>
        <v>18512.399999999994</v>
      </c>
      <c r="T5699" s="11">
        <f t="shared" si="1122"/>
        <v>18512.399999999994</v>
      </c>
      <c r="U5699" s="11">
        <f t="shared" si="1123"/>
        <v>-678</v>
      </c>
      <c r="V5699" s="11">
        <f t="shared" si="1124"/>
        <v>18512.399999999994</v>
      </c>
      <c r="W5699" s="12">
        <f t="shared" si="1125"/>
        <v>1</v>
      </c>
      <c r="X5699" s="11">
        <f t="shared" si="1126"/>
        <v>0</v>
      </c>
      <c r="Y5699" s="12">
        <f t="shared" si="1127"/>
        <v>0</v>
      </c>
      <c r="AG5699" s="61"/>
      <c r="AH5699" s="61"/>
      <c r="AI5699" s="61"/>
      <c r="AJ5699" s="61"/>
      <c r="AL5699" s="60"/>
    </row>
    <row r="5700" spans="1:38">
      <c r="A5700" s="1">
        <v>40397</v>
      </c>
      <c r="B5700" s="7" t="s">
        <v>64</v>
      </c>
      <c r="C5700" s="8" t="str">
        <f t="shared" si="1114"/>
        <v>Sat</v>
      </c>
      <c r="E5700" s="10">
        <v>0</v>
      </c>
      <c r="F5700" s="9">
        <v>5158.1000000000004</v>
      </c>
      <c r="G5700" s="9">
        <v>4487.7</v>
      </c>
      <c r="H5700" s="61">
        <v>5204</v>
      </c>
      <c r="I5700" s="9">
        <v>0</v>
      </c>
      <c r="J5700" s="9">
        <v>0</v>
      </c>
      <c r="K5700" s="9">
        <v>35955.9</v>
      </c>
      <c r="L5700" s="16">
        <v>0</v>
      </c>
      <c r="M5700" s="16">
        <v>0</v>
      </c>
      <c r="O5700" s="11">
        <f t="shared" si="1112"/>
        <v>50805.7</v>
      </c>
      <c r="P5700" s="11">
        <v>34006</v>
      </c>
      <c r="Q5700" s="11">
        <f t="shared" ref="Q5700:Q5724" si="1128">K5700-P5700</f>
        <v>1949.9000000000015</v>
      </c>
      <c r="S5700" s="11">
        <f t="shared" si="1115"/>
        <v>16799.699999999997</v>
      </c>
      <c r="T5700" s="11">
        <f t="shared" si="1122"/>
        <v>16799.699999999997</v>
      </c>
      <c r="U5700" s="11">
        <f t="shared" si="1123"/>
        <v>-1712.6999999999971</v>
      </c>
      <c r="V5700" s="11">
        <f t="shared" si="1124"/>
        <v>16799.699999999997</v>
      </c>
      <c r="W5700" s="12">
        <f t="shared" si="1125"/>
        <v>1</v>
      </c>
      <c r="X5700" s="11">
        <f t="shared" si="1126"/>
        <v>0</v>
      </c>
      <c r="Y5700" s="12">
        <f t="shared" si="1127"/>
        <v>0</v>
      </c>
      <c r="AG5700" s="61"/>
      <c r="AH5700" s="61"/>
      <c r="AI5700" s="61"/>
      <c r="AJ5700" s="61"/>
      <c r="AL5700" s="60"/>
    </row>
    <row r="5701" spans="1:38">
      <c r="A5701" s="1">
        <v>40398</v>
      </c>
      <c r="B5701" s="7" t="s">
        <v>64</v>
      </c>
      <c r="C5701" s="8" t="str">
        <f t="shared" si="1114"/>
        <v>Sun</v>
      </c>
      <c r="E5701" s="10">
        <v>0</v>
      </c>
      <c r="F5701" s="9">
        <f>5197.6+61.7</f>
        <v>5259.3</v>
      </c>
      <c r="G5701" s="9">
        <v>4590.2</v>
      </c>
      <c r="H5701" s="61">
        <v>5604.3</v>
      </c>
      <c r="I5701" s="9">
        <v>0</v>
      </c>
      <c r="J5701" s="9">
        <v>0</v>
      </c>
      <c r="K5701" s="9">
        <v>35598.300000000003</v>
      </c>
      <c r="L5701" s="16">
        <v>0</v>
      </c>
      <c r="M5701" s="16">
        <v>0</v>
      </c>
      <c r="O5701" s="11">
        <f t="shared" si="1112"/>
        <v>51052.100000000006</v>
      </c>
      <c r="P5701" s="11">
        <v>33677</v>
      </c>
      <c r="Q5701" s="11">
        <f t="shared" si="1128"/>
        <v>1921.3000000000029</v>
      </c>
      <c r="S5701" s="11">
        <f t="shared" si="1115"/>
        <v>17375.100000000006</v>
      </c>
      <c r="T5701" s="11">
        <f t="shared" si="1122"/>
        <v>17375.100000000006</v>
      </c>
      <c r="U5701" s="11">
        <f t="shared" si="1123"/>
        <v>575.40000000000873</v>
      </c>
      <c r="V5701" s="11">
        <f t="shared" si="1124"/>
        <v>17375.100000000006</v>
      </c>
      <c r="W5701" s="12">
        <f t="shared" si="1125"/>
        <v>1</v>
      </c>
      <c r="X5701" s="11">
        <f t="shared" si="1126"/>
        <v>0</v>
      </c>
      <c r="Y5701" s="12">
        <f t="shared" si="1127"/>
        <v>0</v>
      </c>
      <c r="AG5701" s="61"/>
      <c r="AH5701" s="61"/>
      <c r="AI5701" s="61"/>
      <c r="AJ5701" s="61"/>
      <c r="AL5701" s="60"/>
    </row>
    <row r="5702" spans="1:38">
      <c r="A5702" s="1">
        <v>40399</v>
      </c>
      <c r="B5702" s="7" t="s">
        <v>64</v>
      </c>
      <c r="C5702" s="8" t="str">
        <f t="shared" si="1114"/>
        <v>Mon</v>
      </c>
      <c r="E5702" s="10">
        <v>0</v>
      </c>
      <c r="F5702" s="9">
        <v>5880.2</v>
      </c>
      <c r="G5702" s="9">
        <v>4931</v>
      </c>
      <c r="H5702" s="61">
        <v>6673.1</v>
      </c>
      <c r="I5702" s="9">
        <v>0</v>
      </c>
      <c r="J5702" s="9">
        <v>0</v>
      </c>
      <c r="K5702" s="9">
        <v>52157.5</v>
      </c>
      <c r="L5702" s="16">
        <v>0</v>
      </c>
      <c r="M5702" s="16">
        <v>0</v>
      </c>
      <c r="O5702" s="11">
        <f t="shared" si="1112"/>
        <v>69641.8</v>
      </c>
      <c r="P5702" s="11">
        <v>50023</v>
      </c>
      <c r="Q5702" s="11">
        <f t="shared" si="1128"/>
        <v>2134.5</v>
      </c>
      <c r="S5702" s="11">
        <f t="shared" si="1115"/>
        <v>19618.800000000003</v>
      </c>
      <c r="T5702" s="11">
        <f t="shared" si="1122"/>
        <v>19618.800000000003</v>
      </c>
      <c r="U5702" s="11">
        <f t="shared" si="1123"/>
        <v>2243.6999999999971</v>
      </c>
      <c r="V5702" s="11">
        <f t="shared" si="1124"/>
        <v>19618.800000000003</v>
      </c>
      <c r="W5702" s="12">
        <f t="shared" si="1125"/>
        <v>1</v>
      </c>
      <c r="X5702" s="11">
        <f t="shared" si="1126"/>
        <v>0</v>
      </c>
      <c r="Y5702" s="12">
        <f t="shared" si="1127"/>
        <v>0</v>
      </c>
      <c r="AG5702" s="61"/>
      <c r="AH5702" s="61"/>
      <c r="AI5702" s="61"/>
      <c r="AJ5702" s="61"/>
      <c r="AL5702" s="60"/>
    </row>
    <row r="5703" spans="1:38">
      <c r="A5703" s="1">
        <v>40400</v>
      </c>
      <c r="B5703" s="7" t="s">
        <v>64</v>
      </c>
      <c r="C5703" s="8" t="str">
        <f t="shared" si="1114"/>
        <v>Tue</v>
      </c>
      <c r="E5703" s="10">
        <v>0</v>
      </c>
      <c r="F5703" s="9">
        <v>5668.2</v>
      </c>
      <c r="G5703" s="9">
        <v>4867.3999999999996</v>
      </c>
      <c r="H5703" s="61">
        <v>6661.3</v>
      </c>
      <c r="I5703" s="9">
        <v>0</v>
      </c>
      <c r="J5703" s="9">
        <v>0</v>
      </c>
      <c r="K5703" s="9">
        <v>53816.5</v>
      </c>
      <c r="L5703" s="16">
        <v>0</v>
      </c>
      <c r="M5703" s="16">
        <v>0</v>
      </c>
      <c r="O5703" s="11">
        <f t="shared" si="1112"/>
        <v>71013.399999999994</v>
      </c>
      <c r="P5703" s="11">
        <v>51736</v>
      </c>
      <c r="Q5703" s="11">
        <f t="shared" si="1128"/>
        <v>2080.5</v>
      </c>
      <c r="S5703" s="11">
        <f t="shared" si="1115"/>
        <v>19277.399999999994</v>
      </c>
      <c r="T5703" s="11">
        <f t="shared" si="1122"/>
        <v>19277.399999999994</v>
      </c>
      <c r="U5703" s="11">
        <f t="shared" si="1123"/>
        <v>-341.40000000000873</v>
      </c>
      <c r="V5703" s="11">
        <f t="shared" si="1124"/>
        <v>19277.399999999994</v>
      </c>
      <c r="W5703" s="12">
        <f t="shared" si="1125"/>
        <v>1</v>
      </c>
      <c r="X5703" s="11">
        <f t="shared" si="1126"/>
        <v>0</v>
      </c>
      <c r="Y5703" s="12">
        <f t="shared" si="1127"/>
        <v>0</v>
      </c>
      <c r="AG5703" s="61"/>
      <c r="AH5703" s="61"/>
      <c r="AI5703" s="61"/>
      <c r="AJ5703" s="61"/>
      <c r="AL5703" s="60"/>
    </row>
    <row r="5704" spans="1:38">
      <c r="A5704" s="1">
        <v>40401</v>
      </c>
      <c r="B5704" s="7" t="s">
        <v>64</v>
      </c>
      <c r="C5704" s="8" t="str">
        <f t="shared" si="1114"/>
        <v>Wed</v>
      </c>
      <c r="E5704" s="10">
        <v>0</v>
      </c>
      <c r="F5704" s="9">
        <v>5466.6</v>
      </c>
      <c r="G5704" s="9">
        <v>4865</v>
      </c>
      <c r="H5704" s="61">
        <v>6698.5</v>
      </c>
      <c r="I5704" s="9">
        <v>0</v>
      </c>
      <c r="J5704" s="9">
        <v>0</v>
      </c>
      <c r="K5704" s="9">
        <v>53271.4</v>
      </c>
      <c r="L5704" s="16">
        <v>0</v>
      </c>
      <c r="M5704" s="16">
        <v>0</v>
      </c>
      <c r="O5704" s="11">
        <f t="shared" si="1112"/>
        <v>70301.5</v>
      </c>
      <c r="P5704" s="11">
        <v>51371</v>
      </c>
      <c r="Q5704" s="11">
        <f t="shared" si="1128"/>
        <v>1900.4000000000015</v>
      </c>
      <c r="S5704" s="11">
        <f t="shared" si="1115"/>
        <v>18930.5</v>
      </c>
      <c r="T5704" s="11">
        <f t="shared" si="1122"/>
        <v>18930.5</v>
      </c>
      <c r="U5704" s="11">
        <f t="shared" si="1123"/>
        <v>-346.89999999999418</v>
      </c>
      <c r="V5704" s="11">
        <f t="shared" si="1124"/>
        <v>18930.5</v>
      </c>
      <c r="W5704" s="12">
        <f t="shared" si="1125"/>
        <v>1</v>
      </c>
      <c r="X5704" s="11">
        <f t="shared" si="1126"/>
        <v>0</v>
      </c>
      <c r="Y5704" s="12">
        <f t="shared" si="1127"/>
        <v>0</v>
      </c>
      <c r="AG5704" s="61"/>
      <c r="AH5704" s="61"/>
      <c r="AI5704" s="61"/>
      <c r="AJ5704" s="61"/>
      <c r="AL5704" s="60"/>
    </row>
    <row r="5705" spans="1:38">
      <c r="A5705" s="1">
        <v>40402</v>
      </c>
      <c r="B5705" s="7" t="s">
        <v>64</v>
      </c>
      <c r="C5705" s="8" t="str">
        <f t="shared" si="1114"/>
        <v>Thur</v>
      </c>
      <c r="E5705" s="10">
        <v>0</v>
      </c>
      <c r="F5705" s="9">
        <v>5585.7</v>
      </c>
      <c r="G5705" s="9">
        <v>4829.2</v>
      </c>
      <c r="H5705" s="61">
        <v>6654.9</v>
      </c>
      <c r="I5705" s="9">
        <v>0</v>
      </c>
      <c r="J5705" s="9">
        <v>0</v>
      </c>
      <c r="K5705" s="9">
        <v>54088.2</v>
      </c>
      <c r="L5705" s="16">
        <v>0</v>
      </c>
      <c r="M5705" s="16">
        <v>0</v>
      </c>
      <c r="O5705" s="11">
        <f t="shared" ref="O5705:O5724" si="1129">SUM(F5705:M5705)</f>
        <v>71158</v>
      </c>
      <c r="P5705" s="11">
        <v>52275</v>
      </c>
      <c r="Q5705" s="11">
        <f t="shared" si="1128"/>
        <v>1813.1999999999971</v>
      </c>
      <c r="S5705" s="11">
        <f t="shared" si="1115"/>
        <v>18883</v>
      </c>
      <c r="T5705" s="11">
        <f t="shared" si="1122"/>
        <v>18883</v>
      </c>
      <c r="U5705" s="11">
        <f t="shared" si="1123"/>
        <v>-47.5</v>
      </c>
      <c r="V5705" s="11">
        <f t="shared" si="1124"/>
        <v>18883</v>
      </c>
      <c r="W5705" s="12">
        <f t="shared" si="1125"/>
        <v>1</v>
      </c>
      <c r="X5705" s="11">
        <f t="shared" si="1126"/>
        <v>0</v>
      </c>
      <c r="Y5705" s="12">
        <f t="shared" si="1127"/>
        <v>0</v>
      </c>
      <c r="AG5705" s="61"/>
      <c r="AH5705" s="61"/>
      <c r="AI5705" s="61"/>
      <c r="AJ5705" s="61"/>
      <c r="AL5705" s="60"/>
    </row>
    <row r="5706" spans="1:38">
      <c r="A5706" s="1">
        <v>40403</v>
      </c>
      <c r="B5706" s="7" t="s">
        <v>64</v>
      </c>
      <c r="C5706" s="8" t="str">
        <f t="shared" si="1114"/>
        <v>Fri</v>
      </c>
      <c r="E5706" s="10">
        <v>0</v>
      </c>
      <c r="F5706" s="9">
        <v>5556.5</v>
      </c>
      <c r="G5706" s="9">
        <v>4770.8</v>
      </c>
      <c r="H5706" s="61">
        <v>6560.7</v>
      </c>
      <c r="I5706" s="9">
        <v>0</v>
      </c>
      <c r="J5706" s="9">
        <v>0</v>
      </c>
      <c r="K5706" s="9">
        <v>33905.4</v>
      </c>
      <c r="L5706" s="16">
        <v>0</v>
      </c>
      <c r="M5706" s="16">
        <v>0</v>
      </c>
      <c r="O5706" s="11">
        <f t="shared" si="1129"/>
        <v>50793.4</v>
      </c>
      <c r="P5706" s="11">
        <v>32016</v>
      </c>
      <c r="Q5706" s="11">
        <f t="shared" si="1128"/>
        <v>1889.4000000000015</v>
      </c>
      <c r="S5706" s="11">
        <f t="shared" si="1115"/>
        <v>18777.400000000001</v>
      </c>
      <c r="T5706" s="11">
        <f t="shared" si="1122"/>
        <v>18777.400000000001</v>
      </c>
      <c r="U5706" s="11">
        <f t="shared" si="1123"/>
        <v>-105.59999999999854</v>
      </c>
      <c r="V5706" s="11">
        <f t="shared" si="1124"/>
        <v>18777.400000000001</v>
      </c>
      <c r="W5706" s="12">
        <f t="shared" si="1125"/>
        <v>1</v>
      </c>
      <c r="X5706" s="11">
        <f t="shared" si="1126"/>
        <v>0</v>
      </c>
      <c r="Y5706" s="12">
        <f t="shared" si="1127"/>
        <v>0</v>
      </c>
      <c r="AG5706" s="61"/>
      <c r="AH5706" s="61"/>
      <c r="AI5706" s="61"/>
      <c r="AJ5706" s="61"/>
      <c r="AL5706" s="60"/>
    </row>
    <row r="5707" spans="1:38">
      <c r="A5707" s="1">
        <v>40404</v>
      </c>
      <c r="B5707" s="7" t="s">
        <v>64</v>
      </c>
      <c r="C5707" s="8" t="str">
        <f t="shared" si="1114"/>
        <v>Sat</v>
      </c>
      <c r="E5707" s="10">
        <v>0</v>
      </c>
      <c r="F5707" s="9">
        <v>5014.3</v>
      </c>
      <c r="G5707" s="9">
        <v>4473.3</v>
      </c>
      <c r="H5707" s="61">
        <v>5748.3</v>
      </c>
      <c r="I5707" s="9">
        <v>0</v>
      </c>
      <c r="J5707" s="9">
        <v>0</v>
      </c>
      <c r="K5707" s="9">
        <v>34139.800000000003</v>
      </c>
      <c r="L5707" s="16">
        <v>0</v>
      </c>
      <c r="M5707" s="16">
        <v>0</v>
      </c>
      <c r="O5707" s="11">
        <f t="shared" si="1129"/>
        <v>49375.700000000004</v>
      </c>
      <c r="P5707" s="11">
        <v>32126</v>
      </c>
      <c r="Q5707" s="11">
        <f t="shared" si="1128"/>
        <v>2013.8000000000029</v>
      </c>
      <c r="S5707" s="11">
        <f t="shared" si="1115"/>
        <v>17249.700000000004</v>
      </c>
      <c r="T5707" s="11">
        <f t="shared" si="1122"/>
        <v>17249.700000000004</v>
      </c>
      <c r="U5707" s="11">
        <f t="shared" si="1123"/>
        <v>-1527.6999999999971</v>
      </c>
      <c r="V5707" s="11">
        <f t="shared" si="1124"/>
        <v>17249.700000000004</v>
      </c>
      <c r="W5707" s="12">
        <f t="shared" si="1125"/>
        <v>1</v>
      </c>
      <c r="X5707" s="11">
        <f t="shared" si="1126"/>
        <v>0</v>
      </c>
      <c r="Y5707" s="12">
        <f t="shared" si="1127"/>
        <v>0</v>
      </c>
      <c r="AG5707" s="61"/>
      <c r="AH5707" s="61"/>
      <c r="AI5707" s="61"/>
      <c r="AJ5707" s="61"/>
      <c r="AL5707" s="60"/>
    </row>
    <row r="5708" spans="1:38">
      <c r="A5708" s="1">
        <v>40405</v>
      </c>
      <c r="B5708" s="7" t="s">
        <v>64</v>
      </c>
      <c r="C5708" s="8" t="str">
        <f t="shared" si="1114"/>
        <v>Sun</v>
      </c>
      <c r="E5708" s="10">
        <v>0</v>
      </c>
      <c r="F5708" s="9">
        <v>5440.8</v>
      </c>
      <c r="G5708" s="9">
        <v>4579.5</v>
      </c>
      <c r="H5708" s="61">
        <v>5981.4</v>
      </c>
      <c r="I5708" s="9">
        <v>0</v>
      </c>
      <c r="J5708" s="9">
        <v>0</v>
      </c>
      <c r="K5708" s="9">
        <v>40228.1</v>
      </c>
      <c r="L5708" s="16">
        <v>0</v>
      </c>
      <c r="M5708" s="16">
        <v>0</v>
      </c>
      <c r="O5708" s="11">
        <f t="shared" si="1129"/>
        <v>56229.799999999996</v>
      </c>
      <c r="P5708" s="11">
        <v>38167</v>
      </c>
      <c r="Q5708" s="11">
        <f t="shared" si="1128"/>
        <v>2061.0999999999985</v>
      </c>
      <c r="S5708" s="11">
        <f t="shared" si="1115"/>
        <v>18062.799999999996</v>
      </c>
      <c r="T5708" s="11">
        <f t="shared" si="1122"/>
        <v>18062.799999999996</v>
      </c>
      <c r="U5708" s="11">
        <f t="shared" si="1123"/>
        <v>813.09999999999127</v>
      </c>
      <c r="V5708" s="11">
        <f t="shared" si="1124"/>
        <v>18062.799999999996</v>
      </c>
      <c r="W5708" s="12">
        <f t="shared" si="1125"/>
        <v>1</v>
      </c>
      <c r="X5708" s="11">
        <f t="shared" si="1126"/>
        <v>0</v>
      </c>
      <c r="Y5708" s="12">
        <f t="shared" si="1127"/>
        <v>0</v>
      </c>
      <c r="AG5708" s="61"/>
      <c r="AH5708" s="61"/>
      <c r="AI5708" s="61"/>
      <c r="AJ5708" s="61"/>
      <c r="AL5708" s="60"/>
    </row>
    <row r="5709" spans="1:38">
      <c r="A5709" s="1">
        <v>40406</v>
      </c>
      <c r="B5709" s="7" t="s">
        <v>64</v>
      </c>
      <c r="C5709" s="8" t="str">
        <f t="shared" si="1114"/>
        <v>Mon</v>
      </c>
      <c r="E5709" s="10">
        <v>0</v>
      </c>
      <c r="F5709" s="9">
        <v>5715.4</v>
      </c>
      <c r="G5709" s="9">
        <v>4835.3999999999996</v>
      </c>
      <c r="H5709" s="61">
        <v>6539.7</v>
      </c>
      <c r="I5709" s="9">
        <v>0</v>
      </c>
      <c r="J5709" s="9">
        <v>0</v>
      </c>
      <c r="K5709" s="9">
        <v>54470</v>
      </c>
      <c r="L5709" s="16">
        <v>0</v>
      </c>
      <c r="M5709" s="16">
        <v>0</v>
      </c>
      <c r="O5709" s="11">
        <f t="shared" si="1129"/>
        <v>71560.5</v>
      </c>
      <c r="P5709" s="11">
        <v>52522</v>
      </c>
      <c r="Q5709" s="11">
        <f t="shared" si="1128"/>
        <v>1948</v>
      </c>
      <c r="S5709" s="11">
        <f t="shared" si="1115"/>
        <v>19038.5</v>
      </c>
      <c r="T5709" s="11">
        <f t="shared" si="1122"/>
        <v>19038.5</v>
      </c>
      <c r="U5709" s="11">
        <f t="shared" si="1123"/>
        <v>975.70000000000437</v>
      </c>
      <c r="V5709" s="11">
        <f t="shared" si="1124"/>
        <v>19038.5</v>
      </c>
      <c r="W5709" s="12">
        <f t="shared" si="1125"/>
        <v>1</v>
      </c>
      <c r="X5709" s="11">
        <f t="shared" si="1126"/>
        <v>0</v>
      </c>
      <c r="Y5709" s="12">
        <f t="shared" si="1127"/>
        <v>0</v>
      </c>
      <c r="AG5709" s="61"/>
      <c r="AH5709" s="61"/>
      <c r="AI5709" s="61"/>
      <c r="AJ5709" s="61"/>
      <c r="AL5709" s="60"/>
    </row>
    <row r="5710" spans="1:38">
      <c r="A5710" s="1">
        <v>40407</v>
      </c>
      <c r="B5710" s="7" t="s">
        <v>64</v>
      </c>
      <c r="C5710" s="8" t="str">
        <f t="shared" si="1114"/>
        <v>Tue</v>
      </c>
      <c r="E5710" s="10">
        <v>0</v>
      </c>
      <c r="F5710" s="9">
        <v>5826.4</v>
      </c>
      <c r="G5710" s="9">
        <v>4869.1000000000004</v>
      </c>
      <c r="H5710" s="61">
        <v>6588.5</v>
      </c>
      <c r="I5710" s="9">
        <v>0</v>
      </c>
      <c r="J5710" s="9">
        <v>0</v>
      </c>
      <c r="K5710" s="9">
        <v>54540.7</v>
      </c>
      <c r="L5710" s="16">
        <v>0</v>
      </c>
      <c r="M5710" s="16">
        <v>0</v>
      </c>
      <c r="O5710" s="11">
        <f t="shared" si="1129"/>
        <v>71824.7</v>
      </c>
      <c r="P5710" s="11">
        <v>52417</v>
      </c>
      <c r="Q5710" s="11">
        <f t="shared" si="1128"/>
        <v>2123.6999999999971</v>
      </c>
      <c r="S5710" s="11">
        <f t="shared" si="1115"/>
        <v>19407.699999999997</v>
      </c>
      <c r="T5710" s="11">
        <f t="shared" si="1122"/>
        <v>19407.699999999997</v>
      </c>
      <c r="U5710" s="11">
        <f t="shared" si="1123"/>
        <v>369.19999999999709</v>
      </c>
      <c r="V5710" s="11">
        <f t="shared" si="1124"/>
        <v>19407.699999999997</v>
      </c>
      <c r="W5710" s="12">
        <f t="shared" si="1125"/>
        <v>1</v>
      </c>
      <c r="X5710" s="11">
        <f t="shared" si="1126"/>
        <v>0</v>
      </c>
      <c r="Y5710" s="12">
        <f t="shared" si="1127"/>
        <v>0</v>
      </c>
      <c r="AG5710" s="61"/>
      <c r="AH5710" s="61"/>
      <c r="AI5710" s="61"/>
      <c r="AJ5710" s="61"/>
      <c r="AL5710" s="60"/>
    </row>
    <row r="5711" spans="1:38">
      <c r="A5711" s="1">
        <v>40408</v>
      </c>
      <c r="B5711" s="7" t="s">
        <v>64</v>
      </c>
      <c r="C5711" s="8" t="str">
        <f t="shared" si="1114"/>
        <v>Wed</v>
      </c>
      <c r="E5711" s="10">
        <v>0</v>
      </c>
      <c r="F5711" s="9">
        <v>6088.1</v>
      </c>
      <c r="G5711" s="9">
        <v>4972.3</v>
      </c>
      <c r="H5711" s="61">
        <v>6767.5</v>
      </c>
      <c r="I5711" s="9">
        <v>0</v>
      </c>
      <c r="J5711" s="9">
        <v>0</v>
      </c>
      <c r="K5711" s="9">
        <v>51873</v>
      </c>
      <c r="L5711" s="16">
        <v>0</v>
      </c>
      <c r="M5711" s="16">
        <v>0</v>
      </c>
      <c r="O5711" s="11">
        <f t="shared" si="1129"/>
        <v>69700.899999999994</v>
      </c>
      <c r="P5711" s="11">
        <v>49777</v>
      </c>
      <c r="Q5711" s="11">
        <f t="shared" si="1128"/>
        <v>2096</v>
      </c>
      <c r="S5711" s="11">
        <f t="shared" si="1115"/>
        <v>19923.899999999994</v>
      </c>
      <c r="T5711" s="11">
        <f t="shared" si="1122"/>
        <v>19923.899999999994</v>
      </c>
      <c r="U5711" s="11">
        <f t="shared" si="1123"/>
        <v>516.19999999999709</v>
      </c>
      <c r="V5711" s="11">
        <f t="shared" si="1124"/>
        <v>19923.899999999994</v>
      </c>
      <c r="W5711" s="12">
        <f t="shared" si="1125"/>
        <v>1</v>
      </c>
      <c r="X5711" s="11">
        <f t="shared" si="1126"/>
        <v>0</v>
      </c>
      <c r="Y5711" s="12">
        <f t="shared" si="1127"/>
        <v>0</v>
      </c>
      <c r="AG5711" s="61"/>
      <c r="AH5711" s="61"/>
      <c r="AI5711" s="61"/>
      <c r="AJ5711" s="61"/>
      <c r="AL5711" s="60"/>
    </row>
    <row r="5712" spans="1:38">
      <c r="A5712" s="1">
        <v>40409</v>
      </c>
      <c r="B5712" s="7" t="s">
        <v>64</v>
      </c>
      <c r="C5712" s="8" t="str">
        <f t="shared" si="1114"/>
        <v>Thur</v>
      </c>
      <c r="E5712" s="10">
        <v>0</v>
      </c>
      <c r="F5712" s="9">
        <v>6232</v>
      </c>
      <c r="G5712" s="9">
        <v>5056.8999999999996</v>
      </c>
      <c r="H5712" s="61">
        <v>6821.1</v>
      </c>
      <c r="I5712" s="9">
        <v>0</v>
      </c>
      <c r="J5712" s="9">
        <v>0</v>
      </c>
      <c r="K5712" s="9">
        <v>52755.3</v>
      </c>
      <c r="L5712" s="16">
        <v>0</v>
      </c>
      <c r="M5712" s="16">
        <v>0</v>
      </c>
      <c r="O5712" s="11">
        <f t="shared" si="1129"/>
        <v>70865.3</v>
      </c>
      <c r="P5712" s="11">
        <v>50602</v>
      </c>
      <c r="Q5712" s="11">
        <f t="shared" si="1128"/>
        <v>2153.3000000000029</v>
      </c>
      <c r="S5712" s="11">
        <f t="shared" si="1115"/>
        <v>20263.300000000003</v>
      </c>
      <c r="T5712" s="11">
        <f t="shared" si="1122"/>
        <v>20263.300000000003</v>
      </c>
      <c r="U5712" s="11">
        <f t="shared" si="1123"/>
        <v>339.40000000000873</v>
      </c>
      <c r="V5712" s="11">
        <f t="shared" si="1124"/>
        <v>20263.300000000003</v>
      </c>
      <c r="W5712" s="12">
        <f t="shared" si="1125"/>
        <v>1</v>
      </c>
      <c r="X5712" s="11">
        <f t="shared" si="1126"/>
        <v>0</v>
      </c>
      <c r="Y5712" s="12">
        <f t="shared" si="1127"/>
        <v>0</v>
      </c>
      <c r="AG5712" s="61"/>
      <c r="AH5712" s="61"/>
      <c r="AI5712" s="61"/>
      <c r="AJ5712" s="61"/>
      <c r="AL5712" s="60"/>
    </row>
    <row r="5713" spans="1:38">
      <c r="A5713" s="1">
        <v>40410</v>
      </c>
      <c r="B5713" s="7" t="s">
        <v>64</v>
      </c>
      <c r="C5713" s="8" t="str">
        <f t="shared" si="1114"/>
        <v>Fri</v>
      </c>
      <c r="E5713" s="10">
        <v>0</v>
      </c>
      <c r="F5713" s="9">
        <v>5766.7</v>
      </c>
      <c r="G5713" s="9">
        <v>4825</v>
      </c>
      <c r="H5713" s="61">
        <v>6524.4</v>
      </c>
      <c r="I5713" s="9">
        <v>0</v>
      </c>
      <c r="J5713" s="9">
        <v>0</v>
      </c>
      <c r="K5713" s="9">
        <v>52974.7</v>
      </c>
      <c r="L5713" s="16">
        <v>0</v>
      </c>
      <c r="M5713" s="16">
        <v>0</v>
      </c>
      <c r="O5713" s="11">
        <f t="shared" si="1129"/>
        <v>70090.799999999988</v>
      </c>
      <c r="P5713" s="11">
        <v>50988</v>
      </c>
      <c r="Q5713" s="11">
        <f t="shared" si="1128"/>
        <v>1986.6999999999971</v>
      </c>
      <c r="S5713" s="11">
        <f t="shared" si="1115"/>
        <v>19102.799999999988</v>
      </c>
      <c r="T5713" s="11">
        <f t="shared" si="1122"/>
        <v>19102.799999999988</v>
      </c>
      <c r="U5713" s="11">
        <f t="shared" si="1123"/>
        <v>-1160.5000000000146</v>
      </c>
      <c r="V5713" s="11">
        <f t="shared" si="1124"/>
        <v>19102.799999999988</v>
      </c>
      <c r="W5713" s="12">
        <f t="shared" si="1125"/>
        <v>1</v>
      </c>
      <c r="X5713" s="11">
        <f t="shared" si="1126"/>
        <v>0</v>
      </c>
      <c r="Y5713" s="12">
        <f t="shared" si="1127"/>
        <v>0</v>
      </c>
      <c r="AG5713" s="61"/>
      <c r="AH5713" s="61"/>
      <c r="AI5713" s="61"/>
      <c r="AJ5713" s="61"/>
      <c r="AL5713" s="60"/>
    </row>
    <row r="5714" spans="1:38">
      <c r="A5714" s="1">
        <v>40411</v>
      </c>
      <c r="B5714" s="7" t="s">
        <v>64</v>
      </c>
      <c r="C5714" s="8" t="str">
        <f t="shared" ref="C5714:C5777" si="1130">IF(WEEKDAY(A5714)=1,"Sun",IF(WEEKDAY(A5714)=2,"Mon",IF(WEEKDAY(A5714)=3,"Tue",IF(WEEKDAY(A5714)=4,"Wed",IF(WEEKDAY(A5714)=5,"Thur",IF(WEEKDAY(A5714)=6,"Fri",IF(WEEKDAY(A5714)=7,"Sat")))))))</f>
        <v>Sat</v>
      </c>
      <c r="E5714" s="10">
        <v>0</v>
      </c>
      <c r="F5714" s="9">
        <v>5064.2</v>
      </c>
      <c r="G5714" s="9">
        <v>4523.8999999999996</v>
      </c>
      <c r="H5714" s="61">
        <v>5662.1</v>
      </c>
      <c r="I5714" s="9">
        <v>0</v>
      </c>
      <c r="J5714" s="9">
        <v>0</v>
      </c>
      <c r="K5714" s="9">
        <v>53598.6</v>
      </c>
      <c r="L5714" s="16">
        <v>0</v>
      </c>
      <c r="M5714" s="16">
        <v>0</v>
      </c>
      <c r="O5714" s="11">
        <f t="shared" si="1129"/>
        <v>68848.800000000003</v>
      </c>
      <c r="P5714" s="11">
        <v>51664</v>
      </c>
      <c r="Q5714" s="11">
        <f t="shared" si="1128"/>
        <v>1934.5999999999985</v>
      </c>
      <c r="S5714" s="11">
        <f t="shared" si="1115"/>
        <v>17184.800000000003</v>
      </c>
      <c r="T5714" s="11">
        <f t="shared" si="1122"/>
        <v>17184.800000000003</v>
      </c>
      <c r="U5714" s="11">
        <f t="shared" si="1123"/>
        <v>-1917.9999999999854</v>
      </c>
      <c r="V5714" s="11">
        <f t="shared" si="1124"/>
        <v>17184.800000000003</v>
      </c>
      <c r="W5714" s="12">
        <f t="shared" si="1125"/>
        <v>1</v>
      </c>
      <c r="X5714" s="11">
        <f t="shared" si="1126"/>
        <v>0</v>
      </c>
      <c r="Y5714" s="12">
        <f t="shared" si="1127"/>
        <v>0</v>
      </c>
      <c r="AG5714" s="61"/>
      <c r="AH5714" s="61"/>
      <c r="AI5714" s="61"/>
      <c r="AJ5714" s="61"/>
      <c r="AL5714" s="60"/>
    </row>
    <row r="5715" spans="1:38">
      <c r="A5715" s="1">
        <v>40412</v>
      </c>
      <c r="B5715" s="7" t="s">
        <v>64</v>
      </c>
      <c r="C5715" s="8" t="str">
        <f t="shared" si="1130"/>
        <v>Sun</v>
      </c>
      <c r="E5715" s="10">
        <v>0</v>
      </c>
      <c r="F5715" s="9">
        <v>5394.5</v>
      </c>
      <c r="G5715" s="9">
        <v>4587.5</v>
      </c>
      <c r="H5715" s="61">
        <v>5924</v>
      </c>
      <c r="I5715" s="9">
        <v>0</v>
      </c>
      <c r="J5715" s="9">
        <v>0</v>
      </c>
      <c r="K5715" s="9">
        <v>52460.2</v>
      </c>
      <c r="L5715" s="16">
        <v>0</v>
      </c>
      <c r="M5715" s="16">
        <v>0</v>
      </c>
      <c r="O5715" s="11">
        <f t="shared" si="1129"/>
        <v>68366.2</v>
      </c>
      <c r="P5715" s="11">
        <v>50567</v>
      </c>
      <c r="Q5715" s="11">
        <f t="shared" si="1128"/>
        <v>1893.1999999999971</v>
      </c>
      <c r="S5715" s="11">
        <f t="shared" si="1115"/>
        <v>17799.199999999997</v>
      </c>
      <c r="T5715" s="11">
        <f t="shared" si="1122"/>
        <v>17799.199999999997</v>
      </c>
      <c r="U5715" s="11">
        <f t="shared" si="1123"/>
        <v>614.39999999999418</v>
      </c>
      <c r="V5715" s="11">
        <f t="shared" si="1124"/>
        <v>17799.199999999997</v>
      </c>
      <c r="W5715" s="12">
        <f t="shared" si="1125"/>
        <v>1</v>
      </c>
      <c r="X5715" s="11">
        <f t="shared" si="1126"/>
        <v>0</v>
      </c>
      <c r="Y5715" s="12">
        <f t="shared" si="1127"/>
        <v>0</v>
      </c>
      <c r="AG5715" s="61"/>
      <c r="AH5715" s="61"/>
      <c r="AI5715" s="61"/>
      <c r="AJ5715" s="61"/>
      <c r="AL5715" s="60"/>
    </row>
    <row r="5716" spans="1:38">
      <c r="A5716" s="1">
        <v>40413</v>
      </c>
      <c r="B5716" s="7" t="s">
        <v>64</v>
      </c>
      <c r="C5716" s="8" t="str">
        <f t="shared" si="1130"/>
        <v>Mon</v>
      </c>
      <c r="E5716" s="10">
        <v>0</v>
      </c>
      <c r="F5716" s="9">
        <v>6028.1</v>
      </c>
      <c r="G5716" s="9">
        <v>5013.8</v>
      </c>
      <c r="H5716" s="61">
        <v>6878.7</v>
      </c>
      <c r="I5716" s="9">
        <v>0</v>
      </c>
      <c r="J5716" s="9">
        <v>0</v>
      </c>
      <c r="K5716" s="9">
        <v>42338</v>
      </c>
      <c r="L5716" s="16">
        <v>0</v>
      </c>
      <c r="M5716" s="16">
        <v>0</v>
      </c>
      <c r="O5716" s="11">
        <f t="shared" si="1129"/>
        <v>60258.600000000006</v>
      </c>
      <c r="P5716" s="11">
        <v>40204</v>
      </c>
      <c r="Q5716" s="11">
        <f t="shared" si="1128"/>
        <v>2134</v>
      </c>
      <c r="S5716" s="11">
        <f t="shared" si="1115"/>
        <v>20054.600000000006</v>
      </c>
      <c r="T5716" s="11">
        <f t="shared" si="1122"/>
        <v>20054.600000000006</v>
      </c>
      <c r="U5716" s="11">
        <f t="shared" si="1123"/>
        <v>2255.4000000000087</v>
      </c>
      <c r="V5716" s="11">
        <f t="shared" si="1124"/>
        <v>20054.600000000006</v>
      </c>
      <c r="W5716" s="12">
        <f t="shared" si="1125"/>
        <v>1</v>
      </c>
      <c r="X5716" s="11">
        <f t="shared" si="1126"/>
        <v>0</v>
      </c>
      <c r="Y5716" s="12">
        <f t="shared" si="1127"/>
        <v>0</v>
      </c>
      <c r="AG5716" s="61"/>
      <c r="AH5716" s="61"/>
      <c r="AI5716" s="61"/>
      <c r="AJ5716" s="61"/>
      <c r="AL5716" s="60"/>
    </row>
    <row r="5717" spans="1:38">
      <c r="A5717" s="1">
        <v>40414</v>
      </c>
      <c r="B5717" s="7" t="s">
        <v>64</v>
      </c>
      <c r="C5717" s="8" t="str">
        <f t="shared" si="1130"/>
        <v>Tue</v>
      </c>
      <c r="E5717" s="10">
        <v>0</v>
      </c>
      <c r="F5717" s="9">
        <v>6323.6</v>
      </c>
      <c r="G5717" s="9">
        <v>5176.6000000000004</v>
      </c>
      <c r="H5717" s="61">
        <v>7148.7</v>
      </c>
      <c r="I5717" s="9">
        <v>0</v>
      </c>
      <c r="J5717" s="9">
        <v>0</v>
      </c>
      <c r="K5717" s="9">
        <v>45940.6</v>
      </c>
      <c r="L5717" s="16">
        <v>0</v>
      </c>
      <c r="M5717" s="16">
        <v>0</v>
      </c>
      <c r="O5717" s="11">
        <f t="shared" si="1129"/>
        <v>64589.5</v>
      </c>
      <c r="P5717" s="11">
        <v>43669</v>
      </c>
      <c r="Q5717" s="11">
        <f t="shared" si="1128"/>
        <v>2271.5999999999985</v>
      </c>
      <c r="S5717" s="11">
        <f t="shared" si="1115"/>
        <v>20920.5</v>
      </c>
      <c r="T5717" s="11">
        <f t="shared" si="1122"/>
        <v>20920.5</v>
      </c>
      <c r="U5717" s="11">
        <f t="shared" si="1123"/>
        <v>865.89999999999418</v>
      </c>
      <c r="V5717" s="11">
        <f t="shared" si="1124"/>
        <v>20920.5</v>
      </c>
      <c r="W5717" s="12">
        <f t="shared" si="1125"/>
        <v>1</v>
      </c>
      <c r="X5717" s="11">
        <f t="shared" si="1126"/>
        <v>0</v>
      </c>
      <c r="Y5717" s="12">
        <f t="shared" si="1127"/>
        <v>0</v>
      </c>
      <c r="AG5717" s="61"/>
      <c r="AH5717" s="61"/>
      <c r="AI5717" s="61"/>
      <c r="AJ5717" s="61"/>
      <c r="AL5717" s="60"/>
    </row>
    <row r="5718" spans="1:38">
      <c r="A5718" s="1">
        <v>40415</v>
      </c>
      <c r="B5718" s="7" t="s">
        <v>64</v>
      </c>
      <c r="C5718" s="8" t="str">
        <f t="shared" si="1130"/>
        <v>Wed</v>
      </c>
      <c r="E5718" s="10">
        <v>0</v>
      </c>
      <c r="F5718" s="9">
        <v>6346.9</v>
      </c>
      <c r="G5718" s="9">
        <v>5096.8999999999996</v>
      </c>
      <c r="H5718" s="61">
        <v>7016</v>
      </c>
      <c r="I5718" s="9">
        <v>0</v>
      </c>
      <c r="J5718" s="9">
        <v>0</v>
      </c>
      <c r="K5718" s="9">
        <v>52913.2</v>
      </c>
      <c r="L5718" s="16">
        <v>0</v>
      </c>
      <c r="M5718" s="16">
        <v>0</v>
      </c>
      <c r="O5718" s="11">
        <f t="shared" si="1129"/>
        <v>71373</v>
      </c>
      <c r="P5718" s="11">
        <v>50435</v>
      </c>
      <c r="Q5718" s="11">
        <f t="shared" si="1128"/>
        <v>2478.1999999999971</v>
      </c>
      <c r="S5718" s="11">
        <f t="shared" si="1115"/>
        <v>20938</v>
      </c>
      <c r="T5718" s="11">
        <f t="shared" si="1122"/>
        <v>20938</v>
      </c>
      <c r="U5718" s="11">
        <f t="shared" si="1123"/>
        <v>17.5</v>
      </c>
      <c r="V5718" s="11">
        <f t="shared" si="1124"/>
        <v>20938</v>
      </c>
      <c r="W5718" s="12">
        <f t="shared" si="1125"/>
        <v>1</v>
      </c>
      <c r="X5718" s="11">
        <f t="shared" si="1126"/>
        <v>0</v>
      </c>
      <c r="Y5718" s="12">
        <f t="shared" si="1127"/>
        <v>0</v>
      </c>
      <c r="AG5718" s="61"/>
      <c r="AH5718" s="61"/>
      <c r="AI5718" s="61"/>
      <c r="AJ5718" s="61"/>
      <c r="AL5718" s="60"/>
    </row>
    <row r="5719" spans="1:38">
      <c r="A5719" s="1">
        <v>40416</v>
      </c>
      <c r="B5719" s="7" t="s">
        <v>64</v>
      </c>
      <c r="C5719" s="8" t="str">
        <f t="shared" si="1130"/>
        <v>Thur</v>
      </c>
      <c r="E5719" s="10">
        <v>0</v>
      </c>
      <c r="F5719" s="9">
        <v>6209.2</v>
      </c>
      <c r="G5719" s="9">
        <v>4982.1000000000004</v>
      </c>
      <c r="H5719" s="61">
        <v>6918.8</v>
      </c>
      <c r="I5719" s="9">
        <v>0</v>
      </c>
      <c r="J5719" s="9">
        <v>0</v>
      </c>
      <c r="K5719" s="9">
        <v>52743.5</v>
      </c>
      <c r="L5719" s="16">
        <v>0</v>
      </c>
      <c r="M5719" s="16">
        <v>0</v>
      </c>
      <c r="O5719" s="11">
        <f t="shared" si="1129"/>
        <v>70853.600000000006</v>
      </c>
      <c r="P5719" s="11">
        <v>50544</v>
      </c>
      <c r="Q5719" s="11">
        <f t="shared" si="1128"/>
        <v>2199.5</v>
      </c>
      <c r="S5719" s="11">
        <f t="shared" si="1115"/>
        <v>20309.600000000006</v>
      </c>
      <c r="T5719" s="11">
        <f t="shared" si="1122"/>
        <v>20309.600000000006</v>
      </c>
      <c r="U5719" s="11">
        <f t="shared" si="1123"/>
        <v>-628.39999999999418</v>
      </c>
      <c r="V5719" s="11">
        <f t="shared" si="1124"/>
        <v>20309.600000000006</v>
      </c>
      <c r="W5719" s="12">
        <f t="shared" si="1125"/>
        <v>1</v>
      </c>
      <c r="X5719" s="11">
        <f t="shared" si="1126"/>
        <v>0</v>
      </c>
      <c r="Y5719" s="12">
        <f t="shared" si="1127"/>
        <v>0</v>
      </c>
      <c r="AG5719" s="61"/>
      <c r="AH5719" s="61"/>
      <c r="AI5719" s="61"/>
      <c r="AJ5719" s="61"/>
      <c r="AL5719" s="60"/>
    </row>
    <row r="5720" spans="1:38">
      <c r="A5720" s="1">
        <v>40417</v>
      </c>
      <c r="B5720" s="7" t="s">
        <v>64</v>
      </c>
      <c r="C5720" s="8" t="str">
        <f t="shared" si="1130"/>
        <v>Fri</v>
      </c>
      <c r="E5720" s="10">
        <v>0</v>
      </c>
      <c r="F5720" s="9">
        <v>5845.9</v>
      </c>
      <c r="G5720" s="9">
        <v>4718.5</v>
      </c>
      <c r="H5720" s="61">
        <v>6550.6</v>
      </c>
      <c r="I5720" s="9">
        <v>0</v>
      </c>
      <c r="J5720" s="9">
        <v>0</v>
      </c>
      <c r="K5720" s="9">
        <v>51919.8</v>
      </c>
      <c r="L5720" s="16">
        <v>0</v>
      </c>
      <c r="M5720" s="16">
        <v>0</v>
      </c>
      <c r="O5720" s="11">
        <f t="shared" si="1129"/>
        <v>69034.8</v>
      </c>
      <c r="P5720" s="11">
        <v>49770</v>
      </c>
      <c r="Q5720" s="11">
        <f t="shared" si="1128"/>
        <v>2149.8000000000029</v>
      </c>
      <c r="S5720" s="11">
        <f t="shared" si="1115"/>
        <v>19264.800000000003</v>
      </c>
      <c r="T5720" s="11">
        <f t="shared" si="1122"/>
        <v>19264.800000000003</v>
      </c>
      <c r="U5720" s="11">
        <f t="shared" si="1123"/>
        <v>-1044.8000000000029</v>
      </c>
      <c r="V5720" s="11">
        <f t="shared" si="1124"/>
        <v>19264.800000000003</v>
      </c>
      <c r="W5720" s="12">
        <f t="shared" si="1125"/>
        <v>1</v>
      </c>
      <c r="X5720" s="11">
        <f t="shared" si="1126"/>
        <v>0</v>
      </c>
      <c r="Y5720" s="12">
        <f t="shared" si="1127"/>
        <v>0</v>
      </c>
      <c r="AG5720" s="61"/>
      <c r="AH5720" s="61"/>
      <c r="AI5720" s="61"/>
      <c r="AJ5720" s="61"/>
      <c r="AL5720" s="60"/>
    </row>
    <row r="5721" spans="1:38">
      <c r="A5721" s="1">
        <v>40418</v>
      </c>
      <c r="B5721" s="7" t="s">
        <v>64</v>
      </c>
      <c r="C5721" s="8" t="str">
        <f t="shared" si="1130"/>
        <v>Sat</v>
      </c>
      <c r="E5721" s="10">
        <v>0</v>
      </c>
      <c r="F5721" s="9">
        <v>5382.3</v>
      </c>
      <c r="G5721" s="9">
        <v>4371.3</v>
      </c>
      <c r="H5721" s="61">
        <v>5871</v>
      </c>
      <c r="I5721" s="9">
        <v>0</v>
      </c>
      <c r="J5721" s="9">
        <v>0</v>
      </c>
      <c r="K5721" s="9">
        <v>52228.7</v>
      </c>
      <c r="L5721" s="16">
        <v>0</v>
      </c>
      <c r="M5721" s="16">
        <v>0</v>
      </c>
      <c r="O5721" s="11">
        <f t="shared" si="1129"/>
        <v>67853.3</v>
      </c>
      <c r="P5721" s="11">
        <v>50166</v>
      </c>
      <c r="Q5721" s="11">
        <f t="shared" si="1128"/>
        <v>2062.6999999999971</v>
      </c>
      <c r="S5721" s="11">
        <f t="shared" si="1115"/>
        <v>17687.300000000003</v>
      </c>
      <c r="T5721" s="11">
        <f t="shared" si="1122"/>
        <v>17687.300000000003</v>
      </c>
      <c r="U5721" s="11">
        <f t="shared" si="1123"/>
        <v>-1577.5</v>
      </c>
      <c r="V5721" s="11">
        <f t="shared" si="1124"/>
        <v>17687.300000000003</v>
      </c>
      <c r="W5721" s="12">
        <f t="shared" si="1125"/>
        <v>1</v>
      </c>
      <c r="X5721" s="11">
        <f t="shared" si="1126"/>
        <v>0</v>
      </c>
      <c r="Y5721" s="12">
        <f t="shared" si="1127"/>
        <v>0</v>
      </c>
      <c r="AG5721" s="61"/>
      <c r="AH5721" s="61"/>
      <c r="AI5721" s="61"/>
      <c r="AJ5721" s="61"/>
      <c r="AL5721" s="60"/>
    </row>
    <row r="5722" spans="1:38">
      <c r="A5722" s="1">
        <v>40419</v>
      </c>
      <c r="B5722" s="7" t="s">
        <v>64</v>
      </c>
      <c r="C5722" s="8" t="str">
        <f t="shared" si="1130"/>
        <v>Sun</v>
      </c>
      <c r="E5722" s="10">
        <v>0</v>
      </c>
      <c r="F5722" s="9">
        <v>5552.4</v>
      </c>
      <c r="G5722" s="9">
        <v>4463.3</v>
      </c>
      <c r="H5722" s="61">
        <v>6058.1</v>
      </c>
      <c r="I5722" s="9">
        <v>0</v>
      </c>
      <c r="J5722" s="9">
        <v>0</v>
      </c>
      <c r="K5722" s="9">
        <v>52666.3</v>
      </c>
      <c r="L5722" s="16">
        <v>0</v>
      </c>
      <c r="M5722" s="16">
        <v>0</v>
      </c>
      <c r="O5722" s="11">
        <f t="shared" si="1129"/>
        <v>68740.100000000006</v>
      </c>
      <c r="P5722" s="11">
        <v>50778</v>
      </c>
      <c r="Q5722" s="11">
        <f t="shared" si="1128"/>
        <v>1888.3000000000029</v>
      </c>
      <c r="S5722" s="11">
        <f t="shared" si="1115"/>
        <v>17962.100000000006</v>
      </c>
      <c r="T5722" s="11">
        <f t="shared" si="1122"/>
        <v>17962.100000000006</v>
      </c>
      <c r="U5722" s="11">
        <f t="shared" si="1123"/>
        <v>274.80000000000291</v>
      </c>
      <c r="V5722" s="11">
        <f t="shared" si="1124"/>
        <v>17962.100000000006</v>
      </c>
      <c r="W5722" s="12">
        <f t="shared" si="1125"/>
        <v>1</v>
      </c>
      <c r="X5722" s="11">
        <f t="shared" si="1126"/>
        <v>0</v>
      </c>
      <c r="Y5722" s="12">
        <f t="shared" si="1127"/>
        <v>0</v>
      </c>
      <c r="AG5722" s="61"/>
      <c r="AH5722" s="61"/>
      <c r="AI5722" s="61"/>
      <c r="AJ5722" s="61"/>
      <c r="AL5722" s="60"/>
    </row>
    <row r="5723" spans="1:38">
      <c r="A5723" s="1">
        <v>40420</v>
      </c>
      <c r="B5723" s="7" t="s">
        <v>64</v>
      </c>
      <c r="C5723" s="8" t="str">
        <f t="shared" si="1130"/>
        <v>Mon</v>
      </c>
      <c r="E5723" s="10">
        <v>0</v>
      </c>
      <c r="F5723" s="9">
        <v>5858.5</v>
      </c>
      <c r="G5723" s="9">
        <v>4832.3</v>
      </c>
      <c r="H5723" s="61">
        <v>6544.8</v>
      </c>
      <c r="I5723" s="9">
        <v>0</v>
      </c>
      <c r="J5723" s="9">
        <v>0</v>
      </c>
      <c r="K5723" s="9">
        <v>51563</v>
      </c>
      <c r="L5723" s="16">
        <v>0</v>
      </c>
      <c r="M5723" s="16">
        <v>0</v>
      </c>
      <c r="O5723" s="11">
        <f t="shared" si="1129"/>
        <v>68798.600000000006</v>
      </c>
      <c r="P5723" s="11">
        <v>49431</v>
      </c>
      <c r="Q5723" s="11">
        <f t="shared" si="1128"/>
        <v>2132</v>
      </c>
      <c r="S5723" s="11">
        <f t="shared" si="1115"/>
        <v>19367.600000000006</v>
      </c>
      <c r="T5723" s="11">
        <f t="shared" si="1122"/>
        <v>19367.600000000006</v>
      </c>
      <c r="U5723" s="11">
        <f t="shared" si="1123"/>
        <v>1405.5</v>
      </c>
      <c r="V5723" s="11">
        <f t="shared" si="1124"/>
        <v>19367.600000000006</v>
      </c>
      <c r="W5723" s="12">
        <f t="shared" si="1125"/>
        <v>1</v>
      </c>
      <c r="X5723" s="11">
        <f t="shared" si="1126"/>
        <v>0</v>
      </c>
      <c r="Y5723" s="12">
        <f t="shared" si="1127"/>
        <v>0</v>
      </c>
      <c r="AG5723" s="61"/>
      <c r="AH5723" s="61"/>
      <c r="AI5723" s="61"/>
      <c r="AJ5723" s="61"/>
      <c r="AL5723" s="60"/>
    </row>
    <row r="5724" spans="1:38">
      <c r="A5724" s="1">
        <v>40421</v>
      </c>
      <c r="B5724" s="7" t="s">
        <v>64</v>
      </c>
      <c r="C5724" s="8" t="str">
        <f t="shared" si="1130"/>
        <v>Tue</v>
      </c>
      <c r="E5724" s="10">
        <v>0</v>
      </c>
      <c r="F5724" s="9">
        <v>5839.6</v>
      </c>
      <c r="G5724" s="9">
        <v>4821.5</v>
      </c>
      <c r="H5724" s="61">
        <v>6518.9</v>
      </c>
      <c r="I5724" s="9">
        <v>0</v>
      </c>
      <c r="J5724" s="9">
        <v>0</v>
      </c>
      <c r="K5724" s="9">
        <v>51621.1</v>
      </c>
      <c r="L5724" s="16">
        <v>0</v>
      </c>
      <c r="M5724" s="16">
        <v>0</v>
      </c>
      <c r="O5724" s="11">
        <f t="shared" si="1129"/>
        <v>68801.100000000006</v>
      </c>
      <c r="P5724" s="11">
        <v>49414</v>
      </c>
      <c r="Q5724" s="11">
        <f t="shared" si="1128"/>
        <v>2207.0999999999985</v>
      </c>
      <c r="S5724" s="11">
        <f t="shared" si="1115"/>
        <v>19387.100000000006</v>
      </c>
      <c r="T5724" s="11">
        <f t="shared" si="1122"/>
        <v>19387.100000000006</v>
      </c>
      <c r="U5724" s="11">
        <f t="shared" si="1123"/>
        <v>19.5</v>
      </c>
      <c r="V5724" s="11">
        <f t="shared" si="1124"/>
        <v>19387.100000000006</v>
      </c>
      <c r="W5724" s="12">
        <f t="shared" si="1125"/>
        <v>1</v>
      </c>
      <c r="X5724" s="11">
        <f t="shared" si="1126"/>
        <v>0</v>
      </c>
      <c r="Y5724" s="12">
        <f t="shared" si="1127"/>
        <v>0</v>
      </c>
      <c r="AG5724" s="61"/>
      <c r="AH5724" s="61"/>
      <c r="AI5724" s="61"/>
      <c r="AJ5724" s="61"/>
      <c r="AL5724" s="60"/>
    </row>
    <row r="5725" spans="1:38">
      <c r="A5725" s="1">
        <v>40422</v>
      </c>
      <c r="B5725" s="7" t="s">
        <v>65</v>
      </c>
      <c r="C5725" s="8" t="str">
        <f t="shared" si="1130"/>
        <v>Wed</v>
      </c>
      <c r="E5725" s="10">
        <v>0</v>
      </c>
      <c r="F5725" s="9">
        <v>5844.6</v>
      </c>
      <c r="G5725" s="9">
        <v>4857.8999999999996</v>
      </c>
      <c r="H5725" s="61">
        <v>6675.6</v>
      </c>
      <c r="I5725" s="9">
        <v>0</v>
      </c>
      <c r="J5725" s="9">
        <v>0</v>
      </c>
      <c r="K5725" s="9">
        <v>52973.599999999999</v>
      </c>
      <c r="L5725" s="16">
        <v>0</v>
      </c>
      <c r="M5725" s="16">
        <v>0</v>
      </c>
      <c r="O5725" s="11">
        <f t="shared" ref="O5725:O5754" si="1131">SUM(F5725:M5725)</f>
        <v>70351.7</v>
      </c>
      <c r="P5725" s="11">
        <v>50949</v>
      </c>
      <c r="Q5725" s="11">
        <f t="shared" ref="Q5725:Q5754" si="1132">K5725-P5725</f>
        <v>2024.5999999999985</v>
      </c>
      <c r="S5725" s="11">
        <f t="shared" ref="S5725:S5754" si="1133">O5725-P5725</f>
        <v>19402.699999999997</v>
      </c>
      <c r="T5725" s="11">
        <f t="shared" ref="T5725:T5754" si="1134">SUM(L5725:M5725,V5725)</f>
        <v>19402.699999999997</v>
      </c>
      <c r="U5725" s="11">
        <f t="shared" ref="U5725:U5754" si="1135">S5725-S5724</f>
        <v>15.599999999991269</v>
      </c>
      <c r="V5725" s="11">
        <f t="shared" ref="V5725:V5754" si="1136">SUM(F5725:K5725)-P5725</f>
        <v>19402.699999999997</v>
      </c>
      <c r="W5725" s="12">
        <f t="shared" ref="W5725:W5754" si="1137">V5725/S5725</f>
        <v>1</v>
      </c>
      <c r="X5725" s="11">
        <f t="shared" ref="X5725:X5754" si="1138">SUM(L5725:M5725)</f>
        <v>0</v>
      </c>
      <c r="Y5725" s="12">
        <f t="shared" ref="Y5725:Y5754" si="1139">X5725/S5725</f>
        <v>0</v>
      </c>
      <c r="AH5725" s="61"/>
      <c r="AI5725" s="61"/>
      <c r="AJ5725" s="61"/>
      <c r="AL5725" s="60"/>
    </row>
    <row r="5726" spans="1:38">
      <c r="A5726" s="1">
        <v>40423</v>
      </c>
      <c r="B5726" s="7" t="s">
        <v>65</v>
      </c>
      <c r="C5726" s="8" t="str">
        <f t="shared" si="1130"/>
        <v>Thur</v>
      </c>
      <c r="E5726" s="10">
        <v>0</v>
      </c>
      <c r="F5726" s="9">
        <v>5725.3</v>
      </c>
      <c r="G5726" s="9">
        <v>4757.3</v>
      </c>
      <c r="H5726" s="61">
        <v>6545.9</v>
      </c>
      <c r="I5726" s="9">
        <v>0</v>
      </c>
      <c r="J5726" s="9">
        <v>0</v>
      </c>
      <c r="K5726" s="9">
        <v>52640.7</v>
      </c>
      <c r="L5726" s="16">
        <v>0</v>
      </c>
      <c r="M5726" s="16">
        <v>0</v>
      </c>
      <c r="O5726" s="11">
        <f t="shared" si="1131"/>
        <v>69669.2</v>
      </c>
      <c r="P5726" s="11">
        <v>50588</v>
      </c>
      <c r="Q5726" s="11">
        <f t="shared" si="1132"/>
        <v>2052.6999999999971</v>
      </c>
      <c r="S5726" s="11">
        <f t="shared" si="1133"/>
        <v>19081.199999999997</v>
      </c>
      <c r="T5726" s="11">
        <f t="shared" si="1134"/>
        <v>19081.199999999997</v>
      </c>
      <c r="U5726" s="11">
        <f t="shared" si="1135"/>
        <v>-321.5</v>
      </c>
      <c r="V5726" s="11">
        <f t="shared" si="1136"/>
        <v>19081.199999999997</v>
      </c>
      <c r="W5726" s="12">
        <f t="shared" si="1137"/>
        <v>1</v>
      </c>
      <c r="X5726" s="11">
        <f t="shared" si="1138"/>
        <v>0</v>
      </c>
      <c r="Y5726" s="12">
        <f t="shared" si="1139"/>
        <v>0</v>
      </c>
      <c r="AH5726" s="61"/>
      <c r="AI5726" s="61"/>
      <c r="AJ5726" s="61"/>
      <c r="AL5726" s="60"/>
    </row>
    <row r="5727" spans="1:38">
      <c r="A5727" s="1">
        <v>40424</v>
      </c>
      <c r="B5727" s="7" t="s">
        <v>65</v>
      </c>
      <c r="C5727" s="8" t="str">
        <f t="shared" si="1130"/>
        <v>Fri</v>
      </c>
      <c r="E5727" s="10">
        <v>0</v>
      </c>
      <c r="F5727" s="9">
        <v>5477.8</v>
      </c>
      <c r="G5727" s="9">
        <v>4514.3999999999996</v>
      </c>
      <c r="H5727" s="61">
        <v>6221.4</v>
      </c>
      <c r="I5727" s="9">
        <v>0</v>
      </c>
      <c r="J5727" s="9">
        <v>0</v>
      </c>
      <c r="K5727" s="9">
        <v>34373.4</v>
      </c>
      <c r="L5727" s="16">
        <v>0</v>
      </c>
      <c r="M5727" s="16">
        <v>0</v>
      </c>
      <c r="O5727" s="11">
        <f t="shared" si="1131"/>
        <v>50587</v>
      </c>
      <c r="P5727" s="11">
        <v>32292</v>
      </c>
      <c r="Q5727" s="11">
        <f t="shared" si="1132"/>
        <v>2081.4000000000015</v>
      </c>
      <c r="S5727" s="11">
        <f t="shared" si="1133"/>
        <v>18295</v>
      </c>
      <c r="T5727" s="11">
        <f t="shared" si="1134"/>
        <v>18295</v>
      </c>
      <c r="U5727" s="11">
        <f t="shared" si="1135"/>
        <v>-786.19999999999709</v>
      </c>
      <c r="V5727" s="11">
        <f t="shared" si="1136"/>
        <v>18295</v>
      </c>
      <c r="W5727" s="12">
        <f t="shared" si="1137"/>
        <v>1</v>
      </c>
      <c r="X5727" s="11">
        <f t="shared" si="1138"/>
        <v>0</v>
      </c>
      <c r="Y5727" s="12">
        <f t="shared" si="1139"/>
        <v>0</v>
      </c>
      <c r="AH5727" s="61"/>
      <c r="AI5727" s="61"/>
      <c r="AJ5727" s="61"/>
      <c r="AL5727" s="60"/>
    </row>
    <row r="5728" spans="1:38">
      <c r="A5728" s="1">
        <v>40425</v>
      </c>
      <c r="B5728" s="7" t="s">
        <v>65</v>
      </c>
      <c r="C5728" s="8" t="str">
        <f t="shared" si="1130"/>
        <v>Sat</v>
      </c>
      <c r="E5728" s="10">
        <v>0</v>
      </c>
      <c r="F5728" s="9">
        <v>4997.1000000000004</v>
      </c>
      <c r="G5728" s="9">
        <v>4283.6000000000004</v>
      </c>
      <c r="H5728" s="61">
        <v>5262.2</v>
      </c>
      <c r="I5728" s="9">
        <v>0</v>
      </c>
      <c r="J5728" s="9">
        <v>0</v>
      </c>
      <c r="K5728" s="9">
        <v>2378.6999999999998</v>
      </c>
      <c r="L5728" s="16">
        <v>0</v>
      </c>
      <c r="M5728" s="16">
        <v>0</v>
      </c>
      <c r="O5728" s="11">
        <f t="shared" si="1131"/>
        <v>16921.600000000002</v>
      </c>
      <c r="P5728" s="11">
        <v>0</v>
      </c>
      <c r="Q5728" s="11">
        <f t="shared" si="1132"/>
        <v>2378.6999999999998</v>
      </c>
      <c r="S5728" s="11">
        <f t="shared" si="1133"/>
        <v>16921.600000000002</v>
      </c>
      <c r="T5728" s="11">
        <f t="shared" si="1134"/>
        <v>16921.600000000002</v>
      </c>
      <c r="U5728" s="11">
        <f t="shared" si="1135"/>
        <v>-1373.3999999999978</v>
      </c>
      <c r="V5728" s="11">
        <f t="shared" si="1136"/>
        <v>16921.600000000002</v>
      </c>
      <c r="W5728" s="12">
        <f t="shared" si="1137"/>
        <v>1</v>
      </c>
      <c r="X5728" s="11">
        <f t="shared" si="1138"/>
        <v>0</v>
      </c>
      <c r="Y5728" s="12">
        <f t="shared" si="1139"/>
        <v>0</v>
      </c>
      <c r="AH5728" s="61"/>
      <c r="AI5728" s="61"/>
      <c r="AJ5728" s="61"/>
      <c r="AL5728" s="60"/>
    </row>
    <row r="5729" spans="1:38">
      <c r="A5729" s="1">
        <v>40426</v>
      </c>
      <c r="B5729" s="7" t="s">
        <v>65</v>
      </c>
      <c r="C5729" s="8" t="str">
        <f t="shared" si="1130"/>
        <v>Sun</v>
      </c>
      <c r="E5729" s="10">
        <v>0</v>
      </c>
      <c r="F5729" s="9">
        <v>5029.7</v>
      </c>
      <c r="G5729" s="9">
        <v>4290.6000000000004</v>
      </c>
      <c r="H5729" s="61">
        <v>5186.3999999999996</v>
      </c>
      <c r="I5729" s="9">
        <v>0</v>
      </c>
      <c r="J5729" s="9">
        <v>0</v>
      </c>
      <c r="K5729" s="9">
        <v>3783.5</v>
      </c>
      <c r="L5729" s="16">
        <v>0</v>
      </c>
      <c r="M5729" s="16">
        <v>0</v>
      </c>
      <c r="O5729" s="11">
        <f t="shared" si="1131"/>
        <v>18290.199999999997</v>
      </c>
      <c r="P5729" s="11">
        <v>1500</v>
      </c>
      <c r="Q5729" s="11">
        <f t="shared" si="1132"/>
        <v>2283.5</v>
      </c>
      <c r="S5729" s="11">
        <f t="shared" si="1133"/>
        <v>16790.199999999997</v>
      </c>
      <c r="T5729" s="11">
        <f t="shared" si="1134"/>
        <v>16790.199999999997</v>
      </c>
      <c r="U5729" s="11">
        <f t="shared" si="1135"/>
        <v>-131.40000000000509</v>
      </c>
      <c r="V5729" s="11">
        <f t="shared" si="1136"/>
        <v>16790.199999999997</v>
      </c>
      <c r="W5729" s="12">
        <f t="shared" si="1137"/>
        <v>1</v>
      </c>
      <c r="X5729" s="11">
        <f t="shared" si="1138"/>
        <v>0</v>
      </c>
      <c r="Y5729" s="12">
        <f t="shared" si="1139"/>
        <v>0</v>
      </c>
      <c r="AH5729" s="61"/>
      <c r="AI5729" s="61"/>
      <c r="AJ5729" s="61"/>
      <c r="AL5729" s="60"/>
    </row>
    <row r="5730" spans="1:38">
      <c r="A5730" s="1">
        <v>40427</v>
      </c>
      <c r="B5730" s="7" t="s">
        <v>65</v>
      </c>
      <c r="C5730" s="8" t="str">
        <f t="shared" si="1130"/>
        <v>Mon</v>
      </c>
      <c r="E5730" s="10">
        <v>0</v>
      </c>
      <c r="F5730" s="9">
        <v>5638.3</v>
      </c>
      <c r="G5730" s="9">
        <v>4567</v>
      </c>
      <c r="H5730" s="61">
        <v>5866.2</v>
      </c>
      <c r="I5730" s="9">
        <v>0</v>
      </c>
      <c r="J5730" s="9">
        <v>0</v>
      </c>
      <c r="K5730" s="9">
        <v>29506.5</v>
      </c>
      <c r="L5730" s="16">
        <v>0</v>
      </c>
      <c r="M5730" s="16">
        <v>0</v>
      </c>
      <c r="O5730" s="11">
        <f t="shared" si="1131"/>
        <v>45578</v>
      </c>
      <c r="P5730" s="11">
        <v>27532</v>
      </c>
      <c r="Q5730" s="11">
        <f t="shared" si="1132"/>
        <v>1974.5</v>
      </c>
      <c r="S5730" s="11">
        <f t="shared" si="1133"/>
        <v>18046</v>
      </c>
      <c r="T5730" s="11">
        <f t="shared" si="1134"/>
        <v>18046</v>
      </c>
      <c r="U5730" s="11">
        <f t="shared" si="1135"/>
        <v>1255.8000000000029</v>
      </c>
      <c r="V5730" s="11">
        <f t="shared" si="1136"/>
        <v>18046</v>
      </c>
      <c r="W5730" s="12">
        <f t="shared" si="1137"/>
        <v>1</v>
      </c>
      <c r="X5730" s="11">
        <f t="shared" si="1138"/>
        <v>0</v>
      </c>
      <c r="Y5730" s="12">
        <f t="shared" si="1139"/>
        <v>0</v>
      </c>
      <c r="AH5730" s="61"/>
      <c r="AI5730" s="61"/>
      <c r="AJ5730" s="61"/>
      <c r="AL5730" s="60"/>
    </row>
    <row r="5731" spans="1:38">
      <c r="A5731" s="1">
        <v>40428</v>
      </c>
      <c r="B5731" s="7" t="s">
        <v>65</v>
      </c>
      <c r="C5731" s="8" t="str">
        <f t="shared" si="1130"/>
        <v>Tue</v>
      </c>
      <c r="E5731" s="10">
        <v>0</v>
      </c>
      <c r="F5731" s="9">
        <v>5773.9</v>
      </c>
      <c r="G5731" s="9">
        <v>4943.6000000000004</v>
      </c>
      <c r="H5731" s="61">
        <v>6741.5</v>
      </c>
      <c r="I5731" s="9">
        <v>0</v>
      </c>
      <c r="J5731" s="9">
        <v>0</v>
      </c>
      <c r="K5731" s="9">
        <v>51654.8</v>
      </c>
      <c r="L5731" s="16">
        <v>0</v>
      </c>
      <c r="M5731" s="16">
        <v>0</v>
      </c>
      <c r="O5731" s="11">
        <f t="shared" si="1131"/>
        <v>69113.8</v>
      </c>
      <c r="P5731" s="11">
        <v>50140</v>
      </c>
      <c r="Q5731" s="11">
        <f t="shared" si="1132"/>
        <v>1514.8000000000029</v>
      </c>
      <c r="S5731" s="11">
        <f t="shared" si="1133"/>
        <v>18973.800000000003</v>
      </c>
      <c r="T5731" s="11">
        <f t="shared" si="1134"/>
        <v>18973.800000000003</v>
      </c>
      <c r="U5731" s="11">
        <f t="shared" si="1135"/>
        <v>927.80000000000291</v>
      </c>
      <c r="V5731" s="11">
        <f t="shared" si="1136"/>
        <v>18973.800000000003</v>
      </c>
      <c r="W5731" s="12">
        <f t="shared" si="1137"/>
        <v>1</v>
      </c>
      <c r="X5731" s="11">
        <f t="shared" si="1138"/>
        <v>0</v>
      </c>
      <c r="Y5731" s="12">
        <f t="shared" si="1139"/>
        <v>0</v>
      </c>
      <c r="AH5731" s="61"/>
      <c r="AI5731" s="61"/>
      <c r="AJ5731" s="61"/>
      <c r="AL5731" s="60"/>
    </row>
    <row r="5732" spans="1:38">
      <c r="A5732" s="1">
        <v>40429</v>
      </c>
      <c r="B5732" s="7" t="s">
        <v>65</v>
      </c>
      <c r="C5732" s="8" t="str">
        <f t="shared" si="1130"/>
        <v>Wed</v>
      </c>
      <c r="E5732" s="10">
        <v>0</v>
      </c>
      <c r="F5732" s="9">
        <v>6205.2</v>
      </c>
      <c r="G5732" s="9">
        <v>5047.6000000000004</v>
      </c>
      <c r="H5732" s="61">
        <v>6875.7</v>
      </c>
      <c r="I5732" s="9">
        <v>0</v>
      </c>
      <c r="J5732" s="9">
        <v>0</v>
      </c>
      <c r="K5732" s="9">
        <v>51478.1</v>
      </c>
      <c r="L5732" s="16">
        <v>0</v>
      </c>
      <c r="M5732" s="16">
        <v>0</v>
      </c>
      <c r="O5732" s="11">
        <f t="shared" si="1131"/>
        <v>69606.600000000006</v>
      </c>
      <c r="P5732" s="11">
        <v>49354</v>
      </c>
      <c r="Q5732" s="11">
        <f t="shared" si="1132"/>
        <v>2124.0999999999985</v>
      </c>
      <c r="S5732" s="11">
        <f t="shared" si="1133"/>
        <v>20252.600000000006</v>
      </c>
      <c r="T5732" s="11">
        <f t="shared" si="1134"/>
        <v>20252.600000000006</v>
      </c>
      <c r="U5732" s="11">
        <f t="shared" si="1135"/>
        <v>1278.8000000000029</v>
      </c>
      <c r="V5732" s="11">
        <f t="shared" si="1136"/>
        <v>20252.600000000006</v>
      </c>
      <c r="W5732" s="12">
        <f t="shared" si="1137"/>
        <v>1</v>
      </c>
      <c r="X5732" s="11">
        <f t="shared" si="1138"/>
        <v>0</v>
      </c>
      <c r="Y5732" s="12">
        <f t="shared" si="1139"/>
        <v>0</v>
      </c>
      <c r="AH5732" s="61"/>
      <c r="AI5732" s="61"/>
      <c r="AJ5732" s="61"/>
      <c r="AL5732" s="60"/>
    </row>
    <row r="5733" spans="1:38">
      <c r="A5733" s="1">
        <v>40430</v>
      </c>
      <c r="B5733" s="7" t="s">
        <v>65</v>
      </c>
      <c r="C5733" s="8" t="str">
        <f t="shared" si="1130"/>
        <v>Thur</v>
      </c>
      <c r="E5733" s="10">
        <v>0</v>
      </c>
      <c r="F5733" s="9">
        <v>6598.3</v>
      </c>
      <c r="G5733" s="9">
        <v>5182</v>
      </c>
      <c r="H5733" s="61">
        <v>6985.4</v>
      </c>
      <c r="I5733" s="9">
        <v>0</v>
      </c>
      <c r="J5733" s="9">
        <v>0</v>
      </c>
      <c r="K5733" s="9">
        <v>26347.599999999999</v>
      </c>
      <c r="L5733" s="16">
        <v>0</v>
      </c>
      <c r="M5733" s="16">
        <v>0</v>
      </c>
      <c r="O5733" s="11">
        <f t="shared" si="1131"/>
        <v>45113.299999999996</v>
      </c>
      <c r="P5733" s="11">
        <v>23992</v>
      </c>
      <c r="Q5733" s="11">
        <f t="shared" si="1132"/>
        <v>2355.5999999999985</v>
      </c>
      <c r="S5733" s="11">
        <f t="shared" si="1133"/>
        <v>21121.299999999996</v>
      </c>
      <c r="T5733" s="11">
        <f t="shared" si="1134"/>
        <v>21121.299999999996</v>
      </c>
      <c r="U5733" s="11">
        <f t="shared" si="1135"/>
        <v>868.69999999998981</v>
      </c>
      <c r="V5733" s="11">
        <f t="shared" si="1136"/>
        <v>21121.299999999996</v>
      </c>
      <c r="W5733" s="12">
        <f t="shared" si="1137"/>
        <v>1</v>
      </c>
      <c r="X5733" s="11">
        <f t="shared" si="1138"/>
        <v>0</v>
      </c>
      <c r="Y5733" s="12">
        <f t="shared" si="1139"/>
        <v>0</v>
      </c>
      <c r="AH5733" s="61"/>
      <c r="AI5733" s="61"/>
      <c r="AJ5733" s="61"/>
      <c r="AL5733" s="60"/>
    </row>
    <row r="5734" spans="1:38">
      <c r="A5734" s="1">
        <v>40431</v>
      </c>
      <c r="B5734" s="7" t="s">
        <v>65</v>
      </c>
      <c r="C5734" s="8" t="str">
        <f t="shared" si="1130"/>
        <v>Fri</v>
      </c>
      <c r="E5734" s="10">
        <v>0</v>
      </c>
      <c r="F5734" s="9">
        <v>6326.9</v>
      </c>
      <c r="G5734" s="9">
        <v>5093.7</v>
      </c>
      <c r="H5734" s="61">
        <v>6771.4</v>
      </c>
      <c r="I5734" s="9">
        <v>0</v>
      </c>
      <c r="J5734" s="9">
        <v>0</v>
      </c>
      <c r="K5734" s="9">
        <v>2314.1999999999998</v>
      </c>
      <c r="L5734" s="16">
        <v>0</v>
      </c>
      <c r="M5734" s="16">
        <v>0</v>
      </c>
      <c r="O5734" s="11">
        <f t="shared" si="1131"/>
        <v>20506.2</v>
      </c>
      <c r="P5734" s="11">
        <v>0</v>
      </c>
      <c r="Q5734" s="11">
        <f t="shared" si="1132"/>
        <v>2314.1999999999998</v>
      </c>
      <c r="S5734" s="11">
        <f t="shared" si="1133"/>
        <v>20506.2</v>
      </c>
      <c r="T5734" s="11">
        <f t="shared" si="1134"/>
        <v>20506.2</v>
      </c>
      <c r="U5734" s="11">
        <f t="shared" si="1135"/>
        <v>-615.09999999999491</v>
      </c>
      <c r="V5734" s="11">
        <f t="shared" si="1136"/>
        <v>20506.2</v>
      </c>
      <c r="W5734" s="12">
        <f t="shared" si="1137"/>
        <v>1</v>
      </c>
      <c r="X5734" s="11">
        <f t="shared" si="1138"/>
        <v>0</v>
      </c>
      <c r="Y5734" s="12">
        <f t="shared" si="1139"/>
        <v>0</v>
      </c>
      <c r="AH5734" s="61"/>
      <c r="AI5734" s="61"/>
      <c r="AJ5734" s="61"/>
      <c r="AL5734" s="60"/>
    </row>
    <row r="5735" spans="1:38">
      <c r="A5735" s="1">
        <v>40432</v>
      </c>
      <c r="B5735" s="7" t="s">
        <v>65</v>
      </c>
      <c r="C5735" s="8" t="str">
        <f t="shared" si="1130"/>
        <v>Sat</v>
      </c>
      <c r="E5735" s="10">
        <v>0</v>
      </c>
      <c r="F5735" s="9">
        <v>5674.7</v>
      </c>
      <c r="G5735" s="9">
        <v>4784.1000000000004</v>
      </c>
      <c r="H5735" s="61">
        <v>5989.1</v>
      </c>
      <c r="I5735" s="9">
        <v>0</v>
      </c>
      <c r="J5735" s="9">
        <v>0</v>
      </c>
      <c r="K5735" s="9">
        <v>2111.3000000000002</v>
      </c>
      <c r="L5735" s="16">
        <v>0</v>
      </c>
      <c r="M5735" s="16">
        <v>0</v>
      </c>
      <c r="O5735" s="11">
        <f t="shared" si="1131"/>
        <v>18559.2</v>
      </c>
      <c r="P5735" s="11">
        <v>0</v>
      </c>
      <c r="Q5735" s="11">
        <f t="shared" si="1132"/>
        <v>2111.3000000000002</v>
      </c>
      <c r="S5735" s="11">
        <f t="shared" si="1133"/>
        <v>18559.2</v>
      </c>
      <c r="T5735" s="11">
        <f t="shared" si="1134"/>
        <v>18559.2</v>
      </c>
      <c r="U5735" s="11">
        <f t="shared" si="1135"/>
        <v>-1947</v>
      </c>
      <c r="V5735" s="11">
        <f t="shared" si="1136"/>
        <v>18559.2</v>
      </c>
      <c r="W5735" s="12">
        <f t="shared" si="1137"/>
        <v>1</v>
      </c>
      <c r="X5735" s="11">
        <f t="shared" si="1138"/>
        <v>0</v>
      </c>
      <c r="Y5735" s="12">
        <f t="shared" si="1139"/>
        <v>0</v>
      </c>
      <c r="AH5735" s="61"/>
      <c r="AI5735" s="61"/>
      <c r="AJ5735" s="61"/>
      <c r="AL5735" s="60"/>
    </row>
    <row r="5736" spans="1:38">
      <c r="A5736" s="1">
        <v>40433</v>
      </c>
      <c r="B5736" s="7" t="s">
        <v>65</v>
      </c>
      <c r="C5736" s="8" t="str">
        <f t="shared" si="1130"/>
        <v>Sun</v>
      </c>
      <c r="E5736" s="10">
        <v>0</v>
      </c>
      <c r="F5736" s="9">
        <v>6325.8</v>
      </c>
      <c r="G5736" s="9">
        <v>4999.3999999999996</v>
      </c>
      <c r="H5736" s="61">
        <v>6389.3</v>
      </c>
      <c r="I5736" s="9">
        <v>0</v>
      </c>
      <c r="J5736" s="9">
        <v>0</v>
      </c>
      <c r="K5736" s="9">
        <v>7490.7</v>
      </c>
      <c r="L5736" s="16">
        <v>0</v>
      </c>
      <c r="M5736" s="16">
        <v>0</v>
      </c>
      <c r="O5736" s="11">
        <f t="shared" si="1131"/>
        <v>25205.200000000001</v>
      </c>
      <c r="P5736" s="11">
        <v>5192</v>
      </c>
      <c r="Q5736" s="11">
        <f t="shared" si="1132"/>
        <v>2298.6999999999998</v>
      </c>
      <c r="S5736" s="11">
        <f t="shared" si="1133"/>
        <v>20013.2</v>
      </c>
      <c r="T5736" s="11">
        <f t="shared" si="1134"/>
        <v>20013.2</v>
      </c>
      <c r="U5736" s="11">
        <f t="shared" si="1135"/>
        <v>1454</v>
      </c>
      <c r="V5736" s="11">
        <f t="shared" si="1136"/>
        <v>20013.2</v>
      </c>
      <c r="W5736" s="12">
        <f t="shared" si="1137"/>
        <v>1</v>
      </c>
      <c r="X5736" s="11">
        <f t="shared" si="1138"/>
        <v>0</v>
      </c>
      <c r="Y5736" s="12">
        <f t="shared" si="1139"/>
        <v>0</v>
      </c>
      <c r="AH5736" s="61"/>
      <c r="AI5736" s="61"/>
      <c r="AJ5736" s="61"/>
      <c r="AL5736" s="60"/>
    </row>
    <row r="5737" spans="1:38">
      <c r="A5737" s="1">
        <v>40434</v>
      </c>
      <c r="B5737" s="7" t="s">
        <v>65</v>
      </c>
      <c r="C5737" s="8" t="str">
        <f t="shared" si="1130"/>
        <v>Mon</v>
      </c>
      <c r="E5737" s="10">
        <v>0</v>
      </c>
      <c r="F5737" s="9">
        <v>6228.3</v>
      </c>
      <c r="G5737" s="9">
        <v>4901.2</v>
      </c>
      <c r="H5737" s="61">
        <v>6606</v>
      </c>
      <c r="I5737" s="9">
        <v>0</v>
      </c>
      <c r="J5737" s="9">
        <v>0</v>
      </c>
      <c r="K5737" s="9">
        <v>54805.4</v>
      </c>
      <c r="L5737" s="16">
        <v>0</v>
      </c>
      <c r="M5737" s="16">
        <v>0</v>
      </c>
      <c r="O5737" s="11">
        <f t="shared" si="1131"/>
        <v>72540.899999999994</v>
      </c>
      <c r="P5737" s="11">
        <v>51804</v>
      </c>
      <c r="Q5737" s="11">
        <f t="shared" si="1132"/>
        <v>3001.4000000000015</v>
      </c>
      <c r="S5737" s="11">
        <f t="shared" si="1133"/>
        <v>20736.899999999994</v>
      </c>
      <c r="T5737" s="11">
        <f t="shared" si="1134"/>
        <v>20736.899999999994</v>
      </c>
      <c r="U5737" s="11">
        <f t="shared" si="1135"/>
        <v>723.69999999999345</v>
      </c>
      <c r="V5737" s="11">
        <f t="shared" si="1136"/>
        <v>20736.899999999994</v>
      </c>
      <c r="W5737" s="12">
        <f t="shared" si="1137"/>
        <v>1</v>
      </c>
      <c r="X5737" s="11">
        <f t="shared" si="1138"/>
        <v>0</v>
      </c>
      <c r="Y5737" s="12">
        <f t="shared" si="1139"/>
        <v>0</v>
      </c>
      <c r="AH5737" s="61"/>
      <c r="AI5737" s="61"/>
      <c r="AJ5737" s="61"/>
      <c r="AL5737" s="60"/>
    </row>
    <row r="5738" spans="1:38">
      <c r="A5738" s="1">
        <v>40435</v>
      </c>
      <c r="B5738" s="7" t="s">
        <v>65</v>
      </c>
      <c r="C5738" s="8" t="str">
        <f t="shared" si="1130"/>
        <v>Tue</v>
      </c>
      <c r="E5738" s="10">
        <v>0</v>
      </c>
      <c r="F5738" s="9">
        <v>6354.6</v>
      </c>
      <c r="G5738" s="9">
        <v>5346.4</v>
      </c>
      <c r="H5738" s="61">
        <v>6820.8</v>
      </c>
      <c r="I5738" s="9">
        <v>0</v>
      </c>
      <c r="J5738" s="9">
        <v>0</v>
      </c>
      <c r="K5738" s="9">
        <v>47444.1</v>
      </c>
      <c r="L5738" s="16">
        <v>0</v>
      </c>
      <c r="M5738" s="16">
        <v>0</v>
      </c>
      <c r="O5738" s="11">
        <f t="shared" si="1131"/>
        <v>65965.899999999994</v>
      </c>
      <c r="P5738" s="11">
        <v>45238</v>
      </c>
      <c r="Q5738" s="11">
        <f t="shared" si="1132"/>
        <v>2206.0999999999985</v>
      </c>
      <c r="S5738" s="11">
        <f t="shared" si="1133"/>
        <v>20727.899999999994</v>
      </c>
      <c r="T5738" s="11">
        <f t="shared" si="1134"/>
        <v>20727.899999999994</v>
      </c>
      <c r="U5738" s="11">
        <f t="shared" si="1135"/>
        <v>-9</v>
      </c>
      <c r="V5738" s="11">
        <f t="shared" si="1136"/>
        <v>20727.899999999994</v>
      </c>
      <c r="W5738" s="12">
        <f t="shared" si="1137"/>
        <v>1</v>
      </c>
      <c r="X5738" s="11">
        <f t="shared" si="1138"/>
        <v>0</v>
      </c>
      <c r="Y5738" s="12">
        <f t="shared" si="1139"/>
        <v>0</v>
      </c>
      <c r="AH5738" s="61"/>
      <c r="AI5738" s="61"/>
      <c r="AJ5738" s="61"/>
      <c r="AL5738" s="60"/>
    </row>
    <row r="5739" spans="1:38">
      <c r="A5739" s="1">
        <v>40436</v>
      </c>
      <c r="B5739" s="7" t="s">
        <v>65</v>
      </c>
      <c r="C5739" s="8" t="str">
        <f t="shared" si="1130"/>
        <v>Wed</v>
      </c>
      <c r="E5739" s="10">
        <v>0</v>
      </c>
      <c r="F5739" s="9">
        <v>6349.7</v>
      </c>
      <c r="G5739" s="9">
        <v>5291.3</v>
      </c>
      <c r="H5739" s="61">
        <v>6770.3</v>
      </c>
      <c r="I5739" s="9">
        <v>0</v>
      </c>
      <c r="J5739" s="9">
        <v>0</v>
      </c>
      <c r="K5739" s="9">
        <v>52761.5</v>
      </c>
      <c r="L5739" s="16">
        <v>0</v>
      </c>
      <c r="M5739" s="16">
        <v>0</v>
      </c>
      <c r="O5739" s="11">
        <f t="shared" si="1131"/>
        <v>71172.800000000003</v>
      </c>
      <c r="P5739" s="11">
        <v>50815</v>
      </c>
      <c r="Q5739" s="11">
        <f t="shared" si="1132"/>
        <v>1946.5</v>
      </c>
      <c r="S5739" s="11">
        <f t="shared" si="1133"/>
        <v>20357.800000000003</v>
      </c>
      <c r="T5739" s="11">
        <f t="shared" si="1134"/>
        <v>20357.800000000003</v>
      </c>
      <c r="U5739" s="11">
        <f t="shared" si="1135"/>
        <v>-370.09999999999127</v>
      </c>
      <c r="V5739" s="11">
        <f t="shared" si="1136"/>
        <v>20357.800000000003</v>
      </c>
      <c r="W5739" s="12">
        <f t="shared" si="1137"/>
        <v>1</v>
      </c>
      <c r="X5739" s="11">
        <f t="shared" si="1138"/>
        <v>0</v>
      </c>
      <c r="Y5739" s="12">
        <f t="shared" si="1139"/>
        <v>0</v>
      </c>
      <c r="AH5739" s="61"/>
      <c r="AI5739" s="61"/>
      <c r="AJ5739" s="61"/>
      <c r="AL5739" s="60"/>
    </row>
    <row r="5740" spans="1:38">
      <c r="A5740" s="1">
        <v>40437</v>
      </c>
      <c r="B5740" s="7" t="s">
        <v>65</v>
      </c>
      <c r="C5740" s="8" t="str">
        <f t="shared" si="1130"/>
        <v>Thur</v>
      </c>
      <c r="E5740" s="10">
        <v>0</v>
      </c>
      <c r="F5740" s="9">
        <v>6063.4</v>
      </c>
      <c r="G5740" s="9">
        <v>5195.3</v>
      </c>
      <c r="H5740" s="61">
        <v>6701.3</v>
      </c>
      <c r="I5740" s="9">
        <v>0</v>
      </c>
      <c r="J5740" s="9">
        <v>0</v>
      </c>
      <c r="K5740" s="9">
        <v>53166.7</v>
      </c>
      <c r="L5740" s="16">
        <v>0</v>
      </c>
      <c r="M5740" s="16">
        <v>0</v>
      </c>
      <c r="O5740" s="11">
        <f t="shared" si="1131"/>
        <v>71126.7</v>
      </c>
      <c r="P5740" s="11">
        <v>51048</v>
      </c>
      <c r="Q5740" s="11">
        <f t="shared" si="1132"/>
        <v>2118.6999999999971</v>
      </c>
      <c r="S5740" s="11">
        <f t="shared" si="1133"/>
        <v>20078.699999999997</v>
      </c>
      <c r="T5740" s="11">
        <f t="shared" si="1134"/>
        <v>20078.699999999997</v>
      </c>
      <c r="U5740" s="11">
        <f t="shared" si="1135"/>
        <v>-279.10000000000582</v>
      </c>
      <c r="V5740" s="11">
        <f t="shared" si="1136"/>
        <v>20078.699999999997</v>
      </c>
      <c r="W5740" s="12">
        <f t="shared" si="1137"/>
        <v>1</v>
      </c>
      <c r="X5740" s="11">
        <f t="shared" si="1138"/>
        <v>0</v>
      </c>
      <c r="Y5740" s="12">
        <f t="shared" si="1139"/>
        <v>0</v>
      </c>
      <c r="AH5740" s="61"/>
      <c r="AI5740" s="61"/>
      <c r="AJ5740" s="61"/>
      <c r="AL5740" s="60"/>
    </row>
    <row r="5741" spans="1:38">
      <c r="A5741" s="1">
        <v>40438</v>
      </c>
      <c r="B5741" s="7" t="s">
        <v>65</v>
      </c>
      <c r="C5741" s="8" t="str">
        <f t="shared" si="1130"/>
        <v>Fri</v>
      </c>
      <c r="E5741" s="10">
        <v>0</v>
      </c>
      <c r="F5741" s="9">
        <v>5872.6</v>
      </c>
      <c r="G5741" s="9">
        <v>4952.2</v>
      </c>
      <c r="H5741" s="61">
        <v>6419.2</v>
      </c>
      <c r="I5741" s="9">
        <v>0</v>
      </c>
      <c r="J5741" s="9">
        <v>0</v>
      </c>
      <c r="K5741" s="9">
        <v>32284.6</v>
      </c>
      <c r="L5741" s="16">
        <v>0</v>
      </c>
      <c r="M5741" s="16">
        <v>0</v>
      </c>
      <c r="O5741" s="11">
        <f t="shared" si="1131"/>
        <v>49528.6</v>
      </c>
      <c r="P5741" s="11">
        <v>30228</v>
      </c>
      <c r="Q5741" s="11">
        <f t="shared" si="1132"/>
        <v>2056.5999999999985</v>
      </c>
      <c r="S5741" s="11">
        <f t="shared" si="1133"/>
        <v>19300.599999999999</v>
      </c>
      <c r="T5741" s="11">
        <f t="shared" si="1134"/>
        <v>19300.599999999999</v>
      </c>
      <c r="U5741" s="11">
        <f t="shared" si="1135"/>
        <v>-778.09999999999854</v>
      </c>
      <c r="V5741" s="11">
        <f t="shared" si="1136"/>
        <v>19300.599999999999</v>
      </c>
      <c r="W5741" s="12">
        <f t="shared" si="1137"/>
        <v>1</v>
      </c>
      <c r="X5741" s="11">
        <f t="shared" si="1138"/>
        <v>0</v>
      </c>
      <c r="Y5741" s="12">
        <f t="shared" si="1139"/>
        <v>0</v>
      </c>
      <c r="AH5741" s="61"/>
      <c r="AI5741" s="61"/>
      <c r="AJ5741" s="61"/>
      <c r="AL5741" s="60"/>
    </row>
    <row r="5742" spans="1:38">
      <c r="A5742" s="1">
        <v>40439</v>
      </c>
      <c r="B5742" s="7" t="s">
        <v>65</v>
      </c>
      <c r="C5742" s="8" t="str">
        <f t="shared" si="1130"/>
        <v>Sat</v>
      </c>
      <c r="E5742" s="10">
        <v>0</v>
      </c>
      <c r="F5742" s="9">
        <v>5737.4</v>
      </c>
      <c r="G5742" s="9">
        <v>4719.8999999999996</v>
      </c>
      <c r="H5742" s="61">
        <v>5891.3</v>
      </c>
      <c r="I5742" s="9">
        <v>0</v>
      </c>
      <c r="J5742" s="9">
        <v>0</v>
      </c>
      <c r="K5742" s="9">
        <v>2225.5</v>
      </c>
      <c r="L5742" s="16">
        <v>0</v>
      </c>
      <c r="M5742" s="16">
        <v>0</v>
      </c>
      <c r="O5742" s="11">
        <f t="shared" si="1131"/>
        <v>18574.099999999999</v>
      </c>
      <c r="P5742" s="11">
        <v>0</v>
      </c>
      <c r="Q5742" s="11">
        <f t="shared" si="1132"/>
        <v>2225.5</v>
      </c>
      <c r="S5742" s="11">
        <f t="shared" si="1133"/>
        <v>18574.099999999999</v>
      </c>
      <c r="T5742" s="11">
        <f t="shared" si="1134"/>
        <v>18574.099999999999</v>
      </c>
      <c r="U5742" s="11">
        <f t="shared" si="1135"/>
        <v>-726.5</v>
      </c>
      <c r="V5742" s="11">
        <f t="shared" si="1136"/>
        <v>18574.099999999999</v>
      </c>
      <c r="W5742" s="12">
        <f t="shared" si="1137"/>
        <v>1</v>
      </c>
      <c r="X5742" s="11">
        <f t="shared" si="1138"/>
        <v>0</v>
      </c>
      <c r="Y5742" s="12">
        <f t="shared" si="1139"/>
        <v>0</v>
      </c>
      <c r="AH5742" s="61"/>
      <c r="AI5742" s="61"/>
      <c r="AJ5742" s="61"/>
      <c r="AL5742" s="60"/>
    </row>
    <row r="5743" spans="1:38">
      <c r="A5743" s="1">
        <v>40440</v>
      </c>
      <c r="B5743" s="7" t="s">
        <v>65</v>
      </c>
      <c r="C5743" s="8" t="str">
        <f t="shared" si="1130"/>
        <v>Sun</v>
      </c>
      <c r="E5743" s="10">
        <v>0</v>
      </c>
      <c r="F5743" s="9">
        <v>6030.6</v>
      </c>
      <c r="G5743" s="9">
        <v>5017.3999999999996</v>
      </c>
      <c r="H5743" s="61">
        <v>6201.8</v>
      </c>
      <c r="I5743" s="9">
        <v>0</v>
      </c>
      <c r="J5743" s="9">
        <v>0</v>
      </c>
      <c r="K5743" s="9">
        <v>2337.6999999999998</v>
      </c>
      <c r="L5743" s="16">
        <v>0</v>
      </c>
      <c r="M5743" s="16">
        <v>0</v>
      </c>
      <c r="O5743" s="11">
        <f t="shared" si="1131"/>
        <v>19587.5</v>
      </c>
      <c r="P5743" s="11">
        <v>0</v>
      </c>
      <c r="Q5743" s="11">
        <f t="shared" si="1132"/>
        <v>2337.6999999999998</v>
      </c>
      <c r="S5743" s="11">
        <f t="shared" si="1133"/>
        <v>19587.5</v>
      </c>
      <c r="T5743" s="11">
        <f t="shared" si="1134"/>
        <v>19587.5</v>
      </c>
      <c r="U5743" s="11">
        <f t="shared" si="1135"/>
        <v>1013.4000000000015</v>
      </c>
      <c r="V5743" s="11">
        <f t="shared" si="1136"/>
        <v>19587.5</v>
      </c>
      <c r="W5743" s="12">
        <f t="shared" si="1137"/>
        <v>1</v>
      </c>
      <c r="X5743" s="11">
        <f t="shared" si="1138"/>
        <v>0</v>
      </c>
      <c r="Y5743" s="12">
        <f t="shared" si="1139"/>
        <v>0</v>
      </c>
      <c r="AH5743" s="61"/>
      <c r="AI5743" s="61"/>
      <c r="AJ5743" s="61"/>
      <c r="AL5743" s="60"/>
    </row>
    <row r="5744" spans="1:38">
      <c r="A5744" s="1">
        <v>40441</v>
      </c>
      <c r="B5744" s="7" t="s">
        <v>65</v>
      </c>
      <c r="C5744" s="8" t="str">
        <f t="shared" si="1130"/>
        <v>Mon</v>
      </c>
      <c r="E5744" s="10">
        <v>0</v>
      </c>
      <c r="F5744" s="9">
        <v>6563.3</v>
      </c>
      <c r="G5744" s="9">
        <v>5663.9</v>
      </c>
      <c r="H5744" s="61">
        <v>7021.8</v>
      </c>
      <c r="I5744" s="9">
        <v>0</v>
      </c>
      <c r="J5744" s="9">
        <v>0</v>
      </c>
      <c r="K5744" s="9">
        <v>5719.2</v>
      </c>
      <c r="L5744" s="16">
        <v>0</v>
      </c>
      <c r="M5744" s="16">
        <v>0</v>
      </c>
      <c r="O5744" s="11">
        <f t="shared" si="1131"/>
        <v>24968.2</v>
      </c>
      <c r="P5744" s="11">
        <v>3375</v>
      </c>
      <c r="Q5744" s="11">
        <f t="shared" si="1132"/>
        <v>2344.1999999999998</v>
      </c>
      <c r="S5744" s="11">
        <f t="shared" si="1133"/>
        <v>21593.200000000001</v>
      </c>
      <c r="T5744" s="11">
        <f t="shared" si="1134"/>
        <v>21593.200000000001</v>
      </c>
      <c r="U5744" s="11">
        <f t="shared" si="1135"/>
        <v>2005.7000000000007</v>
      </c>
      <c r="V5744" s="11">
        <f t="shared" si="1136"/>
        <v>21593.200000000001</v>
      </c>
      <c r="W5744" s="12">
        <f t="shared" si="1137"/>
        <v>1</v>
      </c>
      <c r="X5744" s="11">
        <f t="shared" si="1138"/>
        <v>0</v>
      </c>
      <c r="Y5744" s="12">
        <f t="shared" si="1139"/>
        <v>0</v>
      </c>
      <c r="AH5744" s="61"/>
      <c r="AI5744" s="61"/>
      <c r="AJ5744" s="61"/>
      <c r="AL5744" s="60"/>
    </row>
    <row r="5745" spans="1:38">
      <c r="A5745" s="1">
        <v>40442</v>
      </c>
      <c r="B5745" s="7" t="s">
        <v>65</v>
      </c>
      <c r="C5745" s="8" t="str">
        <f t="shared" si="1130"/>
        <v>Tue</v>
      </c>
      <c r="E5745" s="10">
        <v>0</v>
      </c>
      <c r="F5745" s="9">
        <v>6387.2</v>
      </c>
      <c r="G5745" s="9">
        <v>5504.3</v>
      </c>
      <c r="H5745" s="61">
        <v>6899.4</v>
      </c>
      <c r="I5745" s="9">
        <v>0</v>
      </c>
      <c r="J5745" s="9">
        <v>0</v>
      </c>
      <c r="K5745" s="9">
        <v>52241.3</v>
      </c>
      <c r="L5745" s="16">
        <v>0</v>
      </c>
      <c r="M5745" s="16">
        <v>0</v>
      </c>
      <c r="O5745" s="11">
        <f t="shared" si="1131"/>
        <v>71032.200000000012</v>
      </c>
      <c r="P5745" s="11">
        <v>50087</v>
      </c>
      <c r="Q5745" s="11">
        <f t="shared" si="1132"/>
        <v>2154.3000000000029</v>
      </c>
      <c r="S5745" s="11">
        <f t="shared" si="1133"/>
        <v>20945.200000000012</v>
      </c>
      <c r="T5745" s="11">
        <f t="shared" si="1134"/>
        <v>20945.200000000012</v>
      </c>
      <c r="U5745" s="11">
        <f t="shared" si="1135"/>
        <v>-647.99999999998909</v>
      </c>
      <c r="V5745" s="11">
        <f t="shared" si="1136"/>
        <v>20945.200000000012</v>
      </c>
      <c r="W5745" s="12">
        <f t="shared" si="1137"/>
        <v>1</v>
      </c>
      <c r="X5745" s="11">
        <f t="shared" si="1138"/>
        <v>0</v>
      </c>
      <c r="Y5745" s="12">
        <f t="shared" si="1139"/>
        <v>0</v>
      </c>
      <c r="AH5745" s="61"/>
      <c r="AI5745" s="61"/>
      <c r="AJ5745" s="61"/>
      <c r="AL5745" s="60"/>
    </row>
    <row r="5746" spans="1:38">
      <c r="A5746" s="1">
        <v>40443</v>
      </c>
      <c r="B5746" s="7" t="s">
        <v>65</v>
      </c>
      <c r="C5746" s="8" t="str">
        <f t="shared" si="1130"/>
        <v>Wed</v>
      </c>
      <c r="E5746" s="10">
        <v>0</v>
      </c>
      <c r="F5746" s="9">
        <v>6227.7</v>
      </c>
      <c r="G5746" s="9">
        <v>5403.1</v>
      </c>
      <c r="H5746" s="61">
        <v>6729.4</v>
      </c>
      <c r="I5746" s="9">
        <v>0</v>
      </c>
      <c r="J5746" s="9">
        <v>0</v>
      </c>
      <c r="K5746" s="9">
        <v>53355.6</v>
      </c>
      <c r="L5746" s="16">
        <v>0</v>
      </c>
      <c r="M5746" s="16">
        <v>0</v>
      </c>
      <c r="O5746" s="11">
        <f t="shared" si="1131"/>
        <v>71715.799999999988</v>
      </c>
      <c r="P5746" s="11">
        <v>51382</v>
      </c>
      <c r="Q5746" s="11">
        <f t="shared" si="1132"/>
        <v>1973.5999999999985</v>
      </c>
      <c r="S5746" s="11">
        <f t="shared" si="1133"/>
        <v>20333.799999999988</v>
      </c>
      <c r="T5746" s="11">
        <f t="shared" si="1134"/>
        <v>20333.799999999988</v>
      </c>
      <c r="U5746" s="11">
        <f t="shared" si="1135"/>
        <v>-611.40000000002328</v>
      </c>
      <c r="V5746" s="11">
        <f t="shared" si="1136"/>
        <v>20333.799999999988</v>
      </c>
      <c r="W5746" s="12">
        <f t="shared" si="1137"/>
        <v>1</v>
      </c>
      <c r="X5746" s="11">
        <f t="shared" si="1138"/>
        <v>0</v>
      </c>
      <c r="Y5746" s="12">
        <f t="shared" si="1139"/>
        <v>0</v>
      </c>
      <c r="AH5746" s="61"/>
      <c r="AI5746" s="61"/>
      <c r="AJ5746" s="61"/>
      <c r="AL5746" s="60"/>
    </row>
    <row r="5747" spans="1:38">
      <c r="A5747" s="1">
        <v>40444</v>
      </c>
      <c r="B5747" s="7" t="s">
        <v>65</v>
      </c>
      <c r="C5747" s="8" t="str">
        <f t="shared" si="1130"/>
        <v>Thur</v>
      </c>
      <c r="E5747" s="10">
        <v>0</v>
      </c>
      <c r="F5747" s="9">
        <v>6133.9</v>
      </c>
      <c r="G5747" s="9">
        <v>5388.2</v>
      </c>
      <c r="H5747" s="61">
        <v>6683</v>
      </c>
      <c r="I5747" s="9">
        <v>0</v>
      </c>
      <c r="J5747" s="9">
        <v>0</v>
      </c>
      <c r="K5747" s="9">
        <v>53016</v>
      </c>
      <c r="L5747" s="16">
        <v>0</v>
      </c>
      <c r="M5747" s="16">
        <v>0</v>
      </c>
      <c r="O5747" s="11">
        <f t="shared" si="1131"/>
        <v>71221.100000000006</v>
      </c>
      <c r="P5747" s="11">
        <v>51059</v>
      </c>
      <c r="Q5747" s="11">
        <f t="shared" si="1132"/>
        <v>1957</v>
      </c>
      <c r="S5747" s="11">
        <f t="shared" si="1133"/>
        <v>20162.100000000006</v>
      </c>
      <c r="T5747" s="11">
        <f t="shared" si="1134"/>
        <v>20162.100000000006</v>
      </c>
      <c r="U5747" s="11">
        <f t="shared" si="1135"/>
        <v>-171.69999999998254</v>
      </c>
      <c r="V5747" s="11">
        <f t="shared" si="1136"/>
        <v>20162.100000000006</v>
      </c>
      <c r="W5747" s="12">
        <f t="shared" si="1137"/>
        <v>1</v>
      </c>
      <c r="X5747" s="11">
        <f t="shared" si="1138"/>
        <v>0</v>
      </c>
      <c r="Y5747" s="12">
        <f t="shared" si="1139"/>
        <v>0</v>
      </c>
      <c r="AH5747" s="61"/>
      <c r="AI5747" s="61"/>
      <c r="AJ5747" s="61"/>
      <c r="AL5747" s="60"/>
    </row>
    <row r="5748" spans="1:38">
      <c r="A5748" s="1">
        <v>40445</v>
      </c>
      <c r="B5748" s="7" t="s">
        <v>65</v>
      </c>
      <c r="C5748" s="8" t="str">
        <f t="shared" si="1130"/>
        <v>Fri</v>
      </c>
      <c r="E5748" s="10">
        <v>0</v>
      </c>
      <c r="F5748" s="9">
        <v>5685</v>
      </c>
      <c r="G5748" s="9">
        <v>5153.5</v>
      </c>
      <c r="H5748" s="61">
        <v>6218.1</v>
      </c>
      <c r="I5748" s="9">
        <v>0</v>
      </c>
      <c r="J5748" s="9">
        <v>0</v>
      </c>
      <c r="K5748" s="9">
        <v>54197.3</v>
      </c>
      <c r="L5748" s="16">
        <v>0</v>
      </c>
      <c r="M5748" s="16">
        <v>0</v>
      </c>
      <c r="O5748" s="11">
        <f t="shared" si="1131"/>
        <v>71253.899999999994</v>
      </c>
      <c r="P5748" s="11">
        <v>52228</v>
      </c>
      <c r="Q5748" s="11">
        <f t="shared" si="1132"/>
        <v>1969.3000000000029</v>
      </c>
      <c r="S5748" s="11">
        <f t="shared" si="1133"/>
        <v>19025.899999999994</v>
      </c>
      <c r="T5748" s="11">
        <f t="shared" si="1134"/>
        <v>19025.899999999994</v>
      </c>
      <c r="U5748" s="11">
        <f t="shared" si="1135"/>
        <v>-1136.2000000000116</v>
      </c>
      <c r="V5748" s="11">
        <f t="shared" si="1136"/>
        <v>19025.899999999994</v>
      </c>
      <c r="W5748" s="12">
        <f t="shared" si="1137"/>
        <v>1</v>
      </c>
      <c r="X5748" s="11">
        <f t="shared" si="1138"/>
        <v>0</v>
      </c>
      <c r="Y5748" s="12">
        <f t="shared" si="1139"/>
        <v>0</v>
      </c>
      <c r="AH5748" s="61"/>
      <c r="AI5748" s="61"/>
      <c r="AJ5748" s="61"/>
      <c r="AL5748" s="60"/>
    </row>
    <row r="5749" spans="1:38">
      <c r="A5749" s="1">
        <v>40446</v>
      </c>
      <c r="B5749" s="7" t="s">
        <v>65</v>
      </c>
      <c r="C5749" s="8" t="str">
        <f t="shared" si="1130"/>
        <v>Sat</v>
      </c>
      <c r="E5749" s="10">
        <v>0</v>
      </c>
      <c r="F5749" s="9">
        <v>5466.3</v>
      </c>
      <c r="G5749" s="9">
        <v>4842.3</v>
      </c>
      <c r="H5749" s="61">
        <v>5651</v>
      </c>
      <c r="I5749" s="9">
        <v>0</v>
      </c>
      <c r="J5749" s="9">
        <v>0</v>
      </c>
      <c r="K5749" s="9">
        <v>34409.800000000003</v>
      </c>
      <c r="L5749" s="16">
        <v>0</v>
      </c>
      <c r="M5749" s="16">
        <v>0</v>
      </c>
      <c r="O5749" s="11">
        <f t="shared" si="1131"/>
        <v>50369.4</v>
      </c>
      <c r="P5749" s="11">
        <v>32221</v>
      </c>
      <c r="Q5749" s="11">
        <f t="shared" si="1132"/>
        <v>2188.8000000000029</v>
      </c>
      <c r="S5749" s="11">
        <f t="shared" si="1133"/>
        <v>18148.400000000001</v>
      </c>
      <c r="T5749" s="11">
        <f t="shared" si="1134"/>
        <v>18148.400000000001</v>
      </c>
      <c r="U5749" s="11">
        <f t="shared" si="1135"/>
        <v>-877.49999999999272</v>
      </c>
      <c r="V5749" s="11">
        <f t="shared" si="1136"/>
        <v>18148.400000000001</v>
      </c>
      <c r="W5749" s="12">
        <f t="shared" si="1137"/>
        <v>1</v>
      </c>
      <c r="X5749" s="11">
        <f t="shared" si="1138"/>
        <v>0</v>
      </c>
      <c r="Y5749" s="12">
        <f t="shared" si="1139"/>
        <v>0</v>
      </c>
      <c r="AH5749" s="61"/>
      <c r="AI5749" s="61"/>
      <c r="AJ5749" s="61"/>
      <c r="AL5749" s="60"/>
    </row>
    <row r="5750" spans="1:38">
      <c r="A5750" s="1">
        <v>40447</v>
      </c>
      <c r="B5750" s="7" t="s">
        <v>65</v>
      </c>
      <c r="C5750" s="8" t="str">
        <f t="shared" si="1130"/>
        <v>Sun</v>
      </c>
      <c r="E5750" s="10">
        <v>0</v>
      </c>
      <c r="F5750" s="9">
        <v>6018.4</v>
      </c>
      <c r="G5750" s="9">
        <v>5140.8</v>
      </c>
      <c r="H5750" s="61">
        <v>6164</v>
      </c>
      <c r="I5750" s="9">
        <v>0</v>
      </c>
      <c r="J5750" s="9">
        <v>0</v>
      </c>
      <c r="K5750" s="9">
        <v>2436.1999999999998</v>
      </c>
      <c r="L5750" s="16">
        <v>0</v>
      </c>
      <c r="M5750" s="16">
        <v>0</v>
      </c>
      <c r="O5750" s="11">
        <f t="shared" si="1131"/>
        <v>19759.400000000001</v>
      </c>
      <c r="P5750" s="11">
        <v>0</v>
      </c>
      <c r="Q5750" s="11">
        <f t="shared" si="1132"/>
        <v>2436.1999999999998</v>
      </c>
      <c r="S5750" s="11">
        <f t="shared" si="1133"/>
        <v>19759.400000000001</v>
      </c>
      <c r="T5750" s="11">
        <f t="shared" si="1134"/>
        <v>19759.400000000001</v>
      </c>
      <c r="U5750" s="11">
        <f t="shared" si="1135"/>
        <v>1611</v>
      </c>
      <c r="V5750" s="11">
        <f t="shared" si="1136"/>
        <v>19759.400000000001</v>
      </c>
      <c r="W5750" s="12">
        <f t="shared" si="1137"/>
        <v>1</v>
      </c>
      <c r="X5750" s="11">
        <f t="shared" si="1138"/>
        <v>0</v>
      </c>
      <c r="Y5750" s="12">
        <f t="shared" si="1139"/>
        <v>0</v>
      </c>
      <c r="AH5750" s="61"/>
      <c r="AI5750" s="61"/>
      <c r="AJ5750" s="61"/>
      <c r="AL5750" s="60"/>
    </row>
    <row r="5751" spans="1:38">
      <c r="A5751" s="1">
        <v>40448</v>
      </c>
      <c r="B5751" s="7" t="s">
        <v>65</v>
      </c>
      <c r="C5751" s="8" t="str">
        <f t="shared" si="1130"/>
        <v>Mon</v>
      </c>
      <c r="E5751" s="10">
        <v>0</v>
      </c>
      <c r="F5751" s="9">
        <v>6394.3</v>
      </c>
      <c r="G5751" s="9">
        <v>5517.2</v>
      </c>
      <c r="H5751" s="61">
        <v>6833.3</v>
      </c>
      <c r="I5751" s="9">
        <v>0</v>
      </c>
      <c r="J5751" s="9">
        <v>0</v>
      </c>
      <c r="K5751" s="9">
        <v>2459.9</v>
      </c>
      <c r="L5751" s="16">
        <v>0</v>
      </c>
      <c r="M5751" s="16">
        <v>0</v>
      </c>
      <c r="O5751" s="11">
        <f t="shared" si="1131"/>
        <v>21204.7</v>
      </c>
      <c r="P5751" s="11">
        <v>0</v>
      </c>
      <c r="Q5751" s="11">
        <f t="shared" si="1132"/>
        <v>2459.9</v>
      </c>
      <c r="S5751" s="11">
        <f t="shared" si="1133"/>
        <v>21204.7</v>
      </c>
      <c r="T5751" s="11">
        <f t="shared" si="1134"/>
        <v>21204.7</v>
      </c>
      <c r="U5751" s="11">
        <f t="shared" si="1135"/>
        <v>1445.2999999999993</v>
      </c>
      <c r="V5751" s="11">
        <f t="shared" si="1136"/>
        <v>21204.7</v>
      </c>
      <c r="W5751" s="12">
        <f t="shared" si="1137"/>
        <v>1</v>
      </c>
      <c r="X5751" s="11">
        <f t="shared" si="1138"/>
        <v>0</v>
      </c>
      <c r="Y5751" s="12">
        <f t="shared" si="1139"/>
        <v>0</v>
      </c>
      <c r="AH5751" s="61"/>
      <c r="AI5751" s="61"/>
      <c r="AJ5751" s="61"/>
      <c r="AL5751" s="60"/>
    </row>
    <row r="5752" spans="1:38">
      <c r="A5752" s="1">
        <v>40449</v>
      </c>
      <c r="B5752" s="7" t="s">
        <v>65</v>
      </c>
      <c r="C5752" s="8" t="str">
        <f t="shared" si="1130"/>
        <v>Tue</v>
      </c>
      <c r="E5752" s="10">
        <v>0</v>
      </c>
      <c r="F5752" s="9">
        <v>6665.3</v>
      </c>
      <c r="G5752" s="9">
        <v>5591.2</v>
      </c>
      <c r="H5752" s="61">
        <v>6886.8</v>
      </c>
      <c r="I5752" s="9">
        <v>0</v>
      </c>
      <c r="J5752" s="9">
        <v>0</v>
      </c>
      <c r="K5752" s="9">
        <v>2206.6999999999998</v>
      </c>
      <c r="L5752" s="16">
        <v>0</v>
      </c>
      <c r="M5752" s="16">
        <v>0</v>
      </c>
      <c r="O5752" s="11">
        <f t="shared" si="1131"/>
        <v>21350</v>
      </c>
      <c r="P5752" s="11">
        <v>0</v>
      </c>
      <c r="Q5752" s="11">
        <f t="shared" si="1132"/>
        <v>2206.6999999999998</v>
      </c>
      <c r="S5752" s="11">
        <f t="shared" si="1133"/>
        <v>21350</v>
      </c>
      <c r="T5752" s="11">
        <f t="shared" si="1134"/>
        <v>21350</v>
      </c>
      <c r="U5752" s="11">
        <f t="shared" si="1135"/>
        <v>145.29999999999927</v>
      </c>
      <c r="V5752" s="11">
        <f t="shared" si="1136"/>
        <v>21350</v>
      </c>
      <c r="W5752" s="12">
        <f t="shared" si="1137"/>
        <v>1</v>
      </c>
      <c r="X5752" s="11">
        <f t="shared" si="1138"/>
        <v>0</v>
      </c>
      <c r="Y5752" s="12">
        <f t="shared" si="1139"/>
        <v>0</v>
      </c>
      <c r="AH5752" s="61"/>
      <c r="AI5752" s="61"/>
      <c r="AJ5752" s="61"/>
      <c r="AL5752" s="60"/>
    </row>
    <row r="5753" spans="1:38">
      <c r="A5753" s="1">
        <v>40450</v>
      </c>
      <c r="B5753" s="7" t="s">
        <v>65</v>
      </c>
      <c r="C5753" s="8" t="str">
        <f t="shared" si="1130"/>
        <v>Wed</v>
      </c>
      <c r="E5753" s="10">
        <v>0</v>
      </c>
      <c r="F5753" s="9">
        <v>7126.2</v>
      </c>
      <c r="G5753" s="9">
        <v>5828.8</v>
      </c>
      <c r="H5753" s="61">
        <v>7029.9</v>
      </c>
      <c r="I5753" s="9">
        <v>0</v>
      </c>
      <c r="J5753" s="9">
        <v>0</v>
      </c>
      <c r="K5753" s="9">
        <v>14836.3</v>
      </c>
      <c r="L5753" s="16">
        <v>0</v>
      </c>
      <c r="M5753" s="16">
        <v>0</v>
      </c>
      <c r="O5753" s="11">
        <f t="shared" si="1131"/>
        <v>34821.199999999997</v>
      </c>
      <c r="P5753" s="11">
        <v>12417</v>
      </c>
      <c r="Q5753" s="11">
        <f t="shared" si="1132"/>
        <v>2419.2999999999993</v>
      </c>
      <c r="S5753" s="11">
        <f t="shared" si="1133"/>
        <v>22404.199999999997</v>
      </c>
      <c r="T5753" s="11">
        <f t="shared" si="1134"/>
        <v>22404.199999999997</v>
      </c>
      <c r="U5753" s="11">
        <f t="shared" si="1135"/>
        <v>1054.1999999999971</v>
      </c>
      <c r="V5753" s="11">
        <f t="shared" si="1136"/>
        <v>22404.199999999997</v>
      </c>
      <c r="W5753" s="12">
        <f t="shared" si="1137"/>
        <v>1</v>
      </c>
      <c r="X5753" s="11">
        <f t="shared" si="1138"/>
        <v>0</v>
      </c>
      <c r="Y5753" s="12">
        <f t="shared" si="1139"/>
        <v>0</v>
      </c>
      <c r="AH5753" s="61"/>
      <c r="AI5753" s="61"/>
      <c r="AJ5753" s="61"/>
      <c r="AL5753" s="60"/>
    </row>
    <row r="5754" spans="1:38">
      <c r="A5754" s="1">
        <v>40451</v>
      </c>
      <c r="B5754" s="7" t="s">
        <v>65</v>
      </c>
      <c r="C5754" s="8" t="str">
        <f t="shared" si="1130"/>
        <v>Thur</v>
      </c>
      <c r="E5754" s="10">
        <v>0</v>
      </c>
      <c r="F5754" s="9">
        <v>6753.5</v>
      </c>
      <c r="G5754" s="9">
        <v>5724.7</v>
      </c>
      <c r="H5754" s="61">
        <v>6931.1</v>
      </c>
      <c r="I5754" s="9">
        <v>0</v>
      </c>
      <c r="J5754" s="9">
        <v>0</v>
      </c>
      <c r="K5754" s="9">
        <v>33684.800000000003</v>
      </c>
      <c r="L5754" s="16">
        <v>0</v>
      </c>
      <c r="M5754" s="16">
        <v>0</v>
      </c>
      <c r="O5754" s="11">
        <f t="shared" si="1131"/>
        <v>53094.100000000006</v>
      </c>
      <c r="P5754" s="11">
        <v>31456</v>
      </c>
      <c r="Q5754" s="11">
        <f t="shared" si="1132"/>
        <v>2228.8000000000029</v>
      </c>
      <c r="S5754" s="11">
        <f t="shared" si="1133"/>
        <v>21638.100000000006</v>
      </c>
      <c r="T5754" s="11">
        <f t="shared" si="1134"/>
        <v>21638.100000000006</v>
      </c>
      <c r="U5754" s="11">
        <f t="shared" si="1135"/>
        <v>-766.09999999999127</v>
      </c>
      <c r="V5754" s="11">
        <f t="shared" si="1136"/>
        <v>21638.100000000006</v>
      </c>
      <c r="W5754" s="12">
        <f t="shared" si="1137"/>
        <v>1</v>
      </c>
      <c r="X5754" s="11">
        <f t="shared" si="1138"/>
        <v>0</v>
      </c>
      <c r="Y5754" s="12">
        <f t="shared" si="1139"/>
        <v>0</v>
      </c>
      <c r="AH5754" s="61"/>
      <c r="AI5754" s="61"/>
      <c r="AJ5754" s="61"/>
      <c r="AL5754" s="60"/>
    </row>
    <row r="5755" spans="1:38">
      <c r="A5755" s="1">
        <v>40452</v>
      </c>
      <c r="B5755" s="7" t="s">
        <v>66</v>
      </c>
      <c r="C5755" s="8" t="str">
        <f t="shared" si="1130"/>
        <v>Fri</v>
      </c>
      <c r="E5755" s="10">
        <v>1</v>
      </c>
      <c r="F5755" s="9">
        <v>7141.1</v>
      </c>
      <c r="G5755" s="9">
        <v>5768.1</v>
      </c>
      <c r="H5755" s="61">
        <v>6986.3</v>
      </c>
      <c r="I5755" s="9">
        <v>0</v>
      </c>
      <c r="J5755" s="9">
        <v>13.1</v>
      </c>
      <c r="K5755" s="9">
        <v>2660.3</v>
      </c>
      <c r="L5755" s="16">
        <v>0</v>
      </c>
      <c r="M5755" s="16">
        <v>0</v>
      </c>
      <c r="O5755" s="11">
        <f t="shared" ref="O5755:O5818" si="1140">SUM(F5755:M5755)</f>
        <v>22568.899999999998</v>
      </c>
      <c r="P5755" s="11">
        <v>0</v>
      </c>
      <c r="Q5755" s="11">
        <f t="shared" ref="Q5755:Q5818" si="1141">K5755-P5755</f>
        <v>2660.3</v>
      </c>
      <c r="S5755" s="11">
        <f t="shared" ref="S5755:S5818" si="1142">O5755-P5755</f>
        <v>22568.899999999998</v>
      </c>
      <c r="T5755" s="11">
        <f t="shared" ref="T5755:T5815" si="1143">SUM(L5755:M5755,V5755)</f>
        <v>22568.899999999998</v>
      </c>
      <c r="U5755" s="11">
        <f t="shared" ref="U5755:U5815" si="1144">S5755-S5754</f>
        <v>930.799999999992</v>
      </c>
      <c r="V5755" s="11">
        <f t="shared" ref="V5755:V5785" si="1145">SUM(F5755:K5755)-P5755</f>
        <v>22568.899999999998</v>
      </c>
      <c r="W5755" s="12">
        <f t="shared" ref="W5755:W5785" si="1146">V5755/S5755</f>
        <v>1</v>
      </c>
      <c r="X5755" s="11">
        <f t="shared" ref="X5755:X5785" si="1147">SUM(L5755:M5755)</f>
        <v>0</v>
      </c>
      <c r="Y5755" s="12">
        <f t="shared" ref="Y5755:Y5785" si="1148">X5755/S5755</f>
        <v>0</v>
      </c>
      <c r="AA5755" s="9">
        <f>INTERCEPT(T5755:T5785,E5755:E5785)</f>
        <v>22740.950076628345</v>
      </c>
      <c r="AB5755" s="9">
        <f>SLOPE(T5755:T5785,E5755:E5785)</f>
        <v>1174.1265942954453</v>
      </c>
      <c r="AC5755" s="12">
        <f>RSQ(T5755:T5785,E5755:E5785)</f>
        <v>0.86103325879185855</v>
      </c>
      <c r="AD5755" s="9">
        <f>AA5755+(AB5755*55)</f>
        <v>87317.912762877837</v>
      </c>
      <c r="AE5755" s="10">
        <f>SUM(E5755:E5785)</f>
        <v>171</v>
      </c>
      <c r="AH5755" s="61"/>
      <c r="AI5755" s="61"/>
      <c r="AJ5755" s="61"/>
      <c r="AL5755" s="60"/>
    </row>
    <row r="5756" spans="1:38">
      <c r="A5756" s="1">
        <v>40453</v>
      </c>
      <c r="B5756" s="7" t="s">
        <v>66</v>
      </c>
      <c r="C5756" s="8" t="str">
        <f t="shared" si="1130"/>
        <v>Sat</v>
      </c>
      <c r="E5756" s="10">
        <v>6</v>
      </c>
      <c r="F5756" s="9">
        <v>7238.5</v>
      </c>
      <c r="G5756" s="9">
        <v>5606.4</v>
      </c>
      <c r="H5756" s="61">
        <v>6793.5</v>
      </c>
      <c r="I5756" s="9">
        <v>0</v>
      </c>
      <c r="J5756" s="9">
        <v>0</v>
      </c>
      <c r="K5756" s="9">
        <v>2647.3</v>
      </c>
      <c r="L5756" s="16">
        <v>0</v>
      </c>
      <c r="M5756" s="16">
        <v>0</v>
      </c>
      <c r="O5756" s="11">
        <f t="shared" si="1140"/>
        <v>22285.7</v>
      </c>
      <c r="P5756" s="11">
        <v>0</v>
      </c>
      <c r="Q5756" s="11">
        <f t="shared" si="1141"/>
        <v>2647.3</v>
      </c>
      <c r="S5756" s="11">
        <f t="shared" si="1142"/>
        <v>22285.7</v>
      </c>
      <c r="T5756" s="11">
        <f t="shared" si="1143"/>
        <v>22285.7</v>
      </c>
      <c r="U5756" s="11">
        <f t="shared" si="1144"/>
        <v>-283.19999999999709</v>
      </c>
      <c r="V5756" s="11">
        <f t="shared" si="1145"/>
        <v>22285.7</v>
      </c>
      <c r="W5756" s="12">
        <f t="shared" si="1146"/>
        <v>1</v>
      </c>
      <c r="X5756" s="11">
        <f t="shared" si="1147"/>
        <v>0</v>
      </c>
      <c r="Y5756" s="12">
        <f t="shared" si="1148"/>
        <v>0</v>
      </c>
      <c r="AH5756" s="61"/>
      <c r="AI5756" s="61"/>
      <c r="AJ5756" s="61"/>
      <c r="AL5756" s="60"/>
    </row>
    <row r="5757" spans="1:38">
      <c r="A5757" s="1">
        <v>40454</v>
      </c>
      <c r="B5757" s="7" t="s">
        <v>66</v>
      </c>
      <c r="C5757" s="8" t="str">
        <f t="shared" si="1130"/>
        <v>Sun</v>
      </c>
      <c r="E5757" s="10">
        <v>6</v>
      </c>
      <c r="F5757" s="9">
        <v>9146</v>
      </c>
      <c r="G5757" s="9">
        <v>6332.2</v>
      </c>
      <c r="H5757" s="61">
        <v>7580.9</v>
      </c>
      <c r="I5757" s="9">
        <v>0</v>
      </c>
      <c r="J5757" s="9">
        <v>0</v>
      </c>
      <c r="K5757" s="9">
        <v>2765</v>
      </c>
      <c r="L5757" s="16">
        <v>0</v>
      </c>
      <c r="M5757" s="16">
        <v>0</v>
      </c>
      <c r="O5757" s="11">
        <f t="shared" si="1140"/>
        <v>25824.1</v>
      </c>
      <c r="P5757" s="11">
        <v>0</v>
      </c>
      <c r="Q5757" s="11">
        <f t="shared" si="1141"/>
        <v>2765</v>
      </c>
      <c r="S5757" s="11">
        <f t="shared" si="1142"/>
        <v>25824.1</v>
      </c>
      <c r="T5757" s="11">
        <f t="shared" si="1143"/>
        <v>25824.1</v>
      </c>
      <c r="U5757" s="11">
        <f t="shared" si="1144"/>
        <v>3538.3999999999978</v>
      </c>
      <c r="V5757" s="11">
        <f t="shared" si="1145"/>
        <v>25824.1</v>
      </c>
      <c r="W5757" s="12">
        <f t="shared" si="1146"/>
        <v>1</v>
      </c>
      <c r="X5757" s="11">
        <f t="shared" si="1147"/>
        <v>0</v>
      </c>
      <c r="Y5757" s="12">
        <f t="shared" si="1148"/>
        <v>0</v>
      </c>
      <c r="AH5757" s="61"/>
      <c r="AI5757" s="61"/>
      <c r="AJ5757" s="61"/>
      <c r="AL5757" s="60"/>
    </row>
    <row r="5758" spans="1:38">
      <c r="A5758" s="1">
        <v>40455</v>
      </c>
      <c r="B5758" s="7" t="s">
        <v>66</v>
      </c>
      <c r="C5758" s="8" t="str">
        <f t="shared" si="1130"/>
        <v>Mon</v>
      </c>
      <c r="E5758" s="10">
        <v>13</v>
      </c>
      <c r="F5758" s="9">
        <v>15211.3</v>
      </c>
      <c r="G5758" s="9">
        <v>7590.6</v>
      </c>
      <c r="H5758" s="61">
        <v>9176.4</v>
      </c>
      <c r="I5758" s="9">
        <v>0</v>
      </c>
      <c r="J5758" s="9">
        <v>0</v>
      </c>
      <c r="K5758" s="9">
        <v>2799.6</v>
      </c>
      <c r="L5758" s="16">
        <v>0</v>
      </c>
      <c r="M5758" s="16">
        <v>0</v>
      </c>
      <c r="O5758" s="11">
        <f t="shared" si="1140"/>
        <v>34777.9</v>
      </c>
      <c r="P5758" s="11">
        <v>0</v>
      </c>
      <c r="Q5758" s="11">
        <f t="shared" si="1141"/>
        <v>2799.6</v>
      </c>
      <c r="S5758" s="11">
        <f t="shared" si="1142"/>
        <v>34777.9</v>
      </c>
      <c r="T5758" s="11">
        <f t="shared" si="1143"/>
        <v>34777.9</v>
      </c>
      <c r="U5758" s="11">
        <f t="shared" si="1144"/>
        <v>8953.8000000000029</v>
      </c>
      <c r="V5758" s="11">
        <f t="shared" si="1145"/>
        <v>34777.9</v>
      </c>
      <c r="W5758" s="12">
        <f t="shared" si="1146"/>
        <v>1</v>
      </c>
      <c r="X5758" s="11">
        <f t="shared" si="1147"/>
        <v>0</v>
      </c>
      <c r="Y5758" s="12">
        <f t="shared" si="1148"/>
        <v>0</v>
      </c>
      <c r="AH5758" s="61"/>
      <c r="AI5758" s="61"/>
      <c r="AJ5758" s="61"/>
      <c r="AL5758" s="60"/>
    </row>
    <row r="5759" spans="1:38">
      <c r="A5759" s="1">
        <v>40456</v>
      </c>
      <c r="B5759" s="7" t="s">
        <v>66</v>
      </c>
      <c r="C5759" s="8" t="str">
        <f t="shared" si="1130"/>
        <v>Tue</v>
      </c>
      <c r="E5759" s="10">
        <v>10</v>
      </c>
      <c r="F5759" s="9">
        <v>15163.1</v>
      </c>
      <c r="G5759" s="9">
        <v>7666.8</v>
      </c>
      <c r="H5759" s="61">
        <v>8997.2999999999993</v>
      </c>
      <c r="I5759" s="9">
        <v>0</v>
      </c>
      <c r="J5759" s="9">
        <v>0</v>
      </c>
      <c r="K5759" s="9">
        <v>2873.8</v>
      </c>
      <c r="L5759" s="16">
        <v>0</v>
      </c>
      <c r="M5759" s="16">
        <v>0</v>
      </c>
      <c r="O5759" s="11">
        <f t="shared" si="1140"/>
        <v>34701</v>
      </c>
      <c r="P5759" s="11">
        <v>0</v>
      </c>
      <c r="Q5759" s="11">
        <f t="shared" si="1141"/>
        <v>2873.8</v>
      </c>
      <c r="S5759" s="11">
        <f t="shared" si="1142"/>
        <v>34701</v>
      </c>
      <c r="T5759" s="11">
        <f t="shared" si="1143"/>
        <v>34701</v>
      </c>
      <c r="U5759" s="11">
        <f t="shared" si="1144"/>
        <v>-76.900000000001455</v>
      </c>
      <c r="V5759" s="11">
        <f t="shared" si="1145"/>
        <v>34701</v>
      </c>
      <c r="W5759" s="12">
        <f t="shared" si="1146"/>
        <v>1</v>
      </c>
      <c r="X5759" s="11">
        <f t="shared" si="1147"/>
        <v>0</v>
      </c>
      <c r="Y5759" s="12">
        <f t="shared" si="1148"/>
        <v>0</v>
      </c>
      <c r="AH5759" s="61"/>
      <c r="AI5759" s="61"/>
      <c r="AJ5759" s="61"/>
      <c r="AL5759" s="60"/>
    </row>
    <row r="5760" spans="1:38">
      <c r="A5760" s="1">
        <v>40457</v>
      </c>
      <c r="B5760" s="7" t="s">
        <v>66</v>
      </c>
      <c r="C5760" s="8" t="str">
        <f t="shared" si="1130"/>
        <v>Wed</v>
      </c>
      <c r="E5760" s="10">
        <v>8</v>
      </c>
      <c r="F5760" s="9">
        <v>13909.9</v>
      </c>
      <c r="G5760" s="9">
        <v>7515</v>
      </c>
      <c r="H5760" s="61">
        <v>8703.1</v>
      </c>
      <c r="I5760" s="9">
        <v>0</v>
      </c>
      <c r="J5760" s="9">
        <v>0</v>
      </c>
      <c r="K5760" s="9">
        <v>24218.1</v>
      </c>
      <c r="L5760" s="16">
        <v>0</v>
      </c>
      <c r="M5760" s="16">
        <v>0</v>
      </c>
      <c r="O5760" s="11">
        <f t="shared" si="1140"/>
        <v>54346.1</v>
      </c>
      <c r="P5760" s="11">
        <v>21566</v>
      </c>
      <c r="Q5760" s="11">
        <f t="shared" si="1141"/>
        <v>2652.0999999999985</v>
      </c>
      <c r="S5760" s="11">
        <f t="shared" si="1142"/>
        <v>32780.1</v>
      </c>
      <c r="T5760" s="11">
        <f t="shared" si="1143"/>
        <v>32780.1</v>
      </c>
      <c r="U5760" s="11">
        <f t="shared" si="1144"/>
        <v>-1920.9000000000015</v>
      </c>
      <c r="V5760" s="11">
        <f t="shared" si="1145"/>
        <v>32780.1</v>
      </c>
      <c r="W5760" s="12">
        <f t="shared" si="1146"/>
        <v>1</v>
      </c>
      <c r="X5760" s="11">
        <f t="shared" si="1147"/>
        <v>0</v>
      </c>
      <c r="Y5760" s="12">
        <f t="shared" si="1148"/>
        <v>0</v>
      </c>
      <c r="AH5760" s="61"/>
      <c r="AI5760" s="61"/>
      <c r="AJ5760" s="61"/>
      <c r="AL5760" s="60"/>
    </row>
    <row r="5761" spans="1:38">
      <c r="A5761" s="1">
        <v>40458</v>
      </c>
      <c r="B5761" s="7" t="s">
        <v>66</v>
      </c>
      <c r="C5761" s="8" t="str">
        <f t="shared" si="1130"/>
        <v>Thur</v>
      </c>
      <c r="E5761" s="10">
        <v>1</v>
      </c>
      <c r="F5761" s="9">
        <v>10022.700000000001</v>
      </c>
      <c r="G5761" s="9">
        <v>6618.3</v>
      </c>
      <c r="H5761" s="61">
        <v>7793.2</v>
      </c>
      <c r="I5761" s="9">
        <v>0</v>
      </c>
      <c r="J5761" s="9">
        <v>0</v>
      </c>
      <c r="K5761" s="9">
        <v>54675.8</v>
      </c>
      <c r="L5761" s="16">
        <v>0</v>
      </c>
      <c r="M5761" s="16">
        <v>0</v>
      </c>
      <c r="O5761" s="11">
        <f t="shared" si="1140"/>
        <v>79110</v>
      </c>
      <c r="P5761" s="11">
        <v>52504</v>
      </c>
      <c r="Q5761" s="11">
        <f t="shared" si="1141"/>
        <v>2171.8000000000029</v>
      </c>
      <c r="S5761" s="11">
        <f t="shared" si="1142"/>
        <v>26606</v>
      </c>
      <c r="T5761" s="11">
        <f t="shared" si="1143"/>
        <v>26606</v>
      </c>
      <c r="U5761" s="11">
        <f t="shared" si="1144"/>
        <v>-6174.0999999999985</v>
      </c>
      <c r="V5761" s="11">
        <f t="shared" si="1145"/>
        <v>26606</v>
      </c>
      <c r="W5761" s="12">
        <f t="shared" si="1146"/>
        <v>1</v>
      </c>
      <c r="X5761" s="11">
        <f t="shared" si="1147"/>
        <v>0</v>
      </c>
      <c r="Y5761" s="12">
        <f t="shared" si="1148"/>
        <v>0</v>
      </c>
      <c r="AH5761" s="61"/>
      <c r="AI5761" s="61"/>
      <c r="AJ5761" s="61"/>
      <c r="AL5761" s="60"/>
    </row>
    <row r="5762" spans="1:38">
      <c r="A5762" s="1">
        <v>40459</v>
      </c>
      <c r="B5762" s="7" t="s">
        <v>66</v>
      </c>
      <c r="C5762" s="8" t="str">
        <f t="shared" si="1130"/>
        <v>Fri</v>
      </c>
      <c r="E5762" s="10">
        <v>3</v>
      </c>
      <c r="F5762" s="9">
        <v>9062.5</v>
      </c>
      <c r="G5762" s="9">
        <v>6139.1</v>
      </c>
      <c r="H5762" s="61">
        <v>7416.8</v>
      </c>
      <c r="I5762" s="9">
        <v>0</v>
      </c>
      <c r="J5762" s="9">
        <v>0</v>
      </c>
      <c r="K5762" s="9">
        <v>55269.3</v>
      </c>
      <c r="L5762" s="16">
        <v>0</v>
      </c>
      <c r="M5762" s="16">
        <v>0</v>
      </c>
      <c r="O5762" s="11">
        <f t="shared" si="1140"/>
        <v>77887.700000000012</v>
      </c>
      <c r="P5762" s="11">
        <v>53004</v>
      </c>
      <c r="Q5762" s="11">
        <f t="shared" si="1141"/>
        <v>2265.3000000000029</v>
      </c>
      <c r="S5762" s="11">
        <f t="shared" si="1142"/>
        <v>24883.700000000012</v>
      </c>
      <c r="T5762" s="11">
        <f t="shared" si="1143"/>
        <v>24883.700000000012</v>
      </c>
      <c r="U5762" s="11">
        <f t="shared" si="1144"/>
        <v>-1722.2999999999884</v>
      </c>
      <c r="V5762" s="11">
        <f t="shared" si="1145"/>
        <v>24883.700000000012</v>
      </c>
      <c r="W5762" s="12">
        <f t="shared" si="1146"/>
        <v>1</v>
      </c>
      <c r="X5762" s="11">
        <f t="shared" si="1147"/>
        <v>0</v>
      </c>
      <c r="Y5762" s="12">
        <f t="shared" si="1148"/>
        <v>0</v>
      </c>
      <c r="AH5762" s="61"/>
      <c r="AI5762" s="61"/>
      <c r="AJ5762" s="61"/>
      <c r="AL5762" s="60"/>
    </row>
    <row r="5763" spans="1:38">
      <c r="A5763" s="1">
        <v>40460</v>
      </c>
      <c r="B5763" s="7" t="s">
        <v>66</v>
      </c>
      <c r="C5763" s="8" t="str">
        <f t="shared" si="1130"/>
        <v>Sat</v>
      </c>
      <c r="E5763" s="10">
        <v>0</v>
      </c>
      <c r="F5763" s="9">
        <v>7625.4</v>
      </c>
      <c r="G5763" s="9">
        <v>5603.2</v>
      </c>
      <c r="H5763" s="61">
        <v>6558.9</v>
      </c>
      <c r="I5763" s="9">
        <v>0</v>
      </c>
      <c r="J5763" s="9">
        <v>1.5</v>
      </c>
      <c r="K5763" s="9">
        <v>53682.8</v>
      </c>
      <c r="L5763" s="16">
        <v>0</v>
      </c>
      <c r="M5763" s="16">
        <v>0</v>
      </c>
      <c r="O5763" s="11">
        <f t="shared" si="1140"/>
        <v>73471.8</v>
      </c>
      <c r="P5763" s="11">
        <v>51430</v>
      </c>
      <c r="Q5763" s="11">
        <f t="shared" si="1141"/>
        <v>2252.8000000000029</v>
      </c>
      <c r="S5763" s="11">
        <f t="shared" si="1142"/>
        <v>22041.800000000003</v>
      </c>
      <c r="T5763" s="11">
        <f t="shared" si="1143"/>
        <v>22041.800000000003</v>
      </c>
      <c r="U5763" s="11">
        <f t="shared" si="1144"/>
        <v>-2841.9000000000087</v>
      </c>
      <c r="V5763" s="11">
        <f t="shared" si="1145"/>
        <v>22041.800000000003</v>
      </c>
      <c r="W5763" s="12">
        <f t="shared" si="1146"/>
        <v>1</v>
      </c>
      <c r="X5763" s="11">
        <f t="shared" si="1147"/>
        <v>0</v>
      </c>
      <c r="Y5763" s="12">
        <f t="shared" si="1148"/>
        <v>0</v>
      </c>
      <c r="AH5763" s="61"/>
      <c r="AI5763" s="61"/>
      <c r="AJ5763" s="61"/>
      <c r="AL5763" s="60"/>
    </row>
    <row r="5764" spans="1:38">
      <c r="A5764" s="1">
        <v>40461</v>
      </c>
      <c r="B5764" s="7" t="s">
        <v>66</v>
      </c>
      <c r="C5764" s="8" t="str">
        <f t="shared" si="1130"/>
        <v>Sun</v>
      </c>
      <c r="E5764" s="10">
        <v>0</v>
      </c>
      <c r="F5764" s="9">
        <v>7356</v>
      </c>
      <c r="G5764" s="9">
        <v>5724.2</v>
      </c>
      <c r="H5764" s="61">
        <v>6601.1</v>
      </c>
      <c r="I5764" s="9">
        <v>0</v>
      </c>
      <c r="J5764" s="9">
        <v>19</v>
      </c>
      <c r="K5764" s="9">
        <v>54480</v>
      </c>
      <c r="L5764" s="16">
        <v>0</v>
      </c>
      <c r="M5764" s="16">
        <v>0</v>
      </c>
      <c r="O5764" s="11">
        <f t="shared" si="1140"/>
        <v>74180.3</v>
      </c>
      <c r="P5764" s="11">
        <v>52336</v>
      </c>
      <c r="Q5764" s="11">
        <f t="shared" si="1141"/>
        <v>2144</v>
      </c>
      <c r="S5764" s="11">
        <f t="shared" si="1142"/>
        <v>21844.300000000003</v>
      </c>
      <c r="T5764" s="11">
        <f t="shared" si="1143"/>
        <v>21844.300000000003</v>
      </c>
      <c r="U5764" s="11">
        <f t="shared" si="1144"/>
        <v>-197.5</v>
      </c>
      <c r="V5764" s="11">
        <f t="shared" si="1145"/>
        <v>21844.300000000003</v>
      </c>
      <c r="W5764" s="12">
        <f t="shared" si="1146"/>
        <v>1</v>
      </c>
      <c r="X5764" s="11">
        <f t="shared" si="1147"/>
        <v>0</v>
      </c>
      <c r="Y5764" s="12">
        <f t="shared" si="1148"/>
        <v>0</v>
      </c>
      <c r="AH5764" s="61"/>
      <c r="AI5764" s="61"/>
      <c r="AJ5764" s="61"/>
      <c r="AL5764" s="60"/>
    </row>
    <row r="5765" spans="1:38">
      <c r="A5765" s="1">
        <v>40462</v>
      </c>
      <c r="B5765" s="7" t="s">
        <v>66</v>
      </c>
      <c r="C5765" s="8" t="str">
        <f t="shared" si="1130"/>
        <v>Mon</v>
      </c>
      <c r="E5765" s="10">
        <v>0</v>
      </c>
      <c r="F5765" s="9">
        <v>7564.1</v>
      </c>
      <c r="G5765" s="9">
        <v>5981.7</v>
      </c>
      <c r="H5765" s="61">
        <v>7342.4</v>
      </c>
      <c r="I5765" s="9">
        <v>0</v>
      </c>
      <c r="J5765" s="9">
        <v>602.9</v>
      </c>
      <c r="K5765" s="9">
        <v>54249.3</v>
      </c>
      <c r="L5765" s="16">
        <v>0</v>
      </c>
      <c r="M5765" s="16">
        <v>0</v>
      </c>
      <c r="O5765" s="11">
        <f t="shared" si="1140"/>
        <v>75740.399999999994</v>
      </c>
      <c r="P5765" s="11">
        <v>51954</v>
      </c>
      <c r="Q5765" s="11">
        <f t="shared" si="1141"/>
        <v>2295.3000000000029</v>
      </c>
      <c r="S5765" s="11">
        <f t="shared" si="1142"/>
        <v>23786.399999999994</v>
      </c>
      <c r="T5765" s="11">
        <f t="shared" si="1143"/>
        <v>23786.399999999994</v>
      </c>
      <c r="U5765" s="11">
        <f t="shared" si="1144"/>
        <v>1942.0999999999913</v>
      </c>
      <c r="V5765" s="11">
        <f t="shared" si="1145"/>
        <v>23786.399999999994</v>
      </c>
      <c r="W5765" s="12">
        <f t="shared" si="1146"/>
        <v>1</v>
      </c>
      <c r="X5765" s="11">
        <f t="shared" si="1147"/>
        <v>0</v>
      </c>
      <c r="Y5765" s="12">
        <f t="shared" si="1148"/>
        <v>0</v>
      </c>
      <c r="AH5765" s="61"/>
      <c r="AI5765" s="61"/>
      <c r="AJ5765" s="61"/>
      <c r="AL5765" s="60"/>
    </row>
    <row r="5766" spans="1:38">
      <c r="A5766" s="1">
        <v>40463</v>
      </c>
      <c r="B5766" s="7" t="s">
        <v>66</v>
      </c>
      <c r="C5766" s="8" t="str">
        <f t="shared" si="1130"/>
        <v>Tue</v>
      </c>
      <c r="E5766" s="10">
        <v>0</v>
      </c>
      <c r="F5766" s="9">
        <v>7611.3</v>
      </c>
      <c r="G5766" s="9">
        <v>6024</v>
      </c>
      <c r="H5766" s="61">
        <v>7390.8</v>
      </c>
      <c r="I5766" s="9">
        <v>0</v>
      </c>
      <c r="J5766" s="9">
        <v>556.79999999999995</v>
      </c>
      <c r="K5766" s="9">
        <v>53461</v>
      </c>
      <c r="L5766" s="16">
        <v>0</v>
      </c>
      <c r="M5766" s="16">
        <v>0</v>
      </c>
      <c r="O5766" s="11">
        <f t="shared" si="1140"/>
        <v>75043.899999999994</v>
      </c>
      <c r="P5766" s="11">
        <v>51050</v>
      </c>
      <c r="Q5766" s="11">
        <f t="shared" si="1141"/>
        <v>2411</v>
      </c>
      <c r="S5766" s="11">
        <f t="shared" si="1142"/>
        <v>23993.899999999994</v>
      </c>
      <c r="T5766" s="11">
        <f t="shared" si="1143"/>
        <v>23993.899999999994</v>
      </c>
      <c r="U5766" s="11">
        <f t="shared" si="1144"/>
        <v>207.5</v>
      </c>
      <c r="V5766" s="11">
        <f t="shared" si="1145"/>
        <v>23993.899999999994</v>
      </c>
      <c r="W5766" s="12">
        <f t="shared" si="1146"/>
        <v>1</v>
      </c>
      <c r="X5766" s="11">
        <f t="shared" si="1147"/>
        <v>0</v>
      </c>
      <c r="Y5766" s="12">
        <f t="shared" si="1148"/>
        <v>0</v>
      </c>
      <c r="AH5766" s="61"/>
      <c r="AI5766" s="61"/>
      <c r="AJ5766" s="61"/>
      <c r="AL5766" s="60"/>
    </row>
    <row r="5767" spans="1:38">
      <c r="A5767" s="1">
        <v>40464</v>
      </c>
      <c r="B5767" s="7" t="s">
        <v>66</v>
      </c>
      <c r="C5767" s="8" t="str">
        <f t="shared" si="1130"/>
        <v>Wed</v>
      </c>
      <c r="E5767" s="10">
        <v>2</v>
      </c>
      <c r="F5767" s="9">
        <v>7946.9</v>
      </c>
      <c r="G5767" s="9">
        <v>6181</v>
      </c>
      <c r="H5767" s="61">
        <v>7589.9</v>
      </c>
      <c r="I5767" s="9">
        <v>0</v>
      </c>
      <c r="J5767" s="9">
        <v>401.2</v>
      </c>
      <c r="K5767" s="9">
        <v>52984.3</v>
      </c>
      <c r="L5767" s="16">
        <v>0</v>
      </c>
      <c r="M5767" s="16">
        <v>0</v>
      </c>
      <c r="O5767" s="11">
        <f t="shared" si="1140"/>
        <v>75103.3</v>
      </c>
      <c r="P5767" s="11">
        <v>50512</v>
      </c>
      <c r="Q5767" s="11">
        <f t="shared" si="1141"/>
        <v>2472.3000000000029</v>
      </c>
      <c r="S5767" s="11">
        <f t="shared" si="1142"/>
        <v>24591.300000000003</v>
      </c>
      <c r="T5767" s="11">
        <f t="shared" si="1143"/>
        <v>24591.300000000003</v>
      </c>
      <c r="U5767" s="11">
        <f t="shared" si="1144"/>
        <v>597.40000000000873</v>
      </c>
      <c r="V5767" s="11">
        <f t="shared" si="1145"/>
        <v>24591.300000000003</v>
      </c>
      <c r="W5767" s="12">
        <f t="shared" si="1146"/>
        <v>1</v>
      </c>
      <c r="X5767" s="11">
        <f t="shared" si="1147"/>
        <v>0</v>
      </c>
      <c r="Y5767" s="12">
        <f t="shared" si="1148"/>
        <v>0</v>
      </c>
      <c r="AH5767" s="61"/>
      <c r="AI5767" s="61"/>
      <c r="AJ5767" s="61"/>
      <c r="AL5767" s="60"/>
    </row>
    <row r="5768" spans="1:38">
      <c r="A5768" s="1">
        <v>40465</v>
      </c>
      <c r="B5768" s="7" t="s">
        <v>66</v>
      </c>
      <c r="C5768" s="8" t="str">
        <f t="shared" si="1130"/>
        <v>Thur</v>
      </c>
      <c r="E5768" s="10">
        <v>7</v>
      </c>
      <c r="F5768" s="9">
        <v>11620.5</v>
      </c>
      <c r="G5768" s="9">
        <v>6926</v>
      </c>
      <c r="H5768" s="61">
        <v>8550.5</v>
      </c>
      <c r="I5768" s="9">
        <v>0</v>
      </c>
      <c r="J5768" s="9">
        <v>155.19999999999999</v>
      </c>
      <c r="K5768" s="9">
        <v>51860.1</v>
      </c>
      <c r="L5768" s="16">
        <v>0</v>
      </c>
      <c r="M5768" s="16">
        <v>0</v>
      </c>
      <c r="O5768" s="11">
        <f t="shared" si="1140"/>
        <v>79112.3</v>
      </c>
      <c r="P5768" s="11">
        <v>49426</v>
      </c>
      <c r="Q5768" s="11">
        <f t="shared" si="1141"/>
        <v>2434.0999999999985</v>
      </c>
      <c r="S5768" s="11">
        <f t="shared" si="1142"/>
        <v>29686.300000000003</v>
      </c>
      <c r="T5768" s="11">
        <f t="shared" si="1143"/>
        <v>29686.300000000003</v>
      </c>
      <c r="U5768" s="11">
        <f t="shared" si="1144"/>
        <v>5095</v>
      </c>
      <c r="V5768" s="11">
        <f t="shared" si="1145"/>
        <v>29686.300000000003</v>
      </c>
      <c r="W5768" s="12">
        <f t="shared" si="1146"/>
        <v>1</v>
      </c>
      <c r="X5768" s="11">
        <f t="shared" si="1147"/>
        <v>0</v>
      </c>
      <c r="Y5768" s="12">
        <f t="shared" si="1148"/>
        <v>0</v>
      </c>
      <c r="AH5768" s="61"/>
      <c r="AI5768" s="61"/>
      <c r="AJ5768" s="61"/>
      <c r="AL5768" s="60"/>
    </row>
    <row r="5769" spans="1:38">
      <c r="A5769" s="1">
        <v>40466</v>
      </c>
      <c r="B5769" s="7" t="s">
        <v>66</v>
      </c>
      <c r="C5769" s="8" t="str">
        <f t="shared" si="1130"/>
        <v>Fri</v>
      </c>
      <c r="E5769" s="10">
        <v>11</v>
      </c>
      <c r="F5769" s="9">
        <v>17370.3</v>
      </c>
      <c r="G5769" s="9">
        <v>7817.9</v>
      </c>
      <c r="H5769" s="61">
        <v>9147.7999999999993</v>
      </c>
      <c r="I5769" s="9">
        <v>0</v>
      </c>
      <c r="J5769" s="9">
        <v>5.9</v>
      </c>
      <c r="K5769" s="9">
        <v>53622.7</v>
      </c>
      <c r="L5769" s="16">
        <v>0</v>
      </c>
      <c r="M5769" s="16">
        <v>0</v>
      </c>
      <c r="O5769" s="11">
        <f t="shared" si="1140"/>
        <v>87964.6</v>
      </c>
      <c r="P5769" s="11">
        <v>51030</v>
      </c>
      <c r="Q5769" s="11">
        <f t="shared" si="1141"/>
        <v>2592.6999999999971</v>
      </c>
      <c r="S5769" s="11">
        <f t="shared" si="1142"/>
        <v>36934.600000000006</v>
      </c>
      <c r="T5769" s="11">
        <f t="shared" si="1143"/>
        <v>36934.600000000006</v>
      </c>
      <c r="U5769" s="11">
        <f t="shared" si="1144"/>
        <v>7248.3000000000029</v>
      </c>
      <c r="V5769" s="11">
        <f t="shared" si="1145"/>
        <v>36934.600000000006</v>
      </c>
      <c r="W5769" s="12">
        <f t="shared" si="1146"/>
        <v>1</v>
      </c>
      <c r="X5769" s="11">
        <f t="shared" si="1147"/>
        <v>0</v>
      </c>
      <c r="Y5769" s="12">
        <f t="shared" si="1148"/>
        <v>0</v>
      </c>
      <c r="AH5769" s="61"/>
      <c r="AI5769" s="61"/>
      <c r="AJ5769" s="61"/>
      <c r="AL5769" s="60"/>
    </row>
    <row r="5770" spans="1:38">
      <c r="A5770" s="1">
        <v>40467</v>
      </c>
      <c r="B5770" s="7" t="s">
        <v>66</v>
      </c>
      <c r="C5770" s="8" t="str">
        <f t="shared" si="1130"/>
        <v>Sat</v>
      </c>
      <c r="E5770" s="10">
        <v>11</v>
      </c>
      <c r="F5770" s="9">
        <v>15346.9</v>
      </c>
      <c r="G5770" s="9">
        <v>7334.5</v>
      </c>
      <c r="H5770" s="61">
        <v>7948.1</v>
      </c>
      <c r="I5770" s="9">
        <v>0</v>
      </c>
      <c r="J5770" s="9">
        <v>0</v>
      </c>
      <c r="K5770" s="9">
        <v>55058.3</v>
      </c>
      <c r="L5770" s="16">
        <v>0</v>
      </c>
      <c r="M5770" s="16">
        <v>0</v>
      </c>
      <c r="O5770" s="11">
        <f t="shared" si="1140"/>
        <v>85687.8</v>
      </c>
      <c r="P5770" s="11">
        <v>52381</v>
      </c>
      <c r="Q5770" s="11">
        <f t="shared" si="1141"/>
        <v>2677.3000000000029</v>
      </c>
      <c r="S5770" s="11">
        <f t="shared" si="1142"/>
        <v>33306.800000000003</v>
      </c>
      <c r="T5770" s="11">
        <f t="shared" si="1143"/>
        <v>33306.800000000003</v>
      </c>
      <c r="U5770" s="11">
        <f t="shared" si="1144"/>
        <v>-3627.8000000000029</v>
      </c>
      <c r="V5770" s="11">
        <f t="shared" si="1145"/>
        <v>33306.800000000003</v>
      </c>
      <c r="W5770" s="12">
        <f t="shared" si="1146"/>
        <v>1</v>
      </c>
      <c r="X5770" s="11">
        <f t="shared" si="1147"/>
        <v>0</v>
      </c>
      <c r="Y5770" s="12">
        <f t="shared" si="1148"/>
        <v>0</v>
      </c>
      <c r="AH5770" s="61"/>
      <c r="AI5770" s="61"/>
      <c r="AJ5770" s="61"/>
      <c r="AL5770" s="60"/>
    </row>
    <row r="5771" spans="1:38">
      <c r="A5771" s="1">
        <v>40468</v>
      </c>
      <c r="B5771" s="7" t="s">
        <v>66</v>
      </c>
      <c r="C5771" s="8" t="str">
        <f t="shared" si="1130"/>
        <v>Sun</v>
      </c>
      <c r="E5771" s="10">
        <v>5</v>
      </c>
      <c r="F5771" s="9">
        <v>11495.9</v>
      </c>
      <c r="G5771" s="9">
        <v>6709.8</v>
      </c>
      <c r="H5771" s="61">
        <v>7290.1</v>
      </c>
      <c r="I5771" s="9">
        <v>0</v>
      </c>
      <c r="J5771" s="9">
        <v>274.5</v>
      </c>
      <c r="K5771" s="9">
        <v>55060.4</v>
      </c>
      <c r="L5771" s="16">
        <v>0</v>
      </c>
      <c r="M5771" s="16">
        <v>0</v>
      </c>
      <c r="O5771" s="11">
        <f t="shared" si="1140"/>
        <v>80830.700000000012</v>
      </c>
      <c r="P5771" s="11">
        <v>52591</v>
      </c>
      <c r="Q5771" s="11">
        <f t="shared" si="1141"/>
        <v>2469.4000000000015</v>
      </c>
      <c r="S5771" s="11">
        <f t="shared" si="1142"/>
        <v>28239.700000000012</v>
      </c>
      <c r="T5771" s="11">
        <f t="shared" si="1143"/>
        <v>28239.700000000012</v>
      </c>
      <c r="U5771" s="11">
        <f t="shared" si="1144"/>
        <v>-5067.0999999999913</v>
      </c>
      <c r="V5771" s="11">
        <f t="shared" si="1145"/>
        <v>28239.700000000012</v>
      </c>
      <c r="W5771" s="12">
        <f t="shared" si="1146"/>
        <v>1</v>
      </c>
      <c r="X5771" s="11">
        <f t="shared" si="1147"/>
        <v>0</v>
      </c>
      <c r="Y5771" s="12">
        <f t="shared" si="1148"/>
        <v>0</v>
      </c>
      <c r="AH5771" s="61"/>
      <c r="AI5771" s="61"/>
      <c r="AJ5771" s="61"/>
      <c r="AL5771" s="60"/>
    </row>
    <row r="5772" spans="1:38">
      <c r="A5772" s="1">
        <v>40469</v>
      </c>
      <c r="B5772" s="7" t="s">
        <v>66</v>
      </c>
      <c r="C5772" s="8" t="str">
        <f t="shared" si="1130"/>
        <v>Mon</v>
      </c>
      <c r="E5772" s="10">
        <v>4</v>
      </c>
      <c r="F5772" s="9">
        <v>10439.299999999999</v>
      </c>
      <c r="G5772" s="9">
        <v>6703.7</v>
      </c>
      <c r="H5772" s="61">
        <v>7703.9</v>
      </c>
      <c r="I5772" s="9">
        <v>0</v>
      </c>
      <c r="J5772" s="9">
        <v>0</v>
      </c>
      <c r="K5772" s="9">
        <v>55870.5</v>
      </c>
      <c r="L5772" s="16">
        <v>0</v>
      </c>
      <c r="M5772" s="16">
        <v>0</v>
      </c>
      <c r="O5772" s="11">
        <f t="shared" si="1140"/>
        <v>80717.399999999994</v>
      </c>
      <c r="P5772" s="11">
        <v>53493</v>
      </c>
      <c r="Q5772" s="11">
        <f t="shared" si="1141"/>
        <v>2377.5</v>
      </c>
      <c r="S5772" s="11">
        <f t="shared" si="1142"/>
        <v>27224.399999999994</v>
      </c>
      <c r="T5772" s="11">
        <f t="shared" si="1143"/>
        <v>27224.399999999994</v>
      </c>
      <c r="U5772" s="11">
        <f t="shared" si="1144"/>
        <v>-1015.3000000000175</v>
      </c>
      <c r="V5772" s="11">
        <f t="shared" si="1145"/>
        <v>27224.399999999994</v>
      </c>
      <c r="W5772" s="12">
        <f t="shared" si="1146"/>
        <v>1</v>
      </c>
      <c r="X5772" s="11">
        <f t="shared" si="1147"/>
        <v>0</v>
      </c>
      <c r="Y5772" s="12">
        <f t="shared" si="1148"/>
        <v>0</v>
      </c>
      <c r="AH5772" s="61"/>
      <c r="AI5772" s="61"/>
      <c r="AJ5772" s="61"/>
      <c r="AL5772" s="60"/>
    </row>
    <row r="5773" spans="1:38">
      <c r="A5773" s="1">
        <v>40470</v>
      </c>
      <c r="B5773" s="7" t="s">
        <v>66</v>
      </c>
      <c r="C5773" s="8" t="str">
        <f t="shared" si="1130"/>
        <v>Tue</v>
      </c>
      <c r="E5773" s="10">
        <v>5</v>
      </c>
      <c r="F5773" s="9">
        <v>11023.3</v>
      </c>
      <c r="G5773" s="9">
        <v>6859.7</v>
      </c>
      <c r="H5773" s="61">
        <v>7898.5</v>
      </c>
      <c r="I5773" s="9">
        <v>0</v>
      </c>
      <c r="J5773" s="9">
        <v>0</v>
      </c>
      <c r="K5773" s="9">
        <v>55406.9</v>
      </c>
      <c r="L5773" s="16">
        <v>0</v>
      </c>
      <c r="M5773" s="16">
        <v>0</v>
      </c>
      <c r="O5773" s="11">
        <f t="shared" si="1140"/>
        <v>81188.399999999994</v>
      </c>
      <c r="P5773" s="11">
        <v>53104</v>
      </c>
      <c r="Q5773" s="11">
        <f t="shared" si="1141"/>
        <v>2302.9000000000015</v>
      </c>
      <c r="S5773" s="11">
        <f t="shared" si="1142"/>
        <v>28084.399999999994</v>
      </c>
      <c r="T5773" s="11">
        <f t="shared" si="1143"/>
        <v>28084.399999999994</v>
      </c>
      <c r="U5773" s="11">
        <f t="shared" si="1144"/>
        <v>860</v>
      </c>
      <c r="V5773" s="11">
        <f t="shared" si="1145"/>
        <v>28084.399999999994</v>
      </c>
      <c r="W5773" s="12">
        <f t="shared" si="1146"/>
        <v>1</v>
      </c>
      <c r="X5773" s="11">
        <f t="shared" si="1147"/>
        <v>0</v>
      </c>
      <c r="Y5773" s="12">
        <f t="shared" si="1148"/>
        <v>0</v>
      </c>
      <c r="AH5773" s="61"/>
      <c r="AI5773" s="61"/>
      <c r="AJ5773" s="61"/>
      <c r="AL5773" s="60"/>
    </row>
    <row r="5774" spans="1:38">
      <c r="A5774" s="1">
        <v>40471</v>
      </c>
      <c r="B5774" s="7" t="s">
        <v>66</v>
      </c>
      <c r="C5774" s="8" t="str">
        <f t="shared" si="1130"/>
        <v>Wed</v>
      </c>
      <c r="E5774" s="10">
        <v>11</v>
      </c>
      <c r="F5774" s="9">
        <v>16958.7</v>
      </c>
      <c r="G5774" s="9">
        <v>8014.8</v>
      </c>
      <c r="H5774" s="61">
        <v>8954.2000000000007</v>
      </c>
      <c r="I5774" s="9">
        <v>0</v>
      </c>
      <c r="J5774" s="9">
        <v>0</v>
      </c>
      <c r="K5774" s="9">
        <v>55567.5</v>
      </c>
      <c r="L5774" s="16">
        <v>0</v>
      </c>
      <c r="M5774" s="16">
        <v>0</v>
      </c>
      <c r="O5774" s="11">
        <f t="shared" si="1140"/>
        <v>89495.2</v>
      </c>
      <c r="P5774" s="11">
        <v>53532</v>
      </c>
      <c r="Q5774" s="11">
        <f t="shared" si="1141"/>
        <v>2035.5</v>
      </c>
      <c r="S5774" s="11">
        <f t="shared" si="1142"/>
        <v>35963.199999999997</v>
      </c>
      <c r="T5774" s="11">
        <f t="shared" si="1143"/>
        <v>35963.199999999997</v>
      </c>
      <c r="U5774" s="11">
        <f t="shared" si="1144"/>
        <v>7878.8000000000029</v>
      </c>
      <c r="V5774" s="11">
        <f t="shared" si="1145"/>
        <v>35963.199999999997</v>
      </c>
      <c r="W5774" s="12">
        <f t="shared" si="1146"/>
        <v>1</v>
      </c>
      <c r="X5774" s="11">
        <f t="shared" si="1147"/>
        <v>0</v>
      </c>
      <c r="Y5774" s="12">
        <f t="shared" si="1148"/>
        <v>0</v>
      </c>
      <c r="AH5774" s="61"/>
      <c r="AI5774" s="61"/>
      <c r="AJ5774" s="61"/>
      <c r="AL5774" s="60"/>
    </row>
    <row r="5775" spans="1:38">
      <c r="A5775" s="1">
        <v>40472</v>
      </c>
      <c r="B5775" s="7" t="s">
        <v>66</v>
      </c>
      <c r="C5775" s="8" t="str">
        <f t="shared" si="1130"/>
        <v>Thur</v>
      </c>
      <c r="E5775" s="10">
        <v>8</v>
      </c>
      <c r="F5775" s="9">
        <v>15505.2</v>
      </c>
      <c r="G5775" s="9">
        <v>7621.6</v>
      </c>
      <c r="H5775" s="61">
        <v>8546.7000000000007</v>
      </c>
      <c r="I5775" s="9">
        <v>70.099999999999994</v>
      </c>
      <c r="J5775" s="9">
        <v>0</v>
      </c>
      <c r="K5775" s="9">
        <v>56625.9</v>
      </c>
      <c r="L5775" s="16">
        <v>0</v>
      </c>
      <c r="M5775" s="16">
        <v>0</v>
      </c>
      <c r="O5775" s="11">
        <f t="shared" si="1140"/>
        <v>88369.5</v>
      </c>
      <c r="P5775" s="11">
        <v>54299</v>
      </c>
      <c r="Q5775" s="11">
        <f t="shared" si="1141"/>
        <v>2326.9000000000015</v>
      </c>
      <c r="S5775" s="11">
        <f t="shared" si="1142"/>
        <v>34070.5</v>
      </c>
      <c r="T5775" s="11">
        <f t="shared" si="1143"/>
        <v>34070.5</v>
      </c>
      <c r="U5775" s="11">
        <f t="shared" si="1144"/>
        <v>-1892.6999999999971</v>
      </c>
      <c r="V5775" s="11">
        <f t="shared" si="1145"/>
        <v>34070.5</v>
      </c>
      <c r="W5775" s="12">
        <f t="shared" si="1146"/>
        <v>1</v>
      </c>
      <c r="X5775" s="11">
        <f t="shared" si="1147"/>
        <v>0</v>
      </c>
      <c r="Y5775" s="12">
        <f t="shared" si="1148"/>
        <v>0</v>
      </c>
      <c r="AH5775" s="61"/>
      <c r="AI5775" s="61"/>
      <c r="AJ5775" s="61"/>
      <c r="AL5775" s="60"/>
    </row>
    <row r="5776" spans="1:38">
      <c r="A5776" s="1">
        <v>40473</v>
      </c>
      <c r="B5776" s="7" t="s">
        <v>66</v>
      </c>
      <c r="C5776" s="8" t="str">
        <f t="shared" si="1130"/>
        <v>Fri</v>
      </c>
      <c r="E5776" s="10">
        <v>15</v>
      </c>
      <c r="F5776" s="9">
        <v>21376.2</v>
      </c>
      <c r="G5776" s="9">
        <v>8338.5</v>
      </c>
      <c r="H5776" s="61">
        <v>9425</v>
      </c>
      <c r="I5776" s="9">
        <v>691</v>
      </c>
      <c r="J5776" s="9">
        <v>0</v>
      </c>
      <c r="K5776" s="9">
        <v>57238.3</v>
      </c>
      <c r="L5776" s="16">
        <v>0</v>
      </c>
      <c r="M5776" s="16">
        <v>0</v>
      </c>
      <c r="O5776" s="11">
        <f t="shared" si="1140"/>
        <v>97069</v>
      </c>
      <c r="P5776" s="11">
        <v>54759</v>
      </c>
      <c r="Q5776" s="11">
        <f t="shared" si="1141"/>
        <v>2479.3000000000029</v>
      </c>
      <c r="S5776" s="11">
        <f t="shared" si="1142"/>
        <v>42310</v>
      </c>
      <c r="T5776" s="11">
        <f t="shared" si="1143"/>
        <v>42310</v>
      </c>
      <c r="U5776" s="11">
        <f t="shared" si="1144"/>
        <v>8239.5</v>
      </c>
      <c r="V5776" s="11">
        <f t="shared" si="1145"/>
        <v>42310</v>
      </c>
      <c r="W5776" s="12">
        <f t="shared" si="1146"/>
        <v>1</v>
      </c>
      <c r="X5776" s="11">
        <f t="shared" si="1147"/>
        <v>0</v>
      </c>
      <c r="Y5776" s="12">
        <f t="shared" si="1148"/>
        <v>0</v>
      </c>
      <c r="AH5776" s="61"/>
      <c r="AI5776" s="61"/>
      <c r="AJ5776" s="61"/>
      <c r="AL5776" s="60"/>
    </row>
    <row r="5777" spans="1:38">
      <c r="A5777" s="1">
        <v>40474</v>
      </c>
      <c r="B5777" s="7" t="s">
        <v>66</v>
      </c>
      <c r="C5777" s="8" t="str">
        <f t="shared" si="1130"/>
        <v>Sat</v>
      </c>
      <c r="E5777" s="10">
        <v>7</v>
      </c>
      <c r="F5777" s="9">
        <v>12480.6</v>
      </c>
      <c r="G5777" s="9">
        <v>6390</v>
      </c>
      <c r="H5777" s="61">
        <v>7558</v>
      </c>
      <c r="I5777" s="9">
        <v>719.2</v>
      </c>
      <c r="J5777" s="9">
        <v>0</v>
      </c>
      <c r="K5777" s="9">
        <v>56653.8</v>
      </c>
      <c r="L5777" s="16">
        <v>0</v>
      </c>
      <c r="M5777" s="16">
        <v>0</v>
      </c>
      <c r="O5777" s="11">
        <f t="shared" si="1140"/>
        <v>83801.600000000006</v>
      </c>
      <c r="P5777" s="11">
        <v>54064</v>
      </c>
      <c r="Q5777" s="11">
        <f t="shared" si="1141"/>
        <v>2589.8000000000029</v>
      </c>
      <c r="S5777" s="11">
        <f t="shared" si="1142"/>
        <v>29737.600000000006</v>
      </c>
      <c r="T5777" s="11">
        <f t="shared" si="1143"/>
        <v>29737.600000000006</v>
      </c>
      <c r="U5777" s="11">
        <f t="shared" si="1144"/>
        <v>-12572.399999999994</v>
      </c>
      <c r="V5777" s="11">
        <f t="shared" si="1145"/>
        <v>29737.600000000006</v>
      </c>
      <c r="W5777" s="12">
        <f t="shared" si="1146"/>
        <v>1</v>
      </c>
      <c r="X5777" s="11">
        <f t="shared" si="1147"/>
        <v>0</v>
      </c>
      <c r="Y5777" s="12">
        <f t="shared" si="1148"/>
        <v>0</v>
      </c>
      <c r="AH5777" s="61"/>
      <c r="AI5777" s="61"/>
      <c r="AJ5777" s="61"/>
      <c r="AL5777" s="60"/>
    </row>
    <row r="5778" spans="1:38">
      <c r="A5778" s="1">
        <v>40475</v>
      </c>
      <c r="B5778" s="7" t="s">
        <v>66</v>
      </c>
      <c r="C5778" s="8" t="str">
        <f t="shared" ref="C5778:C5841" si="1149">IF(WEEKDAY(A5778)=1,"Sun",IF(WEEKDAY(A5778)=2,"Mon",IF(WEEKDAY(A5778)=3,"Tue",IF(WEEKDAY(A5778)=4,"Wed",IF(WEEKDAY(A5778)=5,"Thur",IF(WEEKDAY(A5778)=6,"Fri",IF(WEEKDAY(A5778)=7,"Sat")))))))</f>
        <v>Sun</v>
      </c>
      <c r="E5778" s="10">
        <v>1</v>
      </c>
      <c r="F5778" s="9">
        <v>9038.4</v>
      </c>
      <c r="G5778" s="9">
        <v>5451.1</v>
      </c>
      <c r="H5778" s="61">
        <v>6878.2</v>
      </c>
      <c r="I5778" s="9">
        <v>738</v>
      </c>
      <c r="J5778" s="9">
        <v>0</v>
      </c>
      <c r="K5778" s="9">
        <v>27465.8</v>
      </c>
      <c r="L5778" s="16">
        <v>0</v>
      </c>
      <c r="M5778" s="16">
        <v>0</v>
      </c>
      <c r="O5778" s="11">
        <f t="shared" si="1140"/>
        <v>49571.5</v>
      </c>
      <c r="P5778" s="11">
        <v>24915</v>
      </c>
      <c r="Q5778" s="11">
        <f t="shared" si="1141"/>
        <v>2550.7999999999993</v>
      </c>
      <c r="S5778" s="11">
        <f t="shared" si="1142"/>
        <v>24656.5</v>
      </c>
      <c r="T5778" s="11">
        <f t="shared" si="1143"/>
        <v>24656.5</v>
      </c>
      <c r="U5778" s="11">
        <f t="shared" si="1144"/>
        <v>-5081.1000000000058</v>
      </c>
      <c r="V5778" s="11">
        <f t="shared" si="1145"/>
        <v>24656.5</v>
      </c>
      <c r="W5778" s="12">
        <f t="shared" si="1146"/>
        <v>1</v>
      </c>
      <c r="X5778" s="11">
        <f t="shared" si="1147"/>
        <v>0</v>
      </c>
      <c r="Y5778" s="12">
        <f t="shared" si="1148"/>
        <v>0</v>
      </c>
      <c r="AH5778" s="61"/>
      <c r="AI5778" s="61"/>
      <c r="AJ5778" s="61"/>
      <c r="AL5778" s="60"/>
    </row>
    <row r="5779" spans="1:38">
      <c r="A5779" s="1">
        <v>40476</v>
      </c>
      <c r="B5779" s="7" t="s">
        <v>66</v>
      </c>
      <c r="C5779" s="8" t="str">
        <f t="shared" si="1149"/>
        <v>Mon</v>
      </c>
      <c r="E5779" s="10">
        <v>0</v>
      </c>
      <c r="F5779" s="9">
        <v>8133.1</v>
      </c>
      <c r="G5779" s="9">
        <v>5455.4</v>
      </c>
      <c r="H5779" s="61">
        <v>7055.8</v>
      </c>
      <c r="I5779" s="9">
        <v>735.6</v>
      </c>
      <c r="J5779" s="9">
        <v>0</v>
      </c>
      <c r="K5779" s="9">
        <v>2547.8000000000002</v>
      </c>
      <c r="L5779" s="16">
        <v>0</v>
      </c>
      <c r="M5779" s="16">
        <v>0</v>
      </c>
      <c r="O5779" s="11">
        <f t="shared" si="1140"/>
        <v>23927.699999999997</v>
      </c>
      <c r="P5779" s="11">
        <v>0</v>
      </c>
      <c r="Q5779" s="11">
        <f t="shared" si="1141"/>
        <v>2547.8000000000002</v>
      </c>
      <c r="S5779" s="11">
        <f t="shared" si="1142"/>
        <v>23927.699999999997</v>
      </c>
      <c r="T5779" s="11">
        <f t="shared" si="1143"/>
        <v>23927.699999999997</v>
      </c>
      <c r="U5779" s="11">
        <f t="shared" si="1144"/>
        <v>-728.80000000000291</v>
      </c>
      <c r="V5779" s="11">
        <f t="shared" si="1145"/>
        <v>23927.699999999997</v>
      </c>
      <c r="W5779" s="12">
        <f t="shared" si="1146"/>
        <v>1</v>
      </c>
      <c r="X5779" s="11">
        <f t="shared" si="1147"/>
        <v>0</v>
      </c>
      <c r="Y5779" s="12">
        <f t="shared" si="1148"/>
        <v>0</v>
      </c>
      <c r="AH5779" s="61"/>
      <c r="AI5779" s="61"/>
      <c r="AJ5779" s="61"/>
      <c r="AL5779" s="60"/>
    </row>
    <row r="5780" spans="1:38">
      <c r="A5780" s="1">
        <v>40477</v>
      </c>
      <c r="B5780" s="7" t="s">
        <v>66</v>
      </c>
      <c r="C5780" s="8" t="str">
        <f t="shared" si="1149"/>
        <v>Tue</v>
      </c>
      <c r="E5780" s="10">
        <v>0</v>
      </c>
      <c r="F5780" s="9">
        <v>7512.8</v>
      </c>
      <c r="G5780" s="9">
        <v>5213.8</v>
      </c>
      <c r="H5780" s="61">
        <v>6825.8</v>
      </c>
      <c r="I5780" s="9">
        <v>745.4</v>
      </c>
      <c r="J5780" s="9">
        <v>0</v>
      </c>
      <c r="K5780" s="9">
        <v>2437.1999999999998</v>
      </c>
      <c r="L5780" s="16">
        <v>0</v>
      </c>
      <c r="M5780" s="16">
        <v>0</v>
      </c>
      <c r="O5780" s="11">
        <f t="shared" si="1140"/>
        <v>22735.000000000004</v>
      </c>
      <c r="P5780" s="11">
        <v>0</v>
      </c>
      <c r="Q5780" s="11">
        <f t="shared" si="1141"/>
        <v>2437.1999999999998</v>
      </c>
      <c r="S5780" s="11">
        <f t="shared" si="1142"/>
        <v>22735.000000000004</v>
      </c>
      <c r="T5780" s="11">
        <f t="shared" si="1143"/>
        <v>22735.000000000004</v>
      </c>
      <c r="U5780" s="11">
        <f t="shared" si="1144"/>
        <v>-1192.6999999999935</v>
      </c>
      <c r="V5780" s="11">
        <f t="shared" si="1145"/>
        <v>22735.000000000004</v>
      </c>
      <c r="W5780" s="12">
        <f t="shared" si="1146"/>
        <v>1</v>
      </c>
      <c r="X5780" s="11">
        <f t="shared" si="1147"/>
        <v>0</v>
      </c>
      <c r="Y5780" s="12">
        <f t="shared" si="1148"/>
        <v>0</v>
      </c>
      <c r="AH5780" s="61"/>
      <c r="AI5780" s="61"/>
      <c r="AJ5780" s="61"/>
      <c r="AL5780" s="60"/>
    </row>
    <row r="5781" spans="1:38">
      <c r="A5781" s="1">
        <v>40478</v>
      </c>
      <c r="B5781" s="7" t="s">
        <v>66</v>
      </c>
      <c r="C5781" s="8" t="str">
        <f t="shared" si="1149"/>
        <v>Wed</v>
      </c>
      <c r="E5781" s="10">
        <v>0</v>
      </c>
      <c r="F5781" s="9">
        <v>7249.1</v>
      </c>
      <c r="G5781" s="9">
        <v>5122.3</v>
      </c>
      <c r="H5781" s="61">
        <v>6716.6</v>
      </c>
      <c r="I5781" s="9">
        <v>721.6</v>
      </c>
      <c r="J5781" s="9">
        <v>0</v>
      </c>
      <c r="K5781" s="9">
        <v>2593.9</v>
      </c>
      <c r="L5781" s="16">
        <v>0</v>
      </c>
      <c r="M5781" s="16">
        <v>0</v>
      </c>
      <c r="O5781" s="11">
        <f t="shared" si="1140"/>
        <v>22403.5</v>
      </c>
      <c r="P5781" s="11">
        <v>0</v>
      </c>
      <c r="Q5781" s="11">
        <f t="shared" si="1141"/>
        <v>2593.9</v>
      </c>
      <c r="S5781" s="11">
        <f t="shared" si="1142"/>
        <v>22403.5</v>
      </c>
      <c r="T5781" s="11">
        <f t="shared" si="1143"/>
        <v>22403.5</v>
      </c>
      <c r="U5781" s="11">
        <f t="shared" si="1144"/>
        <v>-331.50000000000364</v>
      </c>
      <c r="V5781" s="11">
        <f t="shared" si="1145"/>
        <v>22403.5</v>
      </c>
      <c r="W5781" s="12">
        <f t="shared" si="1146"/>
        <v>1</v>
      </c>
      <c r="X5781" s="11">
        <f t="shared" si="1147"/>
        <v>0</v>
      </c>
      <c r="Y5781" s="12">
        <f t="shared" si="1148"/>
        <v>0</v>
      </c>
      <c r="AH5781" s="61"/>
      <c r="AI5781" s="61"/>
      <c r="AJ5781" s="61"/>
      <c r="AL5781" s="60"/>
    </row>
    <row r="5782" spans="1:38">
      <c r="A5782" s="1">
        <v>40479</v>
      </c>
      <c r="B5782" s="7" t="s">
        <v>66</v>
      </c>
      <c r="C5782" s="8" t="str">
        <f t="shared" si="1149"/>
        <v>Thur</v>
      </c>
      <c r="E5782" s="10">
        <v>0</v>
      </c>
      <c r="F5782" s="9">
        <v>9121.6</v>
      </c>
      <c r="G5782" s="9">
        <v>5842.6</v>
      </c>
      <c r="H5782" s="61">
        <v>7303.1</v>
      </c>
      <c r="I5782" s="9">
        <v>709.7</v>
      </c>
      <c r="J5782" s="9">
        <v>0</v>
      </c>
      <c r="K5782" s="9">
        <v>3072.2</v>
      </c>
      <c r="L5782" s="16">
        <v>0</v>
      </c>
      <c r="M5782" s="16">
        <v>0</v>
      </c>
      <c r="O5782" s="11">
        <f t="shared" si="1140"/>
        <v>26049.200000000004</v>
      </c>
      <c r="P5782" s="11">
        <v>33</v>
      </c>
      <c r="Q5782" s="11">
        <f t="shared" si="1141"/>
        <v>3039.2</v>
      </c>
      <c r="S5782" s="11">
        <f t="shared" si="1142"/>
        <v>26016.200000000004</v>
      </c>
      <c r="T5782" s="11">
        <f t="shared" si="1143"/>
        <v>26016.200000000004</v>
      </c>
      <c r="U5782" s="11">
        <f t="shared" si="1144"/>
        <v>3612.7000000000044</v>
      </c>
      <c r="V5782" s="11">
        <f t="shared" si="1145"/>
        <v>26016.200000000004</v>
      </c>
      <c r="W5782" s="12">
        <f t="shared" si="1146"/>
        <v>1</v>
      </c>
      <c r="X5782" s="11">
        <f t="shared" si="1147"/>
        <v>0</v>
      </c>
      <c r="Y5782" s="12">
        <f t="shared" si="1148"/>
        <v>0</v>
      </c>
      <c r="AH5782" s="61"/>
      <c r="AI5782" s="61"/>
      <c r="AJ5782" s="61"/>
      <c r="AL5782" s="60"/>
    </row>
    <row r="5783" spans="1:38">
      <c r="A5783" s="1">
        <v>40480</v>
      </c>
      <c r="B5783" s="7" t="s">
        <v>66</v>
      </c>
      <c r="C5783" s="8" t="str">
        <f t="shared" si="1149"/>
        <v>Fri</v>
      </c>
      <c r="E5783" s="10">
        <v>16</v>
      </c>
      <c r="F5783" s="9">
        <v>16864.400000000001</v>
      </c>
      <c r="G5783" s="9">
        <v>9812.7999999999993</v>
      </c>
      <c r="H5783" s="61">
        <v>8125.5</v>
      </c>
      <c r="I5783" s="9">
        <v>696.4</v>
      </c>
      <c r="J5783" s="9">
        <v>0</v>
      </c>
      <c r="K5783" s="9">
        <v>6963.8</v>
      </c>
      <c r="L5783" s="16">
        <v>0</v>
      </c>
      <c r="M5783" s="16">
        <v>0</v>
      </c>
      <c r="O5783" s="11">
        <f t="shared" si="1140"/>
        <v>42462.9</v>
      </c>
      <c r="P5783" s="11">
        <v>43</v>
      </c>
      <c r="Q5783" s="11">
        <f t="shared" si="1141"/>
        <v>6920.8</v>
      </c>
      <c r="S5783" s="11">
        <f t="shared" si="1142"/>
        <v>42419.9</v>
      </c>
      <c r="T5783" s="11">
        <f t="shared" si="1143"/>
        <v>42419.9</v>
      </c>
      <c r="U5783" s="11">
        <f t="shared" si="1144"/>
        <v>16403.699999999997</v>
      </c>
      <c r="V5783" s="11">
        <f t="shared" si="1145"/>
        <v>42419.9</v>
      </c>
      <c r="W5783" s="12">
        <f t="shared" si="1146"/>
        <v>1</v>
      </c>
      <c r="X5783" s="11">
        <f t="shared" si="1147"/>
        <v>0</v>
      </c>
      <c r="Y5783" s="12">
        <f t="shared" si="1148"/>
        <v>0</v>
      </c>
      <c r="AH5783" s="61"/>
      <c r="AI5783" s="61"/>
      <c r="AJ5783" s="61"/>
      <c r="AL5783" s="60"/>
    </row>
    <row r="5784" spans="1:38">
      <c r="A5784" s="1">
        <v>40481</v>
      </c>
      <c r="B5784" s="7" t="s">
        <v>66</v>
      </c>
      <c r="C5784" s="8" t="str">
        <f t="shared" si="1149"/>
        <v>Sat</v>
      </c>
      <c r="E5784" s="10">
        <v>12</v>
      </c>
      <c r="F5784" s="9">
        <v>15219.6</v>
      </c>
      <c r="G5784" s="9">
        <v>9593.2999999999993</v>
      </c>
      <c r="H5784" s="61">
        <v>7418.5</v>
      </c>
      <c r="I5784" s="9">
        <v>738.3</v>
      </c>
      <c r="J5784" s="9">
        <v>0</v>
      </c>
      <c r="K5784" s="9">
        <v>6726.9</v>
      </c>
      <c r="L5784" s="16">
        <v>0</v>
      </c>
      <c r="M5784" s="16">
        <v>0</v>
      </c>
      <c r="O5784" s="11">
        <f t="shared" si="1140"/>
        <v>39696.600000000006</v>
      </c>
      <c r="P5784" s="11">
        <v>0</v>
      </c>
      <c r="Q5784" s="11">
        <f t="shared" si="1141"/>
        <v>6726.9</v>
      </c>
      <c r="S5784" s="11">
        <f t="shared" si="1142"/>
        <v>39696.600000000006</v>
      </c>
      <c r="T5784" s="11">
        <f t="shared" si="1143"/>
        <v>39696.600000000006</v>
      </c>
      <c r="U5784" s="11">
        <f t="shared" si="1144"/>
        <v>-2723.2999999999956</v>
      </c>
      <c r="V5784" s="11">
        <f t="shared" si="1145"/>
        <v>39696.600000000006</v>
      </c>
      <c r="W5784" s="12">
        <f t="shared" si="1146"/>
        <v>1</v>
      </c>
      <c r="X5784" s="11">
        <f t="shared" si="1147"/>
        <v>0</v>
      </c>
      <c r="Y5784" s="12">
        <f t="shared" si="1148"/>
        <v>0</v>
      </c>
      <c r="AH5784" s="61"/>
      <c r="AI5784" s="61"/>
      <c r="AJ5784" s="61"/>
      <c r="AL5784" s="60"/>
    </row>
    <row r="5785" spans="1:38">
      <c r="A5785" s="1">
        <v>40482</v>
      </c>
      <c r="B5785" s="7" t="s">
        <v>66</v>
      </c>
      <c r="C5785" s="8" t="str">
        <f t="shared" si="1149"/>
        <v>Sun</v>
      </c>
      <c r="E5785" s="10">
        <v>8</v>
      </c>
      <c r="F5785" s="9">
        <v>13541.4</v>
      </c>
      <c r="G5785" s="9">
        <v>9698.4</v>
      </c>
      <c r="H5785" s="61">
        <v>7099.2</v>
      </c>
      <c r="I5785" s="9">
        <v>737.4</v>
      </c>
      <c r="J5785" s="9">
        <v>0</v>
      </c>
      <c r="K5785" s="9">
        <v>6570.7</v>
      </c>
      <c r="L5785" s="16">
        <v>0</v>
      </c>
      <c r="M5785" s="16">
        <v>0</v>
      </c>
      <c r="O5785" s="11">
        <f t="shared" si="1140"/>
        <v>37647.1</v>
      </c>
      <c r="P5785" s="11">
        <v>0</v>
      </c>
      <c r="Q5785" s="11">
        <f t="shared" si="1141"/>
        <v>6570.7</v>
      </c>
      <c r="S5785" s="11">
        <f t="shared" si="1142"/>
        <v>37647.1</v>
      </c>
      <c r="T5785" s="11">
        <f t="shared" si="1143"/>
        <v>37647.1</v>
      </c>
      <c r="U5785" s="11">
        <f t="shared" si="1144"/>
        <v>-2049.5000000000073</v>
      </c>
      <c r="V5785" s="11">
        <f t="shared" si="1145"/>
        <v>37647.1</v>
      </c>
      <c r="W5785" s="12">
        <f t="shared" si="1146"/>
        <v>1</v>
      </c>
      <c r="X5785" s="11">
        <f t="shared" si="1147"/>
        <v>0</v>
      </c>
      <c r="Y5785" s="12">
        <f t="shared" si="1148"/>
        <v>0</v>
      </c>
      <c r="AH5785" s="61"/>
      <c r="AI5785" s="61"/>
      <c r="AJ5785" s="61"/>
      <c r="AL5785" s="60"/>
    </row>
    <row r="5786" spans="1:38">
      <c r="A5786" s="1">
        <v>40483</v>
      </c>
      <c r="B5786" s="7" t="s">
        <v>67</v>
      </c>
      <c r="C5786" s="8" t="str">
        <f t="shared" si="1149"/>
        <v>Mon</v>
      </c>
      <c r="E5786" s="10">
        <v>19</v>
      </c>
      <c r="F5786" s="9">
        <v>24306.400000000001</v>
      </c>
      <c r="G5786" s="9">
        <v>12317.6</v>
      </c>
      <c r="H5786" s="61">
        <v>9174.2999999999993</v>
      </c>
      <c r="I5786" s="9">
        <v>749.7</v>
      </c>
      <c r="J5786" s="9">
        <v>13.1</v>
      </c>
      <c r="K5786" s="9">
        <v>10474.4</v>
      </c>
      <c r="L5786" s="16"/>
      <c r="M5786" s="16"/>
      <c r="O5786" s="11">
        <f t="shared" si="1140"/>
        <v>57035.5</v>
      </c>
      <c r="P5786" s="11">
        <v>0</v>
      </c>
      <c r="Q5786" s="11">
        <f t="shared" si="1141"/>
        <v>10474.4</v>
      </c>
      <c r="S5786" s="11">
        <f t="shared" si="1142"/>
        <v>57035.5</v>
      </c>
      <c r="T5786" s="11">
        <f t="shared" si="1143"/>
        <v>57035.5</v>
      </c>
      <c r="U5786" s="11">
        <f t="shared" si="1144"/>
        <v>19388.400000000001</v>
      </c>
      <c r="V5786" s="11">
        <f t="shared" ref="V5786:V5815" si="1150">SUM(F5786:K5786)-P5786</f>
        <v>57035.5</v>
      </c>
      <c r="W5786" s="12">
        <f t="shared" ref="W5786:W5815" si="1151">V5786/S5786</f>
        <v>1</v>
      </c>
      <c r="X5786" s="11">
        <f t="shared" ref="X5786:X5815" si="1152">SUM(L5786:M5786)</f>
        <v>0</v>
      </c>
      <c r="Y5786" s="12">
        <f t="shared" ref="Y5786:Y5815" si="1153">X5786/S5786</f>
        <v>0</v>
      </c>
      <c r="AA5786" s="9">
        <f>INTERCEPT(T5786:T5815,E5786:E5815)</f>
        <v>27249.763437959806</v>
      </c>
      <c r="AB5786" s="9">
        <f>SLOPE(T5786:T5815,E5786:E5815)</f>
        <v>1856.0464688572827</v>
      </c>
      <c r="AC5786" s="12">
        <f>RSQ(T5786:T5815,E5786:E5815)</f>
        <v>0.86853147332473368</v>
      </c>
      <c r="AD5786" s="9">
        <f>AA5786+(AB5786*55)</f>
        <v>129332.31922511035</v>
      </c>
      <c r="AE5786" s="10">
        <f>SUM(E5786:E5815)</f>
        <v>454</v>
      </c>
      <c r="AG5786" s="61"/>
      <c r="AH5786" s="61"/>
      <c r="AI5786" s="61"/>
      <c r="AJ5786" s="61"/>
      <c r="AL5786" s="60"/>
    </row>
    <row r="5787" spans="1:38">
      <c r="A5787" s="1">
        <v>40484</v>
      </c>
      <c r="B5787" s="7" t="s">
        <v>67</v>
      </c>
      <c r="C5787" s="8" t="str">
        <f t="shared" si="1149"/>
        <v>Tue</v>
      </c>
      <c r="E5787" s="10">
        <v>20</v>
      </c>
      <c r="F5787" s="9">
        <v>29528.1</v>
      </c>
      <c r="G5787" s="9">
        <v>11866.3</v>
      </c>
      <c r="H5787" s="61">
        <v>10391.200000000001</v>
      </c>
      <c r="I5787" s="9">
        <v>744.3</v>
      </c>
      <c r="J5787" s="9"/>
      <c r="K5787" s="9">
        <v>7291.2</v>
      </c>
      <c r="L5787" s="16"/>
      <c r="M5787" s="16"/>
      <c r="O5787" s="11">
        <f t="shared" si="1140"/>
        <v>59821.099999999991</v>
      </c>
      <c r="P5787" s="11">
        <v>0</v>
      </c>
      <c r="Q5787" s="11">
        <f t="shared" si="1141"/>
        <v>7291.2</v>
      </c>
      <c r="S5787" s="11">
        <f t="shared" si="1142"/>
        <v>59821.099999999991</v>
      </c>
      <c r="T5787" s="11">
        <f t="shared" si="1143"/>
        <v>59821.099999999991</v>
      </c>
      <c r="U5787" s="11">
        <f t="shared" si="1144"/>
        <v>2785.5999999999913</v>
      </c>
      <c r="V5787" s="11">
        <f t="shared" si="1150"/>
        <v>59821.099999999991</v>
      </c>
      <c r="W5787" s="12">
        <f t="shared" si="1151"/>
        <v>1</v>
      </c>
      <c r="X5787" s="11">
        <f t="shared" si="1152"/>
        <v>0</v>
      </c>
      <c r="Y5787" s="12">
        <f t="shared" si="1153"/>
        <v>0</v>
      </c>
      <c r="AG5787" s="61"/>
      <c r="AH5787" s="61"/>
      <c r="AI5787" s="61"/>
      <c r="AJ5787" s="61"/>
      <c r="AL5787" s="60"/>
    </row>
    <row r="5788" spans="1:38">
      <c r="A5788" s="1">
        <v>40485</v>
      </c>
      <c r="B5788" s="7" t="s">
        <v>67</v>
      </c>
      <c r="C5788" s="8" t="str">
        <f t="shared" si="1149"/>
        <v>Wed</v>
      </c>
      <c r="E5788" s="10">
        <v>13</v>
      </c>
      <c r="F5788" s="9">
        <v>26185.5</v>
      </c>
      <c r="G5788" s="9">
        <v>10020.4</v>
      </c>
      <c r="H5788" s="61">
        <v>9086.1</v>
      </c>
      <c r="I5788" s="9">
        <v>762.8</v>
      </c>
      <c r="J5788" s="9"/>
      <c r="K5788" s="9">
        <v>4018.4</v>
      </c>
      <c r="L5788" s="16"/>
      <c r="M5788" s="16"/>
      <c r="O5788" s="11">
        <f t="shared" si="1140"/>
        <v>50073.200000000004</v>
      </c>
      <c r="P5788" s="11">
        <v>0</v>
      </c>
      <c r="Q5788" s="11">
        <f t="shared" si="1141"/>
        <v>4018.4</v>
      </c>
      <c r="S5788" s="11">
        <f t="shared" si="1142"/>
        <v>50073.200000000004</v>
      </c>
      <c r="T5788" s="11">
        <f t="shared" si="1143"/>
        <v>50073.200000000004</v>
      </c>
      <c r="U5788" s="11">
        <f t="shared" si="1144"/>
        <v>-9747.8999999999869</v>
      </c>
      <c r="V5788" s="11">
        <f t="shared" si="1150"/>
        <v>50073.200000000004</v>
      </c>
      <c r="W5788" s="12">
        <f t="shared" si="1151"/>
        <v>1</v>
      </c>
      <c r="X5788" s="11">
        <f t="shared" si="1152"/>
        <v>0</v>
      </c>
      <c r="Y5788" s="12">
        <f t="shared" si="1153"/>
        <v>0</v>
      </c>
      <c r="AG5788" s="61"/>
      <c r="AH5788" s="61"/>
      <c r="AI5788" s="61"/>
      <c r="AJ5788" s="61"/>
      <c r="AL5788" s="60"/>
    </row>
    <row r="5789" spans="1:38">
      <c r="A5789" s="1">
        <v>40486</v>
      </c>
      <c r="B5789" s="7" t="s">
        <v>67</v>
      </c>
      <c r="C5789" s="8" t="str">
        <f t="shared" si="1149"/>
        <v>Thur</v>
      </c>
      <c r="E5789" s="10">
        <v>16</v>
      </c>
      <c r="F5789" s="9">
        <v>30154.9</v>
      </c>
      <c r="G5789" s="9">
        <v>10921.5</v>
      </c>
      <c r="H5789" s="61">
        <v>9769.2999999999993</v>
      </c>
      <c r="I5789" s="9">
        <v>749.1</v>
      </c>
      <c r="J5789" s="9"/>
      <c r="K5789" s="9">
        <v>15345.4</v>
      </c>
      <c r="L5789" s="16"/>
      <c r="M5789" s="16"/>
      <c r="O5789" s="11">
        <f t="shared" si="1140"/>
        <v>66940.2</v>
      </c>
      <c r="P5789" s="11">
        <v>0</v>
      </c>
      <c r="Q5789" s="11">
        <f t="shared" si="1141"/>
        <v>15345.4</v>
      </c>
      <c r="S5789" s="11">
        <f t="shared" si="1142"/>
        <v>66940.2</v>
      </c>
      <c r="T5789" s="11">
        <f t="shared" si="1143"/>
        <v>66940.2</v>
      </c>
      <c r="U5789" s="11">
        <f t="shared" si="1144"/>
        <v>16866.999999999993</v>
      </c>
      <c r="V5789" s="11">
        <f t="shared" si="1150"/>
        <v>66940.2</v>
      </c>
      <c r="W5789" s="12">
        <f t="shared" si="1151"/>
        <v>1</v>
      </c>
      <c r="X5789" s="11">
        <f t="shared" si="1152"/>
        <v>0</v>
      </c>
      <c r="Y5789" s="12">
        <f t="shared" si="1153"/>
        <v>0</v>
      </c>
      <c r="AG5789" s="61"/>
      <c r="AH5789" s="61"/>
      <c r="AI5789" s="61"/>
      <c r="AJ5789" s="61"/>
      <c r="AL5789" s="60"/>
    </row>
    <row r="5790" spans="1:38">
      <c r="A5790" s="1">
        <v>40487</v>
      </c>
      <c r="B5790" s="7" t="s">
        <v>67</v>
      </c>
      <c r="C5790" s="8" t="str">
        <f t="shared" si="1149"/>
        <v>Fri</v>
      </c>
      <c r="E5790" s="10">
        <v>15</v>
      </c>
      <c r="F5790" s="9">
        <v>25037.4</v>
      </c>
      <c r="G5790" s="9">
        <v>8598.7000000000007</v>
      </c>
      <c r="H5790" s="61">
        <v>8681.9</v>
      </c>
      <c r="I5790" s="9">
        <v>768.3</v>
      </c>
      <c r="J5790" s="9"/>
      <c r="K5790" s="9">
        <v>10993.8</v>
      </c>
      <c r="L5790" s="16"/>
      <c r="M5790" s="16"/>
      <c r="O5790" s="11">
        <f t="shared" si="1140"/>
        <v>54080.100000000006</v>
      </c>
      <c r="P5790" s="11">
        <v>0</v>
      </c>
      <c r="Q5790" s="11">
        <f t="shared" si="1141"/>
        <v>10993.8</v>
      </c>
      <c r="S5790" s="11">
        <f t="shared" si="1142"/>
        <v>54080.100000000006</v>
      </c>
      <c r="T5790" s="11">
        <f t="shared" si="1143"/>
        <v>54080.100000000006</v>
      </c>
      <c r="U5790" s="11">
        <f t="shared" si="1144"/>
        <v>-12860.099999999991</v>
      </c>
      <c r="V5790" s="11">
        <f t="shared" si="1150"/>
        <v>54080.100000000006</v>
      </c>
      <c r="W5790" s="12">
        <f t="shared" si="1151"/>
        <v>1</v>
      </c>
      <c r="X5790" s="11">
        <f t="shared" si="1152"/>
        <v>0</v>
      </c>
      <c r="Y5790" s="12">
        <f t="shared" si="1153"/>
        <v>0</v>
      </c>
      <c r="AG5790" s="61"/>
      <c r="AH5790" s="61"/>
      <c r="AI5790" s="61"/>
      <c r="AJ5790" s="61"/>
      <c r="AL5790" s="60"/>
    </row>
    <row r="5791" spans="1:38">
      <c r="A5791" s="1">
        <v>40488</v>
      </c>
      <c r="B5791" s="7" t="s">
        <v>67</v>
      </c>
      <c r="C5791" s="8" t="str">
        <f t="shared" si="1149"/>
        <v>Sat</v>
      </c>
      <c r="E5791" s="10">
        <v>22</v>
      </c>
      <c r="F5791" s="9">
        <v>35621.199999999997</v>
      </c>
      <c r="G5791" s="9">
        <v>9972.9</v>
      </c>
      <c r="H5791" s="61">
        <v>9549.1</v>
      </c>
      <c r="I5791" s="9">
        <v>911.3</v>
      </c>
      <c r="J5791" s="9"/>
      <c r="K5791" s="9">
        <v>13944.7</v>
      </c>
      <c r="L5791" s="16"/>
      <c r="M5791" s="16"/>
      <c r="O5791" s="11">
        <f t="shared" si="1140"/>
        <v>69999.199999999997</v>
      </c>
      <c r="P5791" s="11">
        <v>0</v>
      </c>
      <c r="Q5791" s="11">
        <f t="shared" si="1141"/>
        <v>13944.7</v>
      </c>
      <c r="S5791" s="11">
        <f t="shared" si="1142"/>
        <v>69999.199999999997</v>
      </c>
      <c r="T5791" s="11">
        <f t="shared" si="1143"/>
        <v>69999.199999999997</v>
      </c>
      <c r="U5791" s="11">
        <f t="shared" si="1144"/>
        <v>15919.099999999991</v>
      </c>
      <c r="V5791" s="11">
        <f t="shared" si="1150"/>
        <v>69999.199999999997</v>
      </c>
      <c r="W5791" s="12">
        <f t="shared" si="1151"/>
        <v>1</v>
      </c>
      <c r="X5791" s="11">
        <f t="shared" si="1152"/>
        <v>0</v>
      </c>
      <c r="Y5791" s="12">
        <f t="shared" si="1153"/>
        <v>0</v>
      </c>
      <c r="AG5791" s="61"/>
      <c r="AH5791" s="61"/>
      <c r="AI5791" s="61"/>
      <c r="AJ5791" s="61"/>
      <c r="AL5791" s="60"/>
    </row>
    <row r="5792" spans="1:38">
      <c r="A5792" s="1">
        <v>40489</v>
      </c>
      <c r="B5792" s="7" t="s">
        <v>67</v>
      </c>
      <c r="C5792" s="8" t="str">
        <f t="shared" si="1149"/>
        <v>Sun</v>
      </c>
      <c r="E5792" s="10">
        <v>24</v>
      </c>
      <c r="F5792" s="9">
        <v>37924</v>
      </c>
      <c r="G5792" s="9">
        <v>10593.5</v>
      </c>
      <c r="H5792" s="61">
        <v>9947.2000000000007</v>
      </c>
      <c r="I5792" s="9">
        <v>1037.9000000000001</v>
      </c>
      <c r="J5792" s="9"/>
      <c r="K5792" s="9">
        <v>14857.7</v>
      </c>
      <c r="L5792" s="16"/>
      <c r="M5792" s="16"/>
      <c r="O5792" s="11">
        <f t="shared" si="1140"/>
        <v>74360.3</v>
      </c>
      <c r="P5792" s="11">
        <v>0</v>
      </c>
      <c r="Q5792" s="11">
        <f t="shared" si="1141"/>
        <v>14857.7</v>
      </c>
      <c r="S5792" s="11">
        <f t="shared" si="1142"/>
        <v>74360.3</v>
      </c>
      <c r="T5792" s="11">
        <f t="shared" si="1143"/>
        <v>74360.3</v>
      </c>
      <c r="U5792" s="11">
        <f t="shared" si="1144"/>
        <v>4361.1000000000058</v>
      </c>
      <c r="V5792" s="11">
        <f t="shared" si="1150"/>
        <v>74360.3</v>
      </c>
      <c r="W5792" s="12">
        <f t="shared" si="1151"/>
        <v>1</v>
      </c>
      <c r="X5792" s="11">
        <f t="shared" si="1152"/>
        <v>0</v>
      </c>
      <c r="Y5792" s="12">
        <f t="shared" si="1153"/>
        <v>0</v>
      </c>
      <c r="AG5792" s="61"/>
      <c r="AH5792" s="61"/>
      <c r="AI5792" s="61"/>
      <c r="AJ5792" s="61"/>
      <c r="AL5792" s="60"/>
    </row>
    <row r="5793" spans="1:38">
      <c r="A5793" s="1">
        <v>40490</v>
      </c>
      <c r="B5793" s="7" t="s">
        <v>67</v>
      </c>
      <c r="C5793" s="8" t="str">
        <f t="shared" si="1149"/>
        <v>Mon</v>
      </c>
      <c r="E5793" s="10">
        <v>13</v>
      </c>
      <c r="F5793" s="9">
        <v>28310.799999999999</v>
      </c>
      <c r="G5793" s="9">
        <v>9633</v>
      </c>
      <c r="H5793" s="61">
        <v>8947.1</v>
      </c>
      <c r="I5793" s="9">
        <v>839.1</v>
      </c>
      <c r="J5793" s="9"/>
      <c r="K5793" s="9">
        <v>12780.9</v>
      </c>
      <c r="L5793" s="16"/>
      <c r="M5793" s="16"/>
      <c r="O5793" s="11">
        <f t="shared" si="1140"/>
        <v>60510.9</v>
      </c>
      <c r="P5793" s="11">
        <v>1</v>
      </c>
      <c r="Q5793" s="11">
        <f t="shared" si="1141"/>
        <v>12779.9</v>
      </c>
      <c r="S5793" s="11">
        <f t="shared" si="1142"/>
        <v>60509.9</v>
      </c>
      <c r="T5793" s="11">
        <f t="shared" si="1143"/>
        <v>60509.9</v>
      </c>
      <c r="U5793" s="11">
        <f t="shared" si="1144"/>
        <v>-13850.400000000001</v>
      </c>
      <c r="V5793" s="11">
        <f t="shared" si="1150"/>
        <v>60509.9</v>
      </c>
      <c r="W5793" s="12">
        <f t="shared" si="1151"/>
        <v>1</v>
      </c>
      <c r="X5793" s="11">
        <f t="shared" si="1152"/>
        <v>0</v>
      </c>
      <c r="Y5793" s="12">
        <f t="shared" si="1153"/>
        <v>0</v>
      </c>
      <c r="AG5793" s="61"/>
      <c r="AH5793" s="61"/>
      <c r="AI5793" s="61"/>
      <c r="AJ5793" s="61"/>
      <c r="AL5793" s="60"/>
    </row>
    <row r="5794" spans="1:38">
      <c r="A5794" s="1">
        <v>40491</v>
      </c>
      <c r="B5794" s="7" t="s">
        <v>67</v>
      </c>
      <c r="C5794" s="8" t="str">
        <f t="shared" si="1149"/>
        <v>Tue</v>
      </c>
      <c r="E5794" s="10">
        <v>12</v>
      </c>
      <c r="F5794" s="9">
        <v>21265.7</v>
      </c>
      <c r="G5794" s="9">
        <v>8671.6</v>
      </c>
      <c r="H5794" s="61">
        <v>8632.5</v>
      </c>
      <c r="I5794" s="9">
        <v>740.1</v>
      </c>
      <c r="J5794" s="9">
        <v>1.5</v>
      </c>
      <c r="K5794" s="9">
        <v>9256.1</v>
      </c>
      <c r="L5794" s="16">
        <v>0</v>
      </c>
      <c r="M5794" s="16">
        <v>1395</v>
      </c>
      <c r="O5794" s="11">
        <f t="shared" si="1140"/>
        <v>49962.5</v>
      </c>
      <c r="P5794" s="11">
        <v>0</v>
      </c>
      <c r="Q5794" s="11">
        <f t="shared" si="1141"/>
        <v>9256.1</v>
      </c>
      <c r="S5794" s="11">
        <f t="shared" si="1142"/>
        <v>49962.5</v>
      </c>
      <c r="T5794" s="11">
        <f t="shared" si="1143"/>
        <v>49962.5</v>
      </c>
      <c r="U5794" s="11">
        <f t="shared" si="1144"/>
        <v>-10547.400000000001</v>
      </c>
      <c r="V5794" s="11">
        <f t="shared" si="1150"/>
        <v>48567.5</v>
      </c>
      <c r="W5794" s="12">
        <f t="shared" si="1151"/>
        <v>0.9720790592944708</v>
      </c>
      <c r="X5794" s="11">
        <f t="shared" si="1152"/>
        <v>1395</v>
      </c>
      <c r="Y5794" s="12">
        <f t="shared" si="1153"/>
        <v>2.7920940705529147E-2</v>
      </c>
      <c r="AG5794" s="61"/>
      <c r="AH5794" s="61"/>
      <c r="AI5794" s="61"/>
      <c r="AJ5794" s="61"/>
      <c r="AL5794" s="60"/>
    </row>
    <row r="5795" spans="1:38">
      <c r="A5795" s="1">
        <v>40492</v>
      </c>
      <c r="B5795" s="7" t="s">
        <v>67</v>
      </c>
      <c r="C5795" s="8" t="str">
        <f t="shared" si="1149"/>
        <v>Wed</v>
      </c>
      <c r="E5795" s="10">
        <v>14</v>
      </c>
      <c r="F5795" s="9">
        <v>26298.7</v>
      </c>
      <c r="G5795" s="9">
        <v>7673.8</v>
      </c>
      <c r="H5795" s="61">
        <v>9938.1</v>
      </c>
      <c r="I5795" s="9">
        <v>858.3</v>
      </c>
      <c r="J5795" s="9">
        <v>19</v>
      </c>
      <c r="K5795" s="9">
        <v>3235.1</v>
      </c>
      <c r="L5795" s="16">
        <v>0</v>
      </c>
      <c r="M5795" s="16">
        <v>1408</v>
      </c>
      <c r="O5795" s="11">
        <f t="shared" si="1140"/>
        <v>49431</v>
      </c>
      <c r="P5795" s="11">
        <v>0</v>
      </c>
      <c r="Q5795" s="11">
        <f t="shared" si="1141"/>
        <v>3235.1</v>
      </c>
      <c r="S5795" s="11">
        <f t="shared" si="1142"/>
        <v>49431</v>
      </c>
      <c r="T5795" s="11">
        <f t="shared" si="1143"/>
        <v>49431</v>
      </c>
      <c r="U5795" s="11">
        <f t="shared" si="1144"/>
        <v>-531.5</v>
      </c>
      <c r="V5795" s="11">
        <f t="shared" si="1150"/>
        <v>48023</v>
      </c>
      <c r="W5795" s="12">
        <f t="shared" si="1151"/>
        <v>0.9715158503772936</v>
      </c>
      <c r="X5795" s="11">
        <f t="shared" si="1152"/>
        <v>1408</v>
      </c>
      <c r="Y5795" s="12">
        <f t="shared" si="1153"/>
        <v>2.8484149622706397E-2</v>
      </c>
      <c r="AG5795" s="61"/>
      <c r="AH5795" s="61"/>
      <c r="AI5795" s="61"/>
      <c r="AJ5795" s="61"/>
      <c r="AL5795" s="60"/>
    </row>
    <row r="5796" spans="1:38">
      <c r="A5796" s="1">
        <v>40493</v>
      </c>
      <c r="B5796" s="7" t="s">
        <v>67</v>
      </c>
      <c r="C5796" s="8" t="str">
        <f t="shared" si="1149"/>
        <v>Thur</v>
      </c>
      <c r="E5796" s="10">
        <v>19</v>
      </c>
      <c r="F5796" s="9">
        <v>35287.599999999999</v>
      </c>
      <c r="G5796" s="9">
        <v>10278.200000000001</v>
      </c>
      <c r="H5796" s="61">
        <v>10953.7</v>
      </c>
      <c r="I5796" s="9">
        <v>1133.5999999999999</v>
      </c>
      <c r="J5796" s="9">
        <v>602.9</v>
      </c>
      <c r="K5796" s="9">
        <v>3441.5</v>
      </c>
      <c r="L5796" s="16">
        <v>0</v>
      </c>
      <c r="M5796" s="16">
        <v>1466</v>
      </c>
      <c r="O5796" s="11">
        <f t="shared" si="1140"/>
        <v>63163.5</v>
      </c>
      <c r="P5796" s="11">
        <v>0</v>
      </c>
      <c r="Q5796" s="11">
        <f t="shared" si="1141"/>
        <v>3441.5</v>
      </c>
      <c r="S5796" s="11">
        <f t="shared" si="1142"/>
        <v>63163.5</v>
      </c>
      <c r="T5796" s="11">
        <f t="shared" si="1143"/>
        <v>63163.5</v>
      </c>
      <c r="U5796" s="11">
        <f t="shared" si="1144"/>
        <v>13732.5</v>
      </c>
      <c r="V5796" s="11">
        <f t="shared" si="1150"/>
        <v>61697.5</v>
      </c>
      <c r="W5796" s="12">
        <f t="shared" si="1151"/>
        <v>0.97679039318593808</v>
      </c>
      <c r="X5796" s="11">
        <f t="shared" si="1152"/>
        <v>1466</v>
      </c>
      <c r="Y5796" s="12">
        <f t="shared" si="1153"/>
        <v>2.3209606814061919E-2</v>
      </c>
      <c r="AG5796" s="61"/>
      <c r="AH5796" s="61"/>
      <c r="AI5796" s="61"/>
      <c r="AJ5796" s="61"/>
      <c r="AL5796" s="60"/>
    </row>
    <row r="5797" spans="1:38">
      <c r="A5797" s="1">
        <v>40494</v>
      </c>
      <c r="B5797" s="7" t="s">
        <v>67</v>
      </c>
      <c r="C5797" s="8" t="str">
        <f t="shared" si="1149"/>
        <v>Fri</v>
      </c>
      <c r="E5797" s="10">
        <v>18</v>
      </c>
      <c r="F5797" s="9">
        <v>32969.1</v>
      </c>
      <c r="G5797" s="9">
        <v>12528.5</v>
      </c>
      <c r="H5797" s="61">
        <v>10392.799999999999</v>
      </c>
      <c r="I5797" s="9">
        <v>962.4</v>
      </c>
      <c r="J5797" s="9">
        <v>556.79999999999995</v>
      </c>
      <c r="K5797" s="9">
        <v>3462.5</v>
      </c>
      <c r="L5797" s="16">
        <v>0</v>
      </c>
      <c r="M5797" s="16">
        <v>1438</v>
      </c>
      <c r="O5797" s="11">
        <f t="shared" si="1140"/>
        <v>62310.1</v>
      </c>
      <c r="P5797" s="11">
        <v>0</v>
      </c>
      <c r="Q5797" s="11">
        <f t="shared" si="1141"/>
        <v>3462.5</v>
      </c>
      <c r="S5797" s="11">
        <f t="shared" si="1142"/>
        <v>62310.1</v>
      </c>
      <c r="T5797" s="11">
        <f t="shared" si="1143"/>
        <v>62310.1</v>
      </c>
      <c r="U5797" s="11">
        <f t="shared" si="1144"/>
        <v>-853.40000000000146</v>
      </c>
      <c r="V5797" s="11">
        <f t="shared" si="1150"/>
        <v>60872.1</v>
      </c>
      <c r="W5797" s="12">
        <f t="shared" si="1151"/>
        <v>0.97692187943848585</v>
      </c>
      <c r="X5797" s="11">
        <f t="shared" si="1152"/>
        <v>1438</v>
      </c>
      <c r="Y5797" s="12">
        <f t="shared" si="1153"/>
        <v>2.3078120561514107E-2</v>
      </c>
      <c r="AG5797" s="61"/>
      <c r="AH5797" s="61"/>
      <c r="AI5797" s="61"/>
      <c r="AJ5797" s="61"/>
      <c r="AL5797" s="60"/>
    </row>
    <row r="5798" spans="1:38">
      <c r="A5798" s="1">
        <v>40495</v>
      </c>
      <c r="B5798" s="7" t="s">
        <v>67</v>
      </c>
      <c r="C5798" s="8" t="str">
        <f t="shared" si="1149"/>
        <v>Sat</v>
      </c>
      <c r="E5798" s="10">
        <v>17</v>
      </c>
      <c r="F5798" s="9">
        <v>29018</v>
      </c>
      <c r="G5798" s="9">
        <v>11545.4</v>
      </c>
      <c r="H5798" s="61">
        <v>9424.5</v>
      </c>
      <c r="I5798" s="9">
        <v>889.9</v>
      </c>
      <c r="J5798" s="9">
        <v>401.2</v>
      </c>
      <c r="K5798" s="9">
        <v>3197</v>
      </c>
      <c r="L5798" s="16">
        <v>0</v>
      </c>
      <c r="M5798" s="16">
        <v>1365</v>
      </c>
      <c r="O5798" s="11">
        <f t="shared" si="1140"/>
        <v>55841</v>
      </c>
      <c r="P5798" s="11">
        <v>0</v>
      </c>
      <c r="Q5798" s="11">
        <f t="shared" si="1141"/>
        <v>3197</v>
      </c>
      <c r="S5798" s="11">
        <f t="shared" si="1142"/>
        <v>55841</v>
      </c>
      <c r="T5798" s="11">
        <f t="shared" si="1143"/>
        <v>55841</v>
      </c>
      <c r="U5798" s="11">
        <f t="shared" si="1144"/>
        <v>-6469.0999999999985</v>
      </c>
      <c r="V5798" s="11">
        <f t="shared" si="1150"/>
        <v>54476</v>
      </c>
      <c r="W5798" s="12">
        <f t="shared" si="1151"/>
        <v>0.97555559535108616</v>
      </c>
      <c r="X5798" s="11">
        <f t="shared" si="1152"/>
        <v>1365</v>
      </c>
      <c r="Y5798" s="12">
        <f t="shared" si="1153"/>
        <v>2.444440464891388E-2</v>
      </c>
      <c r="AG5798" s="61"/>
      <c r="AH5798" s="61"/>
      <c r="AI5798" s="61"/>
      <c r="AJ5798" s="61"/>
      <c r="AL5798" s="60"/>
    </row>
    <row r="5799" spans="1:38">
      <c r="A5799" s="1">
        <v>40496</v>
      </c>
      <c r="B5799" s="7" t="s">
        <v>67</v>
      </c>
      <c r="C5799" s="8" t="str">
        <f t="shared" si="1149"/>
        <v>Sun</v>
      </c>
      <c r="E5799" s="10">
        <v>14</v>
      </c>
      <c r="F5799" s="9">
        <v>23555.5</v>
      </c>
      <c r="G5799" s="9">
        <v>10913.3</v>
      </c>
      <c r="H5799" s="61">
        <v>8825.9</v>
      </c>
      <c r="I5799" s="9">
        <v>809.3</v>
      </c>
      <c r="J5799" s="9">
        <v>155.19999999999999</v>
      </c>
      <c r="K5799" s="9">
        <v>3243.7</v>
      </c>
      <c r="L5799" s="16">
        <v>0</v>
      </c>
      <c r="M5799" s="16">
        <v>1428</v>
      </c>
      <c r="O5799" s="11">
        <f t="shared" si="1140"/>
        <v>48930.9</v>
      </c>
      <c r="P5799" s="11">
        <v>0</v>
      </c>
      <c r="Q5799" s="11">
        <f t="shared" si="1141"/>
        <v>3243.7</v>
      </c>
      <c r="S5799" s="11">
        <f t="shared" si="1142"/>
        <v>48930.9</v>
      </c>
      <c r="T5799" s="11">
        <f t="shared" si="1143"/>
        <v>48930.9</v>
      </c>
      <c r="U5799" s="11">
        <f t="shared" si="1144"/>
        <v>-6910.0999999999985</v>
      </c>
      <c r="V5799" s="11">
        <f t="shared" si="1150"/>
        <v>47502.9</v>
      </c>
      <c r="W5799" s="12">
        <f t="shared" si="1151"/>
        <v>0.97081598744351727</v>
      </c>
      <c r="X5799" s="11">
        <f t="shared" si="1152"/>
        <v>1428</v>
      </c>
      <c r="Y5799" s="12">
        <f t="shared" si="1153"/>
        <v>2.9184012556482713E-2</v>
      </c>
      <c r="AG5799" s="61"/>
      <c r="AH5799" s="61"/>
      <c r="AI5799" s="61"/>
      <c r="AJ5799" s="61"/>
      <c r="AL5799" s="60"/>
    </row>
    <row r="5800" spans="1:38">
      <c r="A5800" s="1">
        <v>40497</v>
      </c>
      <c r="B5800" s="7" t="s">
        <v>67</v>
      </c>
      <c r="C5800" s="8" t="str">
        <f t="shared" si="1149"/>
        <v>Mon</v>
      </c>
      <c r="E5800" s="10">
        <v>12</v>
      </c>
      <c r="F5800" s="9">
        <v>20582.599999999999</v>
      </c>
      <c r="G5800" s="9">
        <v>10631.3</v>
      </c>
      <c r="H5800" s="61">
        <v>8873.1</v>
      </c>
      <c r="I5800" s="9">
        <v>780.7</v>
      </c>
      <c r="J5800" s="9">
        <v>5.9</v>
      </c>
      <c r="K5800" s="9">
        <v>3363.9</v>
      </c>
      <c r="L5800" s="16">
        <v>0</v>
      </c>
      <c r="M5800" s="16">
        <v>1418</v>
      </c>
      <c r="O5800" s="11">
        <f t="shared" si="1140"/>
        <v>45655.5</v>
      </c>
      <c r="P5800" s="11">
        <v>0</v>
      </c>
      <c r="Q5800" s="11">
        <f t="shared" si="1141"/>
        <v>3363.9</v>
      </c>
      <c r="S5800" s="11">
        <f t="shared" si="1142"/>
        <v>45655.5</v>
      </c>
      <c r="T5800" s="11">
        <f t="shared" si="1143"/>
        <v>45655.5</v>
      </c>
      <c r="U5800" s="11">
        <f t="shared" si="1144"/>
        <v>-3275.4000000000015</v>
      </c>
      <c r="V5800" s="11">
        <f t="shared" si="1150"/>
        <v>44237.5</v>
      </c>
      <c r="W5800" s="12">
        <f t="shared" si="1151"/>
        <v>0.96894131046642795</v>
      </c>
      <c r="X5800" s="11">
        <f t="shared" si="1152"/>
        <v>1418</v>
      </c>
      <c r="Y5800" s="12">
        <f t="shared" si="1153"/>
        <v>3.1058689533572079E-2</v>
      </c>
      <c r="AG5800" s="61"/>
      <c r="AH5800" s="61"/>
      <c r="AI5800" s="61"/>
      <c r="AJ5800" s="61"/>
      <c r="AL5800" s="60"/>
    </row>
    <row r="5801" spans="1:38">
      <c r="A5801" s="1">
        <v>40498</v>
      </c>
      <c r="B5801" s="7" t="s">
        <v>67</v>
      </c>
      <c r="C5801" s="8" t="str">
        <f t="shared" si="1149"/>
        <v>Tue</v>
      </c>
      <c r="E5801" s="10">
        <v>4</v>
      </c>
      <c r="F5801" s="9">
        <v>14673.6</v>
      </c>
      <c r="G5801" s="9">
        <v>8946.9</v>
      </c>
      <c r="H5801" s="61">
        <v>7991.2</v>
      </c>
      <c r="I5801" s="9">
        <v>777.7</v>
      </c>
      <c r="J5801" s="9"/>
      <c r="K5801" s="9">
        <v>2696.5</v>
      </c>
      <c r="L5801" s="16">
        <v>0</v>
      </c>
      <c r="M5801" s="16">
        <v>1311</v>
      </c>
      <c r="O5801" s="11">
        <f t="shared" si="1140"/>
        <v>36396.9</v>
      </c>
      <c r="P5801" s="11">
        <v>0</v>
      </c>
      <c r="Q5801" s="11">
        <f t="shared" si="1141"/>
        <v>2696.5</v>
      </c>
      <c r="S5801" s="11">
        <f t="shared" si="1142"/>
        <v>36396.9</v>
      </c>
      <c r="T5801" s="11">
        <f t="shared" si="1143"/>
        <v>36396.9</v>
      </c>
      <c r="U5801" s="11">
        <f t="shared" si="1144"/>
        <v>-9258.5999999999985</v>
      </c>
      <c r="V5801" s="11">
        <f t="shared" si="1150"/>
        <v>35085.9</v>
      </c>
      <c r="W5801" s="12">
        <f t="shared" si="1151"/>
        <v>0.96398044888438306</v>
      </c>
      <c r="X5801" s="11">
        <f t="shared" si="1152"/>
        <v>1311</v>
      </c>
      <c r="Y5801" s="12">
        <f t="shared" si="1153"/>
        <v>3.6019551115616985E-2</v>
      </c>
      <c r="AG5801" s="61"/>
      <c r="AH5801" s="61"/>
      <c r="AI5801" s="61"/>
      <c r="AJ5801" s="61"/>
      <c r="AL5801" s="60"/>
    </row>
    <row r="5802" spans="1:38">
      <c r="A5802" s="1">
        <v>40499</v>
      </c>
      <c r="B5802" s="7" t="s">
        <v>67</v>
      </c>
      <c r="C5802" s="8" t="str">
        <f t="shared" si="1149"/>
        <v>Wed</v>
      </c>
      <c r="E5802" s="10">
        <v>12</v>
      </c>
      <c r="F5802" s="9">
        <v>24398.6</v>
      </c>
      <c r="G5802" s="9">
        <v>11188.5</v>
      </c>
      <c r="H5802" s="61">
        <v>9696.9</v>
      </c>
      <c r="I5802" s="9">
        <v>851.4</v>
      </c>
      <c r="J5802" s="9">
        <v>274.5</v>
      </c>
      <c r="K5802" s="9">
        <v>3260.7</v>
      </c>
      <c r="L5802" s="16">
        <v>0</v>
      </c>
      <c r="M5802" s="16">
        <v>1272</v>
      </c>
      <c r="O5802" s="11">
        <f t="shared" si="1140"/>
        <v>50942.6</v>
      </c>
      <c r="P5802" s="11">
        <v>0</v>
      </c>
      <c r="Q5802" s="11">
        <f t="shared" si="1141"/>
        <v>3260.7</v>
      </c>
      <c r="S5802" s="11">
        <f t="shared" si="1142"/>
        <v>50942.6</v>
      </c>
      <c r="T5802" s="11">
        <f t="shared" si="1143"/>
        <v>50942.6</v>
      </c>
      <c r="U5802" s="11">
        <f t="shared" si="1144"/>
        <v>14545.699999999997</v>
      </c>
      <c r="V5802" s="11">
        <f t="shared" si="1150"/>
        <v>49670.6</v>
      </c>
      <c r="W5802" s="12">
        <f t="shared" si="1151"/>
        <v>0.97503072085052589</v>
      </c>
      <c r="X5802" s="11">
        <f t="shared" si="1152"/>
        <v>1272</v>
      </c>
      <c r="Y5802" s="12">
        <f t="shared" si="1153"/>
        <v>2.4969279149474114E-2</v>
      </c>
      <c r="AG5802" s="61"/>
      <c r="AH5802" s="61"/>
      <c r="AI5802" s="61"/>
      <c r="AJ5802" s="61"/>
      <c r="AL5802" s="60"/>
    </row>
    <row r="5803" spans="1:38">
      <c r="A5803" s="1">
        <v>40500</v>
      </c>
      <c r="B5803" s="7" t="s">
        <v>67</v>
      </c>
      <c r="C5803" s="8" t="str">
        <f t="shared" si="1149"/>
        <v>Thur</v>
      </c>
      <c r="E5803" s="10">
        <v>17</v>
      </c>
      <c r="F5803" s="9">
        <v>32624.2</v>
      </c>
      <c r="G5803" s="9">
        <v>12844.4</v>
      </c>
      <c r="H5803" s="61">
        <v>10610.1</v>
      </c>
      <c r="I5803" s="9">
        <v>1069.7</v>
      </c>
      <c r="J5803" s="9">
        <v>367.8</v>
      </c>
      <c r="K5803" s="9">
        <v>3400</v>
      </c>
      <c r="L5803" s="16">
        <v>0</v>
      </c>
      <c r="M5803" s="16">
        <v>1370</v>
      </c>
      <c r="O5803" s="11">
        <f t="shared" si="1140"/>
        <v>62286.2</v>
      </c>
      <c r="P5803" s="11">
        <v>0</v>
      </c>
      <c r="Q5803" s="11">
        <f t="shared" si="1141"/>
        <v>3400</v>
      </c>
      <c r="S5803" s="11">
        <f t="shared" si="1142"/>
        <v>62286.2</v>
      </c>
      <c r="T5803" s="11">
        <f t="shared" si="1143"/>
        <v>62286.2</v>
      </c>
      <c r="U5803" s="11">
        <f t="shared" si="1144"/>
        <v>11343.599999999999</v>
      </c>
      <c r="V5803" s="11">
        <f t="shared" si="1150"/>
        <v>60916.2</v>
      </c>
      <c r="W5803" s="12">
        <f t="shared" si="1151"/>
        <v>0.97800475867848735</v>
      </c>
      <c r="X5803" s="11">
        <f t="shared" si="1152"/>
        <v>1370</v>
      </c>
      <c r="Y5803" s="12">
        <f t="shared" si="1153"/>
        <v>2.1995241321512631E-2</v>
      </c>
      <c r="AG5803" s="61"/>
      <c r="AH5803" s="61"/>
      <c r="AI5803" s="61"/>
      <c r="AJ5803" s="61"/>
      <c r="AL5803" s="60"/>
    </row>
    <row r="5804" spans="1:38">
      <c r="A5804" s="1">
        <v>40501</v>
      </c>
      <c r="B5804" s="7" t="s">
        <v>67</v>
      </c>
      <c r="C5804" s="8" t="str">
        <f t="shared" si="1149"/>
        <v>Fri</v>
      </c>
      <c r="E5804" s="10">
        <v>21</v>
      </c>
      <c r="F5804" s="9">
        <v>33202.699999999997</v>
      </c>
      <c r="G5804" s="9">
        <v>12834.4</v>
      </c>
      <c r="H5804" s="61">
        <v>10518.8</v>
      </c>
      <c r="I5804" s="9">
        <v>949.4</v>
      </c>
      <c r="J5804" s="9">
        <v>154.9</v>
      </c>
      <c r="K5804" s="9">
        <v>3232.9</v>
      </c>
      <c r="L5804" s="16">
        <v>0</v>
      </c>
      <c r="M5804" s="16">
        <v>1326</v>
      </c>
      <c r="O5804" s="11">
        <f t="shared" si="1140"/>
        <v>62219.1</v>
      </c>
      <c r="P5804" s="11">
        <v>0</v>
      </c>
      <c r="Q5804" s="11">
        <f t="shared" si="1141"/>
        <v>3232.9</v>
      </c>
      <c r="S5804" s="11">
        <f t="shared" si="1142"/>
        <v>62219.1</v>
      </c>
      <c r="T5804" s="11">
        <f t="shared" si="1143"/>
        <v>62219.1</v>
      </c>
      <c r="U5804" s="11">
        <f t="shared" si="1144"/>
        <v>-67.099999999998545</v>
      </c>
      <c r="V5804" s="11">
        <f t="shared" si="1150"/>
        <v>60893.1</v>
      </c>
      <c r="W5804" s="12">
        <f t="shared" si="1151"/>
        <v>0.97868821631942604</v>
      </c>
      <c r="X5804" s="11">
        <f t="shared" si="1152"/>
        <v>1326</v>
      </c>
      <c r="Y5804" s="12">
        <f t="shared" si="1153"/>
        <v>2.1311783680573973E-2</v>
      </c>
      <c r="AG5804" s="61"/>
      <c r="AH5804" s="61"/>
      <c r="AI5804" s="61"/>
      <c r="AJ5804" s="61"/>
      <c r="AL5804" s="60"/>
    </row>
    <row r="5805" spans="1:38">
      <c r="A5805" s="1">
        <v>40502</v>
      </c>
      <c r="B5805" s="7" t="s">
        <v>67</v>
      </c>
      <c r="C5805" s="8" t="str">
        <f t="shared" si="1149"/>
        <v>Sat</v>
      </c>
      <c r="E5805" s="10">
        <v>13</v>
      </c>
      <c r="F5805" s="9">
        <v>23632.5</v>
      </c>
      <c r="G5805" s="9">
        <v>10613.5</v>
      </c>
      <c r="H5805" s="61">
        <v>8877.5</v>
      </c>
      <c r="I5805" s="9">
        <v>792.9</v>
      </c>
      <c r="J5805" s="9">
        <v>133.4</v>
      </c>
      <c r="K5805" s="9">
        <v>2999.6</v>
      </c>
      <c r="L5805" s="16">
        <v>0</v>
      </c>
      <c r="M5805" s="16">
        <v>1405</v>
      </c>
      <c r="O5805" s="11">
        <f t="shared" si="1140"/>
        <v>48454.400000000001</v>
      </c>
      <c r="P5805" s="11">
        <v>0</v>
      </c>
      <c r="Q5805" s="11">
        <f t="shared" si="1141"/>
        <v>2999.6</v>
      </c>
      <c r="S5805" s="11">
        <f t="shared" si="1142"/>
        <v>48454.400000000001</v>
      </c>
      <c r="T5805" s="11">
        <f t="shared" si="1143"/>
        <v>48454.400000000001</v>
      </c>
      <c r="U5805" s="11">
        <f t="shared" si="1144"/>
        <v>-13764.699999999997</v>
      </c>
      <c r="V5805" s="11">
        <f t="shared" si="1150"/>
        <v>47049.4</v>
      </c>
      <c r="W5805" s="12">
        <f t="shared" si="1151"/>
        <v>0.97100366530180948</v>
      </c>
      <c r="X5805" s="11">
        <f t="shared" si="1152"/>
        <v>1405</v>
      </c>
      <c r="Y5805" s="12">
        <f t="shared" si="1153"/>
        <v>2.8996334698190462E-2</v>
      </c>
      <c r="AG5805" s="61"/>
      <c r="AH5805" s="61"/>
      <c r="AI5805" s="61"/>
      <c r="AJ5805" s="61"/>
      <c r="AL5805" s="60"/>
    </row>
    <row r="5806" spans="1:38">
      <c r="A5806" s="1">
        <v>40503</v>
      </c>
      <c r="B5806" s="7" t="s">
        <v>67</v>
      </c>
      <c r="C5806" s="8" t="str">
        <f t="shared" si="1149"/>
        <v>Sun</v>
      </c>
      <c r="E5806" s="10">
        <v>13</v>
      </c>
      <c r="F5806" s="9">
        <v>22082.9</v>
      </c>
      <c r="G5806" s="9">
        <v>10538.4</v>
      </c>
      <c r="H5806" s="61">
        <v>8712</v>
      </c>
      <c r="I5806" s="9">
        <v>728.2</v>
      </c>
      <c r="J5806" s="9">
        <v>19</v>
      </c>
      <c r="K5806" s="9">
        <v>3479.5</v>
      </c>
      <c r="L5806" s="16">
        <v>0</v>
      </c>
      <c r="M5806" s="16">
        <v>1384</v>
      </c>
      <c r="O5806" s="11">
        <f t="shared" si="1140"/>
        <v>46944</v>
      </c>
      <c r="P5806" s="11">
        <v>0</v>
      </c>
      <c r="Q5806" s="11">
        <f t="shared" si="1141"/>
        <v>3479.5</v>
      </c>
      <c r="S5806" s="11">
        <f t="shared" si="1142"/>
        <v>46944</v>
      </c>
      <c r="T5806" s="11">
        <f t="shared" si="1143"/>
        <v>46944</v>
      </c>
      <c r="U5806" s="11">
        <f t="shared" si="1144"/>
        <v>-1510.4000000000015</v>
      </c>
      <c r="V5806" s="11">
        <f t="shared" si="1150"/>
        <v>45560</v>
      </c>
      <c r="W5806" s="12">
        <f t="shared" si="1151"/>
        <v>0.97051806407634633</v>
      </c>
      <c r="X5806" s="11">
        <f t="shared" si="1152"/>
        <v>1384</v>
      </c>
      <c r="Y5806" s="12">
        <f t="shared" si="1153"/>
        <v>2.9481935923653717E-2</v>
      </c>
      <c r="AG5806" s="61"/>
      <c r="AH5806" s="61"/>
      <c r="AI5806" s="61"/>
      <c r="AJ5806" s="61"/>
      <c r="AL5806" s="60"/>
    </row>
    <row r="5807" spans="1:38">
      <c r="A5807" s="1">
        <v>40504</v>
      </c>
      <c r="B5807" s="7" t="s">
        <v>67</v>
      </c>
      <c r="C5807" s="8" t="str">
        <f t="shared" si="1149"/>
        <v>Mon</v>
      </c>
      <c r="E5807" s="10">
        <v>8</v>
      </c>
      <c r="F5807" s="9">
        <v>14133.4</v>
      </c>
      <c r="G5807" s="9">
        <v>8928.2000000000007</v>
      </c>
      <c r="H5807" s="61">
        <v>7900</v>
      </c>
      <c r="I5807" s="9">
        <v>713.8</v>
      </c>
      <c r="J5807" s="9"/>
      <c r="K5807" s="9">
        <v>4029.7</v>
      </c>
      <c r="L5807" s="16">
        <v>0</v>
      </c>
      <c r="M5807" s="16">
        <v>1381</v>
      </c>
      <c r="O5807" s="11">
        <f t="shared" si="1140"/>
        <v>37086.1</v>
      </c>
      <c r="P5807" s="11">
        <v>0</v>
      </c>
      <c r="Q5807" s="11">
        <f t="shared" si="1141"/>
        <v>4029.7</v>
      </c>
      <c r="S5807" s="11">
        <f t="shared" si="1142"/>
        <v>37086.1</v>
      </c>
      <c r="T5807" s="11">
        <f t="shared" si="1143"/>
        <v>37086.1</v>
      </c>
      <c r="U5807" s="11">
        <f t="shared" si="1144"/>
        <v>-9857.9000000000015</v>
      </c>
      <c r="V5807" s="11">
        <f t="shared" si="1150"/>
        <v>35705.1</v>
      </c>
      <c r="W5807" s="12">
        <f t="shared" si="1151"/>
        <v>0.96276232874311396</v>
      </c>
      <c r="X5807" s="11">
        <f t="shared" si="1152"/>
        <v>1381</v>
      </c>
      <c r="Y5807" s="12">
        <f t="shared" si="1153"/>
        <v>3.7237671256886005E-2</v>
      </c>
      <c r="AG5807" s="61"/>
      <c r="AH5807" s="61"/>
      <c r="AI5807" s="61"/>
      <c r="AJ5807" s="61"/>
      <c r="AL5807" s="60"/>
    </row>
    <row r="5808" spans="1:38">
      <c r="A5808" s="1">
        <v>40505</v>
      </c>
      <c r="B5808" s="7" t="s">
        <v>67</v>
      </c>
      <c r="C5808" s="8" t="str">
        <f t="shared" si="1149"/>
        <v>Tue</v>
      </c>
      <c r="E5808" s="10">
        <v>3</v>
      </c>
      <c r="F5808" s="9">
        <v>16037.3</v>
      </c>
      <c r="G5808" s="9">
        <v>8180</v>
      </c>
      <c r="H5808" s="61">
        <v>7545.8</v>
      </c>
      <c r="I5808" s="9">
        <v>734.7</v>
      </c>
      <c r="J5808" s="9">
        <v>17.600000000000001</v>
      </c>
      <c r="K5808" s="9">
        <v>3757.2</v>
      </c>
      <c r="L5808" s="16">
        <v>0</v>
      </c>
      <c r="M5808" s="16">
        <v>1297</v>
      </c>
      <c r="O5808" s="11">
        <f t="shared" si="1140"/>
        <v>37569.599999999999</v>
      </c>
      <c r="P5808" s="11">
        <v>0</v>
      </c>
      <c r="Q5808" s="11">
        <f t="shared" si="1141"/>
        <v>3757.2</v>
      </c>
      <c r="S5808" s="11">
        <f t="shared" si="1142"/>
        <v>37569.599999999999</v>
      </c>
      <c r="T5808" s="11">
        <f t="shared" si="1143"/>
        <v>37569.599999999999</v>
      </c>
      <c r="U5808" s="11">
        <f t="shared" si="1144"/>
        <v>483.5</v>
      </c>
      <c r="V5808" s="11">
        <f t="shared" si="1150"/>
        <v>36272.6</v>
      </c>
      <c r="W5808" s="12">
        <f t="shared" si="1151"/>
        <v>0.96547740726544862</v>
      </c>
      <c r="X5808" s="11">
        <f t="shared" si="1152"/>
        <v>1297</v>
      </c>
      <c r="Y5808" s="12">
        <f t="shared" si="1153"/>
        <v>3.4522592734551341E-2</v>
      </c>
      <c r="AG5808" s="61"/>
      <c r="AH5808" s="61"/>
      <c r="AI5808" s="61"/>
      <c r="AJ5808" s="61"/>
      <c r="AL5808" s="60"/>
    </row>
    <row r="5809" spans="1:38">
      <c r="A5809" s="1">
        <v>40506</v>
      </c>
      <c r="B5809" s="7" t="s">
        <v>67</v>
      </c>
      <c r="C5809" s="8" t="str">
        <f t="shared" si="1149"/>
        <v>Wed</v>
      </c>
      <c r="E5809" s="10">
        <v>19</v>
      </c>
      <c r="F5809" s="9">
        <v>28444.7</v>
      </c>
      <c r="G5809" s="9">
        <v>11011.3</v>
      </c>
      <c r="H5809" s="61">
        <v>8847.1</v>
      </c>
      <c r="I5809" s="9">
        <v>713.9</v>
      </c>
      <c r="J5809" s="9">
        <v>42.2</v>
      </c>
      <c r="K5809" s="9">
        <v>7130.1</v>
      </c>
      <c r="L5809" s="16">
        <v>0</v>
      </c>
      <c r="M5809" s="16">
        <v>1311</v>
      </c>
      <c r="O5809" s="11">
        <f t="shared" si="1140"/>
        <v>57500.299999999996</v>
      </c>
      <c r="P5809" s="11">
        <v>0</v>
      </c>
      <c r="Q5809" s="11">
        <f t="shared" si="1141"/>
        <v>7130.1</v>
      </c>
      <c r="S5809" s="11">
        <f t="shared" si="1142"/>
        <v>57500.299999999996</v>
      </c>
      <c r="T5809" s="11">
        <f t="shared" si="1143"/>
        <v>57500.299999999996</v>
      </c>
      <c r="U5809" s="11">
        <f t="shared" si="1144"/>
        <v>19930.699999999997</v>
      </c>
      <c r="V5809" s="11">
        <f t="shared" si="1150"/>
        <v>56189.299999999996</v>
      </c>
      <c r="W5809" s="12">
        <f t="shared" si="1151"/>
        <v>0.97720011895590109</v>
      </c>
      <c r="X5809" s="11">
        <f t="shared" si="1152"/>
        <v>1311</v>
      </c>
      <c r="Y5809" s="12">
        <f t="shared" si="1153"/>
        <v>2.2799881044098903E-2</v>
      </c>
      <c r="AG5809" s="61"/>
      <c r="AH5809" s="61"/>
      <c r="AI5809" s="61"/>
      <c r="AJ5809" s="61"/>
      <c r="AL5809" s="60"/>
    </row>
    <row r="5810" spans="1:38">
      <c r="A5810" s="1">
        <v>40507</v>
      </c>
      <c r="B5810" s="7" t="s">
        <v>67</v>
      </c>
      <c r="C5810" s="8" t="str">
        <f t="shared" si="1149"/>
        <v>Thur</v>
      </c>
      <c r="E5810" s="10">
        <v>11</v>
      </c>
      <c r="F5810" s="9">
        <v>18421.3</v>
      </c>
      <c r="G5810" s="9">
        <v>8468.6</v>
      </c>
      <c r="H5810" s="61">
        <v>6788.8</v>
      </c>
      <c r="I5810" s="9">
        <v>724.3</v>
      </c>
      <c r="J5810" s="9">
        <v>0.1</v>
      </c>
      <c r="K5810" s="9">
        <v>4648.1000000000004</v>
      </c>
      <c r="L5810" s="16">
        <v>0</v>
      </c>
      <c r="M5810" s="16">
        <v>1404</v>
      </c>
      <c r="O5810" s="11">
        <f t="shared" si="1140"/>
        <v>40455.200000000004</v>
      </c>
      <c r="P5810" s="11">
        <v>0</v>
      </c>
      <c r="Q5810" s="11">
        <f t="shared" si="1141"/>
        <v>4648.1000000000004</v>
      </c>
      <c r="S5810" s="11">
        <f t="shared" si="1142"/>
        <v>40455.200000000004</v>
      </c>
      <c r="T5810" s="11">
        <f t="shared" si="1143"/>
        <v>40455.200000000004</v>
      </c>
      <c r="U5810" s="11">
        <f t="shared" si="1144"/>
        <v>-17045.099999999991</v>
      </c>
      <c r="V5810" s="11">
        <f t="shared" si="1150"/>
        <v>39051.200000000004</v>
      </c>
      <c r="W5810" s="12">
        <f t="shared" si="1151"/>
        <v>0.96529494354248646</v>
      </c>
      <c r="X5810" s="11">
        <f t="shared" si="1152"/>
        <v>1404</v>
      </c>
      <c r="Y5810" s="12">
        <f t="shared" si="1153"/>
        <v>3.470505645751349E-2</v>
      </c>
      <c r="AG5810" s="61"/>
      <c r="AH5810" s="61"/>
      <c r="AI5810" s="61"/>
      <c r="AJ5810" s="61"/>
      <c r="AL5810" s="60"/>
    </row>
    <row r="5811" spans="1:38">
      <c r="A5811" s="1">
        <v>40508</v>
      </c>
      <c r="B5811" s="7" t="s">
        <v>67</v>
      </c>
      <c r="C5811" s="8" t="str">
        <f t="shared" si="1149"/>
        <v>Fri</v>
      </c>
      <c r="E5811" s="10">
        <v>12</v>
      </c>
      <c r="F5811" s="9">
        <v>26007</v>
      </c>
      <c r="G5811" s="9">
        <v>10038.4</v>
      </c>
      <c r="H5811" s="61">
        <v>8307.5</v>
      </c>
      <c r="I5811" s="9">
        <v>871.8</v>
      </c>
      <c r="J5811" s="9">
        <v>211</v>
      </c>
      <c r="K5811" s="9">
        <v>6349.1</v>
      </c>
      <c r="L5811" s="16">
        <v>0</v>
      </c>
      <c r="M5811" s="16">
        <v>1352</v>
      </c>
      <c r="O5811" s="11">
        <f t="shared" si="1140"/>
        <v>53136.800000000003</v>
      </c>
      <c r="P5811" s="11">
        <v>0</v>
      </c>
      <c r="Q5811" s="11">
        <f t="shared" si="1141"/>
        <v>6349.1</v>
      </c>
      <c r="S5811" s="11">
        <f t="shared" si="1142"/>
        <v>53136.800000000003</v>
      </c>
      <c r="T5811" s="11">
        <f t="shared" si="1143"/>
        <v>53136.800000000003</v>
      </c>
      <c r="U5811" s="11">
        <f t="shared" si="1144"/>
        <v>12681.599999999999</v>
      </c>
      <c r="V5811" s="11">
        <f t="shared" si="1150"/>
        <v>51784.800000000003</v>
      </c>
      <c r="W5811" s="12">
        <f t="shared" si="1151"/>
        <v>0.97455623974345462</v>
      </c>
      <c r="X5811" s="11">
        <f t="shared" si="1152"/>
        <v>1352</v>
      </c>
      <c r="Y5811" s="12">
        <f t="shared" si="1153"/>
        <v>2.5443760256545368E-2</v>
      </c>
      <c r="AG5811" s="61"/>
      <c r="AH5811" s="61"/>
      <c r="AI5811" s="61"/>
      <c r="AJ5811" s="61"/>
      <c r="AL5811" s="60"/>
    </row>
    <row r="5812" spans="1:38">
      <c r="A5812" s="1">
        <v>40509</v>
      </c>
      <c r="B5812" s="7" t="s">
        <v>67</v>
      </c>
      <c r="C5812" s="8" t="str">
        <f t="shared" si="1149"/>
        <v>Sat</v>
      </c>
      <c r="E5812" s="10">
        <v>25</v>
      </c>
      <c r="F5812" s="9">
        <v>40122.5</v>
      </c>
      <c r="G5812" s="9">
        <v>12373.8</v>
      </c>
      <c r="H5812" s="61">
        <v>10272.799999999999</v>
      </c>
      <c r="I5812" s="9">
        <v>1426.5</v>
      </c>
      <c r="J5812" s="9">
        <v>673.2</v>
      </c>
      <c r="K5812" s="9">
        <v>9665.2000000000007</v>
      </c>
      <c r="L5812" s="16">
        <v>0</v>
      </c>
      <c r="M5812" s="16">
        <v>1338</v>
      </c>
      <c r="O5812" s="11">
        <f t="shared" si="1140"/>
        <v>75872</v>
      </c>
      <c r="P5812" s="11">
        <v>0</v>
      </c>
      <c r="Q5812" s="11">
        <f t="shared" si="1141"/>
        <v>9665.2000000000007</v>
      </c>
      <c r="S5812" s="11">
        <f t="shared" si="1142"/>
        <v>75872</v>
      </c>
      <c r="T5812" s="11">
        <f t="shared" si="1143"/>
        <v>75872</v>
      </c>
      <c r="U5812" s="11">
        <f t="shared" si="1144"/>
        <v>22735.199999999997</v>
      </c>
      <c r="V5812" s="11">
        <f t="shared" si="1150"/>
        <v>74534</v>
      </c>
      <c r="W5812" s="12">
        <f t="shared" si="1151"/>
        <v>0.98236503584985235</v>
      </c>
      <c r="X5812" s="11">
        <f t="shared" si="1152"/>
        <v>1338</v>
      </c>
      <c r="Y5812" s="12">
        <f t="shared" si="1153"/>
        <v>1.7634964150147616E-2</v>
      </c>
      <c r="AG5812" s="61"/>
      <c r="AH5812" s="61"/>
      <c r="AI5812" s="61"/>
      <c r="AJ5812" s="61"/>
      <c r="AL5812" s="60"/>
    </row>
    <row r="5813" spans="1:38">
      <c r="A5813" s="1">
        <v>40510</v>
      </c>
      <c r="B5813" s="7" t="s">
        <v>67</v>
      </c>
      <c r="C5813" s="8" t="str">
        <f t="shared" si="1149"/>
        <v>Sun</v>
      </c>
      <c r="E5813" s="10">
        <v>28</v>
      </c>
      <c r="F5813" s="9">
        <v>45087.6</v>
      </c>
      <c r="G5813" s="9">
        <v>13221.1</v>
      </c>
      <c r="H5813" s="61">
        <v>11242</v>
      </c>
      <c r="I5813" s="9">
        <v>1891.9</v>
      </c>
      <c r="J5813" s="9">
        <v>854.1</v>
      </c>
      <c r="K5813" s="9">
        <v>11035.9</v>
      </c>
      <c r="L5813" s="16">
        <v>0</v>
      </c>
      <c r="M5813" s="16">
        <v>1414</v>
      </c>
      <c r="O5813" s="11">
        <f t="shared" si="1140"/>
        <v>84746.599999999991</v>
      </c>
      <c r="P5813" s="11">
        <v>0</v>
      </c>
      <c r="Q5813" s="11">
        <f t="shared" si="1141"/>
        <v>11035.9</v>
      </c>
      <c r="S5813" s="11">
        <f t="shared" si="1142"/>
        <v>84746.599999999991</v>
      </c>
      <c r="T5813" s="11">
        <f t="shared" si="1143"/>
        <v>84746.599999999991</v>
      </c>
      <c r="U5813" s="11">
        <f t="shared" si="1144"/>
        <v>8874.5999999999913</v>
      </c>
      <c r="V5813" s="11">
        <f t="shared" si="1150"/>
        <v>83332.599999999991</v>
      </c>
      <c r="W5813" s="12">
        <f t="shared" si="1151"/>
        <v>0.98331496484814729</v>
      </c>
      <c r="X5813" s="11">
        <f t="shared" si="1152"/>
        <v>1414</v>
      </c>
      <c r="Y5813" s="12">
        <f t="shared" si="1153"/>
        <v>1.6685035151852701E-2</v>
      </c>
      <c r="AG5813" s="61"/>
      <c r="AH5813" s="61"/>
      <c r="AI5813" s="61"/>
      <c r="AJ5813" s="61"/>
      <c r="AL5813" s="60"/>
    </row>
    <row r="5814" spans="1:38">
      <c r="A5814" s="1">
        <v>40511</v>
      </c>
      <c r="B5814" s="7" t="s">
        <v>67</v>
      </c>
      <c r="C5814" s="8" t="str">
        <f t="shared" si="1149"/>
        <v>Mon</v>
      </c>
      <c r="E5814" s="10">
        <v>18</v>
      </c>
      <c r="F5814" s="9">
        <v>30933.4</v>
      </c>
      <c r="G5814" s="9">
        <v>11673.8</v>
      </c>
      <c r="H5814" s="61">
        <v>9955.7999999999993</v>
      </c>
      <c r="I5814" s="9">
        <v>932</v>
      </c>
      <c r="J5814" s="9">
        <v>7.2</v>
      </c>
      <c r="K5814" s="9">
        <v>8273.9</v>
      </c>
      <c r="L5814" s="16">
        <v>0</v>
      </c>
      <c r="M5814" s="16">
        <v>1234</v>
      </c>
      <c r="O5814" s="11">
        <f t="shared" si="1140"/>
        <v>63010.1</v>
      </c>
      <c r="P5814" s="11">
        <v>0</v>
      </c>
      <c r="Q5814" s="11">
        <f t="shared" si="1141"/>
        <v>8273.9</v>
      </c>
      <c r="S5814" s="11">
        <f t="shared" si="1142"/>
        <v>63010.1</v>
      </c>
      <c r="T5814" s="11">
        <f t="shared" si="1143"/>
        <v>63010.1</v>
      </c>
      <c r="U5814" s="11">
        <f t="shared" si="1144"/>
        <v>-21736.499999999993</v>
      </c>
      <c r="V5814" s="11">
        <f t="shared" si="1150"/>
        <v>61776.1</v>
      </c>
      <c r="W5814" s="12">
        <f t="shared" si="1151"/>
        <v>0.98041583809579735</v>
      </c>
      <c r="X5814" s="11">
        <f t="shared" si="1152"/>
        <v>1234</v>
      </c>
      <c r="Y5814" s="12">
        <f t="shared" si="1153"/>
        <v>1.958416190420266E-2</v>
      </c>
      <c r="AG5814" s="61"/>
      <c r="AH5814" s="61"/>
      <c r="AJ5814" s="61"/>
      <c r="AL5814" s="60"/>
    </row>
    <row r="5815" spans="1:38">
      <c r="A5815" s="1">
        <v>40512</v>
      </c>
      <c r="B5815" s="7" t="s">
        <v>67</v>
      </c>
      <c r="C5815" s="8" t="str">
        <f t="shared" si="1149"/>
        <v>Tue</v>
      </c>
      <c r="E5815" s="10">
        <v>2</v>
      </c>
      <c r="F5815" s="9">
        <v>12509.8</v>
      </c>
      <c r="G5815" s="9">
        <v>7981.1</v>
      </c>
      <c r="H5815" s="61">
        <v>7286</v>
      </c>
      <c r="I5815" s="9">
        <v>754.1</v>
      </c>
      <c r="J5815" s="9"/>
      <c r="K5815" s="9">
        <v>7828.1</v>
      </c>
      <c r="L5815" s="16">
        <v>1537</v>
      </c>
      <c r="M5815" s="16">
        <v>1342</v>
      </c>
      <c r="O5815" s="11">
        <f t="shared" si="1140"/>
        <v>39238.1</v>
      </c>
      <c r="P5815" s="11">
        <v>3834</v>
      </c>
      <c r="Q5815" s="11">
        <f t="shared" si="1141"/>
        <v>3994.1000000000004</v>
      </c>
      <c r="S5815" s="11">
        <f t="shared" si="1142"/>
        <v>35404.1</v>
      </c>
      <c r="T5815" s="11">
        <f t="shared" si="1143"/>
        <v>35404.1</v>
      </c>
      <c r="U5815" s="11">
        <f t="shared" si="1144"/>
        <v>-27606</v>
      </c>
      <c r="V5815" s="11">
        <f t="shared" si="1150"/>
        <v>32525.1</v>
      </c>
      <c r="W5815" s="12">
        <f t="shared" si="1151"/>
        <v>0.91868173460135971</v>
      </c>
      <c r="X5815" s="11">
        <f t="shared" si="1152"/>
        <v>2879</v>
      </c>
      <c r="Y5815" s="12">
        <f t="shared" si="1153"/>
        <v>8.1318265398640274E-2</v>
      </c>
      <c r="AG5815" s="61"/>
      <c r="AH5815" s="61"/>
      <c r="AI5815" s="61"/>
      <c r="AJ5815" s="61"/>
      <c r="AL5815" s="60"/>
    </row>
    <row r="5816" spans="1:38">
      <c r="A5816" s="1">
        <v>40513</v>
      </c>
      <c r="B5816" s="7" t="s">
        <v>68</v>
      </c>
      <c r="C5816" s="8" t="str">
        <f t="shared" si="1149"/>
        <v>Wed</v>
      </c>
      <c r="E5816" s="10">
        <v>19</v>
      </c>
      <c r="F5816" s="9">
        <v>21613.9</v>
      </c>
      <c r="G5816" s="9">
        <v>12553.8</v>
      </c>
      <c r="H5816" s="61">
        <v>11141.7</v>
      </c>
      <c r="I5816" s="9">
        <v>1386</v>
      </c>
      <c r="J5816" s="9">
        <v>470.4</v>
      </c>
      <c r="K5816" s="9">
        <v>9732.7000000000007</v>
      </c>
      <c r="L5816" s="16">
        <v>14379</v>
      </c>
      <c r="M5816" s="16">
        <v>1361</v>
      </c>
      <c r="O5816" s="11">
        <f t="shared" si="1140"/>
        <v>72638.5</v>
      </c>
      <c r="P5816" s="11">
        <v>0</v>
      </c>
      <c r="Q5816" s="11">
        <f t="shared" si="1141"/>
        <v>9732.7000000000007</v>
      </c>
      <c r="S5816" s="11">
        <f t="shared" si="1142"/>
        <v>72638.5</v>
      </c>
      <c r="T5816" s="11">
        <f t="shared" ref="T5816:T5846" si="1154">SUM(L5816:M5816,V5816)</f>
        <v>72638.5</v>
      </c>
      <c r="U5816" s="11">
        <f t="shared" ref="U5816:U5846" si="1155">S5816-S5815</f>
        <v>37234.400000000001</v>
      </c>
      <c r="V5816" s="11">
        <f t="shared" ref="V5816:V5846" si="1156">SUM(F5816:K5816)-P5816</f>
        <v>56898.5</v>
      </c>
      <c r="W5816" s="12">
        <f t="shared" ref="W5816:W5846" si="1157">V5816/S5816</f>
        <v>0.78331050338319208</v>
      </c>
      <c r="X5816" s="11">
        <f t="shared" ref="X5816:X5846" si="1158">SUM(L5816:M5816)</f>
        <v>15740</v>
      </c>
      <c r="Y5816" s="12">
        <f t="shared" ref="Y5816:Y5846" si="1159">X5816/S5816</f>
        <v>0.21668949661680789</v>
      </c>
      <c r="AA5816" s="9">
        <f>INTERCEPT(T5816:T5846,E5816:E5846)</f>
        <v>3469.4914458357671</v>
      </c>
      <c r="AB5816" s="9">
        <f>SLOPE(T5816:T5846,E5816:E5846)</f>
        <v>3380.2955518345948</v>
      </c>
      <c r="AC5816" s="12">
        <f>RSQ(T5816:T5846,E5816:E5846)</f>
        <v>0.92409786570606745</v>
      </c>
      <c r="AD5816" s="9">
        <f>AA5816+(AB5816*55)</f>
        <v>189385.74679673847</v>
      </c>
      <c r="AE5816" s="10">
        <f>SUM(E5816:E5846)</f>
        <v>997</v>
      </c>
      <c r="AG5816" s="61"/>
      <c r="AH5816" s="61"/>
      <c r="AI5816" s="61"/>
      <c r="AJ5816" s="61"/>
      <c r="AL5816" s="60"/>
    </row>
    <row r="5817" spans="1:38">
      <c r="A5817" s="1">
        <v>40514</v>
      </c>
      <c r="B5817" s="7" t="s">
        <v>68</v>
      </c>
      <c r="C5817" s="8" t="str">
        <f t="shared" si="1149"/>
        <v>Thur</v>
      </c>
      <c r="E5817" s="10">
        <v>26</v>
      </c>
      <c r="F5817" s="9">
        <v>27111.3</v>
      </c>
      <c r="G5817" s="9">
        <v>13371.1</v>
      </c>
      <c r="H5817" s="61">
        <v>11400.4</v>
      </c>
      <c r="I5817" s="9">
        <v>1703.5</v>
      </c>
      <c r="J5817" s="9">
        <v>337.7</v>
      </c>
      <c r="K5817" s="9">
        <v>21894.1</v>
      </c>
      <c r="L5817" s="16">
        <v>17127</v>
      </c>
      <c r="M5817" s="16">
        <v>1049</v>
      </c>
      <c r="O5817" s="11">
        <f t="shared" si="1140"/>
        <v>93994.1</v>
      </c>
      <c r="P5817" s="11">
        <v>10141</v>
      </c>
      <c r="Q5817" s="11">
        <f t="shared" si="1141"/>
        <v>11753.099999999999</v>
      </c>
      <c r="S5817" s="11">
        <f t="shared" si="1142"/>
        <v>83853.100000000006</v>
      </c>
      <c r="T5817" s="11">
        <f t="shared" si="1154"/>
        <v>83853.100000000006</v>
      </c>
      <c r="U5817" s="11">
        <f t="shared" si="1155"/>
        <v>11214.600000000006</v>
      </c>
      <c r="V5817" s="11">
        <f t="shared" si="1156"/>
        <v>65677.100000000006</v>
      </c>
      <c r="W5817" s="12">
        <f t="shared" si="1157"/>
        <v>0.7832399756240378</v>
      </c>
      <c r="X5817" s="11">
        <f t="shared" si="1158"/>
        <v>18176</v>
      </c>
      <c r="Y5817" s="12">
        <f t="shared" si="1159"/>
        <v>0.21676002437596223</v>
      </c>
      <c r="AC5817" s="9"/>
      <c r="AE5817" s="61"/>
      <c r="AG5817" s="61"/>
      <c r="AH5817" s="61"/>
      <c r="AI5817" s="61"/>
      <c r="AJ5817" s="61"/>
      <c r="AL5817" s="60"/>
    </row>
    <row r="5818" spans="1:38">
      <c r="A5818" s="1">
        <v>40515</v>
      </c>
      <c r="B5818" s="7" t="s">
        <v>68</v>
      </c>
      <c r="C5818" s="8" t="str">
        <f t="shared" si="1149"/>
        <v>Fri</v>
      </c>
      <c r="E5818" s="10">
        <v>27</v>
      </c>
      <c r="F5818" s="9">
        <v>32375.9</v>
      </c>
      <c r="G5818" s="9">
        <v>13253.4</v>
      </c>
      <c r="H5818" s="61">
        <v>10503.1</v>
      </c>
      <c r="I5818" s="9">
        <v>2063.6</v>
      </c>
      <c r="J5818" s="9">
        <v>580.70000000000005</v>
      </c>
      <c r="K5818" s="9">
        <v>59510</v>
      </c>
      <c r="L5818" s="16">
        <v>18633</v>
      </c>
      <c r="M5818" s="16">
        <v>2299</v>
      </c>
      <c r="O5818" s="11">
        <f t="shared" si="1140"/>
        <v>139218.70000000001</v>
      </c>
      <c r="P5818" s="11">
        <v>49047</v>
      </c>
      <c r="Q5818" s="11">
        <f t="shared" si="1141"/>
        <v>10463</v>
      </c>
      <c r="S5818" s="11">
        <f t="shared" si="1142"/>
        <v>90171.700000000012</v>
      </c>
      <c r="T5818" s="11">
        <f t="shared" si="1154"/>
        <v>90171.7</v>
      </c>
      <c r="U5818" s="11">
        <f t="shared" si="1155"/>
        <v>6318.6000000000058</v>
      </c>
      <c r="V5818" s="11">
        <f t="shared" si="1156"/>
        <v>69239.7</v>
      </c>
      <c r="W5818" s="12">
        <f t="shared" si="1157"/>
        <v>0.76786508405630582</v>
      </c>
      <c r="X5818" s="11">
        <f t="shared" si="1158"/>
        <v>20932</v>
      </c>
      <c r="Y5818" s="12">
        <f t="shared" si="1159"/>
        <v>0.23213491594369406</v>
      </c>
      <c r="AC5818" s="9"/>
      <c r="AE5818" s="61"/>
      <c r="AG5818" s="61"/>
      <c r="AH5818" s="61"/>
      <c r="AI5818" s="61"/>
      <c r="AJ5818" s="61"/>
      <c r="AL5818" s="60"/>
    </row>
    <row r="5819" spans="1:38">
      <c r="A5819" s="1">
        <v>40516</v>
      </c>
      <c r="B5819" s="7" t="s">
        <v>68</v>
      </c>
      <c r="C5819" s="8" t="str">
        <f t="shared" si="1149"/>
        <v>Sat</v>
      </c>
      <c r="E5819" s="10">
        <v>30</v>
      </c>
      <c r="F5819" s="9">
        <v>33738.800000000003</v>
      </c>
      <c r="G5819" s="9">
        <v>13386.6</v>
      </c>
      <c r="H5819" s="61">
        <v>10496.3</v>
      </c>
      <c r="I5819" s="9">
        <v>2551.9</v>
      </c>
      <c r="J5819" s="9">
        <v>736.1</v>
      </c>
      <c r="K5819" s="9">
        <v>36460.800000000003</v>
      </c>
      <c r="L5819" s="16">
        <v>19259</v>
      </c>
      <c r="M5819" s="16">
        <v>2336</v>
      </c>
      <c r="O5819" s="11">
        <f t="shared" ref="O5819:O5846" si="1160">SUM(F5819:M5819)</f>
        <v>118965.5</v>
      </c>
      <c r="P5819" s="11">
        <v>25390</v>
      </c>
      <c r="Q5819" s="11">
        <f t="shared" ref="Q5819:Q5846" si="1161">K5819-P5819</f>
        <v>11070.800000000003</v>
      </c>
      <c r="S5819" s="11">
        <f t="shared" ref="S5819:S5846" si="1162">O5819-P5819</f>
        <v>93575.5</v>
      </c>
      <c r="T5819" s="11">
        <f t="shared" si="1154"/>
        <v>93575.5</v>
      </c>
      <c r="U5819" s="11">
        <f t="shared" si="1155"/>
        <v>3403.7999999999884</v>
      </c>
      <c r="V5819" s="11">
        <f t="shared" si="1156"/>
        <v>71980.5</v>
      </c>
      <c r="W5819" s="12">
        <f t="shared" si="1157"/>
        <v>0.76922378186597984</v>
      </c>
      <c r="X5819" s="11">
        <f t="shared" si="1158"/>
        <v>21595</v>
      </c>
      <c r="Y5819" s="12">
        <f t="shared" si="1159"/>
        <v>0.23077621813402013</v>
      </c>
      <c r="AC5819" s="9"/>
      <c r="AE5819" s="61"/>
      <c r="AG5819" s="61"/>
      <c r="AH5819" s="61"/>
      <c r="AI5819" s="61"/>
      <c r="AJ5819" s="61"/>
      <c r="AL5819" s="60"/>
    </row>
    <row r="5820" spans="1:38">
      <c r="A5820" s="1">
        <v>40517</v>
      </c>
      <c r="B5820" s="7" t="s">
        <v>68</v>
      </c>
      <c r="C5820" s="8" t="str">
        <f t="shared" si="1149"/>
        <v>Sun</v>
      </c>
      <c r="E5820" s="10">
        <v>31</v>
      </c>
      <c r="F5820" s="9">
        <v>38789.4</v>
      </c>
      <c r="G5820" s="9">
        <v>14468.8</v>
      </c>
      <c r="H5820" s="61">
        <v>10949.6</v>
      </c>
      <c r="I5820" s="9">
        <v>3476.8</v>
      </c>
      <c r="J5820" s="9">
        <v>1332.1</v>
      </c>
      <c r="K5820" s="9">
        <v>45796.5</v>
      </c>
      <c r="L5820" s="16">
        <v>21777</v>
      </c>
      <c r="M5820" s="16">
        <v>3031</v>
      </c>
      <c r="O5820" s="11">
        <f t="shared" si="1160"/>
        <v>139621.20000000001</v>
      </c>
      <c r="P5820" s="11">
        <v>32444</v>
      </c>
      <c r="Q5820" s="11">
        <f t="shared" si="1161"/>
        <v>13352.5</v>
      </c>
      <c r="S5820" s="11">
        <f t="shared" si="1162"/>
        <v>107177.20000000001</v>
      </c>
      <c r="T5820" s="11">
        <f t="shared" si="1154"/>
        <v>107177.2</v>
      </c>
      <c r="U5820" s="11">
        <f t="shared" si="1155"/>
        <v>13601.700000000012</v>
      </c>
      <c r="V5820" s="11">
        <f t="shared" si="1156"/>
        <v>82369.2</v>
      </c>
      <c r="W5820" s="12">
        <f t="shared" si="1157"/>
        <v>0.76853285960073592</v>
      </c>
      <c r="X5820" s="11">
        <f t="shared" si="1158"/>
        <v>24808</v>
      </c>
      <c r="Y5820" s="12">
        <f t="shared" si="1159"/>
        <v>0.231467140399264</v>
      </c>
      <c r="AC5820" s="9"/>
      <c r="AE5820" s="61"/>
      <c r="AG5820" s="61"/>
      <c r="AH5820" s="61"/>
      <c r="AI5820" s="61"/>
      <c r="AJ5820" s="61"/>
      <c r="AL5820" s="60"/>
    </row>
    <row r="5821" spans="1:38">
      <c r="A5821" s="1">
        <v>40518</v>
      </c>
      <c r="B5821" s="7" t="s">
        <v>68</v>
      </c>
      <c r="C5821" s="8" t="str">
        <f t="shared" si="1149"/>
        <v>Mon</v>
      </c>
      <c r="E5821" s="10">
        <v>33</v>
      </c>
      <c r="F5821" s="9">
        <v>43333</v>
      </c>
      <c r="G5821" s="9">
        <v>15142.4</v>
      </c>
      <c r="H5821" s="61">
        <v>11467</v>
      </c>
      <c r="I5821" s="9">
        <v>4346.2</v>
      </c>
      <c r="J5821" s="9">
        <v>1664.6</v>
      </c>
      <c r="K5821" s="9">
        <v>44600.1</v>
      </c>
      <c r="L5821" s="16">
        <v>24152</v>
      </c>
      <c r="M5821" s="16">
        <v>3916</v>
      </c>
      <c r="O5821" s="11">
        <f t="shared" si="1160"/>
        <v>148621.29999999999</v>
      </c>
      <c r="P5821" s="11">
        <v>28898</v>
      </c>
      <c r="Q5821" s="11">
        <f t="shared" si="1161"/>
        <v>15702.099999999999</v>
      </c>
      <c r="S5821" s="11">
        <f t="shared" si="1162"/>
        <v>119723.29999999999</v>
      </c>
      <c r="T5821" s="11">
        <f t="shared" si="1154"/>
        <v>119723.29999999999</v>
      </c>
      <c r="U5821" s="11">
        <f t="shared" si="1155"/>
        <v>12546.099999999977</v>
      </c>
      <c r="V5821" s="11">
        <f t="shared" si="1156"/>
        <v>91655.299999999988</v>
      </c>
      <c r="W5821" s="12">
        <f t="shared" si="1157"/>
        <v>0.7655594190938606</v>
      </c>
      <c r="X5821" s="11">
        <f t="shared" si="1158"/>
        <v>28068</v>
      </c>
      <c r="Y5821" s="12">
        <f t="shared" si="1159"/>
        <v>0.23444058090613942</v>
      </c>
      <c r="AC5821" s="9"/>
      <c r="AE5821" s="61"/>
      <c r="AG5821" s="61"/>
      <c r="AH5821" s="61"/>
      <c r="AI5821" s="61"/>
      <c r="AJ5821" s="61"/>
      <c r="AL5821" s="60"/>
    </row>
    <row r="5822" spans="1:38">
      <c r="A5822" s="1">
        <v>40519</v>
      </c>
      <c r="B5822" s="7" t="s">
        <v>68</v>
      </c>
      <c r="C5822" s="8" t="str">
        <f t="shared" si="1149"/>
        <v>Tue</v>
      </c>
      <c r="E5822" s="10">
        <v>36</v>
      </c>
      <c r="F5822" s="9">
        <v>48039.4</v>
      </c>
      <c r="G5822" s="9">
        <v>20062</v>
      </c>
      <c r="H5822" s="61">
        <v>11888.2</v>
      </c>
      <c r="I5822" s="9">
        <v>4290.8999999999996</v>
      </c>
      <c r="J5822" s="9">
        <v>1484.3</v>
      </c>
      <c r="K5822" s="9">
        <v>11020.6</v>
      </c>
      <c r="L5822" s="16">
        <v>26477</v>
      </c>
      <c r="M5822" s="16">
        <v>4227</v>
      </c>
      <c r="O5822" s="11">
        <f t="shared" si="1160"/>
        <v>127489.4</v>
      </c>
      <c r="P5822" s="11">
        <v>0</v>
      </c>
      <c r="Q5822" s="11">
        <f t="shared" si="1161"/>
        <v>11020.6</v>
      </c>
      <c r="S5822" s="11">
        <f t="shared" si="1162"/>
        <v>127489.4</v>
      </c>
      <c r="T5822" s="11">
        <f t="shared" si="1154"/>
        <v>127489.4</v>
      </c>
      <c r="U5822" s="11">
        <f t="shared" si="1155"/>
        <v>7766.1000000000058</v>
      </c>
      <c r="V5822" s="11">
        <f t="shared" si="1156"/>
        <v>96785.4</v>
      </c>
      <c r="W5822" s="12">
        <f t="shared" si="1157"/>
        <v>0.759164291305787</v>
      </c>
      <c r="X5822" s="11">
        <f t="shared" si="1158"/>
        <v>30704</v>
      </c>
      <c r="Y5822" s="12">
        <f t="shared" si="1159"/>
        <v>0.24083570869421303</v>
      </c>
      <c r="AC5822" s="9"/>
      <c r="AE5822" s="61"/>
      <c r="AG5822" s="61"/>
      <c r="AH5822" s="61"/>
      <c r="AI5822" s="61"/>
      <c r="AJ5822" s="61"/>
      <c r="AL5822" s="60"/>
    </row>
    <row r="5823" spans="1:38">
      <c r="A5823" s="1">
        <v>40520</v>
      </c>
      <c r="B5823" s="7" t="s">
        <v>68</v>
      </c>
      <c r="C5823" s="8" t="str">
        <f t="shared" si="1149"/>
        <v>Wed</v>
      </c>
      <c r="E5823" s="10">
        <v>37</v>
      </c>
      <c r="F5823" s="9">
        <v>47900.800000000003</v>
      </c>
      <c r="G5823" s="9">
        <v>20254.3</v>
      </c>
      <c r="H5823" s="61">
        <v>11839.2</v>
      </c>
      <c r="I5823" s="9">
        <v>4299.5</v>
      </c>
      <c r="J5823" s="9">
        <v>1917</v>
      </c>
      <c r="K5823" s="9">
        <v>10607</v>
      </c>
      <c r="L5823" s="16">
        <v>26117</v>
      </c>
      <c r="M5823" s="16">
        <v>4908</v>
      </c>
      <c r="O5823" s="11">
        <f t="shared" si="1160"/>
        <v>127842.8</v>
      </c>
      <c r="P5823" s="11">
        <v>0</v>
      </c>
      <c r="Q5823" s="11">
        <f t="shared" si="1161"/>
        <v>10607</v>
      </c>
      <c r="S5823" s="11">
        <f t="shared" si="1162"/>
        <v>127842.8</v>
      </c>
      <c r="T5823" s="11">
        <f t="shared" si="1154"/>
        <v>127842.8</v>
      </c>
      <c r="U5823" s="11">
        <f t="shared" si="1155"/>
        <v>353.40000000000873</v>
      </c>
      <c r="V5823" s="11">
        <f t="shared" si="1156"/>
        <v>96817.8</v>
      </c>
      <c r="W5823" s="12">
        <f t="shared" si="1157"/>
        <v>0.75731914507504527</v>
      </c>
      <c r="X5823" s="11">
        <f t="shared" si="1158"/>
        <v>31025</v>
      </c>
      <c r="Y5823" s="12">
        <f t="shared" si="1159"/>
        <v>0.2426808549249547</v>
      </c>
      <c r="AC5823" s="9"/>
      <c r="AE5823" s="61"/>
      <c r="AG5823" s="61"/>
      <c r="AH5823" s="61"/>
      <c r="AI5823" s="61"/>
      <c r="AJ5823" s="61"/>
      <c r="AL5823" s="60"/>
    </row>
    <row r="5824" spans="1:38">
      <c r="A5824" s="1">
        <v>40521</v>
      </c>
      <c r="B5824" s="7" t="s">
        <v>68</v>
      </c>
      <c r="C5824" s="8" t="str">
        <f t="shared" si="1149"/>
        <v>Thur</v>
      </c>
      <c r="E5824" s="10">
        <v>36</v>
      </c>
      <c r="F5824" s="9">
        <v>45042.400000000001</v>
      </c>
      <c r="G5824" s="9">
        <v>19838.599999999999</v>
      </c>
      <c r="H5824" s="61">
        <v>11516.5</v>
      </c>
      <c r="I5824" s="9">
        <v>3892.8</v>
      </c>
      <c r="J5824" s="9">
        <v>1733.8</v>
      </c>
      <c r="K5824" s="9">
        <v>9853.7999999999993</v>
      </c>
      <c r="L5824" s="16">
        <v>24667</v>
      </c>
      <c r="M5824" s="16">
        <v>4299</v>
      </c>
      <c r="O5824" s="11">
        <f t="shared" si="1160"/>
        <v>120843.90000000001</v>
      </c>
      <c r="P5824" s="11">
        <v>0</v>
      </c>
      <c r="Q5824" s="11">
        <f t="shared" si="1161"/>
        <v>9853.7999999999993</v>
      </c>
      <c r="S5824" s="11">
        <f t="shared" si="1162"/>
        <v>120843.90000000001</v>
      </c>
      <c r="T5824" s="11">
        <f t="shared" si="1154"/>
        <v>120843.90000000001</v>
      </c>
      <c r="U5824" s="11">
        <f t="shared" si="1155"/>
        <v>-6998.8999999999942</v>
      </c>
      <c r="V5824" s="11">
        <f t="shared" si="1156"/>
        <v>91877.900000000009</v>
      </c>
      <c r="W5824" s="12">
        <f t="shared" si="1157"/>
        <v>0.76030234045739997</v>
      </c>
      <c r="X5824" s="11">
        <f t="shared" si="1158"/>
        <v>28966</v>
      </c>
      <c r="Y5824" s="12">
        <f t="shared" si="1159"/>
        <v>0.23969765954259997</v>
      </c>
      <c r="AC5824" s="9"/>
      <c r="AE5824" s="61"/>
      <c r="AG5824" s="61"/>
      <c r="AH5824" s="61"/>
      <c r="AI5824" s="61"/>
      <c r="AJ5824" s="61"/>
      <c r="AL5824" s="60"/>
    </row>
    <row r="5825" spans="1:38">
      <c r="A5825" s="1">
        <v>40522</v>
      </c>
      <c r="B5825" s="7" t="s">
        <v>68</v>
      </c>
      <c r="C5825" s="8" t="str">
        <f t="shared" si="1149"/>
        <v>Fri</v>
      </c>
      <c r="E5825" s="10">
        <v>34</v>
      </c>
      <c r="F5825" s="9">
        <v>41780.800000000003</v>
      </c>
      <c r="G5825" s="9">
        <v>19114.7</v>
      </c>
      <c r="H5825" s="61">
        <v>11199.7</v>
      </c>
      <c r="I5825" s="9">
        <v>3272.5</v>
      </c>
      <c r="J5825" s="9">
        <v>1497.4</v>
      </c>
      <c r="K5825" s="9">
        <v>8392.6</v>
      </c>
      <c r="L5825" s="16">
        <v>22919</v>
      </c>
      <c r="M5825" s="16">
        <v>4022</v>
      </c>
      <c r="O5825" s="11">
        <f t="shared" si="1160"/>
        <v>112198.7</v>
      </c>
      <c r="P5825" s="11">
        <v>0</v>
      </c>
      <c r="Q5825" s="11">
        <f t="shared" si="1161"/>
        <v>8392.6</v>
      </c>
      <c r="S5825" s="11">
        <f t="shared" si="1162"/>
        <v>112198.7</v>
      </c>
      <c r="T5825" s="11">
        <f t="shared" si="1154"/>
        <v>112198.7</v>
      </c>
      <c r="U5825" s="11">
        <f t="shared" si="1155"/>
        <v>-8645.2000000000116</v>
      </c>
      <c r="V5825" s="11">
        <f t="shared" si="1156"/>
        <v>85257.7</v>
      </c>
      <c r="W5825" s="12">
        <f t="shared" si="1157"/>
        <v>0.75988135334901385</v>
      </c>
      <c r="X5825" s="11">
        <f t="shared" si="1158"/>
        <v>26941</v>
      </c>
      <c r="Y5825" s="12">
        <f t="shared" si="1159"/>
        <v>0.24011864665098615</v>
      </c>
      <c r="AC5825" s="9"/>
      <c r="AE5825" s="61"/>
      <c r="AG5825" s="61"/>
      <c r="AH5825" s="61"/>
      <c r="AI5825" s="61"/>
      <c r="AJ5825" s="61"/>
      <c r="AL5825" s="60"/>
    </row>
    <row r="5826" spans="1:38">
      <c r="A5826" s="1">
        <v>40523</v>
      </c>
      <c r="B5826" s="7" t="s">
        <v>68</v>
      </c>
      <c r="C5826" s="8" t="str">
        <f t="shared" si="1149"/>
        <v>Sat</v>
      </c>
      <c r="E5826" s="10">
        <v>27</v>
      </c>
      <c r="F5826" s="9">
        <v>33867.300000000003</v>
      </c>
      <c r="G5826" s="9">
        <v>17620.8</v>
      </c>
      <c r="H5826" s="61">
        <v>9776.4</v>
      </c>
      <c r="I5826" s="9">
        <v>1656.9</v>
      </c>
      <c r="J5826" s="9">
        <v>319.5</v>
      </c>
      <c r="K5826" s="9">
        <v>6201.6</v>
      </c>
      <c r="L5826" s="16">
        <v>18884</v>
      </c>
      <c r="M5826" s="16">
        <v>3244</v>
      </c>
      <c r="O5826" s="11">
        <f t="shared" si="1160"/>
        <v>91570.500000000015</v>
      </c>
      <c r="P5826" s="11">
        <v>0</v>
      </c>
      <c r="Q5826" s="11">
        <f t="shared" si="1161"/>
        <v>6201.6</v>
      </c>
      <c r="S5826" s="11">
        <f t="shared" si="1162"/>
        <v>91570.500000000015</v>
      </c>
      <c r="T5826" s="11">
        <f t="shared" si="1154"/>
        <v>91570.500000000015</v>
      </c>
      <c r="U5826" s="11">
        <f t="shared" si="1155"/>
        <v>-20628.199999999983</v>
      </c>
      <c r="V5826" s="11">
        <f t="shared" si="1156"/>
        <v>69442.500000000015</v>
      </c>
      <c r="W5826" s="12">
        <f t="shared" si="1157"/>
        <v>0.75835012367520116</v>
      </c>
      <c r="X5826" s="11">
        <f t="shared" si="1158"/>
        <v>22128</v>
      </c>
      <c r="Y5826" s="12">
        <f t="shared" si="1159"/>
        <v>0.2416498763247989</v>
      </c>
      <c r="AC5826" s="9"/>
      <c r="AE5826" s="61"/>
      <c r="AG5826" s="61"/>
      <c r="AH5826" s="61"/>
      <c r="AI5826" s="61"/>
      <c r="AJ5826" s="61"/>
      <c r="AL5826" s="60"/>
    </row>
    <row r="5827" spans="1:38">
      <c r="A5827" s="1">
        <v>40524</v>
      </c>
      <c r="B5827" s="7" t="s">
        <v>68</v>
      </c>
      <c r="C5827" s="8" t="str">
        <f t="shared" si="1149"/>
        <v>Sun</v>
      </c>
      <c r="E5827" s="10">
        <v>24</v>
      </c>
      <c r="F5827" s="9">
        <v>33531.300000000003</v>
      </c>
      <c r="G5827" s="9">
        <v>17707</v>
      </c>
      <c r="H5827" s="61">
        <v>9944.2000000000007</v>
      </c>
      <c r="I5827" s="9">
        <v>1520.6</v>
      </c>
      <c r="J5827" s="9">
        <v>383</v>
      </c>
      <c r="K5827" s="9">
        <v>5744.9</v>
      </c>
      <c r="L5827" s="16">
        <v>18955</v>
      </c>
      <c r="M5827" s="16">
        <v>4376</v>
      </c>
      <c r="O5827" s="11">
        <f t="shared" si="1160"/>
        <v>92162</v>
      </c>
      <c r="P5827" s="11">
        <v>0</v>
      </c>
      <c r="Q5827" s="11">
        <f t="shared" si="1161"/>
        <v>5744.9</v>
      </c>
      <c r="S5827" s="11">
        <f t="shared" si="1162"/>
        <v>92162</v>
      </c>
      <c r="T5827" s="11">
        <f t="shared" si="1154"/>
        <v>92162</v>
      </c>
      <c r="U5827" s="11">
        <f t="shared" si="1155"/>
        <v>591.49999999998545</v>
      </c>
      <c r="V5827" s="11">
        <f t="shared" si="1156"/>
        <v>68831</v>
      </c>
      <c r="W5827" s="12">
        <f t="shared" si="1157"/>
        <v>0.74684794166793256</v>
      </c>
      <c r="X5827" s="11">
        <f t="shared" si="1158"/>
        <v>23331</v>
      </c>
      <c r="Y5827" s="12">
        <f t="shared" si="1159"/>
        <v>0.25315205833206744</v>
      </c>
      <c r="AC5827" s="9"/>
      <c r="AE5827" s="61"/>
      <c r="AG5827" s="61"/>
      <c r="AH5827" s="61"/>
      <c r="AI5827" s="61"/>
      <c r="AJ5827" s="61"/>
      <c r="AL5827" s="60"/>
    </row>
    <row r="5828" spans="1:38">
      <c r="A5828" s="1">
        <v>40525</v>
      </c>
      <c r="B5828" s="7" t="s">
        <v>68</v>
      </c>
      <c r="C5828" s="8" t="str">
        <f t="shared" si="1149"/>
        <v>Mon</v>
      </c>
      <c r="E5828" s="10">
        <v>39</v>
      </c>
      <c r="F5828" s="9">
        <v>52019.7</v>
      </c>
      <c r="G5828" s="9">
        <v>21614.7</v>
      </c>
      <c r="H5828" s="61">
        <v>12087.8</v>
      </c>
      <c r="I5828" s="9">
        <v>4650.1000000000004</v>
      </c>
      <c r="J5828" s="9">
        <v>2498.8000000000002</v>
      </c>
      <c r="K5828" s="9">
        <v>12297.2</v>
      </c>
      <c r="L5828" s="16">
        <v>28186</v>
      </c>
      <c r="M5828" s="16">
        <v>5572</v>
      </c>
      <c r="O5828" s="11">
        <f t="shared" si="1160"/>
        <v>138926.29999999999</v>
      </c>
      <c r="P5828" s="11">
        <v>0</v>
      </c>
      <c r="Q5828" s="11">
        <f t="shared" si="1161"/>
        <v>12297.2</v>
      </c>
      <c r="S5828" s="11">
        <f t="shared" si="1162"/>
        <v>138926.29999999999</v>
      </c>
      <c r="T5828" s="11">
        <f t="shared" si="1154"/>
        <v>138926.29999999999</v>
      </c>
      <c r="U5828" s="11">
        <f t="shared" si="1155"/>
        <v>46764.299999999988</v>
      </c>
      <c r="V5828" s="11">
        <f t="shared" si="1156"/>
        <v>105168.3</v>
      </c>
      <c r="W5828" s="12">
        <f t="shared" si="1157"/>
        <v>0.7570078523648871</v>
      </c>
      <c r="X5828" s="11">
        <f t="shared" si="1158"/>
        <v>33758</v>
      </c>
      <c r="Y5828" s="12">
        <f t="shared" si="1159"/>
        <v>0.24299214763511304</v>
      </c>
      <c r="AC5828" s="9"/>
      <c r="AE5828" s="61"/>
      <c r="AG5828" s="61"/>
      <c r="AH5828" s="61"/>
      <c r="AI5828" s="61"/>
      <c r="AJ5828" s="61"/>
      <c r="AL5828" s="60"/>
    </row>
    <row r="5829" spans="1:38">
      <c r="A5829" s="1">
        <v>40526</v>
      </c>
      <c r="B5829" s="7" t="s">
        <v>68</v>
      </c>
      <c r="C5829" s="8" t="str">
        <f t="shared" si="1149"/>
        <v>Tue</v>
      </c>
      <c r="E5829" s="10">
        <v>43</v>
      </c>
      <c r="F5829" s="9">
        <v>57244</v>
      </c>
      <c r="G5829" s="9">
        <v>22238.1</v>
      </c>
      <c r="H5829" s="61">
        <v>12288.9</v>
      </c>
      <c r="I5829" s="9">
        <v>5681</v>
      </c>
      <c r="J5829" s="9">
        <v>3058.2</v>
      </c>
      <c r="K5829" s="9">
        <v>15237.7</v>
      </c>
      <c r="L5829" s="16">
        <v>30900</v>
      </c>
      <c r="M5829" s="16">
        <v>6430</v>
      </c>
      <c r="O5829" s="11">
        <f t="shared" si="1160"/>
        <v>153077.9</v>
      </c>
      <c r="P5829" s="11">
        <v>0</v>
      </c>
      <c r="Q5829" s="11">
        <f t="shared" si="1161"/>
        <v>15237.7</v>
      </c>
      <c r="S5829" s="11">
        <f t="shared" si="1162"/>
        <v>153077.9</v>
      </c>
      <c r="T5829" s="11">
        <f t="shared" si="1154"/>
        <v>153077.9</v>
      </c>
      <c r="U5829" s="11">
        <f t="shared" si="1155"/>
        <v>14151.600000000006</v>
      </c>
      <c r="V5829" s="11">
        <f t="shared" si="1156"/>
        <v>115747.9</v>
      </c>
      <c r="W5829" s="12">
        <f t="shared" si="1157"/>
        <v>0.75613723470206995</v>
      </c>
      <c r="X5829" s="11">
        <f t="shared" si="1158"/>
        <v>37330</v>
      </c>
      <c r="Y5829" s="12">
        <f t="shared" si="1159"/>
        <v>0.24386276529793002</v>
      </c>
      <c r="AC5829" s="9"/>
      <c r="AE5829" s="61"/>
      <c r="AG5829" s="61"/>
      <c r="AH5829" s="61"/>
      <c r="AI5829" s="61"/>
      <c r="AJ5829" s="61"/>
      <c r="AL5829" s="60"/>
    </row>
    <row r="5830" spans="1:38">
      <c r="A5830" s="1">
        <v>40527</v>
      </c>
      <c r="B5830" s="7" t="s">
        <v>68</v>
      </c>
      <c r="C5830" s="8" t="str">
        <f t="shared" si="1149"/>
        <v>Wed</v>
      </c>
      <c r="E5830" s="10">
        <v>40</v>
      </c>
      <c r="F5830" s="9">
        <v>52656.3</v>
      </c>
      <c r="G5830" s="9">
        <v>23347.4</v>
      </c>
      <c r="H5830" s="61">
        <v>11991</v>
      </c>
      <c r="I5830" s="9">
        <v>4691.7</v>
      </c>
      <c r="J5830" s="9">
        <v>2114.1999999999998</v>
      </c>
      <c r="K5830" s="9">
        <v>12052.9</v>
      </c>
      <c r="L5830" s="16">
        <v>27858</v>
      </c>
      <c r="M5830" s="16">
        <v>5395</v>
      </c>
      <c r="O5830" s="11">
        <f t="shared" si="1160"/>
        <v>140106.5</v>
      </c>
      <c r="P5830" s="11">
        <v>0</v>
      </c>
      <c r="Q5830" s="11">
        <f t="shared" si="1161"/>
        <v>12052.9</v>
      </c>
      <c r="S5830" s="11">
        <f t="shared" si="1162"/>
        <v>140106.5</v>
      </c>
      <c r="T5830" s="11">
        <f t="shared" si="1154"/>
        <v>140106.5</v>
      </c>
      <c r="U5830" s="11">
        <f t="shared" si="1155"/>
        <v>-12971.399999999994</v>
      </c>
      <c r="V5830" s="11">
        <f t="shared" si="1156"/>
        <v>106853.5</v>
      </c>
      <c r="W5830" s="12">
        <f t="shared" si="1157"/>
        <v>0.76265912002655123</v>
      </c>
      <c r="X5830" s="11">
        <f t="shared" si="1158"/>
        <v>33253</v>
      </c>
      <c r="Y5830" s="12">
        <f t="shared" si="1159"/>
        <v>0.23734087997344877</v>
      </c>
      <c r="AC5830" s="9"/>
      <c r="AE5830" s="61"/>
      <c r="AG5830" s="61"/>
      <c r="AH5830" s="61"/>
      <c r="AI5830" s="61"/>
      <c r="AJ5830" s="61"/>
      <c r="AL5830" s="60"/>
    </row>
    <row r="5831" spans="1:38">
      <c r="A5831" s="1">
        <v>40528</v>
      </c>
      <c r="B5831" s="7" t="s">
        <v>68</v>
      </c>
      <c r="C5831" s="8" t="str">
        <f t="shared" si="1149"/>
        <v>Thur</v>
      </c>
      <c r="E5831" s="10">
        <v>40</v>
      </c>
      <c r="F5831" s="9">
        <v>52260.800000000003</v>
      </c>
      <c r="G5831" s="9">
        <v>23242.7</v>
      </c>
      <c r="H5831" s="61">
        <v>11932</v>
      </c>
      <c r="I5831" s="9">
        <v>4265.3999999999996</v>
      </c>
      <c r="J5831" s="9">
        <v>2074.4</v>
      </c>
      <c r="K5831" s="9">
        <v>11745.3</v>
      </c>
      <c r="L5831" s="16">
        <v>27404</v>
      </c>
      <c r="M5831" s="16">
        <v>5190</v>
      </c>
      <c r="O5831" s="11">
        <f t="shared" si="1160"/>
        <v>138114.59999999998</v>
      </c>
      <c r="P5831" s="11">
        <v>0</v>
      </c>
      <c r="Q5831" s="11">
        <f t="shared" si="1161"/>
        <v>11745.3</v>
      </c>
      <c r="S5831" s="11">
        <f t="shared" si="1162"/>
        <v>138114.59999999998</v>
      </c>
      <c r="T5831" s="11">
        <f t="shared" si="1154"/>
        <v>138114.59999999998</v>
      </c>
      <c r="U5831" s="11">
        <f t="shared" si="1155"/>
        <v>-1991.9000000000233</v>
      </c>
      <c r="V5831" s="11">
        <f t="shared" si="1156"/>
        <v>105520.59999999999</v>
      </c>
      <c r="W5831" s="12">
        <f t="shared" si="1157"/>
        <v>0.7640075705247672</v>
      </c>
      <c r="X5831" s="11">
        <f t="shared" si="1158"/>
        <v>32594</v>
      </c>
      <c r="Y5831" s="12">
        <f t="shared" si="1159"/>
        <v>0.23599242947523294</v>
      </c>
      <c r="AC5831" s="9"/>
      <c r="AE5831" s="61"/>
      <c r="AG5831" s="61"/>
      <c r="AH5831" s="61"/>
      <c r="AI5831" s="61"/>
      <c r="AJ5831" s="61"/>
      <c r="AL5831" s="60"/>
    </row>
    <row r="5832" spans="1:38">
      <c r="A5832" s="1">
        <v>40529</v>
      </c>
      <c r="B5832" s="7" t="s">
        <v>68</v>
      </c>
      <c r="C5832" s="8" t="str">
        <f t="shared" si="1149"/>
        <v>Fri</v>
      </c>
      <c r="E5832" s="10">
        <v>37</v>
      </c>
      <c r="F5832" s="9">
        <v>45926.1</v>
      </c>
      <c r="G5832" s="9">
        <v>22040.5</v>
      </c>
      <c r="H5832" s="61">
        <v>11427.5</v>
      </c>
      <c r="I5832" s="9">
        <v>3554.2</v>
      </c>
      <c r="J5832" s="9">
        <v>1214.3</v>
      </c>
      <c r="K5832" s="9">
        <v>9027</v>
      </c>
      <c r="L5832" s="16">
        <v>24245</v>
      </c>
      <c r="M5832" s="16">
        <v>4558</v>
      </c>
      <c r="O5832" s="11">
        <f t="shared" si="1160"/>
        <v>121992.6</v>
      </c>
      <c r="P5832" s="11">
        <v>0</v>
      </c>
      <c r="Q5832" s="11">
        <f t="shared" si="1161"/>
        <v>9027</v>
      </c>
      <c r="S5832" s="11">
        <f t="shared" si="1162"/>
        <v>121992.6</v>
      </c>
      <c r="T5832" s="11">
        <f t="shared" si="1154"/>
        <v>121992.6</v>
      </c>
      <c r="U5832" s="11">
        <f t="shared" si="1155"/>
        <v>-16121.999999999971</v>
      </c>
      <c r="V5832" s="11">
        <f t="shared" si="1156"/>
        <v>93189.6</v>
      </c>
      <c r="W5832" s="12">
        <f t="shared" si="1157"/>
        <v>0.7638955149738591</v>
      </c>
      <c r="X5832" s="11">
        <f t="shared" si="1158"/>
        <v>28803</v>
      </c>
      <c r="Y5832" s="12">
        <f t="shared" si="1159"/>
        <v>0.23610448502614093</v>
      </c>
      <c r="AC5832" s="9"/>
      <c r="AE5832" s="61"/>
      <c r="AG5832" s="61"/>
      <c r="AH5832" s="61"/>
      <c r="AI5832" s="61"/>
      <c r="AJ5832" s="61"/>
      <c r="AL5832" s="60"/>
    </row>
    <row r="5833" spans="1:38">
      <c r="A5833" s="1">
        <v>40530</v>
      </c>
      <c r="B5833" s="7" t="s">
        <v>68</v>
      </c>
      <c r="C5833" s="8" t="str">
        <f t="shared" si="1149"/>
        <v>Sat</v>
      </c>
      <c r="E5833" s="10">
        <v>32</v>
      </c>
      <c r="F5833" s="9">
        <v>43218</v>
      </c>
      <c r="G5833" s="9">
        <v>21082.2</v>
      </c>
      <c r="H5833" s="61">
        <v>10907</v>
      </c>
      <c r="I5833" s="9">
        <v>3116.7</v>
      </c>
      <c r="J5833" s="9">
        <v>872.8</v>
      </c>
      <c r="K5833" s="9">
        <v>7907.6</v>
      </c>
      <c r="L5833" s="16">
        <v>22584</v>
      </c>
      <c r="M5833" s="16">
        <v>4158</v>
      </c>
      <c r="O5833" s="11">
        <f t="shared" si="1160"/>
        <v>113846.3</v>
      </c>
      <c r="P5833" s="11">
        <v>0</v>
      </c>
      <c r="Q5833" s="11">
        <f t="shared" si="1161"/>
        <v>7907.6</v>
      </c>
      <c r="S5833" s="11">
        <f t="shared" si="1162"/>
        <v>113846.3</v>
      </c>
      <c r="T5833" s="11">
        <f t="shared" si="1154"/>
        <v>113846.3</v>
      </c>
      <c r="U5833" s="11">
        <f t="shared" si="1155"/>
        <v>-8146.3000000000029</v>
      </c>
      <c r="V5833" s="11">
        <f t="shared" si="1156"/>
        <v>87104.3</v>
      </c>
      <c r="W5833" s="12">
        <f t="shared" si="1157"/>
        <v>0.76510435560927326</v>
      </c>
      <c r="X5833" s="11">
        <f t="shared" si="1158"/>
        <v>26742</v>
      </c>
      <c r="Y5833" s="12">
        <f t="shared" si="1159"/>
        <v>0.2348956443907268</v>
      </c>
      <c r="AC5833" s="9"/>
      <c r="AE5833" s="61"/>
      <c r="AG5833" s="61"/>
      <c r="AH5833" s="61"/>
      <c r="AI5833" s="61"/>
      <c r="AJ5833" s="61"/>
      <c r="AL5833" s="60"/>
    </row>
    <row r="5834" spans="1:38">
      <c r="A5834" s="1">
        <v>40531</v>
      </c>
      <c r="B5834" s="7" t="s">
        <v>68</v>
      </c>
      <c r="C5834" s="8" t="str">
        <f t="shared" si="1149"/>
        <v>Sun</v>
      </c>
      <c r="E5834" s="10">
        <v>34</v>
      </c>
      <c r="F5834" s="9">
        <v>46121.2</v>
      </c>
      <c r="G5834" s="9">
        <v>22159.9</v>
      </c>
      <c r="H5834" s="61">
        <v>11270.4</v>
      </c>
      <c r="I5834" s="9">
        <v>3377.2</v>
      </c>
      <c r="J5834" s="9">
        <v>1343.6</v>
      </c>
      <c r="K5834" s="9">
        <v>8736</v>
      </c>
      <c r="L5834" s="16">
        <v>24018</v>
      </c>
      <c r="M5834" s="16">
        <v>4474</v>
      </c>
      <c r="O5834" s="11">
        <f t="shared" si="1160"/>
        <v>121500.3</v>
      </c>
      <c r="P5834" s="11">
        <v>0</v>
      </c>
      <c r="Q5834" s="11">
        <f t="shared" si="1161"/>
        <v>8736</v>
      </c>
      <c r="S5834" s="11">
        <f t="shared" si="1162"/>
        <v>121500.3</v>
      </c>
      <c r="T5834" s="11">
        <f t="shared" si="1154"/>
        <v>121500.3</v>
      </c>
      <c r="U5834" s="11">
        <f t="shared" si="1155"/>
        <v>7654</v>
      </c>
      <c r="V5834" s="11">
        <f t="shared" si="1156"/>
        <v>93008.3</v>
      </c>
      <c r="W5834" s="12">
        <f t="shared" si="1157"/>
        <v>0.76549852140282781</v>
      </c>
      <c r="X5834" s="11">
        <f t="shared" si="1158"/>
        <v>28492</v>
      </c>
      <c r="Y5834" s="12">
        <f t="shared" si="1159"/>
        <v>0.23450147859717219</v>
      </c>
      <c r="AC5834" s="9"/>
      <c r="AE5834" s="61"/>
      <c r="AG5834" s="61"/>
      <c r="AH5834" s="61"/>
      <c r="AI5834" s="61"/>
      <c r="AJ5834" s="61"/>
      <c r="AL5834" s="60"/>
    </row>
    <row r="5835" spans="1:38">
      <c r="A5835" s="1">
        <v>40532</v>
      </c>
      <c r="B5835" s="7" t="s">
        <v>68</v>
      </c>
      <c r="C5835" s="8" t="str">
        <f t="shared" si="1149"/>
        <v>Mon</v>
      </c>
      <c r="E5835" s="10">
        <v>33</v>
      </c>
      <c r="F5835" s="9">
        <v>45658.6</v>
      </c>
      <c r="G5835" s="9">
        <v>21320.5</v>
      </c>
      <c r="H5835" s="61">
        <v>11386.5</v>
      </c>
      <c r="I5835" s="9">
        <v>3553.3</v>
      </c>
      <c r="J5835" s="9">
        <v>1174.5</v>
      </c>
      <c r="K5835" s="9">
        <v>8614.2000000000007</v>
      </c>
      <c r="L5835" s="16">
        <v>24114</v>
      </c>
      <c r="M5835" s="16">
        <v>4587</v>
      </c>
      <c r="O5835" s="11">
        <f t="shared" si="1160"/>
        <v>120408.6</v>
      </c>
      <c r="P5835" s="11">
        <v>0</v>
      </c>
      <c r="Q5835" s="11">
        <f t="shared" si="1161"/>
        <v>8614.2000000000007</v>
      </c>
      <c r="S5835" s="11">
        <f t="shared" si="1162"/>
        <v>120408.6</v>
      </c>
      <c r="T5835" s="11">
        <f t="shared" si="1154"/>
        <v>120408.6</v>
      </c>
      <c r="U5835" s="11">
        <f t="shared" si="1155"/>
        <v>-1091.6999999999971</v>
      </c>
      <c r="V5835" s="11">
        <f t="shared" si="1156"/>
        <v>91707.6</v>
      </c>
      <c r="W5835" s="12">
        <f t="shared" si="1157"/>
        <v>0.76163662728409764</v>
      </c>
      <c r="X5835" s="11">
        <f t="shared" si="1158"/>
        <v>28701</v>
      </c>
      <c r="Y5835" s="12">
        <f t="shared" si="1159"/>
        <v>0.23836337271590233</v>
      </c>
      <c r="AC5835" s="9"/>
      <c r="AE5835" s="61"/>
      <c r="AG5835" s="61"/>
      <c r="AH5835" s="61"/>
      <c r="AI5835" s="61"/>
      <c r="AJ5835" s="61"/>
      <c r="AL5835" s="60"/>
    </row>
    <row r="5836" spans="1:38">
      <c r="A5836" s="1">
        <v>40533</v>
      </c>
      <c r="B5836" s="7" t="s">
        <v>68</v>
      </c>
      <c r="C5836" s="8" t="str">
        <f t="shared" si="1149"/>
        <v>Tue</v>
      </c>
      <c r="E5836" s="10">
        <v>29</v>
      </c>
      <c r="F5836" s="9">
        <v>39419.9</v>
      </c>
      <c r="G5836" s="9">
        <v>21081.1</v>
      </c>
      <c r="H5836" s="61">
        <v>10398.200000000001</v>
      </c>
      <c r="I5836" s="9">
        <v>2442.5</v>
      </c>
      <c r="J5836" s="9">
        <v>644</v>
      </c>
      <c r="K5836" s="9">
        <v>6979</v>
      </c>
      <c r="L5836" s="16">
        <v>21425</v>
      </c>
      <c r="M5836" s="16">
        <v>4003</v>
      </c>
      <c r="O5836" s="11">
        <f t="shared" si="1160"/>
        <v>106392.7</v>
      </c>
      <c r="P5836" s="11">
        <v>0</v>
      </c>
      <c r="Q5836" s="11">
        <f t="shared" si="1161"/>
        <v>6979</v>
      </c>
      <c r="S5836" s="11">
        <f t="shared" si="1162"/>
        <v>106392.7</v>
      </c>
      <c r="T5836" s="11">
        <f t="shared" si="1154"/>
        <v>106392.7</v>
      </c>
      <c r="U5836" s="11">
        <f t="shared" si="1155"/>
        <v>-14015.900000000009</v>
      </c>
      <c r="V5836" s="11">
        <f t="shared" si="1156"/>
        <v>80964.7</v>
      </c>
      <c r="W5836" s="12">
        <f t="shared" si="1157"/>
        <v>0.76099863994428185</v>
      </c>
      <c r="X5836" s="11">
        <f t="shared" si="1158"/>
        <v>25428</v>
      </c>
      <c r="Y5836" s="12">
        <f t="shared" si="1159"/>
        <v>0.23900136005571812</v>
      </c>
      <c r="AC5836" s="9"/>
      <c r="AE5836" s="61"/>
      <c r="AG5836" s="61"/>
      <c r="AH5836" s="61"/>
      <c r="AI5836" s="61"/>
      <c r="AJ5836" s="61"/>
      <c r="AL5836" s="60"/>
    </row>
    <row r="5837" spans="1:38">
      <c r="A5837" s="1">
        <v>40534</v>
      </c>
      <c r="B5837" s="7" t="s">
        <v>68</v>
      </c>
      <c r="C5837" s="8" t="str">
        <f t="shared" si="1149"/>
        <v>Wed</v>
      </c>
      <c r="E5837" s="10">
        <v>29</v>
      </c>
      <c r="F5837" s="9">
        <v>40159.300000000003</v>
      </c>
      <c r="G5837" s="9">
        <v>21017.200000000001</v>
      </c>
      <c r="H5837" s="61">
        <v>10282.6</v>
      </c>
      <c r="I5837" s="9">
        <v>2684.4</v>
      </c>
      <c r="J5837" s="9">
        <v>847.6</v>
      </c>
      <c r="K5837" s="9">
        <v>6801.1</v>
      </c>
      <c r="L5837" s="16">
        <v>21614</v>
      </c>
      <c r="M5837" s="16">
        <v>3815</v>
      </c>
      <c r="O5837" s="11">
        <f t="shared" si="1160"/>
        <v>107221.20000000001</v>
      </c>
      <c r="P5837" s="11">
        <v>0</v>
      </c>
      <c r="Q5837" s="11">
        <f t="shared" si="1161"/>
        <v>6801.1</v>
      </c>
      <c r="S5837" s="11">
        <f t="shared" si="1162"/>
        <v>107221.20000000001</v>
      </c>
      <c r="T5837" s="11">
        <f t="shared" si="1154"/>
        <v>107221.20000000001</v>
      </c>
      <c r="U5837" s="11">
        <f t="shared" si="1155"/>
        <v>828.50000000001455</v>
      </c>
      <c r="V5837" s="11">
        <f t="shared" si="1156"/>
        <v>81792.200000000012</v>
      </c>
      <c r="W5837" s="12">
        <f t="shared" si="1157"/>
        <v>0.76283608092429489</v>
      </c>
      <c r="X5837" s="11">
        <f t="shared" si="1158"/>
        <v>25429</v>
      </c>
      <c r="Y5837" s="12">
        <f t="shared" si="1159"/>
        <v>0.23716391907570517</v>
      </c>
      <c r="AC5837" s="9"/>
      <c r="AE5837" s="61"/>
      <c r="AG5837" s="61"/>
      <c r="AH5837" s="61"/>
      <c r="AI5837" s="61"/>
      <c r="AJ5837" s="61"/>
      <c r="AL5837" s="60"/>
    </row>
    <row r="5838" spans="1:38">
      <c r="A5838" s="1">
        <v>40535</v>
      </c>
      <c r="B5838" s="7" t="s">
        <v>68</v>
      </c>
      <c r="C5838" s="8" t="str">
        <f t="shared" si="1149"/>
        <v>Thur</v>
      </c>
      <c r="E5838" s="10">
        <v>30</v>
      </c>
      <c r="F5838" s="9">
        <v>42083.6</v>
      </c>
      <c r="G5838" s="9">
        <v>21057.1</v>
      </c>
      <c r="H5838" s="61">
        <v>10418.700000000001</v>
      </c>
      <c r="I5838" s="9">
        <v>3033.9</v>
      </c>
      <c r="J5838" s="9">
        <v>1119.4000000000001</v>
      </c>
      <c r="K5838" s="9">
        <v>7137.6</v>
      </c>
      <c r="L5838" s="16">
        <v>22427</v>
      </c>
      <c r="M5838" s="16">
        <v>4012</v>
      </c>
      <c r="O5838" s="11">
        <f t="shared" si="1160"/>
        <v>111289.29999999999</v>
      </c>
      <c r="P5838" s="11">
        <v>0</v>
      </c>
      <c r="Q5838" s="11">
        <f t="shared" si="1161"/>
        <v>7137.6</v>
      </c>
      <c r="S5838" s="11">
        <f t="shared" si="1162"/>
        <v>111289.29999999999</v>
      </c>
      <c r="T5838" s="11">
        <f t="shared" si="1154"/>
        <v>111289.29999999999</v>
      </c>
      <c r="U5838" s="11">
        <f t="shared" si="1155"/>
        <v>4068.0999999999767</v>
      </c>
      <c r="V5838" s="11">
        <f t="shared" si="1156"/>
        <v>84850.299999999988</v>
      </c>
      <c r="W5838" s="12">
        <f t="shared" si="1157"/>
        <v>0.7624299910233957</v>
      </c>
      <c r="X5838" s="11">
        <f t="shared" si="1158"/>
        <v>26439</v>
      </c>
      <c r="Y5838" s="12">
        <f t="shared" si="1159"/>
        <v>0.23757000897660424</v>
      </c>
      <c r="AC5838" s="9"/>
      <c r="AE5838" s="61"/>
      <c r="AG5838" s="61"/>
      <c r="AH5838" s="61"/>
      <c r="AI5838" s="61"/>
      <c r="AJ5838" s="61"/>
      <c r="AL5838" s="60"/>
    </row>
    <row r="5839" spans="1:38">
      <c r="A5839" s="1">
        <v>40536</v>
      </c>
      <c r="B5839" s="7" t="s">
        <v>68</v>
      </c>
      <c r="C5839" s="8" t="str">
        <f t="shared" si="1149"/>
        <v>Fri</v>
      </c>
      <c r="E5839" s="10">
        <v>31</v>
      </c>
      <c r="F5839" s="9">
        <v>39305.300000000003</v>
      </c>
      <c r="G5839" s="9">
        <v>20412.2</v>
      </c>
      <c r="H5839" s="61">
        <v>10064.299999999999</v>
      </c>
      <c r="I5839" s="9">
        <v>2307.4</v>
      </c>
      <c r="J5839" s="9">
        <v>733.8</v>
      </c>
      <c r="K5839" s="9">
        <v>6172.3</v>
      </c>
      <c r="L5839" s="16">
        <v>20277</v>
      </c>
      <c r="M5839" s="16">
        <v>3479</v>
      </c>
      <c r="O5839" s="11">
        <f t="shared" si="1160"/>
        <v>102751.3</v>
      </c>
      <c r="P5839" s="11">
        <v>0</v>
      </c>
      <c r="Q5839" s="11">
        <f t="shared" si="1161"/>
        <v>6172.3</v>
      </c>
      <c r="S5839" s="11">
        <f t="shared" si="1162"/>
        <v>102751.3</v>
      </c>
      <c r="T5839" s="11">
        <f t="shared" si="1154"/>
        <v>102751.3</v>
      </c>
      <c r="U5839" s="11">
        <f t="shared" si="1155"/>
        <v>-8537.9999999999854</v>
      </c>
      <c r="V5839" s="11">
        <f t="shared" si="1156"/>
        <v>78995.3</v>
      </c>
      <c r="W5839" s="12">
        <f t="shared" si="1157"/>
        <v>0.76880097867374919</v>
      </c>
      <c r="X5839" s="11">
        <f t="shared" si="1158"/>
        <v>23756</v>
      </c>
      <c r="Y5839" s="12">
        <f t="shared" si="1159"/>
        <v>0.23119902132625086</v>
      </c>
      <c r="AC5839" s="9"/>
      <c r="AE5839" s="61"/>
      <c r="AG5839" s="61"/>
      <c r="AH5839" s="61"/>
      <c r="AI5839" s="61"/>
      <c r="AJ5839" s="61"/>
      <c r="AL5839" s="60"/>
    </row>
    <row r="5840" spans="1:38">
      <c r="A5840" s="1">
        <v>40537</v>
      </c>
      <c r="B5840" s="7" t="s">
        <v>68</v>
      </c>
      <c r="C5840" s="8" t="str">
        <f t="shared" si="1149"/>
        <v>Sat</v>
      </c>
      <c r="E5840" s="10">
        <v>33</v>
      </c>
      <c r="F5840" s="9">
        <v>41669</v>
      </c>
      <c r="G5840" s="9">
        <v>20855.7</v>
      </c>
      <c r="H5840" s="61">
        <v>10126.4</v>
      </c>
      <c r="I5840" s="9">
        <v>2599.3000000000002</v>
      </c>
      <c r="J5840" s="9">
        <v>1088.3</v>
      </c>
      <c r="K5840" s="9">
        <v>6787.1</v>
      </c>
      <c r="L5840" s="16">
        <v>21648</v>
      </c>
      <c r="M5840" s="16">
        <v>3722</v>
      </c>
      <c r="O5840" s="11">
        <f t="shared" si="1160"/>
        <v>108495.8</v>
      </c>
      <c r="P5840" s="11">
        <v>0</v>
      </c>
      <c r="Q5840" s="11">
        <f t="shared" si="1161"/>
        <v>6787.1</v>
      </c>
      <c r="S5840" s="11">
        <f t="shared" si="1162"/>
        <v>108495.8</v>
      </c>
      <c r="T5840" s="11">
        <f t="shared" si="1154"/>
        <v>108495.8</v>
      </c>
      <c r="U5840" s="11">
        <f t="shared" si="1155"/>
        <v>5744.5</v>
      </c>
      <c r="V5840" s="11">
        <f t="shared" si="1156"/>
        <v>83125.8</v>
      </c>
      <c r="W5840" s="12">
        <f t="shared" si="1157"/>
        <v>0.76616606357112438</v>
      </c>
      <c r="X5840" s="11">
        <f t="shared" si="1158"/>
        <v>25370</v>
      </c>
      <c r="Y5840" s="12">
        <f t="shared" si="1159"/>
        <v>0.23383393642887559</v>
      </c>
      <c r="AC5840" s="9"/>
      <c r="AE5840" s="61"/>
      <c r="AG5840" s="61"/>
      <c r="AH5840" s="61"/>
      <c r="AI5840" s="61"/>
      <c r="AJ5840" s="61"/>
      <c r="AL5840" s="60"/>
    </row>
    <row r="5841" spans="1:38">
      <c r="A5841" s="1">
        <v>40538</v>
      </c>
      <c r="B5841" s="7" t="s">
        <v>68</v>
      </c>
      <c r="C5841" s="8" t="str">
        <f t="shared" si="1149"/>
        <v>Sun</v>
      </c>
      <c r="E5841" s="10">
        <v>37</v>
      </c>
      <c r="F5841" s="9">
        <v>48503.7</v>
      </c>
      <c r="G5841" s="9">
        <v>22321.9</v>
      </c>
      <c r="H5841" s="61">
        <v>11637.6</v>
      </c>
      <c r="I5841" s="9">
        <v>3917.5</v>
      </c>
      <c r="J5841" s="9">
        <v>1945.4</v>
      </c>
      <c r="K5841" s="9">
        <v>9351.7999999999993</v>
      </c>
      <c r="L5841" s="16">
        <v>26463</v>
      </c>
      <c r="M5841" s="16">
        <v>4654</v>
      </c>
      <c r="O5841" s="11">
        <f t="shared" si="1160"/>
        <v>128794.90000000001</v>
      </c>
      <c r="P5841" s="11">
        <v>0</v>
      </c>
      <c r="Q5841" s="11">
        <f t="shared" si="1161"/>
        <v>9351.7999999999993</v>
      </c>
      <c r="S5841" s="11">
        <f t="shared" si="1162"/>
        <v>128794.90000000001</v>
      </c>
      <c r="T5841" s="11">
        <f t="shared" si="1154"/>
        <v>128794.90000000001</v>
      </c>
      <c r="U5841" s="11">
        <f t="shared" si="1155"/>
        <v>20299.100000000006</v>
      </c>
      <c r="V5841" s="11">
        <f t="shared" si="1156"/>
        <v>97677.900000000009</v>
      </c>
      <c r="W5841" s="12">
        <f t="shared" si="1157"/>
        <v>0.75839881858676084</v>
      </c>
      <c r="X5841" s="11">
        <f t="shared" si="1158"/>
        <v>31117</v>
      </c>
      <c r="Y5841" s="12">
        <f t="shared" si="1159"/>
        <v>0.24160118141323916</v>
      </c>
      <c r="AC5841" s="9"/>
      <c r="AE5841" s="61"/>
      <c r="AG5841" s="61"/>
      <c r="AH5841" s="61"/>
      <c r="AI5841" s="61"/>
      <c r="AJ5841" s="61"/>
      <c r="AL5841" s="60"/>
    </row>
    <row r="5842" spans="1:38">
      <c r="A5842" s="1">
        <v>40539</v>
      </c>
      <c r="B5842" s="7" t="s">
        <v>68</v>
      </c>
      <c r="C5842" s="8" t="str">
        <f>IF(WEEKDAY(A5842)=1,"Sun",IF(WEEKDAY(A5842)=2,"Mon",IF(WEEKDAY(A5842)=3,"Tue",IF(WEEKDAY(A5842)=4,"Wed",IF(WEEKDAY(A5842)=5,"Thur",IF(WEEKDAY(A5842)=6,"Fri",IF(WEEKDAY(A5842)=7,"Sat")))))))</f>
        <v>Mon</v>
      </c>
      <c r="E5842" s="10">
        <v>33</v>
      </c>
      <c r="F5842" s="9">
        <v>47496.800000000003</v>
      </c>
      <c r="G5842" s="9">
        <v>22330.400000000001</v>
      </c>
      <c r="H5842" s="61">
        <v>11527.6</v>
      </c>
      <c r="I5842" s="9">
        <v>3707</v>
      </c>
      <c r="J5842" s="9">
        <v>1460.5</v>
      </c>
      <c r="K5842" s="9">
        <v>9315.2000000000007</v>
      </c>
      <c r="L5842" s="16">
        <v>25167</v>
      </c>
      <c r="M5842" s="16">
        <v>4756</v>
      </c>
      <c r="O5842" s="11">
        <f t="shared" si="1160"/>
        <v>125760.50000000001</v>
      </c>
      <c r="P5842" s="11">
        <v>0</v>
      </c>
      <c r="Q5842" s="11">
        <f t="shared" si="1161"/>
        <v>9315.2000000000007</v>
      </c>
      <c r="S5842" s="11">
        <f t="shared" si="1162"/>
        <v>125760.50000000001</v>
      </c>
      <c r="T5842" s="11">
        <f t="shared" si="1154"/>
        <v>125760.50000000001</v>
      </c>
      <c r="U5842" s="11">
        <f t="shared" si="1155"/>
        <v>-3034.3999999999942</v>
      </c>
      <c r="V5842" s="11">
        <f t="shared" si="1156"/>
        <v>95837.500000000015</v>
      </c>
      <c r="W5842" s="12">
        <f t="shared" si="1157"/>
        <v>0.76206360502701564</v>
      </c>
      <c r="X5842" s="11">
        <f t="shared" si="1158"/>
        <v>29923</v>
      </c>
      <c r="Y5842" s="12">
        <f t="shared" si="1159"/>
        <v>0.23793639497298433</v>
      </c>
      <c r="AC5842" s="9"/>
      <c r="AE5842" s="61"/>
      <c r="AG5842" s="61"/>
      <c r="AH5842" s="61"/>
      <c r="AI5842" s="61"/>
      <c r="AJ5842" s="61"/>
      <c r="AL5842" s="60"/>
    </row>
    <row r="5843" spans="1:38">
      <c r="A5843" s="1">
        <v>40540</v>
      </c>
      <c r="B5843" s="7" t="s">
        <v>68</v>
      </c>
      <c r="C5843" s="8" t="str">
        <f>IF(WEEKDAY(A5843)=1,"Sun",IF(WEEKDAY(A5843)=2,"Mon",IF(WEEKDAY(A5843)=3,"Tue",IF(WEEKDAY(A5843)=4,"Wed",IF(WEEKDAY(A5843)=5,"Thur",IF(WEEKDAY(A5843)=6,"Fri",IF(WEEKDAY(A5843)=7,"Sat")))))))</f>
        <v>Tue</v>
      </c>
      <c r="E5843" s="10">
        <v>32</v>
      </c>
      <c r="F5843" s="9">
        <v>42553.5</v>
      </c>
      <c r="G5843" s="9">
        <v>21551.4</v>
      </c>
      <c r="H5843" s="61">
        <v>10670.6</v>
      </c>
      <c r="I5843" s="9">
        <v>2873.1</v>
      </c>
      <c r="J5843" s="9">
        <v>942.1</v>
      </c>
      <c r="K5843" s="9">
        <v>7401.9</v>
      </c>
      <c r="L5843" s="16">
        <v>22112</v>
      </c>
      <c r="M5843" s="16">
        <v>4144</v>
      </c>
      <c r="O5843" s="11">
        <f t="shared" si="1160"/>
        <v>112248.6</v>
      </c>
      <c r="P5843" s="11">
        <v>0</v>
      </c>
      <c r="Q5843" s="11">
        <f t="shared" si="1161"/>
        <v>7401.9</v>
      </c>
      <c r="S5843" s="11">
        <f t="shared" si="1162"/>
        <v>112248.6</v>
      </c>
      <c r="T5843" s="11">
        <f t="shared" si="1154"/>
        <v>112248.6</v>
      </c>
      <c r="U5843" s="11">
        <f t="shared" si="1155"/>
        <v>-13511.900000000009</v>
      </c>
      <c r="V5843" s="11">
        <f t="shared" si="1156"/>
        <v>85992.6</v>
      </c>
      <c r="W5843" s="12">
        <f t="shared" si="1157"/>
        <v>0.76609062384742443</v>
      </c>
      <c r="X5843" s="11">
        <f t="shared" si="1158"/>
        <v>26256</v>
      </c>
      <c r="Y5843" s="12">
        <f t="shared" si="1159"/>
        <v>0.23390937615257562</v>
      </c>
      <c r="AC5843" s="9"/>
      <c r="AE5843" s="61"/>
      <c r="AG5843" s="61"/>
      <c r="AH5843" s="61"/>
      <c r="AI5843" s="61"/>
      <c r="AJ5843" s="61"/>
      <c r="AL5843" s="60"/>
    </row>
    <row r="5844" spans="1:38">
      <c r="A5844" s="1">
        <v>40541</v>
      </c>
      <c r="B5844" s="7" t="s">
        <v>68</v>
      </c>
      <c r="C5844" s="8" t="str">
        <f>IF(WEEKDAY(A5844)=1,"Sun",IF(WEEKDAY(A5844)=2,"Mon",IF(WEEKDAY(A5844)=3,"Tue",IF(WEEKDAY(A5844)=4,"Wed",IF(WEEKDAY(A5844)=5,"Thur",IF(WEEKDAY(A5844)=6,"Fri",IF(WEEKDAY(A5844)=7,"Sat")))))))</f>
        <v>Wed</v>
      </c>
      <c r="E5844" s="10">
        <v>33</v>
      </c>
      <c r="F5844" s="9">
        <v>40968</v>
      </c>
      <c r="G5844" s="9">
        <v>21474.799999999999</v>
      </c>
      <c r="H5844" s="61">
        <v>10912.5</v>
      </c>
      <c r="I5844" s="9">
        <v>2691.4</v>
      </c>
      <c r="J5844" s="9">
        <v>1254.0999999999999</v>
      </c>
      <c r="K5844" s="9">
        <v>6930.2</v>
      </c>
      <c r="L5844" s="16">
        <v>21952</v>
      </c>
      <c r="M5844" s="16">
        <v>3967</v>
      </c>
      <c r="O5844" s="11">
        <f t="shared" si="1160"/>
        <v>110150</v>
      </c>
      <c r="P5844" s="11">
        <v>0</v>
      </c>
      <c r="Q5844" s="11">
        <f t="shared" si="1161"/>
        <v>6930.2</v>
      </c>
      <c r="S5844" s="11">
        <f t="shared" si="1162"/>
        <v>110150</v>
      </c>
      <c r="T5844" s="11">
        <f t="shared" si="1154"/>
        <v>110150</v>
      </c>
      <c r="U5844" s="11">
        <f t="shared" si="1155"/>
        <v>-2098.6000000000058</v>
      </c>
      <c r="V5844" s="11">
        <f t="shared" si="1156"/>
        <v>84231</v>
      </c>
      <c r="W5844" s="12">
        <f t="shared" si="1157"/>
        <v>0.76469359963685879</v>
      </c>
      <c r="X5844" s="11">
        <f t="shared" si="1158"/>
        <v>25919</v>
      </c>
      <c r="Y5844" s="12">
        <f t="shared" si="1159"/>
        <v>0.23530640036314118</v>
      </c>
      <c r="AC5844" s="9"/>
      <c r="AE5844" s="61"/>
      <c r="AG5844" s="61"/>
      <c r="AH5844" s="61"/>
      <c r="AI5844" s="61"/>
      <c r="AJ5844" s="61"/>
      <c r="AL5844" s="60"/>
    </row>
    <row r="5845" spans="1:38">
      <c r="A5845" s="1">
        <v>40542</v>
      </c>
      <c r="B5845" s="7" t="s">
        <v>68</v>
      </c>
      <c r="C5845" s="8" t="str">
        <f>IF(WEEKDAY(A5845)=1,"Sun",IF(WEEKDAY(A5845)=2,"Mon",IF(WEEKDAY(A5845)=3,"Tue",IF(WEEKDAY(A5845)=4,"Wed",IF(WEEKDAY(A5845)=5,"Thur",IF(WEEKDAY(A5845)=6,"Fri",IF(WEEKDAY(A5845)=7,"Sat")))))))</f>
        <v>Thur</v>
      </c>
      <c r="E5845" s="10">
        <v>31</v>
      </c>
      <c r="F5845" s="9">
        <v>39039.699999999997</v>
      </c>
      <c r="G5845" s="9">
        <v>20862.5</v>
      </c>
      <c r="H5845" s="61">
        <v>10190.200000000001</v>
      </c>
      <c r="I5845" s="9">
        <v>2325.6</v>
      </c>
      <c r="J5845" s="9">
        <v>778.8</v>
      </c>
      <c r="K5845" s="9">
        <v>6515.8</v>
      </c>
      <c r="L5845" s="16">
        <v>20814</v>
      </c>
      <c r="M5845" s="16">
        <v>3588</v>
      </c>
      <c r="O5845" s="11">
        <f t="shared" si="1160"/>
        <v>104114.6</v>
      </c>
      <c r="P5845" s="11">
        <v>0</v>
      </c>
      <c r="Q5845" s="11">
        <f t="shared" si="1161"/>
        <v>6515.8</v>
      </c>
      <c r="S5845" s="11">
        <f t="shared" si="1162"/>
        <v>104114.6</v>
      </c>
      <c r="T5845" s="11">
        <f t="shared" si="1154"/>
        <v>104114.6</v>
      </c>
      <c r="U5845" s="11">
        <f t="shared" si="1155"/>
        <v>-6035.3999999999942</v>
      </c>
      <c r="V5845" s="11">
        <f t="shared" si="1156"/>
        <v>79712.600000000006</v>
      </c>
      <c r="W5845" s="12">
        <f t="shared" si="1157"/>
        <v>0.76562364932487859</v>
      </c>
      <c r="X5845" s="11">
        <f t="shared" si="1158"/>
        <v>24402</v>
      </c>
      <c r="Y5845" s="12">
        <f t="shared" si="1159"/>
        <v>0.23437635067512144</v>
      </c>
      <c r="AC5845" s="9"/>
      <c r="AE5845" s="61"/>
      <c r="AG5845" s="61"/>
      <c r="AH5845" s="61"/>
      <c r="AI5845" s="61"/>
      <c r="AJ5845" s="61"/>
      <c r="AL5845" s="60"/>
    </row>
    <row r="5846" spans="1:38">
      <c r="A5846" s="1">
        <v>40543</v>
      </c>
      <c r="B5846" s="7" t="s">
        <v>68</v>
      </c>
      <c r="C5846" s="8" t="str">
        <f>IF(WEEKDAY(A5846)=1,"Sun",IF(WEEKDAY(A5846)=2,"Mon",IF(WEEKDAY(A5846)=3,"Tue",IF(WEEKDAY(A5846)=4,"Wed",IF(WEEKDAY(A5846)=5,"Thur",IF(WEEKDAY(A5846)=6,"Fri",IF(WEEKDAY(A5846)=7,"Sat")))))))</f>
        <v>Fri</v>
      </c>
      <c r="E5846" s="10">
        <v>21</v>
      </c>
      <c r="F5846" s="9">
        <v>24407.3</v>
      </c>
      <c r="G5846" s="9">
        <v>18111.8</v>
      </c>
      <c r="H5846" s="61">
        <v>9205.2999999999993</v>
      </c>
      <c r="I5846" s="9">
        <v>862.5</v>
      </c>
      <c r="J5846" s="9">
        <v>10</v>
      </c>
      <c r="K5846" s="9">
        <v>3805.4</v>
      </c>
      <c r="L5846" s="16">
        <v>15142</v>
      </c>
      <c r="M5846" s="16">
        <v>1726</v>
      </c>
      <c r="O5846" s="11">
        <f t="shared" si="1160"/>
        <v>73270.299999999988</v>
      </c>
      <c r="P5846" s="11">
        <v>0</v>
      </c>
      <c r="Q5846" s="11">
        <f t="shared" si="1161"/>
        <v>3805.4</v>
      </c>
      <c r="S5846" s="11">
        <f t="shared" si="1162"/>
        <v>73270.299999999988</v>
      </c>
      <c r="T5846" s="11">
        <f t="shared" si="1154"/>
        <v>73270.299999999988</v>
      </c>
      <c r="U5846" s="11">
        <f t="shared" si="1155"/>
        <v>-30844.300000000017</v>
      </c>
      <c r="V5846" s="11">
        <f t="shared" si="1156"/>
        <v>56402.299999999996</v>
      </c>
      <c r="W5846" s="12">
        <f t="shared" si="1157"/>
        <v>0.76978393701131298</v>
      </c>
      <c r="X5846" s="11">
        <f t="shared" si="1158"/>
        <v>16868</v>
      </c>
      <c r="Y5846" s="12">
        <f t="shared" si="1159"/>
        <v>0.23021606298868713</v>
      </c>
      <c r="AC5846" s="9"/>
      <c r="AE5846" s="61"/>
      <c r="AG5846" s="61"/>
      <c r="AH5846" s="61"/>
      <c r="AI5846" s="61"/>
      <c r="AJ5846" s="61"/>
      <c r="AL5846" s="60"/>
    </row>
    <row r="5847" spans="1:38">
      <c r="A5847" s="1">
        <v>40544</v>
      </c>
      <c r="B5847" s="7" t="s">
        <v>57</v>
      </c>
      <c r="C5847" s="8" t="str">
        <f t="shared" ref="C5847:C5910" si="1163">IF(WEEKDAY(A5847)=1,"Sun",IF(WEEKDAY(A5847)=2,"Mon",IF(WEEKDAY(A5847)=3,"Tue",IF(WEEKDAY(A5847)=4,"Wed",IF(WEEKDAY(A5847)=5,"Thur",IF(WEEKDAY(A5847)=6,"Fri",IF(WEEKDAY(A5847)=7,"Sat")))))))</f>
        <v>Sat</v>
      </c>
      <c r="E5847" s="10">
        <v>10</v>
      </c>
      <c r="F5847" s="9">
        <v>13172.7</v>
      </c>
      <c r="G5847" s="9">
        <v>14206.2</v>
      </c>
      <c r="H5847" s="61">
        <v>6330.3</v>
      </c>
      <c r="I5847" s="9">
        <v>720.2</v>
      </c>
      <c r="J5847" s="9">
        <v>0</v>
      </c>
      <c r="K5847" s="9">
        <v>3036.7</v>
      </c>
      <c r="L5847" s="16">
        <v>8600</v>
      </c>
      <c r="M5847" s="16">
        <v>1354</v>
      </c>
      <c r="O5847" s="11">
        <f t="shared" ref="O5847:O5905" si="1164">SUM(F5847:M5847)</f>
        <v>47420.1</v>
      </c>
      <c r="P5847" s="11">
        <v>0</v>
      </c>
      <c r="Q5847" s="11">
        <f t="shared" ref="Q5847:Q5905" si="1165">K5847-P5847</f>
        <v>3036.7</v>
      </c>
      <c r="S5847" s="11">
        <f t="shared" ref="S5847:S5905" si="1166">O5847-P5847</f>
        <v>47420.1</v>
      </c>
      <c r="T5847" s="11">
        <f t="shared" ref="T5847:T5905" si="1167">SUM(L5847:M5847,V5847)</f>
        <v>47420.1</v>
      </c>
      <c r="U5847" s="11">
        <f t="shared" ref="U5847:U5905" si="1168">S5847-S5846</f>
        <v>-25850.19999999999</v>
      </c>
      <c r="V5847" s="11">
        <f t="shared" ref="V5847:V5905" si="1169">SUM(F5847:K5847)-P5847</f>
        <v>37466.1</v>
      </c>
      <c r="W5847" s="12">
        <f t="shared" ref="W5847:W5905" si="1170">V5847/S5847</f>
        <v>0.79008901288694033</v>
      </c>
      <c r="X5847" s="11">
        <f t="shared" ref="X5847:X5905" si="1171">SUM(L5847:M5847)</f>
        <v>9954</v>
      </c>
      <c r="Y5847" s="12">
        <f t="shared" ref="Y5847:Y5905" si="1172">X5847/S5847</f>
        <v>0.20991098711305967</v>
      </c>
      <c r="AA5847" s="9">
        <f>INTERCEPT(T5847:T5877,E5847:E5877)</f>
        <v>18894.202104360651</v>
      </c>
      <c r="AB5847" s="9">
        <f>SLOPE(T5847:T5877,E5847:E5877)</f>
        <v>2983.1506148946596</v>
      </c>
      <c r="AC5847" s="12">
        <f>RSQ(T5847:T5877,E5847:E5877)</f>
        <v>0.94765372908031498</v>
      </c>
      <c r="AD5847" s="9">
        <f>AA5847+(AB5847*55)</f>
        <v>182967.48592356694</v>
      </c>
      <c r="AE5847" s="10">
        <f>SUM(E5847:E5877)</f>
        <v>951</v>
      </c>
      <c r="AG5847" s="61"/>
      <c r="AH5847" s="61"/>
      <c r="AJ5847" s="61"/>
      <c r="AL5847" s="60"/>
    </row>
    <row r="5848" spans="1:38">
      <c r="A5848" s="1">
        <v>40545</v>
      </c>
      <c r="B5848" s="7" t="s">
        <v>57</v>
      </c>
      <c r="C5848" s="8" t="str">
        <f t="shared" si="1163"/>
        <v>Sun</v>
      </c>
      <c r="E5848" s="10">
        <v>23</v>
      </c>
      <c r="F5848" s="9">
        <v>29434.400000000001</v>
      </c>
      <c r="G5848" s="9">
        <v>19358.8</v>
      </c>
      <c r="H5848" s="61">
        <v>10302.799999999999</v>
      </c>
      <c r="I5848" s="9">
        <v>1545.5</v>
      </c>
      <c r="J5848" s="9">
        <v>512.29999999999995</v>
      </c>
      <c r="K5848" s="9">
        <v>4862.1000000000004</v>
      </c>
      <c r="L5848" s="16">
        <v>18072</v>
      </c>
      <c r="M5848" s="16">
        <v>2547</v>
      </c>
      <c r="O5848" s="11">
        <f t="shared" si="1164"/>
        <v>86634.900000000009</v>
      </c>
      <c r="P5848" s="11">
        <v>0</v>
      </c>
      <c r="Q5848" s="11">
        <f t="shared" si="1165"/>
        <v>4862.1000000000004</v>
      </c>
      <c r="S5848" s="11">
        <f t="shared" si="1166"/>
        <v>86634.900000000009</v>
      </c>
      <c r="T5848" s="11">
        <f t="shared" si="1167"/>
        <v>86634.900000000009</v>
      </c>
      <c r="U5848" s="11">
        <f t="shared" si="1168"/>
        <v>39214.80000000001</v>
      </c>
      <c r="V5848" s="11">
        <f t="shared" si="1169"/>
        <v>66015.900000000009</v>
      </c>
      <c r="W5848" s="12">
        <f t="shared" si="1170"/>
        <v>0.76200122583393071</v>
      </c>
      <c r="X5848" s="11">
        <f t="shared" si="1171"/>
        <v>20619</v>
      </c>
      <c r="Y5848" s="12">
        <f t="shared" si="1172"/>
        <v>0.23799877416606932</v>
      </c>
      <c r="AC5848" s="9"/>
      <c r="AE5848" s="61"/>
      <c r="AG5848" s="61"/>
      <c r="AH5848" s="61"/>
      <c r="AI5848" s="61"/>
      <c r="AJ5848" s="61"/>
      <c r="AL5848" s="60"/>
    </row>
    <row r="5849" spans="1:38">
      <c r="A5849" s="1">
        <v>40546</v>
      </c>
      <c r="B5849" s="7" t="s">
        <v>57</v>
      </c>
      <c r="C5849" s="8" t="str">
        <f t="shared" si="1163"/>
        <v>Mon</v>
      </c>
      <c r="E5849" s="10">
        <v>34</v>
      </c>
      <c r="F5849" s="9">
        <v>42913.7</v>
      </c>
      <c r="G5849" s="9">
        <v>22101.1</v>
      </c>
      <c r="H5849" s="61">
        <v>11461</v>
      </c>
      <c r="I5849" s="9">
        <v>3162.1</v>
      </c>
      <c r="J5849" s="9">
        <v>1182.5999999999999</v>
      </c>
      <c r="K5849" s="9">
        <v>6943.8</v>
      </c>
      <c r="L5849" s="16">
        <v>23359</v>
      </c>
      <c r="M5849" s="16">
        <v>4274</v>
      </c>
      <c r="O5849" s="11">
        <f t="shared" si="1164"/>
        <v>115397.3</v>
      </c>
      <c r="P5849" s="11">
        <v>0</v>
      </c>
      <c r="Q5849" s="11">
        <f t="shared" si="1165"/>
        <v>6943.8</v>
      </c>
      <c r="S5849" s="11">
        <f t="shared" si="1166"/>
        <v>115397.3</v>
      </c>
      <c r="T5849" s="11">
        <f t="shared" si="1167"/>
        <v>115397.3</v>
      </c>
      <c r="U5849" s="11">
        <f t="shared" si="1168"/>
        <v>28762.399999999994</v>
      </c>
      <c r="V5849" s="11">
        <f t="shared" si="1169"/>
        <v>87764.3</v>
      </c>
      <c r="W5849" s="12">
        <f t="shared" si="1170"/>
        <v>0.76054032460031562</v>
      </c>
      <c r="X5849" s="11">
        <f t="shared" si="1171"/>
        <v>27633</v>
      </c>
      <c r="Y5849" s="12">
        <f t="shared" si="1172"/>
        <v>0.23945967539968438</v>
      </c>
      <c r="AC5849" s="9"/>
      <c r="AE5849" s="61"/>
      <c r="AG5849" s="61"/>
      <c r="AH5849" s="61"/>
      <c r="AI5849" s="61"/>
      <c r="AJ5849" s="61"/>
      <c r="AL5849" s="60"/>
    </row>
    <row r="5850" spans="1:38">
      <c r="A5850" s="1">
        <v>40547</v>
      </c>
      <c r="B5850" s="7" t="s">
        <v>57</v>
      </c>
      <c r="C5850" s="8" t="str">
        <f t="shared" si="1163"/>
        <v>Tue</v>
      </c>
      <c r="E5850" s="10">
        <v>29</v>
      </c>
      <c r="F5850" s="9">
        <v>41618.9</v>
      </c>
      <c r="G5850" s="9">
        <v>21997.4</v>
      </c>
      <c r="H5850" s="61">
        <v>11046.3</v>
      </c>
      <c r="I5850" s="9">
        <v>2818.1</v>
      </c>
      <c r="J5850" s="9">
        <v>865.2</v>
      </c>
      <c r="K5850" s="9">
        <v>6630</v>
      </c>
      <c r="L5850" s="16">
        <v>22663</v>
      </c>
      <c r="M5850" s="16">
        <v>4331</v>
      </c>
      <c r="O5850" s="11">
        <f t="shared" si="1164"/>
        <v>111969.90000000001</v>
      </c>
      <c r="P5850" s="11">
        <v>0</v>
      </c>
      <c r="Q5850" s="11">
        <f t="shared" si="1165"/>
        <v>6630</v>
      </c>
      <c r="S5850" s="11">
        <f t="shared" si="1166"/>
        <v>111969.90000000001</v>
      </c>
      <c r="T5850" s="11">
        <f t="shared" si="1167"/>
        <v>111969.90000000001</v>
      </c>
      <c r="U5850" s="11">
        <f t="shared" si="1168"/>
        <v>-3427.3999999999942</v>
      </c>
      <c r="V5850" s="11">
        <f t="shared" si="1169"/>
        <v>84975.900000000009</v>
      </c>
      <c r="W5850" s="12">
        <f t="shared" si="1170"/>
        <v>0.75891735189546483</v>
      </c>
      <c r="X5850" s="11">
        <f t="shared" si="1171"/>
        <v>26994</v>
      </c>
      <c r="Y5850" s="12">
        <f t="shared" si="1172"/>
        <v>0.24108264810453522</v>
      </c>
      <c r="AC5850" s="9"/>
      <c r="AE5850" s="61"/>
      <c r="AG5850" s="61"/>
      <c r="AH5850" s="61"/>
      <c r="AI5850" s="61"/>
      <c r="AJ5850" s="61"/>
      <c r="AL5850" s="60"/>
    </row>
    <row r="5851" spans="1:38">
      <c r="A5851" s="1">
        <v>40548</v>
      </c>
      <c r="B5851" s="7" t="s">
        <v>57</v>
      </c>
      <c r="C5851" s="8" t="str">
        <f t="shared" si="1163"/>
        <v>Wed</v>
      </c>
      <c r="E5851" s="10">
        <v>31</v>
      </c>
      <c r="F5851" s="9">
        <v>40356.6</v>
      </c>
      <c r="G5851" s="9">
        <v>21545.7</v>
      </c>
      <c r="H5851" s="61">
        <v>10807.4</v>
      </c>
      <c r="I5851" s="9">
        <v>2697.5</v>
      </c>
      <c r="J5851" s="9">
        <v>1002.8</v>
      </c>
      <c r="K5851" s="9">
        <v>6014.6</v>
      </c>
      <c r="L5851" s="16">
        <v>22251</v>
      </c>
      <c r="M5851" s="16">
        <v>4309</v>
      </c>
      <c r="O5851" s="11">
        <f t="shared" si="1164"/>
        <v>108984.6</v>
      </c>
      <c r="P5851" s="11">
        <v>0</v>
      </c>
      <c r="Q5851" s="11">
        <f t="shared" si="1165"/>
        <v>6014.6</v>
      </c>
      <c r="S5851" s="11">
        <f t="shared" si="1166"/>
        <v>108984.6</v>
      </c>
      <c r="T5851" s="11">
        <f t="shared" si="1167"/>
        <v>108984.6</v>
      </c>
      <c r="U5851" s="11">
        <f t="shared" si="1168"/>
        <v>-2985.3000000000029</v>
      </c>
      <c r="V5851" s="11">
        <f t="shared" si="1169"/>
        <v>82424.600000000006</v>
      </c>
      <c r="W5851" s="12">
        <f t="shared" si="1170"/>
        <v>0.75629584363295366</v>
      </c>
      <c r="X5851" s="11">
        <f t="shared" si="1171"/>
        <v>26560</v>
      </c>
      <c r="Y5851" s="12">
        <f t="shared" si="1172"/>
        <v>0.24370415636704634</v>
      </c>
      <c r="AC5851" s="9"/>
      <c r="AE5851" s="61"/>
      <c r="AG5851" s="61"/>
      <c r="AH5851" s="61"/>
      <c r="AI5851" s="61"/>
      <c r="AJ5851" s="61"/>
      <c r="AL5851" s="60"/>
    </row>
    <row r="5852" spans="1:38">
      <c r="A5852" s="1">
        <v>40549</v>
      </c>
      <c r="B5852" s="7" t="s">
        <v>57</v>
      </c>
      <c r="C5852" s="8" t="str">
        <f t="shared" si="1163"/>
        <v>Thur</v>
      </c>
      <c r="E5852" s="10">
        <v>31</v>
      </c>
      <c r="F5852" s="9">
        <v>38650.5</v>
      </c>
      <c r="G5852" s="9">
        <v>21428.1</v>
      </c>
      <c r="H5852" s="61">
        <v>10661.7</v>
      </c>
      <c r="I5852" s="9">
        <v>2365.6</v>
      </c>
      <c r="J5852" s="9">
        <v>805.8</v>
      </c>
      <c r="K5852" s="9">
        <v>5048.6000000000004</v>
      </c>
      <c r="L5852" s="16">
        <v>21202</v>
      </c>
      <c r="M5852" s="16">
        <v>4107</v>
      </c>
      <c r="O5852" s="11">
        <f t="shared" si="1164"/>
        <v>104269.30000000002</v>
      </c>
      <c r="P5852" s="11">
        <v>0</v>
      </c>
      <c r="Q5852" s="11">
        <f t="shared" si="1165"/>
        <v>5048.6000000000004</v>
      </c>
      <c r="S5852" s="11">
        <f t="shared" si="1166"/>
        <v>104269.30000000002</v>
      </c>
      <c r="T5852" s="11">
        <f t="shared" si="1167"/>
        <v>104269.30000000002</v>
      </c>
      <c r="U5852" s="11">
        <f t="shared" si="1168"/>
        <v>-4715.2999999999884</v>
      </c>
      <c r="V5852" s="11">
        <f t="shared" si="1169"/>
        <v>78960.300000000017</v>
      </c>
      <c r="W5852" s="12">
        <f t="shared" si="1170"/>
        <v>0.75727275430064267</v>
      </c>
      <c r="X5852" s="11">
        <f t="shared" si="1171"/>
        <v>25309</v>
      </c>
      <c r="Y5852" s="12">
        <f t="shared" si="1172"/>
        <v>0.2427272456993573</v>
      </c>
      <c r="AC5852" s="9"/>
      <c r="AE5852" s="61"/>
      <c r="AG5852" s="61"/>
      <c r="AH5852" s="61"/>
      <c r="AI5852" s="61"/>
      <c r="AJ5852" s="61"/>
      <c r="AL5852" s="60"/>
    </row>
    <row r="5853" spans="1:38">
      <c r="A5853" s="1">
        <v>40550</v>
      </c>
      <c r="B5853" s="7" t="s">
        <v>57</v>
      </c>
      <c r="C5853" s="8" t="str">
        <f t="shared" si="1163"/>
        <v>Fri</v>
      </c>
      <c r="E5853" s="10">
        <v>31</v>
      </c>
      <c r="F5853" s="9">
        <v>39920.5</v>
      </c>
      <c r="G5853" s="9">
        <v>21153.7</v>
      </c>
      <c r="H5853" s="61">
        <v>10638.3</v>
      </c>
      <c r="I5853" s="9">
        <v>2581.1</v>
      </c>
      <c r="J5853" s="9">
        <v>922.3</v>
      </c>
      <c r="K5853" s="9">
        <v>6335.8</v>
      </c>
      <c r="L5853" s="16">
        <v>21883</v>
      </c>
      <c r="M5853" s="16">
        <v>4146</v>
      </c>
      <c r="O5853" s="11">
        <f t="shared" si="1164"/>
        <v>107580.70000000001</v>
      </c>
      <c r="P5853" s="11">
        <v>0</v>
      </c>
      <c r="Q5853" s="11">
        <f t="shared" si="1165"/>
        <v>6335.8</v>
      </c>
      <c r="S5853" s="11">
        <f t="shared" si="1166"/>
        <v>107580.70000000001</v>
      </c>
      <c r="T5853" s="11">
        <f t="shared" si="1167"/>
        <v>107580.70000000001</v>
      </c>
      <c r="U5853" s="11">
        <f t="shared" si="1168"/>
        <v>3311.3999999999942</v>
      </c>
      <c r="V5853" s="11">
        <f t="shared" si="1169"/>
        <v>81551.700000000012</v>
      </c>
      <c r="W5853" s="12">
        <f t="shared" si="1170"/>
        <v>0.75805139769493968</v>
      </c>
      <c r="X5853" s="11">
        <f t="shared" si="1171"/>
        <v>26029</v>
      </c>
      <c r="Y5853" s="12">
        <f t="shared" si="1172"/>
        <v>0.24194860230506027</v>
      </c>
      <c r="AC5853" s="9"/>
      <c r="AE5853" s="61"/>
      <c r="AG5853" s="61"/>
      <c r="AH5853" s="61"/>
      <c r="AI5853" s="61"/>
      <c r="AJ5853" s="61"/>
      <c r="AL5853" s="60"/>
    </row>
    <row r="5854" spans="1:38">
      <c r="A5854" s="1">
        <v>40551</v>
      </c>
      <c r="B5854" s="7" t="s">
        <v>57</v>
      </c>
      <c r="C5854" s="8" t="str">
        <f t="shared" si="1163"/>
        <v>Sat</v>
      </c>
      <c r="E5854" s="10">
        <v>36</v>
      </c>
      <c r="F5854" s="9">
        <v>49814.400000000001</v>
      </c>
      <c r="G5854" s="9">
        <v>22850.799999999999</v>
      </c>
      <c r="H5854" s="61">
        <v>11625</v>
      </c>
      <c r="I5854" s="9">
        <v>4012.2</v>
      </c>
      <c r="J5854" s="9">
        <v>2335.1</v>
      </c>
      <c r="K5854" s="9">
        <v>9015.4</v>
      </c>
      <c r="L5854" s="16">
        <v>27015</v>
      </c>
      <c r="M5854" s="16">
        <v>5179</v>
      </c>
      <c r="O5854" s="11">
        <f t="shared" si="1164"/>
        <v>131846.9</v>
      </c>
      <c r="P5854" s="11">
        <v>0</v>
      </c>
      <c r="Q5854" s="11">
        <f t="shared" si="1165"/>
        <v>9015.4</v>
      </c>
      <c r="S5854" s="11">
        <f t="shared" si="1166"/>
        <v>131846.9</v>
      </c>
      <c r="T5854" s="11">
        <f t="shared" si="1167"/>
        <v>131846.9</v>
      </c>
      <c r="U5854" s="11">
        <f t="shared" si="1168"/>
        <v>24266.199999999983</v>
      </c>
      <c r="V5854" s="11">
        <f t="shared" si="1169"/>
        <v>99652.9</v>
      </c>
      <c r="W5854" s="12">
        <f t="shared" si="1170"/>
        <v>0.75582285211104694</v>
      </c>
      <c r="X5854" s="11">
        <f t="shared" si="1171"/>
        <v>32194</v>
      </c>
      <c r="Y5854" s="12">
        <f t="shared" si="1172"/>
        <v>0.24417714788895303</v>
      </c>
      <c r="AC5854" s="9"/>
      <c r="AE5854" s="61"/>
      <c r="AG5854" s="61"/>
      <c r="AH5854" s="61"/>
      <c r="AI5854" s="61"/>
      <c r="AJ5854" s="61"/>
      <c r="AL5854" s="60"/>
    </row>
    <row r="5855" spans="1:38">
      <c r="A5855" s="1">
        <v>40552</v>
      </c>
      <c r="B5855" s="7" t="s">
        <v>57</v>
      </c>
      <c r="C5855" s="8" t="str">
        <f t="shared" si="1163"/>
        <v>Sun</v>
      </c>
      <c r="E5855" s="10">
        <v>37</v>
      </c>
      <c r="F5855" s="9">
        <v>50247</v>
      </c>
      <c r="G5855" s="9">
        <v>22891.9</v>
      </c>
      <c r="H5855" s="61">
        <v>11590.2</v>
      </c>
      <c r="I5855" s="9">
        <v>4228.1000000000004</v>
      </c>
      <c r="J5855" s="9">
        <v>2296.4</v>
      </c>
      <c r="K5855" s="9">
        <v>9393.5</v>
      </c>
      <c r="L5855" s="16">
        <v>26968</v>
      </c>
      <c r="M5855" s="16">
        <v>5270</v>
      </c>
      <c r="O5855" s="11">
        <f t="shared" si="1164"/>
        <v>132885.09999999998</v>
      </c>
      <c r="P5855" s="11">
        <v>0</v>
      </c>
      <c r="Q5855" s="11">
        <f t="shared" si="1165"/>
        <v>9393.5</v>
      </c>
      <c r="S5855" s="11">
        <f t="shared" si="1166"/>
        <v>132885.09999999998</v>
      </c>
      <c r="T5855" s="11">
        <f t="shared" si="1167"/>
        <v>132885.09999999998</v>
      </c>
      <c r="U5855" s="11">
        <f t="shared" si="1168"/>
        <v>1038.1999999999825</v>
      </c>
      <c r="V5855" s="11">
        <f t="shared" si="1169"/>
        <v>100647.09999999999</v>
      </c>
      <c r="W5855" s="12">
        <f t="shared" si="1170"/>
        <v>0.75739943755921479</v>
      </c>
      <c r="X5855" s="11">
        <f t="shared" si="1171"/>
        <v>32238</v>
      </c>
      <c r="Y5855" s="12">
        <f t="shared" si="1172"/>
        <v>0.24260056244078534</v>
      </c>
      <c r="AC5855" s="9"/>
      <c r="AE5855" s="61"/>
      <c r="AG5855" s="61"/>
      <c r="AH5855" s="61"/>
      <c r="AI5855" s="61"/>
      <c r="AJ5855" s="61"/>
      <c r="AL5855" s="60"/>
    </row>
    <row r="5856" spans="1:38">
      <c r="A5856" s="1">
        <v>40553</v>
      </c>
      <c r="B5856" s="7" t="s">
        <v>57</v>
      </c>
      <c r="C5856" s="8" t="str">
        <f t="shared" si="1163"/>
        <v>Mon</v>
      </c>
      <c r="E5856" s="10">
        <v>34</v>
      </c>
      <c r="F5856" s="9">
        <v>46919.3</v>
      </c>
      <c r="G5856" s="9">
        <v>22703.9</v>
      </c>
      <c r="H5856" s="61">
        <v>11372.1</v>
      </c>
      <c r="I5856" s="9">
        <v>3695.7</v>
      </c>
      <c r="J5856" s="9">
        <v>1711.3</v>
      </c>
      <c r="K5856" s="9">
        <v>9078.6</v>
      </c>
      <c r="L5856" s="16">
        <v>25484</v>
      </c>
      <c r="M5856" s="16">
        <v>4883</v>
      </c>
      <c r="O5856" s="11">
        <f t="shared" si="1164"/>
        <v>125847.90000000002</v>
      </c>
      <c r="P5856" s="11">
        <v>0</v>
      </c>
      <c r="Q5856" s="11">
        <f t="shared" si="1165"/>
        <v>9078.6</v>
      </c>
      <c r="S5856" s="11">
        <f t="shared" si="1166"/>
        <v>125847.90000000002</v>
      </c>
      <c r="T5856" s="11">
        <f t="shared" si="1167"/>
        <v>125847.90000000002</v>
      </c>
      <c r="U5856" s="11">
        <f t="shared" si="1168"/>
        <v>-7037.1999999999534</v>
      </c>
      <c r="V5856" s="11">
        <f t="shared" si="1169"/>
        <v>95480.900000000023</v>
      </c>
      <c r="W5856" s="12">
        <f t="shared" si="1170"/>
        <v>0.75870078086324844</v>
      </c>
      <c r="X5856" s="11">
        <f t="shared" si="1171"/>
        <v>30367</v>
      </c>
      <c r="Y5856" s="12">
        <f t="shared" si="1172"/>
        <v>0.24129921913675154</v>
      </c>
      <c r="AC5856" s="9"/>
      <c r="AE5856" s="61"/>
      <c r="AG5856" s="61"/>
      <c r="AH5856" s="61"/>
      <c r="AI5856" s="61"/>
      <c r="AJ5856" s="61"/>
      <c r="AL5856" s="60"/>
    </row>
    <row r="5857" spans="1:38">
      <c r="A5857" s="1">
        <v>40554</v>
      </c>
      <c r="B5857" s="7" t="s">
        <v>57</v>
      </c>
      <c r="C5857" s="8" t="str">
        <f t="shared" si="1163"/>
        <v>Tue</v>
      </c>
      <c r="E5857" s="10">
        <v>35</v>
      </c>
      <c r="F5857" s="9">
        <v>47312.6</v>
      </c>
      <c r="G5857" s="9">
        <v>22939.1</v>
      </c>
      <c r="H5857" s="61">
        <v>11503.9</v>
      </c>
      <c r="I5857" s="9">
        <v>3691.2</v>
      </c>
      <c r="J5857" s="9">
        <v>1749.4</v>
      </c>
      <c r="K5857" s="9">
        <v>9179.4</v>
      </c>
      <c r="L5857" s="16">
        <v>25560</v>
      </c>
      <c r="M5857" s="16">
        <v>4941</v>
      </c>
      <c r="O5857" s="11">
        <f t="shared" si="1164"/>
        <v>126876.59999999998</v>
      </c>
      <c r="P5857" s="11">
        <v>0</v>
      </c>
      <c r="Q5857" s="11">
        <f t="shared" si="1165"/>
        <v>9179.4</v>
      </c>
      <c r="S5857" s="11">
        <f t="shared" si="1166"/>
        <v>126876.59999999998</v>
      </c>
      <c r="T5857" s="11">
        <f t="shared" si="1167"/>
        <v>126876.59999999998</v>
      </c>
      <c r="U5857" s="11">
        <f t="shared" si="1168"/>
        <v>1028.6999999999534</v>
      </c>
      <c r="V5857" s="11">
        <f t="shared" si="1169"/>
        <v>96375.599999999977</v>
      </c>
      <c r="W5857" s="12">
        <f t="shared" si="1170"/>
        <v>0.75960106118858794</v>
      </c>
      <c r="X5857" s="11">
        <f t="shared" si="1171"/>
        <v>30501</v>
      </c>
      <c r="Y5857" s="12">
        <f t="shared" si="1172"/>
        <v>0.24039893881141208</v>
      </c>
      <c r="AC5857" s="9"/>
      <c r="AE5857" s="61"/>
      <c r="AG5857" s="61"/>
      <c r="AH5857" s="61"/>
      <c r="AI5857" s="61"/>
      <c r="AJ5857" s="61"/>
      <c r="AL5857" s="60"/>
    </row>
    <row r="5858" spans="1:38">
      <c r="A5858" s="1">
        <v>40555</v>
      </c>
      <c r="B5858" s="7" t="s">
        <v>57</v>
      </c>
      <c r="C5858" s="8" t="str">
        <f t="shared" si="1163"/>
        <v>Wed</v>
      </c>
      <c r="E5858" s="10">
        <v>33</v>
      </c>
      <c r="F5858" s="9">
        <v>47901.2</v>
      </c>
      <c r="G5858" s="9">
        <v>23093.8</v>
      </c>
      <c r="H5858" s="61">
        <v>11529.3</v>
      </c>
      <c r="I5858" s="9">
        <v>3772.1</v>
      </c>
      <c r="J5858" s="9">
        <v>1760.3</v>
      </c>
      <c r="K5858" s="9">
        <v>9292.1</v>
      </c>
      <c r="L5858" s="16">
        <v>26035</v>
      </c>
      <c r="M5858" s="16">
        <v>5195</v>
      </c>
      <c r="O5858" s="11">
        <f t="shared" si="1164"/>
        <v>128578.80000000002</v>
      </c>
      <c r="P5858" s="11">
        <v>0</v>
      </c>
      <c r="Q5858" s="11">
        <f t="shared" si="1165"/>
        <v>9292.1</v>
      </c>
      <c r="S5858" s="11">
        <f t="shared" si="1166"/>
        <v>128578.80000000002</v>
      </c>
      <c r="T5858" s="11">
        <f t="shared" si="1167"/>
        <v>128578.80000000002</v>
      </c>
      <c r="U5858" s="11">
        <f t="shared" si="1168"/>
        <v>1702.2000000000407</v>
      </c>
      <c r="V5858" s="11">
        <f t="shared" si="1169"/>
        <v>97348.800000000017</v>
      </c>
      <c r="W5858" s="12">
        <f t="shared" si="1170"/>
        <v>0.75711392546827316</v>
      </c>
      <c r="X5858" s="11">
        <f t="shared" si="1171"/>
        <v>31230</v>
      </c>
      <c r="Y5858" s="12">
        <f t="shared" si="1172"/>
        <v>0.24288607453172681</v>
      </c>
      <c r="AC5858" s="9"/>
      <c r="AE5858" s="61"/>
      <c r="AG5858" s="61"/>
      <c r="AH5858" s="61"/>
      <c r="AI5858" s="61"/>
      <c r="AJ5858" s="61"/>
      <c r="AL5858" s="60"/>
    </row>
    <row r="5859" spans="1:38">
      <c r="A5859" s="1">
        <v>40556</v>
      </c>
      <c r="B5859" s="7" t="s">
        <v>57</v>
      </c>
      <c r="C5859" s="8" t="str">
        <f t="shared" si="1163"/>
        <v>Thur</v>
      </c>
      <c r="E5859" s="10">
        <v>36</v>
      </c>
      <c r="F5859" s="9">
        <v>48302.5</v>
      </c>
      <c r="G5859" s="9">
        <v>23098.7</v>
      </c>
      <c r="H5859" s="61">
        <v>11526.6</v>
      </c>
      <c r="I5859" s="9">
        <v>3935.2</v>
      </c>
      <c r="J5859" s="9">
        <v>1889.1</v>
      </c>
      <c r="K5859" s="9">
        <v>9624.1</v>
      </c>
      <c r="L5859" s="16">
        <v>26217</v>
      </c>
      <c r="M5859" s="16">
        <v>4779</v>
      </c>
      <c r="O5859" s="11">
        <f t="shared" si="1164"/>
        <v>129372.20000000001</v>
      </c>
      <c r="P5859" s="11">
        <v>0</v>
      </c>
      <c r="Q5859" s="11">
        <f t="shared" si="1165"/>
        <v>9624.1</v>
      </c>
      <c r="S5859" s="11">
        <f t="shared" si="1166"/>
        <v>129372.20000000001</v>
      </c>
      <c r="T5859" s="11">
        <f t="shared" si="1167"/>
        <v>129372.20000000001</v>
      </c>
      <c r="U5859" s="11">
        <f t="shared" si="1168"/>
        <v>793.39999999999418</v>
      </c>
      <c r="V5859" s="11">
        <f t="shared" si="1169"/>
        <v>98376.200000000012</v>
      </c>
      <c r="W5859" s="12">
        <f t="shared" si="1170"/>
        <v>0.76041220602262316</v>
      </c>
      <c r="X5859" s="11">
        <f t="shared" si="1171"/>
        <v>30996</v>
      </c>
      <c r="Y5859" s="12">
        <f t="shared" si="1172"/>
        <v>0.23958779397737687</v>
      </c>
      <c r="AC5859" s="9"/>
      <c r="AE5859" s="61"/>
      <c r="AG5859" s="61"/>
      <c r="AH5859" s="61"/>
      <c r="AI5859" s="61"/>
      <c r="AJ5859" s="61"/>
      <c r="AL5859" s="60"/>
    </row>
    <row r="5860" spans="1:38">
      <c r="A5860" s="1">
        <v>40557</v>
      </c>
      <c r="B5860" s="7" t="s">
        <v>57</v>
      </c>
      <c r="C5860" s="8" t="str">
        <f t="shared" si="1163"/>
        <v>Fri</v>
      </c>
      <c r="E5860" s="10">
        <v>37</v>
      </c>
      <c r="F5860" s="9">
        <v>45641.1</v>
      </c>
      <c r="G5860" s="9">
        <v>22314.2</v>
      </c>
      <c r="H5860" s="61">
        <v>11298.1</v>
      </c>
      <c r="I5860" s="9">
        <v>3537.4</v>
      </c>
      <c r="J5860" s="9">
        <v>1565.9</v>
      </c>
      <c r="K5860" s="9">
        <v>7988.4</v>
      </c>
      <c r="L5860" s="16">
        <v>24676</v>
      </c>
      <c r="M5860" s="16">
        <v>4612</v>
      </c>
      <c r="O5860" s="11">
        <f t="shared" si="1164"/>
        <v>121633.09999999999</v>
      </c>
      <c r="P5860" s="11">
        <v>0</v>
      </c>
      <c r="Q5860" s="11">
        <f t="shared" si="1165"/>
        <v>7988.4</v>
      </c>
      <c r="S5860" s="11">
        <f t="shared" si="1166"/>
        <v>121633.09999999999</v>
      </c>
      <c r="T5860" s="11">
        <f t="shared" si="1167"/>
        <v>121633.09999999999</v>
      </c>
      <c r="U5860" s="11">
        <f t="shared" si="1168"/>
        <v>-7739.1000000000204</v>
      </c>
      <c r="V5860" s="11">
        <f t="shared" si="1169"/>
        <v>92345.099999999991</v>
      </c>
      <c r="W5860" s="12">
        <f t="shared" si="1170"/>
        <v>0.75921028075416974</v>
      </c>
      <c r="X5860" s="11">
        <f t="shared" si="1171"/>
        <v>29288</v>
      </c>
      <c r="Y5860" s="12">
        <f t="shared" si="1172"/>
        <v>0.24078971924583031</v>
      </c>
      <c r="AC5860" s="9"/>
      <c r="AE5860" s="61"/>
      <c r="AG5860" s="61"/>
      <c r="AH5860" s="61"/>
      <c r="AI5860" s="61"/>
      <c r="AJ5860" s="61"/>
      <c r="AL5860" s="60"/>
    </row>
    <row r="5861" spans="1:38">
      <c r="A5861" s="1">
        <v>40558</v>
      </c>
      <c r="B5861" s="7" t="s">
        <v>57</v>
      </c>
      <c r="C5861" s="8" t="str">
        <f t="shared" si="1163"/>
        <v>Sat</v>
      </c>
      <c r="E5861" s="10">
        <v>25</v>
      </c>
      <c r="F5861" s="9">
        <v>34995.4</v>
      </c>
      <c r="G5861" s="9">
        <v>20066.5</v>
      </c>
      <c r="H5861" s="61">
        <v>9478.5</v>
      </c>
      <c r="I5861" s="9">
        <v>1640</v>
      </c>
      <c r="J5861" s="9">
        <v>369.4</v>
      </c>
      <c r="K5861" s="9">
        <v>4881.5</v>
      </c>
      <c r="L5861" s="16">
        <v>18959</v>
      </c>
      <c r="M5861" s="16">
        <v>3064</v>
      </c>
      <c r="O5861" s="11">
        <f t="shared" si="1164"/>
        <v>93454.299999999988</v>
      </c>
      <c r="P5861" s="11">
        <v>0</v>
      </c>
      <c r="Q5861" s="11">
        <f t="shared" si="1165"/>
        <v>4881.5</v>
      </c>
      <c r="S5861" s="11">
        <f t="shared" si="1166"/>
        <v>93454.299999999988</v>
      </c>
      <c r="T5861" s="11">
        <f t="shared" si="1167"/>
        <v>93454.299999999988</v>
      </c>
      <c r="U5861" s="11">
        <f t="shared" si="1168"/>
        <v>-28178.800000000003</v>
      </c>
      <c r="V5861" s="11">
        <f t="shared" si="1169"/>
        <v>71431.299999999988</v>
      </c>
      <c r="W5861" s="12">
        <f t="shared" si="1170"/>
        <v>0.76434471180031305</v>
      </c>
      <c r="X5861" s="11">
        <f t="shared" si="1171"/>
        <v>22023</v>
      </c>
      <c r="Y5861" s="12">
        <f t="shared" si="1172"/>
        <v>0.23565528819968692</v>
      </c>
      <c r="AC5861" s="9"/>
      <c r="AE5861" s="61"/>
      <c r="AG5861" s="61"/>
      <c r="AH5861" s="61"/>
      <c r="AI5861" s="61"/>
      <c r="AJ5861" s="61"/>
      <c r="AL5861" s="60"/>
    </row>
    <row r="5862" spans="1:38">
      <c r="A5862" s="1">
        <v>40559</v>
      </c>
      <c r="B5862" s="7" t="s">
        <v>57</v>
      </c>
      <c r="C5862" s="8" t="str">
        <f t="shared" si="1163"/>
        <v>Sun</v>
      </c>
      <c r="E5862" s="10">
        <v>26</v>
      </c>
      <c r="F5862" s="9">
        <v>34116.9</v>
      </c>
      <c r="G5862" s="9">
        <v>19959.599999999999</v>
      </c>
      <c r="H5862" s="61">
        <v>9681.1</v>
      </c>
      <c r="I5862" s="9">
        <v>1338.7</v>
      </c>
      <c r="J5862" s="9">
        <v>368.4</v>
      </c>
      <c r="K5862" s="9">
        <v>4845.8999999999996</v>
      </c>
      <c r="L5862" s="16">
        <v>19434</v>
      </c>
      <c r="M5862" s="16">
        <v>2971</v>
      </c>
      <c r="O5862" s="11">
        <f t="shared" si="1164"/>
        <v>92715.599999999991</v>
      </c>
      <c r="P5862" s="11">
        <v>0</v>
      </c>
      <c r="Q5862" s="11">
        <f t="shared" si="1165"/>
        <v>4845.8999999999996</v>
      </c>
      <c r="S5862" s="11">
        <f t="shared" si="1166"/>
        <v>92715.599999999991</v>
      </c>
      <c r="T5862" s="11">
        <f t="shared" si="1167"/>
        <v>92715.599999999991</v>
      </c>
      <c r="U5862" s="11">
        <f t="shared" si="1168"/>
        <v>-738.69999999999709</v>
      </c>
      <c r="V5862" s="11">
        <f t="shared" si="1169"/>
        <v>70310.599999999991</v>
      </c>
      <c r="W5862" s="12">
        <f t="shared" si="1170"/>
        <v>0.75834703113607638</v>
      </c>
      <c r="X5862" s="11">
        <f t="shared" si="1171"/>
        <v>22405</v>
      </c>
      <c r="Y5862" s="12">
        <f t="shared" si="1172"/>
        <v>0.24165296886392368</v>
      </c>
      <c r="AC5862" s="9"/>
      <c r="AE5862" s="61"/>
      <c r="AG5862" s="61"/>
      <c r="AH5862" s="61"/>
      <c r="AI5862" s="61"/>
      <c r="AJ5862" s="61"/>
      <c r="AL5862" s="60"/>
    </row>
    <row r="5863" spans="1:38">
      <c r="A5863" s="1">
        <v>40560</v>
      </c>
      <c r="B5863" s="7" t="s">
        <v>57</v>
      </c>
      <c r="C5863" s="8" t="str">
        <f t="shared" si="1163"/>
        <v>Mon</v>
      </c>
      <c r="E5863" s="10">
        <v>30</v>
      </c>
      <c r="F5863" s="9">
        <v>42835.8</v>
      </c>
      <c r="G5863" s="9">
        <v>21973.200000000001</v>
      </c>
      <c r="H5863" s="61">
        <v>10705.4</v>
      </c>
      <c r="I5863" s="9">
        <v>2572</v>
      </c>
      <c r="J5863" s="9">
        <v>991</v>
      </c>
      <c r="K5863" s="9">
        <v>6685.5</v>
      </c>
      <c r="L5863" s="16">
        <v>23157</v>
      </c>
      <c r="M5863" s="16">
        <v>4349</v>
      </c>
      <c r="O5863" s="11">
        <f t="shared" si="1164"/>
        <v>113268.9</v>
      </c>
      <c r="P5863" s="11">
        <v>0</v>
      </c>
      <c r="Q5863" s="11">
        <f t="shared" si="1165"/>
        <v>6685.5</v>
      </c>
      <c r="S5863" s="11">
        <f t="shared" si="1166"/>
        <v>113268.9</v>
      </c>
      <c r="T5863" s="11">
        <f t="shared" si="1167"/>
        <v>113268.9</v>
      </c>
      <c r="U5863" s="11">
        <f t="shared" si="1168"/>
        <v>20553.300000000003</v>
      </c>
      <c r="V5863" s="11">
        <f t="shared" si="1169"/>
        <v>85762.9</v>
      </c>
      <c r="W5863" s="12">
        <f t="shared" si="1170"/>
        <v>0.75716193942026455</v>
      </c>
      <c r="X5863" s="11">
        <f t="shared" si="1171"/>
        <v>27506</v>
      </c>
      <c r="Y5863" s="12">
        <f t="shared" si="1172"/>
        <v>0.2428380605797355</v>
      </c>
      <c r="AC5863" s="9"/>
      <c r="AE5863" s="61"/>
      <c r="AG5863" s="61"/>
      <c r="AH5863" s="61"/>
      <c r="AI5863" s="61"/>
      <c r="AJ5863" s="61"/>
      <c r="AL5863" s="60"/>
    </row>
    <row r="5864" spans="1:38">
      <c r="A5864" s="1">
        <v>40561</v>
      </c>
      <c r="B5864" s="7" t="s">
        <v>57</v>
      </c>
      <c r="C5864" s="8" t="str">
        <f t="shared" si="1163"/>
        <v>Tue</v>
      </c>
      <c r="E5864" s="10">
        <v>28</v>
      </c>
      <c r="F5864" s="9">
        <v>37411.800000000003</v>
      </c>
      <c r="G5864" s="9">
        <v>21056.2</v>
      </c>
      <c r="H5864" s="61">
        <v>10155.6</v>
      </c>
      <c r="I5864" s="9">
        <v>1946.1</v>
      </c>
      <c r="J5864" s="9">
        <v>464.2</v>
      </c>
      <c r="K5864" s="9">
        <v>5756.4</v>
      </c>
      <c r="L5864" s="16">
        <v>20323</v>
      </c>
      <c r="M5864" s="16">
        <v>4055</v>
      </c>
      <c r="O5864" s="11">
        <f t="shared" si="1164"/>
        <v>101168.3</v>
      </c>
      <c r="P5864" s="11">
        <v>0</v>
      </c>
      <c r="Q5864" s="11">
        <f t="shared" si="1165"/>
        <v>5756.4</v>
      </c>
      <c r="S5864" s="11">
        <f t="shared" si="1166"/>
        <v>101168.3</v>
      </c>
      <c r="T5864" s="11">
        <f t="shared" si="1167"/>
        <v>101168.3</v>
      </c>
      <c r="U5864" s="11">
        <f t="shared" si="1168"/>
        <v>-12100.599999999991</v>
      </c>
      <c r="V5864" s="11">
        <f t="shared" si="1169"/>
        <v>76790.3</v>
      </c>
      <c r="W5864" s="12">
        <f t="shared" si="1170"/>
        <v>0.75903519185357471</v>
      </c>
      <c r="X5864" s="11">
        <f t="shared" si="1171"/>
        <v>24378</v>
      </c>
      <c r="Y5864" s="12">
        <f t="shared" si="1172"/>
        <v>0.24096480814642532</v>
      </c>
      <c r="AC5864" s="9"/>
      <c r="AE5864" s="61"/>
      <c r="AG5864" s="61"/>
      <c r="AH5864" s="61"/>
      <c r="AI5864" s="61"/>
      <c r="AJ5864" s="61"/>
      <c r="AL5864" s="60"/>
    </row>
    <row r="5865" spans="1:38">
      <c r="A5865" s="1">
        <v>40562</v>
      </c>
      <c r="B5865" s="7" t="s">
        <v>57</v>
      </c>
      <c r="C5865" s="8" t="str">
        <f t="shared" si="1163"/>
        <v>Wed</v>
      </c>
      <c r="E5865" s="10">
        <v>20</v>
      </c>
      <c r="F5865" s="9">
        <v>28135.4</v>
      </c>
      <c r="G5865" s="9">
        <v>19077.099999999999</v>
      </c>
      <c r="H5865" s="61">
        <v>9352.5</v>
      </c>
      <c r="I5865" s="9">
        <v>1288.7</v>
      </c>
      <c r="J5865" s="9">
        <v>369.8</v>
      </c>
      <c r="K5865" s="9">
        <v>4151</v>
      </c>
      <c r="L5865" s="16">
        <v>16256</v>
      </c>
      <c r="M5865" s="16">
        <v>2764</v>
      </c>
      <c r="O5865" s="11">
        <f t="shared" si="1164"/>
        <v>81394.5</v>
      </c>
      <c r="P5865" s="11">
        <v>0</v>
      </c>
      <c r="Q5865" s="11">
        <f t="shared" si="1165"/>
        <v>4151</v>
      </c>
      <c r="S5865" s="11">
        <f t="shared" si="1166"/>
        <v>81394.5</v>
      </c>
      <c r="T5865" s="11">
        <f t="shared" si="1167"/>
        <v>81394.5</v>
      </c>
      <c r="U5865" s="11">
        <f t="shared" si="1168"/>
        <v>-19773.800000000003</v>
      </c>
      <c r="V5865" s="11">
        <f t="shared" si="1169"/>
        <v>62374.5</v>
      </c>
      <c r="W5865" s="12">
        <f t="shared" si="1170"/>
        <v>0.76632327737132111</v>
      </c>
      <c r="X5865" s="11">
        <f t="shared" si="1171"/>
        <v>19020</v>
      </c>
      <c r="Y5865" s="12">
        <f t="shared" si="1172"/>
        <v>0.23367672262867883</v>
      </c>
      <c r="AC5865" s="9"/>
      <c r="AE5865" s="61"/>
      <c r="AG5865" s="61"/>
      <c r="AH5865" s="61"/>
      <c r="AI5865" s="61"/>
      <c r="AJ5865" s="61"/>
      <c r="AL5865" s="60"/>
    </row>
    <row r="5866" spans="1:38">
      <c r="A5866" s="1">
        <v>40563</v>
      </c>
      <c r="B5866" s="7" t="s">
        <v>57</v>
      </c>
      <c r="C5866" s="8" t="str">
        <f t="shared" si="1163"/>
        <v>Thur</v>
      </c>
      <c r="E5866" s="10">
        <v>26</v>
      </c>
      <c r="F5866" s="9">
        <v>34260.6</v>
      </c>
      <c r="G5866" s="9">
        <v>20405.8</v>
      </c>
      <c r="H5866" s="61">
        <v>9708.5</v>
      </c>
      <c r="I5866" s="9">
        <v>1363.9</v>
      </c>
      <c r="J5866" s="9">
        <v>231.2</v>
      </c>
      <c r="K5866" s="9">
        <v>4372.8999999999996</v>
      </c>
      <c r="L5866" s="16">
        <v>18865</v>
      </c>
      <c r="M5866" s="16">
        <v>3613</v>
      </c>
      <c r="O5866" s="11">
        <f t="shared" si="1164"/>
        <v>92820.89999999998</v>
      </c>
      <c r="P5866" s="11">
        <v>0</v>
      </c>
      <c r="Q5866" s="11">
        <f t="shared" si="1165"/>
        <v>4372.8999999999996</v>
      </c>
      <c r="S5866" s="11">
        <f t="shared" si="1166"/>
        <v>92820.89999999998</v>
      </c>
      <c r="T5866" s="11">
        <f t="shared" si="1167"/>
        <v>92820.89999999998</v>
      </c>
      <c r="U5866" s="11">
        <f t="shared" si="1168"/>
        <v>11426.39999999998</v>
      </c>
      <c r="V5866" s="11">
        <f t="shared" si="1169"/>
        <v>70342.89999999998</v>
      </c>
      <c r="W5866" s="12">
        <f t="shared" si="1170"/>
        <v>0.75783471179443418</v>
      </c>
      <c r="X5866" s="11">
        <f t="shared" si="1171"/>
        <v>22478</v>
      </c>
      <c r="Y5866" s="12">
        <f t="shared" si="1172"/>
        <v>0.24216528820556582</v>
      </c>
      <c r="AC5866" s="9"/>
      <c r="AE5866" s="61"/>
      <c r="AG5866" s="61"/>
      <c r="AH5866" s="61"/>
      <c r="AI5866" s="61"/>
      <c r="AJ5866" s="61"/>
      <c r="AL5866" s="60"/>
    </row>
    <row r="5867" spans="1:38">
      <c r="A5867" s="1">
        <v>40564</v>
      </c>
      <c r="B5867" s="7" t="s">
        <v>57</v>
      </c>
      <c r="C5867" s="8" t="str">
        <f t="shared" si="1163"/>
        <v>Fri</v>
      </c>
      <c r="E5867" s="10">
        <v>33</v>
      </c>
      <c r="F5867" s="9">
        <v>45735.3</v>
      </c>
      <c r="G5867" s="9">
        <v>22295.7</v>
      </c>
      <c r="H5867" s="61">
        <v>11083.5</v>
      </c>
      <c r="I5867" s="9">
        <v>3318.1</v>
      </c>
      <c r="J5867" s="9">
        <v>1545.6</v>
      </c>
      <c r="K5867" s="9">
        <v>7243.9</v>
      </c>
      <c r="L5867" s="16">
        <v>25070</v>
      </c>
      <c r="M5867" s="16">
        <v>4674</v>
      </c>
      <c r="O5867" s="11">
        <f t="shared" si="1164"/>
        <v>120966.1</v>
      </c>
      <c r="P5867" s="11">
        <v>0</v>
      </c>
      <c r="Q5867" s="11">
        <f t="shared" si="1165"/>
        <v>7243.9</v>
      </c>
      <c r="S5867" s="11">
        <f t="shared" si="1166"/>
        <v>120966.1</v>
      </c>
      <c r="T5867" s="11">
        <f t="shared" si="1167"/>
        <v>120966.1</v>
      </c>
      <c r="U5867" s="11">
        <f t="shared" si="1168"/>
        <v>28145.200000000026</v>
      </c>
      <c r="V5867" s="11">
        <f t="shared" si="1169"/>
        <v>91222.1</v>
      </c>
      <c r="W5867" s="12">
        <f t="shared" si="1170"/>
        <v>0.7541129291594918</v>
      </c>
      <c r="X5867" s="11">
        <f t="shared" si="1171"/>
        <v>29744</v>
      </c>
      <c r="Y5867" s="12">
        <f t="shared" si="1172"/>
        <v>0.2458870708405082</v>
      </c>
      <c r="AC5867" s="9"/>
      <c r="AE5867" s="61"/>
      <c r="AG5867" s="61"/>
      <c r="AH5867" s="61"/>
      <c r="AI5867" s="61"/>
      <c r="AJ5867" s="61"/>
      <c r="AL5867" s="60"/>
    </row>
    <row r="5868" spans="1:38">
      <c r="A5868" s="1">
        <v>40565</v>
      </c>
      <c r="B5868" s="7" t="s">
        <v>57</v>
      </c>
      <c r="C5868" s="8" t="str">
        <f t="shared" si="1163"/>
        <v>Sat</v>
      </c>
      <c r="E5868" s="10">
        <v>46</v>
      </c>
      <c r="F5868" s="9">
        <v>57248.3</v>
      </c>
      <c r="G5868" s="9">
        <v>23944.6</v>
      </c>
      <c r="H5868" s="61">
        <v>12102.1</v>
      </c>
      <c r="I5868" s="9">
        <v>5244.2</v>
      </c>
      <c r="J5868" s="9">
        <v>3074.7</v>
      </c>
      <c r="K5868" s="9">
        <v>10497</v>
      </c>
      <c r="L5868" s="16">
        <v>30774</v>
      </c>
      <c r="M5868" s="16">
        <v>5463</v>
      </c>
      <c r="O5868" s="11">
        <f t="shared" si="1164"/>
        <v>148347.9</v>
      </c>
      <c r="P5868" s="11">
        <v>0</v>
      </c>
      <c r="Q5868" s="11">
        <f t="shared" si="1165"/>
        <v>10497</v>
      </c>
      <c r="S5868" s="11">
        <f t="shared" si="1166"/>
        <v>148347.9</v>
      </c>
      <c r="T5868" s="11">
        <f t="shared" si="1167"/>
        <v>148347.9</v>
      </c>
      <c r="U5868" s="11">
        <f t="shared" si="1168"/>
        <v>27381.799999999988</v>
      </c>
      <c r="V5868" s="11">
        <f t="shared" si="1169"/>
        <v>112110.9</v>
      </c>
      <c r="W5868" s="12">
        <f t="shared" si="1170"/>
        <v>0.75572960587915294</v>
      </c>
      <c r="X5868" s="11">
        <f t="shared" si="1171"/>
        <v>36237</v>
      </c>
      <c r="Y5868" s="12">
        <f t="shared" si="1172"/>
        <v>0.24427039412084703</v>
      </c>
      <c r="AC5868" s="9"/>
      <c r="AE5868" s="61"/>
      <c r="AG5868" s="61"/>
      <c r="AH5868" s="61"/>
      <c r="AI5868" s="61"/>
      <c r="AJ5868" s="61"/>
      <c r="AL5868" s="60"/>
    </row>
    <row r="5869" spans="1:38">
      <c r="A5869" s="1">
        <v>40566</v>
      </c>
      <c r="B5869" s="7" t="s">
        <v>57</v>
      </c>
      <c r="C5869" s="8" t="str">
        <f t="shared" si="1163"/>
        <v>Sun</v>
      </c>
      <c r="E5869" s="10">
        <v>39</v>
      </c>
      <c r="F5869" s="9">
        <v>52024.7</v>
      </c>
      <c r="G5869" s="9">
        <v>23248.7</v>
      </c>
      <c r="H5869" s="61">
        <v>11742.6</v>
      </c>
      <c r="I5869" s="9">
        <v>4061.1</v>
      </c>
      <c r="J5869" s="9">
        <v>2211.1999999999998</v>
      </c>
      <c r="K5869" s="9">
        <v>9460.7999999999993</v>
      </c>
      <c r="L5869" s="16">
        <v>28273</v>
      </c>
      <c r="M5869" s="16">
        <v>5282</v>
      </c>
      <c r="O5869" s="11">
        <f t="shared" si="1164"/>
        <v>136304.1</v>
      </c>
      <c r="P5869" s="11">
        <v>0</v>
      </c>
      <c r="Q5869" s="11">
        <f t="shared" si="1165"/>
        <v>9460.7999999999993</v>
      </c>
      <c r="S5869" s="11">
        <f t="shared" si="1166"/>
        <v>136304.1</v>
      </c>
      <c r="T5869" s="11">
        <f t="shared" si="1167"/>
        <v>136304.1</v>
      </c>
      <c r="U5869" s="11">
        <f t="shared" si="1168"/>
        <v>-12043.799999999988</v>
      </c>
      <c r="V5869" s="11">
        <f t="shared" si="1169"/>
        <v>102749.1</v>
      </c>
      <c r="W5869" s="12">
        <f t="shared" si="1170"/>
        <v>0.75382251891175689</v>
      </c>
      <c r="X5869" s="11">
        <f t="shared" si="1171"/>
        <v>33555</v>
      </c>
      <c r="Y5869" s="12">
        <f t="shared" si="1172"/>
        <v>0.24617748108824311</v>
      </c>
      <c r="AC5869" s="9"/>
      <c r="AE5869" s="61"/>
      <c r="AG5869" s="61"/>
      <c r="AH5869" s="61"/>
      <c r="AI5869" s="61"/>
      <c r="AJ5869" s="61"/>
      <c r="AL5869" s="60"/>
    </row>
    <row r="5870" spans="1:38">
      <c r="A5870" s="1">
        <v>40567</v>
      </c>
      <c r="B5870" s="7" t="s">
        <v>57</v>
      </c>
      <c r="C5870" s="8" t="str">
        <f t="shared" si="1163"/>
        <v>Mon</v>
      </c>
      <c r="E5870" s="10">
        <v>37</v>
      </c>
      <c r="F5870" s="9">
        <v>49175.3</v>
      </c>
      <c r="G5870" s="9">
        <v>22512.3</v>
      </c>
      <c r="H5870" s="61">
        <v>11518.5</v>
      </c>
      <c r="I5870" s="9">
        <v>3975.8</v>
      </c>
      <c r="J5870" s="9">
        <v>1696.6</v>
      </c>
      <c r="K5870" s="9">
        <v>9064.2000000000007</v>
      </c>
      <c r="L5870" s="16">
        <v>26540</v>
      </c>
      <c r="M5870" s="16">
        <v>5372</v>
      </c>
      <c r="O5870" s="11">
        <f t="shared" si="1164"/>
        <v>129854.70000000001</v>
      </c>
      <c r="P5870" s="11">
        <v>0</v>
      </c>
      <c r="Q5870" s="11">
        <f t="shared" si="1165"/>
        <v>9064.2000000000007</v>
      </c>
      <c r="S5870" s="11">
        <f t="shared" si="1166"/>
        <v>129854.70000000001</v>
      </c>
      <c r="T5870" s="11">
        <f t="shared" si="1167"/>
        <v>129854.70000000001</v>
      </c>
      <c r="U5870" s="11">
        <f t="shared" si="1168"/>
        <v>-6449.3999999999942</v>
      </c>
      <c r="V5870" s="11">
        <f t="shared" si="1169"/>
        <v>97942.700000000012</v>
      </c>
      <c r="W5870" s="12">
        <f t="shared" si="1170"/>
        <v>0.75424840225267165</v>
      </c>
      <c r="X5870" s="11">
        <f t="shared" si="1171"/>
        <v>31912</v>
      </c>
      <c r="Y5870" s="12">
        <f t="shared" si="1172"/>
        <v>0.24575159774732833</v>
      </c>
      <c r="AC5870" s="9"/>
      <c r="AE5870" s="61"/>
      <c r="AG5870" s="61"/>
      <c r="AH5870" s="61"/>
      <c r="AI5870" s="61"/>
      <c r="AJ5870" s="61"/>
      <c r="AL5870" s="60"/>
    </row>
    <row r="5871" spans="1:38">
      <c r="A5871" s="1">
        <v>40568</v>
      </c>
      <c r="B5871" s="7" t="s">
        <v>57</v>
      </c>
      <c r="C5871" s="8" t="str">
        <f t="shared" si="1163"/>
        <v>Tue</v>
      </c>
      <c r="E5871" s="10">
        <v>23</v>
      </c>
      <c r="F5871" s="9">
        <v>33116.800000000003</v>
      </c>
      <c r="G5871" s="9">
        <v>18672.900000000001</v>
      </c>
      <c r="H5871" s="61">
        <v>9549.1</v>
      </c>
      <c r="I5871" s="9">
        <v>1210.9000000000001</v>
      </c>
      <c r="J5871" s="9">
        <v>185.1</v>
      </c>
      <c r="K5871" s="9">
        <v>4641.3999999999996</v>
      </c>
      <c r="L5871" s="16">
        <v>18192</v>
      </c>
      <c r="M5871" s="16">
        <v>3805</v>
      </c>
      <c r="O5871" s="11">
        <f t="shared" si="1164"/>
        <v>89373.2</v>
      </c>
      <c r="P5871" s="11">
        <v>0</v>
      </c>
      <c r="Q5871" s="11">
        <f t="shared" si="1165"/>
        <v>4641.3999999999996</v>
      </c>
      <c r="S5871" s="11">
        <f t="shared" si="1166"/>
        <v>89373.2</v>
      </c>
      <c r="T5871" s="11">
        <f t="shared" si="1167"/>
        <v>89373.2</v>
      </c>
      <c r="U5871" s="11">
        <f t="shared" si="1168"/>
        <v>-40481.500000000015</v>
      </c>
      <c r="V5871" s="11">
        <f t="shared" si="1169"/>
        <v>67376.2</v>
      </c>
      <c r="W5871" s="12">
        <f t="shared" si="1170"/>
        <v>0.75387476335187731</v>
      </c>
      <c r="X5871" s="11">
        <f t="shared" si="1171"/>
        <v>21997</v>
      </c>
      <c r="Y5871" s="12">
        <f t="shared" si="1172"/>
        <v>0.24612523664812272</v>
      </c>
      <c r="AC5871" s="9"/>
      <c r="AE5871" s="61"/>
      <c r="AG5871" s="61"/>
      <c r="AH5871" s="61"/>
      <c r="AI5871" s="61"/>
      <c r="AJ5871" s="61"/>
      <c r="AL5871" s="60"/>
    </row>
    <row r="5872" spans="1:38">
      <c r="A5872" s="1">
        <v>40569</v>
      </c>
      <c r="B5872" s="7" t="s">
        <v>57</v>
      </c>
      <c r="C5872" s="8" t="str">
        <f t="shared" si="1163"/>
        <v>Wed</v>
      </c>
      <c r="E5872" s="10">
        <v>30</v>
      </c>
      <c r="F5872" s="9">
        <v>43073.8</v>
      </c>
      <c r="G5872" s="9">
        <v>20579.8</v>
      </c>
      <c r="H5872" s="61">
        <v>11022.5</v>
      </c>
      <c r="I5872" s="9">
        <v>2778.7</v>
      </c>
      <c r="J5872" s="9">
        <v>803.6</v>
      </c>
      <c r="K5872" s="9">
        <v>6703.2</v>
      </c>
      <c r="L5872" s="16">
        <v>23507</v>
      </c>
      <c r="M5872" s="16">
        <v>4636</v>
      </c>
      <c r="O5872" s="11">
        <f t="shared" si="1164"/>
        <v>113104.6</v>
      </c>
      <c r="P5872" s="11">
        <v>0</v>
      </c>
      <c r="Q5872" s="11">
        <f t="shared" si="1165"/>
        <v>6703.2</v>
      </c>
      <c r="S5872" s="11">
        <f t="shared" si="1166"/>
        <v>113104.6</v>
      </c>
      <c r="T5872" s="11">
        <f t="shared" si="1167"/>
        <v>113104.6</v>
      </c>
      <c r="U5872" s="11">
        <f t="shared" si="1168"/>
        <v>23731.400000000009</v>
      </c>
      <c r="V5872" s="11">
        <f t="shared" si="1169"/>
        <v>84961.600000000006</v>
      </c>
      <c r="W5872" s="12">
        <f t="shared" si="1170"/>
        <v>0.75117722886602312</v>
      </c>
      <c r="X5872" s="11">
        <f t="shared" si="1171"/>
        <v>28143</v>
      </c>
      <c r="Y5872" s="12">
        <f t="shared" si="1172"/>
        <v>0.24882277113397686</v>
      </c>
      <c r="AC5872" s="9"/>
      <c r="AE5872" s="61"/>
      <c r="AG5872" s="61"/>
      <c r="AH5872" s="61"/>
      <c r="AI5872" s="61"/>
      <c r="AJ5872" s="61"/>
      <c r="AL5872" s="60"/>
    </row>
    <row r="5873" spans="1:38">
      <c r="A5873" s="1">
        <v>40570</v>
      </c>
      <c r="B5873" s="7" t="s">
        <v>57</v>
      </c>
      <c r="C5873" s="8" t="str">
        <f t="shared" si="1163"/>
        <v>Thur</v>
      </c>
      <c r="E5873" s="10">
        <v>32</v>
      </c>
      <c r="F5873" s="9">
        <v>43545.8</v>
      </c>
      <c r="G5873" s="9">
        <v>20796.3</v>
      </c>
      <c r="H5873" s="61">
        <v>11112.5</v>
      </c>
      <c r="I5873" s="9">
        <v>2856.3</v>
      </c>
      <c r="J5873" s="9">
        <v>819.9</v>
      </c>
      <c r="K5873" s="9">
        <v>7112.8</v>
      </c>
      <c r="L5873" s="16">
        <v>23662</v>
      </c>
      <c r="M5873" s="16">
        <v>4530</v>
      </c>
      <c r="O5873" s="11">
        <f t="shared" si="1164"/>
        <v>114435.6</v>
      </c>
      <c r="P5873" s="11">
        <v>0</v>
      </c>
      <c r="Q5873" s="11">
        <f t="shared" si="1165"/>
        <v>7112.8</v>
      </c>
      <c r="S5873" s="11">
        <f t="shared" si="1166"/>
        <v>114435.6</v>
      </c>
      <c r="T5873" s="11">
        <f t="shared" si="1167"/>
        <v>114435.6</v>
      </c>
      <c r="U5873" s="11">
        <f t="shared" si="1168"/>
        <v>1331</v>
      </c>
      <c r="V5873" s="11">
        <f t="shared" si="1169"/>
        <v>86243.6</v>
      </c>
      <c r="W5873" s="12">
        <f t="shared" si="1170"/>
        <v>0.753643097078182</v>
      </c>
      <c r="X5873" s="11">
        <f t="shared" si="1171"/>
        <v>28192</v>
      </c>
      <c r="Y5873" s="12">
        <f t="shared" si="1172"/>
        <v>0.24635690292181803</v>
      </c>
      <c r="AC5873" s="9"/>
      <c r="AE5873" s="61"/>
      <c r="AG5873" s="61"/>
      <c r="AH5873" s="61"/>
      <c r="AI5873" s="61"/>
      <c r="AJ5873" s="61"/>
      <c r="AL5873" s="60"/>
    </row>
    <row r="5874" spans="1:38">
      <c r="A5874" s="1">
        <v>40571</v>
      </c>
      <c r="B5874" s="7" t="s">
        <v>57</v>
      </c>
      <c r="C5874" s="8" t="str">
        <f t="shared" si="1163"/>
        <v>Fri</v>
      </c>
      <c r="E5874" s="10">
        <v>32</v>
      </c>
      <c r="F5874" s="9">
        <v>42728.5</v>
      </c>
      <c r="G5874" s="9">
        <v>20183.7</v>
      </c>
      <c r="H5874" s="61">
        <v>10756.5</v>
      </c>
      <c r="I5874" s="9">
        <v>2625.4</v>
      </c>
      <c r="J5874" s="9">
        <v>926.9</v>
      </c>
      <c r="K5874" s="9">
        <v>6569.5</v>
      </c>
      <c r="L5874" s="16">
        <v>23163</v>
      </c>
      <c r="M5874" s="16">
        <v>4425</v>
      </c>
      <c r="O5874" s="11">
        <f t="shared" si="1164"/>
        <v>111378.49999999999</v>
      </c>
      <c r="P5874" s="11">
        <v>0</v>
      </c>
      <c r="Q5874" s="11">
        <f t="shared" si="1165"/>
        <v>6569.5</v>
      </c>
      <c r="S5874" s="11">
        <f t="shared" si="1166"/>
        <v>111378.49999999999</v>
      </c>
      <c r="T5874" s="11">
        <f t="shared" si="1167"/>
        <v>111378.49999999999</v>
      </c>
      <c r="U5874" s="11">
        <f t="shared" si="1168"/>
        <v>-3057.1000000000204</v>
      </c>
      <c r="V5874" s="11">
        <f t="shared" si="1169"/>
        <v>83790.499999999985</v>
      </c>
      <c r="W5874" s="12">
        <f t="shared" si="1170"/>
        <v>0.75230408023092421</v>
      </c>
      <c r="X5874" s="11">
        <f t="shared" si="1171"/>
        <v>27588</v>
      </c>
      <c r="Y5874" s="12">
        <f t="shared" si="1172"/>
        <v>0.24769591976907576</v>
      </c>
      <c r="AC5874" s="9"/>
      <c r="AE5874" s="61"/>
      <c r="AG5874" s="61"/>
      <c r="AH5874" s="61"/>
      <c r="AI5874" s="61"/>
      <c r="AJ5874" s="61"/>
      <c r="AL5874" s="60"/>
    </row>
    <row r="5875" spans="1:38">
      <c r="A5875" s="1">
        <v>40572</v>
      </c>
      <c r="B5875" s="7" t="s">
        <v>57</v>
      </c>
      <c r="C5875" s="8" t="str">
        <f t="shared" si="1163"/>
        <v>Sat</v>
      </c>
      <c r="E5875" s="10">
        <v>28</v>
      </c>
      <c r="F5875" s="9">
        <v>36845.199999999997</v>
      </c>
      <c r="G5875" s="9">
        <v>18710</v>
      </c>
      <c r="H5875" s="61">
        <v>9826.5</v>
      </c>
      <c r="I5875" s="9">
        <v>1825.5</v>
      </c>
      <c r="J5875" s="9">
        <v>496.8</v>
      </c>
      <c r="K5875" s="9">
        <v>4942</v>
      </c>
      <c r="L5875" s="16">
        <v>19991</v>
      </c>
      <c r="M5875" s="16">
        <v>3706</v>
      </c>
      <c r="O5875" s="11">
        <f t="shared" si="1164"/>
        <v>96343</v>
      </c>
      <c r="P5875" s="11">
        <v>0</v>
      </c>
      <c r="Q5875" s="11">
        <f t="shared" si="1165"/>
        <v>4942</v>
      </c>
      <c r="S5875" s="11">
        <f t="shared" si="1166"/>
        <v>96343</v>
      </c>
      <c r="T5875" s="11">
        <f t="shared" si="1167"/>
        <v>96343</v>
      </c>
      <c r="U5875" s="11">
        <f t="shared" si="1168"/>
        <v>-15035.499999999985</v>
      </c>
      <c r="V5875" s="11">
        <f t="shared" si="1169"/>
        <v>72646</v>
      </c>
      <c r="W5875" s="12">
        <f t="shared" si="1170"/>
        <v>0.7540350622255898</v>
      </c>
      <c r="X5875" s="11">
        <f t="shared" si="1171"/>
        <v>23697</v>
      </c>
      <c r="Y5875" s="12">
        <f t="shared" si="1172"/>
        <v>0.24596493777441017</v>
      </c>
      <c r="AC5875" s="9"/>
      <c r="AE5875" s="61"/>
      <c r="AG5875" s="61"/>
      <c r="AH5875" s="61"/>
      <c r="AI5875" s="61"/>
      <c r="AJ5875" s="61"/>
      <c r="AL5875" s="60"/>
    </row>
    <row r="5876" spans="1:38">
      <c r="A5876" s="1">
        <v>40573</v>
      </c>
      <c r="B5876" s="7" t="s">
        <v>57</v>
      </c>
      <c r="C5876" s="8" t="str">
        <f t="shared" si="1163"/>
        <v>Sun</v>
      </c>
      <c r="E5876" s="10">
        <v>26</v>
      </c>
      <c r="F5876" s="9">
        <v>33943.5</v>
      </c>
      <c r="G5876" s="9">
        <v>18622.8</v>
      </c>
      <c r="H5876" s="61">
        <v>9811.6</v>
      </c>
      <c r="I5876" s="9">
        <v>1595.2</v>
      </c>
      <c r="J5876" s="9">
        <v>319.39999999999998</v>
      </c>
      <c r="K5876" s="9">
        <v>5007.2</v>
      </c>
      <c r="L5876" s="16">
        <v>19345</v>
      </c>
      <c r="M5876" s="16">
        <v>3719</v>
      </c>
      <c r="O5876" s="11">
        <f t="shared" si="1164"/>
        <v>92363.7</v>
      </c>
      <c r="P5876" s="11">
        <v>0</v>
      </c>
      <c r="Q5876" s="11">
        <f t="shared" si="1165"/>
        <v>5007.2</v>
      </c>
      <c r="S5876" s="11">
        <f t="shared" si="1166"/>
        <v>92363.7</v>
      </c>
      <c r="T5876" s="11">
        <f t="shared" si="1167"/>
        <v>92363.7</v>
      </c>
      <c r="U5876" s="11">
        <f t="shared" si="1168"/>
        <v>-3979.3000000000029</v>
      </c>
      <c r="V5876" s="11">
        <f t="shared" si="1169"/>
        <v>69299.7</v>
      </c>
      <c r="W5876" s="12">
        <f t="shared" si="1170"/>
        <v>0.75029151062592769</v>
      </c>
      <c r="X5876" s="11">
        <f t="shared" si="1171"/>
        <v>23064</v>
      </c>
      <c r="Y5876" s="12">
        <f t="shared" si="1172"/>
        <v>0.24970848937407228</v>
      </c>
      <c r="AC5876" s="9"/>
      <c r="AE5876" s="61"/>
      <c r="AG5876" s="61"/>
      <c r="AH5876" s="61"/>
      <c r="AI5876" s="61"/>
      <c r="AJ5876" s="61"/>
      <c r="AL5876" s="60"/>
    </row>
    <row r="5877" spans="1:38">
      <c r="A5877" s="1">
        <v>40574</v>
      </c>
      <c r="B5877" s="7" t="s">
        <v>57</v>
      </c>
      <c r="C5877" s="8" t="str">
        <f t="shared" si="1163"/>
        <v>Mon</v>
      </c>
      <c r="E5877" s="10">
        <v>33</v>
      </c>
      <c r="F5877" s="9">
        <v>44111.7</v>
      </c>
      <c r="G5877" s="9">
        <v>21204.7</v>
      </c>
      <c r="H5877" s="61">
        <v>11210.2</v>
      </c>
      <c r="I5877" s="9">
        <v>3059</v>
      </c>
      <c r="J5877" s="9">
        <v>801.8</v>
      </c>
      <c r="K5877" s="9">
        <v>7280.8</v>
      </c>
      <c r="L5877" s="16">
        <v>23867</v>
      </c>
      <c r="M5877" s="16">
        <v>4570</v>
      </c>
      <c r="O5877" s="11">
        <f t="shared" si="1164"/>
        <v>116105.2</v>
      </c>
      <c r="P5877" s="11">
        <v>0</v>
      </c>
      <c r="Q5877" s="11">
        <f t="shared" si="1165"/>
        <v>7280.8</v>
      </c>
      <c r="S5877" s="11">
        <f t="shared" si="1166"/>
        <v>116105.2</v>
      </c>
      <c r="T5877" s="11">
        <f t="shared" si="1167"/>
        <v>116105.2</v>
      </c>
      <c r="U5877" s="11">
        <f t="shared" si="1168"/>
        <v>23741.5</v>
      </c>
      <c r="V5877" s="11">
        <f t="shared" si="1169"/>
        <v>87668.2</v>
      </c>
      <c r="W5877" s="12">
        <f t="shared" si="1170"/>
        <v>0.7550755693974085</v>
      </c>
      <c r="X5877" s="11">
        <f t="shared" si="1171"/>
        <v>28437</v>
      </c>
      <c r="Y5877" s="12">
        <f t="shared" si="1172"/>
        <v>0.24492443060259145</v>
      </c>
      <c r="AC5877" s="9"/>
      <c r="AE5877" s="61"/>
      <c r="AG5877" s="61"/>
      <c r="AH5877" s="61"/>
      <c r="AI5877" s="61"/>
      <c r="AJ5877" s="61"/>
      <c r="AL5877" s="60"/>
    </row>
    <row r="5878" spans="1:38">
      <c r="A5878" s="1">
        <v>40575</v>
      </c>
      <c r="B5878" s="7" t="s">
        <v>58</v>
      </c>
      <c r="C5878" s="8" t="str">
        <f t="shared" si="1163"/>
        <v>Tue</v>
      </c>
      <c r="E5878" s="10">
        <v>26</v>
      </c>
      <c r="F5878" s="9">
        <v>29845.3</v>
      </c>
      <c r="G5878" s="9">
        <v>18113.900000000001</v>
      </c>
      <c r="H5878" s="61">
        <v>9306.4</v>
      </c>
      <c r="I5878" s="9">
        <v>1078.3</v>
      </c>
      <c r="J5878" s="9">
        <v>56.2</v>
      </c>
      <c r="K5878" s="9">
        <v>4222.7</v>
      </c>
      <c r="L5878" s="16">
        <v>16810</v>
      </c>
      <c r="M5878" s="16">
        <v>3150</v>
      </c>
      <c r="O5878" s="11">
        <f t="shared" si="1164"/>
        <v>82582.799999999988</v>
      </c>
      <c r="P5878" s="11">
        <v>0</v>
      </c>
      <c r="Q5878" s="11">
        <f t="shared" si="1165"/>
        <v>4222.7</v>
      </c>
      <c r="S5878" s="11">
        <f t="shared" si="1166"/>
        <v>82582.799999999988</v>
      </c>
      <c r="T5878" s="11">
        <f t="shared" si="1167"/>
        <v>82582.799999999988</v>
      </c>
      <c r="U5878" s="11">
        <f t="shared" si="1168"/>
        <v>-33522.400000000009</v>
      </c>
      <c r="V5878" s="11">
        <f t="shared" si="1169"/>
        <v>62622.799999999996</v>
      </c>
      <c r="W5878" s="12">
        <f t="shared" si="1170"/>
        <v>0.75830318177635059</v>
      </c>
      <c r="X5878" s="11">
        <f t="shared" si="1171"/>
        <v>19960</v>
      </c>
      <c r="Y5878" s="12">
        <f t="shared" si="1172"/>
        <v>0.24169681822364952</v>
      </c>
      <c r="AA5878" s="9">
        <f>INTERCEPT(T5878:T5905,E5878:E5905)</f>
        <v>28770.305031649652</v>
      </c>
      <c r="AB5878" s="9">
        <f>SLOPE(T5878:T5905,E5878:E5905)</f>
        <v>2409.7472871722002</v>
      </c>
      <c r="AC5878" s="12">
        <f>RSQ(T5878:T5905,E5878:E5905)</f>
        <v>0.91212439865109629</v>
      </c>
      <c r="AD5878" s="9">
        <f>AA5878+(AB5878*55)</f>
        <v>161306.40582612067</v>
      </c>
      <c r="AE5878" s="10">
        <f>SUM(E5878:E5905)</f>
        <v>568</v>
      </c>
      <c r="AG5878" s="61"/>
      <c r="AH5878" s="61"/>
      <c r="AI5878" s="61"/>
      <c r="AJ5878" s="61"/>
      <c r="AL5878" s="60"/>
    </row>
    <row r="5879" spans="1:38">
      <c r="A5879" s="1">
        <v>40576</v>
      </c>
      <c r="B5879" s="7" t="s">
        <v>58</v>
      </c>
      <c r="C5879" s="8" t="str">
        <f t="shared" si="1163"/>
        <v>Wed</v>
      </c>
      <c r="E5879" s="10">
        <v>13</v>
      </c>
      <c r="F5879" s="9">
        <v>25830.5</v>
      </c>
      <c r="G5879" s="9">
        <v>17081.400000000001</v>
      </c>
      <c r="H5879" s="61">
        <v>8867.7000000000007</v>
      </c>
      <c r="I5879" s="9">
        <v>1277</v>
      </c>
      <c r="J5879" s="9">
        <v>419.9</v>
      </c>
      <c r="K5879" s="9">
        <v>4388.1000000000004</v>
      </c>
      <c r="L5879" s="16">
        <v>15319</v>
      </c>
      <c r="M5879" s="16">
        <v>3004</v>
      </c>
      <c r="O5879" s="11">
        <f t="shared" si="1164"/>
        <v>76187.600000000006</v>
      </c>
      <c r="P5879" s="11">
        <v>0</v>
      </c>
      <c r="Q5879" s="11">
        <f t="shared" si="1165"/>
        <v>4388.1000000000004</v>
      </c>
      <c r="S5879" s="11">
        <f t="shared" si="1166"/>
        <v>76187.600000000006</v>
      </c>
      <c r="T5879" s="11">
        <f t="shared" si="1167"/>
        <v>76187.600000000006</v>
      </c>
      <c r="U5879" s="11">
        <f t="shared" si="1168"/>
        <v>-6395.1999999999825</v>
      </c>
      <c r="V5879" s="11">
        <f t="shared" si="1169"/>
        <v>57864.600000000006</v>
      </c>
      <c r="W5879" s="12">
        <f t="shared" si="1170"/>
        <v>0.7595015461833684</v>
      </c>
      <c r="X5879" s="11">
        <f t="shared" si="1171"/>
        <v>18323</v>
      </c>
      <c r="Y5879" s="12">
        <f t="shared" si="1172"/>
        <v>0.24049845381663157</v>
      </c>
      <c r="AC5879" s="9"/>
      <c r="AE5879" s="61"/>
      <c r="AG5879" s="61"/>
      <c r="AH5879" s="61"/>
      <c r="AI5879" s="61"/>
      <c r="AJ5879" s="61"/>
      <c r="AL5879" s="60"/>
    </row>
    <row r="5880" spans="1:38">
      <c r="A5880" s="1">
        <v>40577</v>
      </c>
      <c r="B5880" s="7" t="s">
        <v>58</v>
      </c>
      <c r="C5880" s="8" t="str">
        <f t="shared" si="1163"/>
        <v>Thur</v>
      </c>
      <c r="E5880" s="10">
        <v>30</v>
      </c>
      <c r="F5880" s="9">
        <v>39785.800000000003</v>
      </c>
      <c r="G5880" s="9">
        <v>20268</v>
      </c>
      <c r="H5880" s="61">
        <v>10348.5</v>
      </c>
      <c r="I5880" s="9">
        <v>2191.1</v>
      </c>
      <c r="J5880" s="9">
        <v>396.2</v>
      </c>
      <c r="K5880" s="9">
        <v>5737.3</v>
      </c>
      <c r="L5880" s="16">
        <v>21536</v>
      </c>
      <c r="M5880" s="16">
        <v>4303</v>
      </c>
      <c r="O5880" s="11">
        <f t="shared" si="1164"/>
        <v>104565.90000000001</v>
      </c>
      <c r="P5880" s="11">
        <v>0</v>
      </c>
      <c r="Q5880" s="11">
        <f t="shared" si="1165"/>
        <v>5737.3</v>
      </c>
      <c r="S5880" s="11">
        <f t="shared" si="1166"/>
        <v>104565.90000000001</v>
      </c>
      <c r="T5880" s="11">
        <f t="shared" si="1167"/>
        <v>104565.90000000001</v>
      </c>
      <c r="U5880" s="11">
        <f t="shared" si="1168"/>
        <v>28378.300000000003</v>
      </c>
      <c r="V5880" s="11">
        <f t="shared" si="1169"/>
        <v>78726.900000000009</v>
      </c>
      <c r="W5880" s="12">
        <f t="shared" si="1170"/>
        <v>0.7528926734241278</v>
      </c>
      <c r="X5880" s="11">
        <f t="shared" si="1171"/>
        <v>25839</v>
      </c>
      <c r="Y5880" s="12">
        <f t="shared" si="1172"/>
        <v>0.24710732657587223</v>
      </c>
      <c r="AC5880" s="9"/>
      <c r="AE5880" s="61"/>
      <c r="AG5880" s="61"/>
      <c r="AH5880" s="61"/>
      <c r="AI5880" s="61"/>
      <c r="AJ5880" s="61"/>
      <c r="AL5880" s="60"/>
    </row>
    <row r="5881" spans="1:38">
      <c r="A5881" s="1">
        <v>40578</v>
      </c>
      <c r="B5881" s="7" t="s">
        <v>58</v>
      </c>
      <c r="C5881" s="8" t="str">
        <f t="shared" si="1163"/>
        <v>Fri</v>
      </c>
      <c r="E5881" s="10">
        <v>28</v>
      </c>
      <c r="F5881" s="9">
        <v>37080.6</v>
      </c>
      <c r="G5881" s="9">
        <v>19626.099999999999</v>
      </c>
      <c r="H5881" s="61">
        <v>9841.4</v>
      </c>
      <c r="I5881" s="9">
        <v>1830.7</v>
      </c>
      <c r="J5881" s="9">
        <v>147.9</v>
      </c>
      <c r="K5881" s="9">
        <v>5353.3</v>
      </c>
      <c r="L5881" s="16">
        <v>20113</v>
      </c>
      <c r="M5881" s="16">
        <v>4053</v>
      </c>
      <c r="O5881" s="11">
        <f t="shared" si="1164"/>
        <v>98045.999999999985</v>
      </c>
      <c r="P5881" s="11">
        <v>0</v>
      </c>
      <c r="Q5881" s="11">
        <f t="shared" si="1165"/>
        <v>5353.3</v>
      </c>
      <c r="S5881" s="11">
        <f t="shared" si="1166"/>
        <v>98045.999999999985</v>
      </c>
      <c r="T5881" s="11">
        <f t="shared" si="1167"/>
        <v>98045.999999999985</v>
      </c>
      <c r="U5881" s="11">
        <f t="shared" si="1168"/>
        <v>-6519.9000000000233</v>
      </c>
      <c r="V5881" s="11">
        <f t="shared" si="1169"/>
        <v>73879.999999999985</v>
      </c>
      <c r="W5881" s="12">
        <f t="shared" si="1170"/>
        <v>0.7535238561491544</v>
      </c>
      <c r="X5881" s="11">
        <f t="shared" si="1171"/>
        <v>24166</v>
      </c>
      <c r="Y5881" s="12">
        <f t="shared" si="1172"/>
        <v>0.24647614385084557</v>
      </c>
      <c r="AC5881" s="9"/>
      <c r="AE5881" s="61"/>
      <c r="AG5881" s="61"/>
      <c r="AH5881" s="61"/>
      <c r="AI5881" s="61"/>
      <c r="AJ5881" s="61"/>
      <c r="AL5881" s="60"/>
    </row>
    <row r="5882" spans="1:38">
      <c r="A5882" s="1">
        <v>40579</v>
      </c>
      <c r="B5882" s="7" t="s">
        <v>58</v>
      </c>
      <c r="C5882" s="8" t="str">
        <f t="shared" si="1163"/>
        <v>Sat</v>
      </c>
      <c r="E5882" s="10">
        <v>24</v>
      </c>
      <c r="F5882" s="9">
        <v>34810.199999999997</v>
      </c>
      <c r="G5882" s="9">
        <v>18650.099999999999</v>
      </c>
      <c r="H5882" s="61">
        <v>9172.2000000000007</v>
      </c>
      <c r="I5882" s="9">
        <v>1466.7</v>
      </c>
      <c r="J5882" s="9">
        <v>223.3</v>
      </c>
      <c r="K5882" s="9">
        <v>4448.8</v>
      </c>
      <c r="L5882" s="16">
        <v>18612</v>
      </c>
      <c r="M5882" s="16">
        <v>3781</v>
      </c>
      <c r="O5882" s="11">
        <f t="shared" si="1164"/>
        <v>91164.3</v>
      </c>
      <c r="P5882" s="11">
        <v>0</v>
      </c>
      <c r="Q5882" s="11">
        <f t="shared" si="1165"/>
        <v>4448.8</v>
      </c>
      <c r="S5882" s="11">
        <f t="shared" si="1166"/>
        <v>91164.3</v>
      </c>
      <c r="T5882" s="11">
        <f t="shared" si="1167"/>
        <v>91164.3</v>
      </c>
      <c r="U5882" s="11">
        <f t="shared" si="1168"/>
        <v>-6881.6999999999825</v>
      </c>
      <c r="V5882" s="11">
        <f t="shared" si="1169"/>
        <v>68771.3</v>
      </c>
      <c r="W5882" s="12">
        <f t="shared" si="1170"/>
        <v>0.75436656673719871</v>
      </c>
      <c r="X5882" s="11">
        <f t="shared" si="1171"/>
        <v>22393</v>
      </c>
      <c r="Y5882" s="12">
        <f t="shared" si="1172"/>
        <v>0.24563343326280132</v>
      </c>
      <c r="AC5882" s="9"/>
      <c r="AE5882" s="61"/>
      <c r="AG5882" s="61"/>
      <c r="AH5882" s="61"/>
      <c r="AI5882" s="61"/>
      <c r="AJ5882" s="61"/>
      <c r="AL5882" s="60"/>
    </row>
    <row r="5883" spans="1:38">
      <c r="A5883" s="1">
        <v>40580</v>
      </c>
      <c r="B5883" s="7" t="s">
        <v>58</v>
      </c>
      <c r="C5883" s="8" t="str">
        <f t="shared" si="1163"/>
        <v>Sun</v>
      </c>
      <c r="E5883" s="10">
        <v>26</v>
      </c>
      <c r="F5883" s="9">
        <v>31156.3</v>
      </c>
      <c r="G5883" s="9">
        <v>18457.599999999999</v>
      </c>
      <c r="H5883" s="61">
        <v>9308.2999999999993</v>
      </c>
      <c r="I5883" s="9">
        <v>1321.4</v>
      </c>
      <c r="J5883" s="9">
        <v>274</v>
      </c>
      <c r="K5883" s="9">
        <v>4494.7</v>
      </c>
      <c r="L5883" s="16">
        <v>17587</v>
      </c>
      <c r="M5883" s="16">
        <v>3350</v>
      </c>
      <c r="O5883" s="11">
        <f t="shared" si="1164"/>
        <v>85949.299999999988</v>
      </c>
      <c r="P5883" s="11">
        <v>0</v>
      </c>
      <c r="Q5883" s="11">
        <f t="shared" si="1165"/>
        <v>4494.7</v>
      </c>
      <c r="S5883" s="11">
        <f t="shared" si="1166"/>
        <v>85949.299999999988</v>
      </c>
      <c r="T5883" s="11">
        <f t="shared" si="1167"/>
        <v>85949.299999999988</v>
      </c>
      <c r="U5883" s="11">
        <f t="shared" si="1168"/>
        <v>-5215.0000000000146</v>
      </c>
      <c r="V5883" s="11">
        <f t="shared" si="1169"/>
        <v>65012.299999999996</v>
      </c>
      <c r="W5883" s="12">
        <f t="shared" si="1170"/>
        <v>0.75640290264144094</v>
      </c>
      <c r="X5883" s="11">
        <f t="shared" si="1171"/>
        <v>20937</v>
      </c>
      <c r="Y5883" s="12">
        <f t="shared" si="1172"/>
        <v>0.24359709735855908</v>
      </c>
      <c r="AC5883" s="9"/>
      <c r="AE5883" s="61"/>
      <c r="AG5883" s="61"/>
      <c r="AH5883" s="61"/>
      <c r="AI5883" s="61"/>
      <c r="AJ5883" s="61"/>
      <c r="AL5883" s="60"/>
    </row>
    <row r="5884" spans="1:38">
      <c r="A5884" s="1">
        <v>40581</v>
      </c>
      <c r="B5884" s="7" t="s">
        <v>58</v>
      </c>
      <c r="C5884" s="8" t="str">
        <f t="shared" si="1163"/>
        <v>Mon</v>
      </c>
      <c r="E5884" s="10">
        <v>20</v>
      </c>
      <c r="F5884" s="9">
        <v>26935.1</v>
      </c>
      <c r="G5884" s="9">
        <v>17790.099999999999</v>
      </c>
      <c r="H5884" s="61">
        <v>9104</v>
      </c>
      <c r="I5884" s="9">
        <v>954.5</v>
      </c>
      <c r="J5884" s="9">
        <v>41.9</v>
      </c>
      <c r="K5884" s="9">
        <v>3833.1</v>
      </c>
      <c r="L5884" s="16">
        <v>15796</v>
      </c>
      <c r="M5884" s="16">
        <v>2964</v>
      </c>
      <c r="O5884" s="11">
        <f t="shared" si="1164"/>
        <v>77418.7</v>
      </c>
      <c r="P5884" s="11">
        <v>0</v>
      </c>
      <c r="Q5884" s="11">
        <f t="shared" si="1165"/>
        <v>3833.1</v>
      </c>
      <c r="S5884" s="11">
        <f t="shared" si="1166"/>
        <v>77418.7</v>
      </c>
      <c r="T5884" s="11">
        <f t="shared" si="1167"/>
        <v>77418.7</v>
      </c>
      <c r="U5884" s="11">
        <f t="shared" si="1168"/>
        <v>-8530.5999999999913</v>
      </c>
      <c r="V5884" s="11">
        <f t="shared" si="1169"/>
        <v>58658.7</v>
      </c>
      <c r="W5884" s="12">
        <f t="shared" si="1170"/>
        <v>0.75768128372085808</v>
      </c>
      <c r="X5884" s="11">
        <f t="shared" si="1171"/>
        <v>18760</v>
      </c>
      <c r="Y5884" s="12">
        <f t="shared" si="1172"/>
        <v>0.24231871627914187</v>
      </c>
      <c r="AC5884" s="9"/>
      <c r="AE5884" s="61"/>
      <c r="AG5884" s="61"/>
      <c r="AH5884" s="61"/>
      <c r="AI5884" s="61"/>
      <c r="AJ5884" s="61"/>
      <c r="AL5884" s="60"/>
    </row>
    <row r="5885" spans="1:38">
      <c r="A5885" s="1">
        <v>40582</v>
      </c>
      <c r="B5885" s="7" t="s">
        <v>58</v>
      </c>
      <c r="C5885" s="8" t="str">
        <f t="shared" si="1163"/>
        <v>Tue</v>
      </c>
      <c r="E5885" s="10">
        <v>29</v>
      </c>
      <c r="F5885" s="9">
        <v>41127.4</v>
      </c>
      <c r="G5885" s="9">
        <v>20783.7</v>
      </c>
      <c r="H5885" s="61">
        <v>10436.200000000001</v>
      </c>
      <c r="I5885" s="9">
        <v>2379.5</v>
      </c>
      <c r="J5885" s="9">
        <v>877.7</v>
      </c>
      <c r="K5885" s="9">
        <v>6234.1</v>
      </c>
      <c r="L5885" s="16">
        <v>22278</v>
      </c>
      <c r="M5885" s="16">
        <v>4628</v>
      </c>
      <c r="O5885" s="11">
        <f t="shared" si="1164"/>
        <v>108744.6</v>
      </c>
      <c r="P5885" s="11">
        <v>0</v>
      </c>
      <c r="Q5885" s="11">
        <f t="shared" si="1165"/>
        <v>6234.1</v>
      </c>
      <c r="S5885" s="11">
        <f t="shared" si="1166"/>
        <v>108744.6</v>
      </c>
      <c r="T5885" s="11">
        <f t="shared" si="1167"/>
        <v>108744.6</v>
      </c>
      <c r="U5885" s="11">
        <f t="shared" si="1168"/>
        <v>31325.900000000009</v>
      </c>
      <c r="V5885" s="11">
        <f t="shared" si="1169"/>
        <v>81838.600000000006</v>
      </c>
      <c r="W5885" s="12">
        <f t="shared" si="1170"/>
        <v>0.75257621987666512</v>
      </c>
      <c r="X5885" s="11">
        <f t="shared" si="1171"/>
        <v>26906</v>
      </c>
      <c r="Y5885" s="12">
        <f t="shared" si="1172"/>
        <v>0.24742378012333485</v>
      </c>
      <c r="AC5885" s="9"/>
      <c r="AE5885" s="61"/>
      <c r="AG5885" s="61"/>
      <c r="AH5885" s="61"/>
      <c r="AI5885" s="61"/>
      <c r="AJ5885" s="61"/>
      <c r="AL5885" s="60"/>
    </row>
    <row r="5886" spans="1:38">
      <c r="A5886" s="1">
        <v>40583</v>
      </c>
      <c r="B5886" s="7" t="s">
        <v>58</v>
      </c>
      <c r="C5886" s="8" t="str">
        <f t="shared" si="1163"/>
        <v>Wed</v>
      </c>
      <c r="E5886" s="10">
        <v>33</v>
      </c>
      <c r="F5886" s="9">
        <v>44585.5</v>
      </c>
      <c r="G5886" s="9">
        <v>20991.1</v>
      </c>
      <c r="H5886" s="61">
        <v>10817.9</v>
      </c>
      <c r="I5886" s="9">
        <v>3059.8</v>
      </c>
      <c r="J5886" s="9">
        <v>769</v>
      </c>
      <c r="K5886" s="9">
        <v>6737.2</v>
      </c>
      <c r="L5886" s="16">
        <v>23879</v>
      </c>
      <c r="M5886" s="16">
        <v>4707</v>
      </c>
      <c r="O5886" s="11">
        <f t="shared" si="1164"/>
        <v>115546.5</v>
      </c>
      <c r="P5886" s="11">
        <v>0</v>
      </c>
      <c r="Q5886" s="11">
        <f t="shared" si="1165"/>
        <v>6737.2</v>
      </c>
      <c r="S5886" s="11">
        <f t="shared" si="1166"/>
        <v>115546.5</v>
      </c>
      <c r="T5886" s="11">
        <f t="shared" si="1167"/>
        <v>115546.5</v>
      </c>
      <c r="U5886" s="11">
        <f t="shared" si="1168"/>
        <v>6801.8999999999942</v>
      </c>
      <c r="V5886" s="11">
        <f t="shared" si="1169"/>
        <v>86960.5</v>
      </c>
      <c r="W5886" s="12">
        <f t="shared" si="1170"/>
        <v>0.75260176638842369</v>
      </c>
      <c r="X5886" s="11">
        <f t="shared" si="1171"/>
        <v>28586</v>
      </c>
      <c r="Y5886" s="12">
        <f t="shared" si="1172"/>
        <v>0.24739823361157628</v>
      </c>
      <c r="AC5886" s="9"/>
      <c r="AE5886" s="61"/>
      <c r="AG5886" s="61"/>
      <c r="AH5886" s="61"/>
      <c r="AI5886" s="61"/>
      <c r="AJ5886" s="61"/>
      <c r="AL5886" s="60"/>
    </row>
    <row r="5887" spans="1:38">
      <c r="A5887" s="1">
        <v>40584</v>
      </c>
      <c r="B5887" s="7" t="s">
        <v>58</v>
      </c>
      <c r="C5887" s="8" t="str">
        <f t="shared" si="1163"/>
        <v>Thur</v>
      </c>
      <c r="E5887" s="10">
        <v>34</v>
      </c>
      <c r="F5887" s="9">
        <v>43985.8</v>
      </c>
      <c r="G5887" s="9">
        <v>20907</v>
      </c>
      <c r="H5887" s="61">
        <v>10873</v>
      </c>
      <c r="I5887" s="9">
        <v>3164.9</v>
      </c>
      <c r="J5887" s="9">
        <v>999.7</v>
      </c>
      <c r="K5887" s="9">
        <v>7027.3</v>
      </c>
      <c r="L5887" s="16">
        <v>23748</v>
      </c>
      <c r="M5887" s="16">
        <v>4696</v>
      </c>
      <c r="O5887" s="11">
        <f t="shared" si="1164"/>
        <v>115401.7</v>
      </c>
      <c r="P5887" s="11">
        <v>0</v>
      </c>
      <c r="Q5887" s="11">
        <f t="shared" si="1165"/>
        <v>7027.3</v>
      </c>
      <c r="S5887" s="11">
        <f t="shared" si="1166"/>
        <v>115401.7</v>
      </c>
      <c r="T5887" s="11">
        <f t="shared" si="1167"/>
        <v>115401.7</v>
      </c>
      <c r="U5887" s="11">
        <f t="shared" si="1168"/>
        <v>-144.80000000000291</v>
      </c>
      <c r="V5887" s="11">
        <f t="shared" si="1169"/>
        <v>86957.7</v>
      </c>
      <c r="W5887" s="12">
        <f t="shared" si="1170"/>
        <v>0.75352182853458827</v>
      </c>
      <c r="X5887" s="11">
        <f t="shared" si="1171"/>
        <v>28444</v>
      </c>
      <c r="Y5887" s="12">
        <f t="shared" si="1172"/>
        <v>0.24647817146541171</v>
      </c>
      <c r="AC5887" s="9"/>
      <c r="AE5887" s="61"/>
      <c r="AG5887" s="61"/>
      <c r="AH5887" s="61"/>
      <c r="AI5887" s="61"/>
      <c r="AJ5887" s="61"/>
      <c r="AL5887" s="60"/>
    </row>
    <row r="5888" spans="1:38">
      <c r="A5888" s="1">
        <v>40585</v>
      </c>
      <c r="B5888" s="7" t="s">
        <v>58</v>
      </c>
      <c r="C5888" s="8" t="str">
        <f t="shared" si="1163"/>
        <v>Fri</v>
      </c>
      <c r="E5888" s="10">
        <v>30</v>
      </c>
      <c r="F5888" s="9">
        <v>38651.199999999997</v>
      </c>
      <c r="G5888" s="9">
        <v>19806.3</v>
      </c>
      <c r="H5888" s="61">
        <v>10095.1</v>
      </c>
      <c r="I5888" s="9">
        <v>2088.6999999999998</v>
      </c>
      <c r="J5888" s="9">
        <v>1137.8</v>
      </c>
      <c r="K5888" s="9">
        <v>5334.3</v>
      </c>
      <c r="L5888" s="16">
        <v>20750</v>
      </c>
      <c r="M5888" s="16">
        <v>3931</v>
      </c>
      <c r="O5888" s="11">
        <f t="shared" si="1164"/>
        <v>101794.40000000001</v>
      </c>
      <c r="P5888" s="11">
        <v>0</v>
      </c>
      <c r="Q5888" s="11">
        <f t="shared" si="1165"/>
        <v>5334.3</v>
      </c>
      <c r="S5888" s="11">
        <f t="shared" si="1166"/>
        <v>101794.40000000001</v>
      </c>
      <c r="T5888" s="11">
        <f t="shared" si="1167"/>
        <v>101794.40000000001</v>
      </c>
      <c r="U5888" s="11">
        <f t="shared" si="1168"/>
        <v>-13607.299999999988</v>
      </c>
      <c r="V5888" s="11">
        <f t="shared" si="1169"/>
        <v>77113.400000000009</v>
      </c>
      <c r="W5888" s="12">
        <f t="shared" si="1170"/>
        <v>0.75754068986113188</v>
      </c>
      <c r="X5888" s="11">
        <f t="shared" si="1171"/>
        <v>24681</v>
      </c>
      <c r="Y5888" s="12">
        <f t="shared" si="1172"/>
        <v>0.24245931013886812</v>
      </c>
      <c r="AC5888" s="9"/>
      <c r="AE5888" s="61"/>
      <c r="AG5888" s="61"/>
      <c r="AH5888" s="61"/>
      <c r="AI5888" s="61"/>
      <c r="AJ5888" s="61"/>
      <c r="AL5888" s="60"/>
    </row>
    <row r="5889" spans="1:38">
      <c r="A5889" s="1">
        <v>40586</v>
      </c>
      <c r="B5889" s="7" t="s">
        <v>58</v>
      </c>
      <c r="C5889" s="8" t="str">
        <f t="shared" si="1163"/>
        <v>Sat</v>
      </c>
      <c r="E5889" s="10">
        <v>23</v>
      </c>
      <c r="F5889" s="9">
        <v>31550.1</v>
      </c>
      <c r="G5889" s="9">
        <v>18218.2</v>
      </c>
      <c r="H5889" s="61">
        <v>8958.7999999999993</v>
      </c>
      <c r="I5889" s="9">
        <v>1144.8</v>
      </c>
      <c r="J5889" s="9">
        <v>372.2</v>
      </c>
      <c r="K5889" s="9">
        <v>4061.6</v>
      </c>
      <c r="L5889" s="16">
        <v>17807</v>
      </c>
      <c r="M5889" s="16">
        <v>3294</v>
      </c>
      <c r="O5889" s="11">
        <f t="shared" si="1164"/>
        <v>85406.700000000012</v>
      </c>
      <c r="P5889" s="11">
        <v>0</v>
      </c>
      <c r="Q5889" s="11">
        <f t="shared" si="1165"/>
        <v>4061.6</v>
      </c>
      <c r="S5889" s="11">
        <f t="shared" si="1166"/>
        <v>85406.700000000012</v>
      </c>
      <c r="T5889" s="11">
        <f t="shared" si="1167"/>
        <v>85406.700000000012</v>
      </c>
      <c r="U5889" s="11">
        <f t="shared" si="1168"/>
        <v>-16387.699999999997</v>
      </c>
      <c r="V5889" s="11">
        <f t="shared" si="1169"/>
        <v>64305.700000000004</v>
      </c>
      <c r="W5889" s="12">
        <f t="shared" si="1170"/>
        <v>0.75293507418036287</v>
      </c>
      <c r="X5889" s="11">
        <f t="shared" si="1171"/>
        <v>21101</v>
      </c>
      <c r="Y5889" s="12">
        <f t="shared" si="1172"/>
        <v>0.24706492581963707</v>
      </c>
      <c r="AC5889" s="9"/>
      <c r="AE5889" s="61"/>
      <c r="AG5889" s="61"/>
      <c r="AH5889" s="61"/>
      <c r="AI5889" s="61"/>
      <c r="AJ5889" s="61"/>
      <c r="AL5889" s="60"/>
    </row>
    <row r="5890" spans="1:38">
      <c r="A5890" s="1">
        <v>40587</v>
      </c>
      <c r="B5890" s="7" t="s">
        <v>58</v>
      </c>
      <c r="C5890" s="8" t="str">
        <f t="shared" si="1163"/>
        <v>Sun</v>
      </c>
      <c r="E5890" s="10">
        <v>16</v>
      </c>
      <c r="F5890" s="9">
        <v>22363</v>
      </c>
      <c r="G5890" s="9">
        <v>16281.2</v>
      </c>
      <c r="H5890" s="61">
        <v>8309.6</v>
      </c>
      <c r="I5890" s="9">
        <v>819.8</v>
      </c>
      <c r="J5890" s="9">
        <v>104.9</v>
      </c>
      <c r="K5890" s="9">
        <v>3367.2</v>
      </c>
      <c r="L5890" s="16">
        <v>13180</v>
      </c>
      <c r="M5890" s="16">
        <v>2404</v>
      </c>
      <c r="O5890" s="11">
        <f t="shared" si="1164"/>
        <v>66829.7</v>
      </c>
      <c r="P5890" s="11">
        <v>0</v>
      </c>
      <c r="Q5890" s="11">
        <f t="shared" si="1165"/>
        <v>3367.2</v>
      </c>
      <c r="S5890" s="11">
        <f t="shared" si="1166"/>
        <v>66829.7</v>
      </c>
      <c r="T5890" s="11">
        <f t="shared" si="1167"/>
        <v>66829.7</v>
      </c>
      <c r="U5890" s="11">
        <f t="shared" si="1168"/>
        <v>-18577.000000000015</v>
      </c>
      <c r="V5890" s="11">
        <f t="shared" si="1169"/>
        <v>51245.7</v>
      </c>
      <c r="W5890" s="12">
        <f t="shared" si="1170"/>
        <v>0.76681026549573017</v>
      </c>
      <c r="X5890" s="11">
        <f t="shared" si="1171"/>
        <v>15584</v>
      </c>
      <c r="Y5890" s="12">
        <f t="shared" si="1172"/>
        <v>0.23318973450426983</v>
      </c>
      <c r="AC5890" s="9"/>
      <c r="AE5890" s="61"/>
      <c r="AG5890" s="61"/>
      <c r="AH5890" s="61"/>
      <c r="AI5890" s="61"/>
      <c r="AJ5890" s="61"/>
      <c r="AL5890" s="60"/>
    </row>
    <row r="5891" spans="1:38">
      <c r="A5891" s="1">
        <v>40588</v>
      </c>
      <c r="B5891" s="7" t="s">
        <v>58</v>
      </c>
      <c r="C5891" s="8" t="str">
        <f t="shared" si="1163"/>
        <v>Mon</v>
      </c>
      <c r="E5891" s="10">
        <v>11</v>
      </c>
      <c r="F5891" s="9">
        <v>18931.8</v>
      </c>
      <c r="G5891" s="9">
        <v>15833.8</v>
      </c>
      <c r="H5891" s="61">
        <v>8023.6</v>
      </c>
      <c r="I5891" s="9">
        <v>996.5</v>
      </c>
      <c r="J5891" s="9">
        <v>443.7</v>
      </c>
      <c r="K5891" s="9">
        <v>3580.7</v>
      </c>
      <c r="L5891" s="16">
        <v>12348</v>
      </c>
      <c r="M5891" s="16">
        <v>2503</v>
      </c>
      <c r="O5891" s="11">
        <f t="shared" si="1164"/>
        <v>62661.099999999991</v>
      </c>
      <c r="P5891" s="11">
        <v>0</v>
      </c>
      <c r="Q5891" s="11">
        <f t="shared" si="1165"/>
        <v>3580.7</v>
      </c>
      <c r="S5891" s="11">
        <f t="shared" si="1166"/>
        <v>62661.099999999991</v>
      </c>
      <c r="T5891" s="11">
        <f t="shared" si="1167"/>
        <v>62661.099999999991</v>
      </c>
      <c r="U5891" s="11">
        <f t="shared" si="1168"/>
        <v>-4168.6000000000058</v>
      </c>
      <c r="V5891" s="11">
        <f t="shared" si="1169"/>
        <v>47810.099999999991</v>
      </c>
      <c r="W5891" s="12">
        <f t="shared" si="1170"/>
        <v>0.76299490433458717</v>
      </c>
      <c r="X5891" s="11">
        <f t="shared" si="1171"/>
        <v>14851</v>
      </c>
      <c r="Y5891" s="12">
        <f t="shared" si="1172"/>
        <v>0.23700509566541286</v>
      </c>
      <c r="AC5891" s="9"/>
      <c r="AE5891" s="61"/>
      <c r="AG5891" s="61"/>
      <c r="AH5891" s="61"/>
      <c r="AI5891" s="61"/>
      <c r="AJ5891" s="61"/>
      <c r="AL5891" s="60"/>
    </row>
    <row r="5892" spans="1:38">
      <c r="A5892" s="1">
        <v>40589</v>
      </c>
      <c r="B5892" s="7" t="s">
        <v>58</v>
      </c>
      <c r="C5892" s="8" t="str">
        <f t="shared" si="1163"/>
        <v>Tue</v>
      </c>
      <c r="E5892" s="10">
        <v>25</v>
      </c>
      <c r="F5892" s="9">
        <v>29771.3</v>
      </c>
      <c r="G5892" s="9">
        <v>18928.7</v>
      </c>
      <c r="H5892" s="61">
        <v>9536.5</v>
      </c>
      <c r="I5892" s="9">
        <v>1261.7</v>
      </c>
      <c r="J5892" s="9">
        <v>1196.7</v>
      </c>
      <c r="K5892" s="9">
        <v>4504.8999999999996</v>
      </c>
      <c r="L5892" s="16">
        <v>17712</v>
      </c>
      <c r="M5892" s="16">
        <v>3723</v>
      </c>
      <c r="O5892" s="11">
        <f t="shared" si="1164"/>
        <v>86634.799999999988</v>
      </c>
      <c r="P5892" s="11">
        <v>0</v>
      </c>
      <c r="Q5892" s="11">
        <f t="shared" si="1165"/>
        <v>4504.8999999999996</v>
      </c>
      <c r="S5892" s="11">
        <f t="shared" si="1166"/>
        <v>86634.799999999988</v>
      </c>
      <c r="T5892" s="11">
        <f t="shared" si="1167"/>
        <v>86634.799999999988</v>
      </c>
      <c r="U5892" s="11">
        <f t="shared" si="1168"/>
        <v>23973.699999999997</v>
      </c>
      <c r="V5892" s="11">
        <f t="shared" si="1169"/>
        <v>65199.799999999996</v>
      </c>
      <c r="W5892" s="12">
        <f t="shared" si="1170"/>
        <v>0.75258210326566233</v>
      </c>
      <c r="X5892" s="11">
        <f t="shared" si="1171"/>
        <v>21435</v>
      </c>
      <c r="Y5892" s="12">
        <f t="shared" si="1172"/>
        <v>0.24741789673433773</v>
      </c>
      <c r="AC5892" s="9"/>
      <c r="AE5892" s="61"/>
      <c r="AG5892" s="61"/>
      <c r="AH5892" s="61"/>
      <c r="AI5892" s="61"/>
      <c r="AJ5892" s="61"/>
      <c r="AL5892" s="60"/>
    </row>
    <row r="5893" spans="1:38">
      <c r="A5893" s="1">
        <v>40590</v>
      </c>
      <c r="B5893" s="7" t="s">
        <v>58</v>
      </c>
      <c r="C5893" s="8" t="str">
        <f t="shared" si="1163"/>
        <v>Wed</v>
      </c>
      <c r="E5893" s="10">
        <v>21</v>
      </c>
      <c r="F5893" s="9">
        <v>22953.4</v>
      </c>
      <c r="G5893" s="9">
        <v>17077.900000000001</v>
      </c>
      <c r="H5893" s="61">
        <v>8754.1</v>
      </c>
      <c r="I5893" s="9">
        <v>861.5</v>
      </c>
      <c r="J5893" s="9">
        <v>255.7</v>
      </c>
      <c r="K5893" s="9">
        <v>3668</v>
      </c>
      <c r="L5893" s="16">
        <v>13725</v>
      </c>
      <c r="M5893" s="16">
        <v>2782</v>
      </c>
      <c r="O5893" s="11">
        <f t="shared" si="1164"/>
        <v>70077.600000000006</v>
      </c>
      <c r="P5893" s="11">
        <v>0</v>
      </c>
      <c r="Q5893" s="11">
        <f t="shared" si="1165"/>
        <v>3668</v>
      </c>
      <c r="S5893" s="11">
        <f t="shared" si="1166"/>
        <v>70077.600000000006</v>
      </c>
      <c r="T5893" s="11">
        <f t="shared" si="1167"/>
        <v>70077.600000000006</v>
      </c>
      <c r="U5893" s="11">
        <f t="shared" si="1168"/>
        <v>-16557.199999999983</v>
      </c>
      <c r="V5893" s="11">
        <f t="shared" si="1169"/>
        <v>53570.6</v>
      </c>
      <c r="W5893" s="12">
        <f t="shared" si="1170"/>
        <v>0.7644468417868191</v>
      </c>
      <c r="X5893" s="11">
        <f t="shared" si="1171"/>
        <v>16507</v>
      </c>
      <c r="Y5893" s="12">
        <f t="shared" si="1172"/>
        <v>0.23555315821318079</v>
      </c>
      <c r="AC5893" s="9"/>
      <c r="AE5893" s="61"/>
      <c r="AG5893" s="61"/>
      <c r="AH5893" s="61"/>
      <c r="AI5893" s="61"/>
      <c r="AJ5893" s="61"/>
      <c r="AL5893" s="60"/>
    </row>
    <row r="5894" spans="1:38">
      <c r="A5894" s="1">
        <v>40591</v>
      </c>
      <c r="B5894" s="7" t="s">
        <v>58</v>
      </c>
      <c r="C5894" s="8" t="str">
        <f t="shared" si="1163"/>
        <v>Thur</v>
      </c>
      <c r="E5894" s="10">
        <v>6</v>
      </c>
      <c r="F5894" s="9">
        <v>9548.4</v>
      </c>
      <c r="G5894" s="9">
        <v>12297.6</v>
      </c>
      <c r="H5894" s="61">
        <v>6204.7</v>
      </c>
      <c r="I5894" s="9">
        <v>744.8</v>
      </c>
      <c r="J5894" s="9">
        <v>3</v>
      </c>
      <c r="K5894" s="9">
        <v>2937.1</v>
      </c>
      <c r="L5894" s="16">
        <v>6363</v>
      </c>
      <c r="M5894" s="16">
        <v>1403</v>
      </c>
      <c r="O5894" s="11">
        <f t="shared" si="1164"/>
        <v>39501.599999999999</v>
      </c>
      <c r="P5894" s="11">
        <v>0</v>
      </c>
      <c r="Q5894" s="11">
        <f t="shared" si="1165"/>
        <v>2937.1</v>
      </c>
      <c r="S5894" s="11">
        <f t="shared" si="1166"/>
        <v>39501.599999999999</v>
      </c>
      <c r="T5894" s="11">
        <f t="shared" si="1167"/>
        <v>39501.599999999999</v>
      </c>
      <c r="U5894" s="11">
        <f t="shared" si="1168"/>
        <v>-30576.000000000007</v>
      </c>
      <c r="V5894" s="11">
        <f t="shared" si="1169"/>
        <v>31735.599999999999</v>
      </c>
      <c r="W5894" s="12">
        <f t="shared" si="1170"/>
        <v>0.80340036859266462</v>
      </c>
      <c r="X5894" s="11">
        <f t="shared" si="1171"/>
        <v>7766</v>
      </c>
      <c r="Y5894" s="12">
        <f t="shared" si="1172"/>
        <v>0.19659963140733541</v>
      </c>
      <c r="AC5894" s="9"/>
      <c r="AE5894" s="61"/>
      <c r="AG5894" s="61"/>
      <c r="AH5894" s="61"/>
      <c r="AI5894" s="61"/>
      <c r="AJ5894" s="61"/>
      <c r="AL5894" s="60"/>
    </row>
    <row r="5895" spans="1:38">
      <c r="A5895" s="1">
        <v>40592</v>
      </c>
      <c r="B5895" s="7" t="s">
        <v>58</v>
      </c>
      <c r="C5895" s="8" t="str">
        <f t="shared" si="1163"/>
        <v>Fri</v>
      </c>
      <c r="E5895" s="10">
        <v>0</v>
      </c>
      <c r="F5895" s="9">
        <v>8768.5</v>
      </c>
      <c r="G5895" s="9">
        <v>10660.7</v>
      </c>
      <c r="H5895" s="61">
        <v>5302.6</v>
      </c>
      <c r="I5895" s="9">
        <v>728.2</v>
      </c>
      <c r="J5895" s="9">
        <v>17.2</v>
      </c>
      <c r="K5895" s="9">
        <v>2873.7</v>
      </c>
      <c r="L5895" s="16">
        <v>5525</v>
      </c>
      <c r="M5895" s="16">
        <v>1391</v>
      </c>
      <c r="O5895" s="11">
        <f t="shared" si="1164"/>
        <v>35266.900000000009</v>
      </c>
      <c r="P5895" s="11">
        <v>0</v>
      </c>
      <c r="Q5895" s="11">
        <f t="shared" si="1165"/>
        <v>2873.7</v>
      </c>
      <c r="S5895" s="11">
        <f t="shared" si="1166"/>
        <v>35266.900000000009</v>
      </c>
      <c r="T5895" s="11">
        <f t="shared" si="1167"/>
        <v>35266.900000000009</v>
      </c>
      <c r="U5895" s="11">
        <f t="shared" si="1168"/>
        <v>-4234.6999999999898</v>
      </c>
      <c r="V5895" s="11">
        <f t="shared" si="1169"/>
        <v>28350.900000000005</v>
      </c>
      <c r="W5895" s="12">
        <f t="shared" si="1170"/>
        <v>0.80389543736478108</v>
      </c>
      <c r="X5895" s="11">
        <f t="shared" si="1171"/>
        <v>6916</v>
      </c>
      <c r="Y5895" s="12">
        <f t="shared" si="1172"/>
        <v>0.1961045626352188</v>
      </c>
      <c r="AC5895" s="9"/>
      <c r="AE5895" s="61"/>
      <c r="AG5895" s="61"/>
      <c r="AH5895" s="61"/>
      <c r="AI5895" s="61"/>
      <c r="AJ5895" s="61"/>
      <c r="AL5895" s="60"/>
    </row>
    <row r="5896" spans="1:38">
      <c r="A5896" s="1">
        <v>40593</v>
      </c>
      <c r="B5896" s="7" t="s">
        <v>58</v>
      </c>
      <c r="C5896" s="8" t="str">
        <f t="shared" si="1163"/>
        <v>Sat</v>
      </c>
      <c r="E5896" s="10">
        <v>12</v>
      </c>
      <c r="F5896" s="9">
        <v>17024</v>
      </c>
      <c r="G5896" s="9">
        <v>14423.5</v>
      </c>
      <c r="H5896" s="61">
        <v>7657.3</v>
      </c>
      <c r="I5896" s="9">
        <v>910.6</v>
      </c>
      <c r="J5896" s="9">
        <v>761.6</v>
      </c>
      <c r="K5896" s="9">
        <v>3165.6</v>
      </c>
      <c r="L5896" s="16">
        <v>12116</v>
      </c>
      <c r="M5896" s="16">
        <v>1786</v>
      </c>
      <c r="O5896" s="11">
        <f t="shared" si="1164"/>
        <v>57844.6</v>
      </c>
      <c r="P5896" s="11">
        <v>0</v>
      </c>
      <c r="Q5896" s="11">
        <f t="shared" si="1165"/>
        <v>3165.6</v>
      </c>
      <c r="S5896" s="11">
        <f t="shared" si="1166"/>
        <v>57844.6</v>
      </c>
      <c r="T5896" s="11">
        <f t="shared" si="1167"/>
        <v>57844.6</v>
      </c>
      <c r="U5896" s="11">
        <f t="shared" si="1168"/>
        <v>22577.69999999999</v>
      </c>
      <c r="V5896" s="11">
        <f t="shared" si="1169"/>
        <v>43942.6</v>
      </c>
      <c r="W5896" s="12">
        <f t="shared" si="1170"/>
        <v>0.75966641657129619</v>
      </c>
      <c r="X5896" s="11">
        <f t="shared" si="1171"/>
        <v>13902</v>
      </c>
      <c r="Y5896" s="12">
        <f t="shared" si="1172"/>
        <v>0.24033358342870381</v>
      </c>
      <c r="AC5896" s="9"/>
      <c r="AE5896" s="61"/>
      <c r="AG5896" s="61"/>
      <c r="AH5896" s="61"/>
      <c r="AI5896" s="61"/>
      <c r="AJ5896" s="61"/>
      <c r="AL5896" s="60"/>
    </row>
    <row r="5897" spans="1:38">
      <c r="A5897" s="1">
        <v>40594</v>
      </c>
      <c r="B5897" s="7" t="s">
        <v>58</v>
      </c>
      <c r="C5897" s="8" t="str">
        <f t="shared" si="1163"/>
        <v>Sun</v>
      </c>
      <c r="E5897" s="10">
        <v>17</v>
      </c>
      <c r="F5897" s="9">
        <v>18346.099999999999</v>
      </c>
      <c r="G5897" s="9">
        <v>14985.3</v>
      </c>
      <c r="H5897" s="61">
        <v>8111.9</v>
      </c>
      <c r="I5897" s="9">
        <v>793.7</v>
      </c>
      <c r="J5897" s="9">
        <v>457</v>
      </c>
      <c r="K5897" s="9">
        <v>3422</v>
      </c>
      <c r="L5897" s="16">
        <v>11891</v>
      </c>
      <c r="M5897" s="16">
        <v>1660</v>
      </c>
      <c r="O5897" s="11">
        <f t="shared" si="1164"/>
        <v>59666.999999999993</v>
      </c>
      <c r="P5897" s="11">
        <v>0</v>
      </c>
      <c r="Q5897" s="11">
        <f t="shared" si="1165"/>
        <v>3422</v>
      </c>
      <c r="S5897" s="11">
        <f t="shared" si="1166"/>
        <v>59666.999999999993</v>
      </c>
      <c r="T5897" s="11">
        <f t="shared" si="1167"/>
        <v>59666.999999999993</v>
      </c>
      <c r="U5897" s="11">
        <f t="shared" si="1168"/>
        <v>1822.3999999999942</v>
      </c>
      <c r="V5897" s="11">
        <f t="shared" si="1169"/>
        <v>46115.999999999993</v>
      </c>
      <c r="W5897" s="12">
        <f t="shared" si="1170"/>
        <v>0.77288953692996121</v>
      </c>
      <c r="X5897" s="11">
        <f t="shared" si="1171"/>
        <v>13551</v>
      </c>
      <c r="Y5897" s="12">
        <f t="shared" si="1172"/>
        <v>0.22711046307003874</v>
      </c>
      <c r="AC5897" s="9"/>
      <c r="AE5897" s="61"/>
      <c r="AG5897" s="61"/>
      <c r="AH5897" s="61"/>
      <c r="AI5897" s="61"/>
      <c r="AJ5897" s="61"/>
      <c r="AL5897" s="60"/>
    </row>
    <row r="5898" spans="1:38">
      <c r="A5898" s="1">
        <v>40595</v>
      </c>
      <c r="B5898" s="7" t="s">
        <v>58</v>
      </c>
      <c r="C5898" s="8" t="str">
        <f t="shared" si="1163"/>
        <v>Mon</v>
      </c>
      <c r="E5898" s="10">
        <v>16</v>
      </c>
      <c r="F5898" s="9">
        <v>20537</v>
      </c>
      <c r="G5898" s="9">
        <v>15929.3</v>
      </c>
      <c r="H5898" s="61">
        <v>8543.1</v>
      </c>
      <c r="I5898" s="9">
        <v>1113.5</v>
      </c>
      <c r="J5898" s="9">
        <v>978.7</v>
      </c>
      <c r="K5898" s="9">
        <v>4248.7</v>
      </c>
      <c r="L5898" s="16">
        <v>14087</v>
      </c>
      <c r="M5898" s="16">
        <v>2551</v>
      </c>
      <c r="O5898" s="11">
        <f t="shared" si="1164"/>
        <v>67988.299999999988</v>
      </c>
      <c r="P5898" s="11">
        <v>0</v>
      </c>
      <c r="Q5898" s="11">
        <f t="shared" si="1165"/>
        <v>4248.7</v>
      </c>
      <c r="S5898" s="11">
        <f t="shared" si="1166"/>
        <v>67988.299999999988</v>
      </c>
      <c r="T5898" s="11">
        <f t="shared" si="1167"/>
        <v>67988.299999999988</v>
      </c>
      <c r="U5898" s="11">
        <f t="shared" si="1168"/>
        <v>8321.2999999999956</v>
      </c>
      <c r="V5898" s="11">
        <f t="shared" si="1169"/>
        <v>51350.299999999996</v>
      </c>
      <c r="W5898" s="12">
        <f t="shared" si="1170"/>
        <v>0.75528142342138282</v>
      </c>
      <c r="X5898" s="11">
        <f t="shared" si="1171"/>
        <v>16638</v>
      </c>
      <c r="Y5898" s="12">
        <f t="shared" si="1172"/>
        <v>0.24471857657861726</v>
      </c>
      <c r="AC5898" s="9"/>
      <c r="AE5898" s="61"/>
      <c r="AG5898" s="61"/>
      <c r="AH5898" s="61"/>
      <c r="AI5898" s="61"/>
      <c r="AJ5898" s="61"/>
      <c r="AL5898" s="60"/>
    </row>
    <row r="5899" spans="1:38">
      <c r="A5899" s="1">
        <v>40596</v>
      </c>
      <c r="B5899" s="7" t="s">
        <v>58</v>
      </c>
      <c r="C5899" s="8" t="str">
        <f t="shared" si="1163"/>
        <v>Tue</v>
      </c>
      <c r="E5899" s="10">
        <v>33</v>
      </c>
      <c r="F5899" s="9">
        <v>37577.9</v>
      </c>
      <c r="G5899" s="9">
        <v>20520.599999999999</v>
      </c>
      <c r="H5899" s="61">
        <v>10847.4</v>
      </c>
      <c r="I5899" s="9">
        <v>2747.5</v>
      </c>
      <c r="J5899" s="9">
        <v>3119.1</v>
      </c>
      <c r="K5899" s="9">
        <v>7684.5</v>
      </c>
      <c r="L5899" s="16">
        <v>22369</v>
      </c>
      <c r="M5899" s="16">
        <v>4721</v>
      </c>
      <c r="O5899" s="11">
        <f t="shared" si="1164"/>
        <v>109587</v>
      </c>
      <c r="P5899" s="11">
        <v>0</v>
      </c>
      <c r="Q5899" s="11">
        <f t="shared" si="1165"/>
        <v>7684.5</v>
      </c>
      <c r="S5899" s="11">
        <f t="shared" si="1166"/>
        <v>109587</v>
      </c>
      <c r="T5899" s="11">
        <f t="shared" si="1167"/>
        <v>109587</v>
      </c>
      <c r="U5899" s="11">
        <f t="shared" si="1168"/>
        <v>41598.700000000012</v>
      </c>
      <c r="V5899" s="11">
        <f t="shared" si="1169"/>
        <v>82497</v>
      </c>
      <c r="W5899" s="12">
        <f t="shared" si="1170"/>
        <v>0.75279914588409214</v>
      </c>
      <c r="X5899" s="11">
        <f t="shared" si="1171"/>
        <v>27090</v>
      </c>
      <c r="Y5899" s="12">
        <f t="shared" si="1172"/>
        <v>0.24720085411590792</v>
      </c>
      <c r="AC5899" s="9"/>
      <c r="AE5899" s="61"/>
      <c r="AG5899" s="61"/>
      <c r="AH5899" s="61"/>
      <c r="AI5899" s="61"/>
      <c r="AJ5899" s="61"/>
      <c r="AL5899" s="60"/>
    </row>
    <row r="5900" spans="1:38">
      <c r="A5900" s="1">
        <v>40597</v>
      </c>
      <c r="B5900" s="7" t="s">
        <v>58</v>
      </c>
      <c r="C5900" s="8" t="str">
        <f t="shared" si="1163"/>
        <v>Wed</v>
      </c>
      <c r="E5900" s="10">
        <v>27</v>
      </c>
      <c r="F5900" s="9">
        <v>34006.400000000001</v>
      </c>
      <c r="G5900" s="9">
        <v>18602.599999999999</v>
      </c>
      <c r="H5900" s="61">
        <v>9596.5</v>
      </c>
      <c r="I5900" s="9">
        <v>1429.4</v>
      </c>
      <c r="J5900" s="9">
        <v>1963.4</v>
      </c>
      <c r="K5900" s="9">
        <v>4655</v>
      </c>
      <c r="L5900" s="16">
        <v>14593</v>
      </c>
      <c r="M5900" s="16">
        <v>3787</v>
      </c>
      <c r="O5900" s="11">
        <f t="shared" si="1164"/>
        <v>88633.3</v>
      </c>
      <c r="P5900" s="11">
        <v>0</v>
      </c>
      <c r="Q5900" s="11">
        <f t="shared" si="1165"/>
        <v>4655</v>
      </c>
      <c r="S5900" s="11">
        <f t="shared" si="1166"/>
        <v>88633.3</v>
      </c>
      <c r="T5900" s="11">
        <f t="shared" si="1167"/>
        <v>88633.3</v>
      </c>
      <c r="U5900" s="11">
        <f t="shared" si="1168"/>
        <v>-20953.699999999997</v>
      </c>
      <c r="V5900" s="11">
        <f t="shared" si="1169"/>
        <v>70253.3</v>
      </c>
      <c r="W5900" s="12">
        <f t="shared" si="1170"/>
        <v>0.79262872983404653</v>
      </c>
      <c r="X5900" s="11">
        <f t="shared" si="1171"/>
        <v>18380</v>
      </c>
      <c r="Y5900" s="12">
        <f t="shared" si="1172"/>
        <v>0.20737127016595341</v>
      </c>
      <c r="AC5900" s="9"/>
      <c r="AE5900" s="61"/>
      <c r="AG5900" s="61"/>
      <c r="AH5900" s="61"/>
      <c r="AI5900" s="61"/>
      <c r="AJ5900" s="61"/>
      <c r="AL5900" s="60"/>
    </row>
    <row r="5901" spans="1:38">
      <c r="A5901" s="1">
        <v>40598</v>
      </c>
      <c r="B5901" s="7" t="s">
        <v>58</v>
      </c>
      <c r="C5901" s="8" t="str">
        <f t="shared" si="1163"/>
        <v>Thur</v>
      </c>
      <c r="E5901" s="10">
        <v>16</v>
      </c>
      <c r="F5901" s="9">
        <v>27764.6</v>
      </c>
      <c r="G5901" s="9">
        <v>15847.8</v>
      </c>
      <c r="H5901" s="61">
        <v>8432.9</v>
      </c>
      <c r="I5901" s="9">
        <v>802.6</v>
      </c>
      <c r="J5901" s="9">
        <v>548.70000000000005</v>
      </c>
      <c r="K5901" s="9">
        <v>3369.1</v>
      </c>
      <c r="L5901" s="16">
        <v>6987</v>
      </c>
      <c r="M5901" s="16">
        <v>2310</v>
      </c>
      <c r="O5901" s="11">
        <f t="shared" si="1164"/>
        <v>66062.699999999983</v>
      </c>
      <c r="P5901" s="11">
        <v>0</v>
      </c>
      <c r="Q5901" s="11">
        <f t="shared" si="1165"/>
        <v>3369.1</v>
      </c>
      <c r="S5901" s="11">
        <f t="shared" si="1166"/>
        <v>66062.699999999983</v>
      </c>
      <c r="T5901" s="11">
        <f t="shared" si="1167"/>
        <v>66062.699999999983</v>
      </c>
      <c r="U5901" s="11">
        <f t="shared" si="1168"/>
        <v>-22570.60000000002</v>
      </c>
      <c r="V5901" s="11">
        <f t="shared" si="1169"/>
        <v>56765.69999999999</v>
      </c>
      <c r="W5901" s="12">
        <f t="shared" si="1170"/>
        <v>0.85927005708213566</v>
      </c>
      <c r="X5901" s="11">
        <f t="shared" si="1171"/>
        <v>9297</v>
      </c>
      <c r="Y5901" s="12">
        <f t="shared" si="1172"/>
        <v>0.14072994291786442</v>
      </c>
      <c r="AC5901" s="9"/>
      <c r="AE5901" s="61"/>
      <c r="AG5901" s="61"/>
      <c r="AH5901" s="61"/>
      <c r="AI5901" s="61"/>
      <c r="AJ5901" s="61"/>
      <c r="AL5901" s="60"/>
    </row>
    <row r="5902" spans="1:38">
      <c r="A5902" s="1">
        <v>40599</v>
      </c>
      <c r="B5902" s="7" t="s">
        <v>58</v>
      </c>
      <c r="C5902" s="8" t="str">
        <f t="shared" si="1163"/>
        <v>Fri</v>
      </c>
      <c r="E5902" s="10">
        <v>15</v>
      </c>
      <c r="F5902" s="9">
        <v>26502.400000000001</v>
      </c>
      <c r="G5902" s="9">
        <v>15084</v>
      </c>
      <c r="H5902" s="61">
        <v>8214.2000000000007</v>
      </c>
      <c r="I5902" s="9">
        <v>1009.9</v>
      </c>
      <c r="J5902" s="9">
        <v>1014.7</v>
      </c>
      <c r="K5902" s="9">
        <v>3089.7</v>
      </c>
      <c r="L5902" s="16">
        <v>6849</v>
      </c>
      <c r="M5902" s="16">
        <v>2534</v>
      </c>
      <c r="O5902" s="11">
        <f t="shared" si="1164"/>
        <v>64297.9</v>
      </c>
      <c r="P5902" s="11">
        <v>0</v>
      </c>
      <c r="Q5902" s="11">
        <f t="shared" si="1165"/>
        <v>3089.7</v>
      </c>
      <c r="S5902" s="11">
        <f t="shared" si="1166"/>
        <v>64297.9</v>
      </c>
      <c r="T5902" s="11">
        <f t="shared" si="1167"/>
        <v>64297.9</v>
      </c>
      <c r="U5902" s="11">
        <f t="shared" si="1168"/>
        <v>-1764.7999999999811</v>
      </c>
      <c r="V5902" s="11">
        <f t="shared" si="1169"/>
        <v>54914.9</v>
      </c>
      <c r="W5902" s="12">
        <f t="shared" si="1170"/>
        <v>0.85406988408641649</v>
      </c>
      <c r="X5902" s="11">
        <f t="shared" si="1171"/>
        <v>9383</v>
      </c>
      <c r="Y5902" s="12">
        <f t="shared" si="1172"/>
        <v>0.14593011591358349</v>
      </c>
      <c r="AC5902" s="9"/>
      <c r="AE5902" s="61"/>
      <c r="AG5902" s="61"/>
      <c r="AH5902" s="61"/>
      <c r="AI5902" s="61"/>
      <c r="AJ5902" s="61"/>
      <c r="AL5902" s="60"/>
    </row>
    <row r="5903" spans="1:38">
      <c r="A5903" s="1">
        <v>40600</v>
      </c>
      <c r="B5903" s="7" t="s">
        <v>58</v>
      </c>
      <c r="C5903" s="8" t="str">
        <f t="shared" si="1163"/>
        <v>Sat</v>
      </c>
      <c r="E5903" s="10">
        <v>21</v>
      </c>
      <c r="F5903" s="9">
        <v>27582.3</v>
      </c>
      <c r="G5903" s="9">
        <v>15337.7</v>
      </c>
      <c r="H5903" s="61">
        <v>8243.1</v>
      </c>
      <c r="I5903" s="9">
        <v>801.1</v>
      </c>
      <c r="J5903" s="9">
        <v>617.4</v>
      </c>
      <c r="K5903" s="9">
        <v>3500.3</v>
      </c>
      <c r="L5903" s="16">
        <v>6013</v>
      </c>
      <c r="M5903" s="16">
        <v>2034</v>
      </c>
      <c r="O5903" s="11">
        <f t="shared" si="1164"/>
        <v>64128.9</v>
      </c>
      <c r="P5903" s="11">
        <v>0</v>
      </c>
      <c r="Q5903" s="11">
        <f t="shared" si="1165"/>
        <v>3500.3</v>
      </c>
      <c r="S5903" s="11">
        <f t="shared" si="1166"/>
        <v>64128.9</v>
      </c>
      <c r="T5903" s="11">
        <f t="shared" si="1167"/>
        <v>64128.9</v>
      </c>
      <c r="U5903" s="11">
        <f t="shared" si="1168"/>
        <v>-169</v>
      </c>
      <c r="V5903" s="11">
        <f t="shared" si="1169"/>
        <v>56081.9</v>
      </c>
      <c r="W5903" s="12">
        <f t="shared" si="1170"/>
        <v>0.87451835287990287</v>
      </c>
      <c r="X5903" s="11">
        <f t="shared" si="1171"/>
        <v>8047</v>
      </c>
      <c r="Y5903" s="12">
        <f t="shared" si="1172"/>
        <v>0.12548164712009718</v>
      </c>
      <c r="AC5903" s="9"/>
      <c r="AE5903" s="61"/>
      <c r="AG5903" s="61"/>
      <c r="AH5903" s="61"/>
      <c r="AI5903" s="61"/>
      <c r="AJ5903" s="61"/>
      <c r="AL5903" s="60"/>
    </row>
    <row r="5904" spans="1:38">
      <c r="A5904" s="1">
        <v>40601</v>
      </c>
      <c r="B5904" s="7" t="s">
        <v>58</v>
      </c>
      <c r="C5904" s="8" t="str">
        <f t="shared" si="1163"/>
        <v>Sun</v>
      </c>
      <c r="E5904" s="10">
        <v>9</v>
      </c>
      <c r="F5904" s="9">
        <v>17690.599999999999</v>
      </c>
      <c r="G5904" s="9">
        <v>12153.8</v>
      </c>
      <c r="H5904" s="61">
        <v>6498</v>
      </c>
      <c r="I5904" s="9">
        <v>756.5</v>
      </c>
      <c r="J5904" s="9">
        <v>13.8</v>
      </c>
      <c r="K5904" s="9">
        <v>3095.9</v>
      </c>
      <c r="L5904" s="16">
        <v>581</v>
      </c>
      <c r="M5904" s="16">
        <v>1449</v>
      </c>
      <c r="O5904" s="11">
        <f t="shared" si="1164"/>
        <v>42238.6</v>
      </c>
      <c r="P5904" s="11">
        <v>0</v>
      </c>
      <c r="Q5904" s="11">
        <f t="shared" si="1165"/>
        <v>3095.9</v>
      </c>
      <c r="S5904" s="11">
        <f t="shared" si="1166"/>
        <v>42238.6</v>
      </c>
      <c r="T5904" s="11">
        <f t="shared" si="1167"/>
        <v>42238.6</v>
      </c>
      <c r="U5904" s="11">
        <f t="shared" si="1168"/>
        <v>-21890.300000000003</v>
      </c>
      <c r="V5904" s="11">
        <f t="shared" si="1169"/>
        <v>40208.6</v>
      </c>
      <c r="W5904" s="12">
        <f t="shared" si="1170"/>
        <v>0.95193969497095077</v>
      </c>
      <c r="X5904" s="11">
        <f t="shared" si="1171"/>
        <v>2030</v>
      </c>
      <c r="Y5904" s="12">
        <f t="shared" si="1172"/>
        <v>4.8060305029049261E-2</v>
      </c>
      <c r="AC5904" s="9"/>
      <c r="AE5904" s="61"/>
      <c r="AG5904" s="61"/>
      <c r="AH5904" s="61"/>
      <c r="AI5904" s="61"/>
      <c r="AJ5904" s="61"/>
      <c r="AL5904" s="60"/>
    </row>
    <row r="5905" spans="1:38">
      <c r="A5905" s="1">
        <v>40602</v>
      </c>
      <c r="B5905" s="7" t="s">
        <v>58</v>
      </c>
      <c r="C5905" s="8" t="str">
        <f t="shared" si="1163"/>
        <v>Mon</v>
      </c>
      <c r="E5905" s="10">
        <v>7</v>
      </c>
      <c r="F5905" s="9">
        <v>19500.3</v>
      </c>
      <c r="G5905" s="9">
        <v>13241.5</v>
      </c>
      <c r="H5905" s="61">
        <v>7139.1</v>
      </c>
      <c r="I5905" s="9">
        <v>851.1</v>
      </c>
      <c r="J5905" s="9">
        <v>517.1</v>
      </c>
      <c r="K5905" s="9">
        <v>3268.4</v>
      </c>
      <c r="L5905" s="16">
        <v>3494</v>
      </c>
      <c r="M5905" s="16">
        <v>2065</v>
      </c>
      <c r="O5905" s="11">
        <f t="shared" si="1164"/>
        <v>50076.5</v>
      </c>
      <c r="P5905" s="11">
        <v>0</v>
      </c>
      <c r="Q5905" s="11">
        <f t="shared" si="1165"/>
        <v>3268.4</v>
      </c>
      <c r="S5905" s="11">
        <f t="shared" si="1166"/>
        <v>50076.5</v>
      </c>
      <c r="T5905" s="11">
        <f t="shared" si="1167"/>
        <v>50076.5</v>
      </c>
      <c r="U5905" s="11">
        <f t="shared" si="1168"/>
        <v>7837.9000000000015</v>
      </c>
      <c r="V5905" s="11">
        <f t="shared" si="1169"/>
        <v>44517.5</v>
      </c>
      <c r="W5905" s="12">
        <f t="shared" si="1170"/>
        <v>0.88898984553632943</v>
      </c>
      <c r="X5905" s="11">
        <f t="shared" si="1171"/>
        <v>5559</v>
      </c>
      <c r="Y5905" s="12">
        <f t="shared" si="1172"/>
        <v>0.11101015446367059</v>
      </c>
      <c r="AC5905" s="9"/>
      <c r="AE5905" s="61"/>
      <c r="AG5905" s="61"/>
      <c r="AH5905" s="61"/>
      <c r="AI5905" s="61"/>
      <c r="AJ5905" s="61"/>
      <c r="AL5905" s="60"/>
    </row>
    <row r="5906" spans="1:38">
      <c r="A5906" s="1">
        <v>40603</v>
      </c>
      <c r="B5906" s="7" t="s">
        <v>59</v>
      </c>
      <c r="C5906" s="8" t="str">
        <f t="shared" si="1163"/>
        <v>Tue</v>
      </c>
      <c r="E5906" s="10">
        <v>21</v>
      </c>
      <c r="F5906" s="9">
        <v>31840.6</v>
      </c>
      <c r="G5906" s="9">
        <v>17387.7</v>
      </c>
      <c r="H5906" s="61">
        <v>9318.2000000000007</v>
      </c>
      <c r="I5906" s="9">
        <v>1181.7</v>
      </c>
      <c r="J5906" s="9">
        <v>1574.2</v>
      </c>
      <c r="K5906" s="9">
        <v>3018.6</v>
      </c>
      <c r="L5906" s="16">
        <v>10415</v>
      </c>
      <c r="M5906" s="16">
        <v>3654</v>
      </c>
      <c r="O5906" s="11">
        <f t="shared" ref="O5906:O5969" si="1173">SUM(F5906:M5906)</f>
        <v>78390</v>
      </c>
      <c r="P5906" s="11">
        <v>0</v>
      </c>
      <c r="Q5906" s="11">
        <f t="shared" ref="Q5906:Q5969" si="1174">K5906-P5906</f>
        <v>3018.6</v>
      </c>
      <c r="S5906" s="11">
        <f t="shared" ref="S5906:S5969" si="1175">O5906-P5906</f>
        <v>78390</v>
      </c>
      <c r="T5906" s="11">
        <f t="shared" ref="T5906:T5969" si="1176">SUM(L5906:M5906,V5906)</f>
        <v>78390</v>
      </c>
      <c r="U5906" s="11">
        <f t="shared" ref="U5906:U5969" si="1177">S5906-S5905</f>
        <v>28313.5</v>
      </c>
      <c r="V5906" s="11">
        <f t="shared" ref="V5906:V5936" si="1178">SUM(F5906:K5906)-P5906</f>
        <v>64320.999999999993</v>
      </c>
      <c r="W5906" s="12">
        <f t="shared" ref="W5906:W5936" si="1179">V5906/S5906</f>
        <v>0.82052557724199504</v>
      </c>
      <c r="X5906" s="11">
        <f t="shared" ref="X5906:X5936" si="1180">SUM(L5906:M5906)</f>
        <v>14069</v>
      </c>
      <c r="Y5906" s="12">
        <f t="shared" ref="Y5906:Y5936" si="1181">X5906/S5906</f>
        <v>0.17947442275800485</v>
      </c>
      <c r="AA5906" s="9">
        <f>INTERCEPT(T5906:T5936,E5906:E5936)</f>
        <v>25182.799693449473</v>
      </c>
      <c r="AB5906" s="9">
        <f>SLOPE(T5906:T5936,E5906:E5936)</f>
        <v>2302.4864190061321</v>
      </c>
      <c r="AC5906" s="12">
        <f>RSQ(T5906:T5936,E5906:E5936)</f>
        <v>0.79784423572108554</v>
      </c>
      <c r="AD5906" s="9">
        <f>AA5906+(AB5906*55)</f>
        <v>151819.55273878673</v>
      </c>
      <c r="AE5906" s="10">
        <f>SUM(E5906:E5936)</f>
        <v>500</v>
      </c>
      <c r="AG5906" s="61"/>
      <c r="AH5906" s="61"/>
      <c r="AI5906" s="61"/>
      <c r="AJ5906" s="61"/>
      <c r="AL5906" s="60"/>
    </row>
    <row r="5907" spans="1:38">
      <c r="A5907" s="1">
        <v>40604</v>
      </c>
      <c r="B5907" s="7" t="s">
        <v>59</v>
      </c>
      <c r="C5907" s="8" t="str">
        <f t="shared" si="1163"/>
        <v>Wed</v>
      </c>
      <c r="E5907" s="10">
        <v>18</v>
      </c>
      <c r="F5907" s="9">
        <v>28838.7</v>
      </c>
      <c r="G5907" s="9">
        <v>15753.6</v>
      </c>
      <c r="H5907" s="61">
        <v>8714.4</v>
      </c>
      <c r="I5907" s="9">
        <v>1196.7</v>
      </c>
      <c r="J5907" s="9">
        <v>963.3</v>
      </c>
      <c r="K5907" s="9">
        <v>2899.5</v>
      </c>
      <c r="L5907" s="16">
        <v>6873</v>
      </c>
      <c r="M5907" s="16">
        <v>2889</v>
      </c>
      <c r="O5907" s="11">
        <f t="shared" si="1173"/>
        <v>68128.200000000012</v>
      </c>
      <c r="P5907" s="11">
        <v>0</v>
      </c>
      <c r="Q5907" s="11">
        <f t="shared" si="1174"/>
        <v>2899.5</v>
      </c>
      <c r="S5907" s="11">
        <f t="shared" si="1175"/>
        <v>68128.200000000012</v>
      </c>
      <c r="T5907" s="11">
        <f t="shared" si="1176"/>
        <v>68128.200000000012</v>
      </c>
      <c r="U5907" s="11">
        <f t="shared" si="1177"/>
        <v>-10261.799999999988</v>
      </c>
      <c r="V5907" s="11">
        <f t="shared" si="1178"/>
        <v>58366.200000000004</v>
      </c>
      <c r="W5907" s="12">
        <f t="shared" si="1179"/>
        <v>0.85671131778030229</v>
      </c>
      <c r="X5907" s="11">
        <f t="shared" si="1180"/>
        <v>9762</v>
      </c>
      <c r="Y5907" s="12">
        <f t="shared" si="1181"/>
        <v>0.14328868221969754</v>
      </c>
      <c r="AC5907" s="9"/>
      <c r="AE5907" s="61"/>
      <c r="AG5907" s="61"/>
      <c r="AH5907" s="61"/>
      <c r="AI5907" s="61"/>
      <c r="AJ5907" s="61"/>
      <c r="AL5907" s="60"/>
    </row>
    <row r="5908" spans="1:38">
      <c r="A5908" s="1">
        <v>40605</v>
      </c>
      <c r="B5908" s="7" t="s">
        <v>59</v>
      </c>
      <c r="C5908" s="8" t="str">
        <f t="shared" si="1163"/>
        <v>Thur</v>
      </c>
      <c r="E5908" s="10">
        <v>27</v>
      </c>
      <c r="F5908" s="9">
        <v>39725.9</v>
      </c>
      <c r="G5908" s="9">
        <v>18766.599999999999</v>
      </c>
      <c r="H5908" s="61">
        <v>10198</v>
      </c>
      <c r="I5908" s="9">
        <v>1648.6</v>
      </c>
      <c r="J5908" s="9">
        <v>2318.6999999999998</v>
      </c>
      <c r="K5908" s="9">
        <v>4370.3999999999996</v>
      </c>
      <c r="L5908" s="16">
        <v>12173</v>
      </c>
      <c r="M5908" s="16">
        <v>4126</v>
      </c>
      <c r="O5908" s="11">
        <f t="shared" si="1173"/>
        <v>93327.2</v>
      </c>
      <c r="P5908" s="11">
        <v>0</v>
      </c>
      <c r="Q5908" s="11">
        <f t="shared" si="1174"/>
        <v>4370.3999999999996</v>
      </c>
      <c r="S5908" s="11">
        <f t="shared" si="1175"/>
        <v>93327.2</v>
      </c>
      <c r="T5908" s="11">
        <f t="shared" si="1176"/>
        <v>93327.2</v>
      </c>
      <c r="U5908" s="11">
        <f t="shared" si="1177"/>
        <v>25198.999999999985</v>
      </c>
      <c r="V5908" s="11">
        <f t="shared" si="1178"/>
        <v>77028.2</v>
      </c>
      <c r="W5908" s="12">
        <f t="shared" si="1179"/>
        <v>0.82535638056215122</v>
      </c>
      <c r="X5908" s="11">
        <f t="shared" si="1180"/>
        <v>16299</v>
      </c>
      <c r="Y5908" s="12">
        <f t="shared" si="1181"/>
        <v>0.17464361943784878</v>
      </c>
      <c r="AC5908" s="9"/>
      <c r="AE5908" s="61"/>
      <c r="AG5908" s="61"/>
      <c r="AH5908" s="61"/>
      <c r="AI5908" s="61"/>
      <c r="AJ5908" s="61"/>
      <c r="AL5908" s="60"/>
    </row>
    <row r="5909" spans="1:38">
      <c r="A5909" s="1">
        <v>40606</v>
      </c>
      <c r="B5909" s="7" t="s">
        <v>59</v>
      </c>
      <c r="C5909" s="8" t="str">
        <f t="shared" si="1163"/>
        <v>Fri</v>
      </c>
      <c r="E5909" s="10">
        <v>23</v>
      </c>
      <c r="F5909" s="9">
        <v>31522.5</v>
      </c>
      <c r="G5909" s="9">
        <v>15342.5</v>
      </c>
      <c r="H5909" s="61">
        <v>9640.6</v>
      </c>
      <c r="I5909" s="9">
        <v>779.7</v>
      </c>
      <c r="J5909" s="9">
        <v>651</v>
      </c>
      <c r="K5909" s="9">
        <v>3186.8</v>
      </c>
      <c r="L5909" s="16">
        <v>3469</v>
      </c>
      <c r="M5909" s="16">
        <v>1515</v>
      </c>
      <c r="O5909" s="11">
        <f t="shared" si="1173"/>
        <v>66107.100000000006</v>
      </c>
      <c r="P5909" s="11">
        <v>0</v>
      </c>
      <c r="Q5909" s="11">
        <f t="shared" si="1174"/>
        <v>3186.8</v>
      </c>
      <c r="S5909" s="11">
        <f t="shared" si="1175"/>
        <v>66107.100000000006</v>
      </c>
      <c r="T5909" s="11">
        <f t="shared" si="1176"/>
        <v>66107.100000000006</v>
      </c>
      <c r="U5909" s="11">
        <f t="shared" si="1177"/>
        <v>-27220.099999999991</v>
      </c>
      <c r="V5909" s="11">
        <f t="shared" si="1178"/>
        <v>61123.1</v>
      </c>
      <c r="W5909" s="12">
        <f t="shared" si="1179"/>
        <v>0.92460719045306772</v>
      </c>
      <c r="X5909" s="11">
        <f t="shared" si="1180"/>
        <v>4984</v>
      </c>
      <c r="Y5909" s="12">
        <f t="shared" si="1181"/>
        <v>7.5392809546932171E-2</v>
      </c>
      <c r="AC5909" s="9"/>
      <c r="AE5909" s="61"/>
      <c r="AG5909" s="61"/>
      <c r="AH5909" s="61"/>
      <c r="AI5909" s="61"/>
      <c r="AJ5909" s="61"/>
      <c r="AL5909" s="60"/>
    </row>
    <row r="5910" spans="1:38">
      <c r="A5910" s="1">
        <v>40607</v>
      </c>
      <c r="B5910" s="7" t="s">
        <v>59</v>
      </c>
      <c r="C5910" s="8" t="str">
        <f t="shared" si="1163"/>
        <v>Sat</v>
      </c>
      <c r="E5910" s="10">
        <v>12</v>
      </c>
      <c r="F5910" s="9">
        <v>16159.9</v>
      </c>
      <c r="G5910" s="9">
        <v>10975.9</v>
      </c>
      <c r="H5910" s="61">
        <v>5570.8</v>
      </c>
      <c r="I5910" s="9">
        <v>762.1</v>
      </c>
      <c r="J5910" s="9">
        <v>2.5</v>
      </c>
      <c r="K5910" s="9">
        <v>2612.9</v>
      </c>
      <c r="L5910" s="16">
        <v>8</v>
      </c>
      <c r="M5910" s="16">
        <v>1404</v>
      </c>
      <c r="O5910" s="11">
        <f t="shared" si="1173"/>
        <v>37496.1</v>
      </c>
      <c r="P5910" s="11">
        <v>0</v>
      </c>
      <c r="Q5910" s="11">
        <f t="shared" si="1174"/>
        <v>2612.9</v>
      </c>
      <c r="S5910" s="11">
        <f t="shared" si="1175"/>
        <v>37496.1</v>
      </c>
      <c r="T5910" s="11">
        <f t="shared" si="1176"/>
        <v>37496.1</v>
      </c>
      <c r="U5910" s="11">
        <f t="shared" si="1177"/>
        <v>-28611.000000000007</v>
      </c>
      <c r="V5910" s="11">
        <f t="shared" si="1178"/>
        <v>36084.1</v>
      </c>
      <c r="W5910" s="12">
        <f t="shared" si="1179"/>
        <v>0.96234275031269922</v>
      </c>
      <c r="X5910" s="11">
        <f t="shared" si="1180"/>
        <v>1412</v>
      </c>
      <c r="Y5910" s="12">
        <f t="shared" si="1181"/>
        <v>3.7657249687300817E-2</v>
      </c>
      <c r="AC5910" s="9"/>
      <c r="AE5910" s="61"/>
      <c r="AG5910" s="61"/>
      <c r="AH5910" s="61"/>
      <c r="AI5910" s="61"/>
      <c r="AJ5910" s="61"/>
      <c r="AL5910" s="60"/>
    </row>
    <row r="5911" spans="1:38">
      <c r="A5911" s="1">
        <v>40608</v>
      </c>
      <c r="B5911" s="7" t="s">
        <v>59</v>
      </c>
      <c r="C5911" s="8" t="str">
        <f t="shared" ref="C5911:C5974" si="1182">IF(WEEKDAY(A5911)=1,"Sun",IF(WEEKDAY(A5911)=2,"Mon",IF(WEEKDAY(A5911)=3,"Tue",IF(WEEKDAY(A5911)=4,"Wed",IF(WEEKDAY(A5911)=5,"Thur",IF(WEEKDAY(A5911)=6,"Fri",IF(WEEKDAY(A5911)=7,"Sat")))))))</f>
        <v>Sun</v>
      </c>
      <c r="E5911" s="10">
        <v>14</v>
      </c>
      <c r="F5911" s="9">
        <v>27543.3</v>
      </c>
      <c r="G5911" s="9">
        <v>14639.4</v>
      </c>
      <c r="H5911" s="61">
        <v>8729.2999999999993</v>
      </c>
      <c r="I5911" s="9">
        <v>997.8</v>
      </c>
      <c r="J5911" s="9">
        <v>837.5</v>
      </c>
      <c r="K5911" s="9">
        <v>3475</v>
      </c>
      <c r="L5911" s="16">
        <v>3714</v>
      </c>
      <c r="M5911" s="16">
        <v>1584</v>
      </c>
      <c r="O5911" s="11">
        <f t="shared" si="1173"/>
        <v>61520.3</v>
      </c>
      <c r="P5911" s="11">
        <v>0</v>
      </c>
      <c r="Q5911" s="11">
        <f t="shared" si="1174"/>
        <v>3475</v>
      </c>
      <c r="S5911" s="11">
        <f t="shared" si="1175"/>
        <v>61520.3</v>
      </c>
      <c r="T5911" s="11">
        <f t="shared" si="1176"/>
        <v>61520.3</v>
      </c>
      <c r="U5911" s="11">
        <f t="shared" si="1177"/>
        <v>24024.200000000004</v>
      </c>
      <c r="V5911" s="11">
        <f t="shared" si="1178"/>
        <v>56222.3</v>
      </c>
      <c r="W5911" s="12">
        <f t="shared" si="1179"/>
        <v>0.91388208445017338</v>
      </c>
      <c r="X5911" s="11">
        <f t="shared" si="1180"/>
        <v>5298</v>
      </c>
      <c r="Y5911" s="12">
        <f t="shared" si="1181"/>
        <v>8.6117915549826632E-2</v>
      </c>
      <c r="AC5911" s="9"/>
      <c r="AE5911" s="61"/>
      <c r="AG5911" s="61"/>
      <c r="AH5911" s="61"/>
      <c r="AI5911" s="61"/>
      <c r="AJ5911" s="61"/>
      <c r="AL5911" s="60"/>
    </row>
    <row r="5912" spans="1:38">
      <c r="A5912" s="1">
        <v>40609</v>
      </c>
      <c r="B5912" s="7" t="s">
        <v>59</v>
      </c>
      <c r="C5912" s="8" t="str">
        <f t="shared" si="1182"/>
        <v>Mon</v>
      </c>
      <c r="E5912" s="10">
        <v>19</v>
      </c>
      <c r="F5912" s="9">
        <v>36797.300000000003</v>
      </c>
      <c r="G5912" s="9">
        <v>17823.2</v>
      </c>
      <c r="H5912" s="61">
        <v>11116.8</v>
      </c>
      <c r="I5912" s="9">
        <v>1199.4000000000001</v>
      </c>
      <c r="J5912" s="9">
        <v>1611.5</v>
      </c>
      <c r="K5912" s="9">
        <v>4563.2</v>
      </c>
      <c r="L5912" s="16">
        <v>6936</v>
      </c>
      <c r="M5912" s="16">
        <v>1738</v>
      </c>
      <c r="O5912" s="11">
        <f t="shared" si="1173"/>
        <v>81785.399999999994</v>
      </c>
      <c r="P5912" s="11">
        <v>0</v>
      </c>
      <c r="Q5912" s="11">
        <f t="shared" si="1174"/>
        <v>4563.2</v>
      </c>
      <c r="S5912" s="11">
        <f t="shared" si="1175"/>
        <v>81785.399999999994</v>
      </c>
      <c r="T5912" s="11">
        <f t="shared" si="1176"/>
        <v>81785.399999999994</v>
      </c>
      <c r="U5912" s="11">
        <f t="shared" si="1177"/>
        <v>20265.099999999991</v>
      </c>
      <c r="V5912" s="11">
        <f t="shared" si="1178"/>
        <v>73111.399999999994</v>
      </c>
      <c r="W5912" s="12">
        <f t="shared" si="1179"/>
        <v>0.89394195051928582</v>
      </c>
      <c r="X5912" s="11">
        <f t="shared" si="1180"/>
        <v>8674</v>
      </c>
      <c r="Y5912" s="12">
        <f t="shared" si="1181"/>
        <v>0.10605804948071416</v>
      </c>
      <c r="AC5912" s="9"/>
      <c r="AE5912" s="61"/>
      <c r="AG5912" s="61"/>
      <c r="AH5912" s="61"/>
      <c r="AI5912" s="61"/>
      <c r="AJ5912" s="61"/>
      <c r="AL5912" s="60"/>
    </row>
    <row r="5913" spans="1:38">
      <c r="A5913" s="1">
        <v>40610</v>
      </c>
      <c r="B5913" s="7" t="s">
        <v>59</v>
      </c>
      <c r="C5913" s="8" t="str">
        <f t="shared" si="1182"/>
        <v>Tue</v>
      </c>
      <c r="E5913" s="10">
        <v>23</v>
      </c>
      <c r="F5913" s="9">
        <v>35011.5</v>
      </c>
      <c r="G5913" s="9">
        <v>16951.5</v>
      </c>
      <c r="H5913" s="61">
        <v>10511.9</v>
      </c>
      <c r="I5913" s="9">
        <v>947.7</v>
      </c>
      <c r="J5913" s="9">
        <v>1161.0999999999999</v>
      </c>
      <c r="K5913" s="9">
        <v>3917</v>
      </c>
      <c r="L5913" s="16">
        <v>4375</v>
      </c>
      <c r="M5913" s="16">
        <v>1355</v>
      </c>
      <c r="O5913" s="11">
        <f t="shared" si="1173"/>
        <v>74230.7</v>
      </c>
      <c r="P5913" s="11">
        <v>0</v>
      </c>
      <c r="Q5913" s="11">
        <f t="shared" si="1174"/>
        <v>3917</v>
      </c>
      <c r="S5913" s="11">
        <f t="shared" si="1175"/>
        <v>74230.7</v>
      </c>
      <c r="T5913" s="11">
        <f t="shared" si="1176"/>
        <v>74230.7</v>
      </c>
      <c r="U5913" s="11">
        <f t="shared" si="1177"/>
        <v>-7554.6999999999971</v>
      </c>
      <c r="V5913" s="11">
        <f t="shared" si="1178"/>
        <v>68500.7</v>
      </c>
      <c r="W5913" s="12">
        <f t="shared" si="1179"/>
        <v>0.92280821816310499</v>
      </c>
      <c r="X5913" s="11">
        <f t="shared" si="1180"/>
        <v>5730</v>
      </c>
      <c r="Y5913" s="12">
        <f t="shared" si="1181"/>
        <v>7.7191781836894985E-2</v>
      </c>
      <c r="AC5913" s="9"/>
      <c r="AE5913" s="61"/>
      <c r="AG5913" s="61"/>
      <c r="AH5913" s="61"/>
      <c r="AI5913" s="61"/>
      <c r="AJ5913" s="61"/>
      <c r="AL5913" s="60"/>
    </row>
    <row r="5914" spans="1:38">
      <c r="A5914" s="1">
        <v>40611</v>
      </c>
      <c r="B5914" s="7" t="s">
        <v>59</v>
      </c>
      <c r="C5914" s="8" t="str">
        <f t="shared" si="1182"/>
        <v>Wed</v>
      </c>
      <c r="E5914" s="10">
        <v>20</v>
      </c>
      <c r="F5914" s="9">
        <v>31431.8</v>
      </c>
      <c r="G5914" s="9">
        <v>15767.1</v>
      </c>
      <c r="H5914" s="61">
        <v>8877.4</v>
      </c>
      <c r="I5914" s="9">
        <v>741.4</v>
      </c>
      <c r="J5914" s="9">
        <v>478.6</v>
      </c>
      <c r="K5914" s="9">
        <v>3375.8</v>
      </c>
      <c r="L5914" s="16">
        <v>4371</v>
      </c>
      <c r="M5914" s="16">
        <v>1344</v>
      </c>
      <c r="O5914" s="11">
        <f t="shared" si="1173"/>
        <v>66387.100000000006</v>
      </c>
      <c r="P5914" s="11">
        <v>0</v>
      </c>
      <c r="Q5914" s="11">
        <f t="shared" si="1174"/>
        <v>3375.8</v>
      </c>
      <c r="S5914" s="11">
        <f t="shared" si="1175"/>
        <v>66387.100000000006</v>
      </c>
      <c r="T5914" s="11">
        <f t="shared" si="1176"/>
        <v>66387.100000000006</v>
      </c>
      <c r="U5914" s="11">
        <f t="shared" si="1177"/>
        <v>-7843.5999999999913</v>
      </c>
      <c r="V5914" s="11">
        <f t="shared" si="1178"/>
        <v>60672.100000000006</v>
      </c>
      <c r="W5914" s="12">
        <f t="shared" si="1179"/>
        <v>0.91391399835208953</v>
      </c>
      <c r="X5914" s="11">
        <f t="shared" si="1180"/>
        <v>5715</v>
      </c>
      <c r="Y5914" s="12">
        <f t="shared" si="1181"/>
        <v>8.6086001647910498E-2</v>
      </c>
      <c r="AC5914" s="9"/>
      <c r="AE5914" s="61"/>
      <c r="AG5914" s="61"/>
      <c r="AH5914" s="61"/>
      <c r="AI5914" s="61"/>
      <c r="AJ5914" s="61"/>
      <c r="AL5914" s="60"/>
    </row>
    <row r="5915" spans="1:38">
      <c r="A5915" s="1">
        <v>40612</v>
      </c>
      <c r="B5915" s="7" t="s">
        <v>59</v>
      </c>
      <c r="C5915" s="8" t="str">
        <f t="shared" si="1182"/>
        <v>Thur</v>
      </c>
      <c r="E5915" s="10">
        <v>9</v>
      </c>
      <c r="F5915" s="9">
        <v>27639.200000000001</v>
      </c>
      <c r="G5915" s="9">
        <v>14752.5</v>
      </c>
      <c r="H5915" s="61">
        <v>8444.7000000000007</v>
      </c>
      <c r="I5915" s="9">
        <v>795.3</v>
      </c>
      <c r="J5915" s="9">
        <v>487.2</v>
      </c>
      <c r="K5915" s="9">
        <v>1094.5</v>
      </c>
      <c r="L5915" s="16">
        <v>1734</v>
      </c>
      <c r="M5915" s="16">
        <v>1278</v>
      </c>
      <c r="O5915" s="11">
        <f t="shared" si="1173"/>
        <v>56225.399999999994</v>
      </c>
      <c r="P5915" s="11">
        <v>0</v>
      </c>
      <c r="Q5915" s="11">
        <f t="shared" si="1174"/>
        <v>1094.5</v>
      </c>
      <c r="S5915" s="11">
        <f t="shared" si="1175"/>
        <v>56225.399999999994</v>
      </c>
      <c r="T5915" s="11">
        <f t="shared" si="1176"/>
        <v>56225.399999999994</v>
      </c>
      <c r="U5915" s="11">
        <f t="shared" si="1177"/>
        <v>-10161.700000000012</v>
      </c>
      <c r="V5915" s="11">
        <f t="shared" si="1178"/>
        <v>53213.399999999994</v>
      </c>
      <c r="W5915" s="12">
        <f t="shared" si="1179"/>
        <v>0.94642990534527094</v>
      </c>
      <c r="X5915" s="11">
        <f t="shared" si="1180"/>
        <v>3012</v>
      </c>
      <c r="Y5915" s="12">
        <f t="shared" si="1181"/>
        <v>5.3570094654729006E-2</v>
      </c>
      <c r="AC5915" s="9"/>
      <c r="AE5915" s="61"/>
      <c r="AG5915" s="61"/>
      <c r="AH5915" s="61"/>
      <c r="AI5915" s="61"/>
      <c r="AJ5915" s="61"/>
      <c r="AL5915" s="60"/>
    </row>
    <row r="5916" spans="1:38">
      <c r="A5916" s="1">
        <v>40613</v>
      </c>
      <c r="B5916" s="7" t="s">
        <v>59</v>
      </c>
      <c r="C5916" s="8" t="str">
        <f t="shared" si="1182"/>
        <v>Fri</v>
      </c>
      <c r="E5916" s="10">
        <v>19</v>
      </c>
      <c r="F5916" s="9">
        <v>37367.800000000003</v>
      </c>
      <c r="G5916" s="9">
        <v>17198.5</v>
      </c>
      <c r="H5916" s="61">
        <v>10749.8</v>
      </c>
      <c r="I5916" s="9">
        <v>980.9</v>
      </c>
      <c r="J5916" s="9">
        <v>1574.3</v>
      </c>
      <c r="K5916" s="9">
        <v>4887.6000000000004</v>
      </c>
      <c r="L5916" s="16">
        <v>5220</v>
      </c>
      <c r="M5916" s="16">
        <v>1209</v>
      </c>
      <c r="O5916" s="11">
        <f t="shared" si="1173"/>
        <v>79187.900000000009</v>
      </c>
      <c r="P5916" s="11">
        <v>0</v>
      </c>
      <c r="Q5916" s="11">
        <f t="shared" si="1174"/>
        <v>4887.6000000000004</v>
      </c>
      <c r="S5916" s="11">
        <f t="shared" si="1175"/>
        <v>79187.900000000009</v>
      </c>
      <c r="T5916" s="11">
        <f t="shared" si="1176"/>
        <v>79187.900000000009</v>
      </c>
      <c r="U5916" s="11">
        <f t="shared" si="1177"/>
        <v>22962.500000000015</v>
      </c>
      <c r="V5916" s="11">
        <f t="shared" si="1178"/>
        <v>72758.900000000009</v>
      </c>
      <c r="W5916" s="12">
        <f t="shared" si="1179"/>
        <v>0.91881335406040565</v>
      </c>
      <c r="X5916" s="11">
        <f t="shared" si="1180"/>
        <v>6429</v>
      </c>
      <c r="Y5916" s="12">
        <f t="shared" si="1181"/>
        <v>8.1186645939594293E-2</v>
      </c>
      <c r="AC5916" s="9"/>
      <c r="AE5916" s="61"/>
      <c r="AG5916" s="61"/>
      <c r="AH5916" s="61"/>
      <c r="AI5916" s="61"/>
      <c r="AJ5916" s="61"/>
      <c r="AL5916" s="60"/>
    </row>
    <row r="5917" spans="1:38">
      <c r="A5917" s="1">
        <v>40614</v>
      </c>
      <c r="B5917" s="7" t="s">
        <v>59</v>
      </c>
      <c r="C5917" s="8" t="str">
        <f t="shared" si="1182"/>
        <v>Sat</v>
      </c>
      <c r="E5917" s="10">
        <v>16</v>
      </c>
      <c r="F5917" s="9">
        <v>22607.200000000001</v>
      </c>
      <c r="G5917" s="9">
        <v>12359.9</v>
      </c>
      <c r="H5917" s="61">
        <v>6683.3</v>
      </c>
      <c r="I5917" s="9">
        <v>733.2</v>
      </c>
      <c r="J5917" s="9">
        <v>205</v>
      </c>
      <c r="K5917" s="9">
        <v>2958.1</v>
      </c>
      <c r="L5917" s="16">
        <v>390</v>
      </c>
      <c r="M5917" s="16">
        <v>1066</v>
      </c>
      <c r="O5917" s="11">
        <f t="shared" si="1173"/>
        <v>47002.7</v>
      </c>
      <c r="P5917" s="11">
        <v>0</v>
      </c>
      <c r="Q5917" s="11">
        <f t="shared" si="1174"/>
        <v>2958.1</v>
      </c>
      <c r="S5917" s="11">
        <f t="shared" si="1175"/>
        <v>47002.7</v>
      </c>
      <c r="T5917" s="11">
        <f t="shared" si="1176"/>
        <v>47002.7</v>
      </c>
      <c r="U5917" s="11">
        <f t="shared" si="1177"/>
        <v>-32185.200000000012</v>
      </c>
      <c r="V5917" s="11">
        <f t="shared" si="1178"/>
        <v>45546.7</v>
      </c>
      <c r="W5917" s="12">
        <f t="shared" si="1179"/>
        <v>0.96902305612230788</v>
      </c>
      <c r="X5917" s="11">
        <f t="shared" si="1180"/>
        <v>1456</v>
      </c>
      <c r="Y5917" s="12">
        <f t="shared" si="1181"/>
        <v>3.0976943877692134E-2</v>
      </c>
      <c r="AC5917" s="9"/>
      <c r="AE5917" s="61"/>
      <c r="AG5917" s="61"/>
      <c r="AH5917" s="61"/>
      <c r="AI5917" s="61"/>
      <c r="AJ5917" s="61"/>
      <c r="AL5917" s="60"/>
    </row>
    <row r="5918" spans="1:38">
      <c r="A5918" s="1">
        <v>40615</v>
      </c>
      <c r="B5918" s="7" t="s">
        <v>59</v>
      </c>
      <c r="C5918" s="8" t="str">
        <f t="shared" si="1182"/>
        <v>Sun</v>
      </c>
      <c r="E5918" s="10">
        <v>4</v>
      </c>
      <c r="F5918" s="9">
        <v>21290.1</v>
      </c>
      <c r="G5918" s="9">
        <v>12992.3</v>
      </c>
      <c r="H5918" s="61">
        <v>7155.8</v>
      </c>
      <c r="I5918" s="9">
        <v>803.5</v>
      </c>
      <c r="J5918" s="9">
        <v>402.6</v>
      </c>
      <c r="K5918" s="9">
        <v>3243.3</v>
      </c>
      <c r="L5918" s="16">
        <v>1440</v>
      </c>
      <c r="M5918" s="16">
        <v>1095</v>
      </c>
      <c r="O5918" s="11">
        <f t="shared" si="1173"/>
        <v>48422.6</v>
      </c>
      <c r="P5918" s="11">
        <v>0</v>
      </c>
      <c r="Q5918" s="11">
        <f t="shared" si="1174"/>
        <v>3243.3</v>
      </c>
      <c r="S5918" s="11">
        <f t="shared" si="1175"/>
        <v>48422.6</v>
      </c>
      <c r="T5918" s="11">
        <f t="shared" si="1176"/>
        <v>48422.6</v>
      </c>
      <c r="U5918" s="11">
        <f t="shared" si="1177"/>
        <v>1419.9000000000015</v>
      </c>
      <c r="V5918" s="11">
        <f t="shared" si="1178"/>
        <v>45887.6</v>
      </c>
      <c r="W5918" s="12">
        <f t="shared" si="1179"/>
        <v>0.94764841210509143</v>
      </c>
      <c r="X5918" s="11">
        <f t="shared" si="1180"/>
        <v>2535</v>
      </c>
      <c r="Y5918" s="12">
        <f t="shared" si="1181"/>
        <v>5.2351587894908576E-2</v>
      </c>
      <c r="AC5918" s="9"/>
      <c r="AE5918" s="61"/>
      <c r="AG5918" s="61"/>
      <c r="AH5918" s="61"/>
      <c r="AI5918" s="61"/>
      <c r="AJ5918" s="61"/>
      <c r="AL5918" s="60"/>
    </row>
    <row r="5919" spans="1:38">
      <c r="A5919" s="1">
        <v>40616</v>
      </c>
      <c r="B5919" s="7" t="s">
        <v>59</v>
      </c>
      <c r="C5919" s="8" t="str">
        <f t="shared" si="1182"/>
        <v>Mon</v>
      </c>
      <c r="E5919" s="10">
        <v>19</v>
      </c>
      <c r="F5919" s="9">
        <v>33461.800000000003</v>
      </c>
      <c r="G5919" s="9">
        <v>16156</v>
      </c>
      <c r="H5919" s="61">
        <v>9519.2999999999993</v>
      </c>
      <c r="I5919" s="9">
        <v>798.3</v>
      </c>
      <c r="J5919" s="9">
        <v>875.4</v>
      </c>
      <c r="K5919" s="9">
        <v>3740.3</v>
      </c>
      <c r="L5919" s="16">
        <v>2528</v>
      </c>
      <c r="M5919" s="16">
        <v>1386</v>
      </c>
      <c r="O5919" s="11">
        <f t="shared" si="1173"/>
        <v>68465.100000000006</v>
      </c>
      <c r="P5919" s="11">
        <v>0</v>
      </c>
      <c r="Q5919" s="11">
        <f t="shared" si="1174"/>
        <v>3740.3</v>
      </c>
      <c r="S5919" s="11">
        <f t="shared" si="1175"/>
        <v>68465.100000000006</v>
      </c>
      <c r="T5919" s="11">
        <f t="shared" si="1176"/>
        <v>68465.100000000006</v>
      </c>
      <c r="U5919" s="11">
        <f t="shared" si="1177"/>
        <v>20042.500000000007</v>
      </c>
      <c r="V5919" s="11">
        <f t="shared" si="1178"/>
        <v>64551.100000000013</v>
      </c>
      <c r="W5919" s="12">
        <f t="shared" si="1179"/>
        <v>0.94283218749406639</v>
      </c>
      <c r="X5919" s="11">
        <f t="shared" si="1180"/>
        <v>3914</v>
      </c>
      <c r="Y5919" s="12">
        <f t="shared" si="1181"/>
        <v>5.7167812505933675E-2</v>
      </c>
      <c r="AC5919" s="9"/>
      <c r="AE5919" s="61"/>
      <c r="AG5919" s="61"/>
      <c r="AH5919" s="61"/>
      <c r="AI5919" s="61"/>
      <c r="AJ5919" s="61"/>
      <c r="AL5919" s="60"/>
    </row>
    <row r="5920" spans="1:38">
      <c r="A5920" s="1">
        <v>40617</v>
      </c>
      <c r="B5920" s="7" t="s">
        <v>59</v>
      </c>
      <c r="C5920" s="8" t="str">
        <f t="shared" si="1182"/>
        <v>Tue</v>
      </c>
      <c r="E5920" s="10">
        <v>20</v>
      </c>
      <c r="F5920" s="9">
        <v>33616.1</v>
      </c>
      <c r="G5920" s="9">
        <v>16395.400000000001</v>
      </c>
      <c r="H5920" s="61">
        <v>9528.2000000000007</v>
      </c>
      <c r="I5920" s="9">
        <v>769.5</v>
      </c>
      <c r="J5920" s="9">
        <v>817.6</v>
      </c>
      <c r="K5920" s="9">
        <v>3300.2</v>
      </c>
      <c r="L5920" s="16">
        <v>2485</v>
      </c>
      <c r="M5920" s="16">
        <v>1389</v>
      </c>
      <c r="O5920" s="11">
        <f t="shared" si="1173"/>
        <v>68301</v>
      </c>
      <c r="P5920" s="11">
        <v>0</v>
      </c>
      <c r="Q5920" s="11">
        <f t="shared" si="1174"/>
        <v>3300.2</v>
      </c>
      <c r="S5920" s="11">
        <f t="shared" si="1175"/>
        <v>68301</v>
      </c>
      <c r="T5920" s="11">
        <f t="shared" si="1176"/>
        <v>68301</v>
      </c>
      <c r="U5920" s="11">
        <f t="shared" si="1177"/>
        <v>-164.10000000000582</v>
      </c>
      <c r="V5920" s="11">
        <f t="shared" si="1178"/>
        <v>64426.999999999993</v>
      </c>
      <c r="W5920" s="12">
        <f t="shared" si="1179"/>
        <v>0.94328047905594348</v>
      </c>
      <c r="X5920" s="11">
        <f t="shared" si="1180"/>
        <v>3874</v>
      </c>
      <c r="Y5920" s="12">
        <f t="shared" si="1181"/>
        <v>5.6719520944056454E-2</v>
      </c>
      <c r="AC5920" s="9"/>
      <c r="AE5920" s="61"/>
      <c r="AG5920" s="61"/>
      <c r="AH5920" s="61"/>
      <c r="AI5920" s="61"/>
      <c r="AJ5920" s="61"/>
      <c r="AL5920" s="60"/>
    </row>
    <row r="5921" spans="1:38">
      <c r="A5921" s="1">
        <v>40618</v>
      </c>
      <c r="B5921" s="7" t="s">
        <v>59</v>
      </c>
      <c r="C5921" s="8" t="str">
        <f t="shared" si="1182"/>
        <v>Wed</v>
      </c>
      <c r="E5921" s="10">
        <v>11</v>
      </c>
      <c r="F5921" s="9">
        <v>25990.6</v>
      </c>
      <c r="G5921" s="9">
        <v>14316.6</v>
      </c>
      <c r="H5921" s="61">
        <v>7709.8</v>
      </c>
      <c r="I5921" s="9">
        <v>770.3</v>
      </c>
      <c r="J5921" s="9">
        <v>472.3</v>
      </c>
      <c r="K5921" s="9">
        <v>3197.8</v>
      </c>
      <c r="L5921" s="16">
        <v>1222</v>
      </c>
      <c r="M5921" s="16">
        <v>1430</v>
      </c>
      <c r="O5921" s="11">
        <f t="shared" si="1173"/>
        <v>55109.400000000009</v>
      </c>
      <c r="P5921" s="11">
        <v>0</v>
      </c>
      <c r="Q5921" s="11">
        <f t="shared" si="1174"/>
        <v>3197.8</v>
      </c>
      <c r="S5921" s="11">
        <f t="shared" si="1175"/>
        <v>55109.400000000009</v>
      </c>
      <c r="T5921" s="11">
        <f t="shared" si="1176"/>
        <v>55109.400000000009</v>
      </c>
      <c r="U5921" s="11">
        <f t="shared" si="1177"/>
        <v>-13191.599999999991</v>
      </c>
      <c r="V5921" s="11">
        <f t="shared" si="1178"/>
        <v>52457.400000000009</v>
      </c>
      <c r="W5921" s="12">
        <f t="shared" si="1179"/>
        <v>0.95187753813324039</v>
      </c>
      <c r="X5921" s="11">
        <f t="shared" si="1180"/>
        <v>2652</v>
      </c>
      <c r="Y5921" s="12">
        <f t="shared" si="1181"/>
        <v>4.8122461866759565E-2</v>
      </c>
      <c r="AC5921" s="9"/>
      <c r="AE5921" s="61"/>
      <c r="AG5921" s="61"/>
      <c r="AH5921" s="61"/>
      <c r="AI5921" s="61"/>
      <c r="AJ5921" s="61"/>
      <c r="AL5921" s="60"/>
    </row>
    <row r="5922" spans="1:38">
      <c r="A5922" s="1">
        <v>40619</v>
      </c>
      <c r="B5922" s="7" t="s">
        <v>59</v>
      </c>
      <c r="C5922" s="8" t="str">
        <f t="shared" si="1182"/>
        <v>Thur</v>
      </c>
      <c r="E5922" s="10">
        <v>11</v>
      </c>
      <c r="F5922" s="9">
        <v>17273</v>
      </c>
      <c r="G5922" s="9">
        <v>12331</v>
      </c>
      <c r="H5922" s="61">
        <v>7293.5</v>
      </c>
      <c r="I5922" s="9">
        <v>753.2</v>
      </c>
      <c r="J5922" s="9">
        <v>32.5</v>
      </c>
      <c r="K5922" s="9">
        <v>3044.2</v>
      </c>
      <c r="L5922" s="16">
        <v>0</v>
      </c>
      <c r="M5922" s="16">
        <v>0</v>
      </c>
      <c r="O5922" s="11">
        <f t="shared" si="1173"/>
        <v>40727.399999999994</v>
      </c>
      <c r="P5922" s="11">
        <v>0</v>
      </c>
      <c r="Q5922" s="11">
        <f t="shared" si="1174"/>
        <v>3044.2</v>
      </c>
      <c r="S5922" s="11">
        <f t="shared" si="1175"/>
        <v>40727.399999999994</v>
      </c>
      <c r="T5922" s="11">
        <f t="shared" si="1176"/>
        <v>40727.399999999994</v>
      </c>
      <c r="U5922" s="11">
        <f t="shared" si="1177"/>
        <v>-14382.000000000015</v>
      </c>
      <c r="V5922" s="11">
        <f t="shared" si="1178"/>
        <v>40727.399999999994</v>
      </c>
      <c r="W5922" s="12">
        <f t="shared" si="1179"/>
        <v>1</v>
      </c>
      <c r="X5922" s="11">
        <f t="shared" si="1180"/>
        <v>0</v>
      </c>
      <c r="Y5922" s="12">
        <f t="shared" si="1181"/>
        <v>0</v>
      </c>
      <c r="AC5922" s="9"/>
      <c r="AE5922" s="61"/>
      <c r="AG5922" s="61"/>
      <c r="AH5922" s="61"/>
      <c r="AI5922" s="61"/>
      <c r="AJ5922" s="61"/>
      <c r="AL5922" s="60"/>
    </row>
    <row r="5923" spans="1:38">
      <c r="A5923" s="1">
        <v>40620</v>
      </c>
      <c r="B5923" s="7" t="s">
        <v>59</v>
      </c>
      <c r="C5923" s="8" t="str">
        <f t="shared" si="1182"/>
        <v>Fri</v>
      </c>
      <c r="E5923" s="10">
        <v>0</v>
      </c>
      <c r="F5923" s="9">
        <v>10186.200000000001</v>
      </c>
      <c r="G5923" s="9">
        <v>9104.1</v>
      </c>
      <c r="H5923" s="61">
        <v>3984.5</v>
      </c>
      <c r="I5923" s="9">
        <v>742.9</v>
      </c>
      <c r="J5923" s="9">
        <v>0</v>
      </c>
      <c r="K5923" s="9">
        <v>2599.1999999999998</v>
      </c>
      <c r="L5923" s="16">
        <v>0</v>
      </c>
      <c r="M5923" s="16">
        <v>0</v>
      </c>
      <c r="O5923" s="11">
        <f t="shared" si="1173"/>
        <v>26616.900000000005</v>
      </c>
      <c r="P5923" s="11">
        <v>0</v>
      </c>
      <c r="Q5923" s="11">
        <f t="shared" si="1174"/>
        <v>2599.1999999999998</v>
      </c>
      <c r="S5923" s="11">
        <f t="shared" si="1175"/>
        <v>26616.900000000005</v>
      </c>
      <c r="T5923" s="11">
        <f t="shared" si="1176"/>
        <v>26616.900000000005</v>
      </c>
      <c r="U5923" s="11">
        <f t="shared" si="1177"/>
        <v>-14110.499999999989</v>
      </c>
      <c r="V5923" s="11">
        <f t="shared" si="1178"/>
        <v>26616.900000000005</v>
      </c>
      <c r="W5923" s="12">
        <f t="shared" si="1179"/>
        <v>1</v>
      </c>
      <c r="X5923" s="11">
        <f t="shared" si="1180"/>
        <v>0</v>
      </c>
      <c r="Y5923" s="12">
        <f t="shared" si="1181"/>
        <v>0</v>
      </c>
      <c r="AC5923" s="9"/>
      <c r="AE5923" s="61"/>
      <c r="AG5923" s="61"/>
      <c r="AH5923" s="61"/>
      <c r="AI5923" s="61"/>
      <c r="AJ5923" s="61"/>
      <c r="AL5923" s="60"/>
    </row>
    <row r="5924" spans="1:38">
      <c r="A5924" s="1">
        <v>40621</v>
      </c>
      <c r="B5924" s="7" t="s">
        <v>59</v>
      </c>
      <c r="C5924" s="8" t="str">
        <f t="shared" si="1182"/>
        <v>Sat</v>
      </c>
      <c r="E5924" s="10">
        <v>8</v>
      </c>
      <c r="F5924" s="9">
        <v>16186.1</v>
      </c>
      <c r="G5924" s="9">
        <v>11309.7</v>
      </c>
      <c r="H5924" s="61">
        <v>6480.9</v>
      </c>
      <c r="I5924" s="9">
        <v>739.5</v>
      </c>
      <c r="J5924" s="9">
        <v>152.5</v>
      </c>
      <c r="K5924" s="9">
        <v>3205.9</v>
      </c>
      <c r="L5924" s="16">
        <v>0</v>
      </c>
      <c r="M5924" s="16">
        <v>0</v>
      </c>
      <c r="O5924" s="11">
        <f t="shared" si="1173"/>
        <v>38074.600000000006</v>
      </c>
      <c r="P5924" s="11">
        <v>0</v>
      </c>
      <c r="Q5924" s="11">
        <f t="shared" si="1174"/>
        <v>3205.9</v>
      </c>
      <c r="S5924" s="11">
        <f t="shared" si="1175"/>
        <v>38074.600000000006</v>
      </c>
      <c r="T5924" s="11">
        <f t="shared" si="1176"/>
        <v>38074.600000000006</v>
      </c>
      <c r="U5924" s="11">
        <f t="shared" si="1177"/>
        <v>11457.7</v>
      </c>
      <c r="V5924" s="11">
        <f t="shared" si="1178"/>
        <v>38074.600000000006</v>
      </c>
      <c r="W5924" s="12">
        <f t="shared" si="1179"/>
        <v>1</v>
      </c>
      <c r="X5924" s="11">
        <f t="shared" si="1180"/>
        <v>0</v>
      </c>
      <c r="Y5924" s="12">
        <f t="shared" si="1181"/>
        <v>0</v>
      </c>
      <c r="AC5924" s="9"/>
      <c r="AE5924" s="61"/>
      <c r="AG5924" s="61"/>
      <c r="AH5924" s="61"/>
      <c r="AI5924" s="61"/>
      <c r="AJ5924" s="61"/>
      <c r="AL5924" s="60"/>
    </row>
    <row r="5925" spans="1:38">
      <c r="A5925" s="1">
        <v>40622</v>
      </c>
      <c r="B5925" s="7" t="s">
        <v>59</v>
      </c>
      <c r="C5925" s="8" t="str">
        <f t="shared" si="1182"/>
        <v>Sun</v>
      </c>
      <c r="E5925" s="10">
        <v>17</v>
      </c>
      <c r="F5925" s="9">
        <v>25805.200000000001</v>
      </c>
      <c r="G5925" s="9">
        <v>13896.3</v>
      </c>
      <c r="H5925" s="61">
        <v>8800.2000000000007</v>
      </c>
      <c r="I5925" s="9">
        <v>705.2</v>
      </c>
      <c r="J5925" s="9">
        <v>351.7</v>
      </c>
      <c r="K5925" s="9">
        <v>3498.7</v>
      </c>
      <c r="L5925" s="16">
        <v>0</v>
      </c>
      <c r="M5925" s="16">
        <v>0</v>
      </c>
      <c r="O5925" s="11">
        <f t="shared" si="1173"/>
        <v>53057.299999999988</v>
      </c>
      <c r="P5925" s="11">
        <v>0</v>
      </c>
      <c r="Q5925" s="11">
        <f t="shared" si="1174"/>
        <v>3498.7</v>
      </c>
      <c r="S5925" s="11">
        <f t="shared" si="1175"/>
        <v>53057.299999999988</v>
      </c>
      <c r="T5925" s="11">
        <f t="shared" si="1176"/>
        <v>53057.299999999988</v>
      </c>
      <c r="U5925" s="11">
        <f t="shared" si="1177"/>
        <v>14982.699999999983</v>
      </c>
      <c r="V5925" s="11">
        <f t="shared" si="1178"/>
        <v>53057.299999999988</v>
      </c>
      <c r="W5925" s="12">
        <f t="shared" si="1179"/>
        <v>1</v>
      </c>
      <c r="X5925" s="11">
        <f t="shared" si="1180"/>
        <v>0</v>
      </c>
      <c r="Y5925" s="12">
        <f t="shared" si="1181"/>
        <v>0</v>
      </c>
      <c r="AC5925" s="9"/>
      <c r="AE5925" s="61"/>
      <c r="AG5925" s="61"/>
      <c r="AH5925" s="61"/>
      <c r="AI5925" s="61"/>
      <c r="AJ5925" s="61"/>
      <c r="AL5925" s="60"/>
    </row>
    <row r="5926" spans="1:38">
      <c r="A5926" s="1">
        <v>40623</v>
      </c>
      <c r="B5926" s="7" t="s">
        <v>59</v>
      </c>
      <c r="C5926" s="8" t="str">
        <f t="shared" si="1182"/>
        <v>Mon</v>
      </c>
      <c r="E5926" s="10">
        <v>4</v>
      </c>
      <c r="F5926" s="9">
        <v>13454.6</v>
      </c>
      <c r="G5926" s="9">
        <v>10718.5</v>
      </c>
      <c r="H5926" s="61">
        <v>5657</v>
      </c>
      <c r="I5926" s="9">
        <v>745.1</v>
      </c>
      <c r="J5926" s="9">
        <v>11.3</v>
      </c>
      <c r="K5926" s="9">
        <v>2905.6</v>
      </c>
      <c r="L5926" s="16">
        <v>0</v>
      </c>
      <c r="M5926" s="16">
        <v>0</v>
      </c>
      <c r="O5926" s="11">
        <f t="shared" si="1173"/>
        <v>33492.1</v>
      </c>
      <c r="P5926" s="11">
        <v>0</v>
      </c>
      <c r="Q5926" s="11">
        <f t="shared" si="1174"/>
        <v>2905.6</v>
      </c>
      <c r="S5926" s="11">
        <f t="shared" si="1175"/>
        <v>33492.1</v>
      </c>
      <c r="T5926" s="11">
        <f t="shared" si="1176"/>
        <v>33492.1</v>
      </c>
      <c r="U5926" s="11">
        <f t="shared" si="1177"/>
        <v>-19565.19999999999</v>
      </c>
      <c r="V5926" s="11">
        <f t="shared" si="1178"/>
        <v>33492.1</v>
      </c>
      <c r="W5926" s="12">
        <f t="shared" si="1179"/>
        <v>1</v>
      </c>
      <c r="X5926" s="11">
        <f t="shared" si="1180"/>
        <v>0</v>
      </c>
      <c r="Y5926" s="12">
        <f t="shared" si="1181"/>
        <v>0</v>
      </c>
      <c r="AC5926" s="9"/>
      <c r="AE5926" s="61"/>
      <c r="AG5926" s="61"/>
      <c r="AH5926" s="61"/>
      <c r="AI5926" s="61"/>
      <c r="AJ5926" s="61"/>
      <c r="AL5926" s="60"/>
    </row>
    <row r="5927" spans="1:38">
      <c r="A5927" s="1">
        <v>40624</v>
      </c>
      <c r="B5927" s="7" t="s">
        <v>59</v>
      </c>
      <c r="C5927" s="8" t="str">
        <f t="shared" si="1182"/>
        <v>Tue</v>
      </c>
      <c r="E5927" s="10">
        <v>4</v>
      </c>
      <c r="F5927" s="9">
        <v>14744.4</v>
      </c>
      <c r="G5927" s="9">
        <v>11462.6</v>
      </c>
      <c r="H5927" s="61">
        <v>6597.4</v>
      </c>
      <c r="I5927" s="9">
        <v>749.6</v>
      </c>
      <c r="J5927" s="9">
        <v>45.7</v>
      </c>
      <c r="K5927" s="9">
        <v>3064.3</v>
      </c>
      <c r="L5927" s="16">
        <v>0</v>
      </c>
      <c r="M5927" s="16">
        <v>0</v>
      </c>
      <c r="O5927" s="11">
        <f t="shared" si="1173"/>
        <v>36664</v>
      </c>
      <c r="P5927" s="11">
        <v>0</v>
      </c>
      <c r="Q5927" s="11">
        <f t="shared" si="1174"/>
        <v>3064.3</v>
      </c>
      <c r="S5927" s="11">
        <f t="shared" si="1175"/>
        <v>36664</v>
      </c>
      <c r="T5927" s="11">
        <f t="shared" si="1176"/>
        <v>36664</v>
      </c>
      <c r="U5927" s="11">
        <f t="shared" si="1177"/>
        <v>3171.9000000000015</v>
      </c>
      <c r="V5927" s="11">
        <f t="shared" si="1178"/>
        <v>36664</v>
      </c>
      <c r="W5927" s="12">
        <f t="shared" si="1179"/>
        <v>1</v>
      </c>
      <c r="X5927" s="11">
        <f t="shared" si="1180"/>
        <v>0</v>
      </c>
      <c r="Y5927" s="12">
        <f t="shared" si="1181"/>
        <v>0</v>
      </c>
      <c r="AC5927" s="9"/>
      <c r="AE5927" s="61"/>
      <c r="AG5927" s="61"/>
      <c r="AH5927" s="61"/>
      <c r="AI5927" s="61"/>
      <c r="AJ5927" s="61"/>
      <c r="AL5927" s="60"/>
    </row>
    <row r="5928" spans="1:38">
      <c r="A5928" s="1">
        <v>40625</v>
      </c>
      <c r="B5928" s="7" t="s">
        <v>59</v>
      </c>
      <c r="C5928" s="8" t="str">
        <f t="shared" si="1182"/>
        <v>Wed</v>
      </c>
      <c r="E5928" s="10">
        <v>7</v>
      </c>
      <c r="F5928" s="9">
        <v>16232.6</v>
      </c>
      <c r="G5928" s="9">
        <v>10969.2</v>
      </c>
      <c r="H5928" s="61">
        <v>6946.3</v>
      </c>
      <c r="I5928" s="9">
        <v>727.8</v>
      </c>
      <c r="J5928" s="9">
        <v>32.1</v>
      </c>
      <c r="K5928" s="9">
        <v>2850.7</v>
      </c>
      <c r="L5928" s="16">
        <v>0</v>
      </c>
      <c r="M5928" s="16">
        <v>0</v>
      </c>
      <c r="O5928" s="11">
        <f t="shared" si="1173"/>
        <v>37758.700000000004</v>
      </c>
      <c r="P5928" s="11">
        <v>0</v>
      </c>
      <c r="Q5928" s="11">
        <f t="shared" si="1174"/>
        <v>2850.7</v>
      </c>
      <c r="S5928" s="11">
        <f t="shared" si="1175"/>
        <v>37758.700000000004</v>
      </c>
      <c r="T5928" s="11">
        <f t="shared" si="1176"/>
        <v>37758.700000000004</v>
      </c>
      <c r="U5928" s="11">
        <f t="shared" si="1177"/>
        <v>1094.7000000000044</v>
      </c>
      <c r="V5928" s="11">
        <f t="shared" si="1178"/>
        <v>37758.700000000004</v>
      </c>
      <c r="W5928" s="12">
        <f t="shared" si="1179"/>
        <v>1</v>
      </c>
      <c r="X5928" s="11">
        <f t="shared" si="1180"/>
        <v>0</v>
      </c>
      <c r="Y5928" s="12">
        <f t="shared" si="1181"/>
        <v>0</v>
      </c>
      <c r="AC5928" s="9"/>
      <c r="AE5928" s="61"/>
      <c r="AG5928" s="61"/>
      <c r="AH5928" s="61"/>
      <c r="AI5928" s="61"/>
      <c r="AJ5928" s="61"/>
      <c r="AL5928" s="60"/>
    </row>
    <row r="5929" spans="1:38">
      <c r="A5929" s="1">
        <v>40626</v>
      </c>
      <c r="B5929" s="7" t="s">
        <v>59</v>
      </c>
      <c r="C5929" s="8" t="str">
        <f t="shared" si="1182"/>
        <v>Thur</v>
      </c>
      <c r="E5929" s="10">
        <v>16</v>
      </c>
      <c r="F5929" s="9">
        <v>28693.9</v>
      </c>
      <c r="G5929" s="9">
        <v>14472.4</v>
      </c>
      <c r="H5929" s="61">
        <v>9177</v>
      </c>
      <c r="I5929" s="9">
        <v>845.7</v>
      </c>
      <c r="J5929" s="9">
        <v>802.7</v>
      </c>
      <c r="K5929" s="9">
        <v>3699.7</v>
      </c>
      <c r="L5929" s="16">
        <v>4610</v>
      </c>
      <c r="M5929" s="16">
        <v>1252</v>
      </c>
      <c r="O5929" s="11">
        <f t="shared" si="1173"/>
        <v>63553.399999999994</v>
      </c>
      <c r="P5929" s="11">
        <v>0</v>
      </c>
      <c r="Q5929" s="11">
        <f t="shared" si="1174"/>
        <v>3699.7</v>
      </c>
      <c r="S5929" s="11">
        <f t="shared" si="1175"/>
        <v>63553.399999999994</v>
      </c>
      <c r="T5929" s="11">
        <f t="shared" si="1176"/>
        <v>63553.399999999994</v>
      </c>
      <c r="U5929" s="11">
        <f t="shared" si="1177"/>
        <v>25794.69999999999</v>
      </c>
      <c r="V5929" s="11">
        <f t="shared" si="1178"/>
        <v>57691.399999999994</v>
      </c>
      <c r="W5929" s="12">
        <f t="shared" si="1179"/>
        <v>0.90776260593453695</v>
      </c>
      <c r="X5929" s="11">
        <f t="shared" si="1180"/>
        <v>5862</v>
      </c>
      <c r="Y5929" s="12">
        <f t="shared" si="1181"/>
        <v>9.2237394065463066E-2</v>
      </c>
      <c r="AC5929" s="9"/>
      <c r="AE5929" s="61"/>
      <c r="AG5929" s="61"/>
      <c r="AH5929" s="61"/>
      <c r="AI5929" s="61"/>
      <c r="AJ5929" s="61"/>
      <c r="AL5929" s="60"/>
    </row>
    <row r="5930" spans="1:38">
      <c r="A5930" s="1">
        <v>40627</v>
      </c>
      <c r="B5930" s="7" t="s">
        <v>59</v>
      </c>
      <c r="C5930" s="8" t="str">
        <f t="shared" si="1182"/>
        <v>Fri</v>
      </c>
      <c r="E5930" s="10">
        <v>22</v>
      </c>
      <c r="F5930" s="9">
        <v>25636.1</v>
      </c>
      <c r="G5930" s="9">
        <v>14265.6</v>
      </c>
      <c r="H5930" s="61">
        <v>8877.2999999999993</v>
      </c>
      <c r="I5930" s="9">
        <v>778.9</v>
      </c>
      <c r="J5930" s="9">
        <v>754.6</v>
      </c>
      <c r="K5930" s="9">
        <v>3602.4</v>
      </c>
      <c r="L5930" s="16">
        <v>7789</v>
      </c>
      <c r="M5930" s="16">
        <v>1310</v>
      </c>
      <c r="O5930" s="11">
        <f t="shared" si="1173"/>
        <v>63013.9</v>
      </c>
      <c r="P5930" s="11">
        <v>0</v>
      </c>
      <c r="Q5930" s="11">
        <f t="shared" si="1174"/>
        <v>3602.4</v>
      </c>
      <c r="S5930" s="11">
        <f t="shared" si="1175"/>
        <v>63013.9</v>
      </c>
      <c r="T5930" s="11">
        <f t="shared" si="1176"/>
        <v>63013.9</v>
      </c>
      <c r="U5930" s="11">
        <f t="shared" si="1177"/>
        <v>-539.49999999999272</v>
      </c>
      <c r="V5930" s="11">
        <f t="shared" si="1178"/>
        <v>53914.9</v>
      </c>
      <c r="W5930" s="12">
        <f t="shared" si="1179"/>
        <v>0.85560328752862469</v>
      </c>
      <c r="X5930" s="11">
        <f t="shared" si="1180"/>
        <v>9099</v>
      </c>
      <c r="Y5930" s="12">
        <f t="shared" si="1181"/>
        <v>0.14439671247137537</v>
      </c>
      <c r="AC5930" s="9"/>
      <c r="AE5930" s="61"/>
      <c r="AG5930" s="61"/>
      <c r="AH5930" s="61"/>
      <c r="AI5930" s="61"/>
      <c r="AJ5930" s="61"/>
      <c r="AL5930" s="60"/>
    </row>
    <row r="5931" spans="1:38">
      <c r="A5931" s="1">
        <v>40628</v>
      </c>
      <c r="B5931" s="7" t="s">
        <v>59</v>
      </c>
      <c r="C5931" s="8" t="str">
        <f t="shared" si="1182"/>
        <v>Sat</v>
      </c>
      <c r="E5931" s="10">
        <v>21</v>
      </c>
      <c r="F5931" s="9">
        <v>28447.200000000001</v>
      </c>
      <c r="G5931" s="9">
        <v>15177.1</v>
      </c>
      <c r="H5931" s="61">
        <v>9557.2000000000007</v>
      </c>
      <c r="I5931" s="9">
        <v>953.3</v>
      </c>
      <c r="J5931" s="9">
        <v>1498.5</v>
      </c>
      <c r="K5931" s="9">
        <v>3902.5</v>
      </c>
      <c r="L5931" s="16">
        <v>11291</v>
      </c>
      <c r="M5931" s="16">
        <v>1281</v>
      </c>
      <c r="O5931" s="11">
        <f t="shared" si="1173"/>
        <v>72107.8</v>
      </c>
      <c r="P5931" s="11">
        <v>0</v>
      </c>
      <c r="Q5931" s="11">
        <f t="shared" si="1174"/>
        <v>3902.5</v>
      </c>
      <c r="S5931" s="11">
        <f t="shared" si="1175"/>
        <v>72107.8</v>
      </c>
      <c r="T5931" s="11">
        <f t="shared" si="1176"/>
        <v>72107.8</v>
      </c>
      <c r="U5931" s="11">
        <f t="shared" si="1177"/>
        <v>9093.9000000000015</v>
      </c>
      <c r="V5931" s="11">
        <f t="shared" si="1178"/>
        <v>59535.8</v>
      </c>
      <c r="W5931" s="12">
        <f t="shared" si="1179"/>
        <v>0.82564992968860518</v>
      </c>
      <c r="X5931" s="11">
        <f t="shared" si="1180"/>
        <v>12572</v>
      </c>
      <c r="Y5931" s="12">
        <f t="shared" si="1181"/>
        <v>0.17435007031139488</v>
      </c>
      <c r="AC5931" s="9"/>
      <c r="AE5931" s="61"/>
      <c r="AG5931" s="61"/>
      <c r="AH5931" s="61"/>
      <c r="AI5931" s="61"/>
      <c r="AJ5931" s="61"/>
      <c r="AL5931" s="60"/>
    </row>
    <row r="5932" spans="1:38">
      <c r="A5932" s="1">
        <v>40629</v>
      </c>
      <c r="B5932" s="7" t="s">
        <v>59</v>
      </c>
      <c r="C5932" s="8" t="str">
        <f t="shared" si="1182"/>
        <v>Sun</v>
      </c>
      <c r="E5932" s="10">
        <v>28</v>
      </c>
      <c r="F5932" s="9">
        <v>37173</v>
      </c>
      <c r="G5932" s="9">
        <v>17539.900000000001</v>
      </c>
      <c r="H5932" s="61">
        <v>12252.6</v>
      </c>
      <c r="I5932" s="9">
        <v>1860</v>
      </c>
      <c r="J5932" s="9">
        <v>2844.6</v>
      </c>
      <c r="K5932" s="9">
        <v>5810.4</v>
      </c>
      <c r="L5932" s="16">
        <v>16609</v>
      </c>
      <c r="M5932" s="16">
        <v>1173</v>
      </c>
      <c r="O5932" s="11">
        <f t="shared" si="1173"/>
        <v>95262.5</v>
      </c>
      <c r="P5932" s="11">
        <v>0</v>
      </c>
      <c r="Q5932" s="11">
        <f t="shared" si="1174"/>
        <v>5810.4</v>
      </c>
      <c r="S5932" s="11">
        <f t="shared" si="1175"/>
        <v>95262.5</v>
      </c>
      <c r="T5932" s="11">
        <f t="shared" si="1176"/>
        <v>95262.5</v>
      </c>
      <c r="U5932" s="11">
        <f t="shared" si="1177"/>
        <v>23154.699999999997</v>
      </c>
      <c r="V5932" s="11">
        <f t="shared" si="1178"/>
        <v>77480.5</v>
      </c>
      <c r="W5932" s="12">
        <f t="shared" si="1179"/>
        <v>0.81333683243668808</v>
      </c>
      <c r="X5932" s="11">
        <f t="shared" si="1180"/>
        <v>17782</v>
      </c>
      <c r="Y5932" s="12">
        <f t="shared" si="1181"/>
        <v>0.18666316756331189</v>
      </c>
      <c r="AC5932" s="9"/>
      <c r="AE5932" s="61"/>
      <c r="AG5932" s="61"/>
      <c r="AH5932" s="61"/>
      <c r="AI5932" s="61"/>
      <c r="AJ5932" s="61"/>
      <c r="AL5932" s="60"/>
    </row>
    <row r="5933" spans="1:38">
      <c r="A5933" s="1">
        <v>40630</v>
      </c>
      <c r="B5933" s="7" t="s">
        <v>59</v>
      </c>
      <c r="C5933" s="8" t="str">
        <f t="shared" si="1182"/>
        <v>Mon</v>
      </c>
      <c r="E5933" s="10">
        <v>23</v>
      </c>
      <c r="F5933" s="9">
        <v>34323</v>
      </c>
      <c r="G5933" s="9">
        <v>17623.099999999999</v>
      </c>
      <c r="H5933" s="61">
        <v>12131.5</v>
      </c>
      <c r="I5933" s="9">
        <v>1510.6</v>
      </c>
      <c r="J5933" s="9">
        <v>2172.1</v>
      </c>
      <c r="K5933" s="9">
        <v>5579.6</v>
      </c>
      <c r="L5933" s="16">
        <v>16397</v>
      </c>
      <c r="M5933" s="16">
        <v>1229</v>
      </c>
      <c r="O5933" s="11">
        <f t="shared" si="1173"/>
        <v>90965.900000000009</v>
      </c>
      <c r="P5933" s="11">
        <v>0</v>
      </c>
      <c r="Q5933" s="11">
        <f t="shared" si="1174"/>
        <v>5579.6</v>
      </c>
      <c r="S5933" s="11">
        <f t="shared" si="1175"/>
        <v>90965.900000000009</v>
      </c>
      <c r="T5933" s="11">
        <f t="shared" si="1176"/>
        <v>90965.900000000009</v>
      </c>
      <c r="U5933" s="11">
        <f t="shared" si="1177"/>
        <v>-4296.5999999999913</v>
      </c>
      <c r="V5933" s="11">
        <f t="shared" si="1178"/>
        <v>73339.900000000009</v>
      </c>
      <c r="W5933" s="12">
        <f t="shared" si="1179"/>
        <v>0.80623508369619823</v>
      </c>
      <c r="X5933" s="11">
        <f t="shared" si="1180"/>
        <v>17626</v>
      </c>
      <c r="Y5933" s="12">
        <f t="shared" si="1181"/>
        <v>0.19376491630380174</v>
      </c>
      <c r="AC5933" s="9"/>
      <c r="AE5933" s="61"/>
      <c r="AG5933" s="61"/>
      <c r="AH5933" s="61"/>
      <c r="AI5933" s="61"/>
      <c r="AJ5933" s="61"/>
      <c r="AL5933" s="60"/>
    </row>
    <row r="5934" spans="1:38">
      <c r="A5934" s="1">
        <v>40631</v>
      </c>
      <c r="B5934" s="7" t="s">
        <v>59</v>
      </c>
      <c r="C5934" s="8" t="str">
        <f t="shared" si="1182"/>
        <v>Tue</v>
      </c>
      <c r="E5934" s="10">
        <v>21</v>
      </c>
      <c r="F5934" s="9">
        <v>24865.5</v>
      </c>
      <c r="G5934" s="9">
        <v>14871.2</v>
      </c>
      <c r="H5934" s="61">
        <v>9381.7999999999993</v>
      </c>
      <c r="I5934" s="60">
        <v>790</v>
      </c>
      <c r="J5934" s="9">
        <v>505.1</v>
      </c>
      <c r="K5934" s="9">
        <v>3823.5</v>
      </c>
      <c r="L5934" s="20">
        <v>10148</v>
      </c>
      <c r="M5934" s="20">
        <v>1273</v>
      </c>
      <c r="O5934" s="11">
        <f t="shared" si="1173"/>
        <v>65658.100000000006</v>
      </c>
      <c r="P5934" s="11">
        <v>0</v>
      </c>
      <c r="Q5934" s="11">
        <f t="shared" si="1174"/>
        <v>3823.5</v>
      </c>
      <c r="S5934" s="11">
        <f t="shared" si="1175"/>
        <v>65658.100000000006</v>
      </c>
      <c r="T5934" s="11">
        <f t="shared" si="1176"/>
        <v>65658.100000000006</v>
      </c>
      <c r="U5934" s="11">
        <f t="shared" si="1177"/>
        <v>-25307.800000000003</v>
      </c>
      <c r="V5934" s="11">
        <f t="shared" si="1178"/>
        <v>54237.1</v>
      </c>
      <c r="W5934" s="12">
        <f t="shared" si="1179"/>
        <v>0.82605344961246208</v>
      </c>
      <c r="X5934" s="11">
        <f t="shared" si="1180"/>
        <v>11421</v>
      </c>
      <c r="Y5934" s="12">
        <f t="shared" si="1181"/>
        <v>0.17394655038753784</v>
      </c>
      <c r="AG5934" s="61"/>
      <c r="AH5934" s="61"/>
      <c r="AI5934" s="61"/>
      <c r="AJ5934" s="61"/>
      <c r="AL5934" s="60"/>
    </row>
    <row r="5935" spans="1:38">
      <c r="A5935" s="1">
        <v>40632</v>
      </c>
      <c r="B5935" s="7" t="s">
        <v>59</v>
      </c>
      <c r="C5935" s="8" t="str">
        <f t="shared" si="1182"/>
        <v>Wed</v>
      </c>
      <c r="E5935" s="10">
        <v>21</v>
      </c>
      <c r="F5935" s="9">
        <v>31352</v>
      </c>
      <c r="G5935" s="9">
        <v>17039.400000000001</v>
      </c>
      <c r="H5935" s="61">
        <v>11340.4</v>
      </c>
      <c r="I5935" s="76">
        <v>868.4</v>
      </c>
      <c r="J5935" s="9">
        <v>1599.2</v>
      </c>
      <c r="K5935" s="9">
        <v>4286.8</v>
      </c>
      <c r="L5935" s="20">
        <v>14463</v>
      </c>
      <c r="M5935" s="20">
        <v>1302</v>
      </c>
      <c r="O5935" s="11">
        <f t="shared" si="1173"/>
        <v>82251.199999999997</v>
      </c>
      <c r="P5935" s="11">
        <v>0</v>
      </c>
      <c r="Q5935" s="11">
        <f t="shared" si="1174"/>
        <v>4286.8</v>
      </c>
      <c r="S5935" s="11">
        <f t="shared" si="1175"/>
        <v>82251.199999999997</v>
      </c>
      <c r="T5935" s="11">
        <f t="shared" si="1176"/>
        <v>82251.199999999997</v>
      </c>
      <c r="U5935" s="11">
        <f t="shared" si="1177"/>
        <v>16593.099999999991</v>
      </c>
      <c r="V5935" s="11">
        <f t="shared" si="1178"/>
        <v>66486.2</v>
      </c>
      <c r="W5935" s="12">
        <f t="shared" si="1179"/>
        <v>0.80833106386289799</v>
      </c>
      <c r="X5935" s="11">
        <f t="shared" si="1180"/>
        <v>15765</v>
      </c>
      <c r="Y5935" s="12">
        <f t="shared" si="1181"/>
        <v>0.19166893613710195</v>
      </c>
      <c r="AC5935" s="13"/>
      <c r="AG5935" s="61"/>
      <c r="AH5935" s="61"/>
      <c r="AI5935" s="61"/>
      <c r="AJ5935" s="61"/>
      <c r="AL5935" s="60"/>
    </row>
    <row r="5936" spans="1:38">
      <c r="A5936" s="1">
        <v>40633</v>
      </c>
      <c r="B5936" s="7" t="s">
        <v>59</v>
      </c>
      <c r="C5936" s="8" t="str">
        <f t="shared" si="1182"/>
        <v>Thur</v>
      </c>
      <c r="E5936" s="10">
        <v>22</v>
      </c>
      <c r="F5936" s="9">
        <v>31073.3</v>
      </c>
      <c r="G5936" s="9">
        <v>18335.8</v>
      </c>
      <c r="H5936" s="61">
        <v>11069.6</v>
      </c>
      <c r="I5936" s="60">
        <v>909.8</v>
      </c>
      <c r="J5936" s="9">
        <v>1444.8</v>
      </c>
      <c r="K5936" s="9">
        <v>4386.7</v>
      </c>
      <c r="L5936" s="20">
        <v>14111</v>
      </c>
      <c r="M5936" s="20">
        <v>1289</v>
      </c>
      <c r="O5936" s="11">
        <f t="shared" si="1173"/>
        <v>82620</v>
      </c>
      <c r="P5936" s="11">
        <v>0</v>
      </c>
      <c r="Q5936" s="11">
        <f t="shared" si="1174"/>
        <v>4386.7</v>
      </c>
      <c r="S5936" s="11">
        <f t="shared" si="1175"/>
        <v>82620</v>
      </c>
      <c r="T5936" s="11">
        <f t="shared" si="1176"/>
        <v>82620</v>
      </c>
      <c r="U5936" s="11">
        <f t="shared" si="1177"/>
        <v>368.80000000000291</v>
      </c>
      <c r="V5936" s="11">
        <f t="shared" si="1178"/>
        <v>67220</v>
      </c>
      <c r="W5936" s="12">
        <f t="shared" si="1179"/>
        <v>0.81360445412732996</v>
      </c>
      <c r="X5936" s="11">
        <f t="shared" si="1180"/>
        <v>15400</v>
      </c>
      <c r="Y5936" s="12">
        <f t="shared" si="1181"/>
        <v>0.18639554587267004</v>
      </c>
      <c r="AG5936" s="61"/>
      <c r="AH5936" s="61"/>
      <c r="AI5936" s="61"/>
      <c r="AJ5936" s="61"/>
      <c r="AL5936" s="60"/>
    </row>
    <row r="5937" spans="1:38">
      <c r="A5937" s="1">
        <v>40634</v>
      </c>
      <c r="B5937" s="7" t="s">
        <v>60</v>
      </c>
      <c r="C5937" s="8" t="str">
        <f t="shared" si="1182"/>
        <v>Fri</v>
      </c>
      <c r="E5937" s="10">
        <v>21</v>
      </c>
      <c r="F5937" s="9">
        <v>28676.6</v>
      </c>
      <c r="G5937" s="9">
        <v>17491.099999999999</v>
      </c>
      <c r="H5937" s="61">
        <v>10679.2</v>
      </c>
      <c r="I5937" s="60">
        <v>865.6</v>
      </c>
      <c r="J5937" s="61">
        <v>1427.3</v>
      </c>
      <c r="K5937" s="9">
        <v>3960.1</v>
      </c>
      <c r="L5937" s="20">
        <v>15326</v>
      </c>
      <c r="M5937" s="20">
        <v>1313</v>
      </c>
      <c r="O5937" s="11">
        <f t="shared" si="1173"/>
        <v>79738.899999999994</v>
      </c>
      <c r="P5937" s="11">
        <v>0</v>
      </c>
      <c r="Q5937" s="11">
        <f t="shared" si="1174"/>
        <v>3960.1</v>
      </c>
      <c r="S5937" s="11">
        <f t="shared" si="1175"/>
        <v>79738.899999999994</v>
      </c>
      <c r="T5937" s="11">
        <f t="shared" si="1176"/>
        <v>79738.899999999994</v>
      </c>
      <c r="U5937" s="11">
        <f t="shared" si="1177"/>
        <v>-2881.1000000000058</v>
      </c>
      <c r="V5937" s="11">
        <f t="shared" ref="V5937:V5997" si="1183">SUM(F5937:K5937)-P5937</f>
        <v>63099.899999999994</v>
      </c>
      <c r="W5937" s="12">
        <f t="shared" ref="W5937:W5966" si="1184">V5937/S5937</f>
        <v>0.79133145804619831</v>
      </c>
      <c r="X5937" s="11">
        <f t="shared" ref="X5937:X5966" si="1185">SUM(L5937:M5937)</f>
        <v>16639</v>
      </c>
      <c r="Y5937" s="12">
        <f t="shared" ref="Y5937:Y5966" si="1186">X5937/S5937</f>
        <v>0.20866854195380174</v>
      </c>
      <c r="AA5937" s="9">
        <f>INTERCEPT(T5937:T5966,E5937:E5966)</f>
        <v>24486.303701626479</v>
      </c>
      <c r="AB5937" s="9">
        <f>SLOPE(T5937:T5966,E5937:E5966)</f>
        <v>1825.9669938306224</v>
      </c>
      <c r="AC5937" s="12">
        <f>RSQ(T5937:T5966,E5937:E5966)</f>
        <v>0.71249287139937068</v>
      </c>
      <c r="AD5937" s="9">
        <f>AA5937+(AB5937*55)</f>
        <v>124914.48836231072</v>
      </c>
      <c r="AE5937" s="10">
        <f>SUM(E5937:E5966)</f>
        <v>170</v>
      </c>
      <c r="AG5937" s="61"/>
      <c r="AH5937" s="61"/>
      <c r="AI5937" s="61"/>
      <c r="AJ5937" s="61"/>
      <c r="AL5937" s="60"/>
    </row>
    <row r="5938" spans="1:38">
      <c r="A5938" s="1">
        <v>40635</v>
      </c>
      <c r="B5938" s="7" t="s">
        <v>60</v>
      </c>
      <c r="C5938" s="8" t="str">
        <f t="shared" si="1182"/>
        <v>Sat</v>
      </c>
      <c r="E5938" s="10">
        <v>17</v>
      </c>
      <c r="F5938" s="9">
        <v>24033.5</v>
      </c>
      <c r="G5938" s="9">
        <v>15574.4</v>
      </c>
      <c r="H5938" s="61">
        <v>8599.2999999999993</v>
      </c>
      <c r="I5938" s="60">
        <v>799.2</v>
      </c>
      <c r="J5938" s="61">
        <v>746</v>
      </c>
      <c r="K5938" s="9">
        <v>3547.7</v>
      </c>
      <c r="L5938" s="20">
        <v>11618</v>
      </c>
      <c r="M5938" s="20">
        <v>1326</v>
      </c>
      <c r="O5938" s="11">
        <f t="shared" si="1173"/>
        <v>66244.099999999991</v>
      </c>
      <c r="P5938" s="11">
        <v>0</v>
      </c>
      <c r="Q5938" s="11">
        <f t="shared" si="1174"/>
        <v>3547.7</v>
      </c>
      <c r="S5938" s="11">
        <f t="shared" si="1175"/>
        <v>66244.099999999991</v>
      </c>
      <c r="T5938" s="11">
        <f t="shared" si="1176"/>
        <v>66244.099999999991</v>
      </c>
      <c r="U5938" s="11">
        <f t="shared" si="1177"/>
        <v>-13494.800000000003</v>
      </c>
      <c r="V5938" s="11">
        <f t="shared" si="1183"/>
        <v>53300.099999999991</v>
      </c>
      <c r="W5938" s="12">
        <f t="shared" si="1184"/>
        <v>0.80460146639474306</v>
      </c>
      <c r="X5938" s="11">
        <f t="shared" si="1185"/>
        <v>12944</v>
      </c>
      <c r="Y5938" s="12">
        <f t="shared" si="1186"/>
        <v>0.19539853360525694</v>
      </c>
      <c r="AG5938" s="61"/>
      <c r="AH5938" s="61"/>
      <c r="AI5938" s="61"/>
      <c r="AJ5938" s="61"/>
      <c r="AL5938" s="60"/>
    </row>
    <row r="5939" spans="1:38">
      <c r="A5939" s="1">
        <v>40636</v>
      </c>
      <c r="B5939" s="7" t="s">
        <v>60</v>
      </c>
      <c r="C5939" s="8" t="str">
        <f t="shared" si="1182"/>
        <v>Sun</v>
      </c>
      <c r="E5939" s="10">
        <v>14</v>
      </c>
      <c r="F5939" s="9">
        <v>15379.500000000002</v>
      </c>
      <c r="G5939" s="9">
        <v>13689</v>
      </c>
      <c r="H5939" s="61">
        <v>6677.4</v>
      </c>
      <c r="I5939" s="60">
        <v>746.9</v>
      </c>
      <c r="J5939" s="61">
        <v>95.3</v>
      </c>
      <c r="K5939" s="9">
        <v>3168.2</v>
      </c>
      <c r="L5939" s="20">
        <v>8032</v>
      </c>
      <c r="M5939" s="20">
        <v>1322</v>
      </c>
      <c r="O5939" s="11">
        <f t="shared" si="1173"/>
        <v>49110.3</v>
      </c>
      <c r="P5939" s="11">
        <v>0</v>
      </c>
      <c r="Q5939" s="11">
        <f t="shared" si="1174"/>
        <v>3168.2</v>
      </c>
      <c r="S5939" s="11">
        <f t="shared" si="1175"/>
        <v>49110.3</v>
      </c>
      <c r="T5939" s="11">
        <f t="shared" si="1176"/>
        <v>49110.3</v>
      </c>
      <c r="U5939" s="11">
        <f t="shared" si="1177"/>
        <v>-17133.799999999988</v>
      </c>
      <c r="V5939" s="11">
        <f t="shared" si="1183"/>
        <v>39756.300000000003</v>
      </c>
      <c r="W5939" s="12">
        <f t="shared" si="1184"/>
        <v>0.80953079089315272</v>
      </c>
      <c r="X5939" s="11">
        <f t="shared" si="1185"/>
        <v>9354</v>
      </c>
      <c r="Y5939" s="12">
        <f t="shared" si="1186"/>
        <v>0.19046920910684723</v>
      </c>
      <c r="AG5939" s="61"/>
      <c r="AH5939" s="61"/>
      <c r="AI5939" s="61"/>
      <c r="AJ5939" s="61"/>
      <c r="AL5939" s="60"/>
    </row>
    <row r="5940" spans="1:38">
      <c r="A5940" s="1">
        <v>40637</v>
      </c>
      <c r="B5940" s="7" t="s">
        <v>60</v>
      </c>
      <c r="C5940" s="8" t="str">
        <f t="shared" si="1182"/>
        <v>Mon</v>
      </c>
      <c r="E5940" s="10">
        <v>0</v>
      </c>
      <c r="F5940" s="9">
        <v>6736.4</v>
      </c>
      <c r="G5940" s="9">
        <v>11050.2</v>
      </c>
      <c r="H5940" s="61">
        <v>3364.2</v>
      </c>
      <c r="I5940" s="60">
        <v>726.9</v>
      </c>
      <c r="J5940" s="61">
        <v>0</v>
      </c>
      <c r="K5940" s="9">
        <v>2789.2</v>
      </c>
      <c r="L5940" s="20">
        <v>5446</v>
      </c>
      <c r="M5940" s="20">
        <v>1308</v>
      </c>
      <c r="O5940" s="11">
        <f t="shared" si="1173"/>
        <v>31420.9</v>
      </c>
      <c r="P5940" s="11">
        <v>0</v>
      </c>
      <c r="Q5940" s="11">
        <f t="shared" si="1174"/>
        <v>2789.2</v>
      </c>
      <c r="S5940" s="11">
        <f t="shared" si="1175"/>
        <v>31420.9</v>
      </c>
      <c r="T5940" s="11">
        <f t="shared" si="1176"/>
        <v>31420.9</v>
      </c>
      <c r="U5940" s="11">
        <f t="shared" si="1177"/>
        <v>-17689.400000000001</v>
      </c>
      <c r="V5940" s="11">
        <f t="shared" si="1183"/>
        <v>24666.9</v>
      </c>
      <c r="W5940" s="12">
        <f t="shared" si="1184"/>
        <v>0.78504753205668842</v>
      </c>
      <c r="X5940" s="11">
        <f t="shared" si="1185"/>
        <v>6754</v>
      </c>
      <c r="Y5940" s="12">
        <f t="shared" si="1186"/>
        <v>0.2149524679433116</v>
      </c>
      <c r="AG5940" s="61"/>
      <c r="AH5940" s="61"/>
      <c r="AI5940" s="61"/>
      <c r="AJ5940" s="61"/>
      <c r="AL5940" s="60"/>
    </row>
    <row r="5941" spans="1:38">
      <c r="A5941" s="1">
        <v>40638</v>
      </c>
      <c r="B5941" s="7" t="s">
        <v>60</v>
      </c>
      <c r="C5941" s="8" t="str">
        <f t="shared" si="1182"/>
        <v>Tue</v>
      </c>
      <c r="E5941" s="10">
        <v>6</v>
      </c>
      <c r="F5941" s="9">
        <v>16466.5</v>
      </c>
      <c r="G5941" s="9">
        <v>9375.2999999999993</v>
      </c>
      <c r="H5941" s="61">
        <v>9011</v>
      </c>
      <c r="I5941" s="60">
        <v>917.8</v>
      </c>
      <c r="J5941" s="61">
        <v>382.9</v>
      </c>
      <c r="K5941" s="9">
        <v>3417.4</v>
      </c>
      <c r="L5941" s="20">
        <v>12400</v>
      </c>
      <c r="M5941" s="20">
        <v>1278</v>
      </c>
      <c r="O5941" s="11">
        <f t="shared" si="1173"/>
        <v>53248.900000000009</v>
      </c>
      <c r="P5941" s="11">
        <v>0</v>
      </c>
      <c r="Q5941" s="11">
        <f t="shared" si="1174"/>
        <v>3417.4</v>
      </c>
      <c r="S5941" s="11">
        <f t="shared" si="1175"/>
        <v>53248.900000000009</v>
      </c>
      <c r="T5941" s="11">
        <f t="shared" si="1176"/>
        <v>53248.900000000009</v>
      </c>
      <c r="U5941" s="11">
        <f t="shared" si="1177"/>
        <v>21828.000000000007</v>
      </c>
      <c r="V5941" s="11">
        <f t="shared" si="1183"/>
        <v>39570.900000000009</v>
      </c>
      <c r="W5941" s="12">
        <f t="shared" si="1184"/>
        <v>0.74313084401743512</v>
      </c>
      <c r="X5941" s="11">
        <f t="shared" si="1185"/>
        <v>13678</v>
      </c>
      <c r="Y5941" s="12">
        <f t="shared" si="1186"/>
        <v>0.25686915598256488</v>
      </c>
      <c r="AG5941" s="61"/>
      <c r="AH5941" s="61"/>
      <c r="AI5941" s="61"/>
      <c r="AJ5941" s="61"/>
      <c r="AL5941" s="60"/>
    </row>
    <row r="5942" spans="1:38">
      <c r="A5942" s="1">
        <v>40639</v>
      </c>
      <c r="B5942" s="7" t="s">
        <v>60</v>
      </c>
      <c r="C5942" s="8" t="str">
        <f t="shared" si="1182"/>
        <v>Wed</v>
      </c>
      <c r="E5942" s="10">
        <v>15</v>
      </c>
      <c r="F5942" s="9">
        <v>13399.9</v>
      </c>
      <c r="G5942" s="9">
        <v>7750.3</v>
      </c>
      <c r="H5942" s="61">
        <v>7519.2</v>
      </c>
      <c r="I5942" s="60">
        <v>775.9</v>
      </c>
      <c r="J5942" s="61">
        <v>38.799999999999997</v>
      </c>
      <c r="K5942" s="9">
        <v>2973.3</v>
      </c>
      <c r="L5942" s="20">
        <v>11350</v>
      </c>
      <c r="M5942" s="20">
        <v>1242</v>
      </c>
      <c r="O5942" s="11">
        <f t="shared" si="1173"/>
        <v>45049.4</v>
      </c>
      <c r="P5942" s="11">
        <v>0</v>
      </c>
      <c r="Q5942" s="11">
        <f t="shared" si="1174"/>
        <v>2973.3</v>
      </c>
      <c r="S5942" s="11">
        <f t="shared" si="1175"/>
        <v>45049.4</v>
      </c>
      <c r="T5942" s="11">
        <f t="shared" si="1176"/>
        <v>45049.4</v>
      </c>
      <c r="U5942" s="11">
        <f t="shared" si="1177"/>
        <v>-8199.5000000000073</v>
      </c>
      <c r="V5942" s="11">
        <f t="shared" si="1183"/>
        <v>32457.4</v>
      </c>
      <c r="W5942" s="12">
        <f t="shared" si="1184"/>
        <v>0.72048462354659548</v>
      </c>
      <c r="X5942" s="11">
        <f t="shared" si="1185"/>
        <v>12592</v>
      </c>
      <c r="Y5942" s="12">
        <f t="shared" si="1186"/>
        <v>0.27951537645340446</v>
      </c>
      <c r="AG5942" s="61"/>
      <c r="AH5942" s="61"/>
      <c r="AI5942" s="61"/>
      <c r="AJ5942" s="61"/>
      <c r="AL5942" s="60"/>
    </row>
    <row r="5943" spans="1:38">
      <c r="A5943" s="1">
        <v>40640</v>
      </c>
      <c r="B5943" s="7" t="s">
        <v>60</v>
      </c>
      <c r="C5943" s="8" t="str">
        <f t="shared" si="1182"/>
        <v>Thur</v>
      </c>
      <c r="E5943" s="10">
        <v>0</v>
      </c>
      <c r="F5943" s="9">
        <v>10583.5</v>
      </c>
      <c r="G5943" s="9">
        <v>6318.1</v>
      </c>
      <c r="H5943" s="61">
        <v>6588.3</v>
      </c>
      <c r="I5943" s="60">
        <v>760.9</v>
      </c>
      <c r="J5943" s="61">
        <v>6.8</v>
      </c>
      <c r="K5943" s="9">
        <v>2935.6</v>
      </c>
      <c r="L5943" s="20">
        <v>7733</v>
      </c>
      <c r="M5943" s="20">
        <v>1268</v>
      </c>
      <c r="O5943" s="11">
        <f t="shared" si="1173"/>
        <v>36194.199999999997</v>
      </c>
      <c r="P5943" s="11">
        <v>0</v>
      </c>
      <c r="Q5943" s="11">
        <f t="shared" si="1174"/>
        <v>2935.6</v>
      </c>
      <c r="S5943" s="11">
        <f t="shared" si="1175"/>
        <v>36194.199999999997</v>
      </c>
      <c r="T5943" s="11">
        <f t="shared" si="1176"/>
        <v>36194.199999999997</v>
      </c>
      <c r="U5943" s="11">
        <f t="shared" si="1177"/>
        <v>-8855.2000000000044</v>
      </c>
      <c r="V5943" s="11">
        <f t="shared" si="1183"/>
        <v>27193.199999999997</v>
      </c>
      <c r="W5943" s="12">
        <f t="shared" si="1184"/>
        <v>0.75131374640135706</v>
      </c>
      <c r="X5943" s="11">
        <f t="shared" si="1185"/>
        <v>9001</v>
      </c>
      <c r="Y5943" s="12">
        <f t="shared" si="1186"/>
        <v>0.24868625359864291</v>
      </c>
      <c r="AG5943" s="61"/>
      <c r="AH5943" s="61"/>
      <c r="AI5943" s="61"/>
      <c r="AJ5943" s="61"/>
      <c r="AL5943" s="60"/>
    </row>
    <row r="5944" spans="1:38">
      <c r="A5944" s="1">
        <v>40641</v>
      </c>
      <c r="B5944" s="7" t="s">
        <v>60</v>
      </c>
      <c r="C5944" s="8" t="str">
        <f t="shared" si="1182"/>
        <v>Fri</v>
      </c>
      <c r="E5944" s="10">
        <v>13</v>
      </c>
      <c r="F5944" s="9">
        <v>16966.699999999997</v>
      </c>
      <c r="G5944" s="9">
        <v>8070.1</v>
      </c>
      <c r="H5944" s="61">
        <v>8226.4</v>
      </c>
      <c r="I5944" s="60">
        <v>736.3</v>
      </c>
      <c r="J5944" s="61">
        <v>182.6</v>
      </c>
      <c r="K5944" s="9">
        <v>3013.7</v>
      </c>
      <c r="L5944" s="20">
        <v>11502</v>
      </c>
      <c r="M5944" s="20">
        <v>1305</v>
      </c>
      <c r="O5944" s="11">
        <f t="shared" si="1173"/>
        <v>50002.799999999996</v>
      </c>
      <c r="P5944" s="11">
        <v>0</v>
      </c>
      <c r="Q5944" s="11">
        <f t="shared" si="1174"/>
        <v>3013.7</v>
      </c>
      <c r="S5944" s="11">
        <f t="shared" si="1175"/>
        <v>50002.799999999996</v>
      </c>
      <c r="T5944" s="11">
        <f t="shared" si="1176"/>
        <v>50002.799999999996</v>
      </c>
      <c r="U5944" s="11">
        <f t="shared" si="1177"/>
        <v>13808.599999999999</v>
      </c>
      <c r="V5944" s="11">
        <f t="shared" si="1183"/>
        <v>37195.799999999996</v>
      </c>
      <c r="W5944" s="12">
        <f t="shared" si="1184"/>
        <v>0.7438743430367899</v>
      </c>
      <c r="X5944" s="11">
        <f t="shared" si="1185"/>
        <v>12807</v>
      </c>
      <c r="Y5944" s="12">
        <f t="shared" si="1186"/>
        <v>0.2561256569632101</v>
      </c>
      <c r="AG5944" s="61"/>
      <c r="AH5944" s="61"/>
      <c r="AI5944" s="61"/>
      <c r="AJ5944" s="61"/>
      <c r="AL5944" s="60"/>
    </row>
    <row r="5945" spans="1:38">
      <c r="A5945" s="1">
        <v>40642</v>
      </c>
      <c r="B5945" s="7" t="s">
        <v>60</v>
      </c>
      <c r="C5945" s="8" t="str">
        <f t="shared" si="1182"/>
        <v>Sat</v>
      </c>
      <c r="E5945" s="10">
        <v>14</v>
      </c>
      <c r="F5945" s="9">
        <v>17262.900000000001</v>
      </c>
      <c r="G5945" s="9">
        <v>7493.4</v>
      </c>
      <c r="H5945" s="61">
        <v>7451.5</v>
      </c>
      <c r="I5945" s="60">
        <v>731.4</v>
      </c>
      <c r="J5945" s="61">
        <v>151.80000000000001</v>
      </c>
      <c r="K5945" s="9">
        <v>3047.3</v>
      </c>
      <c r="L5945" s="20">
        <v>11126</v>
      </c>
      <c r="M5945" s="20">
        <v>1292</v>
      </c>
      <c r="O5945" s="11">
        <f t="shared" si="1173"/>
        <v>48556.30000000001</v>
      </c>
      <c r="P5945" s="11">
        <v>0</v>
      </c>
      <c r="Q5945" s="11">
        <f t="shared" si="1174"/>
        <v>3047.3</v>
      </c>
      <c r="S5945" s="11">
        <f t="shared" si="1175"/>
        <v>48556.30000000001</v>
      </c>
      <c r="T5945" s="11">
        <f t="shared" si="1176"/>
        <v>48556.30000000001</v>
      </c>
      <c r="U5945" s="11">
        <f t="shared" si="1177"/>
        <v>-1446.4999999999854</v>
      </c>
      <c r="V5945" s="11">
        <f t="shared" si="1183"/>
        <v>36138.30000000001</v>
      </c>
      <c r="W5945" s="12">
        <f t="shared" si="1184"/>
        <v>0.74425563727054989</v>
      </c>
      <c r="X5945" s="11">
        <f t="shared" si="1185"/>
        <v>12418</v>
      </c>
      <c r="Y5945" s="12">
        <f t="shared" si="1186"/>
        <v>0.25574436272945011</v>
      </c>
      <c r="AG5945" s="61"/>
      <c r="AH5945" s="61"/>
      <c r="AI5945" s="61"/>
      <c r="AJ5945" s="61"/>
      <c r="AL5945" s="60"/>
    </row>
    <row r="5946" spans="1:38">
      <c r="A5946" s="1">
        <v>40643</v>
      </c>
      <c r="B5946" s="7" t="s">
        <v>60</v>
      </c>
      <c r="C5946" s="8" t="str">
        <f t="shared" si="1182"/>
        <v>Sun</v>
      </c>
      <c r="E5946" s="10">
        <v>4</v>
      </c>
      <c r="F5946" s="9">
        <v>9953.4</v>
      </c>
      <c r="G5946" s="9">
        <v>5036.8</v>
      </c>
      <c r="H5946" s="61">
        <v>5422.7</v>
      </c>
      <c r="I5946" s="60">
        <v>747.6</v>
      </c>
      <c r="J5946" s="61">
        <v>1.1000000000000001</v>
      </c>
      <c r="K5946" s="9">
        <v>2806.5</v>
      </c>
      <c r="L5946" s="20">
        <v>5930</v>
      </c>
      <c r="M5946" s="20">
        <v>1183</v>
      </c>
      <c r="O5946" s="11">
        <f t="shared" si="1173"/>
        <v>31081.1</v>
      </c>
      <c r="P5946" s="11">
        <v>0</v>
      </c>
      <c r="Q5946" s="11">
        <f t="shared" si="1174"/>
        <v>2806.5</v>
      </c>
      <c r="S5946" s="11">
        <f t="shared" si="1175"/>
        <v>31081.1</v>
      </c>
      <c r="T5946" s="11">
        <f t="shared" si="1176"/>
        <v>31081.1</v>
      </c>
      <c r="U5946" s="11">
        <f t="shared" si="1177"/>
        <v>-17475.200000000012</v>
      </c>
      <c r="V5946" s="11">
        <f t="shared" si="1183"/>
        <v>23968.1</v>
      </c>
      <c r="W5946" s="12">
        <f t="shared" si="1184"/>
        <v>0.77114709582350693</v>
      </c>
      <c r="X5946" s="11">
        <f t="shared" si="1185"/>
        <v>7113</v>
      </c>
      <c r="Y5946" s="12">
        <f t="shared" si="1186"/>
        <v>0.22885290417649312</v>
      </c>
      <c r="AG5946" s="61"/>
      <c r="AH5946" s="61"/>
      <c r="AI5946" s="61"/>
      <c r="AJ5946" s="61"/>
      <c r="AL5946" s="60"/>
    </row>
    <row r="5947" spans="1:38">
      <c r="A5947" s="1">
        <v>40644</v>
      </c>
      <c r="B5947" s="7" t="s">
        <v>60</v>
      </c>
      <c r="C5947" s="8" t="str">
        <f t="shared" si="1182"/>
        <v>Mon</v>
      </c>
      <c r="E5947" s="10">
        <v>0</v>
      </c>
      <c r="F5947" s="9">
        <v>13243.6</v>
      </c>
      <c r="G5947" s="9">
        <v>5489.1</v>
      </c>
      <c r="H5947" s="61">
        <v>5777.1</v>
      </c>
      <c r="I5947" s="60">
        <v>760.3</v>
      </c>
      <c r="J5947" s="61"/>
      <c r="K5947" s="9">
        <v>2664.1</v>
      </c>
      <c r="L5947" s="20">
        <v>0</v>
      </c>
      <c r="M5947" s="20">
        <v>0</v>
      </c>
      <c r="O5947" s="11">
        <f t="shared" si="1173"/>
        <v>27934.2</v>
      </c>
      <c r="P5947" s="11">
        <v>0</v>
      </c>
      <c r="Q5947" s="11">
        <f t="shared" si="1174"/>
        <v>2664.1</v>
      </c>
      <c r="S5947" s="11">
        <f t="shared" si="1175"/>
        <v>27934.2</v>
      </c>
      <c r="T5947" s="11">
        <f t="shared" si="1176"/>
        <v>27934.2</v>
      </c>
      <c r="U5947" s="11">
        <f t="shared" si="1177"/>
        <v>-3146.8999999999978</v>
      </c>
      <c r="V5947" s="11">
        <f t="shared" si="1183"/>
        <v>27934.2</v>
      </c>
      <c r="W5947" s="12">
        <f t="shared" si="1184"/>
        <v>1</v>
      </c>
      <c r="X5947" s="11">
        <f t="shared" si="1185"/>
        <v>0</v>
      </c>
      <c r="Y5947" s="12">
        <f t="shared" si="1186"/>
        <v>0</v>
      </c>
      <c r="AG5947" s="61"/>
      <c r="AH5947" s="61"/>
      <c r="AI5947" s="61"/>
      <c r="AJ5947" s="61"/>
      <c r="AL5947" s="60"/>
    </row>
    <row r="5948" spans="1:38">
      <c r="A5948" s="1">
        <v>40645</v>
      </c>
      <c r="B5948" s="7" t="s">
        <v>60</v>
      </c>
      <c r="C5948" s="8" t="str">
        <f t="shared" si="1182"/>
        <v>Tue</v>
      </c>
      <c r="E5948" s="10">
        <v>0</v>
      </c>
      <c r="F5948" s="9">
        <v>14470.8</v>
      </c>
      <c r="G5948" s="9">
        <v>6008.2</v>
      </c>
      <c r="H5948" s="61">
        <v>6353.3</v>
      </c>
      <c r="I5948" s="60">
        <v>777.7</v>
      </c>
      <c r="J5948" s="61"/>
      <c r="K5948" s="9">
        <v>2550.6</v>
      </c>
      <c r="L5948" s="20">
        <v>0</v>
      </c>
      <c r="M5948" s="20">
        <v>0</v>
      </c>
      <c r="O5948" s="11">
        <f t="shared" si="1173"/>
        <v>30160.6</v>
      </c>
      <c r="P5948" s="11">
        <v>0</v>
      </c>
      <c r="Q5948" s="11">
        <f t="shared" si="1174"/>
        <v>2550.6</v>
      </c>
      <c r="S5948" s="11">
        <f t="shared" si="1175"/>
        <v>30160.6</v>
      </c>
      <c r="T5948" s="11">
        <f t="shared" si="1176"/>
        <v>30160.6</v>
      </c>
      <c r="U5948" s="11">
        <f t="shared" si="1177"/>
        <v>2226.3999999999978</v>
      </c>
      <c r="V5948" s="11">
        <f t="shared" si="1183"/>
        <v>30160.6</v>
      </c>
      <c r="W5948" s="12">
        <f t="shared" si="1184"/>
        <v>1</v>
      </c>
      <c r="X5948" s="11">
        <f t="shared" si="1185"/>
        <v>0</v>
      </c>
      <c r="Y5948" s="12">
        <f t="shared" si="1186"/>
        <v>0</v>
      </c>
      <c r="AG5948" s="61"/>
      <c r="AH5948" s="61"/>
      <c r="AI5948" s="61"/>
      <c r="AJ5948" s="61"/>
      <c r="AL5948" s="60"/>
    </row>
    <row r="5949" spans="1:38">
      <c r="A5949" s="1">
        <v>40646</v>
      </c>
      <c r="B5949" s="7" t="s">
        <v>60</v>
      </c>
      <c r="C5949" s="8" t="str">
        <f t="shared" si="1182"/>
        <v>Wed</v>
      </c>
      <c r="E5949" s="10">
        <v>7</v>
      </c>
      <c r="F5949" s="9">
        <v>18803.2</v>
      </c>
      <c r="G5949" s="9">
        <v>6531.7</v>
      </c>
      <c r="H5949" s="61">
        <v>7468</v>
      </c>
      <c r="I5949" s="60">
        <v>761.3</v>
      </c>
      <c r="J5949" s="61">
        <v>70.8</v>
      </c>
      <c r="K5949" s="9">
        <v>2562.8000000000002</v>
      </c>
      <c r="L5949" s="20">
        <v>0</v>
      </c>
      <c r="M5949" s="20">
        <v>0</v>
      </c>
      <c r="O5949" s="11">
        <f t="shared" si="1173"/>
        <v>36197.80000000001</v>
      </c>
      <c r="P5949" s="11">
        <v>0</v>
      </c>
      <c r="Q5949" s="11">
        <f t="shared" si="1174"/>
        <v>2562.8000000000002</v>
      </c>
      <c r="S5949" s="11">
        <f t="shared" si="1175"/>
        <v>36197.80000000001</v>
      </c>
      <c r="T5949" s="11">
        <f t="shared" si="1176"/>
        <v>36197.80000000001</v>
      </c>
      <c r="U5949" s="11">
        <f t="shared" si="1177"/>
        <v>6037.2000000000116</v>
      </c>
      <c r="V5949" s="11">
        <f t="shared" si="1183"/>
        <v>36197.80000000001</v>
      </c>
      <c r="W5949" s="12">
        <f t="shared" si="1184"/>
        <v>1</v>
      </c>
      <c r="X5949" s="11">
        <f t="shared" si="1185"/>
        <v>0</v>
      </c>
      <c r="Y5949" s="12">
        <f t="shared" si="1186"/>
        <v>0</v>
      </c>
      <c r="AG5949" s="61"/>
      <c r="AH5949" s="61"/>
      <c r="AI5949" s="61"/>
      <c r="AJ5949" s="61"/>
      <c r="AL5949" s="60"/>
    </row>
    <row r="5950" spans="1:38">
      <c r="A5950" s="1">
        <v>40647</v>
      </c>
      <c r="B5950" s="7" t="s">
        <v>60</v>
      </c>
      <c r="C5950" s="8" t="str">
        <f t="shared" si="1182"/>
        <v>Thur</v>
      </c>
      <c r="E5950" s="10">
        <v>7</v>
      </c>
      <c r="F5950" s="9">
        <v>16965.2</v>
      </c>
      <c r="G5950" s="9">
        <v>5594.5</v>
      </c>
      <c r="H5950" s="61">
        <v>6734.3</v>
      </c>
      <c r="I5950" s="60">
        <v>751.1</v>
      </c>
      <c r="J5950" s="61">
        <v>20.8</v>
      </c>
      <c r="K5950" s="9">
        <v>2709</v>
      </c>
      <c r="L5950" s="20">
        <v>0</v>
      </c>
      <c r="M5950" s="20">
        <v>0</v>
      </c>
      <c r="O5950" s="11">
        <f t="shared" si="1173"/>
        <v>32774.899999999994</v>
      </c>
      <c r="P5950" s="11">
        <v>0</v>
      </c>
      <c r="Q5950" s="11">
        <f t="shared" si="1174"/>
        <v>2709</v>
      </c>
      <c r="S5950" s="11">
        <f t="shared" si="1175"/>
        <v>32774.899999999994</v>
      </c>
      <c r="T5950" s="11">
        <f t="shared" si="1176"/>
        <v>32774.899999999994</v>
      </c>
      <c r="U5950" s="11">
        <f t="shared" si="1177"/>
        <v>-3422.900000000016</v>
      </c>
      <c r="V5950" s="11">
        <f t="shared" si="1183"/>
        <v>32774.899999999994</v>
      </c>
      <c r="W5950" s="12">
        <f t="shared" si="1184"/>
        <v>1</v>
      </c>
      <c r="X5950" s="11">
        <f t="shared" si="1185"/>
        <v>0</v>
      </c>
      <c r="Y5950" s="12">
        <f t="shared" si="1186"/>
        <v>0</v>
      </c>
      <c r="AG5950" s="61"/>
      <c r="AH5950" s="61"/>
      <c r="AI5950" s="61"/>
      <c r="AJ5950" s="61"/>
      <c r="AL5950" s="60"/>
    </row>
    <row r="5951" spans="1:38">
      <c r="A5951" s="1">
        <v>40648</v>
      </c>
      <c r="B5951" s="7" t="s">
        <v>60</v>
      </c>
      <c r="C5951" s="8" t="str">
        <f t="shared" si="1182"/>
        <v>Fri</v>
      </c>
      <c r="E5951" s="10">
        <v>8</v>
      </c>
      <c r="F5951" s="9">
        <v>14693.1</v>
      </c>
      <c r="G5951" s="9">
        <v>4934.2</v>
      </c>
      <c r="H5951" s="61">
        <v>5929.8</v>
      </c>
      <c r="I5951" s="60">
        <v>695.4</v>
      </c>
      <c r="J5951" s="61"/>
      <c r="K5951" s="9">
        <v>2754.4</v>
      </c>
      <c r="L5951" s="20">
        <v>0</v>
      </c>
      <c r="M5951" s="20">
        <v>0</v>
      </c>
      <c r="O5951" s="11">
        <f t="shared" si="1173"/>
        <v>29006.9</v>
      </c>
      <c r="P5951" s="11">
        <v>0</v>
      </c>
      <c r="Q5951" s="11">
        <f t="shared" si="1174"/>
        <v>2754.4</v>
      </c>
      <c r="S5951" s="11">
        <f t="shared" si="1175"/>
        <v>29006.9</v>
      </c>
      <c r="T5951" s="11">
        <f t="shared" si="1176"/>
        <v>29006.9</v>
      </c>
      <c r="U5951" s="11">
        <f t="shared" si="1177"/>
        <v>-3767.9999999999927</v>
      </c>
      <c r="V5951" s="11">
        <f t="shared" si="1183"/>
        <v>29006.9</v>
      </c>
      <c r="W5951" s="12">
        <f t="shared" si="1184"/>
        <v>1</v>
      </c>
      <c r="X5951" s="11">
        <f t="shared" si="1185"/>
        <v>0</v>
      </c>
      <c r="Y5951" s="12">
        <f t="shared" si="1186"/>
        <v>0</v>
      </c>
      <c r="AG5951" s="61"/>
      <c r="AH5951" s="61"/>
      <c r="AI5951" s="61"/>
      <c r="AJ5951" s="61"/>
      <c r="AL5951" s="60"/>
    </row>
    <row r="5952" spans="1:38">
      <c r="A5952" s="1">
        <v>40649</v>
      </c>
      <c r="B5952" s="7" t="s">
        <v>60</v>
      </c>
      <c r="C5952" s="8" t="str">
        <f t="shared" si="1182"/>
        <v>Sat</v>
      </c>
      <c r="E5952" s="10">
        <v>3</v>
      </c>
      <c r="F5952" s="9">
        <v>16654.3</v>
      </c>
      <c r="G5952" s="9">
        <v>5271.1</v>
      </c>
      <c r="H5952" s="61">
        <v>5748.1</v>
      </c>
      <c r="I5952" s="60">
        <v>682.5</v>
      </c>
      <c r="J5952" s="61"/>
      <c r="K5952" s="9">
        <v>2936</v>
      </c>
      <c r="L5952" s="20">
        <v>0</v>
      </c>
      <c r="M5952" s="20">
        <v>0</v>
      </c>
      <c r="O5952" s="11">
        <f t="shared" si="1173"/>
        <v>31292</v>
      </c>
      <c r="P5952" s="11">
        <v>0</v>
      </c>
      <c r="Q5952" s="11">
        <f t="shared" si="1174"/>
        <v>2936</v>
      </c>
      <c r="S5952" s="11">
        <f t="shared" si="1175"/>
        <v>31292</v>
      </c>
      <c r="T5952" s="11">
        <f t="shared" si="1176"/>
        <v>31292</v>
      </c>
      <c r="U5952" s="11">
        <f t="shared" si="1177"/>
        <v>2285.0999999999985</v>
      </c>
      <c r="V5952" s="11">
        <f t="shared" si="1183"/>
        <v>31292</v>
      </c>
      <c r="W5952" s="12">
        <f t="shared" si="1184"/>
        <v>1</v>
      </c>
      <c r="X5952" s="11">
        <f t="shared" si="1185"/>
        <v>0</v>
      </c>
      <c r="Y5952" s="12">
        <f t="shared" si="1186"/>
        <v>0</v>
      </c>
      <c r="AG5952" s="61"/>
      <c r="AH5952" s="61"/>
      <c r="AI5952" s="61"/>
      <c r="AJ5952" s="61"/>
      <c r="AL5952" s="60"/>
    </row>
    <row r="5953" spans="1:38">
      <c r="A5953" s="1">
        <v>40650</v>
      </c>
      <c r="B5953" s="7" t="s">
        <v>60</v>
      </c>
      <c r="C5953" s="8" t="str">
        <f t="shared" si="1182"/>
        <v>Sun</v>
      </c>
      <c r="E5953" s="10">
        <v>7</v>
      </c>
      <c r="F5953" s="9">
        <v>15601.900000000001</v>
      </c>
      <c r="G5953" s="9">
        <v>5139.2</v>
      </c>
      <c r="H5953" s="61">
        <v>5876.1</v>
      </c>
      <c r="I5953" s="60">
        <v>711.7</v>
      </c>
      <c r="J5953" s="61"/>
      <c r="K5953" s="9">
        <v>2779</v>
      </c>
      <c r="L5953" s="20">
        <v>0</v>
      </c>
      <c r="M5953" s="20">
        <v>0</v>
      </c>
      <c r="O5953" s="11">
        <f t="shared" si="1173"/>
        <v>30107.900000000005</v>
      </c>
      <c r="P5953" s="11">
        <v>0</v>
      </c>
      <c r="Q5953" s="11">
        <f t="shared" si="1174"/>
        <v>2779</v>
      </c>
      <c r="S5953" s="11">
        <f t="shared" si="1175"/>
        <v>30107.900000000005</v>
      </c>
      <c r="T5953" s="11">
        <f t="shared" si="1176"/>
        <v>30107.900000000005</v>
      </c>
      <c r="U5953" s="11">
        <f t="shared" si="1177"/>
        <v>-1184.0999999999949</v>
      </c>
      <c r="V5953" s="11">
        <f t="shared" si="1183"/>
        <v>30107.900000000005</v>
      </c>
      <c r="W5953" s="12">
        <f t="shared" si="1184"/>
        <v>1</v>
      </c>
      <c r="X5953" s="11">
        <f t="shared" si="1185"/>
        <v>0</v>
      </c>
      <c r="Y5953" s="12">
        <f t="shared" si="1186"/>
        <v>0</v>
      </c>
      <c r="AG5953" s="61"/>
      <c r="AH5953" s="61"/>
      <c r="AI5953" s="61"/>
      <c r="AJ5953" s="61"/>
      <c r="AL5953" s="60"/>
    </row>
    <row r="5954" spans="1:38">
      <c r="A5954" s="1">
        <v>40651</v>
      </c>
      <c r="B5954" s="7" t="s">
        <v>60</v>
      </c>
      <c r="C5954" s="8" t="str">
        <f t="shared" si="1182"/>
        <v>Mon</v>
      </c>
      <c r="E5954" s="10">
        <v>0</v>
      </c>
      <c r="F5954" s="9">
        <v>13030.1</v>
      </c>
      <c r="G5954" s="9">
        <v>4578.8</v>
      </c>
      <c r="H5954" s="61">
        <v>5342.8</v>
      </c>
      <c r="I5954" s="60">
        <v>731.7</v>
      </c>
      <c r="J5954" s="61"/>
      <c r="K5954" s="9">
        <v>2468.9</v>
      </c>
      <c r="L5954" s="20">
        <v>0</v>
      </c>
      <c r="M5954" s="20">
        <v>0</v>
      </c>
      <c r="O5954" s="11">
        <f t="shared" si="1173"/>
        <v>26152.300000000003</v>
      </c>
      <c r="P5954" s="11">
        <v>0</v>
      </c>
      <c r="Q5954" s="11">
        <f t="shared" si="1174"/>
        <v>2468.9</v>
      </c>
      <c r="S5954" s="11">
        <f t="shared" si="1175"/>
        <v>26152.300000000003</v>
      </c>
      <c r="T5954" s="11">
        <f t="shared" si="1176"/>
        <v>26152.300000000003</v>
      </c>
      <c r="U5954" s="11">
        <f t="shared" si="1177"/>
        <v>-3955.6000000000022</v>
      </c>
      <c r="V5954" s="11">
        <f t="shared" si="1183"/>
        <v>26152.300000000003</v>
      </c>
      <c r="W5954" s="12">
        <f t="shared" si="1184"/>
        <v>1</v>
      </c>
      <c r="X5954" s="11">
        <f t="shared" si="1185"/>
        <v>0</v>
      </c>
      <c r="Y5954" s="12">
        <f t="shared" si="1186"/>
        <v>0</v>
      </c>
      <c r="AG5954" s="61"/>
      <c r="AH5954" s="61"/>
      <c r="AI5954" s="61"/>
      <c r="AJ5954" s="61"/>
      <c r="AL5954" s="60"/>
    </row>
    <row r="5955" spans="1:38">
      <c r="A5955" s="1">
        <v>40652</v>
      </c>
      <c r="B5955" s="7" t="s">
        <v>60</v>
      </c>
      <c r="C5955" s="8" t="str">
        <f t="shared" si="1182"/>
        <v>Tue</v>
      </c>
      <c r="E5955" s="10">
        <v>0</v>
      </c>
      <c r="F5955" s="9">
        <v>9984.7000000000007</v>
      </c>
      <c r="G5955" s="9">
        <v>4908.8999999999996</v>
      </c>
      <c r="H5955" s="61">
        <v>5874.2</v>
      </c>
      <c r="I5955" s="60">
        <v>763.6</v>
      </c>
      <c r="J5955" s="61">
        <v>128.69999999999999</v>
      </c>
      <c r="K5955" s="9">
        <v>2397.1999999999998</v>
      </c>
      <c r="L5955" s="20">
        <v>0</v>
      </c>
      <c r="M5955" s="20">
        <v>0</v>
      </c>
      <c r="O5955" s="11">
        <f t="shared" si="1173"/>
        <v>24057.3</v>
      </c>
      <c r="P5955" s="11">
        <v>0</v>
      </c>
      <c r="Q5955" s="11">
        <f t="shared" si="1174"/>
        <v>2397.1999999999998</v>
      </c>
      <c r="S5955" s="11">
        <f t="shared" si="1175"/>
        <v>24057.3</v>
      </c>
      <c r="T5955" s="11">
        <f t="shared" si="1176"/>
        <v>24057.3</v>
      </c>
      <c r="U5955" s="11">
        <f t="shared" si="1177"/>
        <v>-2095.0000000000036</v>
      </c>
      <c r="V5955" s="11">
        <f t="shared" si="1183"/>
        <v>24057.3</v>
      </c>
      <c r="W5955" s="12">
        <f t="shared" si="1184"/>
        <v>1</v>
      </c>
      <c r="X5955" s="11">
        <f t="shared" si="1185"/>
        <v>0</v>
      </c>
      <c r="Y5955" s="12">
        <f t="shared" si="1186"/>
        <v>0</v>
      </c>
      <c r="AG5955" s="61"/>
      <c r="AH5955" s="61"/>
      <c r="AI5955" s="61"/>
      <c r="AJ5955" s="61"/>
      <c r="AL5955" s="60"/>
    </row>
    <row r="5956" spans="1:38">
      <c r="A5956" s="1">
        <v>40653</v>
      </c>
      <c r="B5956" s="7" t="s">
        <v>60</v>
      </c>
      <c r="C5956" s="8" t="str">
        <f t="shared" si="1182"/>
        <v>Wed</v>
      </c>
      <c r="E5956" s="10">
        <v>0</v>
      </c>
      <c r="F5956" s="9">
        <v>10353.9</v>
      </c>
      <c r="G5956" s="9">
        <v>4890</v>
      </c>
      <c r="H5956" s="61">
        <v>5865.8</v>
      </c>
      <c r="I5956" s="60">
        <v>764.5</v>
      </c>
      <c r="J5956" s="61"/>
      <c r="K5956" s="9">
        <v>2379.1</v>
      </c>
      <c r="L5956" s="20">
        <v>0</v>
      </c>
      <c r="M5956" s="20">
        <v>0</v>
      </c>
      <c r="O5956" s="11">
        <f t="shared" si="1173"/>
        <v>24253.3</v>
      </c>
      <c r="P5956" s="11">
        <v>0</v>
      </c>
      <c r="Q5956" s="11">
        <f t="shared" si="1174"/>
        <v>2379.1</v>
      </c>
      <c r="S5956" s="11">
        <f t="shared" si="1175"/>
        <v>24253.3</v>
      </c>
      <c r="T5956" s="11">
        <f t="shared" si="1176"/>
        <v>24253.3</v>
      </c>
      <c r="U5956" s="11">
        <f t="shared" si="1177"/>
        <v>196</v>
      </c>
      <c r="V5956" s="11">
        <f t="shared" si="1183"/>
        <v>24253.3</v>
      </c>
      <c r="W5956" s="12">
        <f t="shared" si="1184"/>
        <v>1</v>
      </c>
      <c r="X5956" s="11">
        <f t="shared" si="1185"/>
        <v>0</v>
      </c>
      <c r="Y5956" s="12">
        <f t="shared" si="1186"/>
        <v>0</v>
      </c>
      <c r="AG5956" s="61"/>
      <c r="AH5956" s="61"/>
      <c r="AI5956" s="61"/>
      <c r="AJ5956" s="61"/>
      <c r="AL5956" s="60"/>
    </row>
    <row r="5957" spans="1:38">
      <c r="A5957" s="1">
        <v>40654</v>
      </c>
      <c r="B5957" s="7" t="s">
        <v>60</v>
      </c>
      <c r="C5957" s="8" t="str">
        <f t="shared" si="1182"/>
        <v>Thur</v>
      </c>
      <c r="E5957" s="10">
        <v>7</v>
      </c>
      <c r="F5957" s="9">
        <v>14514.800000000001</v>
      </c>
      <c r="G5957" s="9">
        <v>5774.6</v>
      </c>
      <c r="H5957" s="61">
        <v>6886.4</v>
      </c>
      <c r="I5957" s="60">
        <v>703</v>
      </c>
      <c r="J5957" s="61"/>
      <c r="K5957" s="9">
        <v>2710</v>
      </c>
      <c r="L5957" s="20">
        <v>0</v>
      </c>
      <c r="M5957" s="20">
        <v>0</v>
      </c>
      <c r="O5957" s="11">
        <f t="shared" si="1173"/>
        <v>30588.800000000003</v>
      </c>
      <c r="P5957" s="11">
        <v>0</v>
      </c>
      <c r="Q5957" s="11">
        <f t="shared" si="1174"/>
        <v>2710</v>
      </c>
      <c r="S5957" s="11">
        <f t="shared" si="1175"/>
        <v>30588.800000000003</v>
      </c>
      <c r="T5957" s="11">
        <f t="shared" si="1176"/>
        <v>30588.800000000003</v>
      </c>
      <c r="U5957" s="11">
        <f t="shared" si="1177"/>
        <v>6335.5000000000036</v>
      </c>
      <c r="V5957" s="11">
        <f t="shared" si="1183"/>
        <v>30588.800000000003</v>
      </c>
      <c r="W5957" s="12">
        <f t="shared" si="1184"/>
        <v>1</v>
      </c>
      <c r="X5957" s="11">
        <f t="shared" si="1185"/>
        <v>0</v>
      </c>
      <c r="Y5957" s="12">
        <f t="shared" si="1186"/>
        <v>0</v>
      </c>
      <c r="AG5957" s="61"/>
      <c r="AH5957" s="61"/>
      <c r="AI5957" s="61"/>
      <c r="AJ5957" s="61"/>
      <c r="AL5957" s="60"/>
    </row>
    <row r="5958" spans="1:38">
      <c r="A5958" s="1">
        <v>40655</v>
      </c>
      <c r="B5958" s="7" t="s">
        <v>60</v>
      </c>
      <c r="C5958" s="8" t="str">
        <f t="shared" si="1182"/>
        <v>Fri</v>
      </c>
      <c r="E5958" s="10">
        <v>16</v>
      </c>
      <c r="F5958" s="9">
        <v>21842.1</v>
      </c>
      <c r="G5958" s="9">
        <v>7184.9</v>
      </c>
      <c r="H5958" s="61">
        <v>7796.8</v>
      </c>
      <c r="I5958" s="60">
        <v>739.7</v>
      </c>
      <c r="J5958" s="61"/>
      <c r="K5958" s="9">
        <v>3014.9</v>
      </c>
      <c r="L5958" s="20">
        <v>0</v>
      </c>
      <c r="M5958" s="20">
        <v>0</v>
      </c>
      <c r="O5958" s="11">
        <f t="shared" si="1173"/>
        <v>40578.400000000001</v>
      </c>
      <c r="P5958" s="11">
        <v>0</v>
      </c>
      <c r="Q5958" s="11">
        <f t="shared" si="1174"/>
        <v>3014.9</v>
      </c>
      <c r="S5958" s="11">
        <f t="shared" si="1175"/>
        <v>40578.400000000001</v>
      </c>
      <c r="T5958" s="11">
        <f t="shared" si="1176"/>
        <v>40578.400000000001</v>
      </c>
      <c r="U5958" s="11">
        <f t="shared" si="1177"/>
        <v>9989.5999999999985</v>
      </c>
      <c r="V5958" s="11">
        <f t="shared" si="1183"/>
        <v>40578.400000000001</v>
      </c>
      <c r="W5958" s="12">
        <f t="shared" si="1184"/>
        <v>1</v>
      </c>
      <c r="X5958" s="11">
        <f t="shared" si="1185"/>
        <v>0</v>
      </c>
      <c r="Y5958" s="12">
        <f t="shared" si="1186"/>
        <v>0</v>
      </c>
      <c r="AG5958" s="61"/>
      <c r="AH5958" s="61"/>
      <c r="AI5958" s="61"/>
      <c r="AJ5958" s="61"/>
      <c r="AL5958" s="60"/>
    </row>
    <row r="5959" spans="1:38">
      <c r="A5959" s="1">
        <v>40656</v>
      </c>
      <c r="B5959" s="7" t="s">
        <v>60</v>
      </c>
      <c r="C5959" s="8" t="str">
        <f t="shared" si="1182"/>
        <v>Sat</v>
      </c>
      <c r="E5959" s="10">
        <v>1</v>
      </c>
      <c r="F5959" s="9">
        <v>11625.1</v>
      </c>
      <c r="G5959" s="9">
        <v>4599.7</v>
      </c>
      <c r="H5959" s="61">
        <v>5016.3999999999996</v>
      </c>
      <c r="I5959" s="60">
        <v>746.2</v>
      </c>
      <c r="J5959" s="61"/>
      <c r="K5959" s="9">
        <v>2581</v>
      </c>
      <c r="L5959" s="20">
        <v>0</v>
      </c>
      <c r="M5959" s="20">
        <v>0</v>
      </c>
      <c r="O5959" s="11">
        <f t="shared" si="1173"/>
        <v>24568.399999999998</v>
      </c>
      <c r="P5959" s="11">
        <v>0</v>
      </c>
      <c r="Q5959" s="11">
        <f t="shared" si="1174"/>
        <v>2581</v>
      </c>
      <c r="S5959" s="11">
        <f t="shared" si="1175"/>
        <v>24568.399999999998</v>
      </c>
      <c r="T5959" s="11">
        <f t="shared" si="1176"/>
        <v>24568.399999999998</v>
      </c>
      <c r="U5959" s="11">
        <f t="shared" si="1177"/>
        <v>-16010.000000000004</v>
      </c>
      <c r="V5959" s="11">
        <f t="shared" si="1183"/>
        <v>24568.399999999998</v>
      </c>
      <c r="W5959" s="12">
        <f t="shared" si="1184"/>
        <v>1</v>
      </c>
      <c r="X5959" s="11">
        <f t="shared" si="1185"/>
        <v>0</v>
      </c>
      <c r="Y5959" s="12">
        <f t="shared" si="1186"/>
        <v>0</v>
      </c>
      <c r="AG5959" s="61"/>
      <c r="AH5959" s="61"/>
      <c r="AI5959" s="61"/>
      <c r="AJ5959" s="61"/>
      <c r="AL5959" s="60"/>
    </row>
    <row r="5960" spans="1:38">
      <c r="A5960" s="1">
        <v>40657</v>
      </c>
      <c r="B5960" s="7" t="s">
        <v>60</v>
      </c>
      <c r="C5960" s="8" t="str">
        <f t="shared" si="1182"/>
        <v>Sun</v>
      </c>
      <c r="E5960" s="10">
        <v>0</v>
      </c>
      <c r="F5960" s="9">
        <v>9079.4</v>
      </c>
      <c r="G5960" s="9">
        <v>4064.9</v>
      </c>
      <c r="H5960" s="61">
        <v>4713.1000000000004</v>
      </c>
      <c r="I5960" s="60">
        <v>729.9</v>
      </c>
      <c r="J5960" s="61"/>
      <c r="K5960" s="9">
        <v>17444.8</v>
      </c>
      <c r="L5960" s="20">
        <v>0</v>
      </c>
      <c r="M5960" s="20">
        <v>0</v>
      </c>
      <c r="O5960" s="11">
        <f t="shared" si="1173"/>
        <v>36032.100000000006</v>
      </c>
      <c r="P5960" s="11">
        <v>15018</v>
      </c>
      <c r="Q5960" s="11">
        <f t="shared" si="1174"/>
        <v>2426.7999999999993</v>
      </c>
      <c r="S5960" s="11">
        <f t="shared" si="1175"/>
        <v>21014.100000000006</v>
      </c>
      <c r="T5960" s="11">
        <f t="shared" si="1176"/>
        <v>21014.100000000006</v>
      </c>
      <c r="U5960" s="11">
        <f t="shared" si="1177"/>
        <v>-3554.299999999992</v>
      </c>
      <c r="V5960" s="11">
        <f t="shared" si="1183"/>
        <v>21014.100000000006</v>
      </c>
      <c r="W5960" s="12">
        <f t="shared" si="1184"/>
        <v>1</v>
      </c>
      <c r="X5960" s="11">
        <f t="shared" si="1185"/>
        <v>0</v>
      </c>
      <c r="Y5960" s="12">
        <f t="shared" si="1186"/>
        <v>0</v>
      </c>
      <c r="AG5960" s="61"/>
      <c r="AH5960" s="61"/>
      <c r="AI5960" s="61"/>
      <c r="AJ5960" s="61"/>
      <c r="AL5960" s="60"/>
    </row>
    <row r="5961" spans="1:38">
      <c r="A5961" s="1">
        <v>40658</v>
      </c>
      <c r="B5961" s="7" t="s">
        <v>60</v>
      </c>
      <c r="C5961" s="8" t="str">
        <f t="shared" si="1182"/>
        <v>Mon</v>
      </c>
      <c r="E5961" s="10">
        <v>0</v>
      </c>
      <c r="F5961" s="9">
        <v>9562.7999999999993</v>
      </c>
      <c r="G5961" s="9">
        <v>4477</v>
      </c>
      <c r="H5961" s="61">
        <v>5330.3</v>
      </c>
      <c r="I5961" s="60">
        <v>729.6</v>
      </c>
      <c r="J5961" s="61"/>
      <c r="K5961" s="9">
        <v>46061.1</v>
      </c>
      <c r="L5961" s="20">
        <v>0</v>
      </c>
      <c r="M5961" s="20">
        <v>0</v>
      </c>
      <c r="O5961" s="11">
        <f t="shared" si="1173"/>
        <v>66160.799999999988</v>
      </c>
      <c r="P5961" s="11">
        <v>43132</v>
      </c>
      <c r="Q5961" s="11">
        <f t="shared" si="1174"/>
        <v>2929.0999999999985</v>
      </c>
      <c r="S5961" s="11">
        <f t="shared" si="1175"/>
        <v>23028.799999999988</v>
      </c>
      <c r="T5961" s="11">
        <f t="shared" si="1176"/>
        <v>23028.799999999988</v>
      </c>
      <c r="U5961" s="11">
        <f t="shared" si="1177"/>
        <v>2014.6999999999825</v>
      </c>
      <c r="V5961" s="11">
        <f t="shared" si="1183"/>
        <v>23028.799999999988</v>
      </c>
      <c r="W5961" s="12">
        <f t="shared" si="1184"/>
        <v>1</v>
      </c>
      <c r="X5961" s="11">
        <f t="shared" si="1185"/>
        <v>0</v>
      </c>
      <c r="Y5961" s="12">
        <f t="shared" si="1186"/>
        <v>0</v>
      </c>
      <c r="AG5961" s="61"/>
      <c r="AH5961" s="61"/>
      <c r="AI5961" s="61"/>
      <c r="AJ5961" s="61"/>
      <c r="AL5961" s="60"/>
    </row>
    <row r="5962" spans="1:38">
      <c r="A5962" s="1">
        <v>40659</v>
      </c>
      <c r="B5962" s="7" t="s">
        <v>60</v>
      </c>
      <c r="C5962" s="8" t="str">
        <f t="shared" si="1182"/>
        <v>Tue</v>
      </c>
      <c r="E5962" s="10">
        <v>0</v>
      </c>
      <c r="F5962" s="9">
        <v>9727.6</v>
      </c>
      <c r="G5962" s="9">
        <v>4715.6000000000004</v>
      </c>
      <c r="H5962" s="61">
        <v>5622.5</v>
      </c>
      <c r="I5962" s="60">
        <v>726.3</v>
      </c>
      <c r="J5962" s="61"/>
      <c r="K5962" s="9">
        <v>50463.4</v>
      </c>
      <c r="L5962" s="20">
        <v>0</v>
      </c>
      <c r="M5962" s="20">
        <v>0</v>
      </c>
      <c r="O5962" s="11">
        <f t="shared" si="1173"/>
        <v>71255.399999999994</v>
      </c>
      <c r="P5962" s="11">
        <v>46598</v>
      </c>
      <c r="Q5962" s="11">
        <f t="shared" si="1174"/>
        <v>3865.4000000000015</v>
      </c>
      <c r="S5962" s="11">
        <f t="shared" si="1175"/>
        <v>24657.399999999994</v>
      </c>
      <c r="T5962" s="11">
        <f t="shared" si="1176"/>
        <v>24657.399999999994</v>
      </c>
      <c r="U5962" s="11">
        <f t="shared" si="1177"/>
        <v>1628.6000000000058</v>
      </c>
      <c r="V5962" s="11">
        <f t="shared" si="1183"/>
        <v>24657.399999999994</v>
      </c>
      <c r="W5962" s="12">
        <f t="shared" si="1184"/>
        <v>1</v>
      </c>
      <c r="X5962" s="11">
        <f t="shared" si="1185"/>
        <v>0</v>
      </c>
      <c r="Y5962" s="12">
        <f t="shared" si="1186"/>
        <v>0</v>
      </c>
      <c r="AG5962" s="61"/>
      <c r="AH5962" s="61"/>
      <c r="AI5962" s="61"/>
      <c r="AJ5962" s="61"/>
      <c r="AL5962" s="60"/>
    </row>
    <row r="5963" spans="1:38">
      <c r="A5963" s="1">
        <v>40660</v>
      </c>
      <c r="B5963" s="7" t="s">
        <v>60</v>
      </c>
      <c r="C5963" s="8" t="str">
        <f t="shared" si="1182"/>
        <v>Wed</v>
      </c>
      <c r="E5963" s="10">
        <v>0</v>
      </c>
      <c r="F5963" s="9">
        <v>9367.5</v>
      </c>
      <c r="G5963" s="9">
        <v>4569.1000000000004</v>
      </c>
      <c r="H5963" s="61">
        <v>5568.9</v>
      </c>
      <c r="I5963" s="60">
        <v>744</v>
      </c>
      <c r="J5963" s="61"/>
      <c r="K5963" s="9">
        <v>52428.1</v>
      </c>
      <c r="L5963" s="20">
        <v>0</v>
      </c>
      <c r="M5963" s="20">
        <v>0</v>
      </c>
      <c r="O5963" s="11">
        <f t="shared" si="1173"/>
        <v>72677.600000000006</v>
      </c>
      <c r="P5963" s="11">
        <v>48569</v>
      </c>
      <c r="Q5963" s="11">
        <f t="shared" si="1174"/>
        <v>3859.0999999999985</v>
      </c>
      <c r="S5963" s="11">
        <f t="shared" si="1175"/>
        <v>24108.600000000006</v>
      </c>
      <c r="T5963" s="11">
        <f t="shared" si="1176"/>
        <v>24108.600000000006</v>
      </c>
      <c r="U5963" s="11">
        <f t="shared" si="1177"/>
        <v>-548.79999999998836</v>
      </c>
      <c r="V5963" s="11">
        <f t="shared" si="1183"/>
        <v>24108.600000000006</v>
      </c>
      <c r="W5963" s="12">
        <f t="shared" si="1184"/>
        <v>1</v>
      </c>
      <c r="X5963" s="11">
        <f t="shared" si="1185"/>
        <v>0</v>
      </c>
      <c r="Y5963" s="12">
        <f t="shared" si="1186"/>
        <v>0</v>
      </c>
      <c r="AG5963" s="61"/>
      <c r="AH5963" s="61"/>
      <c r="AI5963" s="61"/>
      <c r="AJ5963" s="61"/>
      <c r="AL5963" s="60"/>
    </row>
    <row r="5964" spans="1:38">
      <c r="A5964" s="1">
        <v>40661</v>
      </c>
      <c r="B5964" s="7" t="s">
        <v>60</v>
      </c>
      <c r="C5964" s="8" t="str">
        <f t="shared" si="1182"/>
        <v>Thur</v>
      </c>
      <c r="E5964" s="10">
        <v>0</v>
      </c>
      <c r="F5964" s="9">
        <v>10276.1</v>
      </c>
      <c r="G5964" s="9">
        <v>4910.8999999999996</v>
      </c>
      <c r="H5964" s="61">
        <v>5757.5</v>
      </c>
      <c r="I5964" s="60">
        <v>740.1</v>
      </c>
      <c r="J5964" s="61"/>
      <c r="K5964" s="9">
        <v>37637.1</v>
      </c>
      <c r="L5964" s="20">
        <v>0</v>
      </c>
      <c r="M5964" s="20">
        <v>0</v>
      </c>
      <c r="O5964" s="11">
        <f t="shared" si="1173"/>
        <v>59321.7</v>
      </c>
      <c r="P5964" s="11">
        <v>35043</v>
      </c>
      <c r="Q5964" s="11">
        <f t="shared" si="1174"/>
        <v>2594.0999999999985</v>
      </c>
      <c r="S5964" s="11">
        <f t="shared" si="1175"/>
        <v>24278.699999999997</v>
      </c>
      <c r="T5964" s="11">
        <f t="shared" si="1176"/>
        <v>24278.699999999997</v>
      </c>
      <c r="U5964" s="11">
        <f t="shared" si="1177"/>
        <v>170.09999999999127</v>
      </c>
      <c r="V5964" s="11">
        <f t="shared" si="1183"/>
        <v>24278.699999999997</v>
      </c>
      <c r="W5964" s="12">
        <f t="shared" si="1184"/>
        <v>1</v>
      </c>
      <c r="X5964" s="11">
        <f t="shared" si="1185"/>
        <v>0</v>
      </c>
      <c r="Y5964" s="12">
        <f t="shared" si="1186"/>
        <v>0</v>
      </c>
      <c r="AG5964" s="61"/>
      <c r="AH5964" s="61"/>
      <c r="AI5964" s="61"/>
      <c r="AJ5964" s="61"/>
      <c r="AL5964" s="60"/>
    </row>
    <row r="5965" spans="1:38">
      <c r="A5965" s="1">
        <v>40662</v>
      </c>
      <c r="B5965" s="7" t="s">
        <v>60</v>
      </c>
      <c r="C5965" s="8" t="str">
        <f t="shared" si="1182"/>
        <v>Fri</v>
      </c>
      <c r="E5965" s="10">
        <v>3</v>
      </c>
      <c r="F5965" s="61">
        <v>10852.2</v>
      </c>
      <c r="G5965" s="60">
        <v>4855.1000000000004</v>
      </c>
      <c r="H5965" s="61">
        <v>5848.2</v>
      </c>
      <c r="I5965" s="60">
        <v>748.8</v>
      </c>
      <c r="J5965" s="61"/>
      <c r="K5965" s="60">
        <v>2709.4</v>
      </c>
      <c r="L5965" s="20">
        <v>0</v>
      </c>
      <c r="M5965" s="20">
        <v>0</v>
      </c>
      <c r="O5965" s="11">
        <f t="shared" si="1173"/>
        <v>25013.7</v>
      </c>
      <c r="P5965" s="11">
        <v>0</v>
      </c>
      <c r="Q5965" s="11">
        <f t="shared" si="1174"/>
        <v>2709.4</v>
      </c>
      <c r="S5965" s="11">
        <f t="shared" si="1175"/>
        <v>25013.7</v>
      </c>
      <c r="T5965" s="11">
        <f t="shared" si="1176"/>
        <v>25013.7</v>
      </c>
      <c r="U5965" s="11">
        <f t="shared" si="1177"/>
        <v>735.00000000000364</v>
      </c>
      <c r="V5965" s="11">
        <f t="shared" si="1183"/>
        <v>25013.7</v>
      </c>
      <c r="W5965" s="12">
        <f t="shared" si="1184"/>
        <v>1</v>
      </c>
      <c r="X5965" s="11">
        <f t="shared" si="1185"/>
        <v>0</v>
      </c>
      <c r="Y5965" s="12">
        <f t="shared" si="1186"/>
        <v>0</v>
      </c>
      <c r="AG5965" s="61"/>
      <c r="AH5965" s="61"/>
      <c r="AI5965" s="61"/>
      <c r="AJ5965" s="61"/>
      <c r="AL5965" s="60"/>
    </row>
    <row r="5966" spans="1:38">
      <c r="A5966" s="1">
        <v>40663</v>
      </c>
      <c r="B5966" s="7" t="s">
        <v>60</v>
      </c>
      <c r="C5966" s="8" t="str">
        <f t="shared" si="1182"/>
        <v>Sat</v>
      </c>
      <c r="E5966" s="10">
        <v>7</v>
      </c>
      <c r="F5966" s="61">
        <v>10993.8</v>
      </c>
      <c r="G5966" s="60">
        <v>4692.2</v>
      </c>
      <c r="H5966" s="61">
        <v>5485.9</v>
      </c>
      <c r="I5966" s="60">
        <v>736.2</v>
      </c>
      <c r="J5966" s="61"/>
      <c r="K5966" s="60">
        <v>2674.4</v>
      </c>
      <c r="L5966" s="20">
        <v>0</v>
      </c>
      <c r="M5966" s="20">
        <v>0</v>
      </c>
      <c r="O5966" s="11">
        <f t="shared" si="1173"/>
        <v>24582.500000000004</v>
      </c>
      <c r="P5966" s="11">
        <v>0</v>
      </c>
      <c r="Q5966" s="11">
        <f t="shared" si="1174"/>
        <v>2674.4</v>
      </c>
      <c r="S5966" s="11">
        <f t="shared" si="1175"/>
        <v>24582.500000000004</v>
      </c>
      <c r="T5966" s="11">
        <f t="shared" si="1176"/>
        <v>24582.500000000004</v>
      </c>
      <c r="U5966" s="11">
        <f t="shared" si="1177"/>
        <v>-431.19999999999709</v>
      </c>
      <c r="V5966" s="11">
        <f t="shared" si="1183"/>
        <v>24582.500000000004</v>
      </c>
      <c r="W5966" s="12">
        <f t="shared" si="1184"/>
        <v>1</v>
      </c>
      <c r="X5966" s="11">
        <f t="shared" si="1185"/>
        <v>0</v>
      </c>
      <c r="Y5966" s="12">
        <f t="shared" si="1186"/>
        <v>0</v>
      </c>
      <c r="AG5966" s="61"/>
      <c r="AH5966" s="61"/>
      <c r="AI5966" s="61"/>
      <c r="AJ5966" s="61"/>
      <c r="AL5966" s="60"/>
    </row>
    <row r="5967" spans="1:38">
      <c r="A5967" s="1">
        <v>40664</v>
      </c>
      <c r="B5967" s="7" t="s">
        <v>61</v>
      </c>
      <c r="C5967" s="8" t="str">
        <f t="shared" si="1182"/>
        <v>Sun</v>
      </c>
      <c r="E5967" s="10">
        <v>7</v>
      </c>
      <c r="F5967" s="61">
        <v>11655.3</v>
      </c>
      <c r="G5967" s="61">
        <v>5016.5</v>
      </c>
      <c r="H5967" s="61">
        <v>5900.5</v>
      </c>
      <c r="I5967" s="61">
        <v>738.7</v>
      </c>
      <c r="J5967" s="61">
        <v>0</v>
      </c>
      <c r="K5967" s="61">
        <v>2641.1</v>
      </c>
      <c r="L5967" s="20">
        <v>0</v>
      </c>
      <c r="M5967" s="20">
        <v>0</v>
      </c>
      <c r="O5967" s="11">
        <f t="shared" si="1173"/>
        <v>25952.1</v>
      </c>
      <c r="P5967" s="11">
        <v>0</v>
      </c>
      <c r="Q5967" s="11">
        <f t="shared" si="1174"/>
        <v>2641.1</v>
      </c>
      <c r="S5967" s="11">
        <f t="shared" si="1175"/>
        <v>25952.1</v>
      </c>
      <c r="T5967" s="11">
        <f t="shared" si="1176"/>
        <v>25952.1</v>
      </c>
      <c r="U5967" s="11">
        <f t="shared" si="1177"/>
        <v>1369.5999999999949</v>
      </c>
      <c r="V5967" s="11">
        <f t="shared" si="1183"/>
        <v>25952.1</v>
      </c>
      <c r="W5967" s="12">
        <f t="shared" ref="W5967:W5997" si="1187">V5967/S5967</f>
        <v>1</v>
      </c>
      <c r="X5967" s="11">
        <f t="shared" ref="X5967:X5997" si="1188">SUM(L5967:M5967)</f>
        <v>0</v>
      </c>
      <c r="Y5967" s="12">
        <f t="shared" ref="Y5967:Y5997" si="1189">X5967/S5967</f>
        <v>0</v>
      </c>
      <c r="AA5967" s="9">
        <f>INTERCEPT(T5967:T5997,E5967:E5997)</f>
        <v>21841.006635651971</v>
      </c>
      <c r="AB5967" s="9">
        <f>SLOPE(T5967:T5997,E5967:E5997)</f>
        <v>1030.0338807032324</v>
      </c>
      <c r="AC5967" s="12">
        <f>RSQ(T5967:T5997,E5967:E5997)</f>
        <v>0.41035224298530948</v>
      </c>
      <c r="AD5967" s="9">
        <f>AA5967+(AB5967*55)</f>
        <v>78492.870074329752</v>
      </c>
      <c r="AE5967" s="10">
        <f>SUM(E5967:E5997)</f>
        <v>35.25</v>
      </c>
      <c r="AG5967" s="61"/>
      <c r="AH5967" s="61"/>
      <c r="AI5967" s="61"/>
      <c r="AJ5967" s="61"/>
      <c r="AL5967" s="60"/>
    </row>
    <row r="5968" spans="1:38">
      <c r="A5968" s="1">
        <v>40665</v>
      </c>
      <c r="B5968" s="7" t="s">
        <v>61</v>
      </c>
      <c r="C5968" s="8" t="str">
        <f t="shared" si="1182"/>
        <v>Mon</v>
      </c>
      <c r="E5968" s="10">
        <v>0</v>
      </c>
      <c r="F5968" s="61">
        <v>9760.7000000000007</v>
      </c>
      <c r="G5968" s="61">
        <v>4673.3999999999996</v>
      </c>
      <c r="H5968" s="61">
        <v>5605.3</v>
      </c>
      <c r="I5968" s="61">
        <v>748.1</v>
      </c>
      <c r="J5968" s="61">
        <v>0</v>
      </c>
      <c r="K5968" s="61">
        <v>13334</v>
      </c>
      <c r="L5968" s="20">
        <v>0</v>
      </c>
      <c r="M5968" s="20">
        <v>0</v>
      </c>
      <c r="O5968" s="11">
        <f t="shared" si="1173"/>
        <v>34121.5</v>
      </c>
      <c r="P5968" s="11">
        <v>11100</v>
      </c>
      <c r="Q5968" s="11">
        <f t="shared" si="1174"/>
        <v>2234</v>
      </c>
      <c r="S5968" s="11">
        <f t="shared" si="1175"/>
        <v>23021.5</v>
      </c>
      <c r="T5968" s="11">
        <f t="shared" si="1176"/>
        <v>23021.5</v>
      </c>
      <c r="U5968" s="11">
        <f t="shared" si="1177"/>
        <v>-2930.5999999999985</v>
      </c>
      <c r="V5968" s="11">
        <f t="shared" si="1183"/>
        <v>23021.5</v>
      </c>
      <c r="W5968" s="12">
        <f t="shared" si="1187"/>
        <v>1</v>
      </c>
      <c r="X5968" s="11">
        <f t="shared" si="1188"/>
        <v>0</v>
      </c>
      <c r="Y5968" s="12">
        <f t="shared" si="1189"/>
        <v>0</v>
      </c>
      <c r="AG5968" s="61"/>
      <c r="AH5968" s="61"/>
      <c r="AI5968" s="61"/>
      <c r="AJ5968" s="61"/>
      <c r="AL5968" s="60"/>
    </row>
    <row r="5969" spans="1:38">
      <c r="A5969" s="1">
        <v>40666</v>
      </c>
      <c r="B5969" s="7" t="s">
        <v>61</v>
      </c>
      <c r="C5969" s="8" t="str">
        <f t="shared" si="1182"/>
        <v>Tue</v>
      </c>
      <c r="E5969" s="10">
        <v>0</v>
      </c>
      <c r="F5969" s="61">
        <v>10170.599999999999</v>
      </c>
      <c r="G5969" s="61">
        <v>4851.7</v>
      </c>
      <c r="H5969" s="61">
        <v>5736.2</v>
      </c>
      <c r="I5969" s="61">
        <v>742.4</v>
      </c>
      <c r="J5969" s="61">
        <v>0</v>
      </c>
      <c r="K5969" s="61">
        <v>30960.9</v>
      </c>
      <c r="L5969" s="20">
        <v>0</v>
      </c>
      <c r="M5969" s="20">
        <v>0</v>
      </c>
      <c r="O5969" s="11">
        <f t="shared" si="1173"/>
        <v>52461.8</v>
      </c>
      <c r="P5969" s="11">
        <v>28910</v>
      </c>
      <c r="Q5969" s="11">
        <f t="shared" si="1174"/>
        <v>2050.9000000000015</v>
      </c>
      <c r="S5969" s="11">
        <f t="shared" si="1175"/>
        <v>23551.800000000003</v>
      </c>
      <c r="T5969" s="11">
        <f t="shared" si="1176"/>
        <v>23551.800000000003</v>
      </c>
      <c r="U5969" s="11">
        <f t="shared" si="1177"/>
        <v>530.30000000000291</v>
      </c>
      <c r="V5969" s="11">
        <f t="shared" si="1183"/>
        <v>23551.800000000003</v>
      </c>
      <c r="W5969" s="12">
        <f t="shared" si="1187"/>
        <v>1</v>
      </c>
      <c r="X5969" s="11">
        <f t="shared" si="1188"/>
        <v>0</v>
      </c>
      <c r="Y5969" s="12">
        <f t="shared" si="1189"/>
        <v>0</v>
      </c>
      <c r="AG5969" s="61"/>
      <c r="AH5969" s="61"/>
      <c r="AI5969" s="61"/>
      <c r="AJ5969" s="61"/>
      <c r="AL5969" s="60"/>
    </row>
    <row r="5970" spans="1:38">
      <c r="A5970" s="1">
        <v>40667</v>
      </c>
      <c r="B5970" s="7" t="s">
        <v>61</v>
      </c>
      <c r="C5970" s="8" t="str">
        <f t="shared" si="1182"/>
        <v>Wed</v>
      </c>
      <c r="E5970" s="10">
        <v>5</v>
      </c>
      <c r="F5970" s="61">
        <v>16102.4</v>
      </c>
      <c r="G5970" s="61">
        <v>6365.4</v>
      </c>
      <c r="H5970" s="61">
        <v>7561.1</v>
      </c>
      <c r="I5970" s="61">
        <v>749.8</v>
      </c>
      <c r="J5970" s="61">
        <v>0</v>
      </c>
      <c r="K5970" s="61">
        <v>2722.8</v>
      </c>
      <c r="L5970" s="20">
        <v>0</v>
      </c>
      <c r="M5970" s="20">
        <v>0</v>
      </c>
      <c r="O5970" s="11">
        <f t="shared" ref="O5970:O6027" si="1190">SUM(F5970:M5970)</f>
        <v>33501.5</v>
      </c>
      <c r="P5970" s="11">
        <v>0</v>
      </c>
      <c r="Q5970" s="11">
        <f t="shared" ref="Q5970:Q6027" si="1191">K5970-P5970</f>
        <v>2722.8</v>
      </c>
      <c r="S5970" s="11">
        <f t="shared" ref="S5970:S6027" si="1192">O5970-P5970</f>
        <v>33501.5</v>
      </c>
      <c r="T5970" s="11">
        <f t="shared" ref="T5970:T6027" si="1193">SUM(L5970:M5970,V5970)</f>
        <v>33501.5</v>
      </c>
      <c r="U5970" s="11">
        <f t="shared" ref="U5970:U5997" si="1194">S5970-S5969</f>
        <v>9949.6999999999971</v>
      </c>
      <c r="V5970" s="11">
        <f t="shared" si="1183"/>
        <v>33501.5</v>
      </c>
      <c r="W5970" s="12">
        <f t="shared" si="1187"/>
        <v>1</v>
      </c>
      <c r="X5970" s="11">
        <f t="shared" si="1188"/>
        <v>0</v>
      </c>
      <c r="Y5970" s="12">
        <f t="shared" si="1189"/>
        <v>0</v>
      </c>
      <c r="AG5970" s="61"/>
      <c r="AH5970" s="61"/>
      <c r="AI5970" s="61"/>
      <c r="AJ5970" s="61"/>
      <c r="AL5970" s="60"/>
    </row>
    <row r="5971" spans="1:38">
      <c r="A5971" s="1">
        <v>40668</v>
      </c>
      <c r="B5971" s="7" t="s">
        <v>61</v>
      </c>
      <c r="C5971" s="8" t="str">
        <f t="shared" si="1182"/>
        <v>Thur</v>
      </c>
      <c r="E5971" s="10">
        <v>7</v>
      </c>
      <c r="F5971" s="61">
        <v>14881.5</v>
      </c>
      <c r="G5971" s="61">
        <v>5776.1</v>
      </c>
      <c r="H5971" s="61">
        <v>7003.4</v>
      </c>
      <c r="I5971" s="61">
        <v>748.6</v>
      </c>
      <c r="J5971" s="61">
        <v>0</v>
      </c>
      <c r="K5971" s="61">
        <v>2673.7</v>
      </c>
      <c r="L5971" s="20">
        <v>0</v>
      </c>
      <c r="M5971" s="20">
        <v>0</v>
      </c>
      <c r="O5971" s="11">
        <f t="shared" si="1190"/>
        <v>31083.3</v>
      </c>
      <c r="P5971" s="11">
        <v>0</v>
      </c>
      <c r="Q5971" s="11">
        <f t="shared" si="1191"/>
        <v>2673.7</v>
      </c>
      <c r="S5971" s="11">
        <f t="shared" si="1192"/>
        <v>31083.3</v>
      </c>
      <c r="T5971" s="11">
        <f t="shared" si="1193"/>
        <v>31083.3</v>
      </c>
      <c r="U5971" s="11">
        <f t="shared" si="1194"/>
        <v>-2418.2000000000007</v>
      </c>
      <c r="V5971" s="11">
        <f t="shared" si="1183"/>
        <v>31083.3</v>
      </c>
      <c r="W5971" s="12">
        <f t="shared" si="1187"/>
        <v>1</v>
      </c>
      <c r="X5971" s="11">
        <f t="shared" si="1188"/>
        <v>0</v>
      </c>
      <c r="Y5971" s="12">
        <f t="shared" si="1189"/>
        <v>0</v>
      </c>
      <c r="AG5971" s="61"/>
      <c r="AH5971" s="61"/>
      <c r="AI5971" s="61"/>
      <c r="AJ5971" s="61"/>
      <c r="AL5971" s="60"/>
    </row>
    <row r="5972" spans="1:38">
      <c r="A5972" s="1">
        <v>40669</v>
      </c>
      <c r="B5972" s="7" t="s">
        <v>61</v>
      </c>
      <c r="C5972" s="8" t="str">
        <f t="shared" si="1182"/>
        <v>Fri</v>
      </c>
      <c r="E5972" s="10">
        <v>7</v>
      </c>
      <c r="F5972" s="61">
        <v>12684.7</v>
      </c>
      <c r="G5972" s="61">
        <v>5134.3999999999996</v>
      </c>
      <c r="H5972" s="61">
        <v>6020.3</v>
      </c>
      <c r="I5972" s="61">
        <v>718.6</v>
      </c>
      <c r="J5972" s="61">
        <v>0</v>
      </c>
      <c r="K5972" s="61">
        <v>1436.6</v>
      </c>
      <c r="L5972" s="20">
        <v>0</v>
      </c>
      <c r="M5972" s="20">
        <v>0</v>
      </c>
      <c r="O5972" s="11">
        <f t="shared" si="1190"/>
        <v>25994.599999999995</v>
      </c>
      <c r="P5972" s="11">
        <v>0</v>
      </c>
      <c r="Q5972" s="11">
        <f t="shared" si="1191"/>
        <v>1436.6</v>
      </c>
      <c r="S5972" s="11">
        <f t="shared" si="1192"/>
        <v>25994.599999999995</v>
      </c>
      <c r="T5972" s="11">
        <f t="shared" si="1193"/>
        <v>25994.599999999995</v>
      </c>
      <c r="U5972" s="11">
        <f t="shared" si="1194"/>
        <v>-5088.7000000000044</v>
      </c>
      <c r="V5972" s="11">
        <f t="shared" si="1183"/>
        <v>25994.599999999995</v>
      </c>
      <c r="W5972" s="12">
        <f t="shared" si="1187"/>
        <v>1</v>
      </c>
      <c r="X5972" s="11">
        <f t="shared" si="1188"/>
        <v>0</v>
      </c>
      <c r="Y5972" s="12">
        <f t="shared" si="1189"/>
        <v>0</v>
      </c>
      <c r="AG5972" s="61"/>
      <c r="AH5972" s="61"/>
      <c r="AI5972" s="61"/>
      <c r="AJ5972" s="61"/>
      <c r="AL5972" s="60"/>
    </row>
    <row r="5973" spans="1:38">
      <c r="A5973" s="1">
        <v>40670</v>
      </c>
      <c r="B5973" s="7" t="s">
        <v>61</v>
      </c>
      <c r="C5973" s="8" t="str">
        <f t="shared" si="1182"/>
        <v>Sat</v>
      </c>
      <c r="E5973" s="10">
        <v>3</v>
      </c>
      <c r="F5973" s="61">
        <v>10117.1</v>
      </c>
      <c r="G5973" s="61">
        <v>4308.3</v>
      </c>
      <c r="H5973" s="61">
        <v>4799.2</v>
      </c>
      <c r="I5973" s="61">
        <v>734.9</v>
      </c>
      <c r="J5973" s="61">
        <v>0</v>
      </c>
      <c r="K5973" s="61">
        <v>1323</v>
      </c>
      <c r="L5973" s="20">
        <v>0</v>
      </c>
      <c r="M5973" s="20">
        <v>0</v>
      </c>
      <c r="O5973" s="11">
        <f t="shared" si="1190"/>
        <v>21282.500000000004</v>
      </c>
      <c r="P5973" s="11">
        <v>0</v>
      </c>
      <c r="Q5973" s="11">
        <f t="shared" si="1191"/>
        <v>1323</v>
      </c>
      <c r="S5973" s="11">
        <f t="shared" si="1192"/>
        <v>21282.500000000004</v>
      </c>
      <c r="T5973" s="11">
        <f t="shared" si="1193"/>
        <v>21282.500000000004</v>
      </c>
      <c r="U5973" s="11">
        <f t="shared" si="1194"/>
        <v>-4712.0999999999913</v>
      </c>
      <c r="V5973" s="11">
        <f t="shared" si="1183"/>
        <v>21282.500000000004</v>
      </c>
      <c r="W5973" s="12">
        <f t="shared" si="1187"/>
        <v>1</v>
      </c>
      <c r="X5973" s="11">
        <f t="shared" si="1188"/>
        <v>0</v>
      </c>
      <c r="Y5973" s="12">
        <f t="shared" si="1189"/>
        <v>0</v>
      </c>
      <c r="AG5973" s="61"/>
      <c r="AH5973" s="61"/>
      <c r="AI5973" s="61"/>
      <c r="AJ5973" s="61"/>
      <c r="AL5973" s="60"/>
    </row>
    <row r="5974" spans="1:38">
      <c r="A5974" s="1">
        <v>40671</v>
      </c>
      <c r="B5974" s="7" t="s">
        <v>61</v>
      </c>
      <c r="C5974" s="8" t="str">
        <f t="shared" si="1182"/>
        <v>Sun</v>
      </c>
      <c r="E5974" s="10">
        <v>0</v>
      </c>
      <c r="F5974" s="61">
        <v>10812.4</v>
      </c>
      <c r="G5974" s="61">
        <v>4730</v>
      </c>
      <c r="H5974" s="61">
        <v>5475</v>
      </c>
      <c r="I5974" s="61">
        <v>739.1</v>
      </c>
      <c r="J5974" s="61">
        <v>0</v>
      </c>
      <c r="K5974" s="61">
        <v>1418.5</v>
      </c>
      <c r="L5974" s="20">
        <v>0</v>
      </c>
      <c r="M5974" s="20">
        <v>0</v>
      </c>
      <c r="O5974" s="11">
        <f t="shared" si="1190"/>
        <v>23175</v>
      </c>
      <c r="P5974" s="11">
        <v>0</v>
      </c>
      <c r="Q5974" s="11">
        <f t="shared" si="1191"/>
        <v>1418.5</v>
      </c>
      <c r="S5974" s="11">
        <f t="shared" si="1192"/>
        <v>23175</v>
      </c>
      <c r="T5974" s="11">
        <f t="shared" si="1193"/>
        <v>23175</v>
      </c>
      <c r="U5974" s="11">
        <f t="shared" si="1194"/>
        <v>1892.4999999999964</v>
      </c>
      <c r="V5974" s="11">
        <f t="shared" si="1183"/>
        <v>23175</v>
      </c>
      <c r="W5974" s="12">
        <f t="shared" si="1187"/>
        <v>1</v>
      </c>
      <c r="X5974" s="11">
        <f t="shared" si="1188"/>
        <v>0</v>
      </c>
      <c r="Y5974" s="12">
        <f t="shared" si="1189"/>
        <v>0</v>
      </c>
      <c r="AG5974" s="61"/>
      <c r="AH5974" s="61"/>
      <c r="AI5974" s="61"/>
      <c r="AJ5974" s="61"/>
      <c r="AL5974" s="60"/>
    </row>
    <row r="5975" spans="1:38">
      <c r="A5975" s="1">
        <v>40672</v>
      </c>
      <c r="B5975" s="7" t="s">
        <v>61</v>
      </c>
      <c r="C5975" s="8" t="str">
        <f t="shared" ref="C5975:C6038" si="1195">IF(WEEKDAY(A5975)=1,"Sun",IF(WEEKDAY(A5975)=2,"Mon",IF(WEEKDAY(A5975)=3,"Tue",IF(WEEKDAY(A5975)=4,"Wed",IF(WEEKDAY(A5975)=5,"Thur",IF(WEEKDAY(A5975)=6,"Fri",IF(WEEKDAY(A5975)=7,"Sat")))))))</f>
        <v>Mon</v>
      </c>
      <c r="E5975" s="10">
        <v>0.25</v>
      </c>
      <c r="F5975" s="61">
        <v>11193.7</v>
      </c>
      <c r="G5975" s="61">
        <v>5026.1000000000004</v>
      </c>
      <c r="H5975" s="61">
        <v>6180.7</v>
      </c>
      <c r="I5975" s="61">
        <v>744.8</v>
      </c>
      <c r="J5975" s="61">
        <v>0</v>
      </c>
      <c r="K5975" s="61">
        <v>2304.6999999999998</v>
      </c>
      <c r="L5975" s="20">
        <v>0</v>
      </c>
      <c r="M5975" s="20">
        <v>0</v>
      </c>
      <c r="O5975" s="11">
        <f t="shared" si="1190"/>
        <v>25450</v>
      </c>
      <c r="P5975" s="11">
        <v>0</v>
      </c>
      <c r="Q5975" s="11">
        <f t="shared" si="1191"/>
        <v>2304.6999999999998</v>
      </c>
      <c r="S5975" s="11">
        <f t="shared" si="1192"/>
        <v>25450</v>
      </c>
      <c r="T5975" s="11">
        <f t="shared" si="1193"/>
        <v>25450</v>
      </c>
      <c r="U5975" s="11">
        <f t="shared" si="1194"/>
        <v>2275</v>
      </c>
      <c r="V5975" s="11">
        <f t="shared" si="1183"/>
        <v>25450</v>
      </c>
      <c r="W5975" s="12">
        <f t="shared" si="1187"/>
        <v>1</v>
      </c>
      <c r="X5975" s="11">
        <f t="shared" si="1188"/>
        <v>0</v>
      </c>
      <c r="Y5975" s="12">
        <f t="shared" si="1189"/>
        <v>0</v>
      </c>
      <c r="AG5975" s="61"/>
      <c r="AH5975" s="61"/>
      <c r="AI5975" s="61"/>
      <c r="AJ5975" s="61"/>
      <c r="AL5975" s="60"/>
    </row>
    <row r="5976" spans="1:38">
      <c r="A5976" s="1">
        <v>40673</v>
      </c>
      <c r="B5976" s="7" t="s">
        <v>61</v>
      </c>
      <c r="C5976" s="8" t="str">
        <f t="shared" si="1195"/>
        <v>Tue</v>
      </c>
      <c r="E5976" s="10">
        <v>1</v>
      </c>
      <c r="F5976" s="61">
        <v>10801.6</v>
      </c>
      <c r="G5976" s="61">
        <v>4871</v>
      </c>
      <c r="H5976" s="61">
        <v>6067.5</v>
      </c>
      <c r="I5976" s="61">
        <v>762.1</v>
      </c>
      <c r="J5976" s="61">
        <v>0</v>
      </c>
      <c r="K5976" s="61">
        <v>2550.9</v>
      </c>
      <c r="L5976" s="20">
        <v>0</v>
      </c>
      <c r="M5976" s="20">
        <v>0</v>
      </c>
      <c r="O5976" s="11">
        <f t="shared" si="1190"/>
        <v>25053.1</v>
      </c>
      <c r="P5976" s="11">
        <v>0</v>
      </c>
      <c r="Q5976" s="11">
        <f t="shared" si="1191"/>
        <v>2550.9</v>
      </c>
      <c r="S5976" s="11">
        <f t="shared" si="1192"/>
        <v>25053.1</v>
      </c>
      <c r="T5976" s="11">
        <f t="shared" si="1193"/>
        <v>25053.1</v>
      </c>
      <c r="U5976" s="11">
        <f t="shared" si="1194"/>
        <v>-396.90000000000146</v>
      </c>
      <c r="V5976" s="11">
        <f t="shared" si="1183"/>
        <v>25053.1</v>
      </c>
      <c r="W5976" s="12">
        <f t="shared" si="1187"/>
        <v>1</v>
      </c>
      <c r="X5976" s="11">
        <f t="shared" si="1188"/>
        <v>0</v>
      </c>
      <c r="Y5976" s="12">
        <f t="shared" si="1189"/>
        <v>0</v>
      </c>
      <c r="AG5976" s="61"/>
      <c r="AH5976" s="61"/>
      <c r="AI5976" s="61"/>
      <c r="AJ5976" s="61"/>
      <c r="AL5976" s="60"/>
    </row>
    <row r="5977" spans="1:38">
      <c r="A5977" s="1">
        <v>40674</v>
      </c>
      <c r="B5977" s="7" t="s">
        <v>61</v>
      </c>
      <c r="C5977" s="8" t="str">
        <f t="shared" si="1195"/>
        <v>Wed</v>
      </c>
      <c r="E5977" s="10">
        <v>1</v>
      </c>
      <c r="F5977" s="61">
        <v>11464.4</v>
      </c>
      <c r="G5977" s="61">
        <v>5129.6000000000004</v>
      </c>
      <c r="H5977" s="61">
        <v>6285.6</v>
      </c>
      <c r="I5977" s="61">
        <v>744.2</v>
      </c>
      <c r="J5977" s="61">
        <v>0</v>
      </c>
      <c r="K5977" s="61">
        <v>2445.6</v>
      </c>
      <c r="L5977" s="20">
        <v>0</v>
      </c>
      <c r="M5977" s="20">
        <v>0</v>
      </c>
      <c r="O5977" s="11">
        <f t="shared" si="1190"/>
        <v>26069.399999999998</v>
      </c>
      <c r="P5977" s="11">
        <v>0</v>
      </c>
      <c r="Q5977" s="11">
        <f t="shared" si="1191"/>
        <v>2445.6</v>
      </c>
      <c r="S5977" s="11">
        <f t="shared" si="1192"/>
        <v>26069.399999999998</v>
      </c>
      <c r="T5977" s="11">
        <f t="shared" si="1193"/>
        <v>26069.399999999998</v>
      </c>
      <c r="U5977" s="11">
        <f t="shared" si="1194"/>
        <v>1016.2999999999993</v>
      </c>
      <c r="V5977" s="11">
        <f t="shared" si="1183"/>
        <v>26069.399999999998</v>
      </c>
      <c r="W5977" s="12">
        <f t="shared" si="1187"/>
        <v>1</v>
      </c>
      <c r="X5977" s="11">
        <f t="shared" si="1188"/>
        <v>0</v>
      </c>
      <c r="Y5977" s="12">
        <f t="shared" si="1189"/>
        <v>0</v>
      </c>
      <c r="AG5977" s="61"/>
      <c r="AH5977" s="61"/>
      <c r="AI5977" s="61"/>
      <c r="AJ5977" s="61"/>
      <c r="AL5977" s="60"/>
    </row>
    <row r="5978" spans="1:38">
      <c r="A5978" s="1">
        <v>40675</v>
      </c>
      <c r="B5978" s="7" t="s">
        <v>61</v>
      </c>
      <c r="C5978" s="8" t="str">
        <f t="shared" si="1195"/>
        <v>Thur</v>
      </c>
      <c r="E5978" s="10">
        <v>3</v>
      </c>
      <c r="F5978" s="61">
        <v>10747.300000000001</v>
      </c>
      <c r="G5978" s="61">
        <v>4878.8999999999996</v>
      </c>
      <c r="H5978" s="61">
        <v>5968.6</v>
      </c>
      <c r="I5978" s="61">
        <v>764.2</v>
      </c>
      <c r="J5978" s="61">
        <v>0</v>
      </c>
      <c r="K5978" s="61">
        <v>2429.6999999999998</v>
      </c>
      <c r="L5978" s="20">
        <v>0</v>
      </c>
      <c r="M5978" s="20">
        <v>0</v>
      </c>
      <c r="O5978" s="11">
        <f t="shared" si="1190"/>
        <v>24788.700000000004</v>
      </c>
      <c r="P5978" s="11">
        <v>0</v>
      </c>
      <c r="Q5978" s="11">
        <f t="shared" si="1191"/>
        <v>2429.6999999999998</v>
      </c>
      <c r="S5978" s="11">
        <f t="shared" si="1192"/>
        <v>24788.700000000004</v>
      </c>
      <c r="T5978" s="11">
        <f t="shared" si="1193"/>
        <v>24788.700000000004</v>
      </c>
      <c r="U5978" s="11">
        <f t="shared" si="1194"/>
        <v>-1280.6999999999935</v>
      </c>
      <c r="V5978" s="11">
        <f t="shared" si="1183"/>
        <v>24788.700000000004</v>
      </c>
      <c r="W5978" s="12">
        <f t="shared" si="1187"/>
        <v>1</v>
      </c>
      <c r="X5978" s="11">
        <f t="shared" si="1188"/>
        <v>0</v>
      </c>
      <c r="Y5978" s="12">
        <f t="shared" si="1189"/>
        <v>0</v>
      </c>
      <c r="AG5978" s="61"/>
      <c r="AH5978" s="61"/>
      <c r="AI5978" s="61"/>
      <c r="AJ5978" s="61"/>
      <c r="AL5978" s="60"/>
    </row>
    <row r="5979" spans="1:38">
      <c r="A5979" s="1">
        <v>40676</v>
      </c>
      <c r="B5979" s="7" t="s">
        <v>61</v>
      </c>
      <c r="C5979" s="8" t="str">
        <f t="shared" si="1195"/>
        <v>Fri</v>
      </c>
      <c r="E5979" s="10">
        <v>1</v>
      </c>
      <c r="F5979" s="61">
        <v>10471.6</v>
      </c>
      <c r="G5979" s="61">
        <v>4737.2</v>
      </c>
      <c r="H5979" s="61">
        <v>5787.6</v>
      </c>
      <c r="I5979" s="61">
        <v>766.2</v>
      </c>
      <c r="J5979" s="61">
        <v>0</v>
      </c>
      <c r="K5979" s="61">
        <v>2577.6999999999998</v>
      </c>
      <c r="L5979" s="20">
        <v>0</v>
      </c>
      <c r="M5979" s="20">
        <v>0</v>
      </c>
      <c r="O5979" s="11">
        <f t="shared" si="1190"/>
        <v>24340.300000000003</v>
      </c>
      <c r="P5979" s="11">
        <v>0</v>
      </c>
      <c r="Q5979" s="11">
        <f t="shared" si="1191"/>
        <v>2577.6999999999998</v>
      </c>
      <c r="S5979" s="11">
        <f t="shared" si="1192"/>
        <v>24340.300000000003</v>
      </c>
      <c r="T5979" s="11">
        <f t="shared" si="1193"/>
        <v>24340.300000000003</v>
      </c>
      <c r="U5979" s="11">
        <f t="shared" si="1194"/>
        <v>-448.40000000000146</v>
      </c>
      <c r="V5979" s="11">
        <f t="shared" si="1183"/>
        <v>24340.300000000003</v>
      </c>
      <c r="W5979" s="12">
        <f t="shared" si="1187"/>
        <v>1</v>
      </c>
      <c r="X5979" s="11">
        <f t="shared" si="1188"/>
        <v>0</v>
      </c>
      <c r="Y5979" s="12">
        <f t="shared" si="1189"/>
        <v>0</v>
      </c>
      <c r="AG5979" s="61"/>
      <c r="AH5979" s="61"/>
      <c r="AI5979" s="61"/>
      <c r="AJ5979" s="61"/>
      <c r="AL5979" s="60"/>
    </row>
    <row r="5980" spans="1:38">
      <c r="A5980" s="1">
        <v>40677</v>
      </c>
      <c r="B5980" s="7" t="s">
        <v>61</v>
      </c>
      <c r="C5980" s="8" t="str">
        <f t="shared" si="1195"/>
        <v>Sat</v>
      </c>
      <c r="E5980" s="10">
        <v>0</v>
      </c>
      <c r="F5980" s="61">
        <v>9509</v>
      </c>
      <c r="G5980" s="61">
        <v>4306.5</v>
      </c>
      <c r="H5980" s="61">
        <v>4908.7</v>
      </c>
      <c r="I5980" s="61">
        <v>721.2</v>
      </c>
      <c r="J5980" s="61">
        <v>0</v>
      </c>
      <c r="K5980" s="61">
        <v>2488.3000000000002</v>
      </c>
      <c r="L5980" s="20">
        <v>0</v>
      </c>
      <c r="M5980" s="20">
        <v>0</v>
      </c>
      <c r="O5980" s="11">
        <f t="shared" si="1190"/>
        <v>21933.7</v>
      </c>
      <c r="P5980" s="11">
        <v>0</v>
      </c>
      <c r="Q5980" s="11">
        <f t="shared" si="1191"/>
        <v>2488.3000000000002</v>
      </c>
      <c r="S5980" s="11">
        <f t="shared" si="1192"/>
        <v>21933.7</v>
      </c>
      <c r="T5980" s="11">
        <f t="shared" si="1193"/>
        <v>21933.7</v>
      </c>
      <c r="U5980" s="11">
        <f t="shared" si="1194"/>
        <v>-2406.6000000000022</v>
      </c>
      <c r="V5980" s="11">
        <f t="shared" si="1183"/>
        <v>21933.7</v>
      </c>
      <c r="W5980" s="12">
        <f t="shared" si="1187"/>
        <v>1</v>
      </c>
      <c r="X5980" s="11">
        <f t="shared" si="1188"/>
        <v>0</v>
      </c>
      <c r="Y5980" s="12">
        <f t="shared" si="1189"/>
        <v>0</v>
      </c>
      <c r="AG5980" s="61"/>
      <c r="AH5980" s="61"/>
      <c r="AI5980" s="61"/>
      <c r="AJ5980" s="61"/>
      <c r="AL5980" s="60"/>
    </row>
    <row r="5981" spans="1:38">
      <c r="A5981" s="1">
        <v>40678</v>
      </c>
      <c r="B5981" s="7" t="s">
        <v>61</v>
      </c>
      <c r="C5981" s="8" t="str">
        <f t="shared" si="1195"/>
        <v>Sun</v>
      </c>
      <c r="E5981" s="10">
        <v>0</v>
      </c>
      <c r="F5981" s="61">
        <v>9704</v>
      </c>
      <c r="G5981" s="61">
        <v>4463.6000000000004</v>
      </c>
      <c r="H5981" s="61">
        <v>5265</v>
      </c>
      <c r="I5981" s="61">
        <v>724.8</v>
      </c>
      <c r="J5981" s="61">
        <v>0</v>
      </c>
      <c r="K5981" s="61">
        <v>2514.6</v>
      </c>
      <c r="L5981" s="20">
        <v>0</v>
      </c>
      <c r="M5981" s="20">
        <v>0</v>
      </c>
      <c r="O5981" s="11">
        <f t="shared" si="1190"/>
        <v>22671.999999999996</v>
      </c>
      <c r="P5981" s="11">
        <v>0</v>
      </c>
      <c r="Q5981" s="11">
        <f t="shared" si="1191"/>
        <v>2514.6</v>
      </c>
      <c r="S5981" s="11">
        <f t="shared" si="1192"/>
        <v>22671.999999999996</v>
      </c>
      <c r="T5981" s="11">
        <f t="shared" si="1193"/>
        <v>22671.999999999996</v>
      </c>
      <c r="U5981" s="11">
        <f t="shared" si="1194"/>
        <v>738.29999999999563</v>
      </c>
      <c r="V5981" s="11">
        <f t="shared" si="1183"/>
        <v>22671.999999999996</v>
      </c>
      <c r="W5981" s="12">
        <f t="shared" si="1187"/>
        <v>1</v>
      </c>
      <c r="X5981" s="11">
        <f t="shared" si="1188"/>
        <v>0</v>
      </c>
      <c r="Y5981" s="12">
        <f t="shared" si="1189"/>
        <v>0</v>
      </c>
      <c r="AG5981" s="61"/>
      <c r="AH5981" s="61"/>
      <c r="AI5981" s="61"/>
      <c r="AJ5981" s="61"/>
      <c r="AL5981" s="60"/>
    </row>
    <row r="5982" spans="1:38">
      <c r="A5982" s="1">
        <v>40679</v>
      </c>
      <c r="B5982" s="7" t="s">
        <v>61</v>
      </c>
      <c r="C5982" s="8" t="str">
        <f t="shared" si="1195"/>
        <v>Mon</v>
      </c>
      <c r="E5982" s="10">
        <v>0</v>
      </c>
      <c r="F5982" s="61">
        <v>10043.4</v>
      </c>
      <c r="G5982" s="61">
        <v>4743.3</v>
      </c>
      <c r="H5982" s="61">
        <v>5655.5</v>
      </c>
      <c r="I5982" s="61">
        <v>730.7</v>
      </c>
      <c r="J5982" s="61">
        <v>0</v>
      </c>
      <c r="K5982" s="61">
        <v>2492.1</v>
      </c>
      <c r="L5982" s="20">
        <v>0</v>
      </c>
      <c r="M5982" s="20">
        <v>0</v>
      </c>
      <c r="O5982" s="11">
        <f t="shared" si="1190"/>
        <v>23665</v>
      </c>
      <c r="P5982" s="11">
        <v>0</v>
      </c>
      <c r="Q5982" s="11">
        <f t="shared" si="1191"/>
        <v>2492.1</v>
      </c>
      <c r="S5982" s="11">
        <f t="shared" si="1192"/>
        <v>23665</v>
      </c>
      <c r="T5982" s="11">
        <f t="shared" si="1193"/>
        <v>23665</v>
      </c>
      <c r="U5982" s="11">
        <f t="shared" si="1194"/>
        <v>993.00000000000364</v>
      </c>
      <c r="V5982" s="11">
        <f t="shared" si="1183"/>
        <v>23665</v>
      </c>
      <c r="W5982" s="12">
        <f t="shared" si="1187"/>
        <v>1</v>
      </c>
      <c r="X5982" s="11">
        <f t="shared" si="1188"/>
        <v>0</v>
      </c>
      <c r="Y5982" s="12">
        <f t="shared" si="1189"/>
        <v>0</v>
      </c>
      <c r="AG5982" s="61"/>
      <c r="AH5982" s="61"/>
      <c r="AI5982" s="61"/>
      <c r="AJ5982" s="61"/>
      <c r="AL5982" s="60"/>
    </row>
    <row r="5983" spans="1:38">
      <c r="A5983" s="1">
        <v>40680</v>
      </c>
      <c r="B5983" s="7" t="s">
        <v>61</v>
      </c>
      <c r="C5983" s="8" t="str">
        <f t="shared" si="1195"/>
        <v>Tue</v>
      </c>
      <c r="E5983" s="10">
        <v>0</v>
      </c>
      <c r="F5983" s="61">
        <v>10543</v>
      </c>
      <c r="G5983" s="61">
        <v>4905.7</v>
      </c>
      <c r="H5983" s="61">
        <v>5922.3</v>
      </c>
      <c r="I5983" s="61">
        <v>763.7</v>
      </c>
      <c r="J5983" s="61">
        <v>0</v>
      </c>
      <c r="K5983" s="61">
        <v>3072.6</v>
      </c>
      <c r="L5983" s="20">
        <v>0</v>
      </c>
      <c r="M5983" s="20">
        <v>0</v>
      </c>
      <c r="O5983" s="11">
        <f t="shared" si="1190"/>
        <v>25207.3</v>
      </c>
      <c r="P5983" s="11">
        <v>0</v>
      </c>
      <c r="Q5983" s="11">
        <f t="shared" si="1191"/>
        <v>3072.6</v>
      </c>
      <c r="S5983" s="11">
        <f t="shared" si="1192"/>
        <v>25207.3</v>
      </c>
      <c r="T5983" s="11">
        <f t="shared" si="1193"/>
        <v>25207.3</v>
      </c>
      <c r="U5983" s="11">
        <f t="shared" si="1194"/>
        <v>1542.2999999999993</v>
      </c>
      <c r="V5983" s="11">
        <f t="shared" si="1183"/>
        <v>25207.3</v>
      </c>
      <c r="W5983" s="12">
        <f t="shared" si="1187"/>
        <v>1</v>
      </c>
      <c r="X5983" s="11">
        <f t="shared" si="1188"/>
        <v>0</v>
      </c>
      <c r="Y5983" s="12">
        <f t="shared" si="1189"/>
        <v>0</v>
      </c>
      <c r="AG5983" s="61"/>
      <c r="AH5983" s="61"/>
      <c r="AI5983" s="61"/>
      <c r="AJ5983" s="61"/>
      <c r="AL5983" s="60"/>
    </row>
    <row r="5984" spans="1:38">
      <c r="A5984" s="1">
        <v>40681</v>
      </c>
      <c r="B5984" s="7" t="s">
        <v>61</v>
      </c>
      <c r="C5984" s="8" t="str">
        <f t="shared" si="1195"/>
        <v>Wed</v>
      </c>
      <c r="E5984" s="10">
        <v>0</v>
      </c>
      <c r="F5984" s="61">
        <v>10506.2</v>
      </c>
      <c r="G5984" s="61">
        <v>4856.1000000000004</v>
      </c>
      <c r="H5984" s="61">
        <v>5883.9</v>
      </c>
      <c r="I5984" s="61">
        <v>735.6</v>
      </c>
      <c r="J5984" s="61">
        <v>0</v>
      </c>
      <c r="K5984" s="61">
        <v>2543.5</v>
      </c>
      <c r="L5984" s="20">
        <v>0</v>
      </c>
      <c r="M5984" s="20">
        <v>0</v>
      </c>
      <c r="O5984" s="11">
        <f t="shared" si="1190"/>
        <v>24525.3</v>
      </c>
      <c r="P5984" s="11">
        <v>0</v>
      </c>
      <c r="Q5984" s="11">
        <f t="shared" si="1191"/>
        <v>2543.5</v>
      </c>
      <c r="S5984" s="11">
        <f t="shared" si="1192"/>
        <v>24525.3</v>
      </c>
      <c r="T5984" s="11">
        <f t="shared" si="1193"/>
        <v>24525.3</v>
      </c>
      <c r="U5984" s="11">
        <f t="shared" si="1194"/>
        <v>-682</v>
      </c>
      <c r="V5984" s="11">
        <f t="shared" si="1183"/>
        <v>24525.3</v>
      </c>
      <c r="W5984" s="12">
        <f t="shared" si="1187"/>
        <v>1</v>
      </c>
      <c r="X5984" s="11">
        <f t="shared" si="1188"/>
        <v>0</v>
      </c>
      <c r="Y5984" s="12">
        <f t="shared" si="1189"/>
        <v>0</v>
      </c>
      <c r="AG5984" s="61"/>
      <c r="AH5984" s="61"/>
      <c r="AI5984" s="61"/>
      <c r="AJ5984" s="61"/>
      <c r="AL5984" s="60"/>
    </row>
    <row r="5985" spans="1:38">
      <c r="A5985" s="1">
        <v>40682</v>
      </c>
      <c r="B5985" s="7" t="s">
        <v>61</v>
      </c>
      <c r="C5985" s="8" t="str">
        <f t="shared" si="1195"/>
        <v>Thur</v>
      </c>
      <c r="E5985" s="10">
        <v>0</v>
      </c>
      <c r="F5985" s="61">
        <v>10236.1</v>
      </c>
      <c r="G5985" s="61">
        <v>4817.2</v>
      </c>
      <c r="H5985" s="61">
        <v>5734.3</v>
      </c>
      <c r="I5985" s="61">
        <v>732.2</v>
      </c>
      <c r="J5985" s="61">
        <v>0</v>
      </c>
      <c r="K5985" s="61">
        <v>2504.3000000000002</v>
      </c>
      <c r="L5985" s="20">
        <v>0</v>
      </c>
      <c r="M5985" s="20">
        <v>0</v>
      </c>
      <c r="O5985" s="11">
        <f t="shared" si="1190"/>
        <v>24024.1</v>
      </c>
      <c r="P5985" s="11">
        <v>0</v>
      </c>
      <c r="Q5985" s="11">
        <f t="shared" si="1191"/>
        <v>2504.3000000000002</v>
      </c>
      <c r="S5985" s="11">
        <f t="shared" si="1192"/>
        <v>24024.1</v>
      </c>
      <c r="T5985" s="11">
        <f t="shared" si="1193"/>
        <v>24024.1</v>
      </c>
      <c r="U5985" s="11">
        <f t="shared" si="1194"/>
        <v>-501.20000000000073</v>
      </c>
      <c r="V5985" s="11">
        <f t="shared" si="1183"/>
        <v>24024.1</v>
      </c>
      <c r="W5985" s="12">
        <f t="shared" si="1187"/>
        <v>1</v>
      </c>
      <c r="X5985" s="11">
        <f t="shared" si="1188"/>
        <v>0</v>
      </c>
      <c r="Y5985" s="12">
        <f t="shared" si="1189"/>
        <v>0</v>
      </c>
      <c r="AG5985" s="61"/>
      <c r="AH5985" s="61"/>
      <c r="AI5985" s="61"/>
      <c r="AJ5985" s="61"/>
      <c r="AL5985" s="60"/>
    </row>
    <row r="5986" spans="1:38">
      <c r="A5986" s="1">
        <v>40683</v>
      </c>
      <c r="B5986" s="7" t="s">
        <v>61</v>
      </c>
      <c r="C5986" s="8" t="str">
        <f t="shared" si="1195"/>
        <v>Fri</v>
      </c>
      <c r="E5986" s="10">
        <v>0</v>
      </c>
      <c r="F5986" s="61">
        <v>9419.4</v>
      </c>
      <c r="G5986" s="61">
        <v>4483.2</v>
      </c>
      <c r="H5986" s="61">
        <v>5333.2</v>
      </c>
      <c r="I5986" s="61">
        <v>738.2</v>
      </c>
      <c r="J5986" s="61">
        <v>0</v>
      </c>
      <c r="K5986" s="61">
        <v>2807.4</v>
      </c>
      <c r="L5986" s="20">
        <v>0</v>
      </c>
      <c r="M5986" s="20">
        <v>0</v>
      </c>
      <c r="O5986" s="11">
        <f t="shared" si="1190"/>
        <v>22781.4</v>
      </c>
      <c r="P5986" s="11">
        <v>164</v>
      </c>
      <c r="Q5986" s="11">
        <f t="shared" si="1191"/>
        <v>2643.4</v>
      </c>
      <c r="S5986" s="11">
        <f t="shared" si="1192"/>
        <v>22617.4</v>
      </c>
      <c r="T5986" s="11">
        <f t="shared" si="1193"/>
        <v>22617.4</v>
      </c>
      <c r="U5986" s="11">
        <f t="shared" si="1194"/>
        <v>-1406.6999999999971</v>
      </c>
      <c r="V5986" s="11">
        <f t="shared" si="1183"/>
        <v>22617.4</v>
      </c>
      <c r="W5986" s="12">
        <f t="shared" si="1187"/>
        <v>1</v>
      </c>
      <c r="X5986" s="11">
        <f t="shared" si="1188"/>
        <v>0</v>
      </c>
      <c r="Y5986" s="12">
        <f t="shared" si="1189"/>
        <v>0</v>
      </c>
      <c r="AG5986" s="61"/>
      <c r="AH5986" s="61"/>
      <c r="AI5986" s="61"/>
      <c r="AJ5986" s="61"/>
      <c r="AL5986" s="60"/>
    </row>
    <row r="5987" spans="1:38">
      <c r="A5987" s="1">
        <v>40684</v>
      </c>
      <c r="B5987" s="7" t="s">
        <v>61</v>
      </c>
      <c r="C5987" s="8" t="str">
        <f t="shared" si="1195"/>
        <v>Sat</v>
      </c>
      <c r="E5987" s="10">
        <v>0</v>
      </c>
      <c r="F5987" s="61">
        <v>8447.2999999999993</v>
      </c>
      <c r="G5987" s="61">
        <v>4063.3</v>
      </c>
      <c r="H5987" s="61">
        <v>4631.8</v>
      </c>
      <c r="I5987" s="61">
        <v>709.5</v>
      </c>
      <c r="J5987" s="61">
        <v>0</v>
      </c>
      <c r="K5987" s="61">
        <v>2772.8</v>
      </c>
      <c r="L5987" s="20">
        <v>0</v>
      </c>
      <c r="M5987" s="20">
        <v>0</v>
      </c>
      <c r="O5987" s="11">
        <f t="shared" si="1190"/>
        <v>20624.699999999997</v>
      </c>
      <c r="P5987" s="11">
        <v>205</v>
      </c>
      <c r="Q5987" s="11">
        <f t="shared" si="1191"/>
        <v>2567.8000000000002</v>
      </c>
      <c r="S5987" s="11">
        <f t="shared" si="1192"/>
        <v>20419.699999999997</v>
      </c>
      <c r="T5987" s="11">
        <f t="shared" si="1193"/>
        <v>20419.699999999997</v>
      </c>
      <c r="U5987" s="11">
        <f t="shared" si="1194"/>
        <v>-2197.7000000000044</v>
      </c>
      <c r="V5987" s="11">
        <f t="shared" si="1183"/>
        <v>20419.699999999997</v>
      </c>
      <c r="W5987" s="12">
        <f t="shared" si="1187"/>
        <v>1</v>
      </c>
      <c r="X5987" s="11">
        <f t="shared" si="1188"/>
        <v>0</v>
      </c>
      <c r="Y5987" s="12">
        <f t="shared" si="1189"/>
        <v>0</v>
      </c>
      <c r="AG5987" s="61"/>
      <c r="AH5987" s="61"/>
      <c r="AI5987" s="61"/>
      <c r="AJ5987" s="61"/>
      <c r="AL5987" s="60"/>
    </row>
    <row r="5988" spans="1:38">
      <c r="A5988" s="1">
        <v>40685</v>
      </c>
      <c r="B5988" s="7" t="s">
        <v>61</v>
      </c>
      <c r="C5988" s="8" t="str">
        <f t="shared" si="1195"/>
        <v>Sun</v>
      </c>
      <c r="E5988" s="10">
        <v>0</v>
      </c>
      <c r="F5988" s="61">
        <v>8522.2999999999993</v>
      </c>
      <c r="G5988" s="61">
        <v>4281.2</v>
      </c>
      <c r="H5988" s="61">
        <v>4892.8999999999996</v>
      </c>
      <c r="I5988" s="61">
        <v>685.5</v>
      </c>
      <c r="J5988" s="61">
        <v>0</v>
      </c>
      <c r="K5988" s="61">
        <v>11886.2</v>
      </c>
      <c r="L5988" s="20">
        <v>0</v>
      </c>
      <c r="M5988" s="20">
        <v>0</v>
      </c>
      <c r="O5988" s="11">
        <f t="shared" si="1190"/>
        <v>30268.100000000002</v>
      </c>
      <c r="P5988" s="11">
        <v>9527</v>
      </c>
      <c r="Q5988" s="11">
        <f t="shared" si="1191"/>
        <v>2359.2000000000007</v>
      </c>
      <c r="S5988" s="11">
        <f t="shared" si="1192"/>
        <v>20741.100000000002</v>
      </c>
      <c r="T5988" s="11">
        <f t="shared" si="1193"/>
        <v>20741.100000000002</v>
      </c>
      <c r="U5988" s="11">
        <f t="shared" si="1194"/>
        <v>321.40000000000509</v>
      </c>
      <c r="V5988" s="11">
        <f t="shared" si="1183"/>
        <v>20741.100000000002</v>
      </c>
      <c r="W5988" s="12">
        <f t="shared" si="1187"/>
        <v>1</v>
      </c>
      <c r="X5988" s="11">
        <f t="shared" si="1188"/>
        <v>0</v>
      </c>
      <c r="Y5988" s="12">
        <f t="shared" si="1189"/>
        <v>0</v>
      </c>
      <c r="AG5988" s="61"/>
      <c r="AH5988" s="61"/>
      <c r="AI5988" s="61"/>
      <c r="AJ5988" s="61"/>
      <c r="AL5988" s="60"/>
    </row>
    <row r="5989" spans="1:38">
      <c r="A5989" s="1">
        <v>40686</v>
      </c>
      <c r="B5989" s="7" t="s">
        <v>61</v>
      </c>
      <c r="C5989" s="8" t="str">
        <f t="shared" si="1195"/>
        <v>Mon</v>
      </c>
      <c r="E5989" s="10">
        <v>0</v>
      </c>
      <c r="F5989" s="61">
        <v>8914.2999999999993</v>
      </c>
      <c r="G5989" s="61">
        <v>4597.8</v>
      </c>
      <c r="H5989" s="61">
        <v>5437.2</v>
      </c>
      <c r="I5989" s="61">
        <v>681.4</v>
      </c>
      <c r="J5989" s="61">
        <v>0</v>
      </c>
      <c r="K5989" s="61">
        <v>51742.7</v>
      </c>
      <c r="L5989" s="20">
        <v>0</v>
      </c>
      <c r="M5989" s="20">
        <v>0</v>
      </c>
      <c r="O5989" s="11">
        <f t="shared" si="1190"/>
        <v>71373.399999999994</v>
      </c>
      <c r="P5989" s="11">
        <v>49647</v>
      </c>
      <c r="Q5989" s="11">
        <f t="shared" si="1191"/>
        <v>2095.6999999999971</v>
      </c>
      <c r="S5989" s="11">
        <f t="shared" si="1192"/>
        <v>21726.399999999994</v>
      </c>
      <c r="T5989" s="11">
        <f t="shared" si="1193"/>
        <v>21726.399999999994</v>
      </c>
      <c r="U5989" s="11">
        <f t="shared" si="1194"/>
        <v>985.299999999992</v>
      </c>
      <c r="V5989" s="11">
        <f t="shared" si="1183"/>
        <v>21726.399999999994</v>
      </c>
      <c r="W5989" s="12">
        <f t="shared" si="1187"/>
        <v>1</v>
      </c>
      <c r="X5989" s="11">
        <f t="shared" si="1188"/>
        <v>0</v>
      </c>
      <c r="Y5989" s="12">
        <f t="shared" si="1189"/>
        <v>0</v>
      </c>
      <c r="AG5989" s="61"/>
      <c r="AH5989" s="61"/>
      <c r="AI5989" s="61"/>
      <c r="AJ5989" s="61"/>
      <c r="AL5989" s="60"/>
    </row>
    <row r="5990" spans="1:38">
      <c r="A5990" s="1">
        <v>40687</v>
      </c>
      <c r="B5990" s="7" t="s">
        <v>61</v>
      </c>
      <c r="C5990" s="8" t="str">
        <f t="shared" si="1195"/>
        <v>Tue</v>
      </c>
      <c r="E5990" s="10">
        <v>0</v>
      </c>
      <c r="F5990" s="61">
        <v>8992.9</v>
      </c>
      <c r="G5990" s="61">
        <v>4647.5</v>
      </c>
      <c r="H5990" s="61">
        <v>5531.8</v>
      </c>
      <c r="I5990" s="61">
        <v>728.3</v>
      </c>
      <c r="J5990" s="61">
        <v>0</v>
      </c>
      <c r="K5990" s="61">
        <v>50653.4</v>
      </c>
      <c r="L5990" s="20">
        <v>0</v>
      </c>
      <c r="M5990" s="20">
        <v>0</v>
      </c>
      <c r="O5990" s="11">
        <f t="shared" si="1190"/>
        <v>70553.899999999994</v>
      </c>
      <c r="P5990" s="11">
        <v>48683</v>
      </c>
      <c r="Q5990" s="11">
        <f t="shared" si="1191"/>
        <v>1970.4000000000015</v>
      </c>
      <c r="S5990" s="11">
        <f t="shared" si="1192"/>
        <v>21870.899999999994</v>
      </c>
      <c r="T5990" s="11">
        <f t="shared" si="1193"/>
        <v>21870.899999999994</v>
      </c>
      <c r="U5990" s="11">
        <f t="shared" si="1194"/>
        <v>144.5</v>
      </c>
      <c r="V5990" s="11">
        <f t="shared" si="1183"/>
        <v>21870.899999999994</v>
      </c>
      <c r="W5990" s="12">
        <f t="shared" si="1187"/>
        <v>1</v>
      </c>
      <c r="X5990" s="11">
        <f t="shared" si="1188"/>
        <v>0</v>
      </c>
      <c r="Y5990" s="12">
        <f t="shared" si="1189"/>
        <v>0</v>
      </c>
      <c r="AG5990" s="61"/>
      <c r="AH5990" s="61"/>
      <c r="AI5990" s="61"/>
      <c r="AJ5990" s="61"/>
      <c r="AL5990" s="60"/>
    </row>
    <row r="5991" spans="1:38">
      <c r="A5991" s="1">
        <v>40688</v>
      </c>
      <c r="B5991" s="7" t="s">
        <v>61</v>
      </c>
      <c r="C5991" s="8" t="str">
        <f t="shared" si="1195"/>
        <v>Wed</v>
      </c>
      <c r="E5991" s="10">
        <v>0</v>
      </c>
      <c r="F5991" s="61">
        <v>8681</v>
      </c>
      <c r="G5991" s="61">
        <v>4518.7</v>
      </c>
      <c r="H5991" s="61">
        <v>5391.7</v>
      </c>
      <c r="I5991" s="61">
        <v>675.4</v>
      </c>
      <c r="J5991" s="61">
        <v>0</v>
      </c>
      <c r="K5991" s="61">
        <v>49184.5</v>
      </c>
      <c r="L5991" s="20">
        <v>0</v>
      </c>
      <c r="M5991" s="20">
        <v>0</v>
      </c>
      <c r="O5991" s="11">
        <f t="shared" si="1190"/>
        <v>68451.3</v>
      </c>
      <c r="P5991" s="11">
        <v>47234</v>
      </c>
      <c r="Q5991" s="11">
        <f t="shared" si="1191"/>
        <v>1950.5</v>
      </c>
      <c r="S5991" s="11">
        <f t="shared" si="1192"/>
        <v>21217.300000000003</v>
      </c>
      <c r="T5991" s="11">
        <f t="shared" si="1193"/>
        <v>21217.300000000003</v>
      </c>
      <c r="U5991" s="11">
        <f t="shared" si="1194"/>
        <v>-653.59999999999127</v>
      </c>
      <c r="V5991" s="11">
        <f t="shared" si="1183"/>
        <v>21217.300000000003</v>
      </c>
      <c r="W5991" s="12">
        <f t="shared" si="1187"/>
        <v>1</v>
      </c>
      <c r="X5991" s="11">
        <f t="shared" si="1188"/>
        <v>0</v>
      </c>
      <c r="Y5991" s="12">
        <f t="shared" si="1189"/>
        <v>0</v>
      </c>
      <c r="AG5991" s="61"/>
      <c r="AH5991" s="61"/>
      <c r="AI5991" s="61"/>
      <c r="AJ5991" s="61"/>
      <c r="AL5991" s="60"/>
    </row>
    <row r="5992" spans="1:38">
      <c r="A5992" s="1">
        <v>40689</v>
      </c>
      <c r="B5992" s="7" t="s">
        <v>61</v>
      </c>
      <c r="C5992" s="8" t="str">
        <f t="shared" si="1195"/>
        <v>Thur</v>
      </c>
      <c r="E5992" s="10">
        <v>0</v>
      </c>
      <c r="F5992" s="61">
        <v>8638.1</v>
      </c>
      <c r="G5992" s="61">
        <v>3855.4</v>
      </c>
      <c r="H5992" s="61">
        <v>5383.5</v>
      </c>
      <c r="I5992" s="61">
        <v>757.3</v>
      </c>
      <c r="J5992" s="61">
        <v>0</v>
      </c>
      <c r="K5992" s="61">
        <v>50589.4</v>
      </c>
      <c r="L5992" s="20">
        <v>0</v>
      </c>
      <c r="M5992" s="20">
        <v>0</v>
      </c>
      <c r="O5992" s="11">
        <f t="shared" si="1190"/>
        <v>69223.7</v>
      </c>
      <c r="P5992" s="11">
        <v>48975</v>
      </c>
      <c r="Q5992" s="11">
        <f t="shared" si="1191"/>
        <v>1614.4000000000015</v>
      </c>
      <c r="S5992" s="11">
        <f t="shared" si="1192"/>
        <v>20248.699999999997</v>
      </c>
      <c r="T5992" s="11">
        <f t="shared" si="1193"/>
        <v>20248.699999999997</v>
      </c>
      <c r="U5992" s="11">
        <f t="shared" si="1194"/>
        <v>-968.60000000000582</v>
      </c>
      <c r="V5992" s="11">
        <f t="shared" si="1183"/>
        <v>20248.699999999997</v>
      </c>
      <c r="W5992" s="12">
        <f t="shared" si="1187"/>
        <v>1</v>
      </c>
      <c r="X5992" s="11">
        <f t="shared" si="1188"/>
        <v>0</v>
      </c>
      <c r="Y5992" s="12">
        <f t="shared" si="1189"/>
        <v>0</v>
      </c>
      <c r="AG5992" s="61"/>
      <c r="AH5992" s="61"/>
      <c r="AI5992" s="61"/>
      <c r="AJ5992" s="61"/>
      <c r="AL5992" s="60"/>
    </row>
    <row r="5993" spans="1:38">
      <c r="A5993" s="1">
        <v>40690</v>
      </c>
      <c r="B5993" s="7" t="s">
        <v>61</v>
      </c>
      <c r="C5993" s="8" t="str">
        <f t="shared" si="1195"/>
        <v>Fri</v>
      </c>
      <c r="E5993" s="10">
        <v>0</v>
      </c>
      <c r="F5993" s="61">
        <v>8372.5</v>
      </c>
      <c r="G5993" s="61">
        <v>3643.6</v>
      </c>
      <c r="H5993" s="61">
        <v>5099.6000000000004</v>
      </c>
      <c r="I5993" s="61">
        <v>750.2</v>
      </c>
      <c r="J5993" s="61">
        <v>0</v>
      </c>
      <c r="K5993" s="61">
        <v>26477.8</v>
      </c>
      <c r="L5993" s="20">
        <v>0</v>
      </c>
      <c r="M5993" s="20">
        <v>0</v>
      </c>
      <c r="O5993" s="11">
        <f t="shared" si="1190"/>
        <v>44343.7</v>
      </c>
      <c r="P5993" s="11">
        <v>25613</v>
      </c>
      <c r="Q5993" s="11">
        <f t="shared" si="1191"/>
        <v>864.79999999999927</v>
      </c>
      <c r="S5993" s="11">
        <f t="shared" si="1192"/>
        <v>18730.699999999997</v>
      </c>
      <c r="T5993" s="11">
        <f t="shared" si="1193"/>
        <v>18730.699999999997</v>
      </c>
      <c r="U5993" s="11">
        <f t="shared" si="1194"/>
        <v>-1518</v>
      </c>
      <c r="V5993" s="11">
        <f t="shared" si="1183"/>
        <v>18730.699999999997</v>
      </c>
      <c r="W5993" s="12">
        <f t="shared" si="1187"/>
        <v>1</v>
      </c>
      <c r="X5993" s="11">
        <f t="shared" si="1188"/>
        <v>0</v>
      </c>
      <c r="Y5993" s="12">
        <f t="shared" si="1189"/>
        <v>0</v>
      </c>
      <c r="AG5993" s="61"/>
      <c r="AH5993" s="61"/>
      <c r="AI5993" s="61"/>
      <c r="AJ5993" s="61"/>
      <c r="AL5993" s="60"/>
    </row>
    <row r="5994" spans="1:38">
      <c r="A5994" s="1">
        <v>40691</v>
      </c>
      <c r="B5994" s="7" t="s">
        <v>61</v>
      </c>
      <c r="C5994" s="8" t="str">
        <f t="shared" si="1195"/>
        <v>Sat</v>
      </c>
      <c r="E5994" s="10">
        <v>0</v>
      </c>
      <c r="F5994" s="61">
        <v>7796.1</v>
      </c>
      <c r="G5994" s="61">
        <v>3395.4</v>
      </c>
      <c r="H5994" s="61">
        <v>4376.5</v>
      </c>
      <c r="I5994" s="61">
        <v>731.4</v>
      </c>
      <c r="J5994" s="61">
        <v>0</v>
      </c>
      <c r="K5994" s="61">
        <v>1154.3</v>
      </c>
      <c r="L5994" s="20">
        <v>0</v>
      </c>
      <c r="M5994" s="20">
        <v>0</v>
      </c>
      <c r="O5994" s="11">
        <f t="shared" si="1190"/>
        <v>17453.7</v>
      </c>
      <c r="P5994" s="11">
        <v>0</v>
      </c>
      <c r="Q5994" s="11">
        <f t="shared" si="1191"/>
        <v>1154.3</v>
      </c>
      <c r="S5994" s="11">
        <f t="shared" si="1192"/>
        <v>17453.7</v>
      </c>
      <c r="T5994" s="11">
        <f t="shared" si="1193"/>
        <v>17453.7</v>
      </c>
      <c r="U5994" s="11">
        <f t="shared" si="1194"/>
        <v>-1276.9999999999964</v>
      </c>
      <c r="V5994" s="11">
        <f t="shared" si="1183"/>
        <v>17453.7</v>
      </c>
      <c r="W5994" s="12">
        <f t="shared" si="1187"/>
        <v>1</v>
      </c>
      <c r="X5994" s="11">
        <f t="shared" si="1188"/>
        <v>0</v>
      </c>
      <c r="Y5994" s="12">
        <f t="shared" si="1189"/>
        <v>0</v>
      </c>
      <c r="AG5994" s="61"/>
      <c r="AH5994" s="61"/>
      <c r="AI5994" s="61"/>
      <c r="AJ5994" s="61"/>
      <c r="AL5994" s="60"/>
    </row>
    <row r="5995" spans="1:38">
      <c r="A5995" s="1">
        <v>40692</v>
      </c>
      <c r="B5995" s="7" t="s">
        <v>61</v>
      </c>
      <c r="C5995" s="8" t="str">
        <f t="shared" si="1195"/>
        <v>Sun</v>
      </c>
      <c r="E5995" s="10">
        <v>0</v>
      </c>
      <c r="F5995" s="61">
        <v>7209</v>
      </c>
      <c r="G5995" s="61">
        <v>3298.2</v>
      </c>
      <c r="H5995" s="61">
        <v>4119.8</v>
      </c>
      <c r="I5995" s="61">
        <v>728.4</v>
      </c>
      <c r="J5995" s="61">
        <v>0</v>
      </c>
      <c r="K5995" s="61">
        <v>5903.4</v>
      </c>
      <c r="L5995" s="20">
        <v>0</v>
      </c>
      <c r="M5995" s="20">
        <v>0</v>
      </c>
      <c r="O5995" s="11">
        <f t="shared" si="1190"/>
        <v>21258.799999999999</v>
      </c>
      <c r="P5995" s="11">
        <v>4817</v>
      </c>
      <c r="Q5995" s="11">
        <f t="shared" si="1191"/>
        <v>1086.3999999999996</v>
      </c>
      <c r="S5995" s="11">
        <f t="shared" si="1192"/>
        <v>16441.8</v>
      </c>
      <c r="T5995" s="11">
        <f t="shared" si="1193"/>
        <v>16441.8</v>
      </c>
      <c r="U5995" s="11">
        <f t="shared" si="1194"/>
        <v>-1011.9000000000015</v>
      </c>
      <c r="V5995" s="11">
        <f t="shared" si="1183"/>
        <v>16441.8</v>
      </c>
      <c r="W5995" s="12">
        <f t="shared" si="1187"/>
        <v>1</v>
      </c>
      <c r="X5995" s="11">
        <f t="shared" si="1188"/>
        <v>0</v>
      </c>
      <c r="Y5995" s="12">
        <f t="shared" si="1189"/>
        <v>0</v>
      </c>
      <c r="AG5995" s="61"/>
      <c r="AH5995" s="61"/>
      <c r="AI5995" s="61"/>
      <c r="AJ5995" s="61"/>
      <c r="AL5995" s="60"/>
    </row>
    <row r="5996" spans="1:38">
      <c r="A5996" s="1">
        <v>40693</v>
      </c>
      <c r="B5996" s="7" t="s">
        <v>61</v>
      </c>
      <c r="C5996" s="8" t="str">
        <f t="shared" si="1195"/>
        <v>Mon</v>
      </c>
      <c r="E5996" s="10">
        <v>0</v>
      </c>
      <c r="F5996" s="61">
        <v>7651</v>
      </c>
      <c r="G5996" s="61">
        <v>3521.2</v>
      </c>
      <c r="H5996" s="61">
        <v>4612.7</v>
      </c>
      <c r="I5996" s="61">
        <v>772.9</v>
      </c>
      <c r="J5996" s="61">
        <v>0</v>
      </c>
      <c r="K5996" s="61">
        <v>50584.1</v>
      </c>
      <c r="L5996" s="20">
        <v>0</v>
      </c>
      <c r="M5996" s="20">
        <v>0</v>
      </c>
      <c r="O5996" s="11">
        <f t="shared" si="1190"/>
        <v>67141.899999999994</v>
      </c>
      <c r="P5996" s="11">
        <v>50024</v>
      </c>
      <c r="Q5996" s="11">
        <f t="shared" si="1191"/>
        <v>560.09999999999854</v>
      </c>
      <c r="S5996" s="11">
        <f t="shared" si="1192"/>
        <v>17117.899999999994</v>
      </c>
      <c r="T5996" s="11">
        <f t="shared" si="1193"/>
        <v>17117.899999999994</v>
      </c>
      <c r="U5996" s="11">
        <f t="shared" si="1194"/>
        <v>676.09999999999491</v>
      </c>
      <c r="V5996" s="11">
        <f t="shared" si="1183"/>
        <v>17117.899999999994</v>
      </c>
      <c r="W5996" s="12">
        <f t="shared" si="1187"/>
        <v>1</v>
      </c>
      <c r="X5996" s="11">
        <f t="shared" si="1188"/>
        <v>0</v>
      </c>
      <c r="Y5996" s="12">
        <f t="shared" si="1189"/>
        <v>0</v>
      </c>
      <c r="AG5996" s="61"/>
      <c r="AH5996" s="61"/>
      <c r="AI5996" s="61"/>
      <c r="AJ5996" s="61"/>
      <c r="AL5996" s="60"/>
    </row>
    <row r="5997" spans="1:38">
      <c r="A5997" s="1">
        <v>40694</v>
      </c>
      <c r="B5997" s="7" t="s">
        <v>61</v>
      </c>
      <c r="C5997" s="8" t="str">
        <f t="shared" si="1195"/>
        <v>Tue</v>
      </c>
      <c r="E5997" s="10">
        <v>0</v>
      </c>
      <c r="F5997" s="61">
        <v>8213.5</v>
      </c>
      <c r="G5997" s="61">
        <v>3683.9</v>
      </c>
      <c r="H5997" s="61">
        <v>5318.5</v>
      </c>
      <c r="I5997" s="61">
        <v>746.7</v>
      </c>
      <c r="J5997" s="61">
        <v>0</v>
      </c>
      <c r="K5997" s="61">
        <v>52142.5</v>
      </c>
      <c r="L5997" s="20">
        <v>0</v>
      </c>
      <c r="M5997" s="20">
        <v>0</v>
      </c>
      <c r="O5997" s="11">
        <f t="shared" si="1190"/>
        <v>70105.100000000006</v>
      </c>
      <c r="P5997" s="11">
        <v>50602</v>
      </c>
      <c r="Q5997" s="11">
        <f t="shared" si="1191"/>
        <v>1540.5</v>
      </c>
      <c r="S5997" s="11">
        <f t="shared" si="1192"/>
        <v>19503.100000000006</v>
      </c>
      <c r="T5997" s="11">
        <f t="shared" si="1193"/>
        <v>19503.100000000006</v>
      </c>
      <c r="U5997" s="11">
        <f t="shared" si="1194"/>
        <v>2385.2000000000116</v>
      </c>
      <c r="V5997" s="11">
        <f t="shared" si="1183"/>
        <v>19503.100000000006</v>
      </c>
      <c r="W5997" s="12">
        <f t="shared" si="1187"/>
        <v>1</v>
      </c>
      <c r="X5997" s="11">
        <f t="shared" si="1188"/>
        <v>0</v>
      </c>
      <c r="Y5997" s="12">
        <f t="shared" si="1189"/>
        <v>0</v>
      </c>
      <c r="AG5997" s="61"/>
      <c r="AH5997" s="61"/>
      <c r="AI5997" s="61"/>
      <c r="AJ5997" s="61"/>
      <c r="AL5997" s="60"/>
    </row>
    <row r="5998" spans="1:38">
      <c r="A5998" s="1">
        <v>40695</v>
      </c>
      <c r="B5998" s="7" t="s">
        <v>62</v>
      </c>
      <c r="C5998" s="8" t="str">
        <f t="shared" si="1195"/>
        <v>Wed</v>
      </c>
      <c r="F5998" s="61">
        <v>8472.1</v>
      </c>
      <c r="G5998" s="61">
        <v>3694.3</v>
      </c>
      <c r="H5998" s="61">
        <v>5460.4</v>
      </c>
      <c r="I5998" s="61">
        <v>714.4</v>
      </c>
      <c r="J5998" s="61"/>
      <c r="K5998" s="61">
        <v>46075.6</v>
      </c>
      <c r="L5998" s="20">
        <v>0</v>
      </c>
      <c r="M5998" s="20">
        <v>0</v>
      </c>
      <c r="O5998" s="11">
        <f t="shared" si="1190"/>
        <v>64416.800000000003</v>
      </c>
      <c r="P5998" s="11">
        <v>44030</v>
      </c>
      <c r="Q5998" s="11">
        <f t="shared" si="1191"/>
        <v>2045.5999999999985</v>
      </c>
      <c r="S5998" s="11">
        <f t="shared" si="1192"/>
        <v>20386.800000000003</v>
      </c>
      <c r="T5998" s="11">
        <f t="shared" si="1193"/>
        <v>20386.800000000003</v>
      </c>
      <c r="U5998" s="11">
        <f t="shared" ref="U5998:U6027" si="1196">S5998-S5997</f>
        <v>883.69999999999709</v>
      </c>
      <c r="V5998" s="11">
        <f t="shared" ref="V5998:V6027" si="1197">SUM(F5998:K5998)-P5998</f>
        <v>20386.800000000003</v>
      </c>
      <c r="W5998" s="12">
        <f t="shared" ref="W5998:W6027" si="1198">V5998/S5998</f>
        <v>1</v>
      </c>
      <c r="X5998" s="11">
        <f t="shared" ref="X5998:X6027" si="1199">SUM(L5998:M5998)</f>
        <v>0</v>
      </c>
      <c r="Y5998" s="12">
        <f t="shared" ref="Y5998:Y6027" si="1200">X5998/S5998</f>
        <v>0</v>
      </c>
      <c r="AG5998" s="61"/>
      <c r="AH5998" s="61"/>
      <c r="AI5998" s="61"/>
      <c r="AJ5998" s="61"/>
      <c r="AL5998" s="60"/>
    </row>
    <row r="5999" spans="1:38">
      <c r="A5999" s="1">
        <v>40696</v>
      </c>
      <c r="B5999" s="7" t="s">
        <v>62</v>
      </c>
      <c r="C5999" s="8" t="str">
        <f t="shared" si="1195"/>
        <v>Thur</v>
      </c>
      <c r="F5999" s="61">
        <v>8801.4</v>
      </c>
      <c r="G5999" s="61">
        <v>3764.2</v>
      </c>
      <c r="H5999" s="61">
        <v>5533.3</v>
      </c>
      <c r="I5999" s="61">
        <v>721.7</v>
      </c>
      <c r="J5999" s="61"/>
      <c r="K5999" s="61">
        <v>17721.900000000001</v>
      </c>
      <c r="L5999" s="20">
        <v>0</v>
      </c>
      <c r="M5999" s="20">
        <v>0</v>
      </c>
      <c r="O5999" s="11">
        <f t="shared" si="1190"/>
        <v>36542.5</v>
      </c>
      <c r="P5999" s="11">
        <v>15388</v>
      </c>
      <c r="Q5999" s="11">
        <f t="shared" si="1191"/>
        <v>2333.9000000000015</v>
      </c>
      <c r="S5999" s="11">
        <f t="shared" si="1192"/>
        <v>21154.5</v>
      </c>
      <c r="T5999" s="11">
        <f t="shared" si="1193"/>
        <v>21154.5</v>
      </c>
      <c r="U5999" s="11">
        <f t="shared" si="1196"/>
        <v>767.69999999999709</v>
      </c>
      <c r="V5999" s="11">
        <f t="shared" si="1197"/>
        <v>21154.5</v>
      </c>
      <c r="W5999" s="12">
        <f t="shared" si="1198"/>
        <v>1</v>
      </c>
      <c r="X5999" s="11">
        <f t="shared" si="1199"/>
        <v>0</v>
      </c>
      <c r="Y5999" s="12">
        <f t="shared" si="1200"/>
        <v>0</v>
      </c>
      <c r="AG5999" s="61"/>
      <c r="AH5999" s="61"/>
      <c r="AI5999" s="61"/>
      <c r="AJ5999" s="61"/>
      <c r="AL5999" s="60"/>
    </row>
    <row r="6000" spans="1:38">
      <c r="A6000" s="1">
        <v>40697</v>
      </c>
      <c r="B6000" s="7" t="s">
        <v>62</v>
      </c>
      <c r="C6000" s="8" t="str">
        <f t="shared" si="1195"/>
        <v>Fri</v>
      </c>
      <c r="F6000" s="61">
        <v>8567.2000000000007</v>
      </c>
      <c r="G6000" s="61">
        <v>3599.2</v>
      </c>
      <c r="H6000" s="61">
        <v>5344.4</v>
      </c>
      <c r="I6000" s="61">
        <v>757.1</v>
      </c>
      <c r="J6000" s="61"/>
      <c r="K6000" s="61">
        <v>2417.9</v>
      </c>
      <c r="L6000" s="20">
        <v>0</v>
      </c>
      <c r="M6000" s="20">
        <v>0</v>
      </c>
      <c r="O6000" s="11">
        <f t="shared" si="1190"/>
        <v>20685.800000000003</v>
      </c>
      <c r="P6000" s="11">
        <v>2</v>
      </c>
      <c r="Q6000" s="11">
        <f t="shared" si="1191"/>
        <v>2415.9</v>
      </c>
      <c r="S6000" s="11">
        <f t="shared" si="1192"/>
        <v>20683.800000000003</v>
      </c>
      <c r="T6000" s="11">
        <f t="shared" si="1193"/>
        <v>20683.800000000003</v>
      </c>
      <c r="U6000" s="11">
        <f t="shared" si="1196"/>
        <v>-470.69999999999709</v>
      </c>
      <c r="V6000" s="11">
        <f t="shared" si="1197"/>
        <v>20683.800000000003</v>
      </c>
      <c r="W6000" s="12">
        <f t="shared" si="1198"/>
        <v>1</v>
      </c>
      <c r="X6000" s="11">
        <f t="shared" si="1199"/>
        <v>0</v>
      </c>
      <c r="Y6000" s="12">
        <f t="shared" si="1200"/>
        <v>0</v>
      </c>
      <c r="AG6000" s="61"/>
      <c r="AH6000" s="61"/>
      <c r="AI6000" s="61"/>
      <c r="AJ6000" s="61"/>
      <c r="AL6000" s="60"/>
    </row>
    <row r="6001" spans="1:38">
      <c r="A6001" s="1">
        <v>40698</v>
      </c>
      <c r="B6001" s="7" t="s">
        <v>62</v>
      </c>
      <c r="C6001" s="8" t="str">
        <f t="shared" si="1195"/>
        <v>Sat</v>
      </c>
      <c r="F6001" s="61">
        <v>7353.4</v>
      </c>
      <c r="G6001" s="61">
        <v>3211.1</v>
      </c>
      <c r="H6001" s="61">
        <v>4337.2</v>
      </c>
      <c r="I6001" s="61">
        <v>765.7</v>
      </c>
      <c r="J6001" s="61"/>
      <c r="K6001" s="61">
        <v>2341.1</v>
      </c>
      <c r="L6001" s="20">
        <v>0</v>
      </c>
      <c r="M6001" s="20">
        <v>0</v>
      </c>
      <c r="O6001" s="11">
        <f t="shared" si="1190"/>
        <v>18008.5</v>
      </c>
      <c r="P6001" s="11">
        <v>0</v>
      </c>
      <c r="Q6001" s="11">
        <f t="shared" si="1191"/>
        <v>2341.1</v>
      </c>
      <c r="S6001" s="11">
        <f t="shared" si="1192"/>
        <v>18008.5</v>
      </c>
      <c r="T6001" s="11">
        <f t="shared" si="1193"/>
        <v>18008.5</v>
      </c>
      <c r="U6001" s="11">
        <f t="shared" si="1196"/>
        <v>-2675.3000000000029</v>
      </c>
      <c r="V6001" s="11">
        <f t="shared" si="1197"/>
        <v>18008.5</v>
      </c>
      <c r="W6001" s="12">
        <f t="shared" si="1198"/>
        <v>1</v>
      </c>
      <c r="X6001" s="11">
        <f t="shared" si="1199"/>
        <v>0</v>
      </c>
      <c r="Y6001" s="12">
        <f t="shared" si="1200"/>
        <v>0</v>
      </c>
      <c r="AG6001" s="61"/>
      <c r="AH6001" s="61"/>
      <c r="AI6001" s="61"/>
      <c r="AJ6001" s="61"/>
      <c r="AL6001" s="60"/>
    </row>
    <row r="6002" spans="1:38">
      <c r="A6002" s="1">
        <v>40699</v>
      </c>
      <c r="B6002" s="7" t="s">
        <v>62</v>
      </c>
      <c r="C6002" s="8" t="str">
        <f t="shared" si="1195"/>
        <v>Sun</v>
      </c>
      <c r="F6002" s="61">
        <v>7909.7</v>
      </c>
      <c r="G6002" s="61">
        <v>3567.5</v>
      </c>
      <c r="H6002" s="61">
        <v>4946.3999999999996</v>
      </c>
      <c r="I6002" s="61">
        <v>760.3</v>
      </c>
      <c r="J6002" s="61"/>
      <c r="K6002" s="61">
        <v>2390.6999999999998</v>
      </c>
      <c r="L6002" s="20">
        <v>0</v>
      </c>
      <c r="M6002" s="20">
        <v>0</v>
      </c>
      <c r="O6002" s="11">
        <f t="shared" si="1190"/>
        <v>19574.599999999999</v>
      </c>
      <c r="P6002" s="11">
        <v>0</v>
      </c>
      <c r="Q6002" s="11">
        <f t="shared" si="1191"/>
        <v>2390.6999999999998</v>
      </c>
      <c r="S6002" s="11">
        <f t="shared" si="1192"/>
        <v>19574.599999999999</v>
      </c>
      <c r="T6002" s="11">
        <f t="shared" si="1193"/>
        <v>19574.599999999999</v>
      </c>
      <c r="U6002" s="11">
        <f t="shared" si="1196"/>
        <v>1566.0999999999985</v>
      </c>
      <c r="V6002" s="11">
        <f t="shared" si="1197"/>
        <v>19574.599999999999</v>
      </c>
      <c r="W6002" s="12">
        <f t="shared" si="1198"/>
        <v>1</v>
      </c>
      <c r="X6002" s="11">
        <f t="shared" si="1199"/>
        <v>0</v>
      </c>
      <c r="Y6002" s="12">
        <f t="shared" si="1200"/>
        <v>0</v>
      </c>
      <c r="AG6002" s="61"/>
      <c r="AH6002" s="61"/>
      <c r="AI6002" s="61"/>
      <c r="AJ6002" s="61"/>
      <c r="AL6002" s="60"/>
    </row>
    <row r="6003" spans="1:38">
      <c r="A6003" s="1">
        <v>40700</v>
      </c>
      <c r="B6003" s="7" t="s">
        <v>62</v>
      </c>
      <c r="C6003" s="8" t="str">
        <f t="shared" si="1195"/>
        <v>Mon</v>
      </c>
      <c r="F6003" s="61">
        <v>8704</v>
      </c>
      <c r="G6003" s="61">
        <v>3795.2</v>
      </c>
      <c r="H6003" s="61">
        <v>5552.4</v>
      </c>
      <c r="I6003" s="61">
        <v>743</v>
      </c>
      <c r="J6003" s="61"/>
      <c r="K6003" s="61">
        <v>12419.7</v>
      </c>
      <c r="L6003" s="20">
        <v>0</v>
      </c>
      <c r="M6003" s="20">
        <v>0</v>
      </c>
      <c r="O6003" s="11">
        <f t="shared" si="1190"/>
        <v>31214.3</v>
      </c>
      <c r="P6003" s="11">
        <v>10260</v>
      </c>
      <c r="Q6003" s="11">
        <f t="shared" si="1191"/>
        <v>2159.7000000000007</v>
      </c>
      <c r="S6003" s="11">
        <f t="shared" si="1192"/>
        <v>20954.3</v>
      </c>
      <c r="T6003" s="11">
        <f t="shared" si="1193"/>
        <v>20954.3</v>
      </c>
      <c r="U6003" s="11">
        <f t="shared" si="1196"/>
        <v>1379.7000000000007</v>
      </c>
      <c r="V6003" s="11">
        <f t="shared" si="1197"/>
        <v>20954.3</v>
      </c>
      <c r="W6003" s="12">
        <f t="shared" si="1198"/>
        <v>1</v>
      </c>
      <c r="X6003" s="11">
        <f t="shared" si="1199"/>
        <v>0</v>
      </c>
      <c r="Y6003" s="12">
        <f t="shared" si="1200"/>
        <v>0</v>
      </c>
      <c r="AG6003" s="61"/>
      <c r="AH6003" s="61"/>
      <c r="AI6003" s="61"/>
      <c r="AJ6003" s="61"/>
      <c r="AL6003" s="60"/>
    </row>
    <row r="6004" spans="1:38">
      <c r="A6004" s="1">
        <v>40701</v>
      </c>
      <c r="B6004" s="7" t="s">
        <v>62</v>
      </c>
      <c r="C6004" s="8" t="str">
        <f t="shared" si="1195"/>
        <v>Tue</v>
      </c>
      <c r="F6004" s="61">
        <v>8468.5</v>
      </c>
      <c r="G6004" s="61">
        <v>3735.8</v>
      </c>
      <c r="H6004" s="61">
        <v>5405.9</v>
      </c>
      <c r="I6004" s="61">
        <v>740.7</v>
      </c>
      <c r="J6004" s="61"/>
      <c r="K6004" s="61">
        <v>49815.1</v>
      </c>
      <c r="L6004" s="20">
        <v>0</v>
      </c>
      <c r="M6004" s="20">
        <v>0</v>
      </c>
      <c r="O6004" s="11">
        <f t="shared" si="1190"/>
        <v>68166</v>
      </c>
      <c r="P6004" s="11">
        <v>47832</v>
      </c>
      <c r="Q6004" s="11">
        <f t="shared" si="1191"/>
        <v>1983.0999999999985</v>
      </c>
      <c r="S6004" s="11">
        <f t="shared" si="1192"/>
        <v>20334</v>
      </c>
      <c r="T6004" s="11">
        <f t="shared" si="1193"/>
        <v>20334</v>
      </c>
      <c r="U6004" s="11">
        <f t="shared" si="1196"/>
        <v>-620.29999999999927</v>
      </c>
      <c r="V6004" s="11">
        <f t="shared" si="1197"/>
        <v>20334</v>
      </c>
      <c r="W6004" s="12">
        <f t="shared" si="1198"/>
        <v>1</v>
      </c>
      <c r="X6004" s="11">
        <f t="shared" si="1199"/>
        <v>0</v>
      </c>
      <c r="Y6004" s="12">
        <f t="shared" si="1200"/>
        <v>0</v>
      </c>
      <c r="AG6004" s="61"/>
      <c r="AH6004" s="61"/>
      <c r="AI6004" s="61"/>
      <c r="AJ6004" s="61"/>
      <c r="AL6004" s="60"/>
    </row>
    <row r="6005" spans="1:38">
      <c r="A6005" s="1">
        <v>40702</v>
      </c>
      <c r="B6005" s="7" t="s">
        <v>62</v>
      </c>
      <c r="C6005" s="8" t="str">
        <f t="shared" si="1195"/>
        <v>Wed</v>
      </c>
      <c r="F6005" s="61">
        <v>8174.8</v>
      </c>
      <c r="G6005" s="61">
        <v>3677.6</v>
      </c>
      <c r="H6005" s="61">
        <v>5364.5</v>
      </c>
      <c r="I6005" s="61">
        <v>758.1</v>
      </c>
      <c r="J6005" s="61"/>
      <c r="K6005" s="61">
        <v>51710.1</v>
      </c>
      <c r="L6005" s="20">
        <v>0</v>
      </c>
      <c r="M6005" s="20">
        <v>0</v>
      </c>
      <c r="O6005" s="11">
        <f t="shared" si="1190"/>
        <v>69685.100000000006</v>
      </c>
      <c r="P6005" s="11">
        <v>49859</v>
      </c>
      <c r="Q6005" s="11">
        <f t="shared" si="1191"/>
        <v>1851.0999999999985</v>
      </c>
      <c r="S6005" s="11">
        <f t="shared" si="1192"/>
        <v>19826.100000000006</v>
      </c>
      <c r="T6005" s="11">
        <f t="shared" si="1193"/>
        <v>19826.100000000006</v>
      </c>
      <c r="U6005" s="11">
        <f t="shared" si="1196"/>
        <v>-507.89999999999418</v>
      </c>
      <c r="V6005" s="11">
        <f t="shared" si="1197"/>
        <v>19826.100000000006</v>
      </c>
      <c r="W6005" s="12">
        <f t="shared" si="1198"/>
        <v>1</v>
      </c>
      <c r="X6005" s="11">
        <f t="shared" si="1199"/>
        <v>0</v>
      </c>
      <c r="Y6005" s="12">
        <f t="shared" si="1200"/>
        <v>0</v>
      </c>
      <c r="AG6005" s="61"/>
      <c r="AH6005" s="61"/>
      <c r="AI6005" s="61"/>
      <c r="AJ6005" s="61"/>
      <c r="AL6005" s="60"/>
    </row>
    <row r="6006" spans="1:38">
      <c r="A6006" s="1">
        <v>40703</v>
      </c>
      <c r="B6006" s="7" t="s">
        <v>62</v>
      </c>
      <c r="C6006" s="8" t="str">
        <f t="shared" si="1195"/>
        <v>Thur</v>
      </c>
      <c r="F6006" s="61">
        <v>7982.1</v>
      </c>
      <c r="G6006" s="61">
        <v>3709.1</v>
      </c>
      <c r="H6006" s="61">
        <v>5214.5</v>
      </c>
      <c r="I6006" s="61">
        <v>746.4</v>
      </c>
      <c r="J6006" s="61"/>
      <c r="K6006" s="61">
        <v>51349.8</v>
      </c>
      <c r="L6006" s="20">
        <v>0</v>
      </c>
      <c r="M6006" s="20">
        <v>0</v>
      </c>
      <c r="O6006" s="11">
        <f t="shared" si="1190"/>
        <v>69001.900000000009</v>
      </c>
      <c r="P6006" s="11">
        <v>49432</v>
      </c>
      <c r="Q6006" s="11">
        <f t="shared" si="1191"/>
        <v>1917.8000000000029</v>
      </c>
      <c r="S6006" s="11">
        <f t="shared" si="1192"/>
        <v>19569.900000000009</v>
      </c>
      <c r="T6006" s="11">
        <f t="shared" si="1193"/>
        <v>19569.900000000009</v>
      </c>
      <c r="U6006" s="11">
        <f t="shared" si="1196"/>
        <v>-256.19999999999709</v>
      </c>
      <c r="V6006" s="11">
        <f t="shared" si="1197"/>
        <v>19569.900000000009</v>
      </c>
      <c r="W6006" s="12">
        <f t="shared" si="1198"/>
        <v>1</v>
      </c>
      <c r="X6006" s="11">
        <f t="shared" si="1199"/>
        <v>0</v>
      </c>
      <c r="Y6006" s="12">
        <f t="shared" si="1200"/>
        <v>0</v>
      </c>
      <c r="AG6006" s="61"/>
      <c r="AH6006" s="61"/>
      <c r="AI6006" s="61"/>
      <c r="AJ6006" s="61"/>
      <c r="AL6006" s="60"/>
    </row>
    <row r="6007" spans="1:38">
      <c r="A6007" s="1">
        <v>40704</v>
      </c>
      <c r="B6007" s="7" t="s">
        <v>62</v>
      </c>
      <c r="C6007" s="8" t="str">
        <f t="shared" si="1195"/>
        <v>Fri</v>
      </c>
      <c r="F6007" s="61">
        <v>7447.4</v>
      </c>
      <c r="G6007" s="61">
        <v>3465.5</v>
      </c>
      <c r="H6007" s="61">
        <v>4866.3999999999996</v>
      </c>
      <c r="I6007" s="61">
        <v>763</v>
      </c>
      <c r="J6007" s="61"/>
      <c r="K6007" s="61">
        <v>31289.7</v>
      </c>
      <c r="L6007" s="20">
        <v>0</v>
      </c>
      <c r="M6007" s="20">
        <v>0</v>
      </c>
      <c r="O6007" s="11">
        <f t="shared" si="1190"/>
        <v>47832</v>
      </c>
      <c r="P6007" s="11">
        <v>29027</v>
      </c>
      <c r="Q6007" s="11">
        <f t="shared" si="1191"/>
        <v>2262.7000000000007</v>
      </c>
      <c r="S6007" s="11">
        <f t="shared" si="1192"/>
        <v>18805</v>
      </c>
      <c r="T6007" s="11">
        <f t="shared" si="1193"/>
        <v>18805</v>
      </c>
      <c r="U6007" s="11">
        <f t="shared" si="1196"/>
        <v>-764.90000000000873</v>
      </c>
      <c r="V6007" s="11">
        <f t="shared" si="1197"/>
        <v>18805</v>
      </c>
      <c r="W6007" s="12">
        <f t="shared" si="1198"/>
        <v>1</v>
      </c>
      <c r="X6007" s="11">
        <f t="shared" si="1199"/>
        <v>0</v>
      </c>
      <c r="Y6007" s="12">
        <f t="shared" si="1200"/>
        <v>0</v>
      </c>
      <c r="AG6007" s="61"/>
      <c r="AH6007" s="61"/>
      <c r="AI6007" s="61"/>
      <c r="AJ6007" s="61"/>
      <c r="AL6007" s="60"/>
    </row>
    <row r="6008" spans="1:38">
      <c r="A6008" s="1">
        <v>40705</v>
      </c>
      <c r="B6008" s="7" t="s">
        <v>62</v>
      </c>
      <c r="C6008" s="8" t="str">
        <f t="shared" si="1195"/>
        <v>Sat</v>
      </c>
      <c r="F6008" s="61">
        <v>6996.1</v>
      </c>
      <c r="G6008" s="61">
        <v>3246.5</v>
      </c>
      <c r="H6008" s="61">
        <v>4282.3</v>
      </c>
      <c r="I6008" s="61">
        <v>701.2</v>
      </c>
      <c r="J6008" s="61"/>
      <c r="K6008" s="61">
        <v>2359.6</v>
      </c>
      <c r="L6008" s="20">
        <v>0</v>
      </c>
      <c r="M6008" s="20">
        <v>0</v>
      </c>
      <c r="O6008" s="11">
        <f t="shared" si="1190"/>
        <v>17585.7</v>
      </c>
      <c r="P6008" s="11">
        <v>0</v>
      </c>
      <c r="Q6008" s="11">
        <f t="shared" si="1191"/>
        <v>2359.6</v>
      </c>
      <c r="S6008" s="11">
        <f t="shared" si="1192"/>
        <v>17585.7</v>
      </c>
      <c r="T6008" s="11">
        <f t="shared" si="1193"/>
        <v>17585.7</v>
      </c>
      <c r="U6008" s="11">
        <f t="shared" si="1196"/>
        <v>-1219.2999999999993</v>
      </c>
      <c r="V6008" s="11">
        <f t="shared" si="1197"/>
        <v>17585.7</v>
      </c>
      <c r="W6008" s="12">
        <f t="shared" si="1198"/>
        <v>1</v>
      </c>
      <c r="X6008" s="11">
        <f t="shared" si="1199"/>
        <v>0</v>
      </c>
      <c r="Y6008" s="12">
        <f t="shared" si="1200"/>
        <v>0</v>
      </c>
      <c r="AG6008" s="61"/>
      <c r="AH6008" s="61"/>
      <c r="AI6008" s="61"/>
      <c r="AJ6008" s="61"/>
      <c r="AL6008" s="60"/>
    </row>
    <row r="6009" spans="1:38">
      <c r="A6009" s="1">
        <v>40706</v>
      </c>
      <c r="B6009" s="7" t="s">
        <v>62</v>
      </c>
      <c r="C6009" s="8" t="str">
        <f t="shared" si="1195"/>
        <v>Sun</v>
      </c>
      <c r="F6009" s="61">
        <v>7599.5</v>
      </c>
      <c r="G6009" s="61">
        <v>3549</v>
      </c>
      <c r="H6009" s="61">
        <v>4855.3</v>
      </c>
      <c r="I6009" s="61">
        <v>714.6</v>
      </c>
      <c r="J6009" s="61"/>
      <c r="K6009" s="61">
        <v>2434.1</v>
      </c>
      <c r="L6009" s="20">
        <v>0</v>
      </c>
      <c r="M6009" s="20">
        <v>0</v>
      </c>
      <c r="O6009" s="11">
        <f t="shared" si="1190"/>
        <v>19152.499999999996</v>
      </c>
      <c r="P6009" s="11">
        <v>0</v>
      </c>
      <c r="Q6009" s="11">
        <f t="shared" si="1191"/>
        <v>2434.1</v>
      </c>
      <c r="S6009" s="11">
        <f t="shared" si="1192"/>
        <v>19152.499999999996</v>
      </c>
      <c r="T6009" s="11">
        <f t="shared" si="1193"/>
        <v>19152.499999999996</v>
      </c>
      <c r="U6009" s="11">
        <f t="shared" si="1196"/>
        <v>1566.7999999999956</v>
      </c>
      <c r="V6009" s="11">
        <f t="shared" si="1197"/>
        <v>19152.499999999996</v>
      </c>
      <c r="W6009" s="12">
        <f t="shared" si="1198"/>
        <v>1</v>
      </c>
      <c r="X6009" s="11">
        <f t="shared" si="1199"/>
        <v>0</v>
      </c>
      <c r="Y6009" s="12">
        <f t="shared" si="1200"/>
        <v>0</v>
      </c>
      <c r="AG6009" s="61"/>
      <c r="AH6009" s="61"/>
      <c r="AI6009" s="61"/>
      <c r="AJ6009" s="61"/>
      <c r="AL6009" s="60"/>
    </row>
    <row r="6010" spans="1:38">
      <c r="A6010" s="1">
        <v>40707</v>
      </c>
      <c r="B6010" s="7" t="s">
        <v>62</v>
      </c>
      <c r="C6010" s="8" t="str">
        <f t="shared" si="1195"/>
        <v>Mon</v>
      </c>
      <c r="F6010" s="61">
        <v>8503.1</v>
      </c>
      <c r="G6010" s="61">
        <v>3997</v>
      </c>
      <c r="H6010" s="61">
        <v>5735.9</v>
      </c>
      <c r="I6010" s="61">
        <v>745</v>
      </c>
      <c r="J6010" s="61"/>
      <c r="K6010" s="61">
        <v>2412.5</v>
      </c>
      <c r="L6010" s="20">
        <v>0</v>
      </c>
      <c r="M6010" s="20">
        <v>0</v>
      </c>
      <c r="O6010" s="11">
        <f t="shared" si="1190"/>
        <v>21393.5</v>
      </c>
      <c r="P6010" s="11">
        <v>0</v>
      </c>
      <c r="Q6010" s="11">
        <f t="shared" si="1191"/>
        <v>2412.5</v>
      </c>
      <c r="S6010" s="11">
        <f t="shared" si="1192"/>
        <v>21393.5</v>
      </c>
      <c r="T6010" s="11">
        <f t="shared" si="1193"/>
        <v>21393.5</v>
      </c>
      <c r="U6010" s="11">
        <f t="shared" si="1196"/>
        <v>2241.0000000000036</v>
      </c>
      <c r="V6010" s="11">
        <f t="shared" si="1197"/>
        <v>21393.5</v>
      </c>
      <c r="W6010" s="12">
        <f t="shared" si="1198"/>
        <v>1</v>
      </c>
      <c r="X6010" s="11">
        <f t="shared" si="1199"/>
        <v>0</v>
      </c>
      <c r="Y6010" s="12">
        <f t="shared" si="1200"/>
        <v>0</v>
      </c>
      <c r="AG6010" s="61"/>
      <c r="AH6010" s="61"/>
      <c r="AI6010" s="61"/>
      <c r="AJ6010" s="61"/>
      <c r="AL6010" s="60"/>
    </row>
    <row r="6011" spans="1:38">
      <c r="A6011" s="1">
        <v>40708</v>
      </c>
      <c r="B6011" s="7" t="s">
        <v>62</v>
      </c>
      <c r="C6011" s="8" t="str">
        <f t="shared" si="1195"/>
        <v>Tue</v>
      </c>
      <c r="F6011" s="61">
        <v>8652.9</v>
      </c>
      <c r="G6011" s="61">
        <v>4014</v>
      </c>
      <c r="H6011" s="61">
        <v>5748.1</v>
      </c>
      <c r="I6011" s="61">
        <v>776.8</v>
      </c>
      <c r="J6011" s="61">
        <v>2.6</v>
      </c>
      <c r="K6011" s="61">
        <v>2547.8000000000002</v>
      </c>
      <c r="L6011" s="20">
        <v>0</v>
      </c>
      <c r="M6011" s="20">
        <v>0</v>
      </c>
      <c r="O6011" s="11">
        <f t="shared" si="1190"/>
        <v>21742.199999999997</v>
      </c>
      <c r="P6011" s="11">
        <v>0</v>
      </c>
      <c r="Q6011" s="11">
        <f t="shared" si="1191"/>
        <v>2547.8000000000002</v>
      </c>
      <c r="S6011" s="11">
        <f t="shared" si="1192"/>
        <v>21742.199999999997</v>
      </c>
      <c r="T6011" s="11">
        <f t="shared" si="1193"/>
        <v>21742.199999999997</v>
      </c>
      <c r="U6011" s="11">
        <f t="shared" si="1196"/>
        <v>348.69999999999709</v>
      </c>
      <c r="V6011" s="11">
        <f t="shared" si="1197"/>
        <v>21742.199999999997</v>
      </c>
      <c r="W6011" s="12">
        <f t="shared" si="1198"/>
        <v>1</v>
      </c>
      <c r="X6011" s="11">
        <f t="shared" si="1199"/>
        <v>0</v>
      </c>
      <c r="Y6011" s="12">
        <f t="shared" si="1200"/>
        <v>0</v>
      </c>
      <c r="AG6011" s="61"/>
      <c r="AH6011" s="61"/>
      <c r="AI6011" s="61"/>
      <c r="AJ6011" s="61"/>
      <c r="AL6011" s="60"/>
    </row>
    <row r="6012" spans="1:38">
      <c r="A6012" s="1">
        <v>40709</v>
      </c>
      <c r="B6012" s="7" t="s">
        <v>62</v>
      </c>
      <c r="C6012" s="8" t="str">
        <f t="shared" si="1195"/>
        <v>Wed</v>
      </c>
      <c r="F6012" s="61">
        <v>8685.7000000000007</v>
      </c>
      <c r="G6012" s="61">
        <v>3992.8</v>
      </c>
      <c r="H6012" s="61">
        <v>5862.5</v>
      </c>
      <c r="I6012" s="61">
        <v>736.8</v>
      </c>
      <c r="J6012" s="61">
        <v>17.3</v>
      </c>
      <c r="K6012" s="61">
        <v>2324</v>
      </c>
      <c r="L6012" s="20">
        <v>0</v>
      </c>
      <c r="M6012" s="20">
        <v>0</v>
      </c>
      <c r="O6012" s="11">
        <f t="shared" si="1190"/>
        <v>21619.1</v>
      </c>
      <c r="P6012" s="11">
        <v>0</v>
      </c>
      <c r="Q6012" s="11">
        <f t="shared" si="1191"/>
        <v>2324</v>
      </c>
      <c r="S6012" s="11">
        <f t="shared" si="1192"/>
        <v>21619.1</v>
      </c>
      <c r="T6012" s="11">
        <f t="shared" si="1193"/>
        <v>21619.1</v>
      </c>
      <c r="U6012" s="11">
        <f t="shared" si="1196"/>
        <v>-123.09999999999854</v>
      </c>
      <c r="V6012" s="11">
        <f t="shared" si="1197"/>
        <v>21619.1</v>
      </c>
      <c r="W6012" s="12">
        <f t="shared" si="1198"/>
        <v>1</v>
      </c>
      <c r="X6012" s="11">
        <f t="shared" si="1199"/>
        <v>0</v>
      </c>
      <c r="Y6012" s="12">
        <f t="shared" si="1200"/>
        <v>0</v>
      </c>
      <c r="AG6012" s="61"/>
      <c r="AH6012" s="61"/>
      <c r="AI6012" s="61"/>
      <c r="AJ6012" s="61"/>
      <c r="AL6012" s="60"/>
    </row>
    <row r="6013" spans="1:38">
      <c r="A6013" s="1">
        <v>40710</v>
      </c>
      <c r="B6013" s="7" t="s">
        <v>62</v>
      </c>
      <c r="C6013" s="8" t="str">
        <f t="shared" si="1195"/>
        <v>Thur</v>
      </c>
      <c r="F6013" s="61">
        <v>8296.7999999999993</v>
      </c>
      <c r="G6013" s="61">
        <v>3974.5</v>
      </c>
      <c r="H6013" s="61">
        <v>5871.2</v>
      </c>
      <c r="I6013" s="61">
        <v>712.8</v>
      </c>
      <c r="J6013" s="61">
        <v>9.6999999999999993</v>
      </c>
      <c r="K6013" s="61">
        <v>1070.3</v>
      </c>
      <c r="L6013" s="20">
        <v>0</v>
      </c>
      <c r="M6013" s="20">
        <v>0</v>
      </c>
      <c r="O6013" s="11">
        <f t="shared" si="1190"/>
        <v>19935.3</v>
      </c>
      <c r="P6013" s="11">
        <v>0</v>
      </c>
      <c r="Q6013" s="11">
        <f t="shared" si="1191"/>
        <v>1070.3</v>
      </c>
      <c r="S6013" s="11">
        <f t="shared" si="1192"/>
        <v>19935.3</v>
      </c>
      <c r="T6013" s="11">
        <f t="shared" si="1193"/>
        <v>19935.3</v>
      </c>
      <c r="U6013" s="11">
        <f t="shared" si="1196"/>
        <v>-1683.7999999999993</v>
      </c>
      <c r="V6013" s="11">
        <f t="shared" si="1197"/>
        <v>19935.3</v>
      </c>
      <c r="W6013" s="12">
        <f t="shared" si="1198"/>
        <v>1</v>
      </c>
      <c r="X6013" s="11">
        <f t="shared" si="1199"/>
        <v>0</v>
      </c>
      <c r="Y6013" s="12">
        <f t="shared" si="1200"/>
        <v>0</v>
      </c>
      <c r="AG6013" s="61"/>
      <c r="AH6013" s="61"/>
      <c r="AI6013" s="61"/>
      <c r="AJ6013" s="61"/>
      <c r="AL6013" s="60"/>
    </row>
    <row r="6014" spans="1:38">
      <c r="A6014" s="1">
        <v>40711</v>
      </c>
      <c r="B6014" s="7" t="s">
        <v>62</v>
      </c>
      <c r="C6014" s="8" t="str">
        <f t="shared" si="1195"/>
        <v>Fri</v>
      </c>
      <c r="F6014" s="61">
        <v>7410.4</v>
      </c>
      <c r="G6014" s="61">
        <v>3657.6</v>
      </c>
      <c r="H6014" s="61">
        <v>5297.2</v>
      </c>
      <c r="I6014" s="61">
        <v>752.1</v>
      </c>
      <c r="J6014" s="61">
        <v>11.6</v>
      </c>
      <c r="K6014" s="61">
        <v>7232.3</v>
      </c>
      <c r="L6014" s="20">
        <v>0</v>
      </c>
      <c r="M6014" s="20">
        <v>0</v>
      </c>
      <c r="O6014" s="11">
        <f t="shared" si="1190"/>
        <v>24361.199999999997</v>
      </c>
      <c r="P6014" s="11">
        <v>6070</v>
      </c>
      <c r="Q6014" s="11">
        <f t="shared" si="1191"/>
        <v>1162.3000000000002</v>
      </c>
      <c r="S6014" s="11">
        <f t="shared" si="1192"/>
        <v>18291.199999999997</v>
      </c>
      <c r="T6014" s="11">
        <f t="shared" si="1193"/>
        <v>18291.199999999997</v>
      </c>
      <c r="U6014" s="11">
        <f t="shared" si="1196"/>
        <v>-1644.1000000000022</v>
      </c>
      <c r="V6014" s="11">
        <f t="shared" si="1197"/>
        <v>18291.199999999997</v>
      </c>
      <c r="W6014" s="12">
        <f t="shared" si="1198"/>
        <v>1</v>
      </c>
      <c r="X6014" s="11">
        <f t="shared" si="1199"/>
        <v>0</v>
      </c>
      <c r="Y6014" s="12">
        <f t="shared" si="1200"/>
        <v>0</v>
      </c>
      <c r="AG6014" s="61"/>
      <c r="AH6014" s="61"/>
      <c r="AI6014" s="61"/>
      <c r="AJ6014" s="61"/>
      <c r="AL6014" s="60"/>
    </row>
    <row r="6015" spans="1:38">
      <c r="A6015" s="1">
        <v>40712</v>
      </c>
      <c r="B6015" s="7" t="s">
        <v>62</v>
      </c>
      <c r="C6015" s="8" t="str">
        <f t="shared" si="1195"/>
        <v>Sat</v>
      </c>
      <c r="F6015" s="61">
        <v>6259.5</v>
      </c>
      <c r="G6015" s="61">
        <v>3238.5</v>
      </c>
      <c r="H6015" s="61">
        <v>4221.6000000000004</v>
      </c>
      <c r="I6015" s="61">
        <v>712.1</v>
      </c>
      <c r="J6015" s="61"/>
      <c r="K6015" s="61">
        <v>48813.2</v>
      </c>
      <c r="L6015" s="20">
        <v>0</v>
      </c>
      <c r="M6015" s="20">
        <v>0</v>
      </c>
      <c r="O6015" s="11">
        <f t="shared" si="1190"/>
        <v>63244.899999999994</v>
      </c>
      <c r="P6015" s="11">
        <v>47979</v>
      </c>
      <c r="Q6015" s="11">
        <f t="shared" si="1191"/>
        <v>834.19999999999709</v>
      </c>
      <c r="S6015" s="11">
        <f t="shared" si="1192"/>
        <v>15265.899999999994</v>
      </c>
      <c r="T6015" s="11">
        <f t="shared" si="1193"/>
        <v>15265.899999999994</v>
      </c>
      <c r="U6015" s="11">
        <f t="shared" si="1196"/>
        <v>-3025.3000000000029</v>
      </c>
      <c r="V6015" s="11">
        <f t="shared" si="1197"/>
        <v>15265.899999999994</v>
      </c>
      <c r="W6015" s="12">
        <f t="shared" si="1198"/>
        <v>1</v>
      </c>
      <c r="X6015" s="11">
        <f t="shared" si="1199"/>
        <v>0</v>
      </c>
      <c r="Y6015" s="12">
        <f t="shared" si="1200"/>
        <v>0</v>
      </c>
      <c r="AG6015" s="61"/>
      <c r="AH6015" s="61"/>
      <c r="AI6015" s="61"/>
      <c r="AJ6015" s="61"/>
      <c r="AL6015" s="60"/>
    </row>
    <row r="6016" spans="1:38">
      <c r="A6016" s="1">
        <v>40713</v>
      </c>
      <c r="B6016" s="7" t="s">
        <v>62</v>
      </c>
      <c r="C6016" s="8" t="str">
        <f t="shared" si="1195"/>
        <v>Sun</v>
      </c>
      <c r="F6016" s="61">
        <v>6838.8</v>
      </c>
      <c r="G6016" s="61">
        <v>3551.3</v>
      </c>
      <c r="H6016" s="61">
        <v>4919.7</v>
      </c>
      <c r="I6016" s="61">
        <v>727.7</v>
      </c>
      <c r="J6016" s="61"/>
      <c r="K6016" s="61">
        <v>47343.6</v>
      </c>
      <c r="L6016" s="20">
        <v>0</v>
      </c>
      <c r="M6016" s="20">
        <v>0</v>
      </c>
      <c r="O6016" s="11">
        <f t="shared" si="1190"/>
        <v>63381.1</v>
      </c>
      <c r="P6016" s="11">
        <v>46450</v>
      </c>
      <c r="Q6016" s="11">
        <f t="shared" si="1191"/>
        <v>893.59999999999854</v>
      </c>
      <c r="S6016" s="11">
        <f t="shared" si="1192"/>
        <v>16931.099999999999</v>
      </c>
      <c r="T6016" s="11">
        <f t="shared" si="1193"/>
        <v>16931.099999999999</v>
      </c>
      <c r="U6016" s="11">
        <f t="shared" si="1196"/>
        <v>1665.2000000000044</v>
      </c>
      <c r="V6016" s="11">
        <f t="shared" si="1197"/>
        <v>16931.099999999999</v>
      </c>
      <c r="W6016" s="12">
        <f t="shared" si="1198"/>
        <v>1</v>
      </c>
      <c r="X6016" s="11">
        <f t="shared" si="1199"/>
        <v>0</v>
      </c>
      <c r="Y6016" s="12">
        <f t="shared" si="1200"/>
        <v>0</v>
      </c>
      <c r="AG6016" s="61"/>
      <c r="AH6016" s="61"/>
      <c r="AI6016" s="61"/>
      <c r="AJ6016" s="61"/>
      <c r="AL6016" s="60"/>
    </row>
    <row r="6017" spans="1:38">
      <c r="A6017" s="1">
        <v>40714</v>
      </c>
      <c r="B6017" s="7" t="s">
        <v>62</v>
      </c>
      <c r="C6017" s="8" t="str">
        <f t="shared" si="1195"/>
        <v>Mon</v>
      </c>
      <c r="F6017" s="61">
        <v>7981</v>
      </c>
      <c r="G6017" s="61">
        <v>4047</v>
      </c>
      <c r="H6017" s="61">
        <v>5912.3</v>
      </c>
      <c r="I6017" s="61">
        <v>731.3</v>
      </c>
      <c r="J6017" s="61"/>
      <c r="K6017" s="61">
        <v>49165.1</v>
      </c>
      <c r="L6017" s="20">
        <v>0</v>
      </c>
      <c r="M6017" s="20">
        <v>0</v>
      </c>
      <c r="O6017" s="11">
        <f t="shared" si="1190"/>
        <v>67836.7</v>
      </c>
      <c r="P6017" s="11">
        <v>47360</v>
      </c>
      <c r="Q6017" s="11">
        <f t="shared" si="1191"/>
        <v>1805.0999999999985</v>
      </c>
      <c r="S6017" s="11">
        <f t="shared" si="1192"/>
        <v>20476.699999999997</v>
      </c>
      <c r="T6017" s="11">
        <f t="shared" si="1193"/>
        <v>20476.699999999997</v>
      </c>
      <c r="U6017" s="11">
        <f t="shared" si="1196"/>
        <v>3545.5999999999985</v>
      </c>
      <c r="V6017" s="11">
        <f t="shared" si="1197"/>
        <v>20476.699999999997</v>
      </c>
      <c r="W6017" s="12">
        <f t="shared" si="1198"/>
        <v>1</v>
      </c>
      <c r="X6017" s="11">
        <f t="shared" si="1199"/>
        <v>0</v>
      </c>
      <c r="Y6017" s="12">
        <f t="shared" si="1200"/>
        <v>0</v>
      </c>
      <c r="AG6017" s="61"/>
      <c r="AH6017" s="61"/>
      <c r="AI6017" s="61"/>
      <c r="AJ6017" s="61"/>
      <c r="AL6017" s="60"/>
    </row>
    <row r="6018" spans="1:38">
      <c r="A6018" s="1">
        <v>40715</v>
      </c>
      <c r="B6018" s="7" t="s">
        <v>62</v>
      </c>
      <c r="C6018" s="8" t="str">
        <f t="shared" si="1195"/>
        <v>Tue</v>
      </c>
      <c r="F6018" s="61">
        <v>7717.4</v>
      </c>
      <c r="G6018" s="61">
        <v>3922.4</v>
      </c>
      <c r="H6018" s="61">
        <v>5644.1</v>
      </c>
      <c r="I6018" s="61">
        <v>720.3</v>
      </c>
      <c r="J6018" s="61"/>
      <c r="K6018" s="61">
        <v>51497.2</v>
      </c>
      <c r="L6018" s="20">
        <v>0</v>
      </c>
      <c r="M6018" s="20">
        <v>0</v>
      </c>
      <c r="O6018" s="11">
        <f t="shared" si="1190"/>
        <v>69501.399999999994</v>
      </c>
      <c r="P6018" s="11">
        <v>50078</v>
      </c>
      <c r="Q6018" s="11">
        <f t="shared" si="1191"/>
        <v>1419.1999999999971</v>
      </c>
      <c r="S6018" s="11">
        <f t="shared" si="1192"/>
        <v>19423.399999999994</v>
      </c>
      <c r="T6018" s="11">
        <f t="shared" si="1193"/>
        <v>19423.399999999994</v>
      </c>
      <c r="U6018" s="11">
        <f t="shared" si="1196"/>
        <v>-1053.3000000000029</v>
      </c>
      <c r="V6018" s="11">
        <f t="shared" si="1197"/>
        <v>19423.399999999994</v>
      </c>
      <c r="W6018" s="12">
        <f t="shared" si="1198"/>
        <v>1</v>
      </c>
      <c r="X6018" s="11">
        <f t="shared" si="1199"/>
        <v>0</v>
      </c>
      <c r="Y6018" s="12">
        <f t="shared" si="1200"/>
        <v>0</v>
      </c>
      <c r="AG6018" s="61"/>
      <c r="AH6018" s="61"/>
      <c r="AI6018" s="61"/>
      <c r="AJ6018" s="61"/>
      <c r="AL6018" s="60"/>
    </row>
    <row r="6019" spans="1:38">
      <c r="A6019" s="1">
        <v>40716</v>
      </c>
      <c r="B6019" s="7" t="s">
        <v>62</v>
      </c>
      <c r="C6019" s="8" t="str">
        <f t="shared" si="1195"/>
        <v>Wed</v>
      </c>
      <c r="F6019" s="61">
        <v>7629.3</v>
      </c>
      <c r="G6019" s="61">
        <v>3924.7</v>
      </c>
      <c r="H6019" s="61">
        <v>5591.2</v>
      </c>
      <c r="I6019" s="61">
        <v>681.7</v>
      </c>
      <c r="J6019" s="61"/>
      <c r="K6019" s="61">
        <v>52614.7</v>
      </c>
      <c r="L6019" s="20">
        <v>0</v>
      </c>
      <c r="M6019" s="20">
        <v>0</v>
      </c>
      <c r="O6019" s="11">
        <f t="shared" si="1190"/>
        <v>70441.600000000006</v>
      </c>
      <c r="P6019" s="11">
        <v>51066</v>
      </c>
      <c r="Q6019" s="11">
        <f t="shared" si="1191"/>
        <v>1548.6999999999971</v>
      </c>
      <c r="S6019" s="11">
        <f t="shared" si="1192"/>
        <v>19375.600000000006</v>
      </c>
      <c r="T6019" s="11">
        <f t="shared" si="1193"/>
        <v>19375.600000000006</v>
      </c>
      <c r="U6019" s="11">
        <f t="shared" si="1196"/>
        <v>-47.799999999988358</v>
      </c>
      <c r="V6019" s="11">
        <f t="shared" si="1197"/>
        <v>19375.600000000006</v>
      </c>
      <c r="W6019" s="12">
        <f t="shared" si="1198"/>
        <v>1</v>
      </c>
      <c r="X6019" s="11">
        <f t="shared" si="1199"/>
        <v>0</v>
      </c>
      <c r="Y6019" s="12">
        <f t="shared" si="1200"/>
        <v>0</v>
      </c>
      <c r="AG6019" s="61"/>
      <c r="AH6019" s="61"/>
      <c r="AI6019" s="61"/>
      <c r="AJ6019" s="61"/>
      <c r="AL6019" s="60"/>
    </row>
    <row r="6020" spans="1:38">
      <c r="A6020" s="1">
        <v>40717</v>
      </c>
      <c r="B6020" s="7" t="s">
        <v>62</v>
      </c>
      <c r="C6020" s="8" t="str">
        <f t="shared" si="1195"/>
        <v>Thur</v>
      </c>
      <c r="F6020" s="61">
        <v>7689.9</v>
      </c>
      <c r="G6020" s="61">
        <v>3945.3</v>
      </c>
      <c r="H6020" s="61">
        <v>5725.8</v>
      </c>
      <c r="I6020" s="61">
        <v>717.6</v>
      </c>
      <c r="J6020" s="61"/>
      <c r="K6020" s="61">
        <v>49397.8</v>
      </c>
      <c r="L6020" s="20">
        <v>0</v>
      </c>
      <c r="M6020" s="20">
        <v>0</v>
      </c>
      <c r="O6020" s="11">
        <f t="shared" si="1190"/>
        <v>67476.399999999994</v>
      </c>
      <c r="P6020" s="11">
        <v>47518</v>
      </c>
      <c r="Q6020" s="11">
        <f t="shared" si="1191"/>
        <v>1879.8000000000029</v>
      </c>
      <c r="S6020" s="11">
        <f t="shared" si="1192"/>
        <v>19958.399999999994</v>
      </c>
      <c r="T6020" s="11">
        <f t="shared" si="1193"/>
        <v>19958.399999999994</v>
      </c>
      <c r="U6020" s="11">
        <f t="shared" si="1196"/>
        <v>582.79999999998836</v>
      </c>
      <c r="V6020" s="11">
        <f t="shared" si="1197"/>
        <v>19958.399999999994</v>
      </c>
      <c r="W6020" s="12">
        <f t="shared" si="1198"/>
        <v>1</v>
      </c>
      <c r="X6020" s="11">
        <f t="shared" si="1199"/>
        <v>0</v>
      </c>
      <c r="Y6020" s="12">
        <f t="shared" si="1200"/>
        <v>0</v>
      </c>
      <c r="AG6020" s="61"/>
      <c r="AH6020" s="61"/>
      <c r="AI6020" s="61"/>
      <c r="AJ6020" s="61"/>
      <c r="AL6020" s="60"/>
    </row>
    <row r="6021" spans="1:38">
      <c r="A6021" s="1">
        <v>40718</v>
      </c>
      <c r="B6021" s="7" t="s">
        <v>62</v>
      </c>
      <c r="C6021" s="8" t="str">
        <f t="shared" si="1195"/>
        <v>Fri</v>
      </c>
      <c r="F6021" s="61">
        <v>7111.5</v>
      </c>
      <c r="G6021" s="61">
        <v>3653.3</v>
      </c>
      <c r="H6021" s="61">
        <v>5304.5</v>
      </c>
      <c r="I6021" s="61">
        <v>740.5</v>
      </c>
      <c r="J6021" s="61"/>
      <c r="K6021" s="61">
        <v>29921.9</v>
      </c>
      <c r="L6021" s="20">
        <v>0</v>
      </c>
      <c r="M6021" s="20">
        <v>0</v>
      </c>
      <c r="O6021" s="11">
        <f t="shared" si="1190"/>
        <v>46731.7</v>
      </c>
      <c r="P6021" s="11">
        <v>27752</v>
      </c>
      <c r="Q6021" s="11">
        <f t="shared" si="1191"/>
        <v>2169.9000000000015</v>
      </c>
      <c r="S6021" s="11">
        <f t="shared" si="1192"/>
        <v>18979.699999999997</v>
      </c>
      <c r="T6021" s="11">
        <f t="shared" si="1193"/>
        <v>18979.699999999997</v>
      </c>
      <c r="U6021" s="11">
        <f t="shared" si="1196"/>
        <v>-978.69999999999709</v>
      </c>
      <c r="V6021" s="11">
        <f t="shared" si="1197"/>
        <v>18979.699999999997</v>
      </c>
      <c r="W6021" s="12">
        <f t="shared" si="1198"/>
        <v>1</v>
      </c>
      <c r="X6021" s="11">
        <f t="shared" si="1199"/>
        <v>0</v>
      </c>
      <c r="Y6021" s="12">
        <f t="shared" si="1200"/>
        <v>0</v>
      </c>
      <c r="AG6021" s="61"/>
      <c r="AH6021" s="61"/>
      <c r="AI6021" s="61"/>
      <c r="AJ6021" s="61"/>
      <c r="AL6021" s="60"/>
    </row>
    <row r="6022" spans="1:38">
      <c r="A6022" s="1">
        <v>40719</v>
      </c>
      <c r="B6022" s="7" t="s">
        <v>62</v>
      </c>
      <c r="C6022" s="8" t="str">
        <f t="shared" si="1195"/>
        <v>Sat</v>
      </c>
      <c r="F6022" s="61">
        <v>6574.7</v>
      </c>
      <c r="G6022" s="61">
        <v>3389.4</v>
      </c>
      <c r="H6022" s="61">
        <v>4607.6000000000004</v>
      </c>
      <c r="I6022" s="61">
        <v>707.9</v>
      </c>
      <c r="J6022" s="61"/>
      <c r="K6022" s="61">
        <v>2227.6999999999998</v>
      </c>
      <c r="L6022" s="20">
        <v>0</v>
      </c>
      <c r="M6022" s="20">
        <v>0</v>
      </c>
      <c r="O6022" s="11">
        <f t="shared" si="1190"/>
        <v>17507.3</v>
      </c>
      <c r="P6022" s="11">
        <v>0</v>
      </c>
      <c r="Q6022" s="11">
        <f t="shared" si="1191"/>
        <v>2227.6999999999998</v>
      </c>
      <c r="S6022" s="11">
        <f t="shared" si="1192"/>
        <v>17507.3</v>
      </c>
      <c r="T6022" s="11">
        <f t="shared" si="1193"/>
        <v>17507.3</v>
      </c>
      <c r="U6022" s="11">
        <f t="shared" si="1196"/>
        <v>-1472.3999999999978</v>
      </c>
      <c r="V6022" s="11">
        <f t="shared" si="1197"/>
        <v>17507.3</v>
      </c>
      <c r="W6022" s="12">
        <f t="shared" si="1198"/>
        <v>1</v>
      </c>
      <c r="X6022" s="11">
        <f t="shared" si="1199"/>
        <v>0</v>
      </c>
      <c r="Y6022" s="12">
        <f t="shared" si="1200"/>
        <v>0</v>
      </c>
      <c r="AG6022" s="61"/>
      <c r="AH6022" s="61"/>
      <c r="AI6022" s="61"/>
      <c r="AJ6022" s="61"/>
      <c r="AL6022" s="60"/>
    </row>
    <row r="6023" spans="1:38">
      <c r="A6023" s="1">
        <v>40720</v>
      </c>
      <c r="B6023" s="7" t="s">
        <v>62</v>
      </c>
      <c r="C6023" s="8" t="str">
        <f t="shared" si="1195"/>
        <v>Sun</v>
      </c>
      <c r="F6023" s="61">
        <v>6924.6</v>
      </c>
      <c r="G6023" s="61">
        <v>3549.2</v>
      </c>
      <c r="H6023" s="61">
        <v>5010</v>
      </c>
      <c r="I6023" s="61">
        <v>689.1</v>
      </c>
      <c r="J6023" s="61"/>
      <c r="K6023" s="61">
        <v>8840</v>
      </c>
      <c r="L6023" s="20">
        <v>0</v>
      </c>
      <c r="M6023" s="20">
        <v>0</v>
      </c>
      <c r="O6023" s="11">
        <f t="shared" si="1190"/>
        <v>25012.9</v>
      </c>
      <c r="P6023" s="11">
        <v>6682</v>
      </c>
      <c r="Q6023" s="11">
        <f t="shared" si="1191"/>
        <v>2158</v>
      </c>
      <c r="S6023" s="11">
        <f t="shared" si="1192"/>
        <v>18330.900000000001</v>
      </c>
      <c r="T6023" s="11">
        <f t="shared" si="1193"/>
        <v>18330.900000000001</v>
      </c>
      <c r="U6023" s="11">
        <f t="shared" si="1196"/>
        <v>823.60000000000218</v>
      </c>
      <c r="V6023" s="11">
        <f t="shared" si="1197"/>
        <v>18330.900000000001</v>
      </c>
      <c r="W6023" s="12">
        <f t="shared" si="1198"/>
        <v>1</v>
      </c>
      <c r="X6023" s="11">
        <f t="shared" si="1199"/>
        <v>0</v>
      </c>
      <c r="Y6023" s="12">
        <f t="shared" si="1200"/>
        <v>0</v>
      </c>
      <c r="AG6023" s="61"/>
      <c r="AH6023" s="61"/>
      <c r="AI6023" s="61"/>
      <c r="AJ6023" s="61"/>
      <c r="AL6023" s="60"/>
    </row>
    <row r="6024" spans="1:38">
      <c r="A6024" s="1">
        <v>40721</v>
      </c>
      <c r="B6024" s="7" t="s">
        <v>62</v>
      </c>
      <c r="C6024" s="8" t="str">
        <f t="shared" si="1195"/>
        <v>Mon</v>
      </c>
      <c r="F6024" s="61">
        <v>7901.2</v>
      </c>
      <c r="G6024" s="61">
        <v>3892.6</v>
      </c>
      <c r="H6024" s="61">
        <v>5612.1</v>
      </c>
      <c r="I6024" s="61">
        <v>738</v>
      </c>
      <c r="J6024" s="61">
        <v>0.4</v>
      </c>
      <c r="K6024" s="61">
        <v>25980.799999999999</v>
      </c>
      <c r="L6024" s="20">
        <v>0</v>
      </c>
      <c r="M6024" s="20">
        <v>0</v>
      </c>
      <c r="O6024" s="11">
        <f t="shared" si="1190"/>
        <v>44125.100000000006</v>
      </c>
      <c r="P6024" s="11">
        <v>23973</v>
      </c>
      <c r="Q6024" s="11">
        <f t="shared" si="1191"/>
        <v>2007.7999999999993</v>
      </c>
      <c r="S6024" s="11">
        <f t="shared" si="1192"/>
        <v>20152.100000000006</v>
      </c>
      <c r="T6024" s="11">
        <f t="shared" si="1193"/>
        <v>20152.100000000006</v>
      </c>
      <c r="U6024" s="11">
        <f t="shared" si="1196"/>
        <v>1821.2000000000044</v>
      </c>
      <c r="V6024" s="11">
        <f t="shared" si="1197"/>
        <v>20152.100000000006</v>
      </c>
      <c r="W6024" s="12">
        <f t="shared" si="1198"/>
        <v>1</v>
      </c>
      <c r="X6024" s="11">
        <f t="shared" si="1199"/>
        <v>0</v>
      </c>
      <c r="Y6024" s="12">
        <f t="shared" si="1200"/>
        <v>0</v>
      </c>
      <c r="AG6024" s="61"/>
      <c r="AH6024" s="61"/>
      <c r="AI6024" s="61"/>
      <c r="AJ6024" s="61"/>
      <c r="AL6024" s="60"/>
    </row>
    <row r="6025" spans="1:38">
      <c r="A6025" s="1">
        <v>40722</v>
      </c>
      <c r="B6025" s="7" t="s">
        <v>62</v>
      </c>
      <c r="C6025" s="8" t="str">
        <f t="shared" si="1195"/>
        <v>Tue</v>
      </c>
      <c r="F6025" s="61">
        <v>7926.3</v>
      </c>
      <c r="G6025" s="61">
        <v>3732.4</v>
      </c>
      <c r="H6025" s="61">
        <v>5473.6</v>
      </c>
      <c r="I6025" s="61">
        <v>764.1</v>
      </c>
      <c r="J6025" s="61"/>
      <c r="K6025" s="61">
        <v>34764.400000000001</v>
      </c>
      <c r="L6025" s="20">
        <v>0</v>
      </c>
      <c r="M6025" s="20">
        <v>0</v>
      </c>
      <c r="O6025" s="11">
        <f t="shared" si="1190"/>
        <v>52660.800000000003</v>
      </c>
      <c r="P6025" s="11">
        <v>33113</v>
      </c>
      <c r="Q6025" s="11">
        <f t="shared" si="1191"/>
        <v>1651.4000000000015</v>
      </c>
      <c r="S6025" s="11">
        <f t="shared" si="1192"/>
        <v>19547.800000000003</v>
      </c>
      <c r="T6025" s="11">
        <f t="shared" si="1193"/>
        <v>19547.800000000003</v>
      </c>
      <c r="U6025" s="11">
        <f t="shared" si="1196"/>
        <v>-604.30000000000291</v>
      </c>
      <c r="V6025" s="11">
        <f t="shared" si="1197"/>
        <v>19547.800000000003</v>
      </c>
      <c r="W6025" s="12">
        <f t="shared" si="1198"/>
        <v>1</v>
      </c>
      <c r="X6025" s="11">
        <f t="shared" si="1199"/>
        <v>0</v>
      </c>
      <c r="Y6025" s="12">
        <f t="shared" si="1200"/>
        <v>0</v>
      </c>
      <c r="AG6025" s="61"/>
      <c r="AH6025" s="61"/>
      <c r="AI6025" s="61"/>
      <c r="AJ6025" s="61"/>
      <c r="AL6025" s="60"/>
    </row>
    <row r="6026" spans="1:38">
      <c r="A6026" s="1">
        <v>40723</v>
      </c>
      <c r="B6026" s="7" t="s">
        <v>62</v>
      </c>
      <c r="C6026" s="8" t="str">
        <f t="shared" si="1195"/>
        <v>Wed</v>
      </c>
      <c r="F6026" s="61">
        <v>8119.5</v>
      </c>
      <c r="G6026" s="61">
        <v>3802.4</v>
      </c>
      <c r="H6026" s="61">
        <v>5540.6</v>
      </c>
      <c r="I6026" s="61">
        <v>740.3</v>
      </c>
      <c r="J6026" s="61"/>
      <c r="K6026" s="61">
        <v>2139.4</v>
      </c>
      <c r="L6026" s="20">
        <v>0</v>
      </c>
      <c r="M6026" s="20">
        <v>0</v>
      </c>
      <c r="O6026" s="11">
        <f t="shared" si="1190"/>
        <v>20342.2</v>
      </c>
      <c r="P6026" s="11">
        <v>0</v>
      </c>
      <c r="Q6026" s="11">
        <f t="shared" si="1191"/>
        <v>2139.4</v>
      </c>
      <c r="S6026" s="11">
        <f t="shared" si="1192"/>
        <v>20342.2</v>
      </c>
      <c r="T6026" s="11">
        <f t="shared" si="1193"/>
        <v>20342.2</v>
      </c>
      <c r="U6026" s="11">
        <f t="shared" si="1196"/>
        <v>794.39999999999782</v>
      </c>
      <c r="V6026" s="11">
        <f t="shared" si="1197"/>
        <v>20342.2</v>
      </c>
      <c r="W6026" s="12">
        <f t="shared" si="1198"/>
        <v>1</v>
      </c>
      <c r="X6026" s="11">
        <f t="shared" si="1199"/>
        <v>0</v>
      </c>
      <c r="Y6026" s="12">
        <f t="shared" si="1200"/>
        <v>0</v>
      </c>
      <c r="AG6026" s="61"/>
      <c r="AH6026" s="61"/>
      <c r="AI6026" s="61"/>
      <c r="AJ6026" s="61"/>
      <c r="AL6026" s="60"/>
    </row>
    <row r="6027" spans="1:38">
      <c r="A6027" s="1">
        <v>40724</v>
      </c>
      <c r="B6027" s="7" t="s">
        <v>62</v>
      </c>
      <c r="C6027" s="8" t="str">
        <f t="shared" si="1195"/>
        <v>Thur</v>
      </c>
      <c r="F6027" s="61">
        <v>8035.8</v>
      </c>
      <c r="G6027" s="61">
        <v>3754.3</v>
      </c>
      <c r="H6027" s="61">
        <v>5473.3</v>
      </c>
      <c r="I6027" s="61">
        <v>731.3</v>
      </c>
      <c r="J6027" s="61"/>
      <c r="K6027" s="61">
        <v>9009.6</v>
      </c>
      <c r="L6027" s="20">
        <v>0</v>
      </c>
      <c r="M6027" s="20">
        <v>0</v>
      </c>
      <c r="O6027" s="11">
        <f t="shared" si="1190"/>
        <v>27004.300000000003</v>
      </c>
      <c r="P6027" s="11">
        <v>7900</v>
      </c>
      <c r="Q6027" s="11">
        <f t="shared" si="1191"/>
        <v>1109.6000000000004</v>
      </c>
      <c r="S6027" s="11">
        <f t="shared" si="1192"/>
        <v>19104.300000000003</v>
      </c>
      <c r="T6027" s="11">
        <f t="shared" si="1193"/>
        <v>19104.300000000003</v>
      </c>
      <c r="U6027" s="11">
        <f t="shared" si="1196"/>
        <v>-1237.8999999999978</v>
      </c>
      <c r="V6027" s="11">
        <f t="shared" si="1197"/>
        <v>19104.300000000003</v>
      </c>
      <c r="W6027" s="12">
        <f t="shared" si="1198"/>
        <v>1</v>
      </c>
      <c r="X6027" s="11">
        <f t="shared" si="1199"/>
        <v>0</v>
      </c>
      <c r="Y6027" s="12">
        <f t="shared" si="1200"/>
        <v>0</v>
      </c>
      <c r="AG6027" s="61"/>
      <c r="AH6027" s="61"/>
      <c r="AI6027" s="61"/>
      <c r="AJ6027" s="61"/>
      <c r="AL6027" s="60"/>
    </row>
    <row r="6028" spans="1:38">
      <c r="A6028" s="1">
        <v>40725</v>
      </c>
      <c r="B6028" s="7" t="s">
        <v>63</v>
      </c>
      <c r="C6028" s="8" t="str">
        <f t="shared" si="1195"/>
        <v>Fri</v>
      </c>
      <c r="F6028" s="61">
        <v>7321.8</v>
      </c>
      <c r="G6028" s="61">
        <v>3433.3</v>
      </c>
      <c r="H6028" s="61">
        <v>4914.8999999999996</v>
      </c>
      <c r="I6028" s="61">
        <v>747.3</v>
      </c>
      <c r="J6028" s="61"/>
      <c r="K6028" s="61">
        <v>48069</v>
      </c>
      <c r="L6028" s="20">
        <v>0</v>
      </c>
      <c r="M6028" s="20">
        <v>0</v>
      </c>
      <c r="O6028" s="11">
        <f t="shared" ref="O6028:O6058" si="1201">SUM(F6028:M6028)</f>
        <v>64486.3</v>
      </c>
      <c r="P6028" s="11">
        <v>47270</v>
      </c>
      <c r="Q6028" s="11">
        <f t="shared" ref="Q6028:Q6089" si="1202">K6028-P6028</f>
        <v>799</v>
      </c>
      <c r="S6028" s="11">
        <f t="shared" ref="S6028:S6089" si="1203">O6028-P6028</f>
        <v>17216.300000000003</v>
      </c>
      <c r="T6028" s="11">
        <f t="shared" ref="T6028:T6089" si="1204">SUM(L6028:M6028,V6028)</f>
        <v>17216.300000000003</v>
      </c>
      <c r="U6028" s="11">
        <f t="shared" ref="U6028:U6089" si="1205">S6028-S6027</f>
        <v>-1888</v>
      </c>
      <c r="V6028" s="11">
        <f t="shared" ref="V6028:V6058" si="1206">SUM(F6028:K6028)-P6028</f>
        <v>17216.300000000003</v>
      </c>
      <c r="W6028" s="12">
        <f t="shared" ref="W6028:W6089" si="1207">V6028/S6028</f>
        <v>1</v>
      </c>
      <c r="X6028" s="11">
        <f t="shared" ref="X6028:X6058" si="1208">SUM(L6028:M6028)</f>
        <v>0</v>
      </c>
      <c r="Y6028" s="12">
        <f t="shared" ref="Y6028:Y6089" si="1209">X6028/S6028</f>
        <v>0</v>
      </c>
      <c r="AG6028" s="61"/>
      <c r="AH6028" s="61"/>
      <c r="AI6028" s="61"/>
      <c r="AJ6028" s="61"/>
      <c r="AL6028" s="60"/>
    </row>
    <row r="6029" spans="1:38">
      <c r="A6029" s="1">
        <v>40726</v>
      </c>
      <c r="B6029" s="7" t="s">
        <v>63</v>
      </c>
      <c r="C6029" s="8" t="str">
        <f t="shared" si="1195"/>
        <v>Sat</v>
      </c>
      <c r="F6029" s="61">
        <v>6296.2</v>
      </c>
      <c r="G6029" s="61">
        <v>3178.3</v>
      </c>
      <c r="H6029" s="61">
        <v>4194.3</v>
      </c>
      <c r="I6029" s="61">
        <v>725.6</v>
      </c>
      <c r="J6029" s="61"/>
      <c r="K6029" s="61">
        <v>49721.7</v>
      </c>
      <c r="L6029" s="20">
        <v>0</v>
      </c>
      <c r="M6029" s="20">
        <v>0</v>
      </c>
      <c r="O6029" s="11">
        <f t="shared" si="1201"/>
        <v>64116.1</v>
      </c>
      <c r="P6029" s="11">
        <v>49016</v>
      </c>
      <c r="Q6029" s="11">
        <f t="shared" si="1202"/>
        <v>705.69999999999709</v>
      </c>
      <c r="S6029" s="11">
        <f t="shared" si="1203"/>
        <v>15100.099999999999</v>
      </c>
      <c r="T6029" s="11">
        <f t="shared" si="1204"/>
        <v>15100.099999999999</v>
      </c>
      <c r="U6029" s="11">
        <f t="shared" si="1205"/>
        <v>-2116.2000000000044</v>
      </c>
      <c r="V6029" s="11">
        <f t="shared" si="1206"/>
        <v>15100.099999999999</v>
      </c>
      <c r="W6029" s="12">
        <f t="shared" si="1207"/>
        <v>1</v>
      </c>
      <c r="X6029" s="11">
        <f t="shared" si="1208"/>
        <v>0</v>
      </c>
      <c r="Y6029" s="12">
        <f t="shared" si="1209"/>
        <v>0</v>
      </c>
      <c r="AG6029" s="61"/>
      <c r="AH6029" s="61"/>
      <c r="AI6029" s="61"/>
      <c r="AJ6029" s="61"/>
      <c r="AL6029" s="60"/>
    </row>
    <row r="6030" spans="1:38">
      <c r="A6030" s="1">
        <v>40727</v>
      </c>
      <c r="B6030" s="7" t="s">
        <v>63</v>
      </c>
      <c r="C6030" s="8" t="str">
        <f t="shared" si="1195"/>
        <v>Sun</v>
      </c>
      <c r="F6030" s="61">
        <v>5593</v>
      </c>
      <c r="G6030" s="61">
        <v>3063.2</v>
      </c>
      <c r="H6030" s="61">
        <v>4003.4</v>
      </c>
      <c r="I6030" s="61">
        <v>718.7</v>
      </c>
      <c r="J6030" s="61"/>
      <c r="K6030" s="61">
        <v>48901.8</v>
      </c>
      <c r="L6030" s="20">
        <v>0</v>
      </c>
      <c r="M6030" s="20">
        <v>0</v>
      </c>
      <c r="O6030" s="11">
        <f t="shared" si="1201"/>
        <v>62280.100000000006</v>
      </c>
      <c r="P6030" s="11">
        <v>48158</v>
      </c>
      <c r="Q6030" s="11">
        <f t="shared" si="1202"/>
        <v>743.80000000000291</v>
      </c>
      <c r="S6030" s="11">
        <f t="shared" si="1203"/>
        <v>14122.100000000006</v>
      </c>
      <c r="T6030" s="11">
        <f t="shared" si="1204"/>
        <v>14122.100000000006</v>
      </c>
      <c r="U6030" s="11">
        <f t="shared" si="1205"/>
        <v>-977.99999999999272</v>
      </c>
      <c r="V6030" s="11">
        <f t="shared" si="1206"/>
        <v>14122.100000000006</v>
      </c>
      <c r="W6030" s="12">
        <f t="shared" si="1207"/>
        <v>1</v>
      </c>
      <c r="X6030" s="11">
        <f t="shared" si="1208"/>
        <v>0</v>
      </c>
      <c r="Y6030" s="12">
        <f t="shared" si="1209"/>
        <v>0</v>
      </c>
      <c r="AG6030" s="61"/>
      <c r="AH6030" s="61"/>
      <c r="AI6030" s="61"/>
      <c r="AJ6030" s="61"/>
      <c r="AL6030" s="60"/>
    </row>
    <row r="6031" spans="1:38">
      <c r="A6031" s="1">
        <v>40728</v>
      </c>
      <c r="B6031" s="7" t="s">
        <v>63</v>
      </c>
      <c r="C6031" s="8" t="str">
        <f t="shared" si="1195"/>
        <v>Mon</v>
      </c>
      <c r="F6031" s="61">
        <v>6204.4</v>
      </c>
      <c r="G6031" s="61">
        <v>3331.1</v>
      </c>
      <c r="H6031" s="61">
        <v>4582</v>
      </c>
      <c r="I6031" s="61">
        <v>696.9</v>
      </c>
      <c r="J6031" s="61"/>
      <c r="K6031" s="61">
        <v>47469.7</v>
      </c>
      <c r="L6031" s="20">
        <v>0</v>
      </c>
      <c r="M6031" s="20">
        <v>0</v>
      </c>
      <c r="O6031" s="11">
        <f t="shared" si="1201"/>
        <v>62284.1</v>
      </c>
      <c r="P6031" s="11">
        <v>46684</v>
      </c>
      <c r="Q6031" s="11">
        <f t="shared" si="1202"/>
        <v>785.69999999999709</v>
      </c>
      <c r="S6031" s="11">
        <f t="shared" si="1203"/>
        <v>15600.099999999999</v>
      </c>
      <c r="T6031" s="11">
        <f t="shared" si="1204"/>
        <v>15600.099999999999</v>
      </c>
      <c r="U6031" s="11">
        <f t="shared" si="1205"/>
        <v>1477.9999999999927</v>
      </c>
      <c r="V6031" s="11">
        <f t="shared" si="1206"/>
        <v>15600.099999999999</v>
      </c>
      <c r="W6031" s="12">
        <f t="shared" si="1207"/>
        <v>1</v>
      </c>
      <c r="X6031" s="11">
        <f t="shared" si="1208"/>
        <v>0</v>
      </c>
      <c r="Y6031" s="12">
        <f t="shared" si="1209"/>
        <v>0</v>
      </c>
      <c r="AG6031" s="61"/>
      <c r="AH6031" s="61"/>
      <c r="AI6031" s="61"/>
      <c r="AJ6031" s="61"/>
      <c r="AL6031" s="60"/>
    </row>
    <row r="6032" spans="1:38">
      <c r="A6032" s="1">
        <v>40729</v>
      </c>
      <c r="B6032" s="7" t="s">
        <v>63</v>
      </c>
      <c r="C6032" s="8" t="str">
        <f t="shared" si="1195"/>
        <v>Tue</v>
      </c>
      <c r="F6032" s="61">
        <v>7493.4</v>
      </c>
      <c r="G6032" s="61">
        <v>3590.5</v>
      </c>
      <c r="H6032" s="61">
        <v>5511.2</v>
      </c>
      <c r="I6032" s="61">
        <v>701.9</v>
      </c>
      <c r="J6032" s="61"/>
      <c r="K6032" s="61">
        <v>51478.6</v>
      </c>
      <c r="L6032" s="20">
        <v>0</v>
      </c>
      <c r="M6032" s="20">
        <v>0</v>
      </c>
      <c r="O6032" s="11">
        <f t="shared" si="1201"/>
        <v>68775.600000000006</v>
      </c>
      <c r="P6032" s="11">
        <v>49723</v>
      </c>
      <c r="Q6032" s="11">
        <f t="shared" si="1202"/>
        <v>1755.5999999999985</v>
      </c>
      <c r="S6032" s="11">
        <f t="shared" si="1203"/>
        <v>19052.600000000006</v>
      </c>
      <c r="T6032" s="11">
        <f t="shared" si="1204"/>
        <v>19052.600000000006</v>
      </c>
      <c r="U6032" s="11">
        <f t="shared" si="1205"/>
        <v>3452.5000000000073</v>
      </c>
      <c r="V6032" s="11">
        <f t="shared" si="1206"/>
        <v>19052.600000000006</v>
      </c>
      <c r="W6032" s="12">
        <f t="shared" si="1207"/>
        <v>1</v>
      </c>
      <c r="X6032" s="11">
        <f t="shared" si="1208"/>
        <v>0</v>
      </c>
      <c r="Y6032" s="12">
        <f t="shared" si="1209"/>
        <v>0</v>
      </c>
      <c r="AG6032" s="61"/>
      <c r="AH6032" s="61"/>
      <c r="AI6032" s="61"/>
      <c r="AJ6032" s="61"/>
      <c r="AL6032" s="60"/>
    </row>
    <row r="6033" spans="1:38">
      <c r="A6033" s="1">
        <v>40730</v>
      </c>
      <c r="B6033" s="7" t="s">
        <v>63</v>
      </c>
      <c r="C6033" s="8" t="str">
        <f t="shared" si="1195"/>
        <v>Wed</v>
      </c>
      <c r="F6033" s="61">
        <v>7740</v>
      </c>
      <c r="G6033" s="61">
        <v>3597.5</v>
      </c>
      <c r="H6033" s="61">
        <v>5689</v>
      </c>
      <c r="I6033" s="61">
        <v>761.7</v>
      </c>
      <c r="J6033" s="61">
        <v>0.1</v>
      </c>
      <c r="K6033" s="61">
        <v>50129.5</v>
      </c>
      <c r="L6033" s="20">
        <v>0</v>
      </c>
      <c r="M6033" s="20">
        <v>0</v>
      </c>
      <c r="O6033" s="11">
        <f t="shared" si="1201"/>
        <v>67917.8</v>
      </c>
      <c r="P6033" s="11">
        <v>48084</v>
      </c>
      <c r="Q6033" s="11">
        <f t="shared" si="1202"/>
        <v>2045.5</v>
      </c>
      <c r="S6033" s="11">
        <f t="shared" si="1203"/>
        <v>19833.800000000003</v>
      </c>
      <c r="T6033" s="11">
        <f t="shared" si="1204"/>
        <v>19833.800000000003</v>
      </c>
      <c r="U6033" s="11">
        <f t="shared" si="1205"/>
        <v>781.19999999999709</v>
      </c>
      <c r="V6033" s="11">
        <f t="shared" si="1206"/>
        <v>19833.800000000003</v>
      </c>
      <c r="W6033" s="12">
        <f t="shared" si="1207"/>
        <v>1</v>
      </c>
      <c r="X6033" s="11">
        <f t="shared" si="1208"/>
        <v>0</v>
      </c>
      <c r="Y6033" s="12">
        <f t="shared" si="1209"/>
        <v>0</v>
      </c>
      <c r="AG6033" s="61"/>
      <c r="AH6033" s="61"/>
      <c r="AI6033" s="61"/>
      <c r="AJ6033" s="61"/>
      <c r="AL6033" s="60"/>
    </row>
    <row r="6034" spans="1:38">
      <c r="A6034" s="1">
        <v>40731</v>
      </c>
      <c r="B6034" s="7" t="s">
        <v>63</v>
      </c>
      <c r="C6034" s="8" t="str">
        <f t="shared" si="1195"/>
        <v>Thur</v>
      </c>
      <c r="F6034" s="61">
        <v>7536.9</v>
      </c>
      <c r="G6034" s="61">
        <v>3539.7</v>
      </c>
      <c r="H6034" s="61">
        <v>5541.6</v>
      </c>
      <c r="I6034" s="61">
        <v>754.5</v>
      </c>
      <c r="J6034" s="61">
        <v>0.3</v>
      </c>
      <c r="K6034" s="61">
        <v>29143.8</v>
      </c>
      <c r="L6034" s="20">
        <v>0</v>
      </c>
      <c r="M6034" s="20">
        <v>0</v>
      </c>
      <c r="O6034" s="11">
        <f t="shared" si="1201"/>
        <v>46516.799999999996</v>
      </c>
      <c r="P6034" s="11">
        <v>27134</v>
      </c>
      <c r="Q6034" s="11">
        <f t="shared" si="1202"/>
        <v>2009.7999999999993</v>
      </c>
      <c r="S6034" s="11">
        <f t="shared" si="1203"/>
        <v>19382.799999999996</v>
      </c>
      <c r="T6034" s="11">
        <f t="shared" si="1204"/>
        <v>19382.799999999996</v>
      </c>
      <c r="U6034" s="11">
        <f t="shared" si="1205"/>
        <v>-451.00000000000728</v>
      </c>
      <c r="V6034" s="11">
        <f t="shared" si="1206"/>
        <v>19382.799999999996</v>
      </c>
      <c r="W6034" s="12">
        <f t="shared" si="1207"/>
        <v>1</v>
      </c>
      <c r="X6034" s="11">
        <f t="shared" si="1208"/>
        <v>0</v>
      </c>
      <c r="Y6034" s="12">
        <f t="shared" si="1209"/>
        <v>0</v>
      </c>
      <c r="AG6034" s="61"/>
      <c r="AH6034" s="61"/>
      <c r="AI6034" s="61"/>
      <c r="AJ6034" s="61"/>
      <c r="AL6034" s="60"/>
    </row>
    <row r="6035" spans="1:38">
      <c r="A6035" s="1">
        <v>40732</v>
      </c>
      <c r="B6035" s="7" t="s">
        <v>63</v>
      </c>
      <c r="C6035" s="8" t="str">
        <f t="shared" si="1195"/>
        <v>Fri</v>
      </c>
      <c r="F6035" s="61">
        <v>7084.6</v>
      </c>
      <c r="G6035" s="61">
        <v>3454.4</v>
      </c>
      <c r="H6035" s="61">
        <v>5264</v>
      </c>
      <c r="I6035" s="61">
        <v>748.8</v>
      </c>
      <c r="J6035" s="61"/>
      <c r="K6035" s="61">
        <v>2034.7</v>
      </c>
      <c r="L6035" s="20">
        <v>0</v>
      </c>
      <c r="M6035" s="20">
        <v>0</v>
      </c>
      <c r="O6035" s="11">
        <f t="shared" si="1201"/>
        <v>18586.5</v>
      </c>
      <c r="P6035" s="11">
        <v>0</v>
      </c>
      <c r="Q6035" s="11">
        <f t="shared" si="1202"/>
        <v>2034.7</v>
      </c>
      <c r="S6035" s="11">
        <f t="shared" si="1203"/>
        <v>18586.5</v>
      </c>
      <c r="T6035" s="11">
        <f t="shared" si="1204"/>
        <v>18586.5</v>
      </c>
      <c r="U6035" s="11">
        <f t="shared" si="1205"/>
        <v>-796.29999999999563</v>
      </c>
      <c r="V6035" s="11">
        <f t="shared" si="1206"/>
        <v>18586.5</v>
      </c>
      <c r="W6035" s="12">
        <f t="shared" si="1207"/>
        <v>1</v>
      </c>
      <c r="X6035" s="11">
        <f t="shared" si="1208"/>
        <v>0</v>
      </c>
      <c r="Y6035" s="12">
        <f t="shared" si="1209"/>
        <v>0</v>
      </c>
      <c r="AG6035" s="61"/>
      <c r="AH6035" s="61"/>
      <c r="AI6035" s="61"/>
      <c r="AJ6035" s="61"/>
      <c r="AL6035" s="60"/>
    </row>
    <row r="6036" spans="1:38">
      <c r="A6036" s="1">
        <v>40733</v>
      </c>
      <c r="B6036" s="7" t="s">
        <v>63</v>
      </c>
      <c r="C6036" s="8" t="str">
        <f t="shared" si="1195"/>
        <v>Sat</v>
      </c>
      <c r="F6036" s="61">
        <v>6431.7</v>
      </c>
      <c r="G6036" s="61">
        <v>3352.6</v>
      </c>
      <c r="H6036" s="61">
        <v>4471.5</v>
      </c>
      <c r="I6036" s="61">
        <v>714</v>
      </c>
      <c r="J6036" s="61"/>
      <c r="K6036" s="61">
        <v>6243.7</v>
      </c>
      <c r="L6036" s="20">
        <v>0</v>
      </c>
      <c r="M6036" s="20">
        <v>0</v>
      </c>
      <c r="O6036" s="11">
        <f t="shared" si="1201"/>
        <v>21213.5</v>
      </c>
      <c r="P6036" s="11">
        <v>4077</v>
      </c>
      <c r="Q6036" s="11">
        <f t="shared" si="1202"/>
        <v>2166.6999999999998</v>
      </c>
      <c r="S6036" s="11">
        <f t="shared" si="1203"/>
        <v>17136.5</v>
      </c>
      <c r="T6036" s="11">
        <f t="shared" si="1204"/>
        <v>17136.5</v>
      </c>
      <c r="U6036" s="11">
        <f t="shared" si="1205"/>
        <v>-1450</v>
      </c>
      <c r="V6036" s="11">
        <f t="shared" si="1206"/>
        <v>17136.5</v>
      </c>
      <c r="W6036" s="12">
        <f t="shared" si="1207"/>
        <v>1</v>
      </c>
      <c r="X6036" s="11">
        <f t="shared" si="1208"/>
        <v>0</v>
      </c>
      <c r="Y6036" s="12">
        <f t="shared" si="1209"/>
        <v>0</v>
      </c>
      <c r="AG6036" s="61"/>
      <c r="AH6036" s="61"/>
      <c r="AI6036" s="61"/>
      <c r="AJ6036" s="61"/>
      <c r="AL6036" s="60"/>
    </row>
    <row r="6037" spans="1:38">
      <c r="A6037" s="1">
        <v>40734</v>
      </c>
      <c r="B6037" s="7" t="s">
        <v>63</v>
      </c>
      <c r="C6037" s="8" t="str">
        <f t="shared" si="1195"/>
        <v>Sun</v>
      </c>
      <c r="F6037" s="61">
        <v>6687.3</v>
      </c>
      <c r="G6037" s="61">
        <v>3519.2</v>
      </c>
      <c r="H6037" s="61">
        <v>4949.7</v>
      </c>
      <c r="I6037" s="61">
        <v>720.9</v>
      </c>
      <c r="J6037" s="61"/>
      <c r="K6037" s="61">
        <v>52126.1</v>
      </c>
      <c r="L6037" s="20">
        <v>0</v>
      </c>
      <c r="M6037" s="20">
        <v>0</v>
      </c>
      <c r="O6037" s="11">
        <f t="shared" si="1201"/>
        <v>68003.199999999997</v>
      </c>
      <c r="P6037" s="11">
        <v>50229</v>
      </c>
      <c r="Q6037" s="11">
        <f t="shared" si="1202"/>
        <v>1897.0999999999985</v>
      </c>
      <c r="S6037" s="11">
        <f t="shared" si="1203"/>
        <v>17774.199999999997</v>
      </c>
      <c r="T6037" s="11">
        <f t="shared" si="1204"/>
        <v>17774.199999999997</v>
      </c>
      <c r="U6037" s="11">
        <f t="shared" si="1205"/>
        <v>637.69999999999709</v>
      </c>
      <c r="V6037" s="11">
        <f t="shared" si="1206"/>
        <v>17774.199999999997</v>
      </c>
      <c r="W6037" s="12">
        <f t="shared" si="1207"/>
        <v>1</v>
      </c>
      <c r="X6037" s="11">
        <f t="shared" si="1208"/>
        <v>0</v>
      </c>
      <c r="Y6037" s="12">
        <f t="shared" si="1209"/>
        <v>0</v>
      </c>
      <c r="AG6037" s="61"/>
      <c r="AH6037" s="61"/>
      <c r="AI6037" s="61"/>
      <c r="AJ6037" s="61"/>
      <c r="AL6037" s="60"/>
    </row>
    <row r="6038" spans="1:38">
      <c r="A6038" s="1">
        <v>40735</v>
      </c>
      <c r="B6038" s="7" t="s">
        <v>63</v>
      </c>
      <c r="C6038" s="8" t="str">
        <f t="shared" si="1195"/>
        <v>Mon</v>
      </c>
      <c r="F6038" s="61">
        <v>7409.5</v>
      </c>
      <c r="G6038" s="61">
        <v>3748.7</v>
      </c>
      <c r="H6038" s="61">
        <v>5695.4</v>
      </c>
      <c r="I6038" s="61">
        <v>744.6</v>
      </c>
      <c r="J6038" s="61"/>
      <c r="K6038" s="61">
        <v>52330.8</v>
      </c>
      <c r="L6038" s="20">
        <v>0</v>
      </c>
      <c r="M6038" s="20">
        <v>0</v>
      </c>
      <c r="O6038" s="11">
        <f t="shared" si="1201"/>
        <v>69929</v>
      </c>
      <c r="P6038" s="11">
        <v>50661</v>
      </c>
      <c r="Q6038" s="11">
        <f t="shared" si="1202"/>
        <v>1669.8000000000029</v>
      </c>
      <c r="S6038" s="11">
        <f t="shared" si="1203"/>
        <v>19268</v>
      </c>
      <c r="T6038" s="11">
        <f t="shared" si="1204"/>
        <v>19268</v>
      </c>
      <c r="U6038" s="11">
        <f t="shared" si="1205"/>
        <v>1493.8000000000029</v>
      </c>
      <c r="V6038" s="11">
        <f t="shared" si="1206"/>
        <v>19268</v>
      </c>
      <c r="W6038" s="12">
        <f t="shared" si="1207"/>
        <v>1</v>
      </c>
      <c r="X6038" s="11">
        <f t="shared" si="1208"/>
        <v>0</v>
      </c>
      <c r="Y6038" s="12">
        <f t="shared" si="1209"/>
        <v>0</v>
      </c>
      <c r="AG6038" s="61"/>
      <c r="AH6038" s="61"/>
      <c r="AI6038" s="61"/>
      <c r="AJ6038" s="61"/>
      <c r="AL6038" s="60"/>
    </row>
    <row r="6039" spans="1:38">
      <c r="A6039" s="1">
        <v>40736</v>
      </c>
      <c r="B6039" s="7" t="s">
        <v>63</v>
      </c>
      <c r="C6039" s="8" t="str">
        <f t="shared" ref="C6039:C6058" si="1210">IF(WEEKDAY(A6039)=1,"Sun",IF(WEEKDAY(A6039)=2,"Mon",IF(WEEKDAY(A6039)=3,"Tue",IF(WEEKDAY(A6039)=4,"Wed",IF(WEEKDAY(A6039)=5,"Thur",IF(WEEKDAY(A6039)=6,"Fri",IF(WEEKDAY(A6039)=7,"Sat")))))))</f>
        <v>Tue</v>
      </c>
      <c r="F6039" s="61">
        <v>7369.2</v>
      </c>
      <c r="G6039" s="61">
        <v>3748.2</v>
      </c>
      <c r="H6039" s="61">
        <v>5628</v>
      </c>
      <c r="I6039" s="61">
        <v>674.2</v>
      </c>
      <c r="J6039" s="61"/>
      <c r="K6039" s="61">
        <v>52957.1</v>
      </c>
      <c r="L6039" s="20">
        <v>0</v>
      </c>
      <c r="M6039" s="20">
        <v>0</v>
      </c>
      <c r="O6039" s="11">
        <f t="shared" si="1201"/>
        <v>70376.7</v>
      </c>
      <c r="P6039" s="11">
        <v>51439</v>
      </c>
      <c r="Q6039" s="11">
        <f t="shared" si="1202"/>
        <v>1518.0999999999985</v>
      </c>
      <c r="S6039" s="11">
        <f t="shared" si="1203"/>
        <v>18937.699999999997</v>
      </c>
      <c r="T6039" s="11">
        <f t="shared" si="1204"/>
        <v>18937.699999999997</v>
      </c>
      <c r="U6039" s="11">
        <f t="shared" si="1205"/>
        <v>-330.30000000000291</v>
      </c>
      <c r="V6039" s="11">
        <f t="shared" si="1206"/>
        <v>18937.699999999997</v>
      </c>
      <c r="W6039" s="12">
        <f t="shared" si="1207"/>
        <v>1</v>
      </c>
      <c r="X6039" s="11">
        <f t="shared" si="1208"/>
        <v>0</v>
      </c>
      <c r="Y6039" s="12">
        <f t="shared" si="1209"/>
        <v>0</v>
      </c>
      <c r="AG6039" s="61"/>
      <c r="AH6039" s="61"/>
      <c r="AI6039" s="61"/>
      <c r="AJ6039" s="61"/>
      <c r="AL6039" s="60"/>
    </row>
    <row r="6040" spans="1:38">
      <c r="A6040" s="1">
        <v>40737</v>
      </c>
      <c r="B6040" s="7" t="s">
        <v>63</v>
      </c>
      <c r="C6040" s="8" t="str">
        <f t="shared" si="1210"/>
        <v>Wed</v>
      </c>
      <c r="F6040" s="61">
        <v>7569.8</v>
      </c>
      <c r="G6040" s="61">
        <v>3794.9</v>
      </c>
      <c r="H6040" s="61">
        <v>5758.8</v>
      </c>
      <c r="I6040" s="61">
        <v>730.9</v>
      </c>
      <c r="J6040" s="61"/>
      <c r="K6040" s="61">
        <v>33126.300000000003</v>
      </c>
      <c r="L6040" s="20">
        <v>0</v>
      </c>
      <c r="M6040" s="20">
        <v>0</v>
      </c>
      <c r="O6040" s="11">
        <f t="shared" si="1201"/>
        <v>50980.700000000004</v>
      </c>
      <c r="P6040" s="11">
        <v>31089</v>
      </c>
      <c r="Q6040" s="11">
        <f t="shared" si="1202"/>
        <v>2037.3000000000029</v>
      </c>
      <c r="S6040" s="11">
        <f t="shared" si="1203"/>
        <v>19891.700000000004</v>
      </c>
      <c r="T6040" s="11">
        <f t="shared" si="1204"/>
        <v>19891.700000000004</v>
      </c>
      <c r="U6040" s="11">
        <f t="shared" si="1205"/>
        <v>954.00000000000728</v>
      </c>
      <c r="V6040" s="11">
        <f t="shared" si="1206"/>
        <v>19891.700000000004</v>
      </c>
      <c r="W6040" s="12">
        <f t="shared" si="1207"/>
        <v>1</v>
      </c>
      <c r="X6040" s="11">
        <f t="shared" si="1208"/>
        <v>0</v>
      </c>
      <c r="Y6040" s="12">
        <f t="shared" si="1209"/>
        <v>0</v>
      </c>
      <c r="AG6040" s="61"/>
      <c r="AH6040" s="61"/>
      <c r="AI6040" s="61"/>
      <c r="AJ6040" s="61"/>
      <c r="AL6040" s="60"/>
    </row>
    <row r="6041" spans="1:38">
      <c r="A6041" s="1">
        <v>40738</v>
      </c>
      <c r="B6041" s="7" t="s">
        <v>63</v>
      </c>
      <c r="C6041" s="8" t="str">
        <f t="shared" si="1210"/>
        <v>Thur</v>
      </c>
      <c r="F6041" s="61">
        <v>7745.6</v>
      </c>
      <c r="G6041" s="61">
        <v>3853.8</v>
      </c>
      <c r="H6041" s="61">
        <v>5862.4</v>
      </c>
      <c r="I6041" s="61">
        <v>722.6</v>
      </c>
      <c r="J6041" s="61"/>
      <c r="K6041" s="61">
        <v>2324.9</v>
      </c>
      <c r="L6041" s="20">
        <v>0</v>
      </c>
      <c r="M6041" s="20">
        <v>0</v>
      </c>
      <c r="O6041" s="11">
        <f t="shared" si="1201"/>
        <v>20509.300000000003</v>
      </c>
      <c r="P6041" s="11">
        <v>0</v>
      </c>
      <c r="Q6041" s="11">
        <f t="shared" si="1202"/>
        <v>2324.9</v>
      </c>
      <c r="S6041" s="11">
        <f t="shared" si="1203"/>
        <v>20509.300000000003</v>
      </c>
      <c r="T6041" s="11">
        <f t="shared" si="1204"/>
        <v>20509.300000000003</v>
      </c>
      <c r="U6041" s="11">
        <f t="shared" si="1205"/>
        <v>617.59999999999854</v>
      </c>
      <c r="V6041" s="11">
        <f t="shared" si="1206"/>
        <v>20509.300000000003</v>
      </c>
      <c r="W6041" s="12">
        <f t="shared" si="1207"/>
        <v>1</v>
      </c>
      <c r="X6041" s="11">
        <f t="shared" si="1208"/>
        <v>0</v>
      </c>
      <c r="Y6041" s="12">
        <f t="shared" si="1209"/>
        <v>0</v>
      </c>
      <c r="AG6041" s="61"/>
      <c r="AH6041" s="61"/>
      <c r="AI6041" s="61"/>
      <c r="AJ6041" s="61"/>
      <c r="AL6041" s="60"/>
    </row>
    <row r="6042" spans="1:38">
      <c r="A6042" s="1">
        <v>40739</v>
      </c>
      <c r="B6042" s="7" t="s">
        <v>63</v>
      </c>
      <c r="C6042" s="8" t="str">
        <f t="shared" si="1210"/>
        <v>Fri</v>
      </c>
      <c r="F6042" s="61">
        <v>7168.1</v>
      </c>
      <c r="G6042" s="61">
        <v>3545.3</v>
      </c>
      <c r="H6042" s="61">
        <v>5355.2</v>
      </c>
      <c r="I6042" s="61">
        <v>733.2</v>
      </c>
      <c r="J6042" s="61"/>
      <c r="K6042" s="61">
        <v>2527.1</v>
      </c>
      <c r="L6042" s="20">
        <v>0</v>
      </c>
      <c r="M6042" s="20">
        <v>0</v>
      </c>
      <c r="O6042" s="11">
        <f t="shared" si="1201"/>
        <v>19328.900000000001</v>
      </c>
      <c r="P6042" s="11">
        <v>0</v>
      </c>
      <c r="Q6042" s="11">
        <f t="shared" si="1202"/>
        <v>2527.1</v>
      </c>
      <c r="S6042" s="11">
        <f t="shared" si="1203"/>
        <v>19328.900000000001</v>
      </c>
      <c r="T6042" s="11">
        <f t="shared" si="1204"/>
        <v>19328.900000000001</v>
      </c>
      <c r="U6042" s="11">
        <f t="shared" si="1205"/>
        <v>-1180.4000000000015</v>
      </c>
      <c r="V6042" s="11">
        <f t="shared" si="1206"/>
        <v>19328.900000000001</v>
      </c>
      <c r="W6042" s="12">
        <f t="shared" si="1207"/>
        <v>1</v>
      </c>
      <c r="X6042" s="11">
        <f t="shared" si="1208"/>
        <v>0</v>
      </c>
      <c r="Y6042" s="12">
        <f t="shared" si="1209"/>
        <v>0</v>
      </c>
      <c r="AG6042" s="61"/>
      <c r="AH6042" s="61"/>
      <c r="AI6042" s="61"/>
      <c r="AJ6042" s="61"/>
      <c r="AL6042" s="60"/>
    </row>
    <row r="6043" spans="1:38">
      <c r="A6043" s="1">
        <v>40740</v>
      </c>
      <c r="B6043" s="7" t="s">
        <v>63</v>
      </c>
      <c r="C6043" s="8" t="str">
        <f t="shared" si="1210"/>
        <v>Sat</v>
      </c>
      <c r="F6043" s="61">
        <v>6449.1</v>
      </c>
      <c r="G6043" s="61">
        <v>3284.4</v>
      </c>
      <c r="H6043" s="61">
        <v>4859.1000000000004</v>
      </c>
      <c r="I6043" s="61">
        <v>692.5</v>
      </c>
      <c r="J6043" s="61"/>
      <c r="K6043" s="61">
        <v>2399.6</v>
      </c>
      <c r="L6043" s="20">
        <v>0</v>
      </c>
      <c r="M6043" s="20">
        <v>0</v>
      </c>
      <c r="O6043" s="11">
        <f t="shared" si="1201"/>
        <v>17684.7</v>
      </c>
      <c r="P6043" s="11">
        <v>0</v>
      </c>
      <c r="Q6043" s="11">
        <f t="shared" si="1202"/>
        <v>2399.6</v>
      </c>
      <c r="S6043" s="11">
        <f t="shared" si="1203"/>
        <v>17684.7</v>
      </c>
      <c r="T6043" s="11">
        <f t="shared" si="1204"/>
        <v>17684.7</v>
      </c>
      <c r="U6043" s="11">
        <f t="shared" si="1205"/>
        <v>-1644.2000000000007</v>
      </c>
      <c r="V6043" s="11">
        <f t="shared" si="1206"/>
        <v>17684.7</v>
      </c>
      <c r="W6043" s="12">
        <f t="shared" si="1207"/>
        <v>1</v>
      </c>
      <c r="X6043" s="11">
        <f t="shared" si="1208"/>
        <v>0</v>
      </c>
      <c r="Y6043" s="12">
        <f t="shared" si="1209"/>
        <v>0</v>
      </c>
      <c r="AG6043" s="61"/>
      <c r="AH6043" s="61"/>
      <c r="AI6043" s="61"/>
      <c r="AJ6043" s="61"/>
      <c r="AL6043" s="60"/>
    </row>
    <row r="6044" spans="1:38">
      <c r="A6044" s="1">
        <v>40741</v>
      </c>
      <c r="B6044" s="7" t="s">
        <v>63</v>
      </c>
      <c r="C6044" s="8" t="str">
        <f t="shared" si="1210"/>
        <v>Sun</v>
      </c>
      <c r="F6044" s="61">
        <v>6897.1</v>
      </c>
      <c r="G6044" s="61">
        <v>3574.2</v>
      </c>
      <c r="H6044" s="61">
        <v>5245.8</v>
      </c>
      <c r="I6044" s="61">
        <v>678.4</v>
      </c>
      <c r="J6044" s="61"/>
      <c r="K6044" s="61">
        <v>6859.4</v>
      </c>
      <c r="L6044" s="20">
        <v>0</v>
      </c>
      <c r="M6044" s="20">
        <v>0</v>
      </c>
      <c r="O6044" s="11">
        <f t="shared" si="1201"/>
        <v>23254.9</v>
      </c>
      <c r="P6044" s="11">
        <v>4478</v>
      </c>
      <c r="Q6044" s="11">
        <f t="shared" si="1202"/>
        <v>2381.3999999999996</v>
      </c>
      <c r="S6044" s="11">
        <f t="shared" si="1203"/>
        <v>18776.900000000001</v>
      </c>
      <c r="T6044" s="11">
        <f t="shared" si="1204"/>
        <v>18776.900000000001</v>
      </c>
      <c r="U6044" s="11">
        <f t="shared" si="1205"/>
        <v>1092.2000000000007</v>
      </c>
      <c r="V6044" s="11">
        <f t="shared" si="1206"/>
        <v>18776.900000000001</v>
      </c>
      <c r="W6044" s="12">
        <f t="shared" si="1207"/>
        <v>1</v>
      </c>
      <c r="X6044" s="11">
        <f t="shared" si="1208"/>
        <v>0</v>
      </c>
      <c r="Y6044" s="12">
        <f t="shared" si="1209"/>
        <v>0</v>
      </c>
      <c r="AG6044" s="61"/>
      <c r="AH6044" s="61"/>
      <c r="AI6044" s="61"/>
      <c r="AJ6044" s="61"/>
      <c r="AL6044" s="60"/>
    </row>
    <row r="6045" spans="1:38">
      <c r="A6045" s="1">
        <v>40742</v>
      </c>
      <c r="B6045" s="7" t="s">
        <v>63</v>
      </c>
      <c r="C6045" s="8" t="str">
        <f t="shared" si="1210"/>
        <v>Mon</v>
      </c>
      <c r="F6045" s="61">
        <v>7531.5</v>
      </c>
      <c r="G6045" s="61">
        <v>3783.8</v>
      </c>
      <c r="H6045" s="61">
        <v>5726</v>
      </c>
      <c r="I6045" s="61">
        <v>709.4</v>
      </c>
      <c r="J6045" s="61"/>
      <c r="K6045" s="61">
        <v>52053.3</v>
      </c>
      <c r="L6045" s="20">
        <v>0</v>
      </c>
      <c r="M6045" s="20">
        <v>0</v>
      </c>
      <c r="O6045" s="11">
        <f t="shared" si="1201"/>
        <v>69804</v>
      </c>
      <c r="P6045" s="11">
        <v>49998</v>
      </c>
      <c r="Q6045" s="11">
        <f t="shared" si="1202"/>
        <v>2055.3000000000029</v>
      </c>
      <c r="S6045" s="11">
        <f t="shared" si="1203"/>
        <v>19806</v>
      </c>
      <c r="T6045" s="11">
        <f t="shared" si="1204"/>
        <v>19806</v>
      </c>
      <c r="U6045" s="11">
        <f t="shared" si="1205"/>
        <v>1029.0999999999985</v>
      </c>
      <c r="V6045" s="11">
        <f t="shared" si="1206"/>
        <v>19806</v>
      </c>
      <c r="W6045" s="12">
        <f t="shared" si="1207"/>
        <v>1</v>
      </c>
      <c r="X6045" s="11">
        <f t="shared" si="1208"/>
        <v>0</v>
      </c>
      <c r="Y6045" s="12">
        <f t="shared" si="1209"/>
        <v>0</v>
      </c>
      <c r="AG6045" s="61"/>
      <c r="AH6045" s="61"/>
      <c r="AI6045" s="61"/>
      <c r="AJ6045" s="61"/>
      <c r="AL6045" s="60"/>
    </row>
    <row r="6046" spans="1:38">
      <c r="A6046" s="1">
        <v>40743</v>
      </c>
      <c r="B6046" s="7" t="s">
        <v>63</v>
      </c>
      <c r="C6046" s="8" t="str">
        <f t="shared" si="1210"/>
        <v>Tue</v>
      </c>
      <c r="F6046" s="61">
        <v>7404.8</v>
      </c>
      <c r="G6046" s="61">
        <v>3730.2</v>
      </c>
      <c r="H6046" s="61">
        <v>5676.3</v>
      </c>
      <c r="I6046" s="61">
        <v>734.4</v>
      </c>
      <c r="J6046" s="61"/>
      <c r="K6046" s="61">
        <v>39893</v>
      </c>
      <c r="L6046" s="20">
        <v>0</v>
      </c>
      <c r="M6046" s="20">
        <v>0</v>
      </c>
      <c r="O6046" s="11">
        <f t="shared" si="1201"/>
        <v>57438.7</v>
      </c>
      <c r="P6046" s="11">
        <v>38055</v>
      </c>
      <c r="Q6046" s="11">
        <f t="shared" si="1202"/>
        <v>1838</v>
      </c>
      <c r="S6046" s="11">
        <f t="shared" si="1203"/>
        <v>19383.699999999997</v>
      </c>
      <c r="T6046" s="11">
        <f t="shared" si="1204"/>
        <v>19383.699999999997</v>
      </c>
      <c r="U6046" s="11">
        <f t="shared" si="1205"/>
        <v>-422.30000000000291</v>
      </c>
      <c r="V6046" s="11">
        <f t="shared" si="1206"/>
        <v>19383.699999999997</v>
      </c>
      <c r="W6046" s="12">
        <f t="shared" si="1207"/>
        <v>1</v>
      </c>
      <c r="X6046" s="11">
        <f t="shared" si="1208"/>
        <v>0</v>
      </c>
      <c r="Y6046" s="12">
        <f t="shared" si="1209"/>
        <v>0</v>
      </c>
      <c r="AG6046" s="61"/>
      <c r="AH6046" s="61"/>
      <c r="AI6046" s="61"/>
      <c r="AJ6046" s="61"/>
      <c r="AL6046" s="60"/>
    </row>
    <row r="6047" spans="1:38">
      <c r="A6047" s="1">
        <v>40744</v>
      </c>
      <c r="B6047" s="7" t="s">
        <v>63</v>
      </c>
      <c r="C6047" s="8" t="str">
        <f t="shared" si="1210"/>
        <v>Wed</v>
      </c>
      <c r="F6047" s="61">
        <v>7228.3</v>
      </c>
      <c r="G6047" s="61">
        <v>3729.3</v>
      </c>
      <c r="H6047" s="61">
        <v>5587.5</v>
      </c>
      <c r="I6047" s="61">
        <v>713.8</v>
      </c>
      <c r="J6047" s="61"/>
      <c r="K6047" s="61">
        <v>51726.8</v>
      </c>
      <c r="L6047" s="20">
        <v>0</v>
      </c>
      <c r="M6047" s="20">
        <v>0</v>
      </c>
      <c r="O6047" s="11">
        <f t="shared" si="1201"/>
        <v>68985.7</v>
      </c>
      <c r="P6047" s="11">
        <v>50183</v>
      </c>
      <c r="Q6047" s="11">
        <f t="shared" si="1202"/>
        <v>1543.8000000000029</v>
      </c>
      <c r="S6047" s="11">
        <f t="shared" si="1203"/>
        <v>18802.699999999997</v>
      </c>
      <c r="T6047" s="11">
        <f t="shared" si="1204"/>
        <v>18802.699999999997</v>
      </c>
      <c r="U6047" s="11">
        <f t="shared" si="1205"/>
        <v>-581</v>
      </c>
      <c r="V6047" s="11">
        <f t="shared" si="1206"/>
        <v>18802.699999999997</v>
      </c>
      <c r="W6047" s="12">
        <f t="shared" si="1207"/>
        <v>1</v>
      </c>
      <c r="X6047" s="11">
        <f t="shared" si="1208"/>
        <v>0</v>
      </c>
      <c r="Y6047" s="12">
        <f t="shared" si="1209"/>
        <v>0</v>
      </c>
      <c r="AG6047" s="61"/>
      <c r="AH6047" s="61"/>
      <c r="AI6047" s="61"/>
      <c r="AJ6047" s="61"/>
      <c r="AL6047" s="60"/>
    </row>
    <row r="6048" spans="1:38">
      <c r="A6048" s="1">
        <v>40745</v>
      </c>
      <c r="B6048" s="7" t="s">
        <v>63</v>
      </c>
      <c r="C6048" s="8" t="str">
        <f t="shared" si="1210"/>
        <v>Thur</v>
      </c>
      <c r="F6048" s="61">
        <v>6841.5</v>
      </c>
      <c r="G6048" s="61">
        <v>3633.5</v>
      </c>
      <c r="H6048" s="61">
        <v>5354.7</v>
      </c>
      <c r="I6048" s="61">
        <v>692.2</v>
      </c>
      <c r="J6048" s="61"/>
      <c r="K6048" s="61">
        <v>52658.9</v>
      </c>
      <c r="L6048" s="20">
        <v>0</v>
      </c>
      <c r="M6048" s="20">
        <v>0</v>
      </c>
      <c r="O6048" s="11">
        <f t="shared" si="1201"/>
        <v>69180.800000000003</v>
      </c>
      <c r="P6048" s="11">
        <v>51108</v>
      </c>
      <c r="Q6048" s="11">
        <f t="shared" si="1202"/>
        <v>1550.9000000000015</v>
      </c>
      <c r="S6048" s="11">
        <f t="shared" si="1203"/>
        <v>18072.800000000003</v>
      </c>
      <c r="T6048" s="11">
        <f t="shared" si="1204"/>
        <v>18072.800000000003</v>
      </c>
      <c r="U6048" s="11">
        <f t="shared" si="1205"/>
        <v>-729.89999999999418</v>
      </c>
      <c r="V6048" s="11">
        <f t="shared" si="1206"/>
        <v>18072.800000000003</v>
      </c>
      <c r="W6048" s="12">
        <f t="shared" si="1207"/>
        <v>1</v>
      </c>
      <c r="X6048" s="11">
        <f t="shared" si="1208"/>
        <v>0</v>
      </c>
      <c r="Y6048" s="12">
        <f t="shared" si="1209"/>
        <v>0</v>
      </c>
      <c r="AG6048" s="61"/>
      <c r="AH6048" s="61"/>
      <c r="AI6048" s="61"/>
      <c r="AJ6048" s="61"/>
      <c r="AL6048" s="60"/>
    </row>
    <row r="6049" spans="1:38">
      <c r="A6049" s="1">
        <v>40746</v>
      </c>
      <c r="B6049" s="7" t="s">
        <v>63</v>
      </c>
      <c r="C6049" s="8" t="str">
        <f t="shared" si="1210"/>
        <v>Fri</v>
      </c>
      <c r="F6049" s="61">
        <v>6349.2</v>
      </c>
      <c r="G6049" s="61">
        <v>3355</v>
      </c>
      <c r="H6049" s="61">
        <v>5051.3</v>
      </c>
      <c r="I6049" s="61">
        <v>711.6</v>
      </c>
      <c r="J6049" s="61"/>
      <c r="K6049" s="61">
        <v>52321.9</v>
      </c>
      <c r="L6049" s="20">
        <v>0</v>
      </c>
      <c r="M6049" s="20">
        <v>0</v>
      </c>
      <c r="O6049" s="11">
        <f t="shared" si="1201"/>
        <v>67789</v>
      </c>
      <c r="P6049" s="11">
        <v>50564</v>
      </c>
      <c r="Q6049" s="11">
        <f t="shared" si="1202"/>
        <v>1757.9000000000015</v>
      </c>
      <c r="S6049" s="11">
        <f t="shared" si="1203"/>
        <v>17225</v>
      </c>
      <c r="T6049" s="11">
        <f t="shared" si="1204"/>
        <v>17225</v>
      </c>
      <c r="U6049" s="11">
        <f t="shared" si="1205"/>
        <v>-847.80000000000291</v>
      </c>
      <c r="V6049" s="11">
        <f t="shared" si="1206"/>
        <v>17225</v>
      </c>
      <c r="W6049" s="12">
        <f t="shared" si="1207"/>
        <v>1</v>
      </c>
      <c r="X6049" s="11">
        <f t="shared" si="1208"/>
        <v>0</v>
      </c>
      <c r="Y6049" s="12">
        <f t="shared" si="1209"/>
        <v>0</v>
      </c>
      <c r="AG6049" s="61"/>
      <c r="AH6049" s="61"/>
      <c r="AI6049" s="61"/>
      <c r="AJ6049" s="61"/>
      <c r="AL6049" s="60"/>
    </row>
    <row r="6050" spans="1:38">
      <c r="A6050" s="1">
        <v>40747</v>
      </c>
      <c r="B6050" s="7" t="s">
        <v>63</v>
      </c>
      <c r="C6050" s="8" t="str">
        <f t="shared" si="1210"/>
        <v>Sat</v>
      </c>
      <c r="F6050" s="61">
        <v>5740.6</v>
      </c>
      <c r="G6050" s="61">
        <v>3102.6</v>
      </c>
      <c r="H6050" s="61">
        <v>4393.2</v>
      </c>
      <c r="I6050" s="61">
        <v>724.5</v>
      </c>
      <c r="J6050" s="61"/>
      <c r="K6050" s="61">
        <v>51586.6</v>
      </c>
      <c r="L6050" s="20">
        <v>0</v>
      </c>
      <c r="M6050" s="20">
        <v>0</v>
      </c>
      <c r="O6050" s="11">
        <f t="shared" si="1201"/>
        <v>65547.5</v>
      </c>
      <c r="P6050" s="11">
        <v>49771</v>
      </c>
      <c r="Q6050" s="11">
        <f t="shared" si="1202"/>
        <v>1815.5999999999985</v>
      </c>
      <c r="S6050" s="11">
        <f t="shared" si="1203"/>
        <v>15776.5</v>
      </c>
      <c r="T6050" s="11">
        <f t="shared" si="1204"/>
        <v>15776.5</v>
      </c>
      <c r="U6050" s="11">
        <f t="shared" si="1205"/>
        <v>-1448.5</v>
      </c>
      <c r="V6050" s="11">
        <f t="shared" si="1206"/>
        <v>15776.5</v>
      </c>
      <c r="W6050" s="12">
        <f t="shared" si="1207"/>
        <v>1</v>
      </c>
      <c r="X6050" s="11">
        <f t="shared" si="1208"/>
        <v>0</v>
      </c>
      <c r="Y6050" s="12">
        <f t="shared" si="1209"/>
        <v>0</v>
      </c>
      <c r="AG6050" s="61"/>
      <c r="AH6050" s="61"/>
      <c r="AI6050" s="61"/>
      <c r="AJ6050" s="61"/>
      <c r="AL6050" s="60"/>
    </row>
    <row r="6051" spans="1:38">
      <c r="A6051" s="1">
        <v>40748</v>
      </c>
      <c r="B6051" s="7" t="s">
        <v>63</v>
      </c>
      <c r="C6051" s="8" t="str">
        <f t="shared" si="1210"/>
        <v>Sun</v>
      </c>
      <c r="F6051" s="61">
        <v>6092.6</v>
      </c>
      <c r="G6051" s="61">
        <v>3321</v>
      </c>
      <c r="H6051" s="61">
        <v>4838</v>
      </c>
      <c r="I6051" s="61">
        <v>717.9</v>
      </c>
      <c r="J6051" s="61"/>
      <c r="K6051" s="61">
        <v>52100.5</v>
      </c>
      <c r="L6051" s="20">
        <v>0</v>
      </c>
      <c r="M6051" s="20">
        <v>0</v>
      </c>
      <c r="O6051" s="11">
        <f t="shared" si="1201"/>
        <v>67070</v>
      </c>
      <c r="P6051" s="11">
        <v>50264</v>
      </c>
      <c r="Q6051" s="11">
        <f t="shared" si="1202"/>
        <v>1836.5</v>
      </c>
      <c r="S6051" s="11">
        <f t="shared" si="1203"/>
        <v>16806</v>
      </c>
      <c r="T6051" s="11">
        <f t="shared" si="1204"/>
        <v>16806</v>
      </c>
      <c r="U6051" s="11">
        <f t="shared" si="1205"/>
        <v>1029.5</v>
      </c>
      <c r="V6051" s="11">
        <f t="shared" si="1206"/>
        <v>16806</v>
      </c>
      <c r="W6051" s="12">
        <f t="shared" si="1207"/>
        <v>1</v>
      </c>
      <c r="X6051" s="11">
        <f t="shared" si="1208"/>
        <v>0</v>
      </c>
      <c r="Y6051" s="12">
        <f t="shared" si="1209"/>
        <v>0</v>
      </c>
      <c r="AG6051" s="61"/>
      <c r="AH6051" s="61"/>
      <c r="AI6051" s="61"/>
      <c r="AJ6051" s="61"/>
      <c r="AL6051" s="60"/>
    </row>
    <row r="6052" spans="1:38">
      <c r="A6052" s="1">
        <v>40749</v>
      </c>
      <c r="B6052" s="7" t="s">
        <v>63</v>
      </c>
      <c r="C6052" s="8" t="str">
        <f t="shared" si="1210"/>
        <v>Mon</v>
      </c>
      <c r="F6052" s="61">
        <v>7003.5</v>
      </c>
      <c r="G6052" s="61">
        <v>3639.2</v>
      </c>
      <c r="H6052" s="61">
        <v>5724.7</v>
      </c>
      <c r="I6052" s="61">
        <v>751.3</v>
      </c>
      <c r="J6052" s="61"/>
      <c r="K6052" s="61">
        <v>50200</v>
      </c>
      <c r="L6052" s="20">
        <v>0</v>
      </c>
      <c r="M6052" s="20">
        <v>0</v>
      </c>
      <c r="O6052" s="11">
        <f t="shared" si="1201"/>
        <v>67318.7</v>
      </c>
      <c r="P6052" s="11">
        <v>48311</v>
      </c>
      <c r="Q6052" s="11">
        <f t="shared" si="1202"/>
        <v>1889</v>
      </c>
      <c r="S6052" s="11">
        <f t="shared" si="1203"/>
        <v>19007.699999999997</v>
      </c>
      <c r="T6052" s="11">
        <f t="shared" si="1204"/>
        <v>19007.699999999997</v>
      </c>
      <c r="U6052" s="11">
        <f t="shared" si="1205"/>
        <v>2201.6999999999971</v>
      </c>
      <c r="V6052" s="11">
        <f t="shared" si="1206"/>
        <v>19007.699999999997</v>
      </c>
      <c r="W6052" s="12">
        <f t="shared" si="1207"/>
        <v>1</v>
      </c>
      <c r="X6052" s="11">
        <f t="shared" si="1208"/>
        <v>0</v>
      </c>
      <c r="Y6052" s="12">
        <f t="shared" si="1209"/>
        <v>0</v>
      </c>
      <c r="AG6052" s="61"/>
      <c r="AH6052" s="61"/>
      <c r="AI6052" s="61"/>
      <c r="AJ6052" s="61"/>
      <c r="AL6052" s="60"/>
    </row>
    <row r="6053" spans="1:38">
      <c r="A6053" s="1">
        <v>40750</v>
      </c>
      <c r="B6053" s="7" t="s">
        <v>63</v>
      </c>
      <c r="C6053" s="8" t="str">
        <f t="shared" si="1210"/>
        <v>Tue</v>
      </c>
      <c r="F6053" s="61">
        <v>7088.6</v>
      </c>
      <c r="G6053" s="61">
        <v>3673.5</v>
      </c>
      <c r="H6053" s="61">
        <v>5710.5</v>
      </c>
      <c r="I6053" s="61">
        <v>740.2</v>
      </c>
      <c r="J6053" s="61"/>
      <c r="K6053" s="61">
        <v>51927.7</v>
      </c>
      <c r="L6053" s="20">
        <v>0</v>
      </c>
      <c r="M6053" s="20">
        <v>0</v>
      </c>
      <c r="O6053" s="11">
        <f t="shared" si="1201"/>
        <v>69140.5</v>
      </c>
      <c r="P6053" s="11">
        <v>50178</v>
      </c>
      <c r="Q6053" s="11">
        <f t="shared" si="1202"/>
        <v>1749.6999999999971</v>
      </c>
      <c r="S6053" s="11">
        <f t="shared" si="1203"/>
        <v>18962.5</v>
      </c>
      <c r="T6053" s="11">
        <f t="shared" si="1204"/>
        <v>18962.5</v>
      </c>
      <c r="U6053" s="11">
        <f t="shared" si="1205"/>
        <v>-45.19999999999709</v>
      </c>
      <c r="V6053" s="11">
        <f t="shared" si="1206"/>
        <v>18962.5</v>
      </c>
      <c r="W6053" s="12">
        <f t="shared" si="1207"/>
        <v>1</v>
      </c>
      <c r="X6053" s="11">
        <f t="shared" si="1208"/>
        <v>0</v>
      </c>
      <c r="Y6053" s="12">
        <f t="shared" si="1209"/>
        <v>0</v>
      </c>
      <c r="AG6053" s="61"/>
      <c r="AH6053" s="61"/>
      <c r="AI6053" s="61"/>
      <c r="AJ6053" s="61"/>
      <c r="AL6053" s="60"/>
    </row>
    <row r="6054" spans="1:38">
      <c r="A6054" s="1">
        <v>40751</v>
      </c>
      <c r="B6054" s="7" t="s">
        <v>63</v>
      </c>
      <c r="C6054" s="8" t="str">
        <f t="shared" si="1210"/>
        <v>Wed</v>
      </c>
      <c r="F6054" s="61">
        <v>7211.5</v>
      </c>
      <c r="G6054" s="61">
        <v>3688.2</v>
      </c>
      <c r="H6054" s="61">
        <v>5624.2</v>
      </c>
      <c r="I6054" s="61">
        <v>717.6</v>
      </c>
      <c r="J6054" s="61"/>
      <c r="K6054" s="61">
        <v>51427</v>
      </c>
      <c r="L6054" s="20">
        <v>0</v>
      </c>
      <c r="M6054" s="20">
        <v>0</v>
      </c>
      <c r="O6054" s="11">
        <f t="shared" si="1201"/>
        <v>68668.5</v>
      </c>
      <c r="P6054" s="11">
        <v>50285</v>
      </c>
      <c r="Q6054" s="11">
        <f t="shared" si="1202"/>
        <v>1142</v>
      </c>
      <c r="S6054" s="11">
        <f t="shared" si="1203"/>
        <v>18383.5</v>
      </c>
      <c r="T6054" s="11">
        <f t="shared" si="1204"/>
        <v>18383.5</v>
      </c>
      <c r="U6054" s="11">
        <f t="shared" si="1205"/>
        <v>-579</v>
      </c>
      <c r="V6054" s="11">
        <f t="shared" si="1206"/>
        <v>18383.5</v>
      </c>
      <c r="W6054" s="12">
        <f t="shared" si="1207"/>
        <v>1</v>
      </c>
      <c r="X6054" s="11">
        <f t="shared" si="1208"/>
        <v>0</v>
      </c>
      <c r="Y6054" s="12">
        <f t="shared" si="1209"/>
        <v>0</v>
      </c>
      <c r="AG6054" s="61"/>
      <c r="AH6054" s="61"/>
      <c r="AI6054" s="61"/>
      <c r="AJ6054" s="61"/>
      <c r="AL6054" s="60"/>
    </row>
    <row r="6055" spans="1:38">
      <c r="A6055" s="1">
        <v>40752</v>
      </c>
      <c r="B6055" s="7" t="s">
        <v>63</v>
      </c>
      <c r="C6055" s="8" t="str">
        <f t="shared" si="1210"/>
        <v>Thur</v>
      </c>
      <c r="F6055" s="61">
        <v>7144.8</v>
      </c>
      <c r="G6055" s="61">
        <v>3639.7</v>
      </c>
      <c r="H6055" s="61">
        <v>5429.4</v>
      </c>
      <c r="I6055" s="61">
        <v>726.2</v>
      </c>
      <c r="J6055" s="61"/>
      <c r="K6055" s="61">
        <v>52148.9</v>
      </c>
      <c r="L6055" s="20">
        <v>0</v>
      </c>
      <c r="M6055" s="20">
        <v>0</v>
      </c>
      <c r="O6055" s="11">
        <f t="shared" si="1201"/>
        <v>69089</v>
      </c>
      <c r="P6055" s="11">
        <v>50593</v>
      </c>
      <c r="Q6055" s="11">
        <f t="shared" si="1202"/>
        <v>1555.9000000000015</v>
      </c>
      <c r="S6055" s="11">
        <f t="shared" si="1203"/>
        <v>18496</v>
      </c>
      <c r="T6055" s="11">
        <f t="shared" si="1204"/>
        <v>18496</v>
      </c>
      <c r="U6055" s="11">
        <f t="shared" si="1205"/>
        <v>112.5</v>
      </c>
      <c r="V6055" s="11">
        <f t="shared" si="1206"/>
        <v>18496</v>
      </c>
      <c r="W6055" s="12">
        <f t="shared" si="1207"/>
        <v>1</v>
      </c>
      <c r="X6055" s="11">
        <f t="shared" si="1208"/>
        <v>0</v>
      </c>
      <c r="Y6055" s="12">
        <f t="shared" si="1209"/>
        <v>0</v>
      </c>
      <c r="AG6055" s="61"/>
      <c r="AH6055" s="61"/>
      <c r="AI6055" s="61"/>
      <c r="AJ6055" s="61"/>
      <c r="AL6055" s="60"/>
    </row>
    <row r="6056" spans="1:38">
      <c r="A6056" s="1">
        <v>40753</v>
      </c>
      <c r="B6056" s="7" t="s">
        <v>63</v>
      </c>
      <c r="C6056" s="8" t="str">
        <f t="shared" si="1210"/>
        <v>Fri</v>
      </c>
      <c r="F6056" s="61">
        <v>6567.2</v>
      </c>
      <c r="G6056" s="61">
        <v>3371.9</v>
      </c>
      <c r="H6056" s="61">
        <v>5032.7</v>
      </c>
      <c r="I6056" s="61">
        <v>718.6</v>
      </c>
      <c r="J6056" s="61"/>
      <c r="K6056" s="61">
        <v>52372.3</v>
      </c>
      <c r="L6056" s="20">
        <v>0</v>
      </c>
      <c r="M6056" s="20">
        <v>0</v>
      </c>
      <c r="O6056" s="11">
        <f t="shared" si="1201"/>
        <v>68062.7</v>
      </c>
      <c r="P6056" s="11">
        <v>50542</v>
      </c>
      <c r="Q6056" s="11">
        <f t="shared" si="1202"/>
        <v>1830.3000000000029</v>
      </c>
      <c r="S6056" s="11">
        <f t="shared" si="1203"/>
        <v>17520.699999999997</v>
      </c>
      <c r="T6056" s="11">
        <f t="shared" si="1204"/>
        <v>17520.699999999997</v>
      </c>
      <c r="U6056" s="11">
        <f t="shared" si="1205"/>
        <v>-975.30000000000291</v>
      </c>
      <c r="V6056" s="11">
        <f t="shared" si="1206"/>
        <v>17520.699999999997</v>
      </c>
      <c r="W6056" s="12">
        <f t="shared" si="1207"/>
        <v>1</v>
      </c>
      <c r="X6056" s="11">
        <f t="shared" si="1208"/>
        <v>0</v>
      </c>
      <c r="Y6056" s="12">
        <f t="shared" si="1209"/>
        <v>0</v>
      </c>
      <c r="AG6056" s="61"/>
      <c r="AH6056" s="61"/>
      <c r="AI6056" s="61"/>
      <c r="AJ6056" s="61"/>
      <c r="AL6056" s="60"/>
    </row>
    <row r="6057" spans="1:38">
      <c r="A6057" s="1">
        <v>40754</v>
      </c>
      <c r="B6057" s="7" t="s">
        <v>63</v>
      </c>
      <c r="C6057" s="8" t="str">
        <f t="shared" si="1210"/>
        <v>Sat</v>
      </c>
      <c r="F6057" s="61">
        <v>5843.3</v>
      </c>
      <c r="G6057" s="61">
        <v>3065</v>
      </c>
      <c r="H6057" s="61">
        <v>4192.3</v>
      </c>
      <c r="I6057" s="61">
        <v>745.3</v>
      </c>
      <c r="J6057" s="61"/>
      <c r="K6057" s="61">
        <v>49695.3</v>
      </c>
      <c r="L6057" s="20">
        <v>0</v>
      </c>
      <c r="M6057" s="20">
        <v>0</v>
      </c>
      <c r="O6057" s="11">
        <f t="shared" si="1201"/>
        <v>63541.2</v>
      </c>
      <c r="P6057" s="11">
        <v>47781</v>
      </c>
      <c r="Q6057" s="11">
        <f t="shared" si="1202"/>
        <v>1914.3000000000029</v>
      </c>
      <c r="S6057" s="11">
        <f t="shared" si="1203"/>
        <v>15760.199999999997</v>
      </c>
      <c r="T6057" s="11">
        <f t="shared" si="1204"/>
        <v>15760.199999999997</v>
      </c>
      <c r="U6057" s="11">
        <f t="shared" si="1205"/>
        <v>-1760.5</v>
      </c>
      <c r="V6057" s="11">
        <f t="shared" si="1206"/>
        <v>15760.199999999997</v>
      </c>
      <c r="W6057" s="12">
        <f t="shared" si="1207"/>
        <v>1</v>
      </c>
      <c r="X6057" s="11">
        <f t="shared" si="1208"/>
        <v>0</v>
      </c>
      <c r="Y6057" s="12">
        <f t="shared" si="1209"/>
        <v>0</v>
      </c>
      <c r="AG6057" s="61"/>
      <c r="AH6057" s="61"/>
      <c r="AI6057" s="61"/>
      <c r="AJ6057" s="61"/>
      <c r="AL6057" s="60"/>
    </row>
    <row r="6058" spans="1:38">
      <c r="A6058" s="1">
        <v>40755</v>
      </c>
      <c r="B6058" s="7" t="s">
        <v>63</v>
      </c>
      <c r="C6058" s="8" t="str">
        <f t="shared" si="1210"/>
        <v>Sun</v>
      </c>
      <c r="F6058" s="61">
        <v>6393.4</v>
      </c>
      <c r="G6058" s="61">
        <v>3402.6</v>
      </c>
      <c r="H6058" s="61">
        <v>4823.8999999999996</v>
      </c>
      <c r="I6058" s="61">
        <v>748.7</v>
      </c>
      <c r="J6058" s="61"/>
      <c r="K6058" s="61">
        <v>52719.199999999997</v>
      </c>
      <c r="L6058" s="20">
        <v>0</v>
      </c>
      <c r="M6058" s="20">
        <v>0</v>
      </c>
      <c r="O6058" s="11">
        <f t="shared" si="1201"/>
        <v>68087.8</v>
      </c>
      <c r="P6058" s="11">
        <v>50645</v>
      </c>
      <c r="Q6058" s="11">
        <f t="shared" si="1202"/>
        <v>2074.1999999999971</v>
      </c>
      <c r="S6058" s="11">
        <f t="shared" si="1203"/>
        <v>17442.800000000003</v>
      </c>
      <c r="T6058" s="11">
        <f t="shared" si="1204"/>
        <v>17442.800000000003</v>
      </c>
      <c r="U6058" s="11">
        <f t="shared" si="1205"/>
        <v>1682.6000000000058</v>
      </c>
      <c r="V6058" s="11">
        <f t="shared" si="1206"/>
        <v>17442.800000000003</v>
      </c>
      <c r="W6058" s="12">
        <f t="shared" si="1207"/>
        <v>1</v>
      </c>
      <c r="X6058" s="11">
        <f t="shared" si="1208"/>
        <v>0</v>
      </c>
      <c r="Y6058" s="12">
        <f t="shared" si="1209"/>
        <v>0</v>
      </c>
      <c r="AG6058" s="61"/>
      <c r="AH6058" s="61"/>
      <c r="AI6058" s="61"/>
      <c r="AJ6058" s="61"/>
      <c r="AL6058" s="60"/>
    </row>
    <row r="6059" spans="1:38">
      <c r="A6059" s="1">
        <v>40756</v>
      </c>
      <c r="B6059" s="7" t="s">
        <v>64</v>
      </c>
      <c r="C6059" s="8" t="str">
        <f>IF(WEEKDAY(A6059)=1,"Sun",IF(WEEKDAY(A6059)=2,"Mon",IF(WEEKDAY(A6059)=3,"Tue",IF(WEEKDAY(A6059)=4,"Wed",IF(WEEKDAY(A6059)=5,"Thur",IF(WEEKDAY(A6059)=6,"Fri",IF(WEEKDAY(A6059)=7,"Sat")))))))</f>
        <v>Mon</v>
      </c>
      <c r="F6059" s="61">
        <v>7258.5</v>
      </c>
      <c r="G6059" s="61">
        <v>3710.3</v>
      </c>
      <c r="H6059" s="61">
        <v>5717.2</v>
      </c>
      <c r="I6059" s="61">
        <v>682.6</v>
      </c>
      <c r="J6059" s="61"/>
      <c r="K6059" s="61">
        <v>51526</v>
      </c>
      <c r="L6059" s="20">
        <v>0</v>
      </c>
      <c r="M6059" s="20">
        <v>0</v>
      </c>
      <c r="O6059" s="11">
        <f t="shared" ref="O6059:O6089" si="1211">SUM(F6059:M6059)</f>
        <v>68894.600000000006</v>
      </c>
      <c r="P6059" s="11">
        <v>49542</v>
      </c>
      <c r="Q6059" s="11">
        <f t="shared" si="1202"/>
        <v>1984</v>
      </c>
      <c r="S6059" s="11">
        <f t="shared" si="1203"/>
        <v>19352.600000000006</v>
      </c>
      <c r="T6059" s="11">
        <f t="shared" si="1204"/>
        <v>19352.600000000006</v>
      </c>
      <c r="U6059" s="11">
        <f t="shared" si="1205"/>
        <v>1909.8000000000029</v>
      </c>
      <c r="V6059" s="11">
        <f t="shared" ref="V6059:V6089" si="1212">SUM(F6059:K6059)-P6059</f>
        <v>19352.600000000006</v>
      </c>
      <c r="W6059" s="12">
        <f t="shared" si="1207"/>
        <v>1</v>
      </c>
      <c r="X6059" s="11">
        <f t="shared" ref="X6059:X6089" si="1213">SUM(L6059:M6059)</f>
        <v>0</v>
      </c>
      <c r="Y6059" s="12">
        <f t="shared" si="1209"/>
        <v>0</v>
      </c>
      <c r="AG6059" s="61"/>
      <c r="AH6059" s="61"/>
      <c r="AI6059" s="61"/>
      <c r="AJ6059" s="61"/>
      <c r="AL6059" s="60"/>
    </row>
    <row r="6060" spans="1:38">
      <c r="A6060" s="1">
        <v>40757</v>
      </c>
      <c r="B6060" s="7" t="s">
        <v>64</v>
      </c>
      <c r="C6060" s="8" t="str">
        <f t="shared" ref="C6060:C6123" si="1214">IF(WEEKDAY(A6060)=1,"Sun",IF(WEEKDAY(A6060)=2,"Mon",IF(WEEKDAY(A6060)=3,"Tue",IF(WEEKDAY(A6060)=4,"Wed",IF(WEEKDAY(A6060)=5,"Thur",IF(WEEKDAY(A6060)=6,"Fri",IF(WEEKDAY(A6060)=7,"Sat")))))))</f>
        <v>Tue</v>
      </c>
      <c r="F6060" s="61">
        <v>7276</v>
      </c>
      <c r="G6060" s="61">
        <v>3698.2</v>
      </c>
      <c r="H6060" s="61">
        <v>5678.5</v>
      </c>
      <c r="I6060" s="61">
        <v>701.1</v>
      </c>
      <c r="J6060" s="61"/>
      <c r="K6060" s="61">
        <v>52813.2</v>
      </c>
      <c r="L6060" s="20">
        <v>0</v>
      </c>
      <c r="M6060" s="20">
        <v>0</v>
      </c>
      <c r="O6060" s="11">
        <f t="shared" si="1211"/>
        <v>70167</v>
      </c>
      <c r="P6060" s="11">
        <v>50836</v>
      </c>
      <c r="Q6060" s="11">
        <f t="shared" si="1202"/>
        <v>1977.1999999999971</v>
      </c>
      <c r="S6060" s="11">
        <f t="shared" si="1203"/>
        <v>19331</v>
      </c>
      <c r="T6060" s="11">
        <f t="shared" si="1204"/>
        <v>19331</v>
      </c>
      <c r="U6060" s="11">
        <f t="shared" si="1205"/>
        <v>-21.600000000005821</v>
      </c>
      <c r="V6060" s="11">
        <f t="shared" si="1212"/>
        <v>19331</v>
      </c>
      <c r="W6060" s="12">
        <f t="shared" si="1207"/>
        <v>1</v>
      </c>
      <c r="X6060" s="11">
        <f t="shared" si="1213"/>
        <v>0</v>
      </c>
      <c r="Y6060" s="12">
        <f t="shared" si="1209"/>
        <v>0</v>
      </c>
      <c r="AG6060" s="61"/>
      <c r="AH6060" s="61"/>
      <c r="AI6060" s="61"/>
      <c r="AJ6060" s="61"/>
      <c r="AL6060" s="60"/>
    </row>
    <row r="6061" spans="1:38">
      <c r="A6061" s="1">
        <v>40758</v>
      </c>
      <c r="B6061" s="7" t="s">
        <v>64</v>
      </c>
      <c r="C6061" s="8" t="str">
        <f t="shared" si="1214"/>
        <v>Wed</v>
      </c>
      <c r="F6061" s="61">
        <v>7484.6</v>
      </c>
      <c r="G6061" s="61">
        <v>3776.8</v>
      </c>
      <c r="H6061" s="61">
        <v>5722.9</v>
      </c>
      <c r="I6061" s="61">
        <v>706.1</v>
      </c>
      <c r="J6061" s="61"/>
      <c r="K6061" s="61">
        <v>51389.8</v>
      </c>
      <c r="L6061" s="20">
        <v>0</v>
      </c>
      <c r="M6061" s="20">
        <v>0</v>
      </c>
      <c r="O6061" s="11">
        <f t="shared" si="1211"/>
        <v>69080.200000000012</v>
      </c>
      <c r="P6061" s="11">
        <v>49522</v>
      </c>
      <c r="Q6061" s="11">
        <f t="shared" si="1202"/>
        <v>1867.8000000000029</v>
      </c>
      <c r="S6061" s="11">
        <f t="shared" si="1203"/>
        <v>19558.200000000012</v>
      </c>
      <c r="T6061" s="11">
        <f t="shared" si="1204"/>
        <v>19558.200000000012</v>
      </c>
      <c r="U6061" s="11">
        <f t="shared" si="1205"/>
        <v>227.20000000001164</v>
      </c>
      <c r="V6061" s="11">
        <f t="shared" si="1212"/>
        <v>19558.200000000012</v>
      </c>
      <c r="W6061" s="12">
        <f t="shared" si="1207"/>
        <v>1</v>
      </c>
      <c r="X6061" s="11">
        <f t="shared" si="1213"/>
        <v>0</v>
      </c>
      <c r="Y6061" s="12">
        <f t="shared" si="1209"/>
        <v>0</v>
      </c>
      <c r="AG6061" s="61"/>
      <c r="AH6061" s="61"/>
      <c r="AI6061" s="61"/>
      <c r="AJ6061" s="61"/>
      <c r="AL6061" s="60"/>
    </row>
    <row r="6062" spans="1:38">
      <c r="A6062" s="1">
        <v>40759</v>
      </c>
      <c r="B6062" s="7" t="s">
        <v>64</v>
      </c>
      <c r="C6062" s="8" t="str">
        <f t="shared" si="1214"/>
        <v>Thur</v>
      </c>
      <c r="F6062" s="61">
        <v>7404.4</v>
      </c>
      <c r="G6062" s="61">
        <v>3721.4</v>
      </c>
      <c r="H6062" s="61">
        <v>5784</v>
      </c>
      <c r="I6062" s="61">
        <v>726.1</v>
      </c>
      <c r="J6062" s="61"/>
      <c r="K6062" s="61">
        <v>52159.6</v>
      </c>
      <c r="L6062" s="20">
        <v>0</v>
      </c>
      <c r="M6062" s="20">
        <v>0</v>
      </c>
      <c r="O6062" s="11">
        <f t="shared" si="1211"/>
        <v>69795.5</v>
      </c>
      <c r="P6062" s="11">
        <v>50296</v>
      </c>
      <c r="Q6062" s="11">
        <f t="shared" si="1202"/>
        <v>1863.5999999999985</v>
      </c>
      <c r="S6062" s="11">
        <f t="shared" si="1203"/>
        <v>19499.5</v>
      </c>
      <c r="T6062" s="11">
        <f t="shared" si="1204"/>
        <v>19499.5</v>
      </c>
      <c r="U6062" s="11">
        <f t="shared" si="1205"/>
        <v>-58.700000000011642</v>
      </c>
      <c r="V6062" s="11">
        <f t="shared" si="1212"/>
        <v>19499.5</v>
      </c>
      <c r="W6062" s="12">
        <f t="shared" si="1207"/>
        <v>1</v>
      </c>
      <c r="X6062" s="11">
        <f t="shared" si="1213"/>
        <v>0</v>
      </c>
      <c r="Y6062" s="12">
        <f t="shared" si="1209"/>
        <v>0</v>
      </c>
      <c r="AG6062" s="61"/>
      <c r="AH6062" s="61"/>
      <c r="AI6062" s="61"/>
      <c r="AJ6062" s="61"/>
      <c r="AL6062" s="60"/>
    </row>
    <row r="6063" spans="1:38">
      <c r="A6063" s="1">
        <v>40760</v>
      </c>
      <c r="B6063" s="7" t="s">
        <v>64</v>
      </c>
      <c r="C6063" s="8" t="str">
        <f t="shared" si="1214"/>
        <v>Fri</v>
      </c>
      <c r="F6063" s="61">
        <v>6999.7</v>
      </c>
      <c r="G6063" s="61">
        <v>3542.4</v>
      </c>
      <c r="H6063" s="61">
        <v>5468.7</v>
      </c>
      <c r="I6063" s="61">
        <v>717.6</v>
      </c>
      <c r="J6063" s="61"/>
      <c r="K6063" s="61">
        <v>30561.5</v>
      </c>
      <c r="L6063" s="20">
        <v>0</v>
      </c>
      <c r="M6063" s="20">
        <v>0</v>
      </c>
      <c r="O6063" s="11">
        <f t="shared" si="1211"/>
        <v>47289.899999999994</v>
      </c>
      <c r="P6063" s="11">
        <v>28408</v>
      </c>
      <c r="Q6063" s="11">
        <f t="shared" si="1202"/>
        <v>2153.5</v>
      </c>
      <c r="S6063" s="11">
        <f t="shared" si="1203"/>
        <v>18881.899999999994</v>
      </c>
      <c r="T6063" s="11">
        <f t="shared" si="1204"/>
        <v>18881.899999999994</v>
      </c>
      <c r="U6063" s="11">
        <f t="shared" si="1205"/>
        <v>-617.60000000000582</v>
      </c>
      <c r="V6063" s="11">
        <f t="shared" si="1212"/>
        <v>18881.899999999994</v>
      </c>
      <c r="W6063" s="12">
        <f t="shared" si="1207"/>
        <v>1</v>
      </c>
      <c r="X6063" s="11">
        <f t="shared" si="1213"/>
        <v>0</v>
      </c>
      <c r="Y6063" s="12">
        <f t="shared" si="1209"/>
        <v>0</v>
      </c>
      <c r="AG6063" s="61"/>
      <c r="AH6063" s="61"/>
      <c r="AI6063" s="61"/>
      <c r="AJ6063" s="61"/>
      <c r="AL6063" s="60"/>
    </row>
    <row r="6064" spans="1:38">
      <c r="A6064" s="1">
        <v>40761</v>
      </c>
      <c r="B6064" s="7" t="s">
        <v>64</v>
      </c>
      <c r="C6064" s="8" t="str">
        <f t="shared" si="1214"/>
        <v>Sat</v>
      </c>
      <c r="F6064" s="61">
        <v>6194.7</v>
      </c>
      <c r="G6064" s="61">
        <v>3261.2</v>
      </c>
      <c r="H6064" s="61">
        <v>4821</v>
      </c>
      <c r="I6064" s="61">
        <v>708.7</v>
      </c>
      <c r="J6064" s="61"/>
      <c r="K6064" s="61">
        <v>2313.1999999999998</v>
      </c>
      <c r="L6064" s="20">
        <v>0</v>
      </c>
      <c r="M6064" s="20">
        <v>0</v>
      </c>
      <c r="O6064" s="11">
        <f t="shared" si="1211"/>
        <v>17298.8</v>
      </c>
      <c r="P6064" s="11">
        <v>0</v>
      </c>
      <c r="Q6064" s="11">
        <f t="shared" si="1202"/>
        <v>2313.1999999999998</v>
      </c>
      <c r="S6064" s="11">
        <f t="shared" si="1203"/>
        <v>17298.8</v>
      </c>
      <c r="T6064" s="11">
        <f t="shared" si="1204"/>
        <v>17298.8</v>
      </c>
      <c r="U6064" s="11">
        <f t="shared" si="1205"/>
        <v>-1583.0999999999949</v>
      </c>
      <c r="V6064" s="11">
        <f t="shared" si="1212"/>
        <v>17298.8</v>
      </c>
      <c r="W6064" s="12">
        <f t="shared" si="1207"/>
        <v>1</v>
      </c>
      <c r="X6064" s="11">
        <f t="shared" si="1213"/>
        <v>0</v>
      </c>
      <c r="Y6064" s="12">
        <f t="shared" si="1209"/>
        <v>0</v>
      </c>
      <c r="AG6064" s="61"/>
      <c r="AH6064" s="61"/>
      <c r="AI6064" s="61"/>
      <c r="AJ6064" s="61"/>
      <c r="AL6064" s="60"/>
    </row>
    <row r="6065" spans="1:38">
      <c r="A6065" s="1">
        <v>40762</v>
      </c>
      <c r="B6065" s="7" t="s">
        <v>64</v>
      </c>
      <c r="C6065" s="8" t="str">
        <f t="shared" si="1214"/>
        <v>Sun</v>
      </c>
      <c r="F6065" s="61">
        <v>6479.4</v>
      </c>
      <c r="G6065" s="61">
        <v>3413.6</v>
      </c>
      <c r="H6065" s="61">
        <v>5196</v>
      </c>
      <c r="I6065" s="61">
        <v>712.8</v>
      </c>
      <c r="J6065" s="61"/>
      <c r="K6065" s="61">
        <v>14040.6</v>
      </c>
      <c r="L6065" s="20">
        <v>0</v>
      </c>
      <c r="M6065" s="20">
        <v>0</v>
      </c>
      <c r="O6065" s="11">
        <f t="shared" si="1211"/>
        <v>29842.400000000001</v>
      </c>
      <c r="P6065" s="11">
        <v>11918</v>
      </c>
      <c r="Q6065" s="11">
        <f t="shared" si="1202"/>
        <v>2122.6000000000004</v>
      </c>
      <c r="S6065" s="11">
        <f t="shared" si="1203"/>
        <v>17924.400000000001</v>
      </c>
      <c r="T6065" s="11">
        <f t="shared" si="1204"/>
        <v>17924.400000000001</v>
      </c>
      <c r="U6065" s="11">
        <f t="shared" si="1205"/>
        <v>625.60000000000218</v>
      </c>
      <c r="V6065" s="11">
        <f t="shared" si="1212"/>
        <v>17924.400000000001</v>
      </c>
      <c r="W6065" s="12">
        <f t="shared" si="1207"/>
        <v>1</v>
      </c>
      <c r="X6065" s="11">
        <f t="shared" si="1213"/>
        <v>0</v>
      </c>
      <c r="Y6065" s="12">
        <f t="shared" si="1209"/>
        <v>0</v>
      </c>
      <c r="AG6065" s="61"/>
      <c r="AH6065" s="61"/>
      <c r="AI6065" s="61"/>
      <c r="AJ6065" s="61"/>
      <c r="AL6065" s="60"/>
    </row>
    <row r="6066" spans="1:38">
      <c r="A6066" s="1">
        <v>40763</v>
      </c>
      <c r="B6066" s="7" t="s">
        <v>64</v>
      </c>
      <c r="C6066" s="8" t="str">
        <f t="shared" si="1214"/>
        <v>Mon</v>
      </c>
      <c r="F6066" s="61">
        <v>7388.5</v>
      </c>
      <c r="G6066" s="61">
        <v>3730.8</v>
      </c>
      <c r="H6066" s="61">
        <v>5836</v>
      </c>
      <c r="I6066" s="61">
        <v>735.6</v>
      </c>
      <c r="J6066" s="61"/>
      <c r="K6066" s="61">
        <v>52300.4</v>
      </c>
      <c r="L6066" s="20">
        <v>0</v>
      </c>
      <c r="M6066" s="20">
        <v>0</v>
      </c>
      <c r="O6066" s="11">
        <f t="shared" si="1211"/>
        <v>69991.3</v>
      </c>
      <c r="P6066" s="11">
        <v>50282</v>
      </c>
      <c r="Q6066" s="11">
        <f t="shared" si="1202"/>
        <v>2018.4000000000015</v>
      </c>
      <c r="S6066" s="11">
        <f t="shared" si="1203"/>
        <v>19709.300000000003</v>
      </c>
      <c r="T6066" s="11">
        <f t="shared" si="1204"/>
        <v>19709.300000000003</v>
      </c>
      <c r="U6066" s="11">
        <f t="shared" si="1205"/>
        <v>1784.9000000000015</v>
      </c>
      <c r="V6066" s="11">
        <f t="shared" si="1212"/>
        <v>19709.300000000003</v>
      </c>
      <c r="W6066" s="12">
        <f t="shared" si="1207"/>
        <v>1</v>
      </c>
      <c r="X6066" s="11">
        <f t="shared" si="1213"/>
        <v>0</v>
      </c>
      <c r="Y6066" s="12">
        <f t="shared" si="1209"/>
        <v>0</v>
      </c>
      <c r="AG6066" s="61"/>
      <c r="AH6066" s="61"/>
      <c r="AI6066" s="61"/>
      <c r="AJ6066" s="61"/>
      <c r="AL6066" s="60"/>
    </row>
    <row r="6067" spans="1:38">
      <c r="A6067" s="1">
        <v>40764</v>
      </c>
      <c r="B6067" s="7" t="s">
        <v>64</v>
      </c>
      <c r="C6067" s="8" t="str">
        <f t="shared" si="1214"/>
        <v>Tue</v>
      </c>
      <c r="F6067" s="61">
        <v>7331.9</v>
      </c>
      <c r="G6067" s="61">
        <v>3745.7</v>
      </c>
      <c r="H6067" s="61">
        <v>5736.8</v>
      </c>
      <c r="I6067" s="61">
        <v>718.5</v>
      </c>
      <c r="J6067" s="61"/>
      <c r="K6067" s="61">
        <v>51927.9</v>
      </c>
      <c r="L6067" s="20">
        <v>0</v>
      </c>
      <c r="M6067" s="20">
        <v>0</v>
      </c>
      <c r="O6067" s="11">
        <f t="shared" si="1211"/>
        <v>69460.800000000003</v>
      </c>
      <c r="P6067" s="11">
        <v>49958</v>
      </c>
      <c r="Q6067" s="11">
        <f t="shared" si="1202"/>
        <v>1969.9000000000015</v>
      </c>
      <c r="S6067" s="11">
        <f t="shared" si="1203"/>
        <v>19502.800000000003</v>
      </c>
      <c r="T6067" s="11">
        <f t="shared" si="1204"/>
        <v>19502.800000000003</v>
      </c>
      <c r="U6067" s="11">
        <f t="shared" si="1205"/>
        <v>-206.5</v>
      </c>
      <c r="V6067" s="11">
        <f t="shared" si="1212"/>
        <v>19502.800000000003</v>
      </c>
      <c r="W6067" s="12">
        <f t="shared" si="1207"/>
        <v>1</v>
      </c>
      <c r="X6067" s="11">
        <f t="shared" si="1213"/>
        <v>0</v>
      </c>
      <c r="Y6067" s="12">
        <f t="shared" si="1209"/>
        <v>0</v>
      </c>
      <c r="AG6067" s="61"/>
      <c r="AH6067" s="61"/>
      <c r="AI6067" s="61"/>
      <c r="AJ6067" s="61"/>
      <c r="AL6067" s="60"/>
    </row>
    <row r="6068" spans="1:38">
      <c r="A6068" s="1">
        <v>40765</v>
      </c>
      <c r="B6068" s="7" t="s">
        <v>64</v>
      </c>
      <c r="C6068" s="8" t="str">
        <f t="shared" si="1214"/>
        <v>Wed</v>
      </c>
      <c r="F6068" s="61">
        <v>7521.9</v>
      </c>
      <c r="G6068" s="61">
        <v>3806.6</v>
      </c>
      <c r="H6068" s="61">
        <v>5938.6</v>
      </c>
      <c r="I6068" s="61">
        <v>661</v>
      </c>
      <c r="J6068" s="61"/>
      <c r="K6068" s="61">
        <v>31352.7</v>
      </c>
      <c r="L6068" s="20">
        <v>0</v>
      </c>
      <c r="M6068" s="20">
        <v>0</v>
      </c>
      <c r="O6068" s="11">
        <f t="shared" si="1211"/>
        <v>49280.800000000003</v>
      </c>
      <c r="P6068" s="11">
        <v>29077</v>
      </c>
      <c r="Q6068" s="11">
        <f t="shared" si="1202"/>
        <v>2275.7000000000007</v>
      </c>
      <c r="S6068" s="11">
        <f t="shared" si="1203"/>
        <v>20203.800000000003</v>
      </c>
      <c r="T6068" s="11">
        <f t="shared" si="1204"/>
        <v>20203.800000000003</v>
      </c>
      <c r="U6068" s="11">
        <f t="shared" si="1205"/>
        <v>701</v>
      </c>
      <c r="V6068" s="11">
        <f t="shared" si="1212"/>
        <v>20203.800000000003</v>
      </c>
      <c r="W6068" s="12">
        <f t="shared" si="1207"/>
        <v>1</v>
      </c>
      <c r="X6068" s="11">
        <f t="shared" si="1213"/>
        <v>0</v>
      </c>
      <c r="Y6068" s="12">
        <f t="shared" si="1209"/>
        <v>0</v>
      </c>
      <c r="AG6068" s="61"/>
      <c r="AH6068" s="61"/>
      <c r="AI6068" s="61"/>
      <c r="AJ6068" s="61"/>
      <c r="AL6068" s="60"/>
    </row>
    <row r="6069" spans="1:38">
      <c r="A6069" s="1">
        <v>40766</v>
      </c>
      <c r="B6069" s="7" t="s">
        <v>64</v>
      </c>
      <c r="C6069" s="8" t="str">
        <f t="shared" si="1214"/>
        <v>Thur</v>
      </c>
      <c r="F6069" s="61">
        <v>7500.3</v>
      </c>
      <c r="G6069" s="61">
        <v>3727.2</v>
      </c>
      <c r="H6069" s="61">
        <v>5881</v>
      </c>
      <c r="I6069" s="61">
        <v>700.5</v>
      </c>
      <c r="J6069" s="61">
        <v>0.6</v>
      </c>
      <c r="K6069" s="61">
        <v>2115.8000000000002</v>
      </c>
      <c r="L6069" s="20">
        <v>0</v>
      </c>
      <c r="M6069" s="20">
        <v>0</v>
      </c>
      <c r="O6069" s="11">
        <f t="shared" si="1211"/>
        <v>19925.399999999998</v>
      </c>
      <c r="P6069" s="11">
        <v>0</v>
      </c>
      <c r="Q6069" s="11">
        <f t="shared" si="1202"/>
        <v>2115.8000000000002</v>
      </c>
      <c r="S6069" s="11">
        <f t="shared" si="1203"/>
        <v>19925.399999999998</v>
      </c>
      <c r="T6069" s="11">
        <f t="shared" si="1204"/>
        <v>19925.399999999998</v>
      </c>
      <c r="U6069" s="11">
        <f t="shared" si="1205"/>
        <v>-278.40000000000509</v>
      </c>
      <c r="V6069" s="11">
        <f t="shared" si="1212"/>
        <v>19925.399999999998</v>
      </c>
      <c r="W6069" s="12">
        <f t="shared" si="1207"/>
        <v>1</v>
      </c>
      <c r="X6069" s="11">
        <f t="shared" si="1213"/>
        <v>0</v>
      </c>
      <c r="Y6069" s="12">
        <f t="shared" si="1209"/>
        <v>0</v>
      </c>
      <c r="AG6069" s="61"/>
      <c r="AH6069" s="61"/>
      <c r="AI6069" s="61"/>
      <c r="AJ6069" s="61"/>
      <c r="AL6069" s="60"/>
    </row>
    <row r="6070" spans="1:38">
      <c r="A6070" s="1">
        <v>40767</v>
      </c>
      <c r="B6070" s="7" t="s">
        <v>64</v>
      </c>
      <c r="C6070" s="8" t="str">
        <f t="shared" si="1214"/>
        <v>Fri</v>
      </c>
      <c r="F6070" s="61">
        <v>6877.3</v>
      </c>
      <c r="G6070" s="61">
        <v>3564.3</v>
      </c>
      <c r="H6070" s="61">
        <v>5510.2</v>
      </c>
      <c r="I6070" s="61">
        <v>687.9</v>
      </c>
      <c r="J6070" s="61"/>
      <c r="K6070" s="61">
        <v>2245.1999999999998</v>
      </c>
      <c r="L6070" s="20">
        <v>0</v>
      </c>
      <c r="M6070" s="20">
        <v>0</v>
      </c>
      <c r="O6070" s="11">
        <f t="shared" si="1211"/>
        <v>18884.900000000001</v>
      </c>
      <c r="P6070" s="11">
        <v>0</v>
      </c>
      <c r="Q6070" s="11">
        <f t="shared" si="1202"/>
        <v>2245.1999999999998</v>
      </c>
      <c r="S6070" s="11">
        <f t="shared" si="1203"/>
        <v>18884.900000000001</v>
      </c>
      <c r="T6070" s="11">
        <f t="shared" si="1204"/>
        <v>18884.900000000001</v>
      </c>
      <c r="U6070" s="11">
        <f t="shared" si="1205"/>
        <v>-1040.4999999999964</v>
      </c>
      <c r="V6070" s="11">
        <f t="shared" si="1212"/>
        <v>18884.900000000001</v>
      </c>
      <c r="W6070" s="12">
        <f t="shared" si="1207"/>
        <v>1</v>
      </c>
      <c r="X6070" s="11">
        <f t="shared" si="1213"/>
        <v>0</v>
      </c>
      <c r="Y6070" s="12">
        <f t="shared" si="1209"/>
        <v>0</v>
      </c>
      <c r="AG6070" s="61"/>
      <c r="AH6070" s="61"/>
      <c r="AI6070" s="61"/>
      <c r="AJ6070" s="61"/>
      <c r="AL6070" s="60"/>
    </row>
    <row r="6071" spans="1:38">
      <c r="A6071" s="1">
        <v>40768</v>
      </c>
      <c r="B6071" s="7" t="s">
        <v>64</v>
      </c>
      <c r="C6071" s="8" t="str">
        <f t="shared" si="1214"/>
        <v>Sat</v>
      </c>
      <c r="F6071" s="61">
        <v>6356.9</v>
      </c>
      <c r="G6071" s="61">
        <v>3301.7</v>
      </c>
      <c r="H6071" s="61">
        <v>4954.2</v>
      </c>
      <c r="I6071" s="61">
        <v>696.7</v>
      </c>
      <c r="J6071" s="61"/>
      <c r="K6071" s="61">
        <v>1315.1</v>
      </c>
      <c r="L6071" s="20">
        <v>0</v>
      </c>
      <c r="M6071" s="20">
        <v>0</v>
      </c>
      <c r="O6071" s="11">
        <f t="shared" si="1211"/>
        <v>16624.599999999999</v>
      </c>
      <c r="P6071" s="11">
        <v>0</v>
      </c>
      <c r="Q6071" s="11">
        <f t="shared" si="1202"/>
        <v>1315.1</v>
      </c>
      <c r="S6071" s="11">
        <f t="shared" si="1203"/>
        <v>16624.599999999999</v>
      </c>
      <c r="T6071" s="11">
        <f t="shared" si="1204"/>
        <v>16624.599999999999</v>
      </c>
      <c r="U6071" s="11">
        <f t="shared" si="1205"/>
        <v>-2260.3000000000029</v>
      </c>
      <c r="V6071" s="11">
        <f t="shared" si="1212"/>
        <v>16624.599999999999</v>
      </c>
      <c r="W6071" s="12">
        <f t="shared" si="1207"/>
        <v>1</v>
      </c>
      <c r="X6071" s="11">
        <f t="shared" si="1213"/>
        <v>0</v>
      </c>
      <c r="Y6071" s="12">
        <f t="shared" si="1209"/>
        <v>0</v>
      </c>
      <c r="AG6071" s="61"/>
      <c r="AH6071" s="61"/>
      <c r="AI6071" s="61"/>
      <c r="AJ6071" s="61"/>
      <c r="AL6071" s="60"/>
    </row>
    <row r="6072" spans="1:38">
      <c r="A6072" s="1">
        <v>40769</v>
      </c>
      <c r="B6072" s="7" t="s">
        <v>64</v>
      </c>
      <c r="C6072" s="8" t="str">
        <f t="shared" si="1214"/>
        <v>Sun</v>
      </c>
      <c r="F6072" s="61">
        <v>6786</v>
      </c>
      <c r="G6072" s="61">
        <v>3478.1</v>
      </c>
      <c r="H6072" s="61">
        <v>5259.6</v>
      </c>
      <c r="I6072" s="61">
        <v>702.9</v>
      </c>
      <c r="J6072" s="61"/>
      <c r="K6072" s="61">
        <v>2101.3000000000002</v>
      </c>
      <c r="L6072" s="20">
        <v>0</v>
      </c>
      <c r="M6072" s="20">
        <v>0</v>
      </c>
      <c r="O6072" s="11">
        <f t="shared" si="1211"/>
        <v>18327.900000000001</v>
      </c>
      <c r="P6072" s="11">
        <v>0</v>
      </c>
      <c r="Q6072" s="11">
        <f t="shared" si="1202"/>
        <v>2101.3000000000002</v>
      </c>
      <c r="S6072" s="11">
        <f t="shared" si="1203"/>
        <v>18327.900000000001</v>
      </c>
      <c r="T6072" s="11">
        <f t="shared" si="1204"/>
        <v>18327.900000000001</v>
      </c>
      <c r="U6072" s="11">
        <f t="shared" si="1205"/>
        <v>1703.3000000000029</v>
      </c>
      <c r="V6072" s="11">
        <f t="shared" si="1212"/>
        <v>18327.900000000001</v>
      </c>
      <c r="W6072" s="12">
        <f t="shared" si="1207"/>
        <v>1</v>
      </c>
      <c r="X6072" s="11">
        <f t="shared" si="1213"/>
        <v>0</v>
      </c>
      <c r="Y6072" s="12">
        <f t="shared" si="1209"/>
        <v>0</v>
      </c>
      <c r="AG6072" s="61"/>
      <c r="AH6072" s="61"/>
      <c r="AI6072" s="61"/>
      <c r="AJ6072" s="61"/>
      <c r="AL6072" s="60"/>
    </row>
    <row r="6073" spans="1:38">
      <c r="A6073" s="1">
        <v>40770</v>
      </c>
      <c r="B6073" s="7" t="s">
        <v>64</v>
      </c>
      <c r="C6073" s="8" t="str">
        <f t="shared" si="1214"/>
        <v>Mon</v>
      </c>
      <c r="F6073" s="61">
        <v>7809.7</v>
      </c>
      <c r="G6073" s="61">
        <v>3776.3</v>
      </c>
      <c r="H6073" s="61">
        <v>5893.4</v>
      </c>
      <c r="I6073" s="61">
        <v>725.3</v>
      </c>
      <c r="J6073" s="61"/>
      <c r="K6073" s="61">
        <v>2375.6999999999998</v>
      </c>
      <c r="L6073" s="20">
        <v>0</v>
      </c>
      <c r="M6073" s="20">
        <v>0</v>
      </c>
      <c r="O6073" s="11">
        <f t="shared" si="1211"/>
        <v>20580.400000000001</v>
      </c>
      <c r="P6073" s="11">
        <v>0</v>
      </c>
      <c r="Q6073" s="11">
        <f t="shared" si="1202"/>
        <v>2375.6999999999998</v>
      </c>
      <c r="S6073" s="11">
        <f t="shared" si="1203"/>
        <v>20580.400000000001</v>
      </c>
      <c r="T6073" s="11">
        <f t="shared" si="1204"/>
        <v>20580.400000000001</v>
      </c>
      <c r="U6073" s="11">
        <f t="shared" si="1205"/>
        <v>2252.5</v>
      </c>
      <c r="V6073" s="11">
        <f t="shared" si="1212"/>
        <v>20580.400000000001</v>
      </c>
      <c r="W6073" s="12">
        <f t="shared" si="1207"/>
        <v>1</v>
      </c>
      <c r="X6073" s="11">
        <f t="shared" si="1213"/>
        <v>0</v>
      </c>
      <c r="Y6073" s="12">
        <f t="shared" si="1209"/>
        <v>0</v>
      </c>
      <c r="AG6073" s="61"/>
      <c r="AH6073" s="61"/>
      <c r="AI6073" s="61"/>
      <c r="AJ6073" s="61"/>
      <c r="AL6073" s="60"/>
    </row>
    <row r="6074" spans="1:38">
      <c r="A6074" s="1">
        <v>40771</v>
      </c>
      <c r="B6074" s="7" t="s">
        <v>64</v>
      </c>
      <c r="C6074" s="8" t="str">
        <f t="shared" si="1214"/>
        <v>Tue</v>
      </c>
      <c r="F6074" s="61">
        <v>7622</v>
      </c>
      <c r="G6074" s="61">
        <v>3746.1</v>
      </c>
      <c r="H6074" s="61">
        <v>5864.8</v>
      </c>
      <c r="I6074" s="61">
        <v>712.8</v>
      </c>
      <c r="J6074" s="61">
        <v>0.9</v>
      </c>
      <c r="K6074" s="61">
        <v>8963.7000000000007</v>
      </c>
      <c r="L6074" s="20">
        <v>0</v>
      </c>
      <c r="M6074" s="20">
        <v>0</v>
      </c>
      <c r="O6074" s="11">
        <f t="shared" si="1211"/>
        <v>26910.300000000003</v>
      </c>
      <c r="P6074" s="11">
        <v>6503</v>
      </c>
      <c r="Q6074" s="11">
        <f t="shared" si="1202"/>
        <v>2460.7000000000007</v>
      </c>
      <c r="S6074" s="11">
        <f t="shared" si="1203"/>
        <v>20407.300000000003</v>
      </c>
      <c r="T6074" s="11">
        <f t="shared" si="1204"/>
        <v>20407.300000000003</v>
      </c>
      <c r="U6074" s="11">
        <f t="shared" si="1205"/>
        <v>-173.09999999999854</v>
      </c>
      <c r="V6074" s="11">
        <f t="shared" si="1212"/>
        <v>20407.300000000003</v>
      </c>
      <c r="W6074" s="12">
        <f t="shared" si="1207"/>
        <v>1</v>
      </c>
      <c r="X6074" s="11">
        <f t="shared" si="1213"/>
        <v>0</v>
      </c>
      <c r="Y6074" s="12">
        <f t="shared" si="1209"/>
        <v>0</v>
      </c>
      <c r="AG6074" s="61"/>
      <c r="AH6074" s="61"/>
      <c r="AI6074" s="61"/>
      <c r="AJ6074" s="61"/>
      <c r="AL6074" s="60"/>
    </row>
    <row r="6075" spans="1:38">
      <c r="A6075" s="1">
        <v>40772</v>
      </c>
      <c r="B6075" s="7" t="s">
        <v>64</v>
      </c>
      <c r="C6075" s="8" t="str">
        <f t="shared" si="1214"/>
        <v>Wed</v>
      </c>
      <c r="F6075" s="61">
        <v>7558.2</v>
      </c>
      <c r="G6075" s="61">
        <v>3731.8</v>
      </c>
      <c r="H6075" s="61">
        <v>5569.1</v>
      </c>
      <c r="I6075" s="61">
        <v>694.8</v>
      </c>
      <c r="J6075" s="61">
        <v>1.4</v>
      </c>
      <c r="K6075" s="61">
        <v>53169</v>
      </c>
      <c r="L6075" s="20">
        <v>0</v>
      </c>
      <c r="M6075" s="20">
        <v>0</v>
      </c>
      <c r="O6075" s="11">
        <f t="shared" si="1211"/>
        <v>70724.3</v>
      </c>
      <c r="P6075" s="11">
        <v>51049</v>
      </c>
      <c r="Q6075" s="11">
        <f t="shared" si="1202"/>
        <v>2120</v>
      </c>
      <c r="S6075" s="11">
        <f t="shared" si="1203"/>
        <v>19675.300000000003</v>
      </c>
      <c r="T6075" s="11">
        <f t="shared" si="1204"/>
        <v>19675.300000000003</v>
      </c>
      <c r="U6075" s="11">
        <f t="shared" si="1205"/>
        <v>-732</v>
      </c>
      <c r="V6075" s="11">
        <f t="shared" si="1212"/>
        <v>19675.300000000003</v>
      </c>
      <c r="W6075" s="12">
        <f t="shared" si="1207"/>
        <v>1</v>
      </c>
      <c r="X6075" s="11">
        <f t="shared" si="1213"/>
        <v>0</v>
      </c>
      <c r="Y6075" s="12">
        <f t="shared" si="1209"/>
        <v>0</v>
      </c>
      <c r="AG6075" s="61"/>
      <c r="AH6075" s="61"/>
      <c r="AI6075" s="61"/>
      <c r="AJ6075" s="61"/>
      <c r="AL6075" s="60"/>
    </row>
    <row r="6076" spans="1:38">
      <c r="A6076" s="1">
        <v>40773</v>
      </c>
      <c r="B6076" s="7" t="s">
        <v>64</v>
      </c>
      <c r="C6076" s="8" t="str">
        <f t="shared" si="1214"/>
        <v>Thur</v>
      </c>
      <c r="F6076" s="61">
        <v>7596.5</v>
      </c>
      <c r="G6076" s="61">
        <v>3793.8</v>
      </c>
      <c r="H6076" s="61">
        <v>5757</v>
      </c>
      <c r="I6076" s="61">
        <v>679</v>
      </c>
      <c r="J6076" s="61"/>
      <c r="K6076" s="61">
        <v>52819.7</v>
      </c>
      <c r="L6076" s="20">
        <v>0</v>
      </c>
      <c r="M6076" s="20">
        <v>0</v>
      </c>
      <c r="O6076" s="11">
        <f t="shared" si="1211"/>
        <v>70646</v>
      </c>
      <c r="P6076" s="11">
        <v>50811</v>
      </c>
      <c r="Q6076" s="11">
        <f t="shared" si="1202"/>
        <v>2008.6999999999971</v>
      </c>
      <c r="S6076" s="11">
        <f t="shared" si="1203"/>
        <v>19835</v>
      </c>
      <c r="T6076" s="11">
        <f t="shared" si="1204"/>
        <v>19835</v>
      </c>
      <c r="U6076" s="11">
        <f t="shared" si="1205"/>
        <v>159.69999999999709</v>
      </c>
      <c r="V6076" s="11">
        <f t="shared" si="1212"/>
        <v>19835</v>
      </c>
      <c r="W6076" s="12">
        <f t="shared" si="1207"/>
        <v>1</v>
      </c>
      <c r="X6076" s="11">
        <f t="shared" si="1213"/>
        <v>0</v>
      </c>
      <c r="Y6076" s="12">
        <f t="shared" si="1209"/>
        <v>0</v>
      </c>
      <c r="AG6076" s="61"/>
      <c r="AH6076" s="61"/>
      <c r="AI6076" s="61"/>
      <c r="AJ6076" s="61"/>
      <c r="AL6076" s="60"/>
    </row>
    <row r="6077" spans="1:38">
      <c r="A6077" s="1">
        <v>40774</v>
      </c>
      <c r="B6077" s="7" t="s">
        <v>64</v>
      </c>
      <c r="C6077" s="8" t="str">
        <f t="shared" si="1214"/>
        <v>Fri</v>
      </c>
      <c r="F6077" s="61">
        <v>7134.9</v>
      </c>
      <c r="G6077" s="61">
        <v>3497.6</v>
      </c>
      <c r="H6077" s="61">
        <v>5479</v>
      </c>
      <c r="I6077" s="61">
        <v>682.5</v>
      </c>
      <c r="J6077" s="61"/>
      <c r="K6077" s="61">
        <v>34043.699999999997</v>
      </c>
      <c r="L6077" s="20">
        <v>0</v>
      </c>
      <c r="M6077" s="20">
        <v>0</v>
      </c>
      <c r="O6077" s="11">
        <f t="shared" si="1211"/>
        <v>50837.7</v>
      </c>
      <c r="P6077" s="11">
        <v>31762</v>
      </c>
      <c r="Q6077" s="11">
        <f t="shared" si="1202"/>
        <v>2281.6999999999971</v>
      </c>
      <c r="S6077" s="11">
        <f t="shared" si="1203"/>
        <v>19075.699999999997</v>
      </c>
      <c r="T6077" s="11">
        <f t="shared" si="1204"/>
        <v>19075.699999999997</v>
      </c>
      <c r="U6077" s="11">
        <f t="shared" si="1205"/>
        <v>-759.30000000000291</v>
      </c>
      <c r="V6077" s="11">
        <f t="shared" si="1212"/>
        <v>19075.699999999997</v>
      </c>
      <c r="W6077" s="12">
        <f t="shared" si="1207"/>
        <v>1</v>
      </c>
      <c r="X6077" s="11">
        <f t="shared" si="1213"/>
        <v>0</v>
      </c>
      <c r="Y6077" s="12">
        <f t="shared" si="1209"/>
        <v>0</v>
      </c>
      <c r="AG6077" s="61"/>
      <c r="AH6077" s="61"/>
      <c r="AI6077" s="61"/>
      <c r="AJ6077" s="61"/>
      <c r="AL6077" s="60"/>
    </row>
    <row r="6078" spans="1:38">
      <c r="A6078" s="1">
        <v>40775</v>
      </c>
      <c r="B6078" s="7" t="s">
        <v>64</v>
      </c>
      <c r="C6078" s="8" t="str">
        <f t="shared" si="1214"/>
        <v>Sat</v>
      </c>
      <c r="F6078" s="61">
        <v>6485</v>
      </c>
      <c r="G6078" s="61">
        <v>3240.3</v>
      </c>
      <c r="H6078" s="61">
        <v>4838.8</v>
      </c>
      <c r="I6078" s="61">
        <v>693.7</v>
      </c>
      <c r="J6078" s="61"/>
      <c r="K6078" s="61">
        <v>2368.3000000000002</v>
      </c>
      <c r="L6078" s="20">
        <v>0</v>
      </c>
      <c r="M6078" s="20">
        <v>0</v>
      </c>
      <c r="O6078" s="11">
        <f t="shared" si="1211"/>
        <v>17626.099999999999</v>
      </c>
      <c r="P6078" s="11">
        <v>0</v>
      </c>
      <c r="Q6078" s="11">
        <f t="shared" si="1202"/>
        <v>2368.3000000000002</v>
      </c>
      <c r="S6078" s="11">
        <f t="shared" si="1203"/>
        <v>17626.099999999999</v>
      </c>
      <c r="T6078" s="11">
        <f t="shared" si="1204"/>
        <v>17626.099999999999</v>
      </c>
      <c r="U6078" s="11">
        <f t="shared" si="1205"/>
        <v>-1449.5999999999985</v>
      </c>
      <c r="V6078" s="11">
        <f t="shared" si="1212"/>
        <v>17626.099999999999</v>
      </c>
      <c r="W6078" s="12">
        <f t="shared" si="1207"/>
        <v>1</v>
      </c>
      <c r="X6078" s="11">
        <f t="shared" si="1213"/>
        <v>0</v>
      </c>
      <c r="Y6078" s="12">
        <f t="shared" si="1209"/>
        <v>0</v>
      </c>
      <c r="AG6078" s="61"/>
      <c r="AH6078" s="61"/>
      <c r="AI6078" s="61"/>
      <c r="AJ6078" s="61"/>
      <c r="AL6078" s="60"/>
    </row>
    <row r="6079" spans="1:38">
      <c r="A6079" s="1">
        <v>40776</v>
      </c>
      <c r="B6079" s="7" t="s">
        <v>64</v>
      </c>
      <c r="C6079" s="8" t="str">
        <f t="shared" si="1214"/>
        <v>Sun</v>
      </c>
      <c r="F6079" s="61">
        <v>6906.6</v>
      </c>
      <c r="G6079" s="61">
        <v>3497</v>
      </c>
      <c r="H6079" s="61">
        <v>5265.2</v>
      </c>
      <c r="I6079" s="61">
        <v>656.3</v>
      </c>
      <c r="J6079" s="61"/>
      <c r="K6079" s="61">
        <v>10770</v>
      </c>
      <c r="L6079" s="20">
        <v>0</v>
      </c>
      <c r="M6079" s="20">
        <v>0</v>
      </c>
      <c r="O6079" s="11">
        <f t="shared" si="1211"/>
        <v>27095.1</v>
      </c>
      <c r="P6079" s="11">
        <v>8434</v>
      </c>
      <c r="Q6079" s="11">
        <f t="shared" si="1202"/>
        <v>2336</v>
      </c>
      <c r="S6079" s="11">
        <f t="shared" si="1203"/>
        <v>18661.099999999999</v>
      </c>
      <c r="T6079" s="11">
        <f t="shared" si="1204"/>
        <v>18661.099999999999</v>
      </c>
      <c r="U6079" s="11">
        <f t="shared" si="1205"/>
        <v>1035</v>
      </c>
      <c r="V6079" s="11">
        <f t="shared" si="1212"/>
        <v>18661.099999999999</v>
      </c>
      <c r="W6079" s="12">
        <f t="shared" si="1207"/>
        <v>1</v>
      </c>
      <c r="X6079" s="11">
        <f t="shared" si="1213"/>
        <v>0</v>
      </c>
      <c r="Y6079" s="12">
        <f t="shared" si="1209"/>
        <v>0</v>
      </c>
      <c r="AG6079" s="61"/>
      <c r="AH6079" s="61"/>
      <c r="AI6079" s="61"/>
      <c r="AJ6079" s="61"/>
      <c r="AL6079" s="60"/>
    </row>
    <row r="6080" spans="1:38">
      <c r="A6080" s="1">
        <v>40777</v>
      </c>
      <c r="B6080" s="7" t="s">
        <v>64</v>
      </c>
      <c r="C6080" s="8" t="str">
        <f t="shared" si="1214"/>
        <v>Mon</v>
      </c>
      <c r="F6080" s="61">
        <v>7729.4</v>
      </c>
      <c r="G6080" s="61">
        <v>3815</v>
      </c>
      <c r="H6080" s="61">
        <v>6045.6</v>
      </c>
      <c r="I6080" s="61">
        <v>670</v>
      </c>
      <c r="J6080" s="61"/>
      <c r="K6080" s="61">
        <v>51913.4</v>
      </c>
      <c r="L6080" s="20">
        <v>0</v>
      </c>
      <c r="M6080" s="20">
        <v>0</v>
      </c>
      <c r="O6080" s="11">
        <f t="shared" si="1211"/>
        <v>70173.399999999994</v>
      </c>
      <c r="P6080" s="11">
        <v>49803</v>
      </c>
      <c r="Q6080" s="11">
        <f t="shared" si="1202"/>
        <v>2110.4000000000015</v>
      </c>
      <c r="S6080" s="11">
        <f t="shared" si="1203"/>
        <v>20370.399999999994</v>
      </c>
      <c r="T6080" s="11">
        <f t="shared" si="1204"/>
        <v>20370.399999999994</v>
      </c>
      <c r="U6080" s="11">
        <f t="shared" si="1205"/>
        <v>1709.2999999999956</v>
      </c>
      <c r="V6080" s="11">
        <f t="shared" si="1212"/>
        <v>20370.399999999994</v>
      </c>
      <c r="W6080" s="12">
        <f t="shared" si="1207"/>
        <v>1</v>
      </c>
      <c r="X6080" s="11">
        <f t="shared" si="1213"/>
        <v>0</v>
      </c>
      <c r="Y6080" s="12">
        <f t="shared" si="1209"/>
        <v>0</v>
      </c>
      <c r="AG6080" s="61"/>
      <c r="AH6080" s="61"/>
      <c r="AI6080" s="61"/>
      <c r="AJ6080" s="61"/>
      <c r="AL6080" s="60"/>
    </row>
    <row r="6081" spans="1:38">
      <c r="A6081" s="1">
        <v>40778</v>
      </c>
      <c r="B6081" s="7" t="s">
        <v>64</v>
      </c>
      <c r="C6081" s="8" t="str">
        <f t="shared" si="1214"/>
        <v>Tue</v>
      </c>
      <c r="F6081" s="61">
        <v>7783.1</v>
      </c>
      <c r="G6081" s="61">
        <v>3798.2</v>
      </c>
      <c r="H6081" s="61">
        <v>6123.2</v>
      </c>
      <c r="I6081" s="61">
        <v>733.6</v>
      </c>
      <c r="J6081" s="61"/>
      <c r="K6081" s="61">
        <v>54199.3</v>
      </c>
      <c r="L6081" s="20">
        <v>0</v>
      </c>
      <c r="M6081" s="20">
        <v>0</v>
      </c>
      <c r="O6081" s="11">
        <f t="shared" si="1211"/>
        <v>72637.399999999994</v>
      </c>
      <c r="P6081" s="11">
        <v>52071</v>
      </c>
      <c r="Q6081" s="11">
        <f t="shared" si="1202"/>
        <v>2128.3000000000029</v>
      </c>
      <c r="S6081" s="11">
        <f t="shared" si="1203"/>
        <v>20566.399999999994</v>
      </c>
      <c r="T6081" s="11">
        <f t="shared" si="1204"/>
        <v>20566.399999999994</v>
      </c>
      <c r="U6081" s="11">
        <f t="shared" si="1205"/>
        <v>196</v>
      </c>
      <c r="V6081" s="11">
        <f t="shared" si="1212"/>
        <v>20566.399999999994</v>
      </c>
      <c r="W6081" s="12">
        <f t="shared" si="1207"/>
        <v>1</v>
      </c>
      <c r="X6081" s="11">
        <f t="shared" si="1213"/>
        <v>0</v>
      </c>
      <c r="Y6081" s="12">
        <f t="shared" si="1209"/>
        <v>0</v>
      </c>
      <c r="AG6081" s="61"/>
      <c r="AH6081" s="61"/>
      <c r="AI6081" s="61"/>
      <c r="AJ6081" s="61"/>
      <c r="AL6081" s="60"/>
    </row>
    <row r="6082" spans="1:38">
      <c r="A6082" s="1">
        <v>40779</v>
      </c>
      <c r="B6082" s="7" t="s">
        <v>64</v>
      </c>
      <c r="C6082" s="8" t="str">
        <f t="shared" si="1214"/>
        <v>Wed</v>
      </c>
      <c r="F6082" s="61">
        <v>8216</v>
      </c>
      <c r="G6082" s="61">
        <v>2906.2</v>
      </c>
      <c r="H6082" s="61">
        <v>6161.4</v>
      </c>
      <c r="I6082" s="61">
        <v>710</v>
      </c>
      <c r="J6082" s="61"/>
      <c r="K6082" s="61">
        <v>52755.5</v>
      </c>
      <c r="L6082" s="20">
        <v>0</v>
      </c>
      <c r="M6082" s="20">
        <v>0</v>
      </c>
      <c r="O6082" s="11">
        <f t="shared" si="1211"/>
        <v>70749.100000000006</v>
      </c>
      <c r="P6082" s="11">
        <v>51873</v>
      </c>
      <c r="Q6082" s="11">
        <f t="shared" si="1202"/>
        <v>882.5</v>
      </c>
      <c r="S6082" s="11">
        <f t="shared" si="1203"/>
        <v>18876.100000000006</v>
      </c>
      <c r="T6082" s="11">
        <f t="shared" si="1204"/>
        <v>18876.100000000006</v>
      </c>
      <c r="U6082" s="11">
        <f t="shared" si="1205"/>
        <v>-1690.2999999999884</v>
      </c>
      <c r="V6082" s="11">
        <f t="shared" si="1212"/>
        <v>18876.100000000006</v>
      </c>
      <c r="W6082" s="12">
        <f t="shared" si="1207"/>
        <v>1</v>
      </c>
      <c r="X6082" s="11">
        <f t="shared" si="1213"/>
        <v>0</v>
      </c>
      <c r="Y6082" s="12">
        <f t="shared" si="1209"/>
        <v>0</v>
      </c>
      <c r="AG6082" s="61"/>
      <c r="AH6082" s="61"/>
      <c r="AI6082" s="61"/>
      <c r="AJ6082" s="61"/>
      <c r="AL6082" s="60"/>
    </row>
    <row r="6083" spans="1:38">
      <c r="A6083" s="1">
        <v>40780</v>
      </c>
      <c r="B6083" s="7" t="s">
        <v>64</v>
      </c>
      <c r="C6083" s="8" t="str">
        <f t="shared" si="1214"/>
        <v>Thur</v>
      </c>
      <c r="F6083" s="61">
        <v>8194.2000000000007</v>
      </c>
      <c r="G6083" s="61">
        <v>2766.9</v>
      </c>
      <c r="H6083" s="61">
        <v>6150.6</v>
      </c>
      <c r="I6083" s="61">
        <v>727.3</v>
      </c>
      <c r="J6083" s="61"/>
      <c r="K6083" s="61">
        <v>51024.4</v>
      </c>
      <c r="L6083" s="20">
        <v>0</v>
      </c>
      <c r="M6083" s="20">
        <v>0</v>
      </c>
      <c r="O6083" s="11">
        <f t="shared" si="1211"/>
        <v>68863.399999999994</v>
      </c>
      <c r="P6083" s="11">
        <v>50181</v>
      </c>
      <c r="Q6083" s="11">
        <f t="shared" si="1202"/>
        <v>843.40000000000146</v>
      </c>
      <c r="S6083" s="11">
        <f t="shared" si="1203"/>
        <v>18682.399999999994</v>
      </c>
      <c r="T6083" s="11">
        <f t="shared" si="1204"/>
        <v>18682.399999999994</v>
      </c>
      <c r="U6083" s="11">
        <f t="shared" si="1205"/>
        <v>-193.70000000001164</v>
      </c>
      <c r="V6083" s="11">
        <f t="shared" si="1212"/>
        <v>18682.399999999994</v>
      </c>
      <c r="W6083" s="12">
        <f t="shared" si="1207"/>
        <v>1</v>
      </c>
      <c r="X6083" s="11">
        <f t="shared" si="1213"/>
        <v>0</v>
      </c>
      <c r="Y6083" s="12">
        <f t="shared" si="1209"/>
        <v>0</v>
      </c>
      <c r="AG6083" s="61"/>
      <c r="AH6083" s="61"/>
      <c r="AI6083" s="61"/>
      <c r="AJ6083" s="61"/>
      <c r="AL6083" s="60"/>
    </row>
    <row r="6084" spans="1:38">
      <c r="A6084" s="1">
        <v>40781</v>
      </c>
      <c r="B6084" s="7" t="s">
        <v>64</v>
      </c>
      <c r="C6084" s="8" t="str">
        <f t="shared" si="1214"/>
        <v>Fri</v>
      </c>
      <c r="F6084" s="61">
        <v>7655.9</v>
      </c>
      <c r="G6084" s="61">
        <v>2295.4</v>
      </c>
      <c r="H6084" s="61">
        <v>5671.4</v>
      </c>
      <c r="I6084" s="61">
        <v>742.3</v>
      </c>
      <c r="J6084" s="61"/>
      <c r="K6084" s="61">
        <v>52854.5</v>
      </c>
      <c r="L6084" s="20">
        <v>0</v>
      </c>
      <c r="M6084" s="20">
        <v>0</v>
      </c>
      <c r="O6084" s="11">
        <f t="shared" si="1211"/>
        <v>69219.5</v>
      </c>
      <c r="P6084" s="11">
        <v>51987</v>
      </c>
      <c r="Q6084" s="11">
        <f t="shared" si="1202"/>
        <v>867.5</v>
      </c>
      <c r="S6084" s="11">
        <f t="shared" si="1203"/>
        <v>17232.5</v>
      </c>
      <c r="T6084" s="11">
        <f t="shared" si="1204"/>
        <v>17232.5</v>
      </c>
      <c r="U6084" s="11">
        <f t="shared" si="1205"/>
        <v>-1449.8999999999942</v>
      </c>
      <c r="V6084" s="11">
        <f t="shared" si="1212"/>
        <v>17232.5</v>
      </c>
      <c r="W6084" s="12">
        <f t="shared" si="1207"/>
        <v>1</v>
      </c>
      <c r="X6084" s="11">
        <f t="shared" si="1213"/>
        <v>0</v>
      </c>
      <c r="Y6084" s="12">
        <f t="shared" si="1209"/>
        <v>0</v>
      </c>
      <c r="AG6084" s="61"/>
      <c r="AH6084" s="61"/>
      <c r="AI6084" s="61"/>
      <c r="AJ6084" s="61"/>
      <c r="AL6084" s="60"/>
    </row>
    <row r="6085" spans="1:38">
      <c r="A6085" s="1">
        <v>40782</v>
      </c>
      <c r="B6085" s="7" t="s">
        <v>64</v>
      </c>
      <c r="C6085" s="8" t="str">
        <f t="shared" si="1214"/>
        <v>Sat</v>
      </c>
      <c r="F6085" s="61">
        <v>7872.7</v>
      </c>
      <c r="G6085" s="61">
        <v>2200</v>
      </c>
      <c r="H6085" s="61">
        <v>4758.8999999999996</v>
      </c>
      <c r="I6085" s="61">
        <v>747.6</v>
      </c>
      <c r="J6085" s="61"/>
      <c r="K6085" s="61">
        <v>47448.1</v>
      </c>
      <c r="L6085" s="20">
        <v>0</v>
      </c>
      <c r="M6085" s="20">
        <v>0</v>
      </c>
      <c r="O6085" s="11">
        <f t="shared" si="1211"/>
        <v>63027.3</v>
      </c>
      <c r="P6085" s="11">
        <v>46571</v>
      </c>
      <c r="Q6085" s="11">
        <f t="shared" si="1202"/>
        <v>877.09999999999854</v>
      </c>
      <c r="S6085" s="11">
        <f t="shared" si="1203"/>
        <v>16456.300000000003</v>
      </c>
      <c r="T6085" s="11">
        <f t="shared" si="1204"/>
        <v>16456.300000000003</v>
      </c>
      <c r="U6085" s="11">
        <f t="shared" si="1205"/>
        <v>-776.19999999999709</v>
      </c>
      <c r="V6085" s="11">
        <f t="shared" si="1212"/>
        <v>16456.300000000003</v>
      </c>
      <c r="W6085" s="12">
        <f t="shared" si="1207"/>
        <v>1</v>
      </c>
      <c r="X6085" s="11">
        <f t="shared" si="1213"/>
        <v>0</v>
      </c>
      <c r="Y6085" s="12">
        <f t="shared" si="1209"/>
        <v>0</v>
      </c>
      <c r="AG6085" s="61"/>
      <c r="AH6085" s="61"/>
      <c r="AI6085" s="61"/>
      <c r="AJ6085" s="61"/>
      <c r="AL6085" s="60"/>
    </row>
    <row r="6086" spans="1:38">
      <c r="A6086" s="1">
        <v>40783</v>
      </c>
      <c r="B6086" s="7" t="s">
        <v>64</v>
      </c>
      <c r="C6086" s="8" t="str">
        <f t="shared" si="1214"/>
        <v>Sun</v>
      </c>
      <c r="F6086" s="61">
        <v>9556.7000000000007</v>
      </c>
      <c r="G6086" s="61">
        <v>2884.7</v>
      </c>
      <c r="H6086" s="61">
        <v>5311.7</v>
      </c>
      <c r="I6086" s="61">
        <v>723.5</v>
      </c>
      <c r="J6086" s="61"/>
      <c r="K6086" s="61">
        <v>48969.2</v>
      </c>
      <c r="L6086" s="20">
        <v>0</v>
      </c>
      <c r="M6086" s="20">
        <v>0</v>
      </c>
      <c r="O6086" s="11">
        <f t="shared" si="1211"/>
        <v>67445.8</v>
      </c>
      <c r="P6086" s="11">
        <v>48098</v>
      </c>
      <c r="Q6086" s="11">
        <f t="shared" si="1202"/>
        <v>871.19999999999709</v>
      </c>
      <c r="S6086" s="11">
        <f t="shared" si="1203"/>
        <v>19347.800000000003</v>
      </c>
      <c r="T6086" s="11">
        <f t="shared" si="1204"/>
        <v>19347.800000000003</v>
      </c>
      <c r="U6086" s="11">
        <f t="shared" si="1205"/>
        <v>2891.5</v>
      </c>
      <c r="V6086" s="11">
        <f t="shared" si="1212"/>
        <v>19347.800000000003</v>
      </c>
      <c r="W6086" s="12">
        <f t="shared" si="1207"/>
        <v>1</v>
      </c>
      <c r="X6086" s="11">
        <f t="shared" si="1213"/>
        <v>0</v>
      </c>
      <c r="Y6086" s="12">
        <f t="shared" si="1209"/>
        <v>0</v>
      </c>
      <c r="AG6086" s="61"/>
      <c r="AH6086" s="61"/>
      <c r="AI6086" s="61"/>
      <c r="AJ6086" s="61"/>
      <c r="AL6086" s="60"/>
    </row>
    <row r="6087" spans="1:38">
      <c r="A6087" s="1">
        <v>40784</v>
      </c>
      <c r="B6087" s="7" t="s">
        <v>64</v>
      </c>
      <c r="C6087" s="8" t="str">
        <f t="shared" si="1214"/>
        <v>Mon</v>
      </c>
      <c r="F6087" s="61">
        <v>10648.8</v>
      </c>
      <c r="G6087" s="61">
        <v>3358.9</v>
      </c>
      <c r="H6087" s="61">
        <v>6486.2</v>
      </c>
      <c r="I6087" s="61">
        <v>703</v>
      </c>
      <c r="J6087" s="61"/>
      <c r="K6087" s="61">
        <v>50529</v>
      </c>
      <c r="L6087" s="20">
        <v>0</v>
      </c>
      <c r="M6087" s="20">
        <v>0</v>
      </c>
      <c r="O6087" s="11">
        <f t="shared" si="1211"/>
        <v>71725.899999999994</v>
      </c>
      <c r="P6087" s="11">
        <v>48466</v>
      </c>
      <c r="Q6087" s="11">
        <f t="shared" si="1202"/>
        <v>2063</v>
      </c>
      <c r="S6087" s="11">
        <f t="shared" si="1203"/>
        <v>23259.899999999994</v>
      </c>
      <c r="T6087" s="11">
        <f t="shared" si="1204"/>
        <v>23259.899999999994</v>
      </c>
      <c r="U6087" s="11">
        <f t="shared" si="1205"/>
        <v>3912.0999999999913</v>
      </c>
      <c r="V6087" s="11">
        <f t="shared" si="1212"/>
        <v>23259.899999999994</v>
      </c>
      <c r="W6087" s="12">
        <f t="shared" si="1207"/>
        <v>1</v>
      </c>
      <c r="X6087" s="11">
        <f t="shared" si="1213"/>
        <v>0</v>
      </c>
      <c r="Y6087" s="12">
        <f t="shared" si="1209"/>
        <v>0</v>
      </c>
      <c r="AG6087" s="61"/>
      <c r="AH6087" s="61"/>
      <c r="AI6087" s="61"/>
      <c r="AJ6087" s="61"/>
      <c r="AL6087" s="60"/>
    </row>
    <row r="6088" spans="1:38">
      <c r="A6088" s="1">
        <v>40785</v>
      </c>
      <c r="B6088" s="7" t="s">
        <v>64</v>
      </c>
      <c r="C6088" s="8" t="str">
        <f t="shared" si="1214"/>
        <v>Tue</v>
      </c>
      <c r="F6088" s="61">
        <v>10555.2</v>
      </c>
      <c r="G6088" s="61">
        <v>3216.8</v>
      </c>
      <c r="H6088" s="61">
        <v>6402.1</v>
      </c>
      <c r="I6088" s="61">
        <v>704.4</v>
      </c>
      <c r="J6088" s="61"/>
      <c r="K6088" s="61">
        <v>52342.7</v>
      </c>
      <c r="L6088" s="20">
        <v>0</v>
      </c>
      <c r="M6088" s="20">
        <v>0</v>
      </c>
      <c r="O6088" s="11">
        <f t="shared" si="1211"/>
        <v>73221.2</v>
      </c>
      <c r="P6088" s="11">
        <v>50191</v>
      </c>
      <c r="Q6088" s="11">
        <f t="shared" si="1202"/>
        <v>2151.6999999999971</v>
      </c>
      <c r="S6088" s="11">
        <f t="shared" si="1203"/>
        <v>23030.199999999997</v>
      </c>
      <c r="T6088" s="11">
        <f t="shared" si="1204"/>
        <v>23030.199999999997</v>
      </c>
      <c r="U6088" s="11">
        <f t="shared" si="1205"/>
        <v>-229.69999999999709</v>
      </c>
      <c r="V6088" s="11">
        <f t="shared" si="1212"/>
        <v>23030.199999999997</v>
      </c>
      <c r="W6088" s="12">
        <f t="shared" si="1207"/>
        <v>1</v>
      </c>
      <c r="X6088" s="11">
        <f t="shared" si="1213"/>
        <v>0</v>
      </c>
      <c r="Y6088" s="12">
        <f t="shared" si="1209"/>
        <v>0</v>
      </c>
      <c r="AG6088" s="61"/>
      <c r="AH6088" s="61"/>
      <c r="AI6088" s="61"/>
      <c r="AJ6088" s="61"/>
      <c r="AL6088" s="60"/>
    </row>
    <row r="6089" spans="1:38">
      <c r="A6089" s="1">
        <v>40786</v>
      </c>
      <c r="B6089" s="7" t="s">
        <v>64</v>
      </c>
      <c r="C6089" s="8" t="str">
        <f t="shared" si="1214"/>
        <v>Wed</v>
      </c>
      <c r="F6089" s="61">
        <v>10162.4</v>
      </c>
      <c r="G6089" s="61">
        <v>3210.5</v>
      </c>
      <c r="H6089" s="61">
        <v>6395.3</v>
      </c>
      <c r="I6089" s="61">
        <v>683.3</v>
      </c>
      <c r="J6089" s="61"/>
      <c r="K6089" s="61">
        <v>53235</v>
      </c>
      <c r="L6089" s="20">
        <v>0</v>
      </c>
      <c r="M6089" s="20">
        <v>0</v>
      </c>
      <c r="O6089" s="11">
        <f t="shared" si="1211"/>
        <v>73686.5</v>
      </c>
      <c r="P6089" s="11">
        <v>51182</v>
      </c>
      <c r="Q6089" s="11">
        <f t="shared" si="1202"/>
        <v>2053</v>
      </c>
      <c r="S6089" s="11">
        <f t="shared" si="1203"/>
        <v>22504.5</v>
      </c>
      <c r="T6089" s="11">
        <f t="shared" si="1204"/>
        <v>22504.5</v>
      </c>
      <c r="U6089" s="11">
        <f t="shared" si="1205"/>
        <v>-525.69999999999709</v>
      </c>
      <c r="V6089" s="11">
        <f t="shared" si="1212"/>
        <v>22504.5</v>
      </c>
      <c r="W6089" s="12">
        <f t="shared" si="1207"/>
        <v>1</v>
      </c>
      <c r="X6089" s="11">
        <f t="shared" si="1213"/>
        <v>0</v>
      </c>
      <c r="Y6089" s="12">
        <f t="shared" si="1209"/>
        <v>0</v>
      </c>
      <c r="AG6089" s="61"/>
      <c r="AH6089" s="61"/>
      <c r="AI6089" s="61"/>
      <c r="AJ6089" s="61"/>
      <c r="AL6089" s="60"/>
    </row>
    <row r="6090" spans="1:38">
      <c r="A6090" s="1">
        <v>40787</v>
      </c>
      <c r="B6090" s="7" t="s">
        <v>65</v>
      </c>
      <c r="C6090" s="8" t="str">
        <f t="shared" si="1214"/>
        <v>Thur</v>
      </c>
      <c r="E6090" s="10">
        <v>0</v>
      </c>
      <c r="F6090" s="61">
        <v>9300.1</v>
      </c>
      <c r="G6090" s="61">
        <v>2956.7</v>
      </c>
      <c r="H6090" s="61">
        <v>6345.5</v>
      </c>
      <c r="I6090" s="61">
        <v>736.9</v>
      </c>
      <c r="J6090" s="61">
        <v>0</v>
      </c>
      <c r="K6090" s="61">
        <v>53595.5</v>
      </c>
      <c r="L6090" s="20">
        <v>0</v>
      </c>
      <c r="M6090" s="20">
        <v>0</v>
      </c>
      <c r="O6090" s="11">
        <f t="shared" ref="O6090:O6153" si="1215">SUM(F6090:M6090)</f>
        <v>72934.7</v>
      </c>
      <c r="P6090" s="11">
        <v>51620</v>
      </c>
      <c r="Q6090" s="11">
        <f t="shared" ref="Q6090:Q6119" si="1216">K6090-P6090</f>
        <v>1975.5</v>
      </c>
      <c r="S6090" s="11">
        <f t="shared" ref="S6090:S6119" si="1217">O6090-P6090</f>
        <v>21314.699999999997</v>
      </c>
      <c r="T6090" s="11">
        <f t="shared" ref="T6090:T6119" si="1218">SUM(L6090:M6090,V6090)</f>
        <v>21314.699999999997</v>
      </c>
      <c r="U6090" s="11">
        <f t="shared" ref="U6090:U6119" si="1219">S6090-S6089</f>
        <v>-1189.8000000000029</v>
      </c>
      <c r="V6090" s="11">
        <f t="shared" ref="V6090:V6119" si="1220">SUM(F6090:K6090)-P6090</f>
        <v>21314.699999999997</v>
      </c>
      <c r="W6090" s="12">
        <f t="shared" ref="W6090:W6119" si="1221">V6090/S6090</f>
        <v>1</v>
      </c>
      <c r="X6090" s="11">
        <f t="shared" ref="X6090:X6119" si="1222">SUM(L6090:M6090)</f>
        <v>0</v>
      </c>
      <c r="Y6090" s="12">
        <f t="shared" ref="Y6090:Y6119" si="1223">X6090/S6090</f>
        <v>0</v>
      </c>
      <c r="AG6090" s="61"/>
      <c r="AH6090" s="61"/>
      <c r="AI6090" s="61"/>
      <c r="AJ6090" s="61"/>
      <c r="AL6090" s="60"/>
    </row>
    <row r="6091" spans="1:38">
      <c r="A6091" s="1">
        <v>40788</v>
      </c>
      <c r="B6091" s="7" t="s">
        <v>65</v>
      </c>
      <c r="C6091" s="8" t="str">
        <f t="shared" si="1214"/>
        <v>Fri</v>
      </c>
      <c r="E6091" s="10">
        <v>0</v>
      </c>
      <c r="F6091" s="61">
        <v>8570.2999999999993</v>
      </c>
      <c r="G6091" s="61">
        <v>2679</v>
      </c>
      <c r="H6091" s="61">
        <v>5833</v>
      </c>
      <c r="I6091" s="61">
        <v>730.8</v>
      </c>
      <c r="J6091" s="61">
        <v>0</v>
      </c>
      <c r="K6091" s="61">
        <v>52036.9</v>
      </c>
      <c r="L6091" s="20">
        <v>0</v>
      </c>
      <c r="M6091" s="20">
        <v>0</v>
      </c>
      <c r="O6091" s="11">
        <f t="shared" si="1215"/>
        <v>69850</v>
      </c>
      <c r="P6091" s="11">
        <v>50019</v>
      </c>
      <c r="Q6091" s="11">
        <f t="shared" si="1216"/>
        <v>2017.9000000000015</v>
      </c>
      <c r="S6091" s="11">
        <f t="shared" si="1217"/>
        <v>19831</v>
      </c>
      <c r="T6091" s="11">
        <f t="shared" si="1218"/>
        <v>19831</v>
      </c>
      <c r="U6091" s="11">
        <f t="shared" si="1219"/>
        <v>-1483.6999999999971</v>
      </c>
      <c r="V6091" s="11">
        <f t="shared" si="1220"/>
        <v>19831</v>
      </c>
      <c r="W6091" s="12">
        <f t="shared" si="1221"/>
        <v>1</v>
      </c>
      <c r="X6091" s="11">
        <f t="shared" si="1222"/>
        <v>0</v>
      </c>
      <c r="Y6091" s="12">
        <f t="shared" si="1223"/>
        <v>0</v>
      </c>
      <c r="AG6091" s="61"/>
      <c r="AH6091" s="61"/>
      <c r="AI6091" s="61"/>
      <c r="AJ6091" s="61"/>
      <c r="AL6091" s="60"/>
    </row>
    <row r="6092" spans="1:38">
      <c r="A6092" s="1">
        <v>40789</v>
      </c>
      <c r="B6092" s="7" t="s">
        <v>65</v>
      </c>
      <c r="C6092" s="8" t="str">
        <f t="shared" si="1214"/>
        <v>Sat</v>
      </c>
      <c r="E6092" s="10">
        <v>0</v>
      </c>
      <c r="F6092" s="61">
        <v>7409.1</v>
      </c>
      <c r="G6092" s="61">
        <v>2155</v>
      </c>
      <c r="H6092" s="61">
        <v>4900.6000000000004</v>
      </c>
      <c r="I6092" s="61">
        <v>727.4</v>
      </c>
      <c r="J6092" s="61">
        <v>0</v>
      </c>
      <c r="K6092" s="61">
        <v>53050.3</v>
      </c>
      <c r="L6092" s="20">
        <v>0</v>
      </c>
      <c r="M6092" s="20">
        <v>0</v>
      </c>
      <c r="O6092" s="11">
        <f t="shared" si="1215"/>
        <v>68242.400000000009</v>
      </c>
      <c r="P6092" s="11">
        <v>50928</v>
      </c>
      <c r="Q6092" s="11">
        <f t="shared" si="1216"/>
        <v>2122.3000000000029</v>
      </c>
      <c r="S6092" s="11">
        <f t="shared" si="1217"/>
        <v>17314.400000000009</v>
      </c>
      <c r="T6092" s="11">
        <f t="shared" si="1218"/>
        <v>17314.400000000009</v>
      </c>
      <c r="U6092" s="11">
        <f t="shared" si="1219"/>
        <v>-2516.5999999999913</v>
      </c>
      <c r="V6092" s="11">
        <f t="shared" si="1220"/>
        <v>17314.400000000009</v>
      </c>
      <c r="W6092" s="12">
        <f t="shared" si="1221"/>
        <v>1</v>
      </c>
      <c r="X6092" s="11">
        <f t="shared" si="1222"/>
        <v>0</v>
      </c>
      <c r="Y6092" s="12">
        <f t="shared" si="1223"/>
        <v>0</v>
      </c>
      <c r="AG6092" s="61"/>
      <c r="AH6092" s="61"/>
      <c r="AI6092" s="61"/>
      <c r="AJ6092" s="61"/>
      <c r="AL6092" s="60"/>
    </row>
    <row r="6093" spans="1:38">
      <c r="A6093" s="1">
        <v>40790</v>
      </c>
      <c r="B6093" s="7" t="s">
        <v>65</v>
      </c>
      <c r="C6093" s="8" t="str">
        <f t="shared" si="1214"/>
        <v>Sun</v>
      </c>
      <c r="E6093" s="10">
        <v>0</v>
      </c>
      <c r="F6093" s="61">
        <v>6853.1</v>
      </c>
      <c r="G6093" s="61">
        <v>2006.9</v>
      </c>
      <c r="H6093" s="61">
        <v>4728.6000000000004</v>
      </c>
      <c r="I6093" s="61">
        <v>702.7</v>
      </c>
      <c r="J6093" s="61">
        <v>0</v>
      </c>
      <c r="K6093" s="61">
        <v>34537.300000000003</v>
      </c>
      <c r="L6093" s="20">
        <v>0</v>
      </c>
      <c r="M6093" s="20">
        <v>0</v>
      </c>
      <c r="O6093" s="11">
        <f t="shared" si="1215"/>
        <v>48828.600000000006</v>
      </c>
      <c r="P6093" s="11">
        <v>32171</v>
      </c>
      <c r="Q6093" s="11">
        <f t="shared" si="1216"/>
        <v>2366.3000000000029</v>
      </c>
      <c r="S6093" s="11">
        <f t="shared" si="1217"/>
        <v>16657.600000000006</v>
      </c>
      <c r="T6093" s="11">
        <f t="shared" si="1218"/>
        <v>16657.600000000006</v>
      </c>
      <c r="U6093" s="11">
        <f t="shared" si="1219"/>
        <v>-656.80000000000291</v>
      </c>
      <c r="V6093" s="11">
        <f t="shared" si="1220"/>
        <v>16657.600000000006</v>
      </c>
      <c r="W6093" s="12">
        <f t="shared" si="1221"/>
        <v>1</v>
      </c>
      <c r="X6093" s="11">
        <f t="shared" si="1222"/>
        <v>0</v>
      </c>
      <c r="Y6093" s="12">
        <f t="shared" si="1223"/>
        <v>0</v>
      </c>
      <c r="AG6093" s="61"/>
      <c r="AH6093" s="61"/>
      <c r="AI6093" s="61"/>
      <c r="AJ6093" s="61"/>
      <c r="AL6093" s="60"/>
    </row>
    <row r="6094" spans="1:38">
      <c r="A6094" s="1">
        <v>40791</v>
      </c>
      <c r="B6094" s="7" t="s">
        <v>65</v>
      </c>
      <c r="C6094" s="8" t="str">
        <f t="shared" si="1214"/>
        <v>Mon</v>
      </c>
      <c r="E6094" s="10">
        <v>0</v>
      </c>
      <c r="F6094" s="61">
        <v>7920.5</v>
      </c>
      <c r="G6094" s="61">
        <v>2339.6999999999998</v>
      </c>
      <c r="H6094" s="61">
        <v>5462.5</v>
      </c>
      <c r="I6094" s="61">
        <v>730.4</v>
      </c>
      <c r="J6094" s="61">
        <v>0</v>
      </c>
      <c r="K6094" s="61">
        <v>2482.1999999999998</v>
      </c>
      <c r="L6094" s="20">
        <v>0</v>
      </c>
      <c r="M6094" s="20">
        <v>0</v>
      </c>
      <c r="O6094" s="11">
        <f t="shared" si="1215"/>
        <v>18935.300000000003</v>
      </c>
      <c r="P6094" s="11">
        <v>0</v>
      </c>
      <c r="Q6094" s="11">
        <f t="shared" si="1216"/>
        <v>2482.1999999999998</v>
      </c>
      <c r="S6094" s="11">
        <f t="shared" si="1217"/>
        <v>18935.300000000003</v>
      </c>
      <c r="T6094" s="11">
        <f t="shared" si="1218"/>
        <v>18935.300000000003</v>
      </c>
      <c r="U6094" s="11">
        <f t="shared" si="1219"/>
        <v>2277.6999999999971</v>
      </c>
      <c r="V6094" s="11">
        <f t="shared" si="1220"/>
        <v>18935.300000000003</v>
      </c>
      <c r="W6094" s="12">
        <f t="shared" si="1221"/>
        <v>1</v>
      </c>
      <c r="X6094" s="11">
        <f t="shared" si="1222"/>
        <v>0</v>
      </c>
      <c r="Y6094" s="12">
        <f t="shared" si="1223"/>
        <v>0</v>
      </c>
      <c r="AG6094" s="61"/>
      <c r="AH6094" s="61"/>
      <c r="AI6094" s="61"/>
      <c r="AJ6094" s="61"/>
      <c r="AL6094" s="60"/>
    </row>
    <row r="6095" spans="1:38">
      <c r="A6095" s="1">
        <v>40792</v>
      </c>
      <c r="B6095" s="7" t="s">
        <v>65</v>
      </c>
      <c r="C6095" s="8" t="str">
        <f t="shared" si="1214"/>
        <v>Tue</v>
      </c>
      <c r="E6095" s="10">
        <v>0</v>
      </c>
      <c r="F6095" s="61">
        <v>8865.4</v>
      </c>
      <c r="G6095" s="61">
        <v>2781.9</v>
      </c>
      <c r="H6095" s="61">
        <v>6332.5</v>
      </c>
      <c r="I6095" s="61">
        <v>737.5</v>
      </c>
      <c r="J6095" s="61">
        <v>0</v>
      </c>
      <c r="K6095" s="61">
        <v>2578</v>
      </c>
      <c r="L6095" s="20">
        <v>0</v>
      </c>
      <c r="M6095" s="20">
        <v>0</v>
      </c>
      <c r="O6095" s="11">
        <f t="shared" si="1215"/>
        <v>21295.3</v>
      </c>
      <c r="P6095" s="11">
        <v>0</v>
      </c>
      <c r="Q6095" s="11">
        <f t="shared" si="1216"/>
        <v>2578</v>
      </c>
      <c r="S6095" s="11">
        <f t="shared" si="1217"/>
        <v>21295.3</v>
      </c>
      <c r="T6095" s="11">
        <f t="shared" si="1218"/>
        <v>21295.3</v>
      </c>
      <c r="U6095" s="11">
        <f t="shared" si="1219"/>
        <v>2359.9999999999964</v>
      </c>
      <c r="V6095" s="11">
        <f t="shared" si="1220"/>
        <v>21295.3</v>
      </c>
      <c r="W6095" s="12">
        <f t="shared" si="1221"/>
        <v>1</v>
      </c>
      <c r="X6095" s="11">
        <f t="shared" si="1222"/>
        <v>0</v>
      </c>
      <c r="Y6095" s="12">
        <f t="shared" si="1223"/>
        <v>0</v>
      </c>
      <c r="AG6095" s="61"/>
      <c r="AH6095" s="61"/>
      <c r="AI6095" s="61"/>
      <c r="AJ6095" s="61"/>
      <c r="AL6095" s="60"/>
    </row>
    <row r="6096" spans="1:38">
      <c r="A6096" s="1">
        <v>40793</v>
      </c>
      <c r="B6096" s="7" t="s">
        <v>65</v>
      </c>
      <c r="C6096" s="8" t="str">
        <f t="shared" si="1214"/>
        <v>Wed</v>
      </c>
      <c r="E6096" s="10">
        <v>0</v>
      </c>
      <c r="F6096" s="61">
        <v>8842</v>
      </c>
      <c r="G6096" s="61">
        <v>2733.2</v>
      </c>
      <c r="H6096" s="61">
        <v>6252.5</v>
      </c>
      <c r="I6096" s="61">
        <v>756.8</v>
      </c>
      <c r="J6096" s="61">
        <v>0</v>
      </c>
      <c r="K6096" s="61">
        <v>15350.5</v>
      </c>
      <c r="L6096" s="20">
        <v>0</v>
      </c>
      <c r="M6096" s="20">
        <v>0</v>
      </c>
      <c r="O6096" s="11">
        <f t="shared" si="1215"/>
        <v>33935</v>
      </c>
      <c r="P6096" s="11">
        <v>12984</v>
      </c>
      <c r="Q6096" s="11">
        <f t="shared" si="1216"/>
        <v>2366.5</v>
      </c>
      <c r="S6096" s="11">
        <f t="shared" si="1217"/>
        <v>20951</v>
      </c>
      <c r="T6096" s="11">
        <f t="shared" si="1218"/>
        <v>20951</v>
      </c>
      <c r="U6096" s="11">
        <f t="shared" si="1219"/>
        <v>-344.29999999999927</v>
      </c>
      <c r="V6096" s="11">
        <f t="shared" si="1220"/>
        <v>20951</v>
      </c>
      <c r="W6096" s="12">
        <f t="shared" si="1221"/>
        <v>1</v>
      </c>
      <c r="X6096" s="11">
        <f t="shared" si="1222"/>
        <v>0</v>
      </c>
      <c r="Y6096" s="12">
        <f t="shared" si="1223"/>
        <v>0</v>
      </c>
      <c r="AG6096" s="61"/>
      <c r="AH6096" s="61"/>
      <c r="AI6096" s="61"/>
      <c r="AJ6096" s="61"/>
      <c r="AL6096" s="60"/>
    </row>
    <row r="6097" spans="1:38">
      <c r="A6097" s="1">
        <v>40794</v>
      </c>
      <c r="B6097" s="7" t="s">
        <v>65</v>
      </c>
      <c r="C6097" s="8" t="str">
        <f t="shared" si="1214"/>
        <v>Thur</v>
      </c>
      <c r="E6097" s="10">
        <v>0</v>
      </c>
      <c r="F6097" s="61">
        <v>8675.9</v>
      </c>
      <c r="G6097" s="61">
        <v>2682.7</v>
      </c>
      <c r="H6097" s="61">
        <v>6232.7</v>
      </c>
      <c r="I6097" s="61">
        <v>704</v>
      </c>
      <c r="J6097" s="61">
        <v>0</v>
      </c>
      <c r="K6097" s="61">
        <v>52997.4</v>
      </c>
      <c r="L6097" s="20">
        <v>0</v>
      </c>
      <c r="M6097" s="20">
        <v>0</v>
      </c>
      <c r="O6097" s="11">
        <f t="shared" si="1215"/>
        <v>71292.7</v>
      </c>
      <c r="P6097" s="11">
        <v>50778</v>
      </c>
      <c r="Q6097" s="11">
        <f t="shared" si="1216"/>
        <v>2219.4000000000015</v>
      </c>
      <c r="S6097" s="11">
        <f t="shared" si="1217"/>
        <v>20514.699999999997</v>
      </c>
      <c r="T6097" s="11">
        <f t="shared" si="1218"/>
        <v>20514.699999999997</v>
      </c>
      <c r="U6097" s="11">
        <f t="shared" si="1219"/>
        <v>-436.30000000000291</v>
      </c>
      <c r="V6097" s="11">
        <f t="shared" si="1220"/>
        <v>20514.699999999997</v>
      </c>
      <c r="W6097" s="12">
        <f t="shared" si="1221"/>
        <v>1</v>
      </c>
      <c r="X6097" s="11">
        <f t="shared" si="1222"/>
        <v>0</v>
      </c>
      <c r="Y6097" s="12">
        <f t="shared" si="1223"/>
        <v>0</v>
      </c>
      <c r="AG6097" s="61"/>
      <c r="AH6097" s="61"/>
      <c r="AI6097" s="61"/>
      <c r="AJ6097" s="61"/>
      <c r="AL6097" s="60"/>
    </row>
    <row r="6098" spans="1:38">
      <c r="A6098" s="1">
        <v>40795</v>
      </c>
      <c r="B6098" s="7" t="s">
        <v>65</v>
      </c>
      <c r="C6098" s="8" t="str">
        <f t="shared" si="1214"/>
        <v>Fri</v>
      </c>
      <c r="E6098" s="10">
        <v>0</v>
      </c>
      <c r="F6098" s="61">
        <v>8414</v>
      </c>
      <c r="G6098" s="61">
        <v>2564.4</v>
      </c>
      <c r="H6098" s="61">
        <v>5933.7</v>
      </c>
      <c r="I6098" s="61">
        <v>686.6</v>
      </c>
      <c r="J6098" s="61">
        <v>0</v>
      </c>
      <c r="K6098" s="61">
        <v>31695.9</v>
      </c>
      <c r="L6098" s="20">
        <v>0</v>
      </c>
      <c r="M6098" s="20">
        <v>0</v>
      </c>
      <c r="O6098" s="11">
        <f t="shared" si="1215"/>
        <v>49294.6</v>
      </c>
      <c r="P6098" s="11">
        <v>29581</v>
      </c>
      <c r="Q6098" s="11">
        <f t="shared" si="1216"/>
        <v>2114.9000000000015</v>
      </c>
      <c r="S6098" s="11">
        <f t="shared" si="1217"/>
        <v>19713.599999999999</v>
      </c>
      <c r="T6098" s="11">
        <f t="shared" si="1218"/>
        <v>19713.599999999999</v>
      </c>
      <c r="U6098" s="11">
        <f t="shared" si="1219"/>
        <v>-801.09999999999854</v>
      </c>
      <c r="V6098" s="11">
        <f t="shared" si="1220"/>
        <v>19713.599999999999</v>
      </c>
      <c r="W6098" s="12">
        <f t="shared" si="1221"/>
        <v>1</v>
      </c>
      <c r="X6098" s="11">
        <f t="shared" si="1222"/>
        <v>0</v>
      </c>
      <c r="Y6098" s="12">
        <f t="shared" si="1223"/>
        <v>0</v>
      </c>
      <c r="AG6098" s="61"/>
      <c r="AH6098" s="61"/>
      <c r="AI6098" s="61"/>
      <c r="AJ6098" s="61"/>
      <c r="AL6098" s="60"/>
    </row>
    <row r="6099" spans="1:38">
      <c r="A6099" s="1">
        <v>40796</v>
      </c>
      <c r="B6099" s="7" t="s">
        <v>65</v>
      </c>
      <c r="C6099" s="8" t="str">
        <f t="shared" si="1214"/>
        <v>Sat</v>
      </c>
      <c r="E6099" s="10">
        <v>0</v>
      </c>
      <c r="F6099" s="61">
        <v>7777.8</v>
      </c>
      <c r="G6099" s="61">
        <v>2214.6</v>
      </c>
      <c r="H6099" s="61">
        <v>5372.9</v>
      </c>
      <c r="I6099" s="61">
        <v>703.4</v>
      </c>
      <c r="J6099" s="61">
        <v>0</v>
      </c>
      <c r="K6099" s="61">
        <v>2334.1999999999998</v>
      </c>
      <c r="L6099" s="20">
        <v>0</v>
      </c>
      <c r="M6099" s="20">
        <v>0</v>
      </c>
      <c r="O6099" s="11">
        <f t="shared" si="1215"/>
        <v>18402.899999999998</v>
      </c>
      <c r="P6099" s="11">
        <v>0</v>
      </c>
      <c r="Q6099" s="11">
        <f t="shared" si="1216"/>
        <v>2334.1999999999998</v>
      </c>
      <c r="S6099" s="11">
        <f t="shared" si="1217"/>
        <v>18402.899999999998</v>
      </c>
      <c r="T6099" s="11">
        <f t="shared" si="1218"/>
        <v>18402.899999999998</v>
      </c>
      <c r="U6099" s="11">
        <f t="shared" si="1219"/>
        <v>-1310.7000000000007</v>
      </c>
      <c r="V6099" s="11">
        <f t="shared" si="1220"/>
        <v>18402.899999999998</v>
      </c>
      <c r="W6099" s="12">
        <f t="shared" si="1221"/>
        <v>1</v>
      </c>
      <c r="X6099" s="11">
        <f t="shared" si="1222"/>
        <v>0</v>
      </c>
      <c r="Y6099" s="12">
        <f t="shared" si="1223"/>
        <v>0</v>
      </c>
      <c r="AG6099" s="61"/>
      <c r="AH6099" s="61"/>
      <c r="AI6099" s="61"/>
      <c r="AJ6099" s="61"/>
      <c r="AL6099" s="60"/>
    </row>
    <row r="6100" spans="1:38">
      <c r="A6100" s="1">
        <v>40797</v>
      </c>
      <c r="B6100" s="7" t="s">
        <v>65</v>
      </c>
      <c r="C6100" s="8" t="str">
        <f t="shared" si="1214"/>
        <v>Sun</v>
      </c>
      <c r="E6100" s="10">
        <v>0</v>
      </c>
      <c r="F6100" s="61">
        <v>8142.1</v>
      </c>
      <c r="G6100" s="61">
        <v>2409.8000000000002</v>
      </c>
      <c r="H6100" s="61">
        <v>5706.4</v>
      </c>
      <c r="I6100" s="61">
        <v>735.1</v>
      </c>
      <c r="J6100" s="61">
        <v>0</v>
      </c>
      <c r="K6100" s="61">
        <v>14551.7</v>
      </c>
      <c r="L6100" s="20">
        <v>0</v>
      </c>
      <c r="M6100" s="20">
        <v>0</v>
      </c>
      <c r="O6100" s="11">
        <f t="shared" si="1215"/>
        <v>31545.100000000002</v>
      </c>
      <c r="P6100" s="11">
        <v>12320</v>
      </c>
      <c r="Q6100" s="11">
        <f t="shared" si="1216"/>
        <v>2231.7000000000007</v>
      </c>
      <c r="S6100" s="11">
        <f t="shared" si="1217"/>
        <v>19225.100000000002</v>
      </c>
      <c r="T6100" s="11">
        <f t="shared" si="1218"/>
        <v>19225.100000000002</v>
      </c>
      <c r="U6100" s="11">
        <f t="shared" si="1219"/>
        <v>822.20000000000437</v>
      </c>
      <c r="V6100" s="11">
        <f t="shared" si="1220"/>
        <v>19225.100000000002</v>
      </c>
      <c r="W6100" s="12">
        <f t="shared" si="1221"/>
        <v>1</v>
      </c>
      <c r="X6100" s="11">
        <f t="shared" si="1222"/>
        <v>0</v>
      </c>
      <c r="Y6100" s="12">
        <f t="shared" si="1223"/>
        <v>0</v>
      </c>
      <c r="AG6100" s="61"/>
      <c r="AH6100" s="61"/>
      <c r="AI6100" s="61"/>
      <c r="AJ6100" s="61"/>
      <c r="AL6100" s="60"/>
    </row>
    <row r="6101" spans="1:38">
      <c r="A6101" s="1">
        <v>40798</v>
      </c>
      <c r="B6101" s="7" t="s">
        <v>65</v>
      </c>
      <c r="C6101" s="8" t="str">
        <f t="shared" si="1214"/>
        <v>Mon</v>
      </c>
      <c r="E6101" s="10">
        <v>0</v>
      </c>
      <c r="F6101" s="61">
        <v>9041.6</v>
      </c>
      <c r="G6101" s="61">
        <v>2962.7</v>
      </c>
      <c r="H6101" s="61">
        <v>6293</v>
      </c>
      <c r="I6101" s="61">
        <v>645.70000000000005</v>
      </c>
      <c r="J6101" s="61">
        <v>0</v>
      </c>
      <c r="K6101" s="61">
        <v>53636.9</v>
      </c>
      <c r="L6101" s="20">
        <v>0</v>
      </c>
      <c r="M6101" s="20">
        <v>0</v>
      </c>
      <c r="O6101" s="11">
        <f t="shared" si="1215"/>
        <v>72579.899999999994</v>
      </c>
      <c r="P6101" s="11">
        <v>51589</v>
      </c>
      <c r="Q6101" s="11">
        <f t="shared" si="1216"/>
        <v>2047.9000000000015</v>
      </c>
      <c r="S6101" s="11">
        <f t="shared" si="1217"/>
        <v>20990.899999999994</v>
      </c>
      <c r="T6101" s="11">
        <f t="shared" si="1218"/>
        <v>20990.899999999994</v>
      </c>
      <c r="U6101" s="11">
        <f t="shared" si="1219"/>
        <v>1765.799999999992</v>
      </c>
      <c r="V6101" s="11">
        <f t="shared" si="1220"/>
        <v>20990.899999999994</v>
      </c>
      <c r="W6101" s="12">
        <f t="shared" si="1221"/>
        <v>1</v>
      </c>
      <c r="X6101" s="11">
        <f t="shared" si="1222"/>
        <v>0</v>
      </c>
      <c r="Y6101" s="12">
        <f t="shared" si="1223"/>
        <v>0</v>
      </c>
      <c r="AG6101" s="61"/>
      <c r="AH6101" s="61"/>
      <c r="AI6101" s="61"/>
      <c r="AJ6101" s="61"/>
      <c r="AL6101" s="60"/>
    </row>
    <row r="6102" spans="1:38">
      <c r="A6102" s="1">
        <v>40799</v>
      </c>
      <c r="B6102" s="7" t="s">
        <v>65</v>
      </c>
      <c r="C6102" s="8" t="str">
        <f t="shared" si="1214"/>
        <v>Tue</v>
      </c>
      <c r="E6102" s="10">
        <v>0</v>
      </c>
      <c r="F6102" s="61">
        <v>8870.6</v>
      </c>
      <c r="G6102" s="61">
        <v>2790.4</v>
      </c>
      <c r="H6102" s="61">
        <v>6085.6</v>
      </c>
      <c r="I6102" s="61">
        <v>662.5</v>
      </c>
      <c r="J6102" s="61">
        <v>0</v>
      </c>
      <c r="K6102" s="61">
        <v>54289.1</v>
      </c>
      <c r="L6102" s="20">
        <v>0</v>
      </c>
      <c r="M6102" s="20">
        <v>0</v>
      </c>
      <c r="O6102" s="11">
        <f t="shared" si="1215"/>
        <v>72698.2</v>
      </c>
      <c r="P6102" s="11">
        <v>52217</v>
      </c>
      <c r="Q6102" s="11">
        <f t="shared" si="1216"/>
        <v>2072.0999999999985</v>
      </c>
      <c r="S6102" s="11">
        <f t="shared" si="1217"/>
        <v>20481.199999999997</v>
      </c>
      <c r="T6102" s="11">
        <f t="shared" si="1218"/>
        <v>20481.199999999997</v>
      </c>
      <c r="U6102" s="11">
        <f t="shared" si="1219"/>
        <v>-509.69999999999709</v>
      </c>
      <c r="V6102" s="11">
        <f t="shared" si="1220"/>
        <v>20481.199999999997</v>
      </c>
      <c r="W6102" s="12">
        <f t="shared" si="1221"/>
        <v>1</v>
      </c>
      <c r="X6102" s="11">
        <f t="shared" si="1222"/>
        <v>0</v>
      </c>
      <c r="Y6102" s="12">
        <f t="shared" si="1223"/>
        <v>0</v>
      </c>
      <c r="AG6102" s="61"/>
      <c r="AH6102" s="61"/>
      <c r="AI6102" s="61"/>
      <c r="AJ6102" s="61"/>
      <c r="AL6102" s="60"/>
    </row>
    <row r="6103" spans="1:38">
      <c r="A6103" s="1">
        <v>40800</v>
      </c>
      <c r="B6103" s="7" t="s">
        <v>65</v>
      </c>
      <c r="C6103" s="8" t="str">
        <f t="shared" si="1214"/>
        <v>Wed</v>
      </c>
      <c r="E6103" s="10">
        <v>0</v>
      </c>
      <c r="F6103" s="61">
        <v>8625.6</v>
      </c>
      <c r="G6103" s="61">
        <v>2758</v>
      </c>
      <c r="H6103" s="61">
        <v>6303.2</v>
      </c>
      <c r="I6103" s="61">
        <v>682.7</v>
      </c>
      <c r="J6103" s="61">
        <v>0</v>
      </c>
      <c r="K6103" s="61">
        <v>53550</v>
      </c>
      <c r="L6103" s="20">
        <v>0</v>
      </c>
      <c r="M6103" s="20">
        <v>0</v>
      </c>
      <c r="O6103" s="11">
        <f t="shared" si="1215"/>
        <v>71919.5</v>
      </c>
      <c r="P6103" s="11">
        <v>51492</v>
      </c>
      <c r="Q6103" s="11">
        <f t="shared" si="1216"/>
        <v>2058</v>
      </c>
      <c r="S6103" s="11">
        <f t="shared" si="1217"/>
        <v>20427.5</v>
      </c>
      <c r="T6103" s="11">
        <f t="shared" si="1218"/>
        <v>20427.5</v>
      </c>
      <c r="U6103" s="11">
        <f t="shared" si="1219"/>
        <v>-53.69999999999709</v>
      </c>
      <c r="V6103" s="11">
        <f t="shared" si="1220"/>
        <v>20427.5</v>
      </c>
      <c r="W6103" s="12">
        <f t="shared" si="1221"/>
        <v>1</v>
      </c>
      <c r="X6103" s="11">
        <f t="shared" si="1222"/>
        <v>0</v>
      </c>
      <c r="Y6103" s="12">
        <f t="shared" si="1223"/>
        <v>0</v>
      </c>
      <c r="AG6103" s="61"/>
      <c r="AH6103" s="61"/>
      <c r="AI6103" s="61"/>
      <c r="AJ6103" s="61"/>
      <c r="AL6103" s="60"/>
    </row>
    <row r="6104" spans="1:38">
      <c r="A6104" s="1">
        <v>40801</v>
      </c>
      <c r="B6104" s="7" t="s">
        <v>65</v>
      </c>
      <c r="C6104" s="8" t="str">
        <f t="shared" si="1214"/>
        <v>Thur</v>
      </c>
      <c r="E6104" s="10">
        <v>0</v>
      </c>
      <c r="F6104" s="61">
        <v>10333.200000000001</v>
      </c>
      <c r="G6104" s="61">
        <v>3645.1</v>
      </c>
      <c r="H6104" s="61">
        <v>6781.1</v>
      </c>
      <c r="I6104" s="61">
        <v>737.8</v>
      </c>
      <c r="J6104" s="61">
        <v>0</v>
      </c>
      <c r="K6104" s="61">
        <v>29435.7</v>
      </c>
      <c r="L6104" s="20">
        <v>0</v>
      </c>
      <c r="M6104" s="20">
        <v>0</v>
      </c>
      <c r="O6104" s="11">
        <f t="shared" si="1215"/>
        <v>50932.9</v>
      </c>
      <c r="P6104" s="11">
        <v>27102</v>
      </c>
      <c r="Q6104" s="11">
        <f t="shared" si="1216"/>
        <v>2333.7000000000007</v>
      </c>
      <c r="S6104" s="11">
        <f t="shared" si="1217"/>
        <v>23830.9</v>
      </c>
      <c r="T6104" s="11">
        <f t="shared" si="1218"/>
        <v>23830.9</v>
      </c>
      <c r="U6104" s="11">
        <f t="shared" si="1219"/>
        <v>3403.4000000000015</v>
      </c>
      <c r="V6104" s="11">
        <f t="shared" si="1220"/>
        <v>23830.9</v>
      </c>
      <c r="W6104" s="12">
        <f t="shared" si="1221"/>
        <v>1</v>
      </c>
      <c r="X6104" s="11">
        <f t="shared" si="1222"/>
        <v>0</v>
      </c>
      <c r="Y6104" s="12">
        <f t="shared" si="1223"/>
        <v>0</v>
      </c>
      <c r="AG6104" s="61"/>
      <c r="AH6104" s="61"/>
      <c r="AI6104" s="61"/>
      <c r="AJ6104" s="61"/>
      <c r="AL6104" s="60"/>
    </row>
    <row r="6105" spans="1:38">
      <c r="A6105" s="1">
        <v>40802</v>
      </c>
      <c r="B6105" s="7" t="s">
        <v>65</v>
      </c>
      <c r="C6105" s="8" t="str">
        <f t="shared" si="1214"/>
        <v>Fri</v>
      </c>
      <c r="E6105" s="10">
        <v>7</v>
      </c>
      <c r="F6105" s="61">
        <v>10484.599999999999</v>
      </c>
      <c r="G6105" s="61">
        <v>3556.3</v>
      </c>
      <c r="H6105" s="61">
        <v>6455.4</v>
      </c>
      <c r="I6105" s="61">
        <v>741.7</v>
      </c>
      <c r="J6105" s="61">
        <v>0</v>
      </c>
      <c r="K6105" s="61">
        <v>2363.9</v>
      </c>
      <c r="L6105" s="20">
        <v>0</v>
      </c>
      <c r="M6105" s="20">
        <v>0</v>
      </c>
      <c r="O6105" s="11">
        <f t="shared" si="1215"/>
        <v>23601.899999999998</v>
      </c>
      <c r="P6105" s="11">
        <v>0</v>
      </c>
      <c r="Q6105" s="11">
        <f t="shared" si="1216"/>
        <v>2363.9</v>
      </c>
      <c r="S6105" s="11">
        <f t="shared" si="1217"/>
        <v>23601.899999999998</v>
      </c>
      <c r="T6105" s="11">
        <f t="shared" si="1218"/>
        <v>23601.899999999998</v>
      </c>
      <c r="U6105" s="11">
        <f t="shared" si="1219"/>
        <v>-229.00000000000364</v>
      </c>
      <c r="V6105" s="11">
        <f t="shared" si="1220"/>
        <v>23601.899999999998</v>
      </c>
      <c r="W6105" s="12">
        <f t="shared" si="1221"/>
        <v>1</v>
      </c>
      <c r="X6105" s="11">
        <f t="shared" si="1222"/>
        <v>0</v>
      </c>
      <c r="Y6105" s="12">
        <f t="shared" si="1223"/>
        <v>0</v>
      </c>
      <c r="AG6105" s="61"/>
      <c r="AH6105" s="61"/>
      <c r="AI6105" s="61"/>
      <c r="AJ6105" s="61"/>
      <c r="AL6105" s="60"/>
    </row>
    <row r="6106" spans="1:38">
      <c r="A6106" s="1">
        <v>40803</v>
      </c>
      <c r="B6106" s="7" t="s">
        <v>65</v>
      </c>
      <c r="C6106" s="8" t="str">
        <f t="shared" si="1214"/>
        <v>Sat</v>
      </c>
      <c r="E6106" s="10">
        <v>6</v>
      </c>
      <c r="F6106" s="61">
        <v>11034.9</v>
      </c>
      <c r="G6106" s="61">
        <v>3524.7</v>
      </c>
      <c r="H6106" s="61">
        <v>6375.1</v>
      </c>
      <c r="I6106" s="61">
        <v>726.9</v>
      </c>
      <c r="J6106" s="61">
        <v>0</v>
      </c>
      <c r="K6106" s="61">
        <v>2637.5</v>
      </c>
      <c r="L6106" s="20">
        <v>0</v>
      </c>
      <c r="M6106" s="20">
        <v>0</v>
      </c>
      <c r="O6106" s="11">
        <f t="shared" si="1215"/>
        <v>24299.1</v>
      </c>
      <c r="P6106" s="11">
        <v>0</v>
      </c>
      <c r="Q6106" s="11">
        <f t="shared" si="1216"/>
        <v>2637.5</v>
      </c>
      <c r="S6106" s="11">
        <f t="shared" si="1217"/>
        <v>24299.1</v>
      </c>
      <c r="T6106" s="11">
        <f t="shared" si="1218"/>
        <v>24299.1</v>
      </c>
      <c r="U6106" s="11">
        <f t="shared" si="1219"/>
        <v>697.20000000000073</v>
      </c>
      <c r="V6106" s="11">
        <f t="shared" si="1220"/>
        <v>24299.1</v>
      </c>
      <c r="W6106" s="12">
        <f t="shared" si="1221"/>
        <v>1</v>
      </c>
      <c r="X6106" s="11">
        <f t="shared" si="1222"/>
        <v>0</v>
      </c>
      <c r="Y6106" s="12">
        <f t="shared" si="1223"/>
        <v>0</v>
      </c>
      <c r="AG6106" s="61"/>
      <c r="AH6106" s="61"/>
      <c r="AI6106" s="61"/>
      <c r="AJ6106" s="61"/>
      <c r="AL6106" s="60"/>
    </row>
    <row r="6107" spans="1:38">
      <c r="A6107" s="1">
        <v>40804</v>
      </c>
      <c r="B6107" s="7" t="s">
        <v>65</v>
      </c>
      <c r="C6107" s="8" t="str">
        <f t="shared" si="1214"/>
        <v>Sun</v>
      </c>
      <c r="E6107" s="10">
        <v>4</v>
      </c>
      <c r="F6107" s="61">
        <v>11378.5</v>
      </c>
      <c r="G6107" s="61">
        <v>3842.3</v>
      </c>
      <c r="H6107" s="61">
        <v>6525.7</v>
      </c>
      <c r="I6107" s="61">
        <v>699.2</v>
      </c>
      <c r="J6107" s="61">
        <v>0</v>
      </c>
      <c r="K6107" s="61">
        <v>2728.3</v>
      </c>
      <c r="L6107" s="20">
        <v>0</v>
      </c>
      <c r="M6107" s="20">
        <v>0</v>
      </c>
      <c r="O6107" s="11">
        <f t="shared" si="1215"/>
        <v>25174</v>
      </c>
      <c r="P6107" s="11">
        <v>0</v>
      </c>
      <c r="Q6107" s="11">
        <f t="shared" si="1216"/>
        <v>2728.3</v>
      </c>
      <c r="S6107" s="11">
        <f t="shared" si="1217"/>
        <v>25174</v>
      </c>
      <c r="T6107" s="11">
        <f t="shared" si="1218"/>
        <v>25174</v>
      </c>
      <c r="U6107" s="11">
        <f t="shared" si="1219"/>
        <v>874.90000000000146</v>
      </c>
      <c r="V6107" s="11">
        <f t="shared" si="1220"/>
        <v>25174</v>
      </c>
      <c r="W6107" s="12">
        <f t="shared" si="1221"/>
        <v>1</v>
      </c>
      <c r="X6107" s="11">
        <f t="shared" si="1222"/>
        <v>0</v>
      </c>
      <c r="Y6107" s="12">
        <f t="shared" si="1223"/>
        <v>0</v>
      </c>
      <c r="AG6107" s="61"/>
      <c r="AH6107" s="61"/>
      <c r="AI6107" s="61"/>
      <c r="AJ6107" s="61"/>
      <c r="AL6107" s="60"/>
    </row>
    <row r="6108" spans="1:38">
      <c r="A6108" s="1">
        <v>40805</v>
      </c>
      <c r="B6108" s="7" t="s">
        <v>65</v>
      </c>
      <c r="C6108" s="8" t="str">
        <f t="shared" si="1214"/>
        <v>Mon</v>
      </c>
      <c r="E6108" s="10">
        <v>0</v>
      </c>
      <c r="F6108" s="61">
        <v>10560.8</v>
      </c>
      <c r="G6108" s="61">
        <v>3989.6</v>
      </c>
      <c r="H6108" s="61">
        <v>6716.1</v>
      </c>
      <c r="I6108" s="61">
        <v>720.1</v>
      </c>
      <c r="J6108" s="61">
        <v>6.7</v>
      </c>
      <c r="K6108" s="61">
        <v>15565.9</v>
      </c>
      <c r="L6108" s="20">
        <v>0</v>
      </c>
      <c r="M6108" s="20">
        <v>0</v>
      </c>
      <c r="O6108" s="11">
        <f t="shared" si="1215"/>
        <v>37559.199999999997</v>
      </c>
      <c r="P6108" s="11">
        <v>13013</v>
      </c>
      <c r="Q6108" s="11">
        <f t="shared" si="1216"/>
        <v>2552.8999999999996</v>
      </c>
      <c r="S6108" s="11">
        <f t="shared" si="1217"/>
        <v>24546.199999999997</v>
      </c>
      <c r="T6108" s="11">
        <f t="shared" si="1218"/>
        <v>24546.199999999997</v>
      </c>
      <c r="U6108" s="11">
        <f t="shared" si="1219"/>
        <v>-627.80000000000291</v>
      </c>
      <c r="V6108" s="11">
        <f t="shared" si="1220"/>
        <v>24546.199999999997</v>
      </c>
      <c r="W6108" s="12">
        <f t="shared" si="1221"/>
        <v>1</v>
      </c>
      <c r="X6108" s="11">
        <f t="shared" si="1222"/>
        <v>0</v>
      </c>
      <c r="Y6108" s="12">
        <f t="shared" si="1223"/>
        <v>0</v>
      </c>
      <c r="AG6108" s="61"/>
      <c r="AH6108" s="61"/>
      <c r="AI6108" s="61"/>
      <c r="AJ6108" s="61"/>
      <c r="AL6108" s="60"/>
    </row>
    <row r="6109" spans="1:38">
      <c r="A6109" s="1">
        <v>40806</v>
      </c>
      <c r="B6109" s="7" t="s">
        <v>65</v>
      </c>
      <c r="C6109" s="8" t="str">
        <f t="shared" si="1214"/>
        <v>Tue</v>
      </c>
      <c r="E6109" s="10">
        <v>0</v>
      </c>
      <c r="F6109" s="9">
        <v>10488.9</v>
      </c>
      <c r="G6109" s="60">
        <v>4074.9</v>
      </c>
      <c r="H6109" s="61">
        <v>6679.9</v>
      </c>
      <c r="I6109" s="60">
        <v>716.2</v>
      </c>
      <c r="J6109" s="61">
        <v>0</v>
      </c>
      <c r="K6109" s="60">
        <v>34103.300000000003</v>
      </c>
      <c r="L6109" s="20">
        <v>0</v>
      </c>
      <c r="M6109" s="20">
        <v>0</v>
      </c>
      <c r="O6109" s="11">
        <f t="shared" si="1215"/>
        <v>56063.199999999997</v>
      </c>
      <c r="P6109" s="11">
        <v>31901</v>
      </c>
      <c r="Q6109" s="11">
        <f t="shared" si="1216"/>
        <v>2202.3000000000029</v>
      </c>
      <c r="S6109" s="11">
        <f t="shared" si="1217"/>
        <v>24162.199999999997</v>
      </c>
      <c r="T6109" s="11">
        <f t="shared" si="1218"/>
        <v>24162.199999999997</v>
      </c>
      <c r="U6109" s="11">
        <f t="shared" si="1219"/>
        <v>-384</v>
      </c>
      <c r="V6109" s="11">
        <f t="shared" si="1220"/>
        <v>24162.199999999997</v>
      </c>
      <c r="W6109" s="12">
        <f t="shared" si="1221"/>
        <v>1</v>
      </c>
      <c r="X6109" s="11">
        <f t="shared" si="1222"/>
        <v>0</v>
      </c>
      <c r="Y6109" s="12">
        <f t="shared" si="1223"/>
        <v>0</v>
      </c>
      <c r="AG6109" s="61"/>
      <c r="AH6109" s="61"/>
      <c r="AI6109" s="61"/>
      <c r="AJ6109" s="61"/>
      <c r="AL6109" s="60"/>
    </row>
    <row r="6110" spans="1:38">
      <c r="A6110" s="1">
        <v>40807</v>
      </c>
      <c r="B6110" s="7" t="s">
        <v>65</v>
      </c>
      <c r="C6110" s="8" t="str">
        <f t="shared" si="1214"/>
        <v>Wed</v>
      </c>
      <c r="E6110" s="10">
        <v>0</v>
      </c>
      <c r="F6110" s="61">
        <v>10235.200000000001</v>
      </c>
      <c r="G6110" s="60">
        <v>3990.7</v>
      </c>
      <c r="H6110" s="61">
        <v>6547.4</v>
      </c>
      <c r="I6110" s="60">
        <v>733.3</v>
      </c>
      <c r="J6110" s="61">
        <v>0</v>
      </c>
      <c r="K6110" s="60">
        <v>2470.5</v>
      </c>
      <c r="L6110" s="20">
        <v>0</v>
      </c>
      <c r="M6110" s="20">
        <v>0</v>
      </c>
      <c r="O6110" s="11">
        <f t="shared" si="1215"/>
        <v>23977.100000000002</v>
      </c>
      <c r="P6110" s="11">
        <v>0</v>
      </c>
      <c r="Q6110" s="11">
        <f t="shared" si="1216"/>
        <v>2470.5</v>
      </c>
      <c r="S6110" s="11">
        <f t="shared" si="1217"/>
        <v>23977.100000000002</v>
      </c>
      <c r="T6110" s="11">
        <f t="shared" si="1218"/>
        <v>23977.100000000002</v>
      </c>
      <c r="U6110" s="11">
        <f t="shared" si="1219"/>
        <v>-185.09999999999491</v>
      </c>
      <c r="V6110" s="11">
        <f t="shared" si="1220"/>
        <v>23977.100000000002</v>
      </c>
      <c r="W6110" s="12">
        <f t="shared" si="1221"/>
        <v>1</v>
      </c>
      <c r="X6110" s="11">
        <f t="shared" si="1222"/>
        <v>0</v>
      </c>
      <c r="Y6110" s="12">
        <f t="shared" si="1223"/>
        <v>0</v>
      </c>
      <c r="AG6110" s="61"/>
      <c r="AH6110" s="61"/>
      <c r="AI6110" s="61"/>
      <c r="AJ6110" s="61"/>
      <c r="AL6110" s="60"/>
    </row>
    <row r="6111" spans="1:38">
      <c r="A6111" s="1">
        <v>40808</v>
      </c>
      <c r="B6111" s="7" t="s">
        <v>65</v>
      </c>
      <c r="C6111" s="8" t="str">
        <f t="shared" si="1214"/>
        <v>Thur</v>
      </c>
      <c r="E6111" s="10">
        <v>0</v>
      </c>
      <c r="F6111" s="61">
        <v>10013.299999999999</v>
      </c>
      <c r="G6111" s="60">
        <v>3959.5</v>
      </c>
      <c r="H6111" s="61">
        <v>6411.4</v>
      </c>
      <c r="I6111" s="60">
        <v>737.5</v>
      </c>
      <c r="J6111" s="61">
        <v>0</v>
      </c>
      <c r="K6111" s="60">
        <v>2435</v>
      </c>
      <c r="L6111" s="20">
        <v>0</v>
      </c>
      <c r="M6111" s="20">
        <v>0</v>
      </c>
      <c r="O6111" s="11">
        <f t="shared" si="1215"/>
        <v>23556.699999999997</v>
      </c>
      <c r="P6111" s="11">
        <v>0</v>
      </c>
      <c r="Q6111" s="11">
        <f t="shared" si="1216"/>
        <v>2435</v>
      </c>
      <c r="S6111" s="11">
        <f t="shared" si="1217"/>
        <v>23556.699999999997</v>
      </c>
      <c r="T6111" s="11">
        <f t="shared" si="1218"/>
        <v>23556.699999999997</v>
      </c>
      <c r="U6111" s="11">
        <f t="shared" si="1219"/>
        <v>-420.40000000000509</v>
      </c>
      <c r="V6111" s="11">
        <f t="shared" si="1220"/>
        <v>23556.699999999997</v>
      </c>
      <c r="W6111" s="12">
        <f t="shared" si="1221"/>
        <v>1</v>
      </c>
      <c r="X6111" s="11">
        <f t="shared" si="1222"/>
        <v>0</v>
      </c>
      <c r="Y6111" s="12">
        <f t="shared" si="1223"/>
        <v>0</v>
      </c>
      <c r="AG6111" s="61"/>
      <c r="AH6111" s="61"/>
      <c r="AI6111" s="61"/>
      <c r="AJ6111" s="61"/>
      <c r="AL6111" s="60"/>
    </row>
    <row r="6112" spans="1:38">
      <c r="A6112" s="1">
        <v>40809</v>
      </c>
      <c r="B6112" s="7" t="s">
        <v>65</v>
      </c>
      <c r="C6112" s="8" t="str">
        <f t="shared" si="1214"/>
        <v>Fri</v>
      </c>
      <c r="E6112" s="10">
        <v>0</v>
      </c>
      <c r="F6112" s="61">
        <v>9322.7999999999993</v>
      </c>
      <c r="G6112" s="60">
        <v>3272.8</v>
      </c>
      <c r="H6112" s="61">
        <v>6028.9</v>
      </c>
      <c r="I6112" s="60">
        <v>744.1</v>
      </c>
      <c r="J6112" s="61">
        <v>0</v>
      </c>
      <c r="K6112" s="60">
        <v>2498.1999999999998</v>
      </c>
      <c r="L6112" s="20">
        <v>0</v>
      </c>
      <c r="M6112" s="20">
        <v>0</v>
      </c>
      <c r="O6112" s="11">
        <f t="shared" si="1215"/>
        <v>21866.799999999999</v>
      </c>
      <c r="P6112" s="11">
        <v>0</v>
      </c>
      <c r="Q6112" s="11">
        <f t="shared" si="1216"/>
        <v>2498.1999999999998</v>
      </c>
      <c r="S6112" s="11">
        <f t="shared" si="1217"/>
        <v>21866.799999999999</v>
      </c>
      <c r="T6112" s="11">
        <f t="shared" si="1218"/>
        <v>21866.799999999999</v>
      </c>
      <c r="U6112" s="11">
        <f t="shared" si="1219"/>
        <v>-1689.8999999999978</v>
      </c>
      <c r="V6112" s="11">
        <f t="shared" si="1220"/>
        <v>21866.799999999999</v>
      </c>
      <c r="W6112" s="12">
        <f t="shared" si="1221"/>
        <v>1</v>
      </c>
      <c r="X6112" s="11">
        <f t="shared" si="1222"/>
        <v>0</v>
      </c>
      <c r="Y6112" s="12">
        <f t="shared" si="1223"/>
        <v>0</v>
      </c>
      <c r="AG6112" s="61"/>
      <c r="AH6112" s="61"/>
      <c r="AI6112" s="61"/>
      <c r="AJ6112" s="61"/>
      <c r="AL6112" s="60"/>
    </row>
    <row r="6113" spans="1:38">
      <c r="A6113" s="1">
        <v>40810</v>
      </c>
      <c r="B6113" s="7" t="s">
        <v>65</v>
      </c>
      <c r="C6113" s="8" t="str">
        <f t="shared" si="1214"/>
        <v>Sat</v>
      </c>
      <c r="E6113" s="10">
        <v>0</v>
      </c>
      <c r="F6113" s="61">
        <v>8906.5</v>
      </c>
      <c r="G6113" s="60">
        <v>2993</v>
      </c>
      <c r="H6113" s="61">
        <v>5583.6</v>
      </c>
      <c r="I6113" s="60">
        <v>739.2</v>
      </c>
      <c r="J6113" s="61">
        <v>0</v>
      </c>
      <c r="K6113" s="60">
        <v>2500.6999999999998</v>
      </c>
      <c r="L6113" s="20">
        <v>0</v>
      </c>
      <c r="M6113" s="20">
        <v>0</v>
      </c>
      <c r="O6113" s="11">
        <f t="shared" si="1215"/>
        <v>20723</v>
      </c>
      <c r="P6113" s="11">
        <v>0</v>
      </c>
      <c r="Q6113" s="11">
        <f t="shared" si="1216"/>
        <v>2500.6999999999998</v>
      </c>
      <c r="S6113" s="11">
        <f t="shared" si="1217"/>
        <v>20723</v>
      </c>
      <c r="T6113" s="11">
        <f t="shared" si="1218"/>
        <v>20723</v>
      </c>
      <c r="U6113" s="11">
        <f t="shared" si="1219"/>
        <v>-1143.7999999999993</v>
      </c>
      <c r="V6113" s="11">
        <f t="shared" si="1220"/>
        <v>20723</v>
      </c>
      <c r="W6113" s="12">
        <f t="shared" si="1221"/>
        <v>1</v>
      </c>
      <c r="X6113" s="11">
        <f t="shared" si="1222"/>
        <v>0</v>
      </c>
      <c r="Y6113" s="12">
        <f t="shared" si="1223"/>
        <v>0</v>
      </c>
      <c r="AG6113" s="61"/>
      <c r="AH6113" s="61"/>
      <c r="AI6113" s="61"/>
      <c r="AJ6113" s="61"/>
      <c r="AL6113" s="60"/>
    </row>
    <row r="6114" spans="1:38">
      <c r="A6114" s="1">
        <v>40811</v>
      </c>
      <c r="B6114" s="7" t="s">
        <v>65</v>
      </c>
      <c r="C6114" s="8" t="str">
        <f t="shared" si="1214"/>
        <v>Sun</v>
      </c>
      <c r="E6114" s="10">
        <v>0</v>
      </c>
      <c r="F6114" s="61">
        <v>9457.1</v>
      </c>
      <c r="G6114" s="60">
        <v>3537</v>
      </c>
      <c r="H6114" s="61">
        <v>6017.9</v>
      </c>
      <c r="I6114" s="60">
        <v>732.7</v>
      </c>
      <c r="J6114" s="61">
        <v>0</v>
      </c>
      <c r="K6114" s="60">
        <v>2499.6999999999998</v>
      </c>
      <c r="L6114" s="20">
        <v>0</v>
      </c>
      <c r="M6114" s="20">
        <v>0</v>
      </c>
      <c r="O6114" s="11">
        <f t="shared" si="1215"/>
        <v>22244.400000000001</v>
      </c>
      <c r="P6114" s="11">
        <v>0</v>
      </c>
      <c r="Q6114" s="11">
        <f t="shared" si="1216"/>
        <v>2499.6999999999998</v>
      </c>
      <c r="S6114" s="11">
        <f t="shared" si="1217"/>
        <v>22244.400000000001</v>
      </c>
      <c r="T6114" s="11">
        <f t="shared" si="1218"/>
        <v>22244.400000000001</v>
      </c>
      <c r="U6114" s="11">
        <f t="shared" si="1219"/>
        <v>1521.4000000000015</v>
      </c>
      <c r="V6114" s="11">
        <f t="shared" si="1220"/>
        <v>22244.400000000001</v>
      </c>
      <c r="W6114" s="12">
        <f t="shared" si="1221"/>
        <v>1</v>
      </c>
      <c r="X6114" s="11">
        <f t="shared" si="1222"/>
        <v>0</v>
      </c>
      <c r="Y6114" s="12">
        <f t="shared" si="1223"/>
        <v>0</v>
      </c>
      <c r="AG6114" s="61"/>
      <c r="AH6114" s="61"/>
      <c r="AI6114" s="61"/>
      <c r="AJ6114" s="61"/>
      <c r="AL6114" s="60"/>
    </row>
    <row r="6115" spans="1:38">
      <c r="A6115" s="1">
        <v>40812</v>
      </c>
      <c r="B6115" s="7" t="s">
        <v>65</v>
      </c>
      <c r="C6115" s="8" t="str">
        <f t="shared" si="1214"/>
        <v>Mon</v>
      </c>
      <c r="E6115" s="10">
        <v>0</v>
      </c>
      <c r="F6115" s="61">
        <v>10108.200000000001</v>
      </c>
      <c r="G6115" s="60">
        <v>3804.1</v>
      </c>
      <c r="H6115" s="61">
        <v>6598.9</v>
      </c>
      <c r="I6115" s="60">
        <v>753.6</v>
      </c>
      <c r="J6115" s="61">
        <v>0</v>
      </c>
      <c r="K6115" s="60">
        <v>2304.6999999999998</v>
      </c>
      <c r="L6115" s="20">
        <v>0</v>
      </c>
      <c r="M6115" s="20">
        <v>0</v>
      </c>
      <c r="O6115" s="11">
        <f t="shared" si="1215"/>
        <v>23569.5</v>
      </c>
      <c r="P6115" s="11">
        <v>0</v>
      </c>
      <c r="Q6115" s="11">
        <f t="shared" si="1216"/>
        <v>2304.6999999999998</v>
      </c>
      <c r="S6115" s="11">
        <f t="shared" si="1217"/>
        <v>23569.5</v>
      </c>
      <c r="T6115" s="11">
        <f t="shared" si="1218"/>
        <v>23569.5</v>
      </c>
      <c r="U6115" s="11">
        <f t="shared" si="1219"/>
        <v>1325.0999999999985</v>
      </c>
      <c r="V6115" s="11">
        <f t="shared" si="1220"/>
        <v>23569.5</v>
      </c>
      <c r="W6115" s="12">
        <f t="shared" si="1221"/>
        <v>1</v>
      </c>
      <c r="X6115" s="11">
        <f t="shared" si="1222"/>
        <v>0</v>
      </c>
      <c r="Y6115" s="12">
        <f t="shared" si="1223"/>
        <v>0</v>
      </c>
      <c r="AG6115" s="61"/>
      <c r="AH6115" s="61"/>
      <c r="AI6115" s="61"/>
      <c r="AJ6115" s="61"/>
      <c r="AL6115" s="60"/>
    </row>
    <row r="6116" spans="1:38">
      <c r="A6116" s="1">
        <v>40813</v>
      </c>
      <c r="B6116" s="7" t="s">
        <v>65</v>
      </c>
      <c r="C6116" s="8" t="str">
        <f t="shared" si="1214"/>
        <v>Tue</v>
      </c>
      <c r="E6116" s="10">
        <v>0</v>
      </c>
      <c r="F6116" s="61">
        <v>10151.6</v>
      </c>
      <c r="G6116" s="60">
        <v>3678.3</v>
      </c>
      <c r="H6116" s="61">
        <v>6640.1</v>
      </c>
      <c r="I6116" s="60">
        <v>749.2</v>
      </c>
      <c r="J6116" s="61">
        <v>0</v>
      </c>
      <c r="K6116" s="60">
        <v>2072</v>
      </c>
      <c r="L6116" s="20">
        <v>0</v>
      </c>
      <c r="M6116" s="20">
        <v>0</v>
      </c>
      <c r="O6116" s="11">
        <f t="shared" si="1215"/>
        <v>23291.200000000001</v>
      </c>
      <c r="P6116" s="11">
        <v>0</v>
      </c>
      <c r="Q6116" s="11">
        <f t="shared" si="1216"/>
        <v>2072</v>
      </c>
      <c r="S6116" s="11">
        <f t="shared" si="1217"/>
        <v>23291.200000000001</v>
      </c>
      <c r="T6116" s="11">
        <f t="shared" si="1218"/>
        <v>23291.200000000001</v>
      </c>
      <c r="U6116" s="11">
        <f t="shared" si="1219"/>
        <v>-278.29999999999927</v>
      </c>
      <c r="V6116" s="11">
        <f t="shared" si="1220"/>
        <v>23291.200000000001</v>
      </c>
      <c r="W6116" s="12">
        <f t="shared" si="1221"/>
        <v>1</v>
      </c>
      <c r="X6116" s="11">
        <f t="shared" si="1222"/>
        <v>0</v>
      </c>
      <c r="Y6116" s="12">
        <f t="shared" si="1223"/>
        <v>0</v>
      </c>
      <c r="AG6116" s="61"/>
      <c r="AH6116" s="61"/>
      <c r="AI6116" s="61"/>
      <c r="AJ6116" s="61"/>
      <c r="AL6116" s="60"/>
    </row>
    <row r="6117" spans="1:38">
      <c r="A6117" s="1">
        <v>40814</v>
      </c>
      <c r="B6117" s="7" t="s">
        <v>65</v>
      </c>
      <c r="C6117" s="8" t="str">
        <f t="shared" si="1214"/>
        <v>Wed</v>
      </c>
      <c r="E6117" s="10">
        <v>0</v>
      </c>
      <c r="F6117" s="61">
        <v>9767.2999999999993</v>
      </c>
      <c r="G6117" s="60">
        <v>3069.3</v>
      </c>
      <c r="H6117" s="61">
        <v>6490.2</v>
      </c>
      <c r="I6117" s="11">
        <v>743.6</v>
      </c>
      <c r="J6117" s="11">
        <v>0</v>
      </c>
      <c r="K6117" s="60">
        <v>2209.6</v>
      </c>
      <c r="L6117" s="20">
        <v>0</v>
      </c>
      <c r="M6117" s="20">
        <v>0</v>
      </c>
      <c r="O6117" s="11">
        <f t="shared" si="1215"/>
        <v>22279.999999999996</v>
      </c>
      <c r="P6117" s="11">
        <v>0</v>
      </c>
      <c r="Q6117" s="11">
        <f t="shared" si="1216"/>
        <v>2209.6</v>
      </c>
      <c r="S6117" s="11">
        <f t="shared" si="1217"/>
        <v>22279.999999999996</v>
      </c>
      <c r="T6117" s="11">
        <f t="shared" si="1218"/>
        <v>22279.999999999996</v>
      </c>
      <c r="U6117" s="11">
        <f t="shared" si="1219"/>
        <v>-1011.2000000000044</v>
      </c>
      <c r="V6117" s="11">
        <f t="shared" si="1220"/>
        <v>22279.999999999996</v>
      </c>
      <c r="W6117" s="12">
        <f t="shared" si="1221"/>
        <v>1</v>
      </c>
      <c r="X6117" s="11">
        <f t="shared" si="1222"/>
        <v>0</v>
      </c>
      <c r="Y6117" s="12">
        <f t="shared" si="1223"/>
        <v>0</v>
      </c>
      <c r="AH6117" s="61"/>
      <c r="AI6117" s="61"/>
      <c r="AJ6117" s="61"/>
      <c r="AL6117" s="60"/>
    </row>
    <row r="6118" spans="1:38">
      <c r="A6118" s="1">
        <v>40815</v>
      </c>
      <c r="B6118" s="7" t="s">
        <v>65</v>
      </c>
      <c r="C6118" s="8" t="str">
        <f t="shared" si="1214"/>
        <v>Thur</v>
      </c>
      <c r="E6118" s="10">
        <v>0</v>
      </c>
      <c r="F6118" s="11">
        <v>9904</v>
      </c>
      <c r="G6118" s="60">
        <v>3041.9</v>
      </c>
      <c r="H6118" s="61">
        <v>6395.6</v>
      </c>
      <c r="I6118" s="60">
        <v>738.9</v>
      </c>
      <c r="J6118" s="60">
        <v>0</v>
      </c>
      <c r="K6118" s="60">
        <v>2314.8000000000002</v>
      </c>
      <c r="L6118" s="20">
        <v>0</v>
      </c>
      <c r="M6118" s="20">
        <v>0</v>
      </c>
      <c r="O6118" s="11">
        <f t="shared" si="1215"/>
        <v>22395.200000000001</v>
      </c>
      <c r="P6118" s="11">
        <v>0</v>
      </c>
      <c r="Q6118" s="11">
        <f t="shared" si="1216"/>
        <v>2314.8000000000002</v>
      </c>
      <c r="S6118" s="11">
        <f t="shared" si="1217"/>
        <v>22395.200000000001</v>
      </c>
      <c r="T6118" s="11">
        <f t="shared" si="1218"/>
        <v>22395.200000000001</v>
      </c>
      <c r="U6118" s="11">
        <f t="shared" si="1219"/>
        <v>115.20000000000437</v>
      </c>
      <c r="V6118" s="11">
        <f t="shared" si="1220"/>
        <v>22395.200000000001</v>
      </c>
      <c r="W6118" s="12">
        <f t="shared" si="1221"/>
        <v>1</v>
      </c>
      <c r="X6118" s="11">
        <f t="shared" si="1222"/>
        <v>0</v>
      </c>
      <c r="Y6118" s="12">
        <f t="shared" si="1223"/>
        <v>0</v>
      </c>
      <c r="AG6118" s="61"/>
      <c r="AH6118" s="61"/>
      <c r="AI6118" s="61"/>
      <c r="AJ6118" s="61"/>
      <c r="AL6118" s="60"/>
    </row>
    <row r="6119" spans="1:38">
      <c r="A6119" s="1">
        <v>40816</v>
      </c>
      <c r="B6119" s="7" t="s">
        <v>65</v>
      </c>
      <c r="C6119" s="8" t="str">
        <f t="shared" si="1214"/>
        <v>Fri</v>
      </c>
      <c r="E6119" s="10">
        <v>0</v>
      </c>
      <c r="F6119" s="11">
        <v>9499.2000000000007</v>
      </c>
      <c r="G6119" s="60">
        <v>2665.2</v>
      </c>
      <c r="H6119" s="61">
        <v>6141.8</v>
      </c>
      <c r="I6119" s="60">
        <v>715.8</v>
      </c>
      <c r="J6119" s="60">
        <v>0</v>
      </c>
      <c r="K6119" s="60">
        <v>2577.1999999999998</v>
      </c>
      <c r="L6119" s="20">
        <v>0</v>
      </c>
      <c r="M6119" s="20">
        <v>0</v>
      </c>
      <c r="O6119" s="11">
        <f t="shared" si="1215"/>
        <v>21599.200000000001</v>
      </c>
      <c r="P6119" s="11">
        <v>0</v>
      </c>
      <c r="Q6119" s="11">
        <f t="shared" si="1216"/>
        <v>2577.1999999999998</v>
      </c>
      <c r="S6119" s="11">
        <f t="shared" si="1217"/>
        <v>21599.200000000001</v>
      </c>
      <c r="T6119" s="11">
        <f t="shared" si="1218"/>
        <v>21599.200000000001</v>
      </c>
      <c r="U6119" s="11">
        <f t="shared" si="1219"/>
        <v>-796</v>
      </c>
      <c r="V6119" s="11">
        <f t="shared" si="1220"/>
        <v>21599.200000000001</v>
      </c>
      <c r="W6119" s="12">
        <f t="shared" si="1221"/>
        <v>1</v>
      </c>
      <c r="X6119" s="11">
        <f t="shared" si="1222"/>
        <v>0</v>
      </c>
      <c r="Y6119" s="12">
        <f t="shared" si="1223"/>
        <v>0</v>
      </c>
      <c r="AG6119" s="61"/>
      <c r="AH6119" s="61"/>
      <c r="AI6119" s="61"/>
      <c r="AJ6119" s="61"/>
      <c r="AL6119" s="60"/>
    </row>
    <row r="6120" spans="1:38">
      <c r="A6120" s="1">
        <v>40817</v>
      </c>
      <c r="B6120" s="7" t="s">
        <v>66</v>
      </c>
      <c r="C6120" s="8" t="str">
        <f t="shared" si="1214"/>
        <v>Sat</v>
      </c>
      <c r="E6120" s="10">
        <v>7</v>
      </c>
      <c r="F6120" s="11">
        <v>12072.599999999999</v>
      </c>
      <c r="G6120" s="60">
        <v>3033.9</v>
      </c>
      <c r="H6120" s="61">
        <v>9344.7000000000007</v>
      </c>
      <c r="I6120" s="60">
        <v>726.2</v>
      </c>
      <c r="J6120" s="60">
        <v>0</v>
      </c>
      <c r="K6120" s="60">
        <v>2599.6999999999998</v>
      </c>
      <c r="L6120" s="20">
        <v>0</v>
      </c>
      <c r="M6120" s="20">
        <v>0</v>
      </c>
      <c r="O6120" s="11">
        <f t="shared" si="1215"/>
        <v>27777.1</v>
      </c>
      <c r="Q6120" s="11">
        <f t="shared" ref="Q6120:Q6183" si="1224">K6120-P6120</f>
        <v>2599.6999999999998</v>
      </c>
      <c r="S6120" s="11">
        <f t="shared" ref="S6120:S6183" si="1225">O6120-P6120</f>
        <v>27777.1</v>
      </c>
      <c r="T6120" s="11">
        <f t="shared" ref="T6120:T6180" si="1226">SUM(L6120:M6120,V6120)</f>
        <v>27777.1</v>
      </c>
      <c r="U6120" s="11">
        <f t="shared" ref="U6120:U6180" si="1227">S6120-S6119</f>
        <v>6177.8999999999978</v>
      </c>
      <c r="V6120" s="11">
        <f t="shared" ref="V6120:V6150" si="1228">SUM(F6120:K6120)-P6120</f>
        <v>27777.1</v>
      </c>
      <c r="W6120" s="12">
        <f t="shared" ref="W6120:W6150" si="1229">V6120/S6120</f>
        <v>1</v>
      </c>
      <c r="X6120" s="11">
        <f t="shared" ref="X6120:X6150" si="1230">SUM(L6120:M6120)</f>
        <v>0</v>
      </c>
      <c r="Y6120" s="12">
        <f t="shared" ref="Y6120:Y6150" si="1231">X6120/S6120</f>
        <v>0</v>
      </c>
      <c r="AA6120" s="9">
        <f>INTERCEPT(T6120:T6150,E6120:E6150)</f>
        <v>20817.644452498313</v>
      </c>
      <c r="AB6120" s="9">
        <f>SLOPE(T6120:T6150,E6120:E6150)</f>
        <v>1888.9214313327532</v>
      </c>
      <c r="AC6120" s="12">
        <f>RSQ(T6120:T6150,E6120:E6150)</f>
        <v>0.85992198675530673</v>
      </c>
      <c r="AD6120" s="9">
        <f>AA6120+(AB6120*55)</f>
        <v>124708.32317579973</v>
      </c>
      <c r="AE6120" s="10">
        <f>SUM(E6120:E6150)</f>
        <v>197</v>
      </c>
      <c r="AG6120" s="61"/>
      <c r="AH6120" s="61"/>
      <c r="AI6120" s="61"/>
      <c r="AJ6120" s="61"/>
      <c r="AL6120" s="60"/>
    </row>
    <row r="6121" spans="1:38">
      <c r="A6121" s="1">
        <v>40818</v>
      </c>
      <c r="B6121" s="7" t="s">
        <v>66</v>
      </c>
      <c r="C6121" s="8" t="str">
        <f t="shared" si="1214"/>
        <v>Sun</v>
      </c>
      <c r="E6121" s="10">
        <v>11</v>
      </c>
      <c r="F6121" s="11">
        <v>18561.400000000001</v>
      </c>
      <c r="G6121" s="60">
        <v>4071.9</v>
      </c>
      <c r="H6121" s="61">
        <v>7744.7</v>
      </c>
      <c r="I6121" s="60">
        <v>735.6</v>
      </c>
      <c r="J6121" s="60">
        <v>0</v>
      </c>
      <c r="K6121" s="60">
        <v>2512.8000000000002</v>
      </c>
      <c r="L6121" s="20">
        <v>0</v>
      </c>
      <c r="M6121" s="20">
        <v>0</v>
      </c>
      <c r="O6121" s="11">
        <f t="shared" si="1215"/>
        <v>33626.400000000001</v>
      </c>
      <c r="Q6121" s="11">
        <f t="shared" si="1224"/>
        <v>2512.8000000000002</v>
      </c>
      <c r="S6121" s="11">
        <f t="shared" si="1225"/>
        <v>33626.400000000001</v>
      </c>
      <c r="T6121" s="11">
        <f t="shared" si="1226"/>
        <v>33626.400000000001</v>
      </c>
      <c r="U6121" s="11">
        <f t="shared" si="1227"/>
        <v>5849.3000000000029</v>
      </c>
      <c r="V6121" s="11">
        <f t="shared" si="1228"/>
        <v>33626.400000000001</v>
      </c>
      <c r="W6121" s="12">
        <f t="shared" si="1229"/>
        <v>1</v>
      </c>
      <c r="X6121" s="11">
        <f t="shared" si="1230"/>
        <v>0</v>
      </c>
      <c r="Y6121" s="12">
        <f t="shared" si="1231"/>
        <v>0</v>
      </c>
      <c r="AG6121" s="61"/>
      <c r="AH6121" s="61"/>
      <c r="AI6121" s="61"/>
      <c r="AJ6121" s="61"/>
      <c r="AL6121" s="60"/>
    </row>
    <row r="6122" spans="1:38">
      <c r="A6122" s="1">
        <v>40819</v>
      </c>
      <c r="B6122" s="7" t="s">
        <v>66</v>
      </c>
      <c r="C6122" s="8" t="str">
        <f t="shared" si="1214"/>
        <v>Mon</v>
      </c>
      <c r="E6122" s="10">
        <v>11</v>
      </c>
      <c r="F6122" s="11">
        <v>20323.400000000001</v>
      </c>
      <c r="G6122" s="60">
        <v>4565</v>
      </c>
      <c r="H6122" s="61">
        <v>8275.2999999999993</v>
      </c>
      <c r="I6122" s="60">
        <v>759.9</v>
      </c>
      <c r="J6122" s="60">
        <v>0</v>
      </c>
      <c r="K6122" s="60">
        <v>1512</v>
      </c>
      <c r="L6122" s="20">
        <v>0</v>
      </c>
      <c r="M6122" s="20">
        <v>0</v>
      </c>
      <c r="O6122" s="11">
        <f t="shared" si="1215"/>
        <v>35435.599999999999</v>
      </c>
      <c r="Q6122" s="11">
        <f t="shared" si="1224"/>
        <v>1512</v>
      </c>
      <c r="S6122" s="11">
        <f t="shared" si="1225"/>
        <v>35435.599999999999</v>
      </c>
      <c r="T6122" s="11">
        <f t="shared" si="1226"/>
        <v>35435.599999999999</v>
      </c>
      <c r="U6122" s="11">
        <f t="shared" si="1227"/>
        <v>1809.1999999999971</v>
      </c>
      <c r="V6122" s="11">
        <f t="shared" si="1228"/>
        <v>35435.599999999999</v>
      </c>
      <c r="W6122" s="12">
        <f t="shared" si="1229"/>
        <v>1</v>
      </c>
      <c r="X6122" s="11">
        <f t="shared" si="1230"/>
        <v>0</v>
      </c>
      <c r="Y6122" s="12">
        <f t="shared" si="1231"/>
        <v>0</v>
      </c>
      <c r="AG6122" s="61"/>
      <c r="AH6122" s="61"/>
      <c r="AI6122" s="61"/>
      <c r="AJ6122" s="61"/>
      <c r="AL6122" s="60"/>
    </row>
    <row r="6123" spans="1:38">
      <c r="A6123" s="1">
        <v>40820</v>
      </c>
      <c r="B6123" s="7" t="s">
        <v>66</v>
      </c>
      <c r="C6123" s="8" t="str">
        <f t="shared" si="1214"/>
        <v>Tue</v>
      </c>
      <c r="E6123" s="10">
        <v>5</v>
      </c>
      <c r="F6123" s="11">
        <v>15041</v>
      </c>
      <c r="G6123" s="60">
        <v>3647.9</v>
      </c>
      <c r="H6123" s="61">
        <v>7216.9</v>
      </c>
      <c r="I6123" s="60">
        <v>773.4</v>
      </c>
      <c r="J6123" s="60">
        <v>0</v>
      </c>
      <c r="K6123" s="60">
        <v>1386.9</v>
      </c>
      <c r="L6123" s="20">
        <v>0</v>
      </c>
      <c r="M6123" s="20">
        <v>0</v>
      </c>
      <c r="O6123" s="11">
        <f t="shared" si="1215"/>
        <v>28066.100000000006</v>
      </c>
      <c r="Q6123" s="11">
        <f t="shared" si="1224"/>
        <v>1386.9</v>
      </c>
      <c r="S6123" s="11">
        <f t="shared" si="1225"/>
        <v>28066.100000000006</v>
      </c>
      <c r="T6123" s="11">
        <f t="shared" si="1226"/>
        <v>28066.100000000006</v>
      </c>
      <c r="U6123" s="11">
        <f t="shared" si="1227"/>
        <v>-7369.4999999999927</v>
      </c>
      <c r="V6123" s="11">
        <f t="shared" si="1228"/>
        <v>28066.100000000006</v>
      </c>
      <c r="W6123" s="12">
        <f t="shared" si="1229"/>
        <v>1</v>
      </c>
      <c r="X6123" s="11">
        <f t="shared" si="1230"/>
        <v>0</v>
      </c>
      <c r="Y6123" s="12">
        <f t="shared" si="1231"/>
        <v>0</v>
      </c>
      <c r="AG6123" s="61"/>
      <c r="AH6123" s="61"/>
      <c r="AI6123" s="61"/>
      <c r="AJ6123" s="61"/>
      <c r="AL6123" s="60"/>
    </row>
    <row r="6124" spans="1:38">
      <c r="A6124" s="1">
        <v>40821</v>
      </c>
      <c r="B6124" s="7" t="s">
        <v>66</v>
      </c>
      <c r="C6124" s="8" t="str">
        <f t="shared" ref="C6124:C6187" si="1232">IF(WEEKDAY(A6124)=1,"Sun",IF(WEEKDAY(A6124)=2,"Mon",IF(WEEKDAY(A6124)=3,"Tue",IF(WEEKDAY(A6124)=4,"Wed",IF(WEEKDAY(A6124)=5,"Thur",IF(WEEKDAY(A6124)=6,"Fri",IF(WEEKDAY(A6124)=7,"Sat")))))))</f>
        <v>Wed</v>
      </c>
      <c r="E6124" s="10">
        <v>1</v>
      </c>
      <c r="F6124" s="11">
        <v>13141.5</v>
      </c>
      <c r="G6124" s="60">
        <v>3475.4</v>
      </c>
      <c r="H6124" s="61">
        <v>6866.5</v>
      </c>
      <c r="I6124" s="60">
        <v>736.7</v>
      </c>
      <c r="J6124" s="60">
        <v>0</v>
      </c>
      <c r="K6124" s="60">
        <v>1335.3</v>
      </c>
      <c r="L6124" s="20">
        <v>0</v>
      </c>
      <c r="M6124" s="20">
        <v>0</v>
      </c>
      <c r="O6124" s="11">
        <f t="shared" si="1215"/>
        <v>25555.4</v>
      </c>
      <c r="Q6124" s="11">
        <f t="shared" si="1224"/>
        <v>1335.3</v>
      </c>
      <c r="S6124" s="11">
        <f t="shared" si="1225"/>
        <v>25555.4</v>
      </c>
      <c r="T6124" s="11">
        <f t="shared" si="1226"/>
        <v>25555.4</v>
      </c>
      <c r="U6124" s="11">
        <f t="shared" si="1227"/>
        <v>-2510.7000000000044</v>
      </c>
      <c r="V6124" s="11">
        <f t="shared" si="1228"/>
        <v>25555.4</v>
      </c>
      <c r="W6124" s="12">
        <f t="shared" si="1229"/>
        <v>1</v>
      </c>
      <c r="X6124" s="11">
        <f t="shared" si="1230"/>
        <v>0</v>
      </c>
      <c r="Y6124" s="12">
        <f t="shared" si="1231"/>
        <v>0</v>
      </c>
      <c r="AG6124" s="61"/>
      <c r="AH6124" s="61"/>
      <c r="AI6124" s="61"/>
      <c r="AJ6124" s="61"/>
      <c r="AL6124" s="60"/>
    </row>
    <row r="6125" spans="1:38">
      <c r="A6125" s="1">
        <v>40822</v>
      </c>
      <c r="B6125" s="7" t="s">
        <v>66</v>
      </c>
      <c r="C6125" s="8" t="str">
        <f t="shared" si="1232"/>
        <v>Thur</v>
      </c>
      <c r="E6125" s="10">
        <v>4</v>
      </c>
      <c r="F6125" s="11">
        <v>14512.5</v>
      </c>
      <c r="G6125" s="60">
        <v>3794.1</v>
      </c>
      <c r="H6125" s="61">
        <v>7128.8</v>
      </c>
      <c r="I6125" s="60">
        <v>719.6</v>
      </c>
      <c r="J6125" s="60">
        <v>0</v>
      </c>
      <c r="K6125" s="60">
        <v>1346.1</v>
      </c>
      <c r="L6125" s="20">
        <v>0</v>
      </c>
      <c r="M6125" s="20">
        <v>0</v>
      </c>
      <c r="O6125" s="11">
        <f t="shared" si="1215"/>
        <v>27501.099999999995</v>
      </c>
      <c r="Q6125" s="11">
        <f t="shared" si="1224"/>
        <v>1346.1</v>
      </c>
      <c r="S6125" s="11">
        <f t="shared" si="1225"/>
        <v>27501.099999999995</v>
      </c>
      <c r="T6125" s="11">
        <f t="shared" si="1226"/>
        <v>27501.099999999995</v>
      </c>
      <c r="U6125" s="11">
        <f t="shared" si="1227"/>
        <v>1945.6999999999935</v>
      </c>
      <c r="V6125" s="11">
        <f t="shared" si="1228"/>
        <v>27501.099999999995</v>
      </c>
      <c r="W6125" s="12">
        <f t="shared" si="1229"/>
        <v>1</v>
      </c>
      <c r="X6125" s="11">
        <f t="shared" si="1230"/>
        <v>0</v>
      </c>
      <c r="Y6125" s="12">
        <f t="shared" si="1231"/>
        <v>0</v>
      </c>
      <c r="AG6125" s="61"/>
      <c r="AH6125" s="61"/>
      <c r="AI6125" s="61"/>
      <c r="AJ6125" s="61"/>
      <c r="AL6125" s="60"/>
    </row>
    <row r="6126" spans="1:38">
      <c r="A6126" s="1">
        <v>40823</v>
      </c>
      <c r="B6126" s="7" t="s">
        <v>66</v>
      </c>
      <c r="C6126" s="8" t="str">
        <f t="shared" si="1232"/>
        <v>Fri</v>
      </c>
      <c r="E6126" s="10">
        <v>4</v>
      </c>
      <c r="F6126" s="11">
        <v>13188.599999999999</v>
      </c>
      <c r="G6126" s="60">
        <v>3354</v>
      </c>
      <c r="H6126" s="61">
        <v>6594.2</v>
      </c>
      <c r="I6126" s="60">
        <v>647</v>
      </c>
      <c r="J6126" s="60">
        <v>0</v>
      </c>
      <c r="K6126" s="60">
        <v>1344</v>
      </c>
      <c r="L6126" s="20">
        <v>0</v>
      </c>
      <c r="M6126" s="20">
        <v>0</v>
      </c>
      <c r="O6126" s="11">
        <f t="shared" si="1215"/>
        <v>25127.8</v>
      </c>
      <c r="Q6126" s="11">
        <f t="shared" si="1224"/>
        <v>1344</v>
      </c>
      <c r="S6126" s="11">
        <f t="shared" si="1225"/>
        <v>25127.8</v>
      </c>
      <c r="T6126" s="11">
        <f t="shared" si="1226"/>
        <v>25127.8</v>
      </c>
      <c r="U6126" s="11">
        <f t="shared" si="1227"/>
        <v>-2373.2999999999956</v>
      </c>
      <c r="V6126" s="11">
        <f t="shared" si="1228"/>
        <v>25127.8</v>
      </c>
      <c r="W6126" s="12">
        <f t="shared" si="1229"/>
        <v>1</v>
      </c>
      <c r="X6126" s="11">
        <f t="shared" si="1230"/>
        <v>0</v>
      </c>
      <c r="Y6126" s="12">
        <f t="shared" si="1231"/>
        <v>0</v>
      </c>
      <c r="AG6126" s="61"/>
      <c r="AH6126" s="61"/>
      <c r="AI6126" s="61"/>
      <c r="AJ6126" s="61"/>
      <c r="AL6126" s="60"/>
    </row>
    <row r="6127" spans="1:38">
      <c r="A6127" s="1">
        <v>40824</v>
      </c>
      <c r="B6127" s="7" t="s">
        <v>66</v>
      </c>
      <c r="C6127" s="8" t="str">
        <f t="shared" si="1232"/>
        <v>Sat</v>
      </c>
      <c r="E6127" s="10">
        <v>3</v>
      </c>
      <c r="F6127" s="11">
        <v>12821.199999999999</v>
      </c>
      <c r="G6127" s="60">
        <v>3094</v>
      </c>
      <c r="H6127" s="61">
        <v>6384.8</v>
      </c>
      <c r="I6127" s="60">
        <v>654.70000000000005</v>
      </c>
      <c r="J6127" s="60">
        <v>0</v>
      </c>
      <c r="K6127" s="60">
        <v>1324.8</v>
      </c>
      <c r="L6127" s="20">
        <v>0</v>
      </c>
      <c r="M6127" s="20">
        <v>0</v>
      </c>
      <c r="O6127" s="11">
        <f t="shared" si="1215"/>
        <v>24279.5</v>
      </c>
      <c r="Q6127" s="11">
        <f t="shared" si="1224"/>
        <v>1324.8</v>
      </c>
      <c r="S6127" s="11">
        <f t="shared" si="1225"/>
        <v>24279.5</v>
      </c>
      <c r="T6127" s="11">
        <f t="shared" si="1226"/>
        <v>24279.5</v>
      </c>
      <c r="U6127" s="11">
        <f t="shared" si="1227"/>
        <v>-848.29999999999927</v>
      </c>
      <c r="V6127" s="11">
        <f t="shared" si="1228"/>
        <v>24279.5</v>
      </c>
      <c r="W6127" s="12">
        <f t="shared" si="1229"/>
        <v>1</v>
      </c>
      <c r="X6127" s="11">
        <f t="shared" si="1230"/>
        <v>0</v>
      </c>
      <c r="Y6127" s="12">
        <f t="shared" si="1231"/>
        <v>0</v>
      </c>
      <c r="AG6127" s="61"/>
      <c r="AH6127" s="61"/>
      <c r="AI6127" s="61"/>
      <c r="AJ6127" s="61"/>
      <c r="AL6127" s="60"/>
    </row>
    <row r="6128" spans="1:38">
      <c r="A6128" s="1">
        <v>40825</v>
      </c>
      <c r="B6128" s="7" t="s">
        <v>66</v>
      </c>
      <c r="C6128" s="8" t="str">
        <f t="shared" si="1232"/>
        <v>Sun</v>
      </c>
      <c r="E6128" s="10">
        <v>2</v>
      </c>
      <c r="F6128" s="11">
        <v>11853.5</v>
      </c>
      <c r="G6128" s="60">
        <v>2964</v>
      </c>
      <c r="H6128" s="61">
        <v>6402.9</v>
      </c>
      <c r="I6128" s="60">
        <v>739</v>
      </c>
      <c r="J6128" s="60">
        <v>0</v>
      </c>
      <c r="K6128" s="60">
        <v>1313.2</v>
      </c>
      <c r="L6128" s="20">
        <v>0</v>
      </c>
      <c r="M6128" s="20">
        <v>0</v>
      </c>
      <c r="O6128" s="11">
        <f t="shared" si="1215"/>
        <v>23272.600000000002</v>
      </c>
      <c r="Q6128" s="11">
        <f t="shared" si="1224"/>
        <v>1313.2</v>
      </c>
      <c r="S6128" s="11">
        <f t="shared" si="1225"/>
        <v>23272.600000000002</v>
      </c>
      <c r="T6128" s="11">
        <f t="shared" si="1226"/>
        <v>23272.600000000002</v>
      </c>
      <c r="U6128" s="11">
        <f t="shared" si="1227"/>
        <v>-1006.8999999999978</v>
      </c>
      <c r="V6128" s="11">
        <f t="shared" si="1228"/>
        <v>23272.600000000002</v>
      </c>
      <c r="W6128" s="12">
        <f t="shared" si="1229"/>
        <v>1</v>
      </c>
      <c r="X6128" s="11">
        <f t="shared" si="1230"/>
        <v>0</v>
      </c>
      <c r="Y6128" s="12">
        <f t="shared" si="1231"/>
        <v>0</v>
      </c>
      <c r="AG6128" s="61"/>
      <c r="AH6128" s="61"/>
      <c r="AI6128" s="61"/>
      <c r="AJ6128" s="61"/>
      <c r="AL6128" s="60"/>
    </row>
    <row r="6129" spans="1:38">
      <c r="A6129" s="1">
        <v>40826</v>
      </c>
      <c r="B6129" s="7" t="s">
        <v>66</v>
      </c>
      <c r="C6129" s="8" t="str">
        <f t="shared" si="1232"/>
        <v>Mon</v>
      </c>
      <c r="E6129" s="10">
        <v>0</v>
      </c>
      <c r="F6129" s="11">
        <v>11541.8</v>
      </c>
      <c r="G6129" s="60">
        <v>3079.3</v>
      </c>
      <c r="H6129" s="61">
        <v>6648.2</v>
      </c>
      <c r="I6129" s="60">
        <v>700.2</v>
      </c>
      <c r="J6129" s="60">
        <v>0</v>
      </c>
      <c r="K6129" s="60">
        <v>1301.7</v>
      </c>
      <c r="L6129" s="20">
        <v>0</v>
      </c>
      <c r="M6129" s="20">
        <v>0</v>
      </c>
      <c r="O6129" s="11">
        <f t="shared" si="1215"/>
        <v>23271.200000000001</v>
      </c>
      <c r="Q6129" s="11">
        <f t="shared" si="1224"/>
        <v>1301.7</v>
      </c>
      <c r="S6129" s="11">
        <f t="shared" si="1225"/>
        <v>23271.200000000001</v>
      </c>
      <c r="T6129" s="11">
        <f t="shared" si="1226"/>
        <v>23271.200000000001</v>
      </c>
      <c r="U6129" s="11">
        <f t="shared" si="1227"/>
        <v>-1.4000000000014552</v>
      </c>
      <c r="V6129" s="11">
        <f t="shared" si="1228"/>
        <v>23271.200000000001</v>
      </c>
      <c r="W6129" s="12">
        <f t="shared" si="1229"/>
        <v>1</v>
      </c>
      <c r="X6129" s="11">
        <f t="shared" si="1230"/>
        <v>0</v>
      </c>
      <c r="Y6129" s="12">
        <f t="shared" si="1231"/>
        <v>0</v>
      </c>
      <c r="AG6129" s="61"/>
      <c r="AH6129" s="61"/>
      <c r="AI6129" s="61"/>
      <c r="AJ6129" s="61"/>
      <c r="AL6129" s="60"/>
    </row>
    <row r="6130" spans="1:38">
      <c r="A6130" s="1">
        <v>40827</v>
      </c>
      <c r="B6130" s="7" t="s">
        <v>66</v>
      </c>
      <c r="C6130" s="8" t="str">
        <f t="shared" si="1232"/>
        <v>Tue</v>
      </c>
      <c r="E6130" s="10">
        <v>0</v>
      </c>
      <c r="F6130" s="11">
        <v>11321</v>
      </c>
      <c r="G6130" s="60">
        <v>3081.4</v>
      </c>
      <c r="H6130" s="61">
        <v>6762.7</v>
      </c>
      <c r="I6130" s="60">
        <v>745.5</v>
      </c>
      <c r="J6130" s="60">
        <v>0</v>
      </c>
      <c r="K6130" s="60">
        <v>1330</v>
      </c>
      <c r="L6130" s="20">
        <v>0</v>
      </c>
      <c r="M6130" s="20">
        <v>0</v>
      </c>
      <c r="O6130" s="11">
        <f t="shared" si="1215"/>
        <v>23240.6</v>
      </c>
      <c r="Q6130" s="11">
        <f t="shared" si="1224"/>
        <v>1330</v>
      </c>
      <c r="S6130" s="11">
        <f t="shared" si="1225"/>
        <v>23240.6</v>
      </c>
      <c r="T6130" s="11">
        <f t="shared" si="1226"/>
        <v>23240.6</v>
      </c>
      <c r="U6130" s="11">
        <f t="shared" si="1227"/>
        <v>-30.600000000002183</v>
      </c>
      <c r="V6130" s="11">
        <f t="shared" si="1228"/>
        <v>23240.6</v>
      </c>
      <c r="W6130" s="12">
        <f t="shared" si="1229"/>
        <v>1</v>
      </c>
      <c r="X6130" s="11">
        <f t="shared" si="1230"/>
        <v>0</v>
      </c>
      <c r="Y6130" s="12">
        <f t="shared" si="1231"/>
        <v>0</v>
      </c>
      <c r="AG6130" s="61"/>
      <c r="AH6130" s="61"/>
      <c r="AI6130" s="61"/>
      <c r="AJ6130" s="61"/>
      <c r="AL6130" s="60"/>
    </row>
    <row r="6131" spans="1:38">
      <c r="A6131" s="1">
        <v>40828</v>
      </c>
      <c r="B6131" s="7" t="s">
        <v>66</v>
      </c>
      <c r="C6131" s="8" t="str">
        <f t="shared" si="1232"/>
        <v>Wed</v>
      </c>
      <c r="E6131" s="10">
        <v>0</v>
      </c>
      <c r="F6131" s="11">
        <v>10399.299999999999</v>
      </c>
      <c r="G6131" s="60">
        <v>2741.3</v>
      </c>
      <c r="H6131" s="61">
        <v>6191.1</v>
      </c>
      <c r="I6131" s="60">
        <v>740</v>
      </c>
      <c r="J6131" s="60">
        <v>0</v>
      </c>
      <c r="K6131" s="60">
        <v>3343.8</v>
      </c>
      <c r="L6131" s="20">
        <v>0</v>
      </c>
      <c r="M6131" s="20">
        <v>0</v>
      </c>
      <c r="O6131" s="11">
        <f t="shared" si="1215"/>
        <v>23415.499999999996</v>
      </c>
      <c r="Q6131" s="11">
        <f t="shared" si="1224"/>
        <v>3343.8</v>
      </c>
      <c r="S6131" s="11">
        <f t="shared" si="1225"/>
        <v>23415.499999999996</v>
      </c>
      <c r="T6131" s="11">
        <f t="shared" si="1226"/>
        <v>23415.499999999996</v>
      </c>
      <c r="U6131" s="11">
        <f t="shared" si="1227"/>
        <v>174.89999999999782</v>
      </c>
      <c r="V6131" s="11">
        <f t="shared" si="1228"/>
        <v>23415.499999999996</v>
      </c>
      <c r="W6131" s="12">
        <f t="shared" si="1229"/>
        <v>1</v>
      </c>
      <c r="X6131" s="11">
        <f t="shared" si="1230"/>
        <v>0</v>
      </c>
      <c r="Y6131" s="12">
        <f t="shared" si="1231"/>
        <v>0</v>
      </c>
      <c r="AG6131" s="61"/>
      <c r="AH6131" s="61"/>
      <c r="AI6131" s="61"/>
      <c r="AJ6131" s="61"/>
      <c r="AL6131" s="60"/>
    </row>
    <row r="6132" spans="1:38">
      <c r="A6132" s="1">
        <v>40829</v>
      </c>
      <c r="B6132" s="7" t="s">
        <v>66</v>
      </c>
      <c r="C6132" s="8" t="str">
        <f t="shared" si="1232"/>
        <v>Thur</v>
      </c>
      <c r="E6132" s="10">
        <v>0</v>
      </c>
      <c r="F6132" s="11">
        <v>9843.1</v>
      </c>
      <c r="G6132" s="60">
        <v>2696.6</v>
      </c>
      <c r="H6132" s="61">
        <v>6375.8</v>
      </c>
      <c r="I6132" s="60">
        <v>719.8</v>
      </c>
      <c r="J6132" s="60">
        <v>0</v>
      </c>
      <c r="K6132" s="60">
        <v>3070.2</v>
      </c>
      <c r="L6132" s="20">
        <v>0</v>
      </c>
      <c r="M6132" s="20">
        <v>0</v>
      </c>
      <c r="O6132" s="11">
        <f t="shared" si="1215"/>
        <v>22705.5</v>
      </c>
      <c r="Q6132" s="11">
        <f t="shared" si="1224"/>
        <v>3070.2</v>
      </c>
      <c r="S6132" s="11">
        <f t="shared" si="1225"/>
        <v>22705.5</v>
      </c>
      <c r="T6132" s="11">
        <f t="shared" si="1226"/>
        <v>22705.5</v>
      </c>
      <c r="U6132" s="11">
        <f t="shared" si="1227"/>
        <v>-709.99999999999636</v>
      </c>
      <c r="V6132" s="11">
        <f t="shared" si="1228"/>
        <v>22705.5</v>
      </c>
      <c r="W6132" s="12">
        <f t="shared" si="1229"/>
        <v>1</v>
      </c>
      <c r="X6132" s="11">
        <f t="shared" si="1230"/>
        <v>0</v>
      </c>
      <c r="Y6132" s="12">
        <f t="shared" si="1231"/>
        <v>0</v>
      </c>
      <c r="AG6132" s="61"/>
      <c r="AH6132" s="61"/>
      <c r="AI6132" s="61"/>
      <c r="AJ6132" s="61"/>
      <c r="AL6132" s="60"/>
    </row>
    <row r="6133" spans="1:38">
      <c r="A6133" s="1">
        <v>40830</v>
      </c>
      <c r="B6133" s="7" t="s">
        <v>66</v>
      </c>
      <c r="C6133" s="8" t="str">
        <f t="shared" si="1232"/>
        <v>Fri</v>
      </c>
      <c r="E6133" s="10">
        <v>2</v>
      </c>
      <c r="F6133" s="11">
        <v>12032.800000000001</v>
      </c>
      <c r="G6133" s="60">
        <v>3121.4</v>
      </c>
      <c r="H6133" s="61">
        <v>6943.5</v>
      </c>
      <c r="I6133" s="60">
        <v>698.4</v>
      </c>
      <c r="J6133" s="60">
        <v>0</v>
      </c>
      <c r="K6133" s="60">
        <v>2755.2</v>
      </c>
      <c r="L6133" s="20">
        <v>0</v>
      </c>
      <c r="M6133" s="20">
        <v>0</v>
      </c>
      <c r="O6133" s="11">
        <f t="shared" si="1215"/>
        <v>25551.300000000003</v>
      </c>
      <c r="Q6133" s="11">
        <f t="shared" si="1224"/>
        <v>2755.2</v>
      </c>
      <c r="S6133" s="11">
        <f t="shared" si="1225"/>
        <v>25551.300000000003</v>
      </c>
      <c r="T6133" s="11">
        <f t="shared" si="1226"/>
        <v>25551.300000000003</v>
      </c>
      <c r="U6133" s="11">
        <f t="shared" si="1227"/>
        <v>2845.8000000000029</v>
      </c>
      <c r="V6133" s="11">
        <f t="shared" si="1228"/>
        <v>25551.300000000003</v>
      </c>
      <c r="W6133" s="12">
        <f t="shared" si="1229"/>
        <v>1</v>
      </c>
      <c r="X6133" s="11">
        <f t="shared" si="1230"/>
        <v>0</v>
      </c>
      <c r="Y6133" s="12">
        <f t="shared" si="1231"/>
        <v>0</v>
      </c>
      <c r="AG6133" s="61"/>
      <c r="AH6133" s="61"/>
      <c r="AI6133" s="61"/>
      <c r="AJ6133" s="61"/>
      <c r="AL6133" s="60"/>
    </row>
    <row r="6134" spans="1:38">
      <c r="A6134" s="1">
        <v>40831</v>
      </c>
      <c r="B6134" s="7" t="s">
        <v>66</v>
      </c>
      <c r="C6134" s="8" t="str">
        <f t="shared" si="1232"/>
        <v>Sat</v>
      </c>
      <c r="E6134" s="10">
        <v>2</v>
      </c>
      <c r="F6134" s="11">
        <v>13328.1</v>
      </c>
      <c r="G6134" s="60">
        <v>3212.3</v>
      </c>
      <c r="H6134" s="61">
        <v>6607.2</v>
      </c>
      <c r="I6134" s="60">
        <v>686</v>
      </c>
      <c r="J6134" s="60">
        <v>0</v>
      </c>
      <c r="K6134" s="60">
        <v>2768.3</v>
      </c>
      <c r="L6134" s="20">
        <v>0</v>
      </c>
      <c r="M6134" s="20">
        <v>0</v>
      </c>
      <c r="O6134" s="11">
        <f t="shared" si="1215"/>
        <v>26601.9</v>
      </c>
      <c r="Q6134" s="11">
        <f t="shared" si="1224"/>
        <v>2768.3</v>
      </c>
      <c r="S6134" s="11">
        <f t="shared" si="1225"/>
        <v>26601.9</v>
      </c>
      <c r="T6134" s="11">
        <f t="shared" si="1226"/>
        <v>26601.9</v>
      </c>
      <c r="U6134" s="11">
        <f t="shared" si="1227"/>
        <v>1050.5999999999985</v>
      </c>
      <c r="V6134" s="11">
        <f t="shared" si="1228"/>
        <v>26601.9</v>
      </c>
      <c r="W6134" s="12">
        <f t="shared" si="1229"/>
        <v>1</v>
      </c>
      <c r="X6134" s="11">
        <f t="shared" si="1230"/>
        <v>0</v>
      </c>
      <c r="Y6134" s="12">
        <f t="shared" si="1231"/>
        <v>0</v>
      </c>
      <c r="AG6134" s="61"/>
      <c r="AH6134" s="61"/>
      <c r="AI6134" s="61"/>
      <c r="AJ6134" s="61"/>
      <c r="AL6134" s="60"/>
    </row>
    <row r="6135" spans="1:38">
      <c r="A6135" s="1">
        <v>40832</v>
      </c>
      <c r="B6135" s="7" t="s">
        <v>66</v>
      </c>
      <c r="C6135" s="8" t="str">
        <f t="shared" si="1232"/>
        <v>Sun</v>
      </c>
      <c r="E6135" s="10">
        <v>7</v>
      </c>
      <c r="F6135" s="11">
        <v>11900.3</v>
      </c>
      <c r="G6135" s="60">
        <v>3056.5</v>
      </c>
      <c r="H6135" s="61">
        <v>6317.5</v>
      </c>
      <c r="I6135" s="60">
        <v>680.7</v>
      </c>
      <c r="J6135" s="60">
        <v>0</v>
      </c>
      <c r="K6135" s="60">
        <v>2383.8000000000002</v>
      </c>
      <c r="L6135" s="20">
        <v>0</v>
      </c>
      <c r="M6135" s="20">
        <v>0</v>
      </c>
      <c r="O6135" s="11">
        <f t="shared" si="1215"/>
        <v>24338.799999999999</v>
      </c>
      <c r="Q6135" s="11">
        <f t="shared" si="1224"/>
        <v>2383.8000000000002</v>
      </c>
      <c r="S6135" s="11">
        <f t="shared" si="1225"/>
        <v>24338.799999999999</v>
      </c>
      <c r="T6135" s="11">
        <f t="shared" si="1226"/>
        <v>24338.799999999999</v>
      </c>
      <c r="U6135" s="11">
        <f t="shared" si="1227"/>
        <v>-2263.1000000000022</v>
      </c>
      <c r="V6135" s="11">
        <f t="shared" si="1228"/>
        <v>24338.799999999999</v>
      </c>
      <c r="W6135" s="12">
        <f t="shared" si="1229"/>
        <v>1</v>
      </c>
      <c r="X6135" s="11">
        <f t="shared" si="1230"/>
        <v>0</v>
      </c>
      <c r="Y6135" s="12">
        <f t="shared" si="1231"/>
        <v>0</v>
      </c>
      <c r="AG6135" s="61"/>
      <c r="AH6135" s="61"/>
      <c r="AI6135" s="61"/>
      <c r="AJ6135" s="61"/>
      <c r="AL6135" s="60"/>
    </row>
    <row r="6136" spans="1:38">
      <c r="A6136" s="1">
        <v>40833</v>
      </c>
      <c r="B6136" s="7" t="s">
        <v>66</v>
      </c>
      <c r="C6136" s="8" t="str">
        <f t="shared" si="1232"/>
        <v>Mon</v>
      </c>
      <c r="E6136" s="10">
        <v>0</v>
      </c>
      <c r="F6136" s="11">
        <v>11342.8</v>
      </c>
      <c r="G6136" s="60">
        <v>3118.9</v>
      </c>
      <c r="H6136" s="61">
        <v>6707.3</v>
      </c>
      <c r="I6136" s="60">
        <v>708.1</v>
      </c>
      <c r="J6136" s="60">
        <v>0</v>
      </c>
      <c r="K6136" s="60">
        <v>2847.2</v>
      </c>
      <c r="L6136" s="20">
        <v>0</v>
      </c>
      <c r="M6136" s="20">
        <v>0</v>
      </c>
      <c r="O6136" s="11">
        <f t="shared" si="1215"/>
        <v>24724.3</v>
      </c>
      <c r="Q6136" s="11">
        <f t="shared" si="1224"/>
        <v>2847.2</v>
      </c>
      <c r="S6136" s="11">
        <f t="shared" si="1225"/>
        <v>24724.3</v>
      </c>
      <c r="T6136" s="11">
        <f t="shared" si="1226"/>
        <v>24724.3</v>
      </c>
      <c r="U6136" s="11">
        <f t="shared" si="1227"/>
        <v>385.5</v>
      </c>
      <c r="V6136" s="11">
        <f t="shared" si="1228"/>
        <v>24724.3</v>
      </c>
      <c r="W6136" s="12">
        <f t="shared" si="1229"/>
        <v>1</v>
      </c>
      <c r="X6136" s="11">
        <f t="shared" si="1230"/>
        <v>0</v>
      </c>
      <c r="Y6136" s="12">
        <f t="shared" si="1231"/>
        <v>0</v>
      </c>
      <c r="AG6136" s="61"/>
      <c r="AH6136" s="61"/>
      <c r="AI6136" s="61"/>
      <c r="AJ6136" s="61"/>
      <c r="AL6136" s="60"/>
    </row>
    <row r="6137" spans="1:38">
      <c r="A6137" s="1">
        <v>40834</v>
      </c>
      <c r="B6137" s="7" t="s">
        <v>66</v>
      </c>
      <c r="C6137" s="8" t="str">
        <f t="shared" si="1232"/>
        <v>Tue</v>
      </c>
      <c r="E6137" s="10">
        <v>0</v>
      </c>
      <c r="F6137" s="11">
        <v>10814.8</v>
      </c>
      <c r="G6137" s="60">
        <v>2991.2</v>
      </c>
      <c r="H6137" s="61">
        <v>6552.2</v>
      </c>
      <c r="I6137" s="60">
        <v>739.6</v>
      </c>
      <c r="J6137" s="60">
        <v>0</v>
      </c>
      <c r="K6137" s="60">
        <v>2563.6</v>
      </c>
      <c r="L6137" s="20">
        <v>0</v>
      </c>
      <c r="M6137" s="20">
        <v>0</v>
      </c>
      <c r="O6137" s="11">
        <f t="shared" si="1215"/>
        <v>23661.399999999998</v>
      </c>
      <c r="Q6137" s="11">
        <f t="shared" si="1224"/>
        <v>2563.6</v>
      </c>
      <c r="S6137" s="11">
        <f t="shared" si="1225"/>
        <v>23661.399999999998</v>
      </c>
      <c r="T6137" s="11">
        <f t="shared" si="1226"/>
        <v>23661.399999999998</v>
      </c>
      <c r="U6137" s="11">
        <f t="shared" si="1227"/>
        <v>-1062.9000000000015</v>
      </c>
      <c r="V6137" s="11">
        <f t="shared" si="1228"/>
        <v>23661.399999999998</v>
      </c>
      <c r="W6137" s="12">
        <f t="shared" si="1229"/>
        <v>1</v>
      </c>
      <c r="X6137" s="11">
        <f t="shared" si="1230"/>
        <v>0</v>
      </c>
      <c r="Y6137" s="12">
        <f t="shared" si="1231"/>
        <v>0</v>
      </c>
      <c r="AG6137" s="61"/>
      <c r="AH6137" s="61"/>
      <c r="AI6137" s="61"/>
      <c r="AJ6137" s="61"/>
      <c r="AL6137" s="60"/>
    </row>
    <row r="6138" spans="1:38">
      <c r="A6138" s="1">
        <v>40835</v>
      </c>
      <c r="B6138" s="7" t="s">
        <v>66</v>
      </c>
      <c r="C6138" s="8" t="str">
        <f t="shared" si="1232"/>
        <v>Wed</v>
      </c>
      <c r="E6138" s="10">
        <v>0</v>
      </c>
      <c r="F6138" s="11">
        <v>12647.3</v>
      </c>
      <c r="G6138" s="60">
        <v>3428.3</v>
      </c>
      <c r="H6138" s="61">
        <v>7137</v>
      </c>
      <c r="I6138" s="60">
        <v>723.6</v>
      </c>
      <c r="J6138" s="60">
        <v>0</v>
      </c>
      <c r="K6138" s="60">
        <v>2155</v>
      </c>
      <c r="L6138" s="20">
        <v>0</v>
      </c>
      <c r="M6138" s="20">
        <v>0</v>
      </c>
      <c r="O6138" s="11">
        <f t="shared" si="1215"/>
        <v>26091.199999999997</v>
      </c>
      <c r="Q6138" s="11">
        <f t="shared" si="1224"/>
        <v>2155</v>
      </c>
      <c r="S6138" s="11">
        <f t="shared" si="1225"/>
        <v>26091.199999999997</v>
      </c>
      <c r="T6138" s="11">
        <f t="shared" si="1226"/>
        <v>26091.199999999997</v>
      </c>
      <c r="U6138" s="11">
        <f t="shared" si="1227"/>
        <v>2429.7999999999993</v>
      </c>
      <c r="V6138" s="11">
        <f t="shared" si="1228"/>
        <v>26091.199999999997</v>
      </c>
      <c r="W6138" s="12">
        <f t="shared" si="1229"/>
        <v>1</v>
      </c>
      <c r="X6138" s="11">
        <f t="shared" si="1230"/>
        <v>0</v>
      </c>
      <c r="Y6138" s="12">
        <f t="shared" si="1231"/>
        <v>0</v>
      </c>
      <c r="AG6138" s="61"/>
      <c r="AH6138" s="61"/>
      <c r="AI6138" s="61"/>
      <c r="AJ6138" s="61"/>
      <c r="AL6138" s="60"/>
    </row>
    <row r="6139" spans="1:38">
      <c r="A6139" s="1">
        <v>40836</v>
      </c>
      <c r="B6139" s="7" t="s">
        <v>66</v>
      </c>
      <c r="C6139" s="8" t="str">
        <f t="shared" si="1232"/>
        <v>Thur</v>
      </c>
      <c r="E6139" s="10">
        <v>8</v>
      </c>
      <c r="F6139" s="11">
        <v>20219.900000000001</v>
      </c>
      <c r="G6139" s="60">
        <v>4699.6000000000004</v>
      </c>
      <c r="H6139" s="61">
        <v>8579.7000000000007</v>
      </c>
      <c r="I6139" s="60">
        <v>767.2</v>
      </c>
      <c r="J6139" s="60">
        <v>0</v>
      </c>
      <c r="K6139" s="60">
        <v>15845.8</v>
      </c>
      <c r="L6139" s="20">
        <v>0</v>
      </c>
      <c r="M6139" s="20">
        <v>0</v>
      </c>
      <c r="O6139" s="11">
        <f t="shared" si="1215"/>
        <v>50112.2</v>
      </c>
      <c r="P6139" s="11">
        <v>13334</v>
      </c>
      <c r="Q6139" s="11">
        <f t="shared" si="1224"/>
        <v>2511.7999999999993</v>
      </c>
      <c r="S6139" s="11">
        <f t="shared" si="1225"/>
        <v>36778.199999999997</v>
      </c>
      <c r="T6139" s="11">
        <f t="shared" si="1226"/>
        <v>36778.199999999997</v>
      </c>
      <c r="U6139" s="11">
        <f t="shared" si="1227"/>
        <v>10687</v>
      </c>
      <c r="V6139" s="11">
        <f t="shared" si="1228"/>
        <v>36778.199999999997</v>
      </c>
      <c r="W6139" s="12">
        <f t="shared" si="1229"/>
        <v>1</v>
      </c>
      <c r="X6139" s="11">
        <f t="shared" si="1230"/>
        <v>0</v>
      </c>
      <c r="Y6139" s="12">
        <f t="shared" si="1231"/>
        <v>0</v>
      </c>
      <c r="AG6139" s="61"/>
      <c r="AH6139" s="61"/>
      <c r="AI6139" s="61"/>
      <c r="AJ6139" s="61"/>
      <c r="AL6139" s="60"/>
    </row>
    <row r="6140" spans="1:38">
      <c r="A6140" s="1">
        <v>40837</v>
      </c>
      <c r="B6140" s="7" t="s">
        <v>66</v>
      </c>
      <c r="C6140" s="8" t="str">
        <f t="shared" si="1232"/>
        <v>Fri</v>
      </c>
      <c r="E6140" s="10">
        <v>9</v>
      </c>
      <c r="F6140" s="11">
        <v>17346.199999999997</v>
      </c>
      <c r="G6140" s="60">
        <v>3966.6</v>
      </c>
      <c r="H6140" s="61">
        <v>7491.4</v>
      </c>
      <c r="I6140" s="60">
        <v>669</v>
      </c>
      <c r="J6140" s="60">
        <v>0</v>
      </c>
      <c r="K6140" s="11">
        <v>56232.1</v>
      </c>
      <c r="L6140" s="20">
        <v>0</v>
      </c>
      <c r="M6140" s="20">
        <v>0</v>
      </c>
      <c r="O6140" s="11">
        <f t="shared" si="1215"/>
        <v>85705.299999999988</v>
      </c>
      <c r="P6140" s="11">
        <v>54451</v>
      </c>
      <c r="Q6140" s="11">
        <f t="shared" si="1224"/>
        <v>1781.0999999999985</v>
      </c>
      <c r="S6140" s="11">
        <f t="shared" si="1225"/>
        <v>31254.299999999988</v>
      </c>
      <c r="T6140" s="11">
        <f t="shared" si="1226"/>
        <v>31254.299999999988</v>
      </c>
      <c r="U6140" s="11">
        <f t="shared" si="1227"/>
        <v>-5523.9000000000087</v>
      </c>
      <c r="V6140" s="11">
        <f t="shared" si="1228"/>
        <v>31254.299999999988</v>
      </c>
      <c r="W6140" s="12">
        <f t="shared" si="1229"/>
        <v>1</v>
      </c>
      <c r="X6140" s="11">
        <f t="shared" si="1230"/>
        <v>0</v>
      </c>
      <c r="Y6140" s="12">
        <f t="shared" si="1231"/>
        <v>0</v>
      </c>
      <c r="AG6140" s="61"/>
      <c r="AH6140" s="61"/>
      <c r="AI6140" s="61"/>
      <c r="AJ6140" s="61"/>
      <c r="AL6140" s="60"/>
    </row>
    <row r="6141" spans="1:38">
      <c r="A6141" s="1">
        <v>40838</v>
      </c>
      <c r="B6141" s="7" t="s">
        <v>66</v>
      </c>
      <c r="C6141" s="8" t="str">
        <f t="shared" si="1232"/>
        <v>Sat</v>
      </c>
      <c r="E6141" s="10">
        <v>10</v>
      </c>
      <c r="F6141" s="11">
        <v>20190.800000000003</v>
      </c>
      <c r="G6141" s="60">
        <v>4226.8999999999996</v>
      </c>
      <c r="H6141" s="61">
        <v>7752.2</v>
      </c>
      <c r="I6141" s="60">
        <v>727.9</v>
      </c>
      <c r="J6141" s="60">
        <v>0</v>
      </c>
      <c r="K6141" s="11">
        <v>57434.1</v>
      </c>
      <c r="L6141" s="20">
        <v>0</v>
      </c>
      <c r="M6141" s="20">
        <v>0</v>
      </c>
      <c r="O6141" s="11">
        <f t="shared" si="1215"/>
        <v>90331.9</v>
      </c>
      <c r="P6141" s="11">
        <v>55311</v>
      </c>
      <c r="Q6141" s="11">
        <f t="shared" si="1224"/>
        <v>2123.0999999999985</v>
      </c>
      <c r="S6141" s="11">
        <f t="shared" si="1225"/>
        <v>35020.899999999994</v>
      </c>
      <c r="T6141" s="11">
        <f t="shared" si="1226"/>
        <v>35020.899999999994</v>
      </c>
      <c r="U6141" s="11">
        <f t="shared" si="1227"/>
        <v>3766.6000000000058</v>
      </c>
      <c r="V6141" s="11">
        <f t="shared" si="1228"/>
        <v>35020.899999999994</v>
      </c>
      <c r="W6141" s="12">
        <f t="shared" si="1229"/>
        <v>1</v>
      </c>
      <c r="X6141" s="11">
        <f t="shared" si="1230"/>
        <v>0</v>
      </c>
      <c r="Y6141" s="12">
        <f t="shared" si="1231"/>
        <v>0</v>
      </c>
      <c r="AG6141" s="61"/>
      <c r="AH6141" s="61"/>
      <c r="AI6141" s="61"/>
      <c r="AJ6141" s="61"/>
      <c r="AL6141" s="60"/>
    </row>
    <row r="6142" spans="1:38">
      <c r="A6142" s="1">
        <v>40839</v>
      </c>
      <c r="B6142" s="7" t="s">
        <v>66</v>
      </c>
      <c r="C6142" s="8" t="str">
        <f t="shared" si="1232"/>
        <v>Sun</v>
      </c>
      <c r="E6142" s="10">
        <v>11</v>
      </c>
      <c r="F6142" s="11">
        <v>19475.800000000003</v>
      </c>
      <c r="G6142" s="60">
        <v>4328.1000000000004</v>
      </c>
      <c r="H6142" s="61">
        <v>7839.1</v>
      </c>
      <c r="I6142" s="60">
        <v>711.6</v>
      </c>
      <c r="J6142" s="60">
        <v>0</v>
      </c>
      <c r="K6142" s="11">
        <v>55829.599999999999</v>
      </c>
      <c r="L6142" s="20">
        <v>0</v>
      </c>
      <c r="M6142" s="20">
        <v>0</v>
      </c>
      <c r="O6142" s="11">
        <f t="shared" si="1215"/>
        <v>88184.2</v>
      </c>
      <c r="P6142" s="11">
        <v>53855</v>
      </c>
      <c r="Q6142" s="11">
        <f t="shared" si="1224"/>
        <v>1974.5999999999985</v>
      </c>
      <c r="S6142" s="11">
        <f t="shared" si="1225"/>
        <v>34329.199999999997</v>
      </c>
      <c r="T6142" s="11">
        <f t="shared" si="1226"/>
        <v>34329.199999999997</v>
      </c>
      <c r="U6142" s="11">
        <f t="shared" si="1227"/>
        <v>-691.69999999999709</v>
      </c>
      <c r="V6142" s="11">
        <f t="shared" si="1228"/>
        <v>34329.199999999997</v>
      </c>
      <c r="W6142" s="12">
        <f t="shared" si="1229"/>
        <v>1</v>
      </c>
      <c r="X6142" s="11">
        <f t="shared" si="1230"/>
        <v>0</v>
      </c>
      <c r="Y6142" s="12">
        <f t="shared" si="1231"/>
        <v>0</v>
      </c>
      <c r="AG6142" s="61"/>
      <c r="AH6142" s="61"/>
      <c r="AI6142" s="61"/>
      <c r="AJ6142" s="61"/>
      <c r="AL6142" s="60"/>
    </row>
    <row r="6143" spans="1:38">
      <c r="A6143" s="1">
        <v>40840</v>
      </c>
      <c r="B6143" s="7" t="s">
        <v>66</v>
      </c>
      <c r="C6143" s="8" t="str">
        <f t="shared" si="1232"/>
        <v>Mon</v>
      </c>
      <c r="E6143" s="10">
        <v>8</v>
      </c>
      <c r="F6143" s="11">
        <v>18326.7</v>
      </c>
      <c r="G6143" s="60">
        <v>4243.1000000000004</v>
      </c>
      <c r="H6143" s="61">
        <v>7834.8</v>
      </c>
      <c r="I6143" s="60">
        <v>717.5</v>
      </c>
      <c r="J6143" s="60">
        <v>0</v>
      </c>
      <c r="K6143" s="11">
        <v>24621.200000000001</v>
      </c>
      <c r="L6143" s="20">
        <v>0</v>
      </c>
      <c r="M6143" s="20">
        <v>0</v>
      </c>
      <c r="O6143" s="11">
        <f t="shared" si="1215"/>
        <v>55743.3</v>
      </c>
      <c r="P6143" s="11">
        <v>22288</v>
      </c>
      <c r="Q6143" s="11">
        <f t="shared" si="1224"/>
        <v>2333.2000000000007</v>
      </c>
      <c r="S6143" s="11">
        <f t="shared" si="1225"/>
        <v>33455.300000000003</v>
      </c>
      <c r="T6143" s="11">
        <f t="shared" si="1226"/>
        <v>33455.300000000003</v>
      </c>
      <c r="U6143" s="11">
        <f t="shared" si="1227"/>
        <v>-873.89999999999418</v>
      </c>
      <c r="V6143" s="11">
        <f t="shared" si="1228"/>
        <v>33455.300000000003</v>
      </c>
      <c r="W6143" s="12">
        <f t="shared" si="1229"/>
        <v>1</v>
      </c>
      <c r="X6143" s="11">
        <f t="shared" si="1230"/>
        <v>0</v>
      </c>
      <c r="Y6143" s="12">
        <f t="shared" si="1231"/>
        <v>0</v>
      </c>
      <c r="AG6143" s="61"/>
      <c r="AH6143" s="61"/>
      <c r="AI6143" s="61"/>
      <c r="AJ6143" s="61"/>
      <c r="AL6143" s="60"/>
    </row>
    <row r="6144" spans="1:38">
      <c r="A6144" s="1">
        <v>40841</v>
      </c>
      <c r="B6144" s="7" t="s">
        <v>66</v>
      </c>
      <c r="C6144" s="8" t="str">
        <f t="shared" si="1232"/>
        <v>Tue</v>
      </c>
      <c r="E6144" s="10">
        <v>8</v>
      </c>
      <c r="F6144" s="11">
        <v>21191.600000000002</v>
      </c>
      <c r="G6144" s="60">
        <v>4403.6000000000004</v>
      </c>
      <c r="H6144" s="61">
        <v>8060.7</v>
      </c>
      <c r="I6144" s="60">
        <v>724.8</v>
      </c>
      <c r="J6144" s="60">
        <v>0</v>
      </c>
      <c r="K6144" s="11">
        <v>459</v>
      </c>
      <c r="L6144" s="20">
        <v>0</v>
      </c>
      <c r="M6144" s="20">
        <v>0</v>
      </c>
      <c r="O6144" s="11">
        <f t="shared" si="1215"/>
        <v>34839.700000000004</v>
      </c>
      <c r="P6144" s="11">
        <v>0</v>
      </c>
      <c r="Q6144" s="11">
        <f t="shared" si="1224"/>
        <v>459</v>
      </c>
      <c r="S6144" s="11">
        <f t="shared" si="1225"/>
        <v>34839.700000000004</v>
      </c>
      <c r="T6144" s="11">
        <f t="shared" si="1226"/>
        <v>34839.700000000004</v>
      </c>
      <c r="U6144" s="11">
        <f t="shared" si="1227"/>
        <v>1384.4000000000015</v>
      </c>
      <c r="V6144" s="11">
        <f t="shared" si="1228"/>
        <v>34839.700000000004</v>
      </c>
      <c r="W6144" s="12">
        <f t="shared" si="1229"/>
        <v>1</v>
      </c>
      <c r="X6144" s="11">
        <f t="shared" si="1230"/>
        <v>0</v>
      </c>
      <c r="Y6144" s="12">
        <f t="shared" si="1231"/>
        <v>0</v>
      </c>
      <c r="AG6144" s="61"/>
      <c r="AH6144" s="61"/>
      <c r="AI6144" s="61"/>
      <c r="AJ6144" s="61"/>
      <c r="AL6144" s="60"/>
    </row>
    <row r="6145" spans="1:38">
      <c r="A6145" s="1">
        <v>40842</v>
      </c>
      <c r="B6145" s="7" t="s">
        <v>66</v>
      </c>
      <c r="C6145" s="8" t="str">
        <f t="shared" si="1232"/>
        <v>Wed</v>
      </c>
      <c r="E6145" s="10">
        <v>3</v>
      </c>
      <c r="F6145" s="11">
        <v>15830.1</v>
      </c>
      <c r="G6145" s="60">
        <v>3346.1</v>
      </c>
      <c r="H6145" s="61">
        <v>6919.5</v>
      </c>
      <c r="I6145" s="60">
        <v>712.2</v>
      </c>
      <c r="J6145" s="60">
        <v>0</v>
      </c>
      <c r="K6145" s="11">
        <v>269.10000000000002</v>
      </c>
      <c r="L6145" s="20">
        <v>0</v>
      </c>
      <c r="M6145" s="20">
        <v>0</v>
      </c>
      <c r="O6145" s="11">
        <f t="shared" si="1215"/>
        <v>27077</v>
      </c>
      <c r="P6145" s="11">
        <v>0</v>
      </c>
      <c r="Q6145" s="11">
        <f t="shared" si="1224"/>
        <v>269.10000000000002</v>
      </c>
      <c r="S6145" s="11">
        <f t="shared" si="1225"/>
        <v>27077</v>
      </c>
      <c r="T6145" s="11">
        <f t="shared" si="1226"/>
        <v>27077</v>
      </c>
      <c r="U6145" s="11">
        <f t="shared" si="1227"/>
        <v>-7762.7000000000044</v>
      </c>
      <c r="V6145" s="11">
        <f t="shared" si="1228"/>
        <v>27077</v>
      </c>
      <c r="W6145" s="12">
        <f t="shared" si="1229"/>
        <v>1</v>
      </c>
      <c r="X6145" s="11">
        <f t="shared" si="1230"/>
        <v>0</v>
      </c>
      <c r="Y6145" s="12">
        <f t="shared" si="1231"/>
        <v>0</v>
      </c>
      <c r="AG6145" s="61"/>
      <c r="AH6145" s="61"/>
      <c r="AI6145" s="61"/>
      <c r="AJ6145" s="61"/>
      <c r="AL6145" s="60"/>
    </row>
    <row r="6146" spans="1:38">
      <c r="A6146" s="1">
        <v>40843</v>
      </c>
      <c r="B6146" s="7" t="s">
        <v>66</v>
      </c>
      <c r="C6146" s="8" t="str">
        <f t="shared" si="1232"/>
        <v>Thur</v>
      </c>
      <c r="E6146" s="10">
        <v>0</v>
      </c>
      <c r="F6146" s="11">
        <v>18147.900000000001</v>
      </c>
      <c r="G6146" s="60">
        <v>3856.5</v>
      </c>
      <c r="H6146" s="61">
        <v>7532.2</v>
      </c>
      <c r="I6146" s="60">
        <v>748.6</v>
      </c>
      <c r="J6146" s="60">
        <v>0</v>
      </c>
      <c r="K6146" s="11">
        <v>339.6</v>
      </c>
      <c r="L6146" s="20">
        <v>0</v>
      </c>
      <c r="M6146" s="20">
        <v>0</v>
      </c>
      <c r="O6146" s="11">
        <f t="shared" si="1215"/>
        <v>30624.799999999999</v>
      </c>
      <c r="P6146" s="11">
        <v>0</v>
      </c>
      <c r="Q6146" s="11">
        <f t="shared" si="1224"/>
        <v>339.6</v>
      </c>
      <c r="S6146" s="11">
        <f t="shared" si="1225"/>
        <v>30624.799999999999</v>
      </c>
      <c r="T6146" s="11">
        <f t="shared" si="1226"/>
        <v>30624.799999999999</v>
      </c>
      <c r="U6146" s="11">
        <f t="shared" si="1227"/>
        <v>3547.7999999999993</v>
      </c>
      <c r="V6146" s="11">
        <f t="shared" si="1228"/>
        <v>30624.799999999999</v>
      </c>
      <c r="W6146" s="12">
        <f t="shared" si="1229"/>
        <v>1</v>
      </c>
      <c r="X6146" s="11">
        <f t="shared" si="1230"/>
        <v>0</v>
      </c>
      <c r="Y6146" s="12">
        <f t="shared" si="1231"/>
        <v>0</v>
      </c>
      <c r="AG6146" s="61"/>
      <c r="AH6146" s="61"/>
      <c r="AI6146" s="61"/>
      <c r="AJ6146" s="61"/>
      <c r="AL6146" s="60"/>
    </row>
    <row r="6147" spans="1:38">
      <c r="A6147" s="1">
        <v>40844</v>
      </c>
      <c r="B6147" s="7" t="s">
        <v>66</v>
      </c>
      <c r="C6147" s="8" t="str">
        <f t="shared" si="1232"/>
        <v>Fri</v>
      </c>
      <c r="E6147" s="10">
        <v>17</v>
      </c>
      <c r="F6147" s="11">
        <v>37694.1</v>
      </c>
      <c r="G6147" s="60">
        <v>5944.7</v>
      </c>
      <c r="H6147" s="61">
        <v>10374.299999999999</v>
      </c>
      <c r="I6147" s="60">
        <v>967.6</v>
      </c>
      <c r="J6147" s="60">
        <v>0</v>
      </c>
      <c r="K6147" s="11">
        <v>1771.8</v>
      </c>
      <c r="L6147" s="20">
        <v>0</v>
      </c>
      <c r="M6147" s="20">
        <v>0</v>
      </c>
      <c r="O6147" s="11">
        <f t="shared" si="1215"/>
        <v>56752.499999999993</v>
      </c>
      <c r="P6147" s="11">
        <v>0</v>
      </c>
      <c r="Q6147" s="11">
        <f t="shared" si="1224"/>
        <v>1771.8</v>
      </c>
      <c r="S6147" s="11">
        <f t="shared" si="1225"/>
        <v>56752.499999999993</v>
      </c>
      <c r="T6147" s="11">
        <f t="shared" si="1226"/>
        <v>56752.499999999993</v>
      </c>
      <c r="U6147" s="11">
        <f t="shared" si="1227"/>
        <v>26127.699999999993</v>
      </c>
      <c r="V6147" s="11">
        <f t="shared" si="1228"/>
        <v>56752.499999999993</v>
      </c>
      <c r="W6147" s="12">
        <f t="shared" si="1229"/>
        <v>1</v>
      </c>
      <c r="X6147" s="11">
        <f t="shared" si="1230"/>
        <v>0</v>
      </c>
      <c r="Y6147" s="12">
        <f t="shared" si="1231"/>
        <v>0</v>
      </c>
      <c r="AG6147" s="61"/>
      <c r="AH6147" s="61"/>
      <c r="AI6147" s="61"/>
      <c r="AJ6147" s="61"/>
      <c r="AL6147" s="60"/>
    </row>
    <row r="6148" spans="1:38">
      <c r="A6148" s="1">
        <v>40845</v>
      </c>
      <c r="B6148" s="7" t="s">
        <v>66</v>
      </c>
      <c r="C6148" s="8" t="str">
        <f t="shared" si="1232"/>
        <v>Sat</v>
      </c>
      <c r="E6148" s="10">
        <v>24</v>
      </c>
      <c r="F6148" s="11">
        <v>48099.5</v>
      </c>
      <c r="G6148" s="60">
        <v>7070.1</v>
      </c>
      <c r="H6148" s="61">
        <v>11920.7</v>
      </c>
      <c r="I6148" s="60">
        <v>2110.1</v>
      </c>
      <c r="J6148" s="60">
        <v>0</v>
      </c>
      <c r="K6148" s="11">
        <v>7203.8</v>
      </c>
      <c r="L6148" s="20">
        <v>0</v>
      </c>
      <c r="M6148" s="20">
        <v>0</v>
      </c>
      <c r="O6148" s="11">
        <f t="shared" si="1215"/>
        <v>76404.200000000012</v>
      </c>
      <c r="P6148" s="11">
        <v>0</v>
      </c>
      <c r="Q6148" s="11">
        <f t="shared" si="1224"/>
        <v>7203.8</v>
      </c>
      <c r="S6148" s="11">
        <f t="shared" si="1225"/>
        <v>76404.200000000012</v>
      </c>
      <c r="T6148" s="11">
        <f t="shared" si="1226"/>
        <v>76404.200000000012</v>
      </c>
      <c r="U6148" s="11">
        <f t="shared" si="1227"/>
        <v>19651.700000000019</v>
      </c>
      <c r="V6148" s="11">
        <f t="shared" si="1228"/>
        <v>76404.200000000012</v>
      </c>
      <c r="W6148" s="12">
        <f t="shared" si="1229"/>
        <v>1</v>
      </c>
      <c r="X6148" s="11">
        <f t="shared" si="1230"/>
        <v>0</v>
      </c>
      <c r="Y6148" s="12">
        <f t="shared" si="1231"/>
        <v>0</v>
      </c>
      <c r="AG6148" s="61"/>
      <c r="AH6148" s="61"/>
      <c r="AI6148" s="61"/>
      <c r="AJ6148" s="61"/>
      <c r="AL6148" s="60"/>
    </row>
    <row r="6149" spans="1:38">
      <c r="A6149" s="1">
        <v>40846</v>
      </c>
      <c r="B6149" s="7" t="s">
        <v>66</v>
      </c>
      <c r="C6149" s="8" t="str">
        <f t="shared" si="1232"/>
        <v>Sun</v>
      </c>
      <c r="E6149" s="10">
        <v>20</v>
      </c>
      <c r="F6149" s="11">
        <v>43153.399999999994</v>
      </c>
      <c r="G6149" s="60">
        <v>6673.5</v>
      </c>
      <c r="H6149" s="61">
        <v>11232.8</v>
      </c>
      <c r="I6149" s="60">
        <v>1813</v>
      </c>
      <c r="J6149" s="60">
        <v>0</v>
      </c>
      <c r="K6149" s="11">
        <v>5205.2</v>
      </c>
      <c r="L6149" s="20">
        <v>0</v>
      </c>
      <c r="M6149" s="20">
        <v>0</v>
      </c>
      <c r="O6149" s="11">
        <f t="shared" si="1215"/>
        <v>68077.899999999994</v>
      </c>
      <c r="P6149" s="11">
        <v>0</v>
      </c>
      <c r="Q6149" s="11">
        <f t="shared" si="1224"/>
        <v>5205.2</v>
      </c>
      <c r="S6149" s="11">
        <f t="shared" si="1225"/>
        <v>68077.899999999994</v>
      </c>
      <c r="T6149" s="11">
        <f t="shared" si="1226"/>
        <v>68077.899999999994</v>
      </c>
      <c r="U6149" s="11">
        <f t="shared" si="1227"/>
        <v>-8326.3000000000175</v>
      </c>
      <c r="V6149" s="11">
        <f t="shared" si="1228"/>
        <v>68077.899999999994</v>
      </c>
      <c r="W6149" s="12">
        <f t="shared" si="1229"/>
        <v>1</v>
      </c>
      <c r="X6149" s="11">
        <f t="shared" si="1230"/>
        <v>0</v>
      </c>
      <c r="Y6149" s="12">
        <f t="shared" si="1231"/>
        <v>0</v>
      </c>
      <c r="AG6149" s="61"/>
      <c r="AH6149" s="61"/>
      <c r="AI6149" s="61"/>
      <c r="AJ6149" s="61"/>
      <c r="AL6149" s="60"/>
    </row>
    <row r="6150" spans="1:38">
      <c r="A6150" s="1">
        <v>40847</v>
      </c>
      <c r="B6150" s="7" t="s">
        <v>66</v>
      </c>
      <c r="C6150" s="8" t="str">
        <f t="shared" si="1232"/>
        <v>Mon</v>
      </c>
      <c r="E6150" s="10">
        <v>20</v>
      </c>
      <c r="F6150" s="11">
        <v>37355.100000000006</v>
      </c>
      <c r="G6150" s="60">
        <v>6404.6</v>
      </c>
      <c r="H6150" s="61">
        <v>10559</v>
      </c>
      <c r="I6150" s="60">
        <v>1311.6</v>
      </c>
      <c r="J6150" s="60">
        <v>0</v>
      </c>
      <c r="K6150" s="11">
        <v>2976.9</v>
      </c>
      <c r="L6150" s="20">
        <v>0</v>
      </c>
      <c r="M6150" s="20">
        <v>0</v>
      </c>
      <c r="O6150" s="11">
        <f t="shared" si="1215"/>
        <v>58607.200000000004</v>
      </c>
      <c r="P6150" s="11">
        <v>0</v>
      </c>
      <c r="Q6150" s="11">
        <f t="shared" si="1224"/>
        <v>2976.9</v>
      </c>
      <c r="S6150" s="11">
        <f t="shared" si="1225"/>
        <v>58607.200000000004</v>
      </c>
      <c r="T6150" s="11">
        <f t="shared" si="1226"/>
        <v>58607.200000000004</v>
      </c>
      <c r="U6150" s="11">
        <f t="shared" si="1227"/>
        <v>-9470.6999999999898</v>
      </c>
      <c r="V6150" s="11">
        <f t="shared" si="1228"/>
        <v>58607.200000000004</v>
      </c>
      <c r="W6150" s="12">
        <f t="shared" si="1229"/>
        <v>1</v>
      </c>
      <c r="X6150" s="11">
        <f t="shared" si="1230"/>
        <v>0</v>
      </c>
      <c r="Y6150" s="12">
        <f t="shared" si="1231"/>
        <v>0</v>
      </c>
      <c r="AG6150" s="61"/>
      <c r="AH6150" s="61"/>
      <c r="AI6150" s="61"/>
      <c r="AJ6150" s="61"/>
      <c r="AL6150" s="60"/>
    </row>
    <row r="6151" spans="1:38">
      <c r="A6151" s="1">
        <v>40848</v>
      </c>
      <c r="B6151" s="7" t="s">
        <v>67</v>
      </c>
      <c r="C6151" s="8" t="str">
        <f t="shared" si="1232"/>
        <v>Tue</v>
      </c>
      <c r="E6151" s="10">
        <v>14</v>
      </c>
      <c r="F6151" s="11">
        <v>37212.300000000003</v>
      </c>
      <c r="G6151" s="60">
        <v>6473.3</v>
      </c>
      <c r="H6151" s="61">
        <v>10768.7</v>
      </c>
      <c r="I6151" s="60">
        <v>1225.5999999999999</v>
      </c>
      <c r="J6151" s="60">
        <v>0</v>
      </c>
      <c r="K6151" s="11">
        <v>3157.6</v>
      </c>
      <c r="L6151" s="20">
        <v>0</v>
      </c>
      <c r="M6151" s="20">
        <v>0</v>
      </c>
      <c r="O6151" s="11">
        <f t="shared" si="1215"/>
        <v>58837.5</v>
      </c>
      <c r="P6151" s="11">
        <v>0</v>
      </c>
      <c r="Q6151" s="11">
        <f t="shared" si="1224"/>
        <v>3157.6</v>
      </c>
      <c r="S6151" s="11">
        <f t="shared" si="1225"/>
        <v>58837.5</v>
      </c>
      <c r="T6151" s="11">
        <f t="shared" si="1226"/>
        <v>58837.5</v>
      </c>
      <c r="U6151" s="11">
        <f t="shared" si="1227"/>
        <v>230.29999999999563</v>
      </c>
      <c r="V6151" s="11">
        <f t="shared" ref="V6151:V6180" si="1233">SUM(F6151:K6151)-P6151</f>
        <v>58837.5</v>
      </c>
      <c r="W6151" s="12">
        <f t="shared" ref="W6151:W6180" si="1234">V6151/S6151</f>
        <v>1</v>
      </c>
      <c r="X6151" s="11">
        <f t="shared" ref="X6151:X6180" si="1235">SUM(L6151:M6151)</f>
        <v>0</v>
      </c>
      <c r="Y6151" s="12">
        <f t="shared" ref="Y6151:Y6180" si="1236">X6151/S6151</f>
        <v>0</v>
      </c>
      <c r="AA6151" s="9">
        <f>INTERCEPT(T6151:T6180,E6151:E6180)</f>
        <v>25742.342718485663</v>
      </c>
      <c r="AB6151" s="9">
        <f>SLOPE(T6151:T6180,E6151:E6180)</f>
        <v>2124.139725887077</v>
      </c>
      <c r="AC6151" s="12">
        <f>RSQ(T6151:T6180,E6151:E6180)</f>
        <v>0.78041858046033852</v>
      </c>
      <c r="AD6151" s="9">
        <f>AA6151+(AB6151*55)</f>
        <v>142570.02764227489</v>
      </c>
      <c r="AE6151" s="10">
        <f>SUM(E6151:E6180)</f>
        <v>340.08333333333337</v>
      </c>
      <c r="AG6151" s="61"/>
      <c r="AH6151" s="61"/>
      <c r="AI6151" s="61"/>
      <c r="AJ6151" s="61"/>
      <c r="AL6151" s="60"/>
    </row>
    <row r="6152" spans="1:38">
      <c r="A6152" s="1">
        <v>40849</v>
      </c>
      <c r="B6152" s="7" t="s">
        <v>67</v>
      </c>
      <c r="C6152" s="8" t="str">
        <f t="shared" si="1232"/>
        <v>Wed</v>
      </c>
      <c r="E6152" s="10">
        <v>15</v>
      </c>
      <c r="F6152" s="11">
        <v>34689.4</v>
      </c>
      <c r="G6152" s="60">
        <v>6267.3</v>
      </c>
      <c r="H6152" s="61">
        <v>10228.5</v>
      </c>
      <c r="I6152" s="60">
        <v>1048</v>
      </c>
      <c r="J6152" s="60">
        <v>0</v>
      </c>
      <c r="K6152" s="11">
        <v>2425.5</v>
      </c>
      <c r="L6152" s="20">
        <v>0</v>
      </c>
      <c r="M6152" s="20">
        <v>0</v>
      </c>
      <c r="O6152" s="11">
        <f t="shared" si="1215"/>
        <v>54658.700000000004</v>
      </c>
      <c r="P6152" s="11">
        <v>0</v>
      </c>
      <c r="Q6152" s="11">
        <f t="shared" si="1224"/>
        <v>2425.5</v>
      </c>
      <c r="S6152" s="11">
        <f t="shared" si="1225"/>
        <v>54658.700000000004</v>
      </c>
      <c r="T6152" s="11">
        <f t="shared" si="1226"/>
        <v>54658.700000000004</v>
      </c>
      <c r="U6152" s="11">
        <f t="shared" si="1227"/>
        <v>-4178.7999999999956</v>
      </c>
      <c r="V6152" s="11">
        <f t="shared" si="1233"/>
        <v>54658.700000000004</v>
      </c>
      <c r="W6152" s="12">
        <f t="shared" si="1234"/>
        <v>1</v>
      </c>
      <c r="X6152" s="11">
        <f t="shared" si="1235"/>
        <v>0</v>
      </c>
      <c r="Y6152" s="12">
        <f t="shared" si="1236"/>
        <v>0</v>
      </c>
      <c r="AG6152" s="61"/>
      <c r="AH6152" s="61"/>
      <c r="AI6152" s="61"/>
      <c r="AJ6152" s="61"/>
      <c r="AL6152" s="60"/>
    </row>
    <row r="6153" spans="1:38">
      <c r="A6153" s="1">
        <v>40850</v>
      </c>
      <c r="B6153" s="7" t="s">
        <v>67</v>
      </c>
      <c r="C6153" s="8" t="str">
        <f t="shared" si="1232"/>
        <v>Thur</v>
      </c>
      <c r="E6153" s="10">
        <v>12</v>
      </c>
      <c r="F6153" s="11">
        <v>29673.700000000004</v>
      </c>
      <c r="G6153" s="60">
        <v>5820.1</v>
      </c>
      <c r="H6153" s="61">
        <v>9337.2999999999993</v>
      </c>
      <c r="I6153" s="60">
        <v>825.5</v>
      </c>
      <c r="J6153" s="60">
        <v>0</v>
      </c>
      <c r="K6153" s="11">
        <v>1061.2</v>
      </c>
      <c r="L6153" s="20">
        <v>0</v>
      </c>
      <c r="M6153" s="20">
        <v>0</v>
      </c>
      <c r="O6153" s="11">
        <f t="shared" si="1215"/>
        <v>46717.8</v>
      </c>
      <c r="P6153" s="11">
        <v>0</v>
      </c>
      <c r="Q6153" s="11">
        <f t="shared" si="1224"/>
        <v>1061.2</v>
      </c>
      <c r="S6153" s="11">
        <f t="shared" si="1225"/>
        <v>46717.8</v>
      </c>
      <c r="T6153" s="11">
        <f t="shared" si="1226"/>
        <v>46717.8</v>
      </c>
      <c r="U6153" s="11">
        <f t="shared" si="1227"/>
        <v>-7940.9000000000015</v>
      </c>
      <c r="V6153" s="11">
        <f t="shared" si="1233"/>
        <v>46717.8</v>
      </c>
      <c r="W6153" s="12">
        <f t="shared" si="1234"/>
        <v>1</v>
      </c>
      <c r="X6153" s="11">
        <f t="shared" si="1235"/>
        <v>0</v>
      </c>
      <c r="Y6153" s="12">
        <f t="shared" si="1236"/>
        <v>0</v>
      </c>
      <c r="AG6153" s="61"/>
      <c r="AH6153" s="61"/>
      <c r="AI6153" s="61"/>
      <c r="AJ6153" s="61"/>
      <c r="AL6153" s="60"/>
    </row>
    <row r="6154" spans="1:38">
      <c r="A6154" s="1">
        <v>40851</v>
      </c>
      <c r="B6154" s="7" t="s">
        <v>67</v>
      </c>
      <c r="C6154" s="8" t="str">
        <f t="shared" si="1232"/>
        <v>Fri</v>
      </c>
      <c r="E6154" s="10">
        <v>14</v>
      </c>
      <c r="F6154" s="11">
        <v>37796.199999999997</v>
      </c>
      <c r="G6154" s="60">
        <v>6586.8</v>
      </c>
      <c r="H6154" s="61">
        <v>10725.8</v>
      </c>
      <c r="I6154" s="60">
        <v>1250.2</v>
      </c>
      <c r="J6154" s="60">
        <v>0</v>
      </c>
      <c r="K6154" s="11">
        <v>2789</v>
      </c>
      <c r="L6154" s="20">
        <v>0</v>
      </c>
      <c r="M6154" s="20">
        <v>0</v>
      </c>
      <c r="O6154" s="11">
        <f t="shared" ref="O6154:O6217" si="1237">SUM(F6154:M6154)</f>
        <v>59148</v>
      </c>
      <c r="P6154" s="11">
        <v>0</v>
      </c>
      <c r="Q6154" s="11">
        <f t="shared" si="1224"/>
        <v>2789</v>
      </c>
      <c r="S6154" s="11">
        <f t="shared" si="1225"/>
        <v>59148</v>
      </c>
      <c r="T6154" s="11">
        <f t="shared" si="1226"/>
        <v>59148</v>
      </c>
      <c r="U6154" s="11">
        <f t="shared" si="1227"/>
        <v>12430.199999999997</v>
      </c>
      <c r="V6154" s="11">
        <f t="shared" si="1233"/>
        <v>59148</v>
      </c>
      <c r="W6154" s="12">
        <f t="shared" si="1234"/>
        <v>1</v>
      </c>
      <c r="X6154" s="11">
        <f t="shared" si="1235"/>
        <v>0</v>
      </c>
      <c r="Y6154" s="12">
        <f t="shared" si="1236"/>
        <v>0</v>
      </c>
      <c r="AG6154" s="61"/>
      <c r="AH6154" s="61"/>
      <c r="AI6154" s="61"/>
      <c r="AJ6154" s="61"/>
      <c r="AL6154" s="60"/>
    </row>
    <row r="6155" spans="1:38">
      <c r="A6155" s="1">
        <v>40852</v>
      </c>
      <c r="B6155" s="7" t="s">
        <v>67</v>
      </c>
      <c r="C6155" s="8" t="str">
        <f t="shared" si="1232"/>
        <v>Sat</v>
      </c>
      <c r="E6155" s="10">
        <v>18.75</v>
      </c>
      <c r="F6155" s="11">
        <v>40565.300000000003</v>
      </c>
      <c r="G6155" s="60">
        <v>6745.6</v>
      </c>
      <c r="H6155" s="61">
        <v>10893.3</v>
      </c>
      <c r="I6155" s="60">
        <v>1614.6</v>
      </c>
      <c r="J6155" s="60">
        <v>0</v>
      </c>
      <c r="K6155" s="11">
        <v>2619.9</v>
      </c>
      <c r="L6155" s="20">
        <v>0</v>
      </c>
      <c r="M6155" s="20">
        <v>0</v>
      </c>
      <c r="O6155" s="11">
        <f t="shared" si="1237"/>
        <v>62438.7</v>
      </c>
      <c r="P6155" s="11">
        <v>0</v>
      </c>
      <c r="Q6155" s="11">
        <f t="shared" si="1224"/>
        <v>2619.9</v>
      </c>
      <c r="S6155" s="11">
        <f t="shared" si="1225"/>
        <v>62438.7</v>
      </c>
      <c r="T6155" s="11">
        <f t="shared" si="1226"/>
        <v>62438.7</v>
      </c>
      <c r="U6155" s="11">
        <f t="shared" si="1227"/>
        <v>3290.6999999999971</v>
      </c>
      <c r="V6155" s="11">
        <f t="shared" si="1233"/>
        <v>62438.7</v>
      </c>
      <c r="W6155" s="12">
        <f t="shared" si="1234"/>
        <v>1</v>
      </c>
      <c r="X6155" s="11">
        <f t="shared" si="1235"/>
        <v>0</v>
      </c>
      <c r="Y6155" s="12">
        <f t="shared" si="1236"/>
        <v>0</v>
      </c>
      <c r="AG6155" s="61"/>
      <c r="AH6155" s="61"/>
      <c r="AI6155" s="61"/>
      <c r="AJ6155" s="61"/>
      <c r="AL6155" s="60"/>
    </row>
    <row r="6156" spans="1:38">
      <c r="A6156" s="1">
        <v>40853</v>
      </c>
      <c r="B6156" s="7" t="s">
        <v>67</v>
      </c>
      <c r="C6156" s="8" t="str">
        <f t="shared" si="1232"/>
        <v>Sun</v>
      </c>
      <c r="E6156" s="10">
        <v>14</v>
      </c>
      <c r="F6156" s="11">
        <v>33050.899999999994</v>
      </c>
      <c r="G6156" s="60">
        <v>6108.5</v>
      </c>
      <c r="H6156" s="61">
        <v>9419.5</v>
      </c>
      <c r="I6156" s="60">
        <v>1087.8</v>
      </c>
      <c r="J6156" s="60">
        <v>0</v>
      </c>
      <c r="K6156" s="11">
        <v>1682.7</v>
      </c>
      <c r="L6156" s="20">
        <v>0</v>
      </c>
      <c r="M6156" s="20">
        <v>0</v>
      </c>
      <c r="O6156" s="11">
        <f t="shared" si="1237"/>
        <v>51349.399999999994</v>
      </c>
      <c r="P6156" s="11">
        <v>0</v>
      </c>
      <c r="Q6156" s="11">
        <f t="shared" si="1224"/>
        <v>1682.7</v>
      </c>
      <c r="S6156" s="11">
        <f t="shared" si="1225"/>
        <v>51349.399999999994</v>
      </c>
      <c r="T6156" s="11">
        <f t="shared" si="1226"/>
        <v>51349.399999999994</v>
      </c>
      <c r="U6156" s="11">
        <f t="shared" si="1227"/>
        <v>-11089.300000000003</v>
      </c>
      <c r="V6156" s="11">
        <f t="shared" si="1233"/>
        <v>51349.399999999994</v>
      </c>
      <c r="W6156" s="12">
        <f t="shared" si="1234"/>
        <v>1</v>
      </c>
      <c r="X6156" s="11">
        <f t="shared" si="1235"/>
        <v>0</v>
      </c>
      <c r="Y6156" s="12">
        <f t="shared" si="1236"/>
        <v>0</v>
      </c>
      <c r="AG6156" s="61"/>
      <c r="AH6156" s="61"/>
      <c r="AI6156" s="61"/>
      <c r="AJ6156" s="61"/>
      <c r="AL6156" s="60"/>
    </row>
    <row r="6157" spans="1:38">
      <c r="A6157" s="1">
        <v>40854</v>
      </c>
      <c r="B6157" s="7" t="s">
        <v>67</v>
      </c>
      <c r="C6157" s="8" t="str">
        <f t="shared" si="1232"/>
        <v>Mon</v>
      </c>
      <c r="E6157" s="10">
        <v>12</v>
      </c>
      <c r="F6157" s="11">
        <v>31540.899999999998</v>
      </c>
      <c r="G6157" s="60">
        <v>6114.2</v>
      </c>
      <c r="H6157" s="61">
        <v>9570.9</v>
      </c>
      <c r="I6157" s="60">
        <v>1038.3</v>
      </c>
      <c r="J6157" s="60">
        <v>0</v>
      </c>
      <c r="K6157" s="11">
        <v>1819.1</v>
      </c>
      <c r="L6157" s="20">
        <v>0</v>
      </c>
      <c r="M6157" s="20">
        <v>0</v>
      </c>
      <c r="O6157" s="11">
        <f t="shared" si="1237"/>
        <v>50083.4</v>
      </c>
      <c r="P6157" s="11">
        <v>0</v>
      </c>
      <c r="Q6157" s="11">
        <f t="shared" si="1224"/>
        <v>1819.1</v>
      </c>
      <c r="S6157" s="11">
        <f t="shared" si="1225"/>
        <v>50083.4</v>
      </c>
      <c r="T6157" s="11">
        <f t="shared" si="1226"/>
        <v>50083.4</v>
      </c>
      <c r="U6157" s="11">
        <f t="shared" si="1227"/>
        <v>-1265.9999999999927</v>
      </c>
      <c r="V6157" s="11">
        <f t="shared" si="1233"/>
        <v>50083.4</v>
      </c>
      <c r="W6157" s="12">
        <f t="shared" si="1234"/>
        <v>1</v>
      </c>
      <c r="X6157" s="11">
        <f t="shared" si="1235"/>
        <v>0</v>
      </c>
      <c r="Y6157" s="12">
        <f t="shared" si="1236"/>
        <v>0</v>
      </c>
      <c r="AG6157" s="61"/>
      <c r="AH6157" s="61"/>
      <c r="AI6157" s="61"/>
      <c r="AJ6157" s="61"/>
      <c r="AL6157" s="60"/>
    </row>
    <row r="6158" spans="1:38">
      <c r="A6158" s="1">
        <v>40855</v>
      </c>
      <c r="B6158" s="7" t="s">
        <v>67</v>
      </c>
      <c r="C6158" s="8" t="str">
        <f t="shared" si="1232"/>
        <v>Tue</v>
      </c>
      <c r="E6158" s="10">
        <v>12</v>
      </c>
      <c r="F6158" s="11">
        <v>32128.5</v>
      </c>
      <c r="G6158" s="60">
        <v>6231.3</v>
      </c>
      <c r="H6158" s="61">
        <v>9710.9</v>
      </c>
      <c r="I6158" s="60">
        <v>1002.9</v>
      </c>
      <c r="J6158" s="60">
        <v>0</v>
      </c>
      <c r="K6158" s="11">
        <v>1697</v>
      </c>
      <c r="L6158" s="20">
        <v>0</v>
      </c>
      <c r="M6158" s="20">
        <v>0</v>
      </c>
      <c r="O6158" s="11">
        <f t="shared" si="1237"/>
        <v>50770.600000000006</v>
      </c>
      <c r="P6158" s="11">
        <v>0</v>
      </c>
      <c r="Q6158" s="11">
        <f t="shared" si="1224"/>
        <v>1697</v>
      </c>
      <c r="S6158" s="11">
        <f t="shared" si="1225"/>
        <v>50770.600000000006</v>
      </c>
      <c r="T6158" s="11">
        <f t="shared" si="1226"/>
        <v>50770.600000000006</v>
      </c>
      <c r="U6158" s="11">
        <f t="shared" si="1227"/>
        <v>687.20000000000437</v>
      </c>
      <c r="V6158" s="11">
        <f t="shared" si="1233"/>
        <v>50770.600000000006</v>
      </c>
      <c r="W6158" s="12">
        <f t="shared" si="1234"/>
        <v>1</v>
      </c>
      <c r="X6158" s="11">
        <f t="shared" si="1235"/>
        <v>0</v>
      </c>
      <c r="Y6158" s="12">
        <f t="shared" si="1236"/>
        <v>0</v>
      </c>
      <c r="AG6158" s="61"/>
      <c r="AH6158" s="61"/>
      <c r="AI6158" s="61"/>
      <c r="AJ6158" s="61"/>
      <c r="AL6158" s="60"/>
    </row>
    <row r="6159" spans="1:38">
      <c r="A6159" s="1">
        <v>40856</v>
      </c>
      <c r="B6159" s="7" t="s">
        <v>67</v>
      </c>
      <c r="C6159" s="8" t="str">
        <f t="shared" si="1232"/>
        <v>Wed</v>
      </c>
      <c r="E6159" s="10">
        <v>12</v>
      </c>
      <c r="F6159" s="11">
        <v>28455.599999999999</v>
      </c>
      <c r="G6159" s="60">
        <v>5796.4</v>
      </c>
      <c r="H6159" s="61">
        <v>9035.5</v>
      </c>
      <c r="I6159" s="60">
        <v>879.8</v>
      </c>
      <c r="J6159" s="60">
        <v>0</v>
      </c>
      <c r="K6159" s="11">
        <v>1057.2</v>
      </c>
      <c r="L6159" s="20">
        <v>0</v>
      </c>
      <c r="M6159" s="20">
        <v>0</v>
      </c>
      <c r="O6159" s="11">
        <f t="shared" si="1237"/>
        <v>45224.5</v>
      </c>
      <c r="P6159" s="11">
        <v>0</v>
      </c>
      <c r="Q6159" s="11">
        <f t="shared" si="1224"/>
        <v>1057.2</v>
      </c>
      <c r="S6159" s="11">
        <f t="shared" si="1225"/>
        <v>45224.5</v>
      </c>
      <c r="T6159" s="11">
        <f t="shared" si="1226"/>
        <v>45224.5</v>
      </c>
      <c r="U6159" s="11">
        <f t="shared" si="1227"/>
        <v>-5546.1000000000058</v>
      </c>
      <c r="V6159" s="11">
        <f t="shared" si="1233"/>
        <v>45224.5</v>
      </c>
      <c r="W6159" s="12">
        <f t="shared" si="1234"/>
        <v>1</v>
      </c>
      <c r="X6159" s="11">
        <f t="shared" si="1235"/>
        <v>0</v>
      </c>
      <c r="Y6159" s="12">
        <f t="shared" si="1236"/>
        <v>0</v>
      </c>
      <c r="AG6159" s="61"/>
      <c r="AH6159" s="61"/>
      <c r="AI6159" s="61"/>
      <c r="AJ6159" s="61"/>
      <c r="AL6159" s="60"/>
    </row>
    <row r="6160" spans="1:38">
      <c r="A6160" s="1">
        <v>40857</v>
      </c>
      <c r="B6160" s="7" t="s">
        <v>67</v>
      </c>
      <c r="C6160" s="8" t="str">
        <f t="shared" si="1232"/>
        <v>Thur</v>
      </c>
      <c r="E6160" s="10">
        <v>8</v>
      </c>
      <c r="F6160" s="11">
        <v>36452.6</v>
      </c>
      <c r="G6160" s="60">
        <v>6334.8</v>
      </c>
      <c r="H6160" s="61">
        <v>10613.6</v>
      </c>
      <c r="I6160" s="60">
        <v>1402.9</v>
      </c>
      <c r="J6160" s="60">
        <v>0</v>
      </c>
      <c r="K6160" s="11">
        <v>3160.5</v>
      </c>
      <c r="L6160" s="20">
        <v>0</v>
      </c>
      <c r="M6160" s="20">
        <v>0</v>
      </c>
      <c r="O6160" s="11">
        <f t="shared" si="1237"/>
        <v>57964.4</v>
      </c>
      <c r="P6160" s="11">
        <v>0</v>
      </c>
      <c r="Q6160" s="11">
        <f t="shared" si="1224"/>
        <v>3160.5</v>
      </c>
      <c r="S6160" s="11">
        <f t="shared" si="1225"/>
        <v>57964.4</v>
      </c>
      <c r="T6160" s="11">
        <f t="shared" si="1226"/>
        <v>57964.4</v>
      </c>
      <c r="U6160" s="11">
        <f t="shared" si="1227"/>
        <v>12739.900000000001</v>
      </c>
      <c r="V6160" s="11">
        <f t="shared" si="1233"/>
        <v>57964.4</v>
      </c>
      <c r="W6160" s="12">
        <f t="shared" si="1234"/>
        <v>1</v>
      </c>
      <c r="X6160" s="11">
        <f t="shared" si="1235"/>
        <v>0</v>
      </c>
      <c r="Y6160" s="12">
        <f t="shared" si="1236"/>
        <v>0</v>
      </c>
      <c r="AG6160" s="61"/>
      <c r="AH6160" s="61"/>
      <c r="AI6160" s="61"/>
      <c r="AJ6160" s="61"/>
      <c r="AL6160" s="60"/>
    </row>
    <row r="6161" spans="1:38">
      <c r="A6161" s="1">
        <v>40858</v>
      </c>
      <c r="B6161" s="7" t="s">
        <v>67</v>
      </c>
      <c r="C6161" s="8" t="str">
        <f t="shared" si="1232"/>
        <v>Fri</v>
      </c>
      <c r="E6161" s="10">
        <v>22</v>
      </c>
      <c r="F6161" s="11">
        <v>46949.599999999999</v>
      </c>
      <c r="G6161" s="60">
        <v>7766.7</v>
      </c>
      <c r="H6161" s="61">
        <v>12682</v>
      </c>
      <c r="I6161" s="60">
        <v>2324.9</v>
      </c>
      <c r="J6161" s="60">
        <v>0</v>
      </c>
      <c r="K6161" s="11">
        <v>6883</v>
      </c>
      <c r="L6161" s="20">
        <v>0</v>
      </c>
      <c r="M6161" s="20">
        <v>0</v>
      </c>
      <c r="O6161" s="11">
        <f t="shared" si="1237"/>
        <v>76606.199999999983</v>
      </c>
      <c r="P6161" s="11">
        <v>0</v>
      </c>
      <c r="Q6161" s="11">
        <f t="shared" si="1224"/>
        <v>6883</v>
      </c>
      <c r="S6161" s="11">
        <f t="shared" si="1225"/>
        <v>76606.199999999983</v>
      </c>
      <c r="T6161" s="11">
        <f t="shared" si="1226"/>
        <v>76606.199999999983</v>
      </c>
      <c r="U6161" s="11">
        <f t="shared" si="1227"/>
        <v>18641.799999999981</v>
      </c>
      <c r="V6161" s="11">
        <f t="shared" si="1233"/>
        <v>76606.199999999983</v>
      </c>
      <c r="W6161" s="12">
        <f t="shared" si="1234"/>
        <v>1</v>
      </c>
      <c r="X6161" s="11">
        <f t="shared" si="1235"/>
        <v>0</v>
      </c>
      <c r="Y6161" s="12">
        <f t="shared" si="1236"/>
        <v>0</v>
      </c>
      <c r="AG6161" s="61"/>
      <c r="AH6161" s="61"/>
      <c r="AI6161" s="61"/>
      <c r="AJ6161" s="61"/>
      <c r="AL6161" s="60"/>
    </row>
    <row r="6162" spans="1:38">
      <c r="A6162" s="1">
        <v>40859</v>
      </c>
      <c r="B6162" s="7" t="s">
        <v>67</v>
      </c>
      <c r="C6162" s="8" t="str">
        <f t="shared" si="1232"/>
        <v>Sat</v>
      </c>
      <c r="E6162" s="10">
        <v>17</v>
      </c>
      <c r="F6162" s="11">
        <v>33965.699999999997</v>
      </c>
      <c r="G6162" s="60">
        <v>6257.3</v>
      </c>
      <c r="H6162" s="61">
        <v>9455.5</v>
      </c>
      <c r="I6162" s="60">
        <v>1114</v>
      </c>
      <c r="J6162" s="60">
        <v>0</v>
      </c>
      <c r="K6162" s="11">
        <v>1341.2</v>
      </c>
      <c r="L6162" s="20">
        <v>0</v>
      </c>
      <c r="M6162" s="20">
        <v>0</v>
      </c>
      <c r="O6162" s="11">
        <f t="shared" si="1237"/>
        <v>52133.7</v>
      </c>
      <c r="P6162" s="11">
        <v>0</v>
      </c>
      <c r="Q6162" s="11">
        <f t="shared" si="1224"/>
        <v>1341.2</v>
      </c>
      <c r="S6162" s="11">
        <f t="shared" si="1225"/>
        <v>52133.7</v>
      </c>
      <c r="T6162" s="11">
        <f t="shared" si="1226"/>
        <v>52133.7</v>
      </c>
      <c r="U6162" s="11">
        <f t="shared" si="1227"/>
        <v>-24472.499999999985</v>
      </c>
      <c r="V6162" s="11">
        <f t="shared" si="1233"/>
        <v>52133.7</v>
      </c>
      <c r="W6162" s="12">
        <f t="shared" si="1234"/>
        <v>1</v>
      </c>
      <c r="X6162" s="11">
        <f t="shared" si="1235"/>
        <v>0</v>
      </c>
      <c r="Y6162" s="12">
        <f t="shared" si="1236"/>
        <v>0</v>
      </c>
      <c r="AG6162" s="61"/>
      <c r="AH6162" s="61"/>
      <c r="AI6162" s="61"/>
      <c r="AJ6162" s="61"/>
      <c r="AL6162" s="60"/>
    </row>
    <row r="6163" spans="1:38">
      <c r="A6163" s="1">
        <v>40860</v>
      </c>
      <c r="B6163" s="7" t="s">
        <v>67</v>
      </c>
      <c r="C6163" s="8" t="str">
        <f t="shared" si="1232"/>
        <v>Sun</v>
      </c>
      <c r="E6163" s="10">
        <v>10</v>
      </c>
      <c r="F6163" s="11">
        <v>26310</v>
      </c>
      <c r="G6163" s="60">
        <v>5458</v>
      </c>
      <c r="H6163" s="61">
        <v>8213.7000000000007</v>
      </c>
      <c r="I6163" s="60">
        <v>735.7</v>
      </c>
      <c r="J6163" s="60">
        <v>0</v>
      </c>
      <c r="K6163" s="11">
        <v>252.1</v>
      </c>
      <c r="L6163" s="20">
        <v>0</v>
      </c>
      <c r="M6163" s="20">
        <v>0</v>
      </c>
      <c r="O6163" s="11">
        <f t="shared" si="1237"/>
        <v>40969.499999999993</v>
      </c>
      <c r="P6163" s="11">
        <v>0</v>
      </c>
      <c r="Q6163" s="11">
        <f t="shared" si="1224"/>
        <v>252.1</v>
      </c>
      <c r="S6163" s="11">
        <f t="shared" si="1225"/>
        <v>40969.499999999993</v>
      </c>
      <c r="T6163" s="11">
        <f t="shared" si="1226"/>
        <v>40969.499999999993</v>
      </c>
      <c r="U6163" s="11">
        <f t="shared" si="1227"/>
        <v>-11164.200000000004</v>
      </c>
      <c r="V6163" s="11">
        <f t="shared" si="1233"/>
        <v>40969.499999999993</v>
      </c>
      <c r="W6163" s="12">
        <f t="shared" si="1234"/>
        <v>1</v>
      </c>
      <c r="X6163" s="11">
        <f t="shared" si="1235"/>
        <v>0</v>
      </c>
      <c r="Y6163" s="12">
        <f t="shared" si="1236"/>
        <v>0</v>
      </c>
      <c r="AG6163" s="61"/>
      <c r="AH6163" s="61"/>
      <c r="AI6163" s="61"/>
      <c r="AJ6163" s="61"/>
      <c r="AL6163" s="60"/>
    </row>
    <row r="6164" spans="1:38">
      <c r="A6164" s="1">
        <v>40861</v>
      </c>
      <c r="B6164" s="7" t="s">
        <v>67</v>
      </c>
      <c r="C6164" s="8" t="str">
        <f t="shared" si="1232"/>
        <v>Mon</v>
      </c>
      <c r="E6164" s="10">
        <v>1</v>
      </c>
      <c r="F6164" s="11">
        <v>16996.799999999996</v>
      </c>
      <c r="G6164" s="60">
        <v>4144.7</v>
      </c>
      <c r="H6164" s="61">
        <v>6953.7</v>
      </c>
      <c r="I6164" s="60">
        <v>695.2</v>
      </c>
      <c r="J6164" s="60">
        <v>0</v>
      </c>
      <c r="K6164" s="11">
        <v>107.2</v>
      </c>
      <c r="L6164" s="20">
        <v>0</v>
      </c>
      <c r="M6164" s="20">
        <v>0</v>
      </c>
      <c r="O6164" s="11">
        <f t="shared" si="1237"/>
        <v>28897.599999999999</v>
      </c>
      <c r="P6164" s="11">
        <v>0</v>
      </c>
      <c r="Q6164" s="11">
        <f t="shared" si="1224"/>
        <v>107.2</v>
      </c>
      <c r="S6164" s="11">
        <f t="shared" si="1225"/>
        <v>28897.599999999999</v>
      </c>
      <c r="T6164" s="11">
        <f t="shared" si="1226"/>
        <v>28897.599999999999</v>
      </c>
      <c r="U6164" s="11">
        <f t="shared" si="1227"/>
        <v>-12071.899999999994</v>
      </c>
      <c r="V6164" s="11">
        <f t="shared" si="1233"/>
        <v>28897.599999999999</v>
      </c>
      <c r="W6164" s="12">
        <f t="shared" si="1234"/>
        <v>1</v>
      </c>
      <c r="X6164" s="11">
        <f t="shared" si="1235"/>
        <v>0</v>
      </c>
      <c r="Y6164" s="12">
        <f t="shared" si="1236"/>
        <v>0</v>
      </c>
      <c r="AG6164" s="61"/>
      <c r="AH6164" s="61"/>
      <c r="AI6164" s="61"/>
      <c r="AJ6164" s="61"/>
      <c r="AL6164" s="60"/>
    </row>
    <row r="6165" spans="1:38">
      <c r="A6165" s="1">
        <v>40862</v>
      </c>
      <c r="B6165" s="7" t="s">
        <v>67</v>
      </c>
      <c r="C6165" s="8" t="str">
        <f t="shared" si="1232"/>
        <v>Tue</v>
      </c>
      <c r="E6165" s="10">
        <v>0</v>
      </c>
      <c r="F6165" s="11">
        <v>17104.900000000001</v>
      </c>
      <c r="G6165" s="60">
        <v>4148.6000000000004</v>
      </c>
      <c r="H6165" s="61">
        <v>7386.9</v>
      </c>
      <c r="I6165" s="60">
        <v>703.7</v>
      </c>
      <c r="J6165" s="60">
        <v>0</v>
      </c>
      <c r="K6165" s="11">
        <v>91.2</v>
      </c>
      <c r="L6165" s="20">
        <v>0</v>
      </c>
      <c r="M6165" s="20">
        <v>0</v>
      </c>
      <c r="O6165" s="11">
        <f t="shared" si="1237"/>
        <v>29435.300000000003</v>
      </c>
      <c r="P6165" s="11">
        <v>0</v>
      </c>
      <c r="Q6165" s="11">
        <f t="shared" si="1224"/>
        <v>91.2</v>
      </c>
      <c r="S6165" s="11">
        <f t="shared" si="1225"/>
        <v>29435.300000000003</v>
      </c>
      <c r="T6165" s="11">
        <f t="shared" si="1226"/>
        <v>29435.300000000003</v>
      </c>
      <c r="U6165" s="11">
        <f t="shared" si="1227"/>
        <v>537.70000000000437</v>
      </c>
      <c r="V6165" s="11">
        <f t="shared" si="1233"/>
        <v>29435.300000000003</v>
      </c>
      <c r="W6165" s="12">
        <f t="shared" si="1234"/>
        <v>1</v>
      </c>
      <c r="X6165" s="11">
        <f t="shared" si="1235"/>
        <v>0</v>
      </c>
      <c r="Y6165" s="12">
        <f t="shared" si="1236"/>
        <v>0</v>
      </c>
      <c r="AG6165" s="61"/>
      <c r="AH6165" s="61"/>
      <c r="AI6165" s="61"/>
      <c r="AJ6165" s="61"/>
      <c r="AL6165" s="60"/>
    </row>
    <row r="6166" spans="1:38">
      <c r="A6166" s="1">
        <v>40863</v>
      </c>
      <c r="B6166" s="7" t="s">
        <v>67</v>
      </c>
      <c r="C6166" s="8" t="str">
        <f t="shared" si="1232"/>
        <v>Wed</v>
      </c>
      <c r="E6166" s="10">
        <v>3.3333333333333335</v>
      </c>
      <c r="F6166" s="11">
        <v>22324.3</v>
      </c>
      <c r="G6166" s="60">
        <v>5193.6000000000004</v>
      </c>
      <c r="H6166" s="61">
        <v>8237.7999999999993</v>
      </c>
      <c r="I6166" s="60">
        <v>788.7</v>
      </c>
      <c r="J6166" s="60">
        <v>0</v>
      </c>
      <c r="K6166" s="11">
        <v>0</v>
      </c>
      <c r="L6166" s="20">
        <v>0</v>
      </c>
      <c r="M6166" s="20">
        <v>0</v>
      </c>
      <c r="O6166" s="11">
        <f t="shared" si="1237"/>
        <v>36544.399999999994</v>
      </c>
      <c r="P6166" s="11">
        <v>0</v>
      </c>
      <c r="Q6166" s="11">
        <f t="shared" si="1224"/>
        <v>0</v>
      </c>
      <c r="S6166" s="11">
        <f t="shared" si="1225"/>
        <v>36544.399999999994</v>
      </c>
      <c r="T6166" s="11">
        <f t="shared" si="1226"/>
        <v>36544.399999999994</v>
      </c>
      <c r="U6166" s="11">
        <f t="shared" si="1227"/>
        <v>7109.0999999999913</v>
      </c>
      <c r="V6166" s="11">
        <f t="shared" si="1233"/>
        <v>36544.399999999994</v>
      </c>
      <c r="W6166" s="12">
        <f t="shared" si="1234"/>
        <v>1</v>
      </c>
      <c r="X6166" s="11">
        <f t="shared" si="1235"/>
        <v>0</v>
      </c>
      <c r="Y6166" s="12">
        <f t="shared" si="1236"/>
        <v>0</v>
      </c>
      <c r="AG6166" s="61"/>
      <c r="AH6166" s="61"/>
      <c r="AI6166" s="61"/>
      <c r="AJ6166" s="61"/>
      <c r="AL6166" s="60"/>
    </row>
    <row r="6167" spans="1:38">
      <c r="A6167" s="1">
        <v>40864</v>
      </c>
      <c r="B6167" s="7" t="s">
        <v>67</v>
      </c>
      <c r="C6167" s="8" t="str">
        <f t="shared" si="1232"/>
        <v>Thur</v>
      </c>
      <c r="E6167" s="10">
        <v>20</v>
      </c>
      <c r="F6167" s="11">
        <v>55027.5</v>
      </c>
      <c r="G6167" s="60">
        <v>9589.9</v>
      </c>
      <c r="H6167" s="61">
        <v>14154.5</v>
      </c>
      <c r="I6167" s="60">
        <v>2572.1999999999998</v>
      </c>
      <c r="J6167" s="60">
        <v>0</v>
      </c>
      <c r="K6167" s="11">
        <v>0</v>
      </c>
      <c r="L6167" s="20">
        <v>2974</v>
      </c>
      <c r="M6167" s="20">
        <v>0</v>
      </c>
      <c r="O6167" s="11">
        <f t="shared" si="1237"/>
        <v>84318.099999999991</v>
      </c>
      <c r="P6167" s="11">
        <v>0</v>
      </c>
      <c r="Q6167" s="11">
        <f t="shared" si="1224"/>
        <v>0</v>
      </c>
      <c r="S6167" s="11">
        <f t="shared" si="1225"/>
        <v>84318.099999999991</v>
      </c>
      <c r="T6167" s="11">
        <f t="shared" si="1226"/>
        <v>84318.099999999991</v>
      </c>
      <c r="U6167" s="11">
        <f t="shared" si="1227"/>
        <v>47773.7</v>
      </c>
      <c r="V6167" s="11">
        <f t="shared" si="1233"/>
        <v>81344.099999999991</v>
      </c>
      <c r="W6167" s="12">
        <f t="shared" si="1234"/>
        <v>0.96472880674493378</v>
      </c>
      <c r="X6167" s="11">
        <f t="shared" si="1235"/>
        <v>2974</v>
      </c>
      <c r="Y6167" s="12">
        <f t="shared" si="1236"/>
        <v>3.5271193255066238E-2</v>
      </c>
      <c r="AG6167" s="61"/>
      <c r="AH6167" s="61"/>
      <c r="AI6167" s="61"/>
      <c r="AJ6167" s="61"/>
      <c r="AL6167" s="60"/>
    </row>
    <row r="6168" spans="1:38">
      <c r="A6168" s="1">
        <v>40865</v>
      </c>
      <c r="B6168" s="7" t="s">
        <v>67</v>
      </c>
      <c r="C6168" s="8" t="str">
        <f t="shared" si="1232"/>
        <v>Fri</v>
      </c>
      <c r="E6168" s="10">
        <v>26</v>
      </c>
      <c r="F6168" s="11">
        <v>55062.600000000006</v>
      </c>
      <c r="G6168" s="60">
        <v>9662.6</v>
      </c>
      <c r="H6168" s="61">
        <v>13990.1</v>
      </c>
      <c r="I6168" s="60">
        <v>2965.7</v>
      </c>
      <c r="J6168" s="60">
        <v>0</v>
      </c>
      <c r="K6168" s="11">
        <v>0</v>
      </c>
      <c r="L6168" s="20">
        <v>4834</v>
      </c>
      <c r="M6168" s="20">
        <v>0</v>
      </c>
      <c r="O6168" s="11">
        <f t="shared" si="1237"/>
        <v>86515</v>
      </c>
      <c r="P6168" s="11">
        <v>0</v>
      </c>
      <c r="Q6168" s="11">
        <f t="shared" si="1224"/>
        <v>0</v>
      </c>
      <c r="S6168" s="11">
        <f t="shared" si="1225"/>
        <v>86515</v>
      </c>
      <c r="T6168" s="11">
        <f t="shared" si="1226"/>
        <v>86515</v>
      </c>
      <c r="U6168" s="11">
        <f t="shared" si="1227"/>
        <v>2196.9000000000087</v>
      </c>
      <c r="V6168" s="11">
        <f t="shared" si="1233"/>
        <v>81681</v>
      </c>
      <c r="W6168" s="12">
        <f t="shared" si="1234"/>
        <v>0.94412529619141194</v>
      </c>
      <c r="X6168" s="11">
        <f t="shared" si="1235"/>
        <v>4834</v>
      </c>
      <c r="Y6168" s="12">
        <f t="shared" si="1236"/>
        <v>5.5874703808588104E-2</v>
      </c>
      <c r="AG6168" s="61"/>
      <c r="AH6168" s="61"/>
      <c r="AI6168" s="61"/>
      <c r="AJ6168" s="61"/>
      <c r="AL6168" s="60"/>
    </row>
    <row r="6169" spans="1:38">
      <c r="A6169" s="1">
        <v>40866</v>
      </c>
      <c r="B6169" s="7" t="s">
        <v>67</v>
      </c>
      <c r="C6169" s="8" t="str">
        <f t="shared" si="1232"/>
        <v>Sat</v>
      </c>
      <c r="E6169" s="10">
        <v>21</v>
      </c>
      <c r="F6169" s="11">
        <v>38090.299999999996</v>
      </c>
      <c r="G6169" s="60">
        <v>6855.5</v>
      </c>
      <c r="H6169" s="61">
        <v>10166.9</v>
      </c>
      <c r="I6169" s="60">
        <v>1621.7</v>
      </c>
      <c r="J6169" s="60">
        <v>0</v>
      </c>
      <c r="K6169" s="11">
        <v>0</v>
      </c>
      <c r="L6169" s="20">
        <v>126</v>
      </c>
      <c r="M6169" s="20">
        <v>0</v>
      </c>
      <c r="O6169" s="11">
        <f t="shared" si="1237"/>
        <v>56860.399999999994</v>
      </c>
      <c r="P6169" s="11">
        <v>0</v>
      </c>
      <c r="Q6169" s="11">
        <f t="shared" si="1224"/>
        <v>0</v>
      </c>
      <c r="S6169" s="11">
        <f t="shared" si="1225"/>
        <v>56860.399999999994</v>
      </c>
      <c r="T6169" s="11">
        <f t="shared" si="1226"/>
        <v>56860.399999999994</v>
      </c>
      <c r="U6169" s="11">
        <f t="shared" si="1227"/>
        <v>-29654.600000000006</v>
      </c>
      <c r="V6169" s="11">
        <f t="shared" si="1233"/>
        <v>56734.399999999994</v>
      </c>
      <c r="W6169" s="12">
        <f t="shared" si="1234"/>
        <v>0.99778404654205743</v>
      </c>
      <c r="X6169" s="11">
        <f t="shared" si="1235"/>
        <v>126</v>
      </c>
      <c r="Y6169" s="12">
        <f t="shared" si="1236"/>
        <v>2.2159534579426106E-3</v>
      </c>
      <c r="AG6169" s="61"/>
      <c r="AH6169" s="61"/>
      <c r="AI6169" s="61"/>
      <c r="AJ6169" s="61"/>
      <c r="AL6169" s="60"/>
    </row>
    <row r="6170" spans="1:38">
      <c r="A6170" s="1">
        <v>40867</v>
      </c>
      <c r="B6170" s="7" t="s">
        <v>67</v>
      </c>
      <c r="C6170" s="8" t="str">
        <f t="shared" si="1232"/>
        <v>Sun</v>
      </c>
      <c r="E6170" s="10">
        <v>6</v>
      </c>
      <c r="F6170" s="11">
        <v>19366.899999999998</v>
      </c>
      <c r="G6170" s="60">
        <v>4367.8999999999996</v>
      </c>
      <c r="H6170" s="61">
        <v>7210.3</v>
      </c>
      <c r="I6170" s="60">
        <v>734.8</v>
      </c>
      <c r="J6170" s="60">
        <v>0</v>
      </c>
      <c r="K6170" s="11">
        <v>0</v>
      </c>
      <c r="L6170" s="20">
        <v>0</v>
      </c>
      <c r="M6170" s="20">
        <v>0</v>
      </c>
      <c r="O6170" s="11">
        <f t="shared" si="1237"/>
        <v>31679.899999999994</v>
      </c>
      <c r="P6170" s="11">
        <v>0</v>
      </c>
      <c r="Q6170" s="11">
        <f t="shared" si="1224"/>
        <v>0</v>
      </c>
      <c r="S6170" s="11">
        <f t="shared" si="1225"/>
        <v>31679.899999999994</v>
      </c>
      <c r="T6170" s="11">
        <f t="shared" si="1226"/>
        <v>31679.899999999994</v>
      </c>
      <c r="U6170" s="11">
        <f t="shared" si="1227"/>
        <v>-25180.5</v>
      </c>
      <c r="V6170" s="11">
        <f t="shared" si="1233"/>
        <v>31679.899999999994</v>
      </c>
      <c r="W6170" s="12">
        <f t="shared" si="1234"/>
        <v>1</v>
      </c>
      <c r="X6170" s="11">
        <f t="shared" si="1235"/>
        <v>0</v>
      </c>
      <c r="Y6170" s="12">
        <f t="shared" si="1236"/>
        <v>0</v>
      </c>
      <c r="AG6170" s="61"/>
      <c r="AH6170" s="61"/>
      <c r="AI6170" s="61"/>
      <c r="AJ6170" s="61"/>
      <c r="AL6170" s="60"/>
    </row>
    <row r="6171" spans="1:38">
      <c r="A6171" s="1">
        <v>40868</v>
      </c>
      <c r="B6171" s="7" t="s">
        <v>67</v>
      </c>
      <c r="C6171" s="8" t="str">
        <f t="shared" si="1232"/>
        <v>Mon</v>
      </c>
      <c r="E6171" s="10">
        <v>2</v>
      </c>
      <c r="F6171" s="11">
        <v>18131.3</v>
      </c>
      <c r="G6171" s="60">
        <v>4848.3999999999996</v>
      </c>
      <c r="H6171" s="61">
        <v>7807</v>
      </c>
      <c r="I6171" s="60">
        <v>378.1</v>
      </c>
      <c r="J6171" s="60">
        <v>0</v>
      </c>
      <c r="K6171" s="11">
        <v>0</v>
      </c>
      <c r="L6171" s="20">
        <v>0</v>
      </c>
      <c r="M6171" s="20">
        <v>0</v>
      </c>
      <c r="O6171" s="11">
        <f t="shared" si="1237"/>
        <v>31164.799999999996</v>
      </c>
      <c r="P6171" s="11">
        <v>0</v>
      </c>
      <c r="Q6171" s="11">
        <f t="shared" si="1224"/>
        <v>0</v>
      </c>
      <c r="S6171" s="11">
        <f t="shared" si="1225"/>
        <v>31164.799999999996</v>
      </c>
      <c r="T6171" s="11">
        <f t="shared" si="1226"/>
        <v>31164.799999999996</v>
      </c>
      <c r="U6171" s="11">
        <f t="shared" si="1227"/>
        <v>-515.09999999999854</v>
      </c>
      <c r="V6171" s="11">
        <f t="shared" si="1233"/>
        <v>31164.799999999996</v>
      </c>
      <c r="W6171" s="12">
        <f t="shared" si="1234"/>
        <v>1</v>
      </c>
      <c r="X6171" s="11">
        <f t="shared" si="1235"/>
        <v>0</v>
      </c>
      <c r="Y6171" s="12">
        <f t="shared" si="1236"/>
        <v>0</v>
      </c>
      <c r="AG6171" s="61"/>
      <c r="AH6171" s="61"/>
      <c r="AI6171" s="61"/>
      <c r="AJ6171" s="61"/>
      <c r="AL6171" s="60"/>
    </row>
    <row r="6172" spans="1:38">
      <c r="A6172" s="1">
        <v>40869</v>
      </c>
      <c r="B6172" s="7" t="s">
        <v>67</v>
      </c>
      <c r="C6172" s="8" t="str">
        <f t="shared" si="1232"/>
        <v>Tue</v>
      </c>
      <c r="E6172" s="10">
        <v>4</v>
      </c>
      <c r="F6172" s="11">
        <v>18262.599999999999</v>
      </c>
      <c r="G6172" s="60">
        <v>4583</v>
      </c>
      <c r="H6172" s="61">
        <v>7670.3</v>
      </c>
      <c r="I6172" s="60">
        <v>744.1</v>
      </c>
      <c r="J6172" s="60">
        <v>0.1</v>
      </c>
      <c r="K6172" s="11">
        <v>0</v>
      </c>
      <c r="L6172" s="20">
        <v>0</v>
      </c>
      <c r="M6172" s="20">
        <v>0</v>
      </c>
      <c r="O6172" s="11">
        <f t="shared" si="1237"/>
        <v>31260.099999999995</v>
      </c>
      <c r="P6172" s="11">
        <v>0</v>
      </c>
      <c r="Q6172" s="11">
        <f t="shared" si="1224"/>
        <v>0</v>
      </c>
      <c r="S6172" s="11">
        <f t="shared" si="1225"/>
        <v>31260.099999999995</v>
      </c>
      <c r="T6172" s="11">
        <f t="shared" si="1226"/>
        <v>31260.099999999995</v>
      </c>
      <c r="U6172" s="11">
        <f t="shared" si="1227"/>
        <v>95.299999999999272</v>
      </c>
      <c r="V6172" s="11">
        <f t="shared" si="1233"/>
        <v>31260.099999999995</v>
      </c>
      <c r="W6172" s="12">
        <f t="shared" si="1234"/>
        <v>1</v>
      </c>
      <c r="X6172" s="11">
        <f t="shared" si="1235"/>
        <v>0</v>
      </c>
      <c r="Y6172" s="12">
        <f t="shared" si="1236"/>
        <v>0</v>
      </c>
      <c r="AG6172" s="61"/>
      <c r="AH6172" s="61"/>
      <c r="AI6172" s="61"/>
      <c r="AJ6172" s="61"/>
      <c r="AL6172" s="60"/>
    </row>
    <row r="6173" spans="1:38">
      <c r="A6173" s="1">
        <v>40870</v>
      </c>
      <c r="B6173" s="7" t="s">
        <v>67</v>
      </c>
      <c r="C6173" s="8" t="str">
        <f t="shared" si="1232"/>
        <v>Wed</v>
      </c>
      <c r="E6173" s="10">
        <v>5</v>
      </c>
      <c r="F6173" s="11">
        <v>29876.400000000001</v>
      </c>
      <c r="G6173" s="60">
        <v>6270.7</v>
      </c>
      <c r="H6173" s="61">
        <v>9097.4</v>
      </c>
      <c r="I6173" s="60">
        <v>1272.8</v>
      </c>
      <c r="J6173" s="60">
        <v>0</v>
      </c>
      <c r="K6173" s="11">
        <v>0</v>
      </c>
      <c r="L6173" s="20">
        <v>0</v>
      </c>
      <c r="M6173" s="20">
        <v>0</v>
      </c>
      <c r="O6173" s="11">
        <f t="shared" si="1237"/>
        <v>46517.3</v>
      </c>
      <c r="P6173" s="11">
        <v>0</v>
      </c>
      <c r="Q6173" s="11">
        <f t="shared" si="1224"/>
        <v>0</v>
      </c>
      <c r="S6173" s="11">
        <f t="shared" si="1225"/>
        <v>46517.3</v>
      </c>
      <c r="T6173" s="11">
        <f t="shared" si="1226"/>
        <v>46517.3</v>
      </c>
      <c r="U6173" s="11">
        <f t="shared" si="1227"/>
        <v>15257.200000000008</v>
      </c>
      <c r="V6173" s="11">
        <f t="shared" si="1233"/>
        <v>46517.3</v>
      </c>
      <c r="W6173" s="12">
        <f t="shared" si="1234"/>
        <v>1</v>
      </c>
      <c r="X6173" s="11">
        <f t="shared" si="1235"/>
        <v>0</v>
      </c>
      <c r="Y6173" s="12">
        <f t="shared" si="1236"/>
        <v>0</v>
      </c>
      <c r="AG6173" s="61"/>
      <c r="AH6173" s="61"/>
      <c r="AI6173" s="61"/>
      <c r="AJ6173" s="61"/>
      <c r="AL6173" s="60"/>
    </row>
    <row r="6174" spans="1:38">
      <c r="A6174" s="1">
        <v>40871</v>
      </c>
      <c r="B6174" s="7" t="s">
        <v>67</v>
      </c>
      <c r="C6174" s="8" t="str">
        <f t="shared" si="1232"/>
        <v>Thur</v>
      </c>
      <c r="E6174" s="10">
        <v>13</v>
      </c>
      <c r="F6174" s="11">
        <v>33316.400000000001</v>
      </c>
      <c r="G6174" s="60">
        <v>6184.5</v>
      </c>
      <c r="H6174" s="61">
        <v>8919.9</v>
      </c>
      <c r="I6174" s="60">
        <v>1648.6</v>
      </c>
      <c r="J6174" s="60">
        <v>0</v>
      </c>
      <c r="K6174" s="11">
        <v>0</v>
      </c>
      <c r="L6174" s="20">
        <v>0</v>
      </c>
      <c r="M6174" s="20">
        <v>0</v>
      </c>
      <c r="O6174" s="11">
        <f t="shared" si="1237"/>
        <v>50069.4</v>
      </c>
      <c r="P6174" s="11">
        <v>0</v>
      </c>
      <c r="Q6174" s="11">
        <f t="shared" si="1224"/>
        <v>0</v>
      </c>
      <c r="S6174" s="11">
        <f t="shared" si="1225"/>
        <v>50069.4</v>
      </c>
      <c r="T6174" s="11">
        <f t="shared" si="1226"/>
        <v>50069.4</v>
      </c>
      <c r="U6174" s="11">
        <f t="shared" si="1227"/>
        <v>3552.0999999999985</v>
      </c>
      <c r="V6174" s="11">
        <f t="shared" si="1233"/>
        <v>50069.4</v>
      </c>
      <c r="W6174" s="12">
        <f t="shared" si="1234"/>
        <v>1</v>
      </c>
      <c r="X6174" s="11">
        <f t="shared" si="1235"/>
        <v>0</v>
      </c>
      <c r="Y6174" s="12">
        <f t="shared" si="1236"/>
        <v>0</v>
      </c>
      <c r="AG6174" s="61"/>
      <c r="AH6174" s="61"/>
      <c r="AI6174" s="61"/>
      <c r="AJ6174" s="61"/>
      <c r="AL6174" s="60"/>
    </row>
    <row r="6175" spans="1:38">
      <c r="A6175" s="1">
        <v>40872</v>
      </c>
      <c r="B6175" s="7" t="s">
        <v>67</v>
      </c>
      <c r="C6175" s="8" t="str">
        <f t="shared" si="1232"/>
        <v>Fri</v>
      </c>
      <c r="E6175" s="10">
        <v>13</v>
      </c>
      <c r="F6175" s="11">
        <v>30076.5</v>
      </c>
      <c r="G6175" s="60">
        <v>5744.2</v>
      </c>
      <c r="H6175" s="61">
        <v>8379.9</v>
      </c>
      <c r="I6175" s="60">
        <v>1292.0999999999999</v>
      </c>
      <c r="J6175" s="60">
        <v>0</v>
      </c>
      <c r="K6175" s="11">
        <v>0</v>
      </c>
      <c r="L6175" s="20">
        <v>0</v>
      </c>
      <c r="M6175" s="20">
        <v>0</v>
      </c>
      <c r="O6175" s="11">
        <f t="shared" si="1237"/>
        <v>45492.7</v>
      </c>
      <c r="P6175" s="11">
        <v>0</v>
      </c>
      <c r="Q6175" s="11">
        <f t="shared" si="1224"/>
        <v>0</v>
      </c>
      <c r="S6175" s="11">
        <f t="shared" si="1225"/>
        <v>45492.7</v>
      </c>
      <c r="T6175" s="11">
        <f t="shared" si="1226"/>
        <v>45492.7</v>
      </c>
      <c r="U6175" s="11">
        <f t="shared" si="1227"/>
        <v>-4576.7000000000044</v>
      </c>
      <c r="V6175" s="11">
        <f t="shared" si="1233"/>
        <v>45492.7</v>
      </c>
      <c r="W6175" s="12">
        <f t="shared" si="1234"/>
        <v>1</v>
      </c>
      <c r="X6175" s="11">
        <f t="shared" si="1235"/>
        <v>0</v>
      </c>
      <c r="Y6175" s="12">
        <f t="shared" si="1236"/>
        <v>0</v>
      </c>
      <c r="AG6175" s="61"/>
      <c r="AH6175" s="61"/>
      <c r="AI6175" s="61"/>
      <c r="AJ6175" s="61"/>
      <c r="AL6175" s="60"/>
    </row>
    <row r="6176" spans="1:38">
      <c r="A6176" s="1">
        <v>40873</v>
      </c>
      <c r="B6176" s="7" t="s">
        <v>67</v>
      </c>
      <c r="C6176" s="8" t="str">
        <f t="shared" si="1232"/>
        <v>Sat</v>
      </c>
      <c r="E6176" s="10">
        <v>11</v>
      </c>
      <c r="F6176" s="11">
        <v>22100</v>
      </c>
      <c r="G6176" s="60">
        <v>4899.1000000000004</v>
      </c>
      <c r="H6176" s="61">
        <v>7077.7</v>
      </c>
      <c r="I6176" s="60">
        <v>909.6</v>
      </c>
      <c r="J6176" s="60">
        <v>0</v>
      </c>
      <c r="K6176" s="11">
        <v>0</v>
      </c>
      <c r="L6176" s="20">
        <v>0</v>
      </c>
      <c r="M6176" s="20">
        <v>0</v>
      </c>
      <c r="O6176" s="11">
        <f t="shared" si="1237"/>
        <v>34986.399999999994</v>
      </c>
      <c r="P6176" s="11">
        <v>0</v>
      </c>
      <c r="Q6176" s="11">
        <f t="shared" si="1224"/>
        <v>0</v>
      </c>
      <c r="S6176" s="11">
        <f t="shared" si="1225"/>
        <v>34986.399999999994</v>
      </c>
      <c r="T6176" s="11">
        <f t="shared" si="1226"/>
        <v>34986.399999999994</v>
      </c>
      <c r="U6176" s="11">
        <f t="shared" si="1227"/>
        <v>-10506.300000000003</v>
      </c>
      <c r="V6176" s="11">
        <f t="shared" si="1233"/>
        <v>34986.399999999994</v>
      </c>
      <c r="W6176" s="12">
        <f t="shared" si="1234"/>
        <v>1</v>
      </c>
      <c r="X6176" s="11">
        <f t="shared" si="1235"/>
        <v>0</v>
      </c>
      <c r="Y6176" s="12">
        <f t="shared" si="1236"/>
        <v>0</v>
      </c>
      <c r="AG6176" s="61"/>
      <c r="AH6176" s="61"/>
      <c r="AI6176" s="61"/>
      <c r="AJ6176" s="61"/>
      <c r="AL6176" s="60"/>
    </row>
    <row r="6177" spans="1:38">
      <c r="A6177" s="1">
        <v>40874</v>
      </c>
      <c r="B6177" s="7" t="s">
        <v>67</v>
      </c>
      <c r="C6177" s="8" t="str">
        <f t="shared" si="1232"/>
        <v>Sun</v>
      </c>
      <c r="E6177" s="10">
        <v>4</v>
      </c>
      <c r="F6177" s="11">
        <v>16948.699999999997</v>
      </c>
      <c r="G6177" s="60">
        <v>4274.7</v>
      </c>
      <c r="H6177" s="61">
        <v>6738.4</v>
      </c>
      <c r="I6177" s="60">
        <v>758.3</v>
      </c>
      <c r="J6177" s="60">
        <v>0</v>
      </c>
      <c r="K6177" s="11">
        <v>0</v>
      </c>
      <c r="L6177" s="20">
        <v>0</v>
      </c>
      <c r="M6177" s="20">
        <v>0</v>
      </c>
      <c r="O6177" s="11">
        <f t="shared" si="1237"/>
        <v>28720.099999999995</v>
      </c>
      <c r="P6177" s="11">
        <v>0</v>
      </c>
      <c r="Q6177" s="11">
        <f t="shared" si="1224"/>
        <v>0</v>
      </c>
      <c r="S6177" s="11">
        <f t="shared" si="1225"/>
        <v>28720.099999999995</v>
      </c>
      <c r="T6177" s="11">
        <f t="shared" si="1226"/>
        <v>28720.099999999995</v>
      </c>
      <c r="U6177" s="11">
        <f t="shared" si="1227"/>
        <v>-6266.2999999999993</v>
      </c>
      <c r="V6177" s="11">
        <f t="shared" si="1233"/>
        <v>28720.099999999995</v>
      </c>
      <c r="W6177" s="12">
        <f t="shared" si="1234"/>
        <v>1</v>
      </c>
      <c r="X6177" s="11">
        <f t="shared" si="1235"/>
        <v>0</v>
      </c>
      <c r="Y6177" s="12">
        <f t="shared" si="1236"/>
        <v>0</v>
      </c>
      <c r="AG6177" s="61"/>
      <c r="AH6177" s="61"/>
      <c r="AI6177" s="61"/>
      <c r="AJ6177" s="61"/>
      <c r="AL6177" s="60"/>
    </row>
    <row r="6178" spans="1:38">
      <c r="A6178" s="1">
        <v>40875</v>
      </c>
      <c r="B6178" s="7" t="s">
        <v>67</v>
      </c>
      <c r="C6178" s="8" t="str">
        <f t="shared" si="1232"/>
        <v>Mon</v>
      </c>
      <c r="E6178" s="10">
        <v>1</v>
      </c>
      <c r="F6178" s="11">
        <v>16232.199999999999</v>
      </c>
      <c r="G6178" s="60">
        <v>4528.8999999999996</v>
      </c>
      <c r="H6178" s="61">
        <v>7166.1</v>
      </c>
      <c r="I6178" s="60">
        <v>737.4</v>
      </c>
      <c r="J6178" s="60">
        <v>0</v>
      </c>
      <c r="K6178" s="11">
        <v>0</v>
      </c>
      <c r="L6178" s="20">
        <v>0</v>
      </c>
      <c r="M6178" s="20">
        <v>0</v>
      </c>
      <c r="O6178" s="11">
        <f t="shared" si="1237"/>
        <v>28664.6</v>
      </c>
      <c r="P6178" s="11">
        <v>0</v>
      </c>
      <c r="Q6178" s="11">
        <f t="shared" si="1224"/>
        <v>0</v>
      </c>
      <c r="S6178" s="11">
        <f t="shared" si="1225"/>
        <v>28664.6</v>
      </c>
      <c r="T6178" s="11">
        <f t="shared" si="1226"/>
        <v>28664.6</v>
      </c>
      <c r="U6178" s="11">
        <f t="shared" si="1227"/>
        <v>-55.499999999996362</v>
      </c>
      <c r="V6178" s="11">
        <f t="shared" si="1233"/>
        <v>28664.6</v>
      </c>
      <c r="W6178" s="12">
        <f t="shared" si="1234"/>
        <v>1</v>
      </c>
      <c r="X6178" s="11">
        <f t="shared" si="1235"/>
        <v>0</v>
      </c>
      <c r="Y6178" s="12">
        <f t="shared" si="1236"/>
        <v>0</v>
      </c>
      <c r="AG6178" s="61"/>
      <c r="AH6178" s="61"/>
      <c r="AI6178" s="61"/>
      <c r="AJ6178" s="61"/>
      <c r="AL6178" s="60"/>
    </row>
    <row r="6179" spans="1:38">
      <c r="A6179" s="1">
        <v>40876</v>
      </c>
      <c r="B6179" s="7" t="s">
        <v>67</v>
      </c>
      <c r="C6179" s="8" t="str">
        <f t="shared" si="1232"/>
        <v>Tue</v>
      </c>
      <c r="E6179" s="10">
        <v>10</v>
      </c>
      <c r="F6179" s="11">
        <v>36729.1</v>
      </c>
      <c r="G6179" s="60">
        <v>8166.8</v>
      </c>
      <c r="H6179" s="61">
        <v>11151.4</v>
      </c>
      <c r="I6179" s="60">
        <v>1748.4</v>
      </c>
      <c r="J6179" s="60">
        <v>0</v>
      </c>
      <c r="K6179" s="11">
        <v>0</v>
      </c>
      <c r="L6179" s="20">
        <v>489</v>
      </c>
      <c r="M6179" s="20">
        <v>0</v>
      </c>
      <c r="O6179" s="11">
        <f t="shared" si="1237"/>
        <v>58284.700000000004</v>
      </c>
      <c r="P6179" s="11">
        <v>0</v>
      </c>
      <c r="Q6179" s="11">
        <f t="shared" si="1224"/>
        <v>0</v>
      </c>
      <c r="S6179" s="11">
        <f t="shared" si="1225"/>
        <v>58284.700000000004</v>
      </c>
      <c r="T6179" s="11">
        <f t="shared" si="1226"/>
        <v>58284.700000000004</v>
      </c>
      <c r="U6179" s="11">
        <f t="shared" si="1227"/>
        <v>29620.100000000006</v>
      </c>
      <c r="V6179" s="11">
        <f t="shared" si="1233"/>
        <v>57795.700000000004</v>
      </c>
      <c r="W6179" s="12">
        <f t="shared" si="1234"/>
        <v>0.99161014811777359</v>
      </c>
      <c r="X6179" s="11">
        <f t="shared" si="1235"/>
        <v>489</v>
      </c>
      <c r="Y6179" s="12">
        <f t="shared" si="1236"/>
        <v>8.3898518822263807E-3</v>
      </c>
      <c r="AG6179" s="61"/>
      <c r="AH6179" s="61"/>
      <c r="AI6179" s="61"/>
      <c r="AJ6179" s="61"/>
      <c r="AL6179" s="60"/>
    </row>
    <row r="6180" spans="1:38">
      <c r="A6180" s="1">
        <v>40877</v>
      </c>
      <c r="B6180" s="7" t="s">
        <v>67</v>
      </c>
      <c r="C6180" s="8" t="str">
        <f t="shared" si="1232"/>
        <v>Wed</v>
      </c>
      <c r="E6180" s="10">
        <v>19</v>
      </c>
      <c r="F6180" s="11">
        <v>46420.5</v>
      </c>
      <c r="G6180" s="60">
        <v>14029.5</v>
      </c>
      <c r="H6180" s="61">
        <v>13739.6</v>
      </c>
      <c r="I6180" s="60">
        <v>2484</v>
      </c>
      <c r="J6180" s="60">
        <v>0</v>
      </c>
      <c r="K6180" s="11">
        <v>0</v>
      </c>
      <c r="L6180" s="20">
        <v>1664</v>
      </c>
      <c r="M6180" s="20">
        <v>4</v>
      </c>
      <c r="O6180" s="11">
        <f t="shared" si="1237"/>
        <v>78341.600000000006</v>
      </c>
      <c r="P6180" s="11">
        <v>0</v>
      </c>
      <c r="Q6180" s="11">
        <f t="shared" si="1224"/>
        <v>0</v>
      </c>
      <c r="S6180" s="11">
        <f t="shared" si="1225"/>
        <v>78341.600000000006</v>
      </c>
      <c r="T6180" s="11">
        <f t="shared" si="1226"/>
        <v>78341.600000000006</v>
      </c>
      <c r="U6180" s="11">
        <f t="shared" si="1227"/>
        <v>20056.900000000001</v>
      </c>
      <c r="V6180" s="11">
        <f t="shared" si="1233"/>
        <v>76673.600000000006</v>
      </c>
      <c r="W6180" s="12">
        <f t="shared" si="1234"/>
        <v>0.97870862989778096</v>
      </c>
      <c r="X6180" s="11">
        <f t="shared" si="1235"/>
        <v>1668</v>
      </c>
      <c r="Y6180" s="12">
        <f t="shared" si="1236"/>
        <v>2.1291370102218998E-2</v>
      </c>
      <c r="AG6180" s="61"/>
      <c r="AH6180" s="61"/>
      <c r="AI6180" s="61"/>
      <c r="AJ6180" s="61"/>
      <c r="AL6180" s="60"/>
    </row>
    <row r="6181" spans="1:38">
      <c r="A6181" s="1">
        <v>40878</v>
      </c>
      <c r="B6181" s="7" t="s">
        <v>68</v>
      </c>
      <c r="C6181" s="8" t="str">
        <f t="shared" si="1232"/>
        <v>Thur</v>
      </c>
      <c r="E6181" s="10">
        <v>22</v>
      </c>
      <c r="F6181" s="11">
        <v>40053.700000000004</v>
      </c>
      <c r="G6181" s="60">
        <v>14311.7</v>
      </c>
      <c r="H6181" s="61">
        <v>12801</v>
      </c>
      <c r="I6181" s="60">
        <v>2907</v>
      </c>
      <c r="J6181" s="60">
        <v>0</v>
      </c>
      <c r="K6181" s="11">
        <v>0</v>
      </c>
      <c r="L6181" s="20">
        <v>10021</v>
      </c>
      <c r="M6181" s="20">
        <v>1261</v>
      </c>
      <c r="O6181" s="11">
        <f t="shared" si="1237"/>
        <v>81355.400000000009</v>
      </c>
      <c r="P6181" s="11">
        <v>0</v>
      </c>
      <c r="Q6181" s="11">
        <f t="shared" si="1224"/>
        <v>0</v>
      </c>
      <c r="S6181" s="11">
        <f t="shared" si="1225"/>
        <v>81355.400000000009</v>
      </c>
      <c r="T6181" s="11">
        <f t="shared" ref="T6181:T6244" si="1238">SUM(L6181:M6181,V6181)</f>
        <v>81355.400000000009</v>
      </c>
      <c r="U6181" s="11">
        <f t="shared" ref="U6181:U6244" si="1239">S6181-S6180</f>
        <v>3013.8000000000029</v>
      </c>
      <c r="V6181" s="11">
        <f t="shared" ref="V6181:V6244" si="1240">SUM(F6181:K6181)-P6181</f>
        <v>70073.400000000009</v>
      </c>
      <c r="W6181" s="12">
        <f t="shared" ref="W6181:W6244" si="1241">V6181/S6181</f>
        <v>0.86132450949783301</v>
      </c>
      <c r="X6181" s="11">
        <f t="shared" ref="X6181:X6211" si="1242">SUM(L6181:M6181)</f>
        <v>11282</v>
      </c>
      <c r="Y6181" s="12">
        <f t="shared" ref="Y6181:Y6211" si="1243">X6181/S6181</f>
        <v>0.13867549050216701</v>
      </c>
      <c r="AA6181" s="9">
        <f>INTERCEPT(T6181:T6211,E6181:E6211)</f>
        <v>24817.502926278066</v>
      </c>
      <c r="AB6181" s="9">
        <f>SLOPE(T6181:T6211,E6181:E6211)</f>
        <v>2322.7431226620938</v>
      </c>
      <c r="AC6181" s="12">
        <f>RSQ(T6181:T6211,E6181:E6211)</f>
        <v>0.85089007822133567</v>
      </c>
      <c r="AD6181" s="9">
        <f>AA6181+(AB6181*55)</f>
        <v>152568.37467269323</v>
      </c>
      <c r="AE6181" s="10">
        <f>SUM(E6181:E6211)</f>
        <v>573</v>
      </c>
      <c r="AG6181" s="61"/>
      <c r="AH6181" s="61"/>
      <c r="AI6181" s="61"/>
      <c r="AJ6181" s="61"/>
      <c r="AL6181" s="60"/>
    </row>
    <row r="6182" spans="1:38">
      <c r="A6182" s="1">
        <v>40879</v>
      </c>
      <c r="B6182" s="7" t="s">
        <v>68</v>
      </c>
      <c r="C6182" s="8" t="str">
        <f t="shared" si="1232"/>
        <v>Fri</v>
      </c>
      <c r="E6182" s="10">
        <v>20</v>
      </c>
      <c r="F6182" s="11">
        <v>33488.199999999997</v>
      </c>
      <c r="G6182" s="60">
        <v>13221.5</v>
      </c>
      <c r="H6182" s="61">
        <v>11124.3</v>
      </c>
      <c r="I6182" s="60">
        <v>1462.9</v>
      </c>
      <c r="J6182" s="60">
        <v>0</v>
      </c>
      <c r="K6182" s="11">
        <v>0</v>
      </c>
      <c r="L6182" s="20">
        <v>8436</v>
      </c>
      <c r="M6182" s="20">
        <v>1399</v>
      </c>
      <c r="O6182" s="11">
        <f t="shared" si="1237"/>
        <v>69131.899999999994</v>
      </c>
      <c r="P6182" s="11">
        <v>0</v>
      </c>
      <c r="Q6182" s="11">
        <f t="shared" si="1224"/>
        <v>0</v>
      </c>
      <c r="S6182" s="11">
        <f t="shared" si="1225"/>
        <v>69131.899999999994</v>
      </c>
      <c r="T6182" s="11">
        <f t="shared" si="1238"/>
        <v>69131.899999999994</v>
      </c>
      <c r="U6182" s="11">
        <f t="shared" si="1239"/>
        <v>-12223.500000000015</v>
      </c>
      <c r="V6182" s="11">
        <f t="shared" si="1240"/>
        <v>59296.9</v>
      </c>
      <c r="W6182" s="12">
        <f t="shared" si="1241"/>
        <v>0.85773571968946327</v>
      </c>
      <c r="X6182" s="11">
        <f t="shared" si="1242"/>
        <v>9835</v>
      </c>
      <c r="Y6182" s="12">
        <f t="shared" si="1243"/>
        <v>0.14226428031053684</v>
      </c>
      <c r="AA6182" s="11"/>
      <c r="AG6182" s="61"/>
      <c r="AH6182" s="61"/>
      <c r="AI6182" s="61"/>
      <c r="AJ6182" s="61"/>
      <c r="AL6182" s="60"/>
    </row>
    <row r="6183" spans="1:38">
      <c r="A6183" s="1">
        <v>40880</v>
      </c>
      <c r="B6183" s="7" t="s">
        <v>68</v>
      </c>
      <c r="C6183" s="8" t="str">
        <f t="shared" si="1232"/>
        <v>Sat</v>
      </c>
      <c r="E6183" s="10">
        <v>21</v>
      </c>
      <c r="F6183" s="11">
        <v>34750.300000000003</v>
      </c>
      <c r="G6183" s="60">
        <v>12908.8</v>
      </c>
      <c r="H6183" s="61">
        <v>11137.5</v>
      </c>
      <c r="I6183" s="60">
        <v>1558.8</v>
      </c>
      <c r="J6183" s="60">
        <v>0</v>
      </c>
      <c r="K6183" s="11">
        <v>0</v>
      </c>
      <c r="L6183" s="20">
        <v>9211</v>
      </c>
      <c r="M6183" s="20">
        <v>1371</v>
      </c>
      <c r="O6183" s="11">
        <f t="shared" si="1237"/>
        <v>70937.400000000009</v>
      </c>
      <c r="P6183" s="11">
        <v>0</v>
      </c>
      <c r="Q6183" s="11">
        <f t="shared" si="1224"/>
        <v>0</v>
      </c>
      <c r="S6183" s="11">
        <f t="shared" si="1225"/>
        <v>70937.400000000009</v>
      </c>
      <c r="T6183" s="11">
        <f t="shared" si="1238"/>
        <v>70937.400000000009</v>
      </c>
      <c r="U6183" s="11">
        <f t="shared" si="1239"/>
        <v>1805.5000000000146</v>
      </c>
      <c r="V6183" s="11">
        <f t="shared" si="1240"/>
        <v>60355.400000000009</v>
      </c>
      <c r="W6183" s="12">
        <f t="shared" si="1241"/>
        <v>0.85082622142903463</v>
      </c>
      <c r="X6183" s="11">
        <f t="shared" si="1242"/>
        <v>10582</v>
      </c>
      <c r="Y6183" s="12">
        <f t="shared" si="1243"/>
        <v>0.14917377857096537</v>
      </c>
      <c r="AA6183" s="11"/>
      <c r="AG6183" s="61"/>
      <c r="AH6183" s="61"/>
      <c r="AI6183" s="61"/>
      <c r="AJ6183" s="61"/>
      <c r="AL6183" s="60"/>
    </row>
    <row r="6184" spans="1:38">
      <c r="A6184" s="1">
        <v>40881</v>
      </c>
      <c r="B6184" s="7" t="s">
        <v>68</v>
      </c>
      <c r="C6184" s="8" t="str">
        <f t="shared" si="1232"/>
        <v>Sun</v>
      </c>
      <c r="E6184" s="10">
        <v>19</v>
      </c>
      <c r="F6184" s="11">
        <v>30506.699999999997</v>
      </c>
      <c r="G6184" s="60">
        <v>12080.8</v>
      </c>
      <c r="H6184" s="61">
        <v>10101.200000000001</v>
      </c>
      <c r="I6184" s="60">
        <v>1186.3</v>
      </c>
      <c r="J6184" s="60">
        <v>0</v>
      </c>
      <c r="K6184" s="11">
        <v>0</v>
      </c>
      <c r="L6184" s="20">
        <v>5780</v>
      </c>
      <c r="M6184" s="20">
        <v>1381</v>
      </c>
      <c r="O6184" s="11">
        <f t="shared" si="1237"/>
        <v>61036</v>
      </c>
      <c r="P6184" s="11">
        <v>0</v>
      </c>
      <c r="Q6184" s="11">
        <f t="shared" ref="Q6184:Q6247" si="1244">K6184-P6184</f>
        <v>0</v>
      </c>
      <c r="S6184" s="11">
        <f t="shared" ref="S6184:S6247" si="1245">O6184-P6184</f>
        <v>61036</v>
      </c>
      <c r="T6184" s="11">
        <f t="shared" si="1238"/>
        <v>61036</v>
      </c>
      <c r="U6184" s="11">
        <f t="shared" si="1239"/>
        <v>-9901.4000000000087</v>
      </c>
      <c r="V6184" s="11">
        <f t="shared" si="1240"/>
        <v>53875</v>
      </c>
      <c r="W6184" s="12">
        <f t="shared" si="1241"/>
        <v>0.88267579788977002</v>
      </c>
      <c r="X6184" s="11">
        <f t="shared" si="1242"/>
        <v>7161</v>
      </c>
      <c r="Y6184" s="12">
        <f t="shared" si="1243"/>
        <v>0.11732420211023002</v>
      </c>
      <c r="AA6184" s="11"/>
      <c r="AG6184" s="61"/>
      <c r="AH6184" s="61"/>
      <c r="AI6184" s="61"/>
      <c r="AJ6184" s="61"/>
      <c r="AL6184" s="60"/>
    </row>
    <row r="6185" spans="1:38">
      <c r="A6185" s="1">
        <v>40882</v>
      </c>
      <c r="B6185" s="7" t="s">
        <v>68</v>
      </c>
      <c r="C6185" s="8" t="str">
        <f t="shared" si="1232"/>
        <v>Mon</v>
      </c>
      <c r="E6185" s="10">
        <v>11</v>
      </c>
      <c r="F6185" s="11">
        <v>19368.899999999998</v>
      </c>
      <c r="G6185" s="60">
        <v>9160.5</v>
      </c>
      <c r="H6185" s="61">
        <v>8006.2</v>
      </c>
      <c r="I6185" s="60">
        <v>779.9</v>
      </c>
      <c r="J6185" s="60">
        <v>0</v>
      </c>
      <c r="K6185" s="11">
        <v>7.8</v>
      </c>
      <c r="L6185" s="20">
        <v>1294</v>
      </c>
      <c r="M6185" s="20">
        <v>1440</v>
      </c>
      <c r="O6185" s="11">
        <f t="shared" si="1237"/>
        <v>40057.300000000003</v>
      </c>
      <c r="P6185" s="11">
        <v>0</v>
      </c>
      <c r="Q6185" s="11">
        <f t="shared" si="1244"/>
        <v>7.8</v>
      </c>
      <c r="S6185" s="11">
        <f t="shared" si="1245"/>
        <v>40057.300000000003</v>
      </c>
      <c r="T6185" s="11">
        <f t="shared" si="1238"/>
        <v>40057.300000000003</v>
      </c>
      <c r="U6185" s="11">
        <f t="shared" si="1239"/>
        <v>-20978.699999999997</v>
      </c>
      <c r="V6185" s="11">
        <f t="shared" si="1240"/>
        <v>37323.300000000003</v>
      </c>
      <c r="W6185" s="12">
        <f t="shared" si="1241"/>
        <v>0.93174777131758757</v>
      </c>
      <c r="X6185" s="11">
        <f t="shared" si="1242"/>
        <v>2734</v>
      </c>
      <c r="Y6185" s="12">
        <f t="shared" si="1243"/>
        <v>6.8252228682412444E-2</v>
      </c>
      <c r="AA6185" s="11"/>
      <c r="AG6185" s="61"/>
      <c r="AH6185" s="61"/>
      <c r="AI6185" s="61"/>
      <c r="AJ6185" s="61"/>
      <c r="AL6185" s="60"/>
    </row>
    <row r="6186" spans="1:38">
      <c r="A6186" s="1">
        <v>40883</v>
      </c>
      <c r="B6186" s="7" t="s">
        <v>68</v>
      </c>
      <c r="C6186" s="8" t="str">
        <f t="shared" si="1232"/>
        <v>Tue</v>
      </c>
      <c r="E6186" s="10">
        <v>0</v>
      </c>
      <c r="F6186" s="11">
        <v>10740.3</v>
      </c>
      <c r="G6186" s="60">
        <v>7409.7</v>
      </c>
      <c r="H6186" s="61">
        <v>6979.9</v>
      </c>
      <c r="I6186" s="60">
        <v>742.5</v>
      </c>
      <c r="J6186" s="60">
        <v>0</v>
      </c>
      <c r="K6186" s="11">
        <v>4522.7</v>
      </c>
      <c r="L6186" s="20">
        <v>121</v>
      </c>
      <c r="M6186" s="20">
        <v>1394</v>
      </c>
      <c r="O6186" s="11">
        <f t="shared" si="1237"/>
        <v>31910.100000000002</v>
      </c>
      <c r="P6186" s="11">
        <v>0</v>
      </c>
      <c r="Q6186" s="11">
        <f t="shared" si="1244"/>
        <v>4522.7</v>
      </c>
      <c r="S6186" s="11">
        <f t="shared" si="1245"/>
        <v>31910.100000000002</v>
      </c>
      <c r="T6186" s="11">
        <f t="shared" si="1238"/>
        <v>31910.100000000002</v>
      </c>
      <c r="U6186" s="11">
        <f t="shared" si="1239"/>
        <v>-8147.2000000000007</v>
      </c>
      <c r="V6186" s="11">
        <f t="shared" si="1240"/>
        <v>30395.100000000002</v>
      </c>
      <c r="W6186" s="12">
        <f t="shared" si="1241"/>
        <v>0.952522868934914</v>
      </c>
      <c r="X6186" s="11">
        <f t="shared" si="1242"/>
        <v>1515</v>
      </c>
      <c r="Y6186" s="12">
        <f t="shared" si="1243"/>
        <v>4.747713106508597E-2</v>
      </c>
      <c r="AA6186" s="11"/>
      <c r="AG6186" s="61"/>
      <c r="AH6186" s="61"/>
      <c r="AI6186" s="61"/>
      <c r="AJ6186" s="61"/>
      <c r="AL6186" s="60"/>
    </row>
    <row r="6187" spans="1:38">
      <c r="A6187" s="1">
        <v>40884</v>
      </c>
      <c r="B6187" s="7" t="s">
        <v>68</v>
      </c>
      <c r="C6187" s="8" t="str">
        <f t="shared" si="1232"/>
        <v>Wed</v>
      </c>
      <c r="E6187" s="10">
        <v>8</v>
      </c>
      <c r="F6187" s="11">
        <v>22894.7</v>
      </c>
      <c r="G6187" s="60">
        <v>9548.2999999999993</v>
      </c>
      <c r="H6187" s="61">
        <v>9412</v>
      </c>
      <c r="I6187" s="60">
        <v>1017.5</v>
      </c>
      <c r="J6187" s="60">
        <v>0</v>
      </c>
      <c r="K6187" s="11">
        <v>2210.6</v>
      </c>
      <c r="L6187" s="20">
        <v>5487</v>
      </c>
      <c r="M6187" s="20">
        <v>1313</v>
      </c>
      <c r="O6187" s="11">
        <f t="shared" si="1237"/>
        <v>51883.1</v>
      </c>
      <c r="P6187" s="11">
        <v>0</v>
      </c>
      <c r="Q6187" s="11">
        <f t="shared" si="1244"/>
        <v>2210.6</v>
      </c>
      <c r="S6187" s="11">
        <f t="shared" si="1245"/>
        <v>51883.1</v>
      </c>
      <c r="T6187" s="11">
        <f t="shared" si="1238"/>
        <v>51883.1</v>
      </c>
      <c r="U6187" s="11">
        <f t="shared" si="1239"/>
        <v>19972.999999999996</v>
      </c>
      <c r="V6187" s="11">
        <f t="shared" si="1240"/>
        <v>45083.1</v>
      </c>
      <c r="W6187" s="12">
        <f t="shared" si="1241"/>
        <v>0.86893612756369609</v>
      </c>
      <c r="X6187" s="11">
        <f t="shared" si="1242"/>
        <v>6800</v>
      </c>
      <c r="Y6187" s="12">
        <f t="shared" si="1243"/>
        <v>0.13106387243630394</v>
      </c>
      <c r="AA6187" s="11"/>
      <c r="AG6187" s="61"/>
      <c r="AH6187" s="61"/>
      <c r="AI6187" s="61"/>
      <c r="AJ6187" s="61"/>
      <c r="AL6187" s="60"/>
    </row>
    <row r="6188" spans="1:38">
      <c r="A6188" s="1">
        <v>40885</v>
      </c>
      <c r="B6188" s="7" t="s">
        <v>68</v>
      </c>
      <c r="C6188" s="8" t="str">
        <f t="shared" ref="C6188:C6251" si="1246">IF(WEEKDAY(A6188)=1,"Sun",IF(WEEKDAY(A6188)=2,"Mon",IF(WEEKDAY(A6188)=3,"Tue",IF(WEEKDAY(A6188)=4,"Wed",IF(WEEKDAY(A6188)=5,"Thur",IF(WEEKDAY(A6188)=6,"Fri",IF(WEEKDAY(A6188)=7,"Sat")))))))</f>
        <v>Thur</v>
      </c>
      <c r="E6188" s="10">
        <v>23</v>
      </c>
      <c r="F6188" s="11">
        <v>37157.599999999999</v>
      </c>
      <c r="G6188" s="60">
        <v>13224.6</v>
      </c>
      <c r="H6188" s="61">
        <v>12605.9</v>
      </c>
      <c r="I6188" s="60">
        <v>1973.8</v>
      </c>
      <c r="J6188" s="60">
        <v>0</v>
      </c>
      <c r="K6188" s="11">
        <v>10562.2</v>
      </c>
      <c r="L6188" s="20">
        <v>14173</v>
      </c>
      <c r="M6188" s="20">
        <v>1160</v>
      </c>
      <c r="O6188" s="11">
        <f t="shared" si="1237"/>
        <v>90857.1</v>
      </c>
      <c r="P6188" s="11">
        <v>7529</v>
      </c>
      <c r="Q6188" s="11">
        <f t="shared" si="1244"/>
        <v>3033.2000000000007</v>
      </c>
      <c r="S6188" s="11">
        <f t="shared" si="1245"/>
        <v>83328.100000000006</v>
      </c>
      <c r="T6188" s="11">
        <f t="shared" si="1238"/>
        <v>83328.100000000006</v>
      </c>
      <c r="U6188" s="11">
        <f t="shared" si="1239"/>
        <v>31445.000000000007</v>
      </c>
      <c r="V6188" s="11">
        <f t="shared" si="1240"/>
        <v>67995.100000000006</v>
      </c>
      <c r="W6188" s="12">
        <f t="shared" si="1241"/>
        <v>0.81599244432550366</v>
      </c>
      <c r="X6188" s="11">
        <f t="shared" si="1242"/>
        <v>15333</v>
      </c>
      <c r="Y6188" s="12">
        <f t="shared" si="1243"/>
        <v>0.18400755567449634</v>
      </c>
      <c r="AA6188" s="11"/>
      <c r="AG6188" s="61"/>
      <c r="AH6188" s="61"/>
      <c r="AI6188" s="61"/>
      <c r="AJ6188" s="61"/>
      <c r="AL6188" s="60"/>
    </row>
    <row r="6189" spans="1:38">
      <c r="A6189" s="1">
        <v>40886</v>
      </c>
      <c r="B6189" s="7" t="s">
        <v>68</v>
      </c>
      <c r="C6189" s="8" t="str">
        <f t="shared" si="1246"/>
        <v>Fri</v>
      </c>
      <c r="E6189" s="10">
        <v>24</v>
      </c>
      <c r="F6189" s="11">
        <v>34968.5</v>
      </c>
      <c r="G6189" s="60">
        <v>12178.4</v>
      </c>
      <c r="H6189" s="61">
        <v>11571.3</v>
      </c>
      <c r="I6189" s="60">
        <v>1487</v>
      </c>
      <c r="J6189" s="60">
        <v>0</v>
      </c>
      <c r="K6189" s="11">
        <v>2720.1</v>
      </c>
      <c r="L6189" s="20">
        <v>12423</v>
      </c>
      <c r="M6189" s="20">
        <v>1244</v>
      </c>
      <c r="O6189" s="11">
        <f t="shared" si="1237"/>
        <v>76592.299999999988</v>
      </c>
      <c r="P6189" s="11">
        <v>0</v>
      </c>
      <c r="Q6189" s="11">
        <f t="shared" si="1244"/>
        <v>2720.1</v>
      </c>
      <c r="S6189" s="11">
        <f t="shared" si="1245"/>
        <v>76592.299999999988</v>
      </c>
      <c r="T6189" s="11">
        <f t="shared" si="1238"/>
        <v>76592.299999999988</v>
      </c>
      <c r="U6189" s="11">
        <f t="shared" si="1239"/>
        <v>-6735.8000000000175</v>
      </c>
      <c r="V6189" s="11">
        <f t="shared" si="1240"/>
        <v>62925.299999999996</v>
      </c>
      <c r="W6189" s="12">
        <f t="shared" si="1241"/>
        <v>0.82156169745522734</v>
      </c>
      <c r="X6189" s="11">
        <f t="shared" si="1242"/>
        <v>13667</v>
      </c>
      <c r="Y6189" s="12">
        <f t="shared" si="1243"/>
        <v>0.1784383025447728</v>
      </c>
      <c r="AA6189" s="11"/>
      <c r="AG6189" s="61"/>
      <c r="AH6189" s="61"/>
      <c r="AI6189" s="61"/>
      <c r="AJ6189" s="61"/>
      <c r="AL6189" s="60"/>
    </row>
    <row r="6190" spans="1:38">
      <c r="A6190" s="1">
        <v>40887</v>
      </c>
      <c r="B6190" s="7" t="s">
        <v>68</v>
      </c>
      <c r="C6190" s="8" t="str">
        <f t="shared" si="1246"/>
        <v>Sat</v>
      </c>
      <c r="E6190" s="10">
        <v>23</v>
      </c>
      <c r="F6190" s="11">
        <v>38791.799999999996</v>
      </c>
      <c r="G6190" s="60">
        <v>12594.2</v>
      </c>
      <c r="H6190" s="61">
        <v>13155.2</v>
      </c>
      <c r="I6190" s="60">
        <v>1935.6</v>
      </c>
      <c r="J6190" s="60">
        <v>0</v>
      </c>
      <c r="K6190" s="11">
        <v>2717.4</v>
      </c>
      <c r="L6190" s="20">
        <v>14924</v>
      </c>
      <c r="M6190" s="20">
        <v>1158</v>
      </c>
      <c r="O6190" s="11">
        <f t="shared" si="1237"/>
        <v>85276.2</v>
      </c>
      <c r="P6190" s="11">
        <v>0</v>
      </c>
      <c r="Q6190" s="11">
        <f t="shared" si="1244"/>
        <v>2717.4</v>
      </c>
      <c r="S6190" s="11">
        <f t="shared" si="1245"/>
        <v>85276.2</v>
      </c>
      <c r="T6190" s="11">
        <f t="shared" si="1238"/>
        <v>85276.2</v>
      </c>
      <c r="U6190" s="11">
        <f t="shared" si="1239"/>
        <v>8683.9000000000087</v>
      </c>
      <c r="V6190" s="11">
        <f t="shared" si="1240"/>
        <v>69194.2</v>
      </c>
      <c r="W6190" s="12">
        <f t="shared" si="1241"/>
        <v>0.81141279747455908</v>
      </c>
      <c r="X6190" s="11">
        <f t="shared" si="1242"/>
        <v>16082</v>
      </c>
      <c r="Y6190" s="12">
        <f t="shared" si="1243"/>
        <v>0.18858720252544087</v>
      </c>
      <c r="AA6190" s="11"/>
      <c r="AG6190" s="61"/>
      <c r="AH6190" s="61"/>
      <c r="AI6190" s="61"/>
      <c r="AJ6190" s="61"/>
      <c r="AL6190" s="60"/>
    </row>
    <row r="6191" spans="1:38">
      <c r="A6191" s="1">
        <v>40888</v>
      </c>
      <c r="B6191" s="7" t="s">
        <v>68</v>
      </c>
      <c r="C6191" s="8" t="str">
        <f t="shared" si="1246"/>
        <v>Sun</v>
      </c>
      <c r="E6191" s="10">
        <v>28</v>
      </c>
      <c r="F6191" s="11">
        <v>44407.4</v>
      </c>
      <c r="G6191" s="60">
        <v>14004.5</v>
      </c>
      <c r="H6191" s="61">
        <v>14464.8</v>
      </c>
      <c r="I6191" s="60">
        <v>2551.6999999999998</v>
      </c>
      <c r="J6191" s="60">
        <v>0</v>
      </c>
      <c r="K6191" s="11">
        <v>3043.1</v>
      </c>
      <c r="L6191" s="20">
        <v>18587</v>
      </c>
      <c r="M6191" s="20">
        <v>1140</v>
      </c>
      <c r="O6191" s="11">
        <f t="shared" si="1237"/>
        <v>98198.5</v>
      </c>
      <c r="P6191" s="11">
        <v>0</v>
      </c>
      <c r="Q6191" s="11">
        <f t="shared" si="1244"/>
        <v>3043.1</v>
      </c>
      <c r="S6191" s="11">
        <f t="shared" si="1245"/>
        <v>98198.5</v>
      </c>
      <c r="T6191" s="11">
        <f t="shared" si="1238"/>
        <v>98198.5</v>
      </c>
      <c r="U6191" s="11">
        <f t="shared" si="1239"/>
        <v>12922.300000000003</v>
      </c>
      <c r="V6191" s="11">
        <f t="shared" si="1240"/>
        <v>78471.5</v>
      </c>
      <c r="W6191" s="12">
        <f t="shared" si="1241"/>
        <v>0.7991109843836719</v>
      </c>
      <c r="X6191" s="11">
        <f t="shared" si="1242"/>
        <v>19727</v>
      </c>
      <c r="Y6191" s="12">
        <f t="shared" si="1243"/>
        <v>0.20088901561632816</v>
      </c>
      <c r="AA6191" s="11"/>
      <c r="AG6191" s="61"/>
      <c r="AH6191" s="61"/>
      <c r="AI6191" s="61"/>
      <c r="AJ6191" s="61"/>
      <c r="AL6191" s="60"/>
    </row>
    <row r="6192" spans="1:38">
      <c r="A6192" s="1">
        <v>40889</v>
      </c>
      <c r="B6192" s="7" t="s">
        <v>68</v>
      </c>
      <c r="C6192" s="8" t="str">
        <f t="shared" si="1246"/>
        <v>Mon</v>
      </c>
      <c r="E6192" s="10">
        <v>27</v>
      </c>
      <c r="F6192" s="11">
        <v>45638.6</v>
      </c>
      <c r="G6192" s="60">
        <v>10787.5</v>
      </c>
      <c r="H6192" s="61">
        <v>8344.7000000000007</v>
      </c>
      <c r="I6192" s="60">
        <v>2150.1</v>
      </c>
      <c r="J6192" s="60">
        <v>0</v>
      </c>
      <c r="K6192" s="11">
        <v>2305.1</v>
      </c>
      <c r="L6192" s="20">
        <v>26345</v>
      </c>
      <c r="M6192" s="20">
        <v>1179</v>
      </c>
      <c r="O6192" s="11">
        <f t="shared" si="1237"/>
        <v>96750.000000000015</v>
      </c>
      <c r="P6192" s="11">
        <v>0</v>
      </c>
      <c r="Q6192" s="11">
        <f t="shared" si="1244"/>
        <v>2305.1</v>
      </c>
      <c r="S6192" s="11">
        <f t="shared" si="1245"/>
        <v>96750.000000000015</v>
      </c>
      <c r="T6192" s="11">
        <f t="shared" si="1238"/>
        <v>96750.000000000015</v>
      </c>
      <c r="U6192" s="11">
        <f t="shared" si="1239"/>
        <v>-1448.4999999999854</v>
      </c>
      <c r="V6192" s="11">
        <f t="shared" si="1240"/>
        <v>69226.000000000015</v>
      </c>
      <c r="W6192" s="12">
        <f t="shared" si="1241"/>
        <v>0.71551421188630493</v>
      </c>
      <c r="X6192" s="11">
        <f t="shared" si="1242"/>
        <v>27524</v>
      </c>
      <c r="Y6192" s="12">
        <f t="shared" si="1243"/>
        <v>0.28448578811369507</v>
      </c>
      <c r="AA6192" s="11"/>
      <c r="AG6192" s="61"/>
      <c r="AH6192" s="61"/>
      <c r="AI6192" s="61"/>
      <c r="AJ6192" s="61"/>
      <c r="AL6192" s="60"/>
    </row>
    <row r="6193" spans="1:38">
      <c r="A6193" s="1">
        <v>40890</v>
      </c>
      <c r="B6193" s="7" t="s">
        <v>68</v>
      </c>
      <c r="C6193" s="8" t="str">
        <f t="shared" si="1246"/>
        <v>Tue</v>
      </c>
      <c r="E6193" s="10">
        <v>22</v>
      </c>
      <c r="F6193" s="11">
        <v>36922.199999999997</v>
      </c>
      <c r="G6193" s="60">
        <v>8549</v>
      </c>
      <c r="H6193" s="61">
        <v>6303.6</v>
      </c>
      <c r="I6193" s="60">
        <v>1342.1</v>
      </c>
      <c r="J6193" s="60">
        <v>0</v>
      </c>
      <c r="K6193" s="11">
        <v>7429.1</v>
      </c>
      <c r="L6193" s="20">
        <v>16196</v>
      </c>
      <c r="M6193" s="20">
        <v>1285</v>
      </c>
      <c r="O6193" s="11">
        <f t="shared" si="1237"/>
        <v>78027</v>
      </c>
      <c r="P6193" s="11">
        <v>0</v>
      </c>
      <c r="Q6193" s="11">
        <f t="shared" si="1244"/>
        <v>7429.1</v>
      </c>
      <c r="S6193" s="11">
        <f t="shared" si="1245"/>
        <v>78027</v>
      </c>
      <c r="T6193" s="11">
        <f t="shared" si="1238"/>
        <v>78027</v>
      </c>
      <c r="U6193" s="11">
        <f t="shared" si="1239"/>
        <v>-18723.000000000015</v>
      </c>
      <c r="V6193" s="11">
        <f t="shared" si="1240"/>
        <v>60545.999999999993</v>
      </c>
      <c r="W6193" s="12">
        <f t="shared" si="1241"/>
        <v>0.77596216694221221</v>
      </c>
      <c r="X6193" s="11">
        <f t="shared" si="1242"/>
        <v>17481</v>
      </c>
      <c r="Y6193" s="12">
        <f t="shared" si="1243"/>
        <v>0.22403783305778768</v>
      </c>
      <c r="AA6193" s="11"/>
      <c r="AG6193" s="61"/>
      <c r="AH6193" s="61"/>
      <c r="AI6193" s="61"/>
      <c r="AJ6193" s="61"/>
      <c r="AL6193" s="60"/>
    </row>
    <row r="6194" spans="1:38">
      <c r="A6194" s="1">
        <v>40891</v>
      </c>
      <c r="B6194" s="7" t="s">
        <v>68</v>
      </c>
      <c r="C6194" s="8" t="str">
        <f t="shared" si="1246"/>
        <v>Wed</v>
      </c>
      <c r="E6194" s="10">
        <v>19</v>
      </c>
      <c r="F6194" s="11">
        <v>32520.6</v>
      </c>
      <c r="G6194" s="60">
        <v>7443.2</v>
      </c>
      <c r="H6194" s="61">
        <v>4890.3999999999996</v>
      </c>
      <c r="I6194" s="60">
        <v>887.5</v>
      </c>
      <c r="J6194" s="60">
        <v>0</v>
      </c>
      <c r="K6194" s="11">
        <v>7812</v>
      </c>
      <c r="L6194" s="20">
        <v>12445</v>
      </c>
      <c r="M6194" s="20">
        <v>1371</v>
      </c>
      <c r="O6194" s="11">
        <f t="shared" si="1237"/>
        <v>67369.7</v>
      </c>
      <c r="P6194" s="11">
        <v>0</v>
      </c>
      <c r="Q6194" s="11">
        <f t="shared" si="1244"/>
        <v>7812</v>
      </c>
      <c r="S6194" s="11">
        <f t="shared" si="1245"/>
        <v>67369.7</v>
      </c>
      <c r="T6194" s="11">
        <f t="shared" si="1238"/>
        <v>67369.7</v>
      </c>
      <c r="U6194" s="11">
        <f t="shared" si="1239"/>
        <v>-10657.300000000003</v>
      </c>
      <c r="V6194" s="11">
        <f t="shared" si="1240"/>
        <v>53553.7</v>
      </c>
      <c r="W6194" s="12">
        <f t="shared" si="1241"/>
        <v>0.79492264326544426</v>
      </c>
      <c r="X6194" s="11">
        <f t="shared" si="1242"/>
        <v>13816</v>
      </c>
      <c r="Y6194" s="12">
        <f t="shared" si="1243"/>
        <v>0.20507735673455574</v>
      </c>
      <c r="AA6194" s="11"/>
      <c r="AG6194" s="61"/>
      <c r="AH6194" s="61"/>
      <c r="AI6194" s="61"/>
      <c r="AJ6194" s="61"/>
      <c r="AL6194" s="60"/>
    </row>
    <row r="6195" spans="1:38">
      <c r="A6195" s="1">
        <v>40892</v>
      </c>
      <c r="B6195" s="7" t="s">
        <v>68</v>
      </c>
      <c r="C6195" s="8" t="str">
        <f t="shared" si="1246"/>
        <v>Thur</v>
      </c>
      <c r="E6195" s="10">
        <v>10</v>
      </c>
      <c r="F6195" s="11">
        <v>22378.799999999999</v>
      </c>
      <c r="G6195" s="60">
        <v>5622.4</v>
      </c>
      <c r="H6195" s="61">
        <v>3810.2</v>
      </c>
      <c r="I6195" s="60">
        <v>721.4</v>
      </c>
      <c r="J6195" s="60">
        <v>0</v>
      </c>
      <c r="K6195" s="11">
        <v>12746.2</v>
      </c>
      <c r="L6195" s="20">
        <v>4296</v>
      </c>
      <c r="M6195" s="20">
        <v>1421</v>
      </c>
      <c r="O6195" s="11">
        <f t="shared" si="1237"/>
        <v>50996</v>
      </c>
      <c r="P6195" s="11">
        <v>9701</v>
      </c>
      <c r="Q6195" s="11">
        <f t="shared" si="1244"/>
        <v>3045.2000000000007</v>
      </c>
      <c r="S6195" s="11">
        <f t="shared" si="1245"/>
        <v>41295</v>
      </c>
      <c r="T6195" s="11">
        <f t="shared" si="1238"/>
        <v>41295</v>
      </c>
      <c r="U6195" s="11">
        <f t="shared" si="1239"/>
        <v>-26074.699999999997</v>
      </c>
      <c r="V6195" s="11">
        <f t="shared" si="1240"/>
        <v>35578</v>
      </c>
      <c r="W6195" s="12">
        <f t="shared" si="1241"/>
        <v>0.86155708923598495</v>
      </c>
      <c r="X6195" s="11">
        <f t="shared" si="1242"/>
        <v>5717</v>
      </c>
      <c r="Y6195" s="12">
        <f t="shared" si="1243"/>
        <v>0.13844291076401502</v>
      </c>
      <c r="AA6195" s="11"/>
      <c r="AG6195" s="61"/>
      <c r="AH6195" s="61"/>
      <c r="AI6195" s="61"/>
      <c r="AJ6195" s="61"/>
      <c r="AL6195" s="60"/>
    </row>
    <row r="6196" spans="1:38">
      <c r="A6196" s="1">
        <v>40893</v>
      </c>
      <c r="B6196" s="7" t="s">
        <v>68</v>
      </c>
      <c r="C6196" s="8" t="str">
        <f t="shared" si="1246"/>
        <v>Fri</v>
      </c>
      <c r="E6196" s="10">
        <v>14</v>
      </c>
      <c r="F6196" s="11">
        <v>32256.3</v>
      </c>
      <c r="G6196" s="60">
        <v>8411.4</v>
      </c>
      <c r="H6196" s="61">
        <v>7327.2</v>
      </c>
      <c r="I6196" s="60">
        <v>1000.3</v>
      </c>
      <c r="J6196" s="60">
        <v>0</v>
      </c>
      <c r="K6196" s="11">
        <v>39728.1</v>
      </c>
      <c r="L6196" s="20">
        <v>12756</v>
      </c>
      <c r="M6196" s="20">
        <v>1313</v>
      </c>
      <c r="O6196" s="11">
        <f t="shared" si="1237"/>
        <v>102792.29999999999</v>
      </c>
      <c r="P6196" s="11">
        <v>32750</v>
      </c>
      <c r="Q6196" s="11">
        <f t="shared" si="1244"/>
        <v>6978.0999999999985</v>
      </c>
      <c r="S6196" s="11">
        <f t="shared" si="1245"/>
        <v>70042.299999999988</v>
      </c>
      <c r="T6196" s="11">
        <f t="shared" si="1238"/>
        <v>70042.299999999988</v>
      </c>
      <c r="U6196" s="11">
        <f t="shared" si="1239"/>
        <v>28747.299999999988</v>
      </c>
      <c r="V6196" s="11">
        <f t="shared" si="1240"/>
        <v>55973.299999999988</v>
      </c>
      <c r="W6196" s="12">
        <f t="shared" si="1241"/>
        <v>0.79913566516233758</v>
      </c>
      <c r="X6196" s="11">
        <f t="shared" si="1242"/>
        <v>14069</v>
      </c>
      <c r="Y6196" s="12">
        <f t="shared" si="1243"/>
        <v>0.20086433483766242</v>
      </c>
      <c r="AA6196" s="11"/>
      <c r="AG6196" s="61"/>
      <c r="AH6196" s="61"/>
      <c r="AI6196" s="61"/>
      <c r="AJ6196" s="61"/>
      <c r="AL6196" s="60"/>
    </row>
    <row r="6197" spans="1:38">
      <c r="A6197" s="1">
        <v>40894</v>
      </c>
      <c r="B6197" s="7" t="s">
        <v>68</v>
      </c>
      <c r="C6197" s="8" t="str">
        <f t="shared" si="1246"/>
        <v>Sat</v>
      </c>
      <c r="E6197" s="10">
        <v>28</v>
      </c>
      <c r="F6197" s="11">
        <v>42170.5</v>
      </c>
      <c r="G6197" s="60">
        <v>9930.7999999999993</v>
      </c>
      <c r="H6197" s="61">
        <v>9198.5</v>
      </c>
      <c r="I6197" s="60">
        <v>1996.9</v>
      </c>
      <c r="J6197" s="60">
        <v>0</v>
      </c>
      <c r="K6197" s="11">
        <v>44630.7</v>
      </c>
      <c r="L6197" s="20">
        <v>16441</v>
      </c>
      <c r="M6197" s="20">
        <v>1112</v>
      </c>
      <c r="O6197" s="11">
        <f t="shared" si="1237"/>
        <v>125480.4</v>
      </c>
      <c r="P6197" s="11">
        <v>34438</v>
      </c>
      <c r="Q6197" s="11">
        <f t="shared" si="1244"/>
        <v>10192.699999999997</v>
      </c>
      <c r="S6197" s="11">
        <f t="shared" si="1245"/>
        <v>91042.4</v>
      </c>
      <c r="T6197" s="11">
        <f t="shared" si="1238"/>
        <v>91042.4</v>
      </c>
      <c r="U6197" s="11">
        <f t="shared" si="1239"/>
        <v>21000.100000000006</v>
      </c>
      <c r="V6197" s="11">
        <f t="shared" si="1240"/>
        <v>73489.399999999994</v>
      </c>
      <c r="W6197" s="12">
        <f t="shared" si="1241"/>
        <v>0.8071997223271794</v>
      </c>
      <c r="X6197" s="11">
        <f t="shared" si="1242"/>
        <v>17553</v>
      </c>
      <c r="Y6197" s="12">
        <f t="shared" si="1243"/>
        <v>0.1928002776728206</v>
      </c>
      <c r="AA6197" s="11"/>
      <c r="AG6197" s="61"/>
      <c r="AH6197" s="61"/>
      <c r="AI6197" s="61"/>
      <c r="AJ6197" s="61"/>
      <c r="AL6197" s="60"/>
    </row>
    <row r="6198" spans="1:38">
      <c r="A6198" s="1">
        <v>40895</v>
      </c>
      <c r="B6198" s="7" t="s">
        <v>68</v>
      </c>
      <c r="C6198" s="8" t="str">
        <f t="shared" si="1246"/>
        <v>Sun</v>
      </c>
      <c r="E6198" s="10">
        <v>27</v>
      </c>
      <c r="F6198" s="11">
        <v>43410</v>
      </c>
      <c r="G6198" s="60">
        <v>10793.5</v>
      </c>
      <c r="H6198" s="61">
        <v>9844.7999999999993</v>
      </c>
      <c r="I6198" s="60">
        <v>2263.1</v>
      </c>
      <c r="J6198" s="60">
        <v>0</v>
      </c>
      <c r="K6198" s="11">
        <v>52214.9</v>
      </c>
      <c r="L6198" s="20">
        <v>17254</v>
      </c>
      <c r="M6198" s="20">
        <v>1013</v>
      </c>
      <c r="O6198" s="11">
        <f t="shared" si="1237"/>
        <v>136793.30000000002</v>
      </c>
      <c r="P6198" s="11">
        <v>40685</v>
      </c>
      <c r="Q6198" s="11">
        <f t="shared" si="1244"/>
        <v>11529.900000000001</v>
      </c>
      <c r="S6198" s="11">
        <f t="shared" si="1245"/>
        <v>96108.300000000017</v>
      </c>
      <c r="T6198" s="11">
        <f t="shared" si="1238"/>
        <v>96108.300000000017</v>
      </c>
      <c r="U6198" s="11">
        <f t="shared" si="1239"/>
        <v>5065.9000000000233</v>
      </c>
      <c r="V6198" s="11">
        <f t="shared" si="1240"/>
        <v>77841.300000000017</v>
      </c>
      <c r="W6198" s="12">
        <f t="shared" si="1241"/>
        <v>0.80993316914355995</v>
      </c>
      <c r="X6198" s="11">
        <f t="shared" si="1242"/>
        <v>18267</v>
      </c>
      <c r="Y6198" s="12">
        <f t="shared" si="1243"/>
        <v>0.19006683085644005</v>
      </c>
      <c r="AA6198" s="11"/>
      <c r="AG6198" s="61"/>
      <c r="AH6198" s="61"/>
      <c r="AI6198" s="61"/>
      <c r="AJ6198" s="61"/>
      <c r="AL6198" s="60"/>
    </row>
    <row r="6199" spans="1:38">
      <c r="A6199" s="1">
        <v>40896</v>
      </c>
      <c r="B6199" s="7" t="s">
        <v>68</v>
      </c>
      <c r="C6199" s="8" t="str">
        <f t="shared" si="1246"/>
        <v>Mon</v>
      </c>
      <c r="E6199" s="10">
        <v>23</v>
      </c>
      <c r="F6199" s="11">
        <v>32510.400000000001</v>
      </c>
      <c r="G6199" s="60">
        <v>8829.9</v>
      </c>
      <c r="H6199" s="61">
        <v>7038.9</v>
      </c>
      <c r="I6199" s="60">
        <v>1083</v>
      </c>
      <c r="J6199" s="60">
        <v>0</v>
      </c>
      <c r="K6199" s="11">
        <v>52993.3</v>
      </c>
      <c r="L6199" s="20">
        <v>11379</v>
      </c>
      <c r="M6199" s="20">
        <v>1197</v>
      </c>
      <c r="O6199" s="11">
        <f t="shared" si="1237"/>
        <v>115031.5</v>
      </c>
      <c r="P6199" s="11">
        <v>44180</v>
      </c>
      <c r="Q6199" s="11">
        <f t="shared" si="1244"/>
        <v>8813.3000000000029</v>
      </c>
      <c r="S6199" s="11">
        <f t="shared" si="1245"/>
        <v>70851.5</v>
      </c>
      <c r="T6199" s="11">
        <f t="shared" si="1238"/>
        <v>70851.5</v>
      </c>
      <c r="U6199" s="11">
        <f t="shared" si="1239"/>
        <v>-25256.800000000017</v>
      </c>
      <c r="V6199" s="11">
        <f t="shared" si="1240"/>
        <v>58275.5</v>
      </c>
      <c r="W6199" s="12">
        <f t="shared" si="1241"/>
        <v>0.82250199360634568</v>
      </c>
      <c r="X6199" s="11">
        <f t="shared" si="1242"/>
        <v>12576</v>
      </c>
      <c r="Y6199" s="12">
        <f t="shared" si="1243"/>
        <v>0.17749800639365435</v>
      </c>
      <c r="AA6199" s="11"/>
      <c r="AG6199" s="61"/>
      <c r="AH6199" s="61"/>
      <c r="AI6199" s="61"/>
      <c r="AJ6199" s="61"/>
      <c r="AL6199" s="60"/>
    </row>
    <row r="6200" spans="1:38">
      <c r="A6200" s="1">
        <v>40897</v>
      </c>
      <c r="B6200" s="7" t="s">
        <v>68</v>
      </c>
      <c r="C6200" s="8" t="str">
        <f t="shared" si="1246"/>
        <v>Tue</v>
      </c>
      <c r="E6200" s="10">
        <v>16</v>
      </c>
      <c r="F6200" s="11">
        <v>28141.8</v>
      </c>
      <c r="G6200" s="60">
        <v>6775.9</v>
      </c>
      <c r="H6200" s="61">
        <v>4618.2</v>
      </c>
      <c r="I6200" s="60">
        <v>712.8</v>
      </c>
      <c r="J6200" s="60">
        <v>0</v>
      </c>
      <c r="K6200" s="11">
        <v>59871.8</v>
      </c>
      <c r="L6200" s="20">
        <v>9076</v>
      </c>
      <c r="M6200" s="20">
        <v>1375</v>
      </c>
      <c r="O6200" s="11">
        <f t="shared" si="1237"/>
        <v>110571.5</v>
      </c>
      <c r="P6200" s="11">
        <v>53542</v>
      </c>
      <c r="Q6200" s="11">
        <f t="shared" si="1244"/>
        <v>6329.8000000000029</v>
      </c>
      <c r="S6200" s="11">
        <f t="shared" si="1245"/>
        <v>57029.5</v>
      </c>
      <c r="T6200" s="11">
        <f t="shared" si="1238"/>
        <v>57029.5</v>
      </c>
      <c r="U6200" s="11">
        <f t="shared" si="1239"/>
        <v>-13822</v>
      </c>
      <c r="V6200" s="11">
        <f t="shared" si="1240"/>
        <v>46578.5</v>
      </c>
      <c r="W6200" s="12">
        <f t="shared" si="1241"/>
        <v>0.81674396584223952</v>
      </c>
      <c r="X6200" s="11">
        <f t="shared" si="1242"/>
        <v>10451</v>
      </c>
      <c r="Y6200" s="12">
        <f t="shared" si="1243"/>
        <v>0.18325603415776046</v>
      </c>
      <c r="AA6200" s="11"/>
      <c r="AG6200" s="61"/>
      <c r="AH6200" s="61"/>
      <c r="AI6200" s="61"/>
      <c r="AJ6200" s="61"/>
      <c r="AL6200" s="60"/>
    </row>
    <row r="6201" spans="1:38">
      <c r="A6201" s="1">
        <v>40898</v>
      </c>
      <c r="B6201" s="7" t="s">
        <v>68</v>
      </c>
      <c r="C6201" s="8" t="str">
        <f t="shared" si="1246"/>
        <v>Wed</v>
      </c>
      <c r="E6201" s="10">
        <v>8</v>
      </c>
      <c r="F6201" s="11">
        <v>21559.800000000003</v>
      </c>
      <c r="G6201" s="60">
        <v>4468</v>
      </c>
      <c r="H6201" s="61">
        <v>2488.9</v>
      </c>
      <c r="I6201" s="60">
        <v>716.7</v>
      </c>
      <c r="J6201" s="60">
        <v>0</v>
      </c>
      <c r="K6201" s="11">
        <v>56873.8</v>
      </c>
      <c r="L6201" s="20">
        <v>4671</v>
      </c>
      <c r="M6201" s="20">
        <v>1454</v>
      </c>
      <c r="O6201" s="11">
        <f t="shared" si="1237"/>
        <v>92232.200000000012</v>
      </c>
      <c r="P6201" s="11">
        <v>53199</v>
      </c>
      <c r="Q6201" s="11">
        <f t="shared" si="1244"/>
        <v>3674.8000000000029</v>
      </c>
      <c r="S6201" s="11">
        <f t="shared" si="1245"/>
        <v>39033.200000000012</v>
      </c>
      <c r="T6201" s="11">
        <f t="shared" si="1238"/>
        <v>39033.200000000012</v>
      </c>
      <c r="U6201" s="11">
        <f t="shared" si="1239"/>
        <v>-17996.299999999988</v>
      </c>
      <c r="V6201" s="11">
        <f t="shared" si="1240"/>
        <v>32908.200000000012</v>
      </c>
      <c r="W6201" s="12">
        <f t="shared" si="1241"/>
        <v>0.84308229917096222</v>
      </c>
      <c r="X6201" s="11">
        <f t="shared" si="1242"/>
        <v>6125</v>
      </c>
      <c r="Y6201" s="12">
        <f t="shared" si="1243"/>
        <v>0.1569177008290378</v>
      </c>
      <c r="AA6201" s="11"/>
      <c r="AG6201" s="61"/>
      <c r="AH6201" s="61"/>
      <c r="AI6201" s="61"/>
      <c r="AJ6201" s="61"/>
      <c r="AL6201" s="60"/>
    </row>
    <row r="6202" spans="1:38">
      <c r="A6202" s="1">
        <v>40899</v>
      </c>
      <c r="B6202" s="7" t="s">
        <v>68</v>
      </c>
      <c r="C6202" s="8" t="str">
        <f t="shared" si="1246"/>
        <v>Thur</v>
      </c>
      <c r="E6202" s="10">
        <v>5</v>
      </c>
      <c r="F6202" s="11">
        <v>19688.400000000001</v>
      </c>
      <c r="G6202" s="60">
        <v>3479.9</v>
      </c>
      <c r="H6202" s="61">
        <v>1922.6</v>
      </c>
      <c r="I6202" s="60">
        <v>712.5</v>
      </c>
      <c r="J6202" s="60">
        <v>0</v>
      </c>
      <c r="K6202" s="11">
        <v>55323.4</v>
      </c>
      <c r="L6202" s="20">
        <v>3077</v>
      </c>
      <c r="M6202" s="20">
        <v>1329</v>
      </c>
      <c r="O6202" s="11">
        <f t="shared" si="1237"/>
        <v>85532.800000000003</v>
      </c>
      <c r="P6202" s="11">
        <v>52896</v>
      </c>
      <c r="Q6202" s="11">
        <f t="shared" si="1244"/>
        <v>2427.4000000000015</v>
      </c>
      <c r="S6202" s="11">
        <f t="shared" si="1245"/>
        <v>32636.800000000003</v>
      </c>
      <c r="T6202" s="11">
        <f t="shared" si="1238"/>
        <v>32636.800000000003</v>
      </c>
      <c r="U6202" s="11">
        <f t="shared" si="1239"/>
        <v>-6396.4000000000087</v>
      </c>
      <c r="V6202" s="11">
        <f t="shared" si="1240"/>
        <v>28230.800000000003</v>
      </c>
      <c r="W6202" s="12">
        <f t="shared" si="1241"/>
        <v>0.86499901951171687</v>
      </c>
      <c r="X6202" s="11">
        <f t="shared" si="1242"/>
        <v>4406</v>
      </c>
      <c r="Y6202" s="12">
        <f t="shared" si="1243"/>
        <v>0.13500098048828316</v>
      </c>
      <c r="AA6202" s="11"/>
      <c r="AG6202" s="61"/>
      <c r="AH6202" s="61"/>
      <c r="AI6202" s="61"/>
      <c r="AJ6202" s="61"/>
      <c r="AL6202" s="60"/>
    </row>
    <row r="6203" spans="1:38">
      <c r="A6203" s="1">
        <v>40900</v>
      </c>
      <c r="B6203" s="7" t="s">
        <v>68</v>
      </c>
      <c r="C6203" s="8" t="str">
        <f t="shared" si="1246"/>
        <v>Fri</v>
      </c>
      <c r="E6203" s="10">
        <v>8</v>
      </c>
      <c r="F6203" s="11">
        <v>25236.9</v>
      </c>
      <c r="G6203" s="60">
        <v>5119.6000000000004</v>
      </c>
      <c r="H6203" s="61">
        <v>4096.3999999999996</v>
      </c>
      <c r="I6203" s="60">
        <v>719.8</v>
      </c>
      <c r="J6203" s="60">
        <v>0</v>
      </c>
      <c r="K6203" s="11">
        <v>25651.200000000001</v>
      </c>
      <c r="L6203" s="20">
        <v>7747</v>
      </c>
      <c r="M6203" s="20">
        <v>1288</v>
      </c>
      <c r="O6203" s="11">
        <f t="shared" si="1237"/>
        <v>69858.900000000009</v>
      </c>
      <c r="P6203" s="11">
        <v>21975</v>
      </c>
      <c r="Q6203" s="11">
        <f t="shared" si="1244"/>
        <v>3676.2000000000007</v>
      </c>
      <c r="S6203" s="11">
        <f t="shared" si="1245"/>
        <v>47883.900000000009</v>
      </c>
      <c r="T6203" s="11">
        <f t="shared" si="1238"/>
        <v>47883.900000000009</v>
      </c>
      <c r="U6203" s="11">
        <f t="shared" si="1239"/>
        <v>15247.100000000006</v>
      </c>
      <c r="V6203" s="11">
        <f t="shared" si="1240"/>
        <v>38848.900000000009</v>
      </c>
      <c r="W6203" s="12">
        <f t="shared" si="1241"/>
        <v>0.81131445015965709</v>
      </c>
      <c r="X6203" s="11">
        <f t="shared" si="1242"/>
        <v>9035</v>
      </c>
      <c r="Y6203" s="12">
        <f t="shared" si="1243"/>
        <v>0.18868554984034297</v>
      </c>
      <c r="AA6203" s="11"/>
      <c r="AG6203" s="61"/>
      <c r="AH6203" s="61"/>
      <c r="AI6203" s="61"/>
      <c r="AJ6203" s="61"/>
      <c r="AL6203" s="60"/>
    </row>
    <row r="6204" spans="1:38">
      <c r="A6204" s="1">
        <v>40901</v>
      </c>
      <c r="B6204" s="7" t="s">
        <v>68</v>
      </c>
      <c r="C6204" s="8" t="str">
        <f t="shared" si="1246"/>
        <v>Sat</v>
      </c>
      <c r="E6204" s="10">
        <v>23</v>
      </c>
      <c r="F6204" s="11">
        <v>34495.399999999994</v>
      </c>
      <c r="G6204" s="60">
        <v>7923.6</v>
      </c>
      <c r="H6204" s="61">
        <v>7010</v>
      </c>
      <c r="I6204" s="60">
        <v>1072.3</v>
      </c>
      <c r="J6204" s="60">
        <v>0</v>
      </c>
      <c r="K6204" s="11">
        <v>6129</v>
      </c>
      <c r="L6204" s="20">
        <v>12820</v>
      </c>
      <c r="M6204" s="20">
        <v>1310</v>
      </c>
      <c r="O6204" s="11">
        <f t="shared" si="1237"/>
        <v>70760.299999999988</v>
      </c>
      <c r="P6204" s="11">
        <v>0</v>
      </c>
      <c r="Q6204" s="11">
        <f t="shared" si="1244"/>
        <v>6129</v>
      </c>
      <c r="S6204" s="11">
        <f t="shared" si="1245"/>
        <v>70760.299999999988</v>
      </c>
      <c r="T6204" s="11">
        <f t="shared" si="1238"/>
        <v>70760.299999999988</v>
      </c>
      <c r="U6204" s="11">
        <f t="shared" si="1239"/>
        <v>22876.39999999998</v>
      </c>
      <c r="V6204" s="11">
        <f t="shared" si="1240"/>
        <v>56630.299999999996</v>
      </c>
      <c r="W6204" s="12">
        <f t="shared" si="1241"/>
        <v>0.80031175673364874</v>
      </c>
      <c r="X6204" s="11">
        <f t="shared" si="1242"/>
        <v>14130</v>
      </c>
      <c r="Y6204" s="12">
        <f t="shared" si="1243"/>
        <v>0.19968824326635137</v>
      </c>
      <c r="AA6204" s="11"/>
      <c r="AG6204" s="61"/>
      <c r="AH6204" s="61"/>
      <c r="AI6204" s="61"/>
      <c r="AJ6204" s="61"/>
      <c r="AL6204" s="60"/>
    </row>
    <row r="6205" spans="1:38">
      <c r="A6205" s="1">
        <v>40902</v>
      </c>
      <c r="B6205" s="7" t="s">
        <v>68</v>
      </c>
      <c r="C6205" s="8" t="str">
        <f t="shared" si="1246"/>
        <v>Sun</v>
      </c>
      <c r="E6205" s="10">
        <v>23</v>
      </c>
      <c r="F6205" s="11">
        <v>33192.899999999994</v>
      </c>
      <c r="G6205" s="60">
        <v>7572.5</v>
      </c>
      <c r="H6205" s="61">
        <v>6314.5</v>
      </c>
      <c r="I6205" s="60">
        <v>986.7</v>
      </c>
      <c r="J6205" s="60">
        <v>0</v>
      </c>
      <c r="K6205" s="11">
        <v>6128.2</v>
      </c>
      <c r="L6205" s="20">
        <v>12002</v>
      </c>
      <c r="M6205" s="20">
        <v>1367</v>
      </c>
      <c r="O6205" s="11">
        <f t="shared" si="1237"/>
        <v>67563.799999999988</v>
      </c>
      <c r="P6205" s="11">
        <v>0</v>
      </c>
      <c r="Q6205" s="11">
        <f t="shared" si="1244"/>
        <v>6128.2</v>
      </c>
      <c r="S6205" s="11">
        <f t="shared" si="1245"/>
        <v>67563.799999999988</v>
      </c>
      <c r="T6205" s="11">
        <f t="shared" si="1238"/>
        <v>67563.799999999988</v>
      </c>
      <c r="U6205" s="11">
        <f t="shared" si="1239"/>
        <v>-3196.5</v>
      </c>
      <c r="V6205" s="11">
        <f t="shared" si="1240"/>
        <v>54194.799999999988</v>
      </c>
      <c r="W6205" s="12">
        <f t="shared" si="1241"/>
        <v>0.8021277666442681</v>
      </c>
      <c r="X6205" s="11">
        <f t="shared" si="1242"/>
        <v>13369</v>
      </c>
      <c r="Y6205" s="12">
        <f t="shared" si="1243"/>
        <v>0.19787223335573195</v>
      </c>
      <c r="AA6205" s="11"/>
      <c r="AG6205" s="61"/>
      <c r="AH6205" s="61"/>
      <c r="AI6205" s="61"/>
      <c r="AJ6205" s="61"/>
      <c r="AL6205" s="60"/>
    </row>
    <row r="6206" spans="1:38">
      <c r="A6206" s="1">
        <v>40903</v>
      </c>
      <c r="B6206" s="7" t="s">
        <v>68</v>
      </c>
      <c r="C6206" s="8" t="str">
        <f t="shared" si="1246"/>
        <v>Mon</v>
      </c>
      <c r="E6206" s="10">
        <v>21</v>
      </c>
      <c r="F6206" s="11">
        <v>34547.899999999994</v>
      </c>
      <c r="G6206" s="60">
        <v>8167.5</v>
      </c>
      <c r="H6206" s="61">
        <v>7256.5</v>
      </c>
      <c r="I6206" s="60">
        <v>1126</v>
      </c>
      <c r="J6206" s="60">
        <v>0</v>
      </c>
      <c r="K6206" s="11">
        <v>6692.2</v>
      </c>
      <c r="L6206" s="20">
        <v>13191</v>
      </c>
      <c r="M6206" s="20">
        <v>1305</v>
      </c>
      <c r="O6206" s="11">
        <f t="shared" si="1237"/>
        <v>72286.099999999991</v>
      </c>
      <c r="P6206" s="11">
        <v>0</v>
      </c>
      <c r="Q6206" s="11">
        <f t="shared" si="1244"/>
        <v>6692.2</v>
      </c>
      <c r="S6206" s="11">
        <f t="shared" si="1245"/>
        <v>72286.099999999991</v>
      </c>
      <c r="T6206" s="11">
        <f t="shared" si="1238"/>
        <v>72286.099999999991</v>
      </c>
      <c r="U6206" s="11">
        <f t="shared" si="1239"/>
        <v>4722.3000000000029</v>
      </c>
      <c r="V6206" s="11">
        <f t="shared" si="1240"/>
        <v>57790.099999999991</v>
      </c>
      <c r="W6206" s="12">
        <f t="shared" si="1241"/>
        <v>0.79946352064919812</v>
      </c>
      <c r="X6206" s="11">
        <f t="shared" si="1242"/>
        <v>14496</v>
      </c>
      <c r="Y6206" s="12">
        <f t="shared" si="1243"/>
        <v>0.20053647935080191</v>
      </c>
      <c r="AA6206" s="11"/>
      <c r="AG6206" s="61"/>
      <c r="AH6206" s="61"/>
      <c r="AI6206" s="61"/>
      <c r="AJ6206" s="61"/>
      <c r="AL6206" s="60"/>
    </row>
    <row r="6207" spans="1:38">
      <c r="A6207" s="1">
        <v>40904</v>
      </c>
      <c r="B6207" s="7" t="s">
        <v>68</v>
      </c>
      <c r="C6207" s="8" t="str">
        <f t="shared" si="1246"/>
        <v>Tue</v>
      </c>
      <c r="E6207" s="10">
        <v>16</v>
      </c>
      <c r="F6207" s="11">
        <v>33716.800000000003</v>
      </c>
      <c r="G6207" s="60">
        <v>7928.6</v>
      </c>
      <c r="H6207" s="61">
        <v>7143.9</v>
      </c>
      <c r="I6207" s="60">
        <v>1003.7</v>
      </c>
      <c r="J6207" s="60">
        <v>48.2</v>
      </c>
      <c r="K6207" s="11">
        <v>6492.8</v>
      </c>
      <c r="L6207" s="20">
        <v>12178</v>
      </c>
      <c r="M6207" s="20">
        <v>1219</v>
      </c>
      <c r="O6207" s="11">
        <f t="shared" si="1237"/>
        <v>69731</v>
      </c>
      <c r="P6207" s="11">
        <v>0</v>
      </c>
      <c r="Q6207" s="11">
        <f t="shared" si="1244"/>
        <v>6492.8</v>
      </c>
      <c r="S6207" s="11">
        <f t="shared" si="1245"/>
        <v>69731</v>
      </c>
      <c r="T6207" s="11">
        <f t="shared" si="1238"/>
        <v>69731</v>
      </c>
      <c r="U6207" s="11">
        <f t="shared" si="1239"/>
        <v>-2555.0999999999913</v>
      </c>
      <c r="V6207" s="11">
        <f t="shared" si="1240"/>
        <v>56334</v>
      </c>
      <c r="W6207" s="12">
        <f t="shared" si="1241"/>
        <v>0.80787598055384258</v>
      </c>
      <c r="X6207" s="11">
        <f t="shared" si="1242"/>
        <v>13397</v>
      </c>
      <c r="Y6207" s="12">
        <f t="shared" si="1243"/>
        <v>0.19212401944615737</v>
      </c>
      <c r="AA6207" s="11"/>
      <c r="AG6207" s="61"/>
      <c r="AH6207" s="61"/>
      <c r="AI6207" s="61"/>
      <c r="AJ6207" s="61"/>
      <c r="AL6207" s="60"/>
    </row>
    <row r="6208" spans="1:38">
      <c r="A6208" s="1">
        <v>40905</v>
      </c>
      <c r="B6208" s="7" t="s">
        <v>68</v>
      </c>
      <c r="C6208" s="8" t="str">
        <f t="shared" si="1246"/>
        <v>Wed</v>
      </c>
      <c r="E6208" s="10">
        <v>23</v>
      </c>
      <c r="F6208" s="11">
        <v>39092.9</v>
      </c>
      <c r="G6208" s="60">
        <v>9551.2000000000007</v>
      </c>
      <c r="H6208" s="61">
        <v>8929.6</v>
      </c>
      <c r="I6208" s="60">
        <v>1519.4</v>
      </c>
      <c r="J6208" s="60">
        <v>194.7</v>
      </c>
      <c r="K6208" s="11">
        <v>8408.5</v>
      </c>
      <c r="L6208" s="20">
        <v>15574</v>
      </c>
      <c r="M6208" s="20">
        <v>1158</v>
      </c>
      <c r="O6208" s="11">
        <f t="shared" si="1237"/>
        <v>84428.3</v>
      </c>
      <c r="P6208" s="11">
        <v>0</v>
      </c>
      <c r="Q6208" s="11">
        <f t="shared" si="1244"/>
        <v>8408.5</v>
      </c>
      <c r="S6208" s="11">
        <f t="shared" si="1245"/>
        <v>84428.3</v>
      </c>
      <c r="T6208" s="11">
        <f t="shared" si="1238"/>
        <v>84428.3</v>
      </c>
      <c r="U6208" s="11">
        <f t="shared" si="1239"/>
        <v>14697.300000000003</v>
      </c>
      <c r="V6208" s="11">
        <f t="shared" si="1240"/>
        <v>67696.3</v>
      </c>
      <c r="W6208" s="12">
        <f t="shared" si="1241"/>
        <v>0.80182000585111868</v>
      </c>
      <c r="X6208" s="11">
        <f t="shared" si="1242"/>
        <v>16732</v>
      </c>
      <c r="Y6208" s="12">
        <f t="shared" si="1243"/>
        <v>0.19817999414888135</v>
      </c>
      <c r="AA6208" s="11"/>
      <c r="AG6208" s="61"/>
      <c r="AH6208" s="61"/>
      <c r="AI6208" s="61"/>
      <c r="AJ6208" s="61"/>
      <c r="AL6208" s="60"/>
    </row>
    <row r="6209" spans="1:38">
      <c r="A6209" s="1">
        <v>40906</v>
      </c>
      <c r="B6209" s="7" t="s">
        <v>68</v>
      </c>
      <c r="C6209" s="8" t="str">
        <f t="shared" si="1246"/>
        <v>Thur</v>
      </c>
      <c r="E6209" s="10">
        <v>28</v>
      </c>
      <c r="F6209" s="11">
        <v>39137.9</v>
      </c>
      <c r="G6209" s="60">
        <v>9412.9</v>
      </c>
      <c r="H6209" s="61">
        <v>8417.7999999999993</v>
      </c>
      <c r="I6209" s="60">
        <v>1512.5</v>
      </c>
      <c r="J6209" s="60">
        <v>1.6</v>
      </c>
      <c r="K6209" s="11">
        <v>8776.5</v>
      </c>
      <c r="L6209" s="20">
        <v>15554</v>
      </c>
      <c r="M6209" s="20">
        <v>1289</v>
      </c>
      <c r="O6209" s="11">
        <f t="shared" si="1237"/>
        <v>84102.200000000012</v>
      </c>
      <c r="P6209" s="11">
        <v>0</v>
      </c>
      <c r="Q6209" s="11">
        <f t="shared" si="1244"/>
        <v>8776.5</v>
      </c>
      <c r="S6209" s="11">
        <f t="shared" si="1245"/>
        <v>84102.200000000012</v>
      </c>
      <c r="T6209" s="11">
        <f t="shared" si="1238"/>
        <v>84102.200000000012</v>
      </c>
      <c r="U6209" s="11">
        <f t="shared" si="1239"/>
        <v>-326.09999999999127</v>
      </c>
      <c r="V6209" s="11">
        <f t="shared" si="1240"/>
        <v>67259.200000000012</v>
      </c>
      <c r="W6209" s="12">
        <f t="shared" si="1241"/>
        <v>0.79973175493625615</v>
      </c>
      <c r="X6209" s="11">
        <f t="shared" si="1242"/>
        <v>16843</v>
      </c>
      <c r="Y6209" s="12">
        <f t="shared" si="1243"/>
        <v>0.20026824506374385</v>
      </c>
      <c r="AA6209" s="11"/>
      <c r="AG6209" s="61"/>
      <c r="AH6209" s="61"/>
      <c r="AI6209" s="61"/>
      <c r="AJ6209" s="61"/>
      <c r="AL6209" s="60"/>
    </row>
    <row r="6210" spans="1:38">
      <c r="A6210" s="1">
        <v>40907</v>
      </c>
      <c r="B6210" s="7" t="s">
        <v>68</v>
      </c>
      <c r="C6210" s="8" t="str">
        <f t="shared" si="1246"/>
        <v>Fri</v>
      </c>
      <c r="E6210" s="10">
        <v>20</v>
      </c>
      <c r="F6210" s="11">
        <v>27932</v>
      </c>
      <c r="G6210" s="60">
        <v>6705.5</v>
      </c>
      <c r="H6210" s="61">
        <v>4319.2</v>
      </c>
      <c r="I6210" s="60">
        <v>768.4</v>
      </c>
      <c r="J6210" s="60">
        <v>0</v>
      </c>
      <c r="K6210" s="11">
        <v>5308.1</v>
      </c>
      <c r="L6210" s="20">
        <v>8920</v>
      </c>
      <c r="M6210" s="20">
        <v>1440</v>
      </c>
      <c r="O6210" s="11">
        <f t="shared" si="1237"/>
        <v>55393.2</v>
      </c>
      <c r="P6210" s="11">
        <v>0</v>
      </c>
      <c r="Q6210" s="11">
        <f t="shared" si="1244"/>
        <v>5308.1</v>
      </c>
      <c r="S6210" s="11">
        <f t="shared" si="1245"/>
        <v>55393.2</v>
      </c>
      <c r="T6210" s="11">
        <f t="shared" si="1238"/>
        <v>55393.2</v>
      </c>
      <c r="U6210" s="11">
        <f t="shared" si="1239"/>
        <v>-28709.000000000015</v>
      </c>
      <c r="V6210" s="11">
        <f t="shared" si="1240"/>
        <v>45033.2</v>
      </c>
      <c r="W6210" s="12">
        <f t="shared" si="1241"/>
        <v>0.81297343356224228</v>
      </c>
      <c r="X6210" s="11">
        <f t="shared" si="1242"/>
        <v>10360</v>
      </c>
      <c r="Y6210" s="12">
        <f t="shared" si="1243"/>
        <v>0.18702656643775772</v>
      </c>
      <c r="AA6210" s="11"/>
      <c r="AG6210" s="61"/>
      <c r="AH6210" s="61"/>
      <c r="AI6210" s="61"/>
      <c r="AJ6210" s="61"/>
      <c r="AL6210" s="60"/>
    </row>
    <row r="6211" spans="1:38">
      <c r="A6211" s="1">
        <v>40908</v>
      </c>
      <c r="B6211" s="7" t="s">
        <v>68</v>
      </c>
      <c r="C6211" s="8" t="str">
        <f t="shared" si="1246"/>
        <v>Sat</v>
      </c>
      <c r="E6211" s="10">
        <v>13</v>
      </c>
      <c r="F6211" s="11">
        <v>28988.3</v>
      </c>
      <c r="G6211" s="60">
        <v>6996.9</v>
      </c>
      <c r="H6211" s="61">
        <v>4722.8</v>
      </c>
      <c r="I6211" s="60">
        <v>826.1</v>
      </c>
      <c r="J6211" s="60">
        <v>0</v>
      </c>
      <c r="K6211" s="11">
        <v>5124.5</v>
      </c>
      <c r="L6211" s="20">
        <v>10068</v>
      </c>
      <c r="M6211" s="20">
        <v>1507</v>
      </c>
      <c r="O6211" s="11">
        <f t="shared" si="1237"/>
        <v>58233.599999999999</v>
      </c>
      <c r="P6211" s="11">
        <v>0</v>
      </c>
      <c r="Q6211" s="11">
        <f t="shared" si="1244"/>
        <v>5124.5</v>
      </c>
      <c r="S6211" s="11">
        <f t="shared" si="1245"/>
        <v>58233.599999999999</v>
      </c>
      <c r="T6211" s="11">
        <f t="shared" si="1238"/>
        <v>58233.599999999999</v>
      </c>
      <c r="U6211" s="11">
        <f t="shared" si="1239"/>
        <v>2840.4000000000015</v>
      </c>
      <c r="V6211" s="11">
        <f t="shared" si="1240"/>
        <v>46658.6</v>
      </c>
      <c r="W6211" s="12">
        <f t="shared" si="1241"/>
        <v>0.80123159138366851</v>
      </c>
      <c r="X6211" s="11">
        <f t="shared" si="1242"/>
        <v>11575</v>
      </c>
      <c r="Y6211" s="12">
        <f t="shared" si="1243"/>
        <v>0.19876840861633147</v>
      </c>
      <c r="AA6211" s="11"/>
      <c r="AG6211" s="61"/>
      <c r="AH6211" s="61"/>
      <c r="AI6211" s="61"/>
      <c r="AJ6211" s="61"/>
      <c r="AL6211" s="60"/>
    </row>
    <row r="6212" spans="1:38">
      <c r="A6212" s="1">
        <v>40909</v>
      </c>
      <c r="B6212" s="7" t="s">
        <v>57</v>
      </c>
      <c r="C6212" s="8" t="str">
        <f t="shared" si="1246"/>
        <v>Sun</v>
      </c>
      <c r="E6212" s="10">
        <v>16</v>
      </c>
      <c r="F6212" s="11">
        <v>28324.199999999997</v>
      </c>
      <c r="G6212" s="60">
        <v>6783.4</v>
      </c>
      <c r="H6212" s="61">
        <v>4184.5</v>
      </c>
      <c r="I6212" s="60">
        <v>855.7</v>
      </c>
      <c r="J6212" s="60">
        <v>0</v>
      </c>
      <c r="K6212" s="11">
        <v>4885.3999999999996</v>
      </c>
      <c r="L6212" s="20">
        <v>9237</v>
      </c>
      <c r="M6212" s="20">
        <v>1485</v>
      </c>
      <c r="O6212" s="11">
        <f t="shared" si="1237"/>
        <v>55755.199999999997</v>
      </c>
      <c r="P6212" s="11">
        <v>0</v>
      </c>
      <c r="Q6212" s="11">
        <f t="shared" si="1244"/>
        <v>4885.3999999999996</v>
      </c>
      <c r="S6212" s="11">
        <f t="shared" si="1245"/>
        <v>55755.199999999997</v>
      </c>
      <c r="T6212" s="11">
        <f t="shared" si="1238"/>
        <v>55755.199999999997</v>
      </c>
      <c r="U6212" s="11">
        <f t="shared" si="1239"/>
        <v>-2478.4000000000015</v>
      </c>
      <c r="V6212" s="11">
        <f t="shared" si="1240"/>
        <v>45033.2</v>
      </c>
      <c r="W6212" s="12">
        <f t="shared" si="1241"/>
        <v>0.80769506700720295</v>
      </c>
      <c r="X6212" s="11">
        <f t="shared" ref="X6212:X6242" si="1247">SUM(L6212:M6212)</f>
        <v>10722</v>
      </c>
      <c r="Y6212" s="12">
        <f t="shared" ref="Y6212:Y6242" si="1248">X6212/S6212</f>
        <v>0.19230493299279711</v>
      </c>
      <c r="AA6212" s="9">
        <f>INTERCEPT(T6212:T6242,E6212:E6242)</f>
        <v>25377.204418479305</v>
      </c>
      <c r="AB6212" s="9">
        <f>SLOPE(T6212:T6242,E6212:E6242)</f>
        <v>2583.8803839812285</v>
      </c>
      <c r="AC6212" s="12">
        <f>RSQ(T6212:T6242,E6212:E6242)</f>
        <v>0.80862674352054742</v>
      </c>
      <c r="AD6212" s="9">
        <f>AA6212+(AB6212*55)</f>
        <v>167490.62553744687</v>
      </c>
      <c r="AE6212" s="10">
        <f>SUM(E6212:E6242)</f>
        <v>685</v>
      </c>
      <c r="AG6212" s="61"/>
      <c r="AH6212" s="61"/>
      <c r="AI6212" s="61"/>
      <c r="AJ6212" s="61"/>
      <c r="AL6212" s="60"/>
    </row>
    <row r="6213" spans="1:38">
      <c r="A6213" s="1">
        <v>40910</v>
      </c>
      <c r="B6213" s="7" t="s">
        <v>57</v>
      </c>
      <c r="C6213" s="8" t="str">
        <f t="shared" si="1246"/>
        <v>Mon</v>
      </c>
      <c r="E6213" s="10">
        <v>23</v>
      </c>
      <c r="F6213" s="11">
        <v>44317.3</v>
      </c>
      <c r="G6213" s="60">
        <v>11615.8</v>
      </c>
      <c r="H6213" s="61">
        <v>10495.2</v>
      </c>
      <c r="I6213" s="60">
        <v>2009.2</v>
      </c>
      <c r="J6213" s="60">
        <v>230.8</v>
      </c>
      <c r="K6213" s="11">
        <v>10563.8</v>
      </c>
      <c r="L6213" s="20">
        <v>19361</v>
      </c>
      <c r="M6213" s="20">
        <v>1263</v>
      </c>
      <c r="O6213" s="11">
        <f t="shared" si="1237"/>
        <v>99856.1</v>
      </c>
      <c r="P6213" s="11">
        <v>0</v>
      </c>
      <c r="Q6213" s="11">
        <f t="shared" si="1244"/>
        <v>10563.8</v>
      </c>
      <c r="S6213" s="11">
        <f t="shared" si="1245"/>
        <v>99856.1</v>
      </c>
      <c r="T6213" s="11">
        <f t="shared" si="1238"/>
        <v>99856.1</v>
      </c>
      <c r="U6213" s="11">
        <f t="shared" si="1239"/>
        <v>44100.900000000009</v>
      </c>
      <c r="V6213" s="11">
        <f t="shared" si="1240"/>
        <v>79232.100000000006</v>
      </c>
      <c r="W6213" s="12">
        <f t="shared" si="1241"/>
        <v>0.79346279295906808</v>
      </c>
      <c r="X6213" s="11">
        <f t="shared" si="1247"/>
        <v>20624</v>
      </c>
      <c r="Y6213" s="12">
        <f t="shared" si="1248"/>
        <v>0.2065372070409319</v>
      </c>
      <c r="AA6213" s="11"/>
      <c r="AG6213" s="61"/>
      <c r="AH6213" s="61"/>
      <c r="AI6213" s="61"/>
      <c r="AJ6213" s="61"/>
      <c r="AL6213" s="60"/>
    </row>
    <row r="6214" spans="1:38">
      <c r="A6214" s="1">
        <v>40911</v>
      </c>
      <c r="B6214" s="7" t="s">
        <v>57</v>
      </c>
      <c r="C6214" s="8" t="str">
        <f t="shared" si="1246"/>
        <v>Tue</v>
      </c>
      <c r="E6214" s="10">
        <v>36</v>
      </c>
      <c r="F6214" s="11">
        <v>57041.1</v>
      </c>
      <c r="G6214" s="60">
        <v>14967</v>
      </c>
      <c r="H6214" s="61">
        <v>15434.4</v>
      </c>
      <c r="I6214" s="60">
        <v>3868.6</v>
      </c>
      <c r="J6214" s="60">
        <v>967.7</v>
      </c>
      <c r="K6214" s="11">
        <v>18014.400000000001</v>
      </c>
      <c r="L6214" s="20">
        <v>26060</v>
      </c>
      <c r="M6214" s="20">
        <v>1132</v>
      </c>
      <c r="O6214" s="11">
        <f t="shared" si="1237"/>
        <v>137485.20000000001</v>
      </c>
      <c r="P6214" s="11">
        <v>0</v>
      </c>
      <c r="Q6214" s="11">
        <f t="shared" si="1244"/>
        <v>18014.400000000001</v>
      </c>
      <c r="S6214" s="11">
        <f t="shared" si="1245"/>
        <v>137485.20000000001</v>
      </c>
      <c r="T6214" s="11">
        <f t="shared" si="1238"/>
        <v>137485.20000000001</v>
      </c>
      <c r="U6214" s="11">
        <f t="shared" si="1239"/>
        <v>37629.100000000006</v>
      </c>
      <c r="V6214" s="11">
        <f t="shared" si="1240"/>
        <v>110293.20000000001</v>
      </c>
      <c r="W6214" s="12">
        <f t="shared" si="1241"/>
        <v>0.80221871154131497</v>
      </c>
      <c r="X6214" s="11">
        <f t="shared" si="1247"/>
        <v>27192</v>
      </c>
      <c r="Y6214" s="12">
        <f t="shared" si="1248"/>
        <v>0.19778128845868498</v>
      </c>
      <c r="AA6214" s="11"/>
      <c r="AG6214" s="61"/>
      <c r="AH6214" s="61"/>
      <c r="AI6214" s="61"/>
      <c r="AJ6214" s="61"/>
      <c r="AL6214" s="60"/>
    </row>
    <row r="6215" spans="1:38">
      <c r="A6215" s="1">
        <v>40912</v>
      </c>
      <c r="B6215" s="7" t="s">
        <v>57</v>
      </c>
      <c r="C6215" s="8" t="str">
        <f t="shared" si="1246"/>
        <v>Wed</v>
      </c>
      <c r="E6215" s="10">
        <v>37</v>
      </c>
      <c r="F6215" s="11">
        <v>47750.3</v>
      </c>
      <c r="G6215" s="60">
        <v>12567.8</v>
      </c>
      <c r="H6215" s="61">
        <v>12077.7</v>
      </c>
      <c r="I6215" s="60">
        <v>2756.2</v>
      </c>
      <c r="J6215" s="60">
        <v>131.19999999999999</v>
      </c>
      <c r="K6215" s="11">
        <v>13908.9</v>
      </c>
      <c r="L6215" s="20">
        <v>20184</v>
      </c>
      <c r="M6215" s="20">
        <v>1131</v>
      </c>
      <c r="O6215" s="11">
        <f t="shared" si="1237"/>
        <v>110507.09999999999</v>
      </c>
      <c r="P6215" s="11">
        <v>0</v>
      </c>
      <c r="Q6215" s="11">
        <f t="shared" si="1244"/>
        <v>13908.9</v>
      </c>
      <c r="S6215" s="11">
        <f t="shared" si="1245"/>
        <v>110507.09999999999</v>
      </c>
      <c r="T6215" s="11">
        <f t="shared" si="1238"/>
        <v>110507.09999999999</v>
      </c>
      <c r="U6215" s="11">
        <f t="shared" si="1239"/>
        <v>-26978.10000000002</v>
      </c>
      <c r="V6215" s="11">
        <f t="shared" si="1240"/>
        <v>89192.099999999991</v>
      </c>
      <c r="W6215" s="12">
        <f t="shared" si="1241"/>
        <v>0.8071164658198432</v>
      </c>
      <c r="X6215" s="11">
        <f t="shared" si="1247"/>
        <v>21315</v>
      </c>
      <c r="Y6215" s="12">
        <f t="shared" si="1248"/>
        <v>0.19288353418015677</v>
      </c>
      <c r="AA6215" s="11"/>
      <c r="AG6215" s="61"/>
      <c r="AH6215" s="61"/>
      <c r="AI6215" s="61"/>
      <c r="AJ6215" s="61"/>
      <c r="AL6215" s="60"/>
    </row>
    <row r="6216" spans="1:38">
      <c r="A6216" s="1">
        <v>40913</v>
      </c>
      <c r="B6216" s="7" t="s">
        <v>57</v>
      </c>
      <c r="C6216" s="8" t="str">
        <f t="shared" si="1246"/>
        <v>Thur</v>
      </c>
      <c r="E6216" s="10">
        <v>22</v>
      </c>
      <c r="F6216" s="11">
        <v>38464.800000000003</v>
      </c>
      <c r="G6216" s="60">
        <v>10324.6</v>
      </c>
      <c r="H6216" s="61">
        <v>8917.4</v>
      </c>
      <c r="I6216" s="60">
        <v>1432</v>
      </c>
      <c r="J6216" s="60">
        <v>0</v>
      </c>
      <c r="K6216" s="11">
        <v>9849.6</v>
      </c>
      <c r="L6216" s="20">
        <v>14876</v>
      </c>
      <c r="M6216" s="20">
        <v>1293</v>
      </c>
      <c r="O6216" s="11">
        <f t="shared" si="1237"/>
        <v>85157.400000000009</v>
      </c>
      <c r="P6216" s="11">
        <v>0</v>
      </c>
      <c r="Q6216" s="11">
        <f t="shared" si="1244"/>
        <v>9849.6</v>
      </c>
      <c r="S6216" s="11">
        <f t="shared" si="1245"/>
        <v>85157.400000000009</v>
      </c>
      <c r="T6216" s="11">
        <f t="shared" si="1238"/>
        <v>85157.400000000009</v>
      </c>
      <c r="U6216" s="11">
        <f t="shared" si="1239"/>
        <v>-25349.699999999983</v>
      </c>
      <c r="V6216" s="11">
        <f t="shared" si="1240"/>
        <v>68988.400000000009</v>
      </c>
      <c r="W6216" s="12">
        <f t="shared" si="1241"/>
        <v>0.81012806872920029</v>
      </c>
      <c r="X6216" s="11">
        <f t="shared" si="1247"/>
        <v>16169</v>
      </c>
      <c r="Y6216" s="12">
        <f t="shared" si="1248"/>
        <v>0.18987193127079971</v>
      </c>
      <c r="AA6216" s="11"/>
      <c r="AG6216" s="61"/>
      <c r="AH6216" s="61"/>
      <c r="AI6216" s="61"/>
      <c r="AJ6216" s="61"/>
      <c r="AL6216" s="60"/>
    </row>
    <row r="6217" spans="1:38">
      <c r="A6217" s="1">
        <v>40914</v>
      </c>
      <c r="B6217" s="7" t="s">
        <v>57</v>
      </c>
      <c r="C6217" s="8" t="str">
        <f t="shared" si="1246"/>
        <v>Fri</v>
      </c>
      <c r="E6217" s="10">
        <v>15</v>
      </c>
      <c r="F6217" s="11">
        <v>27949.200000000001</v>
      </c>
      <c r="G6217" s="60">
        <v>7221.7</v>
      </c>
      <c r="H6217" s="61">
        <v>4874.3999999999996</v>
      </c>
      <c r="I6217" s="60">
        <v>783.9</v>
      </c>
      <c r="J6217" s="60">
        <v>0</v>
      </c>
      <c r="K6217" s="11">
        <v>6235.2</v>
      </c>
      <c r="L6217" s="20">
        <v>8458</v>
      </c>
      <c r="M6217" s="20">
        <v>1415</v>
      </c>
      <c r="O6217" s="11">
        <f t="shared" si="1237"/>
        <v>56937.4</v>
      </c>
      <c r="P6217" s="11">
        <v>0</v>
      </c>
      <c r="Q6217" s="11">
        <f t="shared" si="1244"/>
        <v>6235.2</v>
      </c>
      <c r="S6217" s="11">
        <f t="shared" si="1245"/>
        <v>56937.4</v>
      </c>
      <c r="T6217" s="11">
        <f t="shared" si="1238"/>
        <v>56937.4</v>
      </c>
      <c r="U6217" s="11">
        <f t="shared" si="1239"/>
        <v>-28220.000000000007</v>
      </c>
      <c r="V6217" s="11">
        <f t="shared" si="1240"/>
        <v>47064.4</v>
      </c>
      <c r="W6217" s="12">
        <f t="shared" si="1241"/>
        <v>0.82659903683694724</v>
      </c>
      <c r="X6217" s="11">
        <f t="shared" si="1247"/>
        <v>9873</v>
      </c>
      <c r="Y6217" s="12">
        <f t="shared" si="1248"/>
        <v>0.17340096316305276</v>
      </c>
      <c r="AA6217" s="11"/>
      <c r="AG6217" s="61"/>
      <c r="AH6217" s="61"/>
      <c r="AI6217" s="61"/>
      <c r="AJ6217" s="61"/>
      <c r="AL6217" s="60"/>
    </row>
    <row r="6218" spans="1:38">
      <c r="A6218" s="1">
        <v>40915</v>
      </c>
      <c r="B6218" s="7" t="s">
        <v>57</v>
      </c>
      <c r="C6218" s="8" t="str">
        <f t="shared" si="1246"/>
        <v>Sat</v>
      </c>
      <c r="E6218" s="10">
        <v>9</v>
      </c>
      <c r="F6218" s="11">
        <v>27022.3</v>
      </c>
      <c r="G6218" s="60">
        <v>6273.6</v>
      </c>
      <c r="H6218" s="61">
        <v>3891.3</v>
      </c>
      <c r="I6218" s="60">
        <v>798.2</v>
      </c>
      <c r="J6218" s="60">
        <v>0</v>
      </c>
      <c r="K6218" s="11">
        <v>5368.8</v>
      </c>
      <c r="L6218" s="20">
        <v>6988</v>
      </c>
      <c r="M6218" s="20">
        <v>1327</v>
      </c>
      <c r="O6218" s="11">
        <f t="shared" ref="O6218:O6281" si="1249">SUM(F6218:M6218)</f>
        <v>51669.200000000004</v>
      </c>
      <c r="P6218" s="11">
        <v>0</v>
      </c>
      <c r="Q6218" s="11">
        <f t="shared" si="1244"/>
        <v>5368.8</v>
      </c>
      <c r="S6218" s="11">
        <f t="shared" si="1245"/>
        <v>51669.200000000004</v>
      </c>
      <c r="T6218" s="11">
        <f t="shared" si="1238"/>
        <v>51669.200000000004</v>
      </c>
      <c r="U6218" s="11">
        <f t="shared" si="1239"/>
        <v>-5268.1999999999971</v>
      </c>
      <c r="V6218" s="11">
        <f t="shared" si="1240"/>
        <v>43354.200000000004</v>
      </c>
      <c r="W6218" s="12">
        <f t="shared" si="1241"/>
        <v>0.8390724067723131</v>
      </c>
      <c r="X6218" s="11">
        <f t="shared" si="1247"/>
        <v>8315</v>
      </c>
      <c r="Y6218" s="12">
        <f t="shared" si="1248"/>
        <v>0.16092759322768688</v>
      </c>
      <c r="AA6218" s="11"/>
      <c r="AG6218" s="61"/>
      <c r="AH6218" s="61"/>
      <c r="AI6218" s="61"/>
      <c r="AJ6218" s="61"/>
      <c r="AL6218" s="60"/>
    </row>
    <row r="6219" spans="1:38">
      <c r="A6219" s="1">
        <v>40916</v>
      </c>
      <c r="B6219" s="7" t="s">
        <v>57</v>
      </c>
      <c r="C6219" s="8" t="str">
        <f t="shared" si="1246"/>
        <v>Sun</v>
      </c>
      <c r="E6219" s="10">
        <v>20</v>
      </c>
      <c r="F6219" s="11">
        <v>34546.699999999997</v>
      </c>
      <c r="G6219" s="60">
        <v>8640.2999999999993</v>
      </c>
      <c r="H6219" s="61">
        <v>7170.2</v>
      </c>
      <c r="I6219" s="60">
        <v>950.6</v>
      </c>
      <c r="J6219" s="60">
        <v>0.3</v>
      </c>
      <c r="K6219" s="11">
        <v>7238.5</v>
      </c>
      <c r="L6219" s="20">
        <v>12503</v>
      </c>
      <c r="M6219" s="20">
        <v>1304</v>
      </c>
      <c r="O6219" s="11">
        <f t="shared" si="1249"/>
        <v>72353.600000000006</v>
      </c>
      <c r="P6219" s="11">
        <v>0</v>
      </c>
      <c r="Q6219" s="11">
        <f t="shared" si="1244"/>
        <v>7238.5</v>
      </c>
      <c r="S6219" s="11">
        <f t="shared" si="1245"/>
        <v>72353.600000000006</v>
      </c>
      <c r="T6219" s="11">
        <f t="shared" si="1238"/>
        <v>72353.600000000006</v>
      </c>
      <c r="U6219" s="11">
        <f t="shared" si="1239"/>
        <v>20684.400000000001</v>
      </c>
      <c r="V6219" s="11">
        <f t="shared" si="1240"/>
        <v>58546.6</v>
      </c>
      <c r="W6219" s="12">
        <f t="shared" si="1241"/>
        <v>0.80917328232458363</v>
      </c>
      <c r="X6219" s="11">
        <f t="shared" si="1247"/>
        <v>13807</v>
      </c>
      <c r="Y6219" s="12">
        <f t="shared" si="1248"/>
        <v>0.19082671767541629</v>
      </c>
      <c r="AA6219" s="11"/>
      <c r="AG6219" s="61"/>
      <c r="AH6219" s="61"/>
      <c r="AI6219" s="61"/>
      <c r="AJ6219" s="61"/>
      <c r="AL6219" s="60"/>
    </row>
    <row r="6220" spans="1:38">
      <c r="A6220" s="1">
        <v>40917</v>
      </c>
      <c r="B6220" s="7" t="s">
        <v>57</v>
      </c>
      <c r="C6220" s="8" t="str">
        <f t="shared" si="1246"/>
        <v>Mon</v>
      </c>
      <c r="E6220" s="10">
        <v>27</v>
      </c>
      <c r="F6220" s="11">
        <v>41794.6</v>
      </c>
      <c r="G6220" s="60">
        <v>10866.3</v>
      </c>
      <c r="H6220" s="61">
        <v>9771.2999999999993</v>
      </c>
      <c r="I6220" s="60">
        <v>1504.5</v>
      </c>
      <c r="J6220" s="60">
        <v>0</v>
      </c>
      <c r="K6220" s="11">
        <v>9757.2999999999993</v>
      </c>
      <c r="L6220" s="20">
        <v>17218</v>
      </c>
      <c r="M6220" s="20">
        <v>1302</v>
      </c>
      <c r="O6220" s="11">
        <f t="shared" si="1249"/>
        <v>92214</v>
      </c>
      <c r="P6220" s="11">
        <v>0</v>
      </c>
      <c r="Q6220" s="11">
        <f t="shared" si="1244"/>
        <v>9757.2999999999993</v>
      </c>
      <c r="S6220" s="11">
        <f t="shared" si="1245"/>
        <v>92214</v>
      </c>
      <c r="T6220" s="11">
        <f t="shared" si="1238"/>
        <v>92214</v>
      </c>
      <c r="U6220" s="11">
        <f t="shared" si="1239"/>
        <v>19860.399999999994</v>
      </c>
      <c r="V6220" s="11">
        <f t="shared" si="1240"/>
        <v>73694</v>
      </c>
      <c r="W6220" s="12">
        <f t="shared" si="1241"/>
        <v>0.79916281692584645</v>
      </c>
      <c r="X6220" s="11">
        <f t="shared" si="1247"/>
        <v>18520</v>
      </c>
      <c r="Y6220" s="12">
        <f t="shared" si="1248"/>
        <v>0.2008371830741536</v>
      </c>
      <c r="AA6220" s="11"/>
      <c r="AG6220" s="61"/>
      <c r="AH6220" s="61"/>
      <c r="AI6220" s="61"/>
      <c r="AJ6220" s="61"/>
      <c r="AL6220" s="60"/>
    </row>
    <row r="6221" spans="1:38">
      <c r="A6221" s="1">
        <v>40918</v>
      </c>
      <c r="B6221" s="7" t="s">
        <v>57</v>
      </c>
      <c r="C6221" s="8" t="str">
        <f t="shared" si="1246"/>
        <v>Tue</v>
      </c>
      <c r="E6221" s="10">
        <v>19</v>
      </c>
      <c r="F6221" s="11">
        <v>38441.4</v>
      </c>
      <c r="G6221" s="60">
        <v>9963.2000000000007</v>
      </c>
      <c r="H6221" s="61">
        <v>8550.7000000000007</v>
      </c>
      <c r="I6221" s="60">
        <v>1190.9000000000001</v>
      </c>
      <c r="J6221" s="60">
        <v>6.6</v>
      </c>
      <c r="K6221" s="11">
        <v>9594.1</v>
      </c>
      <c r="L6221" s="20">
        <v>12570</v>
      </c>
      <c r="M6221" s="20">
        <v>1314</v>
      </c>
      <c r="O6221" s="11">
        <f t="shared" si="1249"/>
        <v>81630.900000000009</v>
      </c>
      <c r="P6221" s="11">
        <v>0</v>
      </c>
      <c r="Q6221" s="11">
        <f t="shared" si="1244"/>
        <v>9594.1</v>
      </c>
      <c r="S6221" s="11">
        <f t="shared" si="1245"/>
        <v>81630.900000000009</v>
      </c>
      <c r="T6221" s="11">
        <f t="shared" si="1238"/>
        <v>81630.900000000009</v>
      </c>
      <c r="U6221" s="11">
        <f t="shared" si="1239"/>
        <v>-10583.099999999991</v>
      </c>
      <c r="V6221" s="11">
        <f t="shared" si="1240"/>
        <v>67746.900000000009</v>
      </c>
      <c r="W6221" s="12">
        <f t="shared" si="1241"/>
        <v>0.82991734747503709</v>
      </c>
      <c r="X6221" s="11">
        <f t="shared" si="1247"/>
        <v>13884</v>
      </c>
      <c r="Y6221" s="12">
        <f t="shared" si="1248"/>
        <v>0.17008265252496296</v>
      </c>
      <c r="AA6221" s="11"/>
      <c r="AG6221" s="61"/>
      <c r="AH6221" s="61"/>
      <c r="AI6221" s="61"/>
      <c r="AJ6221" s="61"/>
      <c r="AL6221" s="60"/>
    </row>
    <row r="6222" spans="1:38">
      <c r="A6222" s="1">
        <v>40919</v>
      </c>
      <c r="B6222" s="7" t="s">
        <v>57</v>
      </c>
      <c r="C6222" s="8" t="str">
        <f t="shared" si="1246"/>
        <v>Wed</v>
      </c>
      <c r="E6222" s="10">
        <v>21</v>
      </c>
      <c r="F6222" s="11">
        <v>34799</v>
      </c>
      <c r="G6222" s="60">
        <v>8820.1</v>
      </c>
      <c r="H6222" s="61">
        <v>7376</v>
      </c>
      <c r="I6222" s="60">
        <v>999.4</v>
      </c>
      <c r="J6222" s="60">
        <v>0</v>
      </c>
      <c r="K6222" s="11">
        <v>8648.7000000000007</v>
      </c>
      <c r="L6222" s="20">
        <v>8847</v>
      </c>
      <c r="M6222" s="20">
        <v>1324</v>
      </c>
      <c r="O6222" s="11">
        <f t="shared" si="1249"/>
        <v>70814.2</v>
      </c>
      <c r="P6222" s="11">
        <v>0</v>
      </c>
      <c r="Q6222" s="11">
        <f t="shared" si="1244"/>
        <v>8648.7000000000007</v>
      </c>
      <c r="S6222" s="11">
        <f t="shared" si="1245"/>
        <v>70814.2</v>
      </c>
      <c r="T6222" s="11">
        <f t="shared" si="1238"/>
        <v>70814.2</v>
      </c>
      <c r="U6222" s="11">
        <f t="shared" si="1239"/>
        <v>-10816.700000000012</v>
      </c>
      <c r="V6222" s="11">
        <f t="shared" si="1240"/>
        <v>60643.199999999997</v>
      </c>
      <c r="W6222" s="12">
        <f t="shared" si="1241"/>
        <v>0.85637061493316313</v>
      </c>
      <c r="X6222" s="11">
        <f t="shared" si="1247"/>
        <v>10171</v>
      </c>
      <c r="Y6222" s="12">
        <f t="shared" si="1248"/>
        <v>0.1436293850668369</v>
      </c>
      <c r="AA6222" s="11"/>
      <c r="AG6222" s="61"/>
      <c r="AH6222" s="61"/>
      <c r="AI6222" s="61"/>
      <c r="AJ6222" s="61"/>
      <c r="AL6222" s="60"/>
    </row>
    <row r="6223" spans="1:38">
      <c r="A6223" s="1">
        <v>40920</v>
      </c>
      <c r="B6223" s="7" t="s">
        <v>57</v>
      </c>
      <c r="C6223" s="8" t="str">
        <f t="shared" si="1246"/>
        <v>Thur</v>
      </c>
      <c r="E6223" s="10">
        <v>10</v>
      </c>
      <c r="F6223" s="11">
        <v>30542.800000000003</v>
      </c>
      <c r="G6223" s="60">
        <v>7884.7</v>
      </c>
      <c r="H6223" s="61">
        <v>5289.1</v>
      </c>
      <c r="I6223" s="60">
        <v>957.4</v>
      </c>
      <c r="J6223" s="60">
        <v>0</v>
      </c>
      <c r="K6223" s="11">
        <v>7535.2</v>
      </c>
      <c r="L6223" s="20">
        <v>6582</v>
      </c>
      <c r="M6223" s="20">
        <v>1403</v>
      </c>
      <c r="O6223" s="11">
        <f t="shared" si="1249"/>
        <v>60194.2</v>
      </c>
      <c r="P6223" s="11">
        <v>0</v>
      </c>
      <c r="Q6223" s="11">
        <f t="shared" si="1244"/>
        <v>7535.2</v>
      </c>
      <c r="S6223" s="11">
        <f t="shared" si="1245"/>
        <v>60194.2</v>
      </c>
      <c r="T6223" s="11">
        <f t="shared" si="1238"/>
        <v>60194.2</v>
      </c>
      <c r="U6223" s="11">
        <f t="shared" si="1239"/>
        <v>-10620</v>
      </c>
      <c r="V6223" s="11">
        <f t="shared" si="1240"/>
        <v>52209.2</v>
      </c>
      <c r="W6223" s="12">
        <f t="shared" si="1241"/>
        <v>0.8673460233710224</v>
      </c>
      <c r="X6223" s="11">
        <f t="shared" si="1247"/>
        <v>7985</v>
      </c>
      <c r="Y6223" s="12">
        <f t="shared" si="1248"/>
        <v>0.13265397662897754</v>
      </c>
      <c r="AA6223" s="11"/>
      <c r="AG6223" s="61"/>
      <c r="AH6223" s="61"/>
      <c r="AI6223" s="61"/>
      <c r="AJ6223" s="61"/>
      <c r="AL6223" s="60"/>
    </row>
    <row r="6224" spans="1:38">
      <c r="A6224" s="1">
        <v>40921</v>
      </c>
      <c r="B6224" s="7" t="s">
        <v>57</v>
      </c>
      <c r="C6224" s="8" t="str">
        <f t="shared" si="1246"/>
        <v>Fri</v>
      </c>
      <c r="E6224" s="10">
        <v>22</v>
      </c>
      <c r="F6224" s="11">
        <v>47428.800000000003</v>
      </c>
      <c r="G6224" s="60">
        <v>12205.6</v>
      </c>
      <c r="H6224" s="61">
        <v>11001.6</v>
      </c>
      <c r="I6224" s="60">
        <v>2297.6999999999998</v>
      </c>
      <c r="J6224" s="60">
        <v>88.9</v>
      </c>
      <c r="K6224" s="11">
        <v>12910.6</v>
      </c>
      <c r="L6224" s="20">
        <v>17762</v>
      </c>
      <c r="M6224" s="20">
        <v>1176</v>
      </c>
      <c r="O6224" s="11">
        <f t="shared" si="1249"/>
        <v>104871.2</v>
      </c>
      <c r="P6224" s="11">
        <v>0</v>
      </c>
      <c r="Q6224" s="11">
        <f t="shared" si="1244"/>
        <v>12910.6</v>
      </c>
      <c r="S6224" s="11">
        <f t="shared" si="1245"/>
        <v>104871.2</v>
      </c>
      <c r="T6224" s="11">
        <f t="shared" si="1238"/>
        <v>104871.2</v>
      </c>
      <c r="U6224" s="11">
        <f t="shared" si="1239"/>
        <v>44677</v>
      </c>
      <c r="V6224" s="11">
        <f t="shared" si="1240"/>
        <v>85933.2</v>
      </c>
      <c r="W6224" s="12">
        <f t="shared" si="1241"/>
        <v>0.81941657957570813</v>
      </c>
      <c r="X6224" s="11">
        <f t="shared" si="1247"/>
        <v>18938</v>
      </c>
      <c r="Y6224" s="12">
        <f t="shared" si="1248"/>
        <v>0.1805834204242919</v>
      </c>
      <c r="AA6224" s="11"/>
      <c r="AG6224" s="61"/>
      <c r="AH6224" s="61"/>
      <c r="AI6224" s="61"/>
      <c r="AJ6224" s="61"/>
      <c r="AL6224" s="60"/>
    </row>
    <row r="6225" spans="1:38">
      <c r="A6225" s="1">
        <v>40922</v>
      </c>
      <c r="B6225" s="7" t="s">
        <v>57</v>
      </c>
      <c r="C6225" s="8" t="str">
        <f t="shared" si="1246"/>
        <v>Sat</v>
      </c>
      <c r="E6225" s="10">
        <v>30</v>
      </c>
      <c r="F6225" s="11">
        <v>48109.8</v>
      </c>
      <c r="G6225" s="60">
        <v>11763.1</v>
      </c>
      <c r="H6225" s="61">
        <v>10270.4</v>
      </c>
      <c r="I6225" s="60">
        <v>2326.6</v>
      </c>
      <c r="J6225" s="60">
        <v>101</v>
      </c>
      <c r="K6225" s="11">
        <v>13191.1</v>
      </c>
      <c r="L6225" s="20">
        <v>17464</v>
      </c>
      <c r="M6225" s="20">
        <v>1179</v>
      </c>
      <c r="O6225" s="11">
        <f t="shared" si="1249"/>
        <v>104405.00000000001</v>
      </c>
      <c r="P6225" s="11">
        <v>0</v>
      </c>
      <c r="Q6225" s="11">
        <f t="shared" si="1244"/>
        <v>13191.1</v>
      </c>
      <c r="S6225" s="11">
        <f t="shared" si="1245"/>
        <v>104405.00000000001</v>
      </c>
      <c r="T6225" s="11">
        <f t="shared" si="1238"/>
        <v>104405.00000000001</v>
      </c>
      <c r="U6225" s="11">
        <f t="shared" si="1239"/>
        <v>-466.19999999998254</v>
      </c>
      <c r="V6225" s="11">
        <f t="shared" si="1240"/>
        <v>85762.000000000015</v>
      </c>
      <c r="W6225" s="12">
        <f t="shared" si="1241"/>
        <v>0.82143575499257704</v>
      </c>
      <c r="X6225" s="11">
        <f t="shared" si="1247"/>
        <v>18643</v>
      </c>
      <c r="Y6225" s="12">
        <f t="shared" si="1248"/>
        <v>0.17856424500742299</v>
      </c>
      <c r="AA6225" s="11"/>
      <c r="AG6225" s="61"/>
      <c r="AH6225" s="61"/>
      <c r="AI6225" s="61"/>
      <c r="AJ6225" s="61"/>
      <c r="AL6225" s="60"/>
    </row>
    <row r="6226" spans="1:38">
      <c r="A6226" s="1">
        <v>40923</v>
      </c>
      <c r="B6226" s="7" t="s">
        <v>57</v>
      </c>
      <c r="C6226" s="8" t="str">
        <f t="shared" si="1246"/>
        <v>Sun</v>
      </c>
      <c r="E6226" s="10">
        <v>34</v>
      </c>
      <c r="F6226" s="11">
        <v>52539.4</v>
      </c>
      <c r="G6226" s="60">
        <v>13058.4</v>
      </c>
      <c r="H6226" s="61">
        <v>12122.8</v>
      </c>
      <c r="I6226" s="60">
        <v>3040</v>
      </c>
      <c r="J6226" s="60">
        <v>260.89999999999998</v>
      </c>
      <c r="K6226" s="11">
        <v>15471.2</v>
      </c>
      <c r="L6226" s="20">
        <v>20232</v>
      </c>
      <c r="M6226" s="20">
        <v>1156</v>
      </c>
      <c r="O6226" s="11">
        <f t="shared" si="1249"/>
        <v>117880.7</v>
      </c>
      <c r="P6226" s="11">
        <v>0</v>
      </c>
      <c r="Q6226" s="11">
        <f t="shared" si="1244"/>
        <v>15471.2</v>
      </c>
      <c r="S6226" s="11">
        <f t="shared" si="1245"/>
        <v>117880.7</v>
      </c>
      <c r="T6226" s="11">
        <f t="shared" si="1238"/>
        <v>117880.7</v>
      </c>
      <c r="U6226" s="11">
        <f t="shared" si="1239"/>
        <v>13475.699999999983</v>
      </c>
      <c r="V6226" s="11">
        <f t="shared" si="1240"/>
        <v>96492.7</v>
      </c>
      <c r="W6226" s="12">
        <f t="shared" si="1241"/>
        <v>0.81856232614838564</v>
      </c>
      <c r="X6226" s="11">
        <f t="shared" si="1247"/>
        <v>21388</v>
      </c>
      <c r="Y6226" s="12">
        <f t="shared" si="1248"/>
        <v>0.18143767385161438</v>
      </c>
      <c r="AA6226" s="11"/>
      <c r="AG6226" s="61"/>
      <c r="AH6226" s="61"/>
      <c r="AI6226" s="61"/>
      <c r="AJ6226" s="61"/>
      <c r="AL6226" s="60"/>
    </row>
    <row r="6227" spans="1:38">
      <c r="A6227" s="1">
        <v>40924</v>
      </c>
      <c r="B6227" s="7" t="s">
        <v>57</v>
      </c>
      <c r="C6227" s="8" t="str">
        <f t="shared" si="1246"/>
        <v>Mon</v>
      </c>
      <c r="E6227" s="10">
        <v>33</v>
      </c>
      <c r="F6227" s="11">
        <v>42016.800000000003</v>
      </c>
      <c r="G6227" s="60">
        <v>10942</v>
      </c>
      <c r="H6227" s="61">
        <v>9875</v>
      </c>
      <c r="I6227" s="60">
        <v>1816.2</v>
      </c>
      <c r="J6227" s="60">
        <v>19.899999999999999</v>
      </c>
      <c r="K6227" s="11">
        <v>12568.1</v>
      </c>
      <c r="L6227" s="20">
        <v>13680</v>
      </c>
      <c r="M6227" s="20">
        <v>1106</v>
      </c>
      <c r="O6227" s="11">
        <f t="shared" si="1249"/>
        <v>92024</v>
      </c>
      <c r="P6227" s="11">
        <v>0</v>
      </c>
      <c r="Q6227" s="11">
        <f t="shared" si="1244"/>
        <v>12568.1</v>
      </c>
      <c r="S6227" s="11">
        <f t="shared" si="1245"/>
        <v>92024</v>
      </c>
      <c r="T6227" s="11">
        <f t="shared" si="1238"/>
        <v>92024</v>
      </c>
      <c r="U6227" s="11">
        <f t="shared" si="1239"/>
        <v>-25856.699999999997</v>
      </c>
      <c r="V6227" s="11">
        <f t="shared" si="1240"/>
        <v>77238</v>
      </c>
      <c r="W6227" s="12">
        <f t="shared" si="1241"/>
        <v>0.8393245240372077</v>
      </c>
      <c r="X6227" s="11">
        <f t="shared" si="1247"/>
        <v>14786</v>
      </c>
      <c r="Y6227" s="12">
        <f t="shared" si="1248"/>
        <v>0.1606754759627923</v>
      </c>
      <c r="AA6227" s="11"/>
      <c r="AG6227" s="61"/>
      <c r="AH6227" s="61"/>
      <c r="AI6227" s="61"/>
      <c r="AJ6227" s="61"/>
      <c r="AL6227" s="60"/>
    </row>
    <row r="6228" spans="1:38">
      <c r="A6228" s="1">
        <v>40925</v>
      </c>
      <c r="B6228" s="7" t="s">
        <v>57</v>
      </c>
      <c r="C6228" s="8" t="str">
        <f t="shared" si="1246"/>
        <v>Tue</v>
      </c>
      <c r="E6228" s="10">
        <v>13</v>
      </c>
      <c r="F6228" s="11">
        <v>27925.499999999996</v>
      </c>
      <c r="G6228" s="60">
        <v>7043.6</v>
      </c>
      <c r="H6228" s="61">
        <v>4630.6000000000004</v>
      </c>
      <c r="I6228" s="60">
        <v>726.7</v>
      </c>
      <c r="J6228" s="60">
        <v>0</v>
      </c>
      <c r="K6228" s="11">
        <v>7745.5</v>
      </c>
      <c r="L6228" s="20">
        <v>4088</v>
      </c>
      <c r="M6228" s="20">
        <v>1305</v>
      </c>
      <c r="O6228" s="11">
        <f t="shared" si="1249"/>
        <v>53464.899999999994</v>
      </c>
      <c r="P6228" s="11">
        <v>0</v>
      </c>
      <c r="Q6228" s="11">
        <f t="shared" si="1244"/>
        <v>7745.5</v>
      </c>
      <c r="S6228" s="11">
        <f t="shared" si="1245"/>
        <v>53464.899999999994</v>
      </c>
      <c r="T6228" s="11">
        <f t="shared" si="1238"/>
        <v>53464.899999999994</v>
      </c>
      <c r="U6228" s="11">
        <f t="shared" si="1239"/>
        <v>-38559.100000000006</v>
      </c>
      <c r="V6228" s="11">
        <f t="shared" si="1240"/>
        <v>48071.899999999994</v>
      </c>
      <c r="W6228" s="12">
        <f t="shared" si="1241"/>
        <v>0.89913008347532675</v>
      </c>
      <c r="X6228" s="11">
        <f t="shared" si="1247"/>
        <v>5393</v>
      </c>
      <c r="Y6228" s="12">
        <f t="shared" si="1248"/>
        <v>0.10086991652467321</v>
      </c>
      <c r="AA6228" s="11"/>
      <c r="AG6228" s="61"/>
      <c r="AH6228" s="61"/>
      <c r="AI6228" s="61"/>
      <c r="AJ6228" s="61"/>
      <c r="AL6228" s="60"/>
    </row>
    <row r="6229" spans="1:38">
      <c r="A6229" s="1">
        <v>40926</v>
      </c>
      <c r="B6229" s="7" t="s">
        <v>57</v>
      </c>
      <c r="C6229" s="8" t="str">
        <f t="shared" si="1246"/>
        <v>Wed</v>
      </c>
      <c r="E6229" s="10">
        <v>20</v>
      </c>
      <c r="F6229" s="11">
        <v>43993.7</v>
      </c>
      <c r="G6229" s="60">
        <v>11752.5</v>
      </c>
      <c r="H6229" s="61">
        <v>10570</v>
      </c>
      <c r="I6229" s="60">
        <v>1952.3</v>
      </c>
      <c r="J6229" s="60">
        <v>134.19999999999999</v>
      </c>
      <c r="K6229" s="11">
        <v>12405.5</v>
      </c>
      <c r="L6229" s="20">
        <v>14925</v>
      </c>
      <c r="M6229" s="20">
        <v>1080</v>
      </c>
      <c r="O6229" s="11">
        <f t="shared" si="1249"/>
        <v>96813.2</v>
      </c>
      <c r="P6229" s="11">
        <v>0</v>
      </c>
      <c r="Q6229" s="11">
        <f t="shared" si="1244"/>
        <v>12405.5</v>
      </c>
      <c r="S6229" s="11">
        <f t="shared" si="1245"/>
        <v>96813.2</v>
      </c>
      <c r="T6229" s="11">
        <f t="shared" si="1238"/>
        <v>96813.2</v>
      </c>
      <c r="U6229" s="11">
        <f t="shared" si="1239"/>
        <v>43348.3</v>
      </c>
      <c r="V6229" s="11">
        <f t="shared" si="1240"/>
        <v>80808.2</v>
      </c>
      <c r="W6229" s="12">
        <f t="shared" si="1241"/>
        <v>0.83468163432259235</v>
      </c>
      <c r="X6229" s="11">
        <f t="shared" si="1247"/>
        <v>16005</v>
      </c>
      <c r="Y6229" s="12">
        <f t="shared" si="1248"/>
        <v>0.16531836567740762</v>
      </c>
      <c r="AA6229" s="11"/>
      <c r="AG6229" s="61"/>
      <c r="AH6229" s="61"/>
      <c r="AI6229" s="61"/>
      <c r="AJ6229" s="61"/>
      <c r="AL6229" s="60"/>
    </row>
    <row r="6230" spans="1:38">
      <c r="A6230" s="1">
        <v>40927</v>
      </c>
      <c r="B6230" s="7" t="s">
        <v>57</v>
      </c>
      <c r="C6230" s="8" t="str">
        <f t="shared" si="1246"/>
        <v>Thur</v>
      </c>
      <c r="E6230" s="10">
        <v>30</v>
      </c>
      <c r="F6230" s="11">
        <v>43167.600000000006</v>
      </c>
      <c r="G6230" s="60">
        <v>11487.2</v>
      </c>
      <c r="H6230" s="61">
        <v>10585.8</v>
      </c>
      <c r="I6230" s="60">
        <v>1968.7</v>
      </c>
      <c r="J6230" s="60">
        <v>1159.9000000000001</v>
      </c>
      <c r="K6230" s="11">
        <v>12807.7</v>
      </c>
      <c r="L6230" s="20">
        <v>13782</v>
      </c>
      <c r="M6230" s="20">
        <v>1205</v>
      </c>
      <c r="O6230" s="11">
        <f t="shared" si="1249"/>
        <v>96163.9</v>
      </c>
      <c r="P6230" s="11">
        <v>0</v>
      </c>
      <c r="Q6230" s="11">
        <f t="shared" si="1244"/>
        <v>12807.7</v>
      </c>
      <c r="S6230" s="11">
        <f t="shared" si="1245"/>
        <v>96163.9</v>
      </c>
      <c r="T6230" s="11">
        <f t="shared" si="1238"/>
        <v>96163.9</v>
      </c>
      <c r="U6230" s="11">
        <f t="shared" si="1239"/>
        <v>-649.30000000000291</v>
      </c>
      <c r="V6230" s="11">
        <f t="shared" si="1240"/>
        <v>81176.899999999994</v>
      </c>
      <c r="W6230" s="12">
        <f t="shared" si="1241"/>
        <v>0.84415149551962843</v>
      </c>
      <c r="X6230" s="11">
        <f t="shared" si="1247"/>
        <v>14987</v>
      </c>
      <c r="Y6230" s="12">
        <f t="shared" si="1248"/>
        <v>0.15584850448037155</v>
      </c>
      <c r="AA6230" s="11"/>
      <c r="AG6230" s="61"/>
      <c r="AH6230" s="61"/>
      <c r="AI6230" s="61"/>
      <c r="AJ6230" s="61"/>
      <c r="AL6230" s="60"/>
    </row>
    <row r="6231" spans="1:38">
      <c r="A6231" s="1">
        <v>40928</v>
      </c>
      <c r="B6231" s="7" t="s">
        <v>57</v>
      </c>
      <c r="C6231" s="8" t="str">
        <f t="shared" si="1246"/>
        <v>Fri</v>
      </c>
      <c r="E6231" s="10">
        <v>29</v>
      </c>
      <c r="F6231" s="11">
        <v>44063.8</v>
      </c>
      <c r="G6231" s="60">
        <v>11416.7</v>
      </c>
      <c r="H6231" s="61">
        <v>10442.6</v>
      </c>
      <c r="I6231" s="60">
        <v>1959.5</v>
      </c>
      <c r="J6231" s="60">
        <v>1908.7</v>
      </c>
      <c r="K6231" s="11">
        <v>13035.6</v>
      </c>
      <c r="L6231" s="20">
        <v>14361</v>
      </c>
      <c r="M6231" s="20">
        <v>1225</v>
      </c>
      <c r="O6231" s="11">
        <f t="shared" si="1249"/>
        <v>98412.900000000009</v>
      </c>
      <c r="P6231" s="11">
        <v>0</v>
      </c>
      <c r="Q6231" s="11">
        <f t="shared" si="1244"/>
        <v>13035.6</v>
      </c>
      <c r="S6231" s="11">
        <f t="shared" si="1245"/>
        <v>98412.900000000009</v>
      </c>
      <c r="T6231" s="11">
        <f t="shared" si="1238"/>
        <v>98412.900000000009</v>
      </c>
      <c r="U6231" s="11">
        <f t="shared" si="1239"/>
        <v>2249.0000000000146</v>
      </c>
      <c r="V6231" s="11">
        <f t="shared" si="1240"/>
        <v>82826.900000000009</v>
      </c>
      <c r="W6231" s="12">
        <f t="shared" si="1241"/>
        <v>0.84162645344258735</v>
      </c>
      <c r="X6231" s="11">
        <f t="shared" si="1247"/>
        <v>15586</v>
      </c>
      <c r="Y6231" s="12">
        <f t="shared" si="1248"/>
        <v>0.15837354655741268</v>
      </c>
      <c r="AA6231" s="11"/>
      <c r="AG6231" s="61"/>
      <c r="AH6231" s="61"/>
      <c r="AI6231" s="61"/>
      <c r="AJ6231" s="61"/>
      <c r="AL6231" s="60"/>
    </row>
    <row r="6232" spans="1:38">
      <c r="A6232" s="1">
        <v>40929</v>
      </c>
      <c r="B6232" s="7" t="s">
        <v>57</v>
      </c>
      <c r="C6232" s="8" t="str">
        <f t="shared" si="1246"/>
        <v>Sat</v>
      </c>
      <c r="E6232" s="10">
        <v>30</v>
      </c>
      <c r="F6232" s="11">
        <v>48507.5</v>
      </c>
      <c r="G6232" s="60">
        <v>12294.5</v>
      </c>
      <c r="H6232" s="61">
        <v>11225.7</v>
      </c>
      <c r="I6232" s="60">
        <v>2596.8000000000002</v>
      </c>
      <c r="J6232" s="60">
        <v>2293.9</v>
      </c>
      <c r="K6232" s="11">
        <v>14104.6</v>
      </c>
      <c r="L6232" s="20">
        <v>17480</v>
      </c>
      <c r="M6232" s="20">
        <v>1264</v>
      </c>
      <c r="O6232" s="11">
        <f t="shared" si="1249"/>
        <v>109767</v>
      </c>
      <c r="P6232" s="11">
        <v>0</v>
      </c>
      <c r="Q6232" s="11">
        <f t="shared" si="1244"/>
        <v>14104.6</v>
      </c>
      <c r="S6232" s="11">
        <f t="shared" si="1245"/>
        <v>109767</v>
      </c>
      <c r="T6232" s="11">
        <f t="shared" si="1238"/>
        <v>109767</v>
      </c>
      <c r="U6232" s="11">
        <f t="shared" si="1239"/>
        <v>11354.099999999991</v>
      </c>
      <c r="V6232" s="11">
        <f t="shared" si="1240"/>
        <v>91023</v>
      </c>
      <c r="W6232" s="12">
        <f t="shared" si="1241"/>
        <v>0.82923829566263085</v>
      </c>
      <c r="X6232" s="11">
        <f t="shared" si="1247"/>
        <v>18744</v>
      </c>
      <c r="Y6232" s="12">
        <f t="shared" si="1248"/>
        <v>0.17076170433736915</v>
      </c>
      <c r="AA6232" s="11"/>
      <c r="AG6232" s="61"/>
      <c r="AH6232" s="61"/>
      <c r="AI6232" s="61"/>
      <c r="AJ6232" s="61"/>
      <c r="AL6232" s="60"/>
    </row>
    <row r="6233" spans="1:38">
      <c r="A6233" s="1">
        <v>40930</v>
      </c>
      <c r="B6233" s="7" t="s">
        <v>57</v>
      </c>
      <c r="C6233" s="8" t="str">
        <f t="shared" si="1246"/>
        <v>Sun</v>
      </c>
      <c r="E6233" s="10">
        <v>32</v>
      </c>
      <c r="F6233" s="11">
        <v>48851</v>
      </c>
      <c r="G6233" s="60">
        <v>12555.1</v>
      </c>
      <c r="H6233" s="61">
        <v>11930.2</v>
      </c>
      <c r="I6233" s="60">
        <v>2722.5</v>
      </c>
      <c r="J6233" s="60">
        <v>2485.1999999999998</v>
      </c>
      <c r="K6233" s="11">
        <v>14739.5</v>
      </c>
      <c r="L6233" s="20">
        <v>17703</v>
      </c>
      <c r="M6233" s="20">
        <v>1186</v>
      </c>
      <c r="O6233" s="11">
        <f t="shared" si="1249"/>
        <v>112172.5</v>
      </c>
      <c r="P6233" s="11">
        <v>0</v>
      </c>
      <c r="Q6233" s="11">
        <f t="shared" si="1244"/>
        <v>14739.5</v>
      </c>
      <c r="S6233" s="11">
        <f t="shared" si="1245"/>
        <v>112172.5</v>
      </c>
      <c r="T6233" s="11">
        <f t="shared" si="1238"/>
        <v>112172.5</v>
      </c>
      <c r="U6233" s="11">
        <f t="shared" si="1239"/>
        <v>2405.5</v>
      </c>
      <c r="V6233" s="11">
        <f t="shared" si="1240"/>
        <v>93283.5</v>
      </c>
      <c r="W6233" s="12">
        <f t="shared" si="1241"/>
        <v>0.8316075686999933</v>
      </c>
      <c r="X6233" s="11">
        <f t="shared" si="1247"/>
        <v>18889</v>
      </c>
      <c r="Y6233" s="12">
        <f t="shared" si="1248"/>
        <v>0.1683924313000067</v>
      </c>
      <c r="AA6233" s="11"/>
      <c r="AG6233" s="61"/>
      <c r="AH6233" s="61"/>
      <c r="AI6233" s="61"/>
      <c r="AJ6233" s="61"/>
      <c r="AL6233" s="60"/>
    </row>
    <row r="6234" spans="1:38">
      <c r="A6234" s="1">
        <v>40931</v>
      </c>
      <c r="B6234" s="7" t="s">
        <v>57</v>
      </c>
      <c r="C6234" s="8" t="str">
        <f t="shared" si="1246"/>
        <v>Mon</v>
      </c>
      <c r="E6234" s="10">
        <v>22</v>
      </c>
      <c r="F6234" s="11">
        <v>40915.4</v>
      </c>
      <c r="G6234" s="60">
        <v>10035.700000000001</v>
      </c>
      <c r="H6234" s="61">
        <v>10142.9</v>
      </c>
      <c r="I6234" s="60">
        <v>1388.3</v>
      </c>
      <c r="J6234" s="60">
        <v>1165.5999999999999</v>
      </c>
      <c r="K6234" s="11">
        <v>14627.8</v>
      </c>
      <c r="L6234" s="20">
        <v>5332</v>
      </c>
      <c r="M6234" s="20">
        <v>375</v>
      </c>
      <c r="O6234" s="11">
        <f t="shared" si="1249"/>
        <v>83982.700000000012</v>
      </c>
      <c r="P6234" s="11">
        <v>0</v>
      </c>
      <c r="Q6234" s="11">
        <f t="shared" si="1244"/>
        <v>14627.8</v>
      </c>
      <c r="S6234" s="11">
        <f t="shared" si="1245"/>
        <v>83982.700000000012</v>
      </c>
      <c r="T6234" s="11">
        <f t="shared" si="1238"/>
        <v>83982.700000000012</v>
      </c>
      <c r="U6234" s="11">
        <f t="shared" si="1239"/>
        <v>-28189.799999999988</v>
      </c>
      <c r="V6234" s="11">
        <f t="shared" si="1240"/>
        <v>78275.700000000012</v>
      </c>
      <c r="W6234" s="12">
        <f t="shared" si="1241"/>
        <v>0.93204552842430644</v>
      </c>
      <c r="X6234" s="11">
        <f t="shared" si="1247"/>
        <v>5707</v>
      </c>
      <c r="Y6234" s="12">
        <f t="shared" si="1248"/>
        <v>6.7954471575693551E-2</v>
      </c>
      <c r="AA6234" s="11"/>
      <c r="AG6234" s="61"/>
      <c r="AH6234" s="61"/>
      <c r="AI6234" s="61"/>
      <c r="AJ6234" s="61"/>
      <c r="AL6234" s="60"/>
    </row>
    <row r="6235" spans="1:38">
      <c r="A6235" s="1">
        <v>40932</v>
      </c>
      <c r="B6235" s="7" t="s">
        <v>57</v>
      </c>
      <c r="C6235" s="8" t="str">
        <f t="shared" si="1246"/>
        <v>Tue</v>
      </c>
      <c r="E6235" s="10">
        <v>14</v>
      </c>
      <c r="F6235" s="11">
        <v>35744.1</v>
      </c>
      <c r="G6235" s="60">
        <v>8352.1</v>
      </c>
      <c r="H6235" s="61">
        <v>7840.4</v>
      </c>
      <c r="I6235" s="60">
        <v>1014</v>
      </c>
      <c r="J6235" s="60">
        <v>0.6</v>
      </c>
      <c r="K6235" s="11">
        <v>13480.3</v>
      </c>
      <c r="L6235" s="20">
        <v>0</v>
      </c>
      <c r="M6235" s="20">
        <v>0</v>
      </c>
      <c r="O6235" s="11">
        <f t="shared" si="1249"/>
        <v>66431.5</v>
      </c>
      <c r="P6235" s="11">
        <v>0</v>
      </c>
      <c r="Q6235" s="11">
        <f t="shared" si="1244"/>
        <v>13480.3</v>
      </c>
      <c r="S6235" s="11">
        <f t="shared" si="1245"/>
        <v>66431.5</v>
      </c>
      <c r="T6235" s="11">
        <f t="shared" si="1238"/>
        <v>66431.5</v>
      </c>
      <c r="U6235" s="11">
        <f t="shared" si="1239"/>
        <v>-17551.200000000012</v>
      </c>
      <c r="V6235" s="11">
        <f t="shared" si="1240"/>
        <v>66431.5</v>
      </c>
      <c r="W6235" s="12">
        <f t="shared" si="1241"/>
        <v>1</v>
      </c>
      <c r="X6235" s="11">
        <f t="shared" si="1247"/>
        <v>0</v>
      </c>
      <c r="Y6235" s="12">
        <f t="shared" si="1248"/>
        <v>0</v>
      </c>
      <c r="AG6235" s="61"/>
      <c r="AH6235" s="61"/>
      <c r="AI6235" s="61"/>
      <c r="AJ6235" s="61"/>
      <c r="AL6235" s="60"/>
    </row>
    <row r="6236" spans="1:38">
      <c r="A6236" s="1">
        <v>40933</v>
      </c>
      <c r="B6236" s="7" t="s">
        <v>57</v>
      </c>
      <c r="C6236" s="8" t="str">
        <f t="shared" si="1246"/>
        <v>Wed</v>
      </c>
      <c r="E6236" s="10">
        <v>21</v>
      </c>
      <c r="F6236" s="11">
        <v>37754.800000000003</v>
      </c>
      <c r="G6236" s="60">
        <v>9070.4</v>
      </c>
      <c r="H6236" s="61">
        <v>7233.6</v>
      </c>
      <c r="I6236" s="60">
        <v>893.2</v>
      </c>
      <c r="J6236" s="60">
        <v>0</v>
      </c>
      <c r="K6236" s="11">
        <v>14887.8</v>
      </c>
      <c r="L6236" s="20">
        <v>0</v>
      </c>
      <c r="M6236" s="20">
        <v>1167</v>
      </c>
      <c r="O6236" s="11">
        <f t="shared" si="1249"/>
        <v>71006.8</v>
      </c>
      <c r="P6236" s="11">
        <v>0</v>
      </c>
      <c r="Q6236" s="11">
        <f t="shared" si="1244"/>
        <v>14887.8</v>
      </c>
      <c r="S6236" s="11">
        <f t="shared" si="1245"/>
        <v>71006.8</v>
      </c>
      <c r="T6236" s="11">
        <f t="shared" si="1238"/>
        <v>71006.8</v>
      </c>
      <c r="U6236" s="11">
        <f t="shared" si="1239"/>
        <v>4575.3000000000029</v>
      </c>
      <c r="V6236" s="11">
        <f t="shared" si="1240"/>
        <v>69839.8</v>
      </c>
      <c r="W6236" s="12">
        <f t="shared" si="1241"/>
        <v>0.98356495434240099</v>
      </c>
      <c r="X6236" s="11">
        <f t="shared" si="1247"/>
        <v>1167</v>
      </c>
      <c r="Y6236" s="12">
        <f t="shared" si="1248"/>
        <v>1.6435045657598991E-2</v>
      </c>
      <c r="AG6236" s="61"/>
      <c r="AH6236" s="61"/>
      <c r="AI6236" s="61"/>
      <c r="AJ6236" s="61"/>
      <c r="AL6236" s="60"/>
    </row>
    <row r="6237" spans="1:38">
      <c r="A6237" s="1">
        <v>40934</v>
      </c>
      <c r="B6237" s="7" t="s">
        <v>57</v>
      </c>
      <c r="C6237" s="8" t="str">
        <f t="shared" si="1246"/>
        <v>Thur</v>
      </c>
      <c r="E6237" s="10">
        <v>13</v>
      </c>
      <c r="F6237" s="11">
        <v>25057.200000000001</v>
      </c>
      <c r="G6237" s="60">
        <v>7450.2</v>
      </c>
      <c r="H6237" s="61">
        <v>6238.8</v>
      </c>
      <c r="I6237" s="60">
        <v>720.8</v>
      </c>
      <c r="J6237" s="60">
        <v>0</v>
      </c>
      <c r="K6237" s="11">
        <v>1040.5</v>
      </c>
      <c r="L6237" s="20">
        <v>302</v>
      </c>
      <c r="M6237" s="20">
        <v>1444</v>
      </c>
      <c r="O6237" s="11">
        <f t="shared" si="1249"/>
        <v>42253.500000000007</v>
      </c>
      <c r="P6237" s="11">
        <v>0</v>
      </c>
      <c r="Q6237" s="11">
        <f t="shared" si="1244"/>
        <v>1040.5</v>
      </c>
      <c r="S6237" s="11">
        <f t="shared" si="1245"/>
        <v>42253.500000000007</v>
      </c>
      <c r="T6237" s="11">
        <f t="shared" si="1238"/>
        <v>42253.500000000007</v>
      </c>
      <c r="U6237" s="11">
        <f t="shared" si="1239"/>
        <v>-28753.299999999996</v>
      </c>
      <c r="V6237" s="11">
        <f t="shared" si="1240"/>
        <v>40507.500000000007</v>
      </c>
      <c r="W6237" s="12">
        <f t="shared" si="1241"/>
        <v>0.95867797933898968</v>
      </c>
      <c r="X6237" s="11">
        <f t="shared" si="1247"/>
        <v>1746</v>
      </c>
      <c r="Y6237" s="12">
        <f t="shared" si="1248"/>
        <v>4.1322020661010324E-2</v>
      </c>
      <c r="AG6237" s="61"/>
      <c r="AH6237" s="61"/>
      <c r="AI6237" s="61"/>
      <c r="AJ6237" s="61"/>
      <c r="AL6237" s="60"/>
    </row>
    <row r="6238" spans="1:38">
      <c r="A6238" s="1">
        <v>40935</v>
      </c>
      <c r="B6238" s="7" t="s">
        <v>57</v>
      </c>
      <c r="C6238" s="8" t="str">
        <f t="shared" si="1246"/>
        <v>Fri</v>
      </c>
      <c r="E6238" s="10">
        <v>8</v>
      </c>
      <c r="F6238" s="11">
        <v>31180.9</v>
      </c>
      <c r="G6238" s="60">
        <v>3333.4</v>
      </c>
      <c r="H6238" s="61">
        <v>7371.4</v>
      </c>
      <c r="I6238" s="60">
        <v>954.2</v>
      </c>
      <c r="J6238" s="60">
        <v>0.1</v>
      </c>
      <c r="K6238" s="11">
        <v>6986.2</v>
      </c>
      <c r="L6238" s="20">
        <v>2299</v>
      </c>
      <c r="M6238" s="20">
        <v>1419</v>
      </c>
      <c r="O6238" s="11">
        <f t="shared" si="1249"/>
        <v>53544.2</v>
      </c>
      <c r="P6238" s="11">
        <v>0</v>
      </c>
      <c r="Q6238" s="11">
        <f t="shared" si="1244"/>
        <v>6986.2</v>
      </c>
      <c r="S6238" s="11">
        <f t="shared" si="1245"/>
        <v>53544.2</v>
      </c>
      <c r="T6238" s="11">
        <f t="shared" si="1238"/>
        <v>53544.2</v>
      </c>
      <c r="U6238" s="11">
        <f t="shared" si="1239"/>
        <v>11290.69999999999</v>
      </c>
      <c r="V6238" s="11">
        <f t="shared" si="1240"/>
        <v>49826.2</v>
      </c>
      <c r="W6238" s="12">
        <f t="shared" si="1241"/>
        <v>0.93056204033303325</v>
      </c>
      <c r="X6238" s="11">
        <f t="shared" si="1247"/>
        <v>3718</v>
      </c>
      <c r="Y6238" s="12">
        <f t="shared" si="1248"/>
        <v>6.9437959666966739E-2</v>
      </c>
      <c r="AG6238" s="61"/>
      <c r="AH6238" s="61"/>
      <c r="AI6238" s="61"/>
      <c r="AJ6238" s="61"/>
      <c r="AL6238" s="60"/>
    </row>
    <row r="6239" spans="1:38">
      <c r="A6239" s="1">
        <v>40936</v>
      </c>
      <c r="B6239" s="7" t="s">
        <v>57</v>
      </c>
      <c r="C6239" s="8" t="str">
        <f t="shared" si="1246"/>
        <v>Sat</v>
      </c>
      <c r="E6239" s="10">
        <v>19</v>
      </c>
      <c r="F6239" s="11">
        <v>38050.400000000001</v>
      </c>
      <c r="G6239" s="60">
        <v>4634.5</v>
      </c>
      <c r="H6239" s="61">
        <v>8587.9</v>
      </c>
      <c r="I6239" s="60">
        <v>1245.0999999999999</v>
      </c>
      <c r="J6239" s="60">
        <v>0.1</v>
      </c>
      <c r="K6239" s="11">
        <v>10808.7</v>
      </c>
      <c r="L6239" s="20">
        <v>4078</v>
      </c>
      <c r="M6239" s="20">
        <v>1309</v>
      </c>
      <c r="O6239" s="11">
        <f t="shared" si="1249"/>
        <v>68713.7</v>
      </c>
      <c r="P6239" s="11">
        <v>0</v>
      </c>
      <c r="Q6239" s="11">
        <f t="shared" si="1244"/>
        <v>10808.7</v>
      </c>
      <c r="S6239" s="11">
        <f t="shared" si="1245"/>
        <v>68713.7</v>
      </c>
      <c r="T6239" s="11">
        <f t="shared" si="1238"/>
        <v>68713.7</v>
      </c>
      <c r="U6239" s="11">
        <f t="shared" si="1239"/>
        <v>15169.5</v>
      </c>
      <c r="V6239" s="11">
        <f t="shared" si="1240"/>
        <v>63326.7</v>
      </c>
      <c r="W6239" s="12">
        <f t="shared" si="1241"/>
        <v>0.92160224234759591</v>
      </c>
      <c r="X6239" s="11">
        <f t="shared" si="1247"/>
        <v>5387</v>
      </c>
      <c r="Y6239" s="12">
        <f t="shared" si="1248"/>
        <v>7.8397757652404115E-2</v>
      </c>
      <c r="AG6239" s="61"/>
      <c r="AH6239" s="61"/>
      <c r="AI6239" s="61"/>
      <c r="AJ6239" s="61"/>
      <c r="AL6239" s="60"/>
    </row>
    <row r="6240" spans="1:38">
      <c r="A6240" s="1">
        <v>40937</v>
      </c>
      <c r="B6240" s="7" t="s">
        <v>57</v>
      </c>
      <c r="C6240" s="8" t="str">
        <f t="shared" si="1246"/>
        <v>Sun</v>
      </c>
      <c r="E6240" s="10">
        <v>24</v>
      </c>
      <c r="F6240" s="11">
        <v>42212.4</v>
      </c>
      <c r="G6240" s="60">
        <v>6039.8</v>
      </c>
      <c r="H6240" s="61">
        <v>10064.6</v>
      </c>
      <c r="I6240" s="60">
        <v>1732.7</v>
      </c>
      <c r="J6240" s="60">
        <v>19.100000000000001</v>
      </c>
      <c r="K6240" s="11">
        <v>14234.8</v>
      </c>
      <c r="L6240" s="20">
        <v>6846</v>
      </c>
      <c r="M6240" s="20">
        <v>1323</v>
      </c>
      <c r="O6240" s="11">
        <f t="shared" si="1249"/>
        <v>82472.399999999994</v>
      </c>
      <c r="P6240" s="11">
        <v>0</v>
      </c>
      <c r="Q6240" s="11">
        <f t="shared" si="1244"/>
        <v>14234.8</v>
      </c>
      <c r="S6240" s="11">
        <f t="shared" si="1245"/>
        <v>82472.399999999994</v>
      </c>
      <c r="T6240" s="11">
        <f t="shared" si="1238"/>
        <v>82472.399999999994</v>
      </c>
      <c r="U6240" s="11">
        <f t="shared" si="1239"/>
        <v>13758.699999999997</v>
      </c>
      <c r="V6240" s="11">
        <f t="shared" si="1240"/>
        <v>74303.399999999994</v>
      </c>
      <c r="W6240" s="12">
        <f t="shared" si="1241"/>
        <v>0.9009486810132844</v>
      </c>
      <c r="X6240" s="11">
        <f t="shared" si="1247"/>
        <v>8169</v>
      </c>
      <c r="Y6240" s="12">
        <f t="shared" si="1248"/>
        <v>9.905131898671557E-2</v>
      </c>
      <c r="AG6240" s="61"/>
      <c r="AH6240" s="61"/>
      <c r="AI6240" s="61"/>
      <c r="AJ6240" s="61"/>
      <c r="AL6240" s="60"/>
    </row>
    <row r="6241" spans="1:38">
      <c r="A6241" s="1">
        <v>40938</v>
      </c>
      <c r="B6241" s="7" t="s">
        <v>57</v>
      </c>
      <c r="C6241" s="8" t="str">
        <f t="shared" si="1246"/>
        <v>Mon</v>
      </c>
      <c r="E6241" s="10">
        <v>25</v>
      </c>
      <c r="F6241" s="11">
        <v>38809.199999999997</v>
      </c>
      <c r="G6241" s="60">
        <v>5862.9</v>
      </c>
      <c r="H6241" s="61">
        <v>9822.5</v>
      </c>
      <c r="I6241" s="60">
        <v>1531.1</v>
      </c>
      <c r="J6241" s="60">
        <v>0</v>
      </c>
      <c r="K6241" s="11">
        <v>11981</v>
      </c>
      <c r="L6241" s="20">
        <v>8017</v>
      </c>
      <c r="M6241" s="20">
        <v>1260</v>
      </c>
      <c r="O6241" s="11">
        <f t="shared" si="1249"/>
        <v>77283.7</v>
      </c>
      <c r="P6241" s="11">
        <v>0</v>
      </c>
      <c r="Q6241" s="11">
        <f t="shared" si="1244"/>
        <v>11981</v>
      </c>
      <c r="S6241" s="11">
        <f t="shared" si="1245"/>
        <v>77283.7</v>
      </c>
      <c r="T6241" s="11">
        <f t="shared" si="1238"/>
        <v>77283.7</v>
      </c>
      <c r="U6241" s="11">
        <f t="shared" si="1239"/>
        <v>-5188.6999999999971</v>
      </c>
      <c r="V6241" s="11">
        <f t="shared" si="1240"/>
        <v>68006.7</v>
      </c>
      <c r="W6241" s="12">
        <f t="shared" si="1241"/>
        <v>0.87996175131366638</v>
      </c>
      <c r="X6241" s="11">
        <f t="shared" si="1247"/>
        <v>9277</v>
      </c>
      <c r="Y6241" s="12">
        <f t="shared" si="1248"/>
        <v>0.1200382486863336</v>
      </c>
      <c r="AG6241" s="61"/>
      <c r="AH6241" s="61"/>
      <c r="AI6241" s="61"/>
      <c r="AJ6241" s="61"/>
      <c r="AL6241" s="60"/>
    </row>
    <row r="6242" spans="1:38">
      <c r="A6242" s="1">
        <v>40939</v>
      </c>
      <c r="B6242" s="7" t="s">
        <v>57</v>
      </c>
      <c r="C6242" s="8" t="str">
        <f t="shared" si="1246"/>
        <v>Tue</v>
      </c>
      <c r="E6242" s="10">
        <v>11</v>
      </c>
      <c r="F6242" s="11">
        <v>29737.4</v>
      </c>
      <c r="G6242" s="60">
        <v>3095.5</v>
      </c>
      <c r="H6242" s="61">
        <v>7522.8</v>
      </c>
      <c r="I6242" s="60">
        <v>738.9</v>
      </c>
      <c r="J6242" s="60">
        <v>0</v>
      </c>
      <c r="K6242" s="11">
        <v>6382.5</v>
      </c>
      <c r="L6242" s="20">
        <v>1645</v>
      </c>
      <c r="M6242" s="20">
        <v>1291</v>
      </c>
      <c r="O6242" s="11">
        <f t="shared" si="1249"/>
        <v>50413.100000000006</v>
      </c>
      <c r="P6242" s="11">
        <v>0</v>
      </c>
      <c r="Q6242" s="11">
        <f t="shared" si="1244"/>
        <v>6382.5</v>
      </c>
      <c r="S6242" s="11">
        <f t="shared" si="1245"/>
        <v>50413.100000000006</v>
      </c>
      <c r="T6242" s="11">
        <f t="shared" si="1238"/>
        <v>50413.100000000006</v>
      </c>
      <c r="U6242" s="11">
        <f t="shared" si="1239"/>
        <v>-26870.599999999991</v>
      </c>
      <c r="V6242" s="11">
        <f t="shared" si="1240"/>
        <v>47477.100000000006</v>
      </c>
      <c r="W6242" s="12">
        <f t="shared" si="1241"/>
        <v>0.94176116921990516</v>
      </c>
      <c r="X6242" s="11">
        <f t="shared" si="1247"/>
        <v>2936</v>
      </c>
      <c r="Y6242" s="12">
        <f t="shared" si="1248"/>
        <v>5.8238830780094848E-2</v>
      </c>
      <c r="AG6242" s="61"/>
      <c r="AH6242" s="61"/>
      <c r="AI6242" s="61"/>
      <c r="AJ6242" s="61"/>
      <c r="AL6242" s="60"/>
    </row>
    <row r="6243" spans="1:38">
      <c r="A6243" s="1">
        <v>40940</v>
      </c>
      <c r="B6243" s="7" t="s">
        <v>58</v>
      </c>
      <c r="C6243" s="8" t="str">
        <f t="shared" si="1246"/>
        <v>Wed</v>
      </c>
      <c r="E6243" s="10">
        <v>2</v>
      </c>
      <c r="F6243" s="11">
        <v>24370.9</v>
      </c>
      <c r="G6243" s="60">
        <v>1722.5</v>
      </c>
      <c r="H6243" s="61">
        <v>5718.3</v>
      </c>
      <c r="I6243" s="60">
        <v>762.4</v>
      </c>
      <c r="J6243" s="60">
        <v>0</v>
      </c>
      <c r="K6243" s="11">
        <v>4125</v>
      </c>
      <c r="L6243" s="20">
        <v>576</v>
      </c>
      <c r="M6243" s="20">
        <v>1362</v>
      </c>
      <c r="O6243" s="11">
        <f t="shared" si="1249"/>
        <v>38637.100000000006</v>
      </c>
      <c r="P6243" s="11">
        <v>0</v>
      </c>
      <c r="Q6243" s="11">
        <f t="shared" si="1244"/>
        <v>4125</v>
      </c>
      <c r="S6243" s="11">
        <f t="shared" si="1245"/>
        <v>38637.100000000006</v>
      </c>
      <c r="T6243" s="11">
        <f t="shared" si="1238"/>
        <v>38637.100000000006</v>
      </c>
      <c r="U6243" s="11">
        <f t="shared" si="1239"/>
        <v>-11776</v>
      </c>
      <c r="V6243" s="11">
        <f t="shared" si="1240"/>
        <v>36699.100000000006</v>
      </c>
      <c r="W6243" s="12">
        <f t="shared" si="1241"/>
        <v>0.94984095597236851</v>
      </c>
      <c r="X6243" s="11">
        <f t="shared" ref="X6243:X6271" si="1250">SUM(L6243:M6243)</f>
        <v>1938</v>
      </c>
      <c r="Y6243" s="12">
        <f t="shared" ref="Y6243:Y6271" si="1251">X6243/S6243</f>
        <v>5.0159044027631466E-2</v>
      </c>
      <c r="AA6243" s="9">
        <f>INTERCEPT(T6243:T6271,E6243:E6271)</f>
        <v>27935.720840403315</v>
      </c>
      <c r="AB6243" s="9">
        <f>SLOPE(T6243:T6271,E6243:E6271)</f>
        <v>2366.3370529596027</v>
      </c>
      <c r="AC6243" s="12">
        <f>RSQ(T6243:T6271,E6243:E6271)</f>
        <v>0.80397949943400504</v>
      </c>
      <c r="AD6243" s="9">
        <f>AA6243+(AB6243*55)</f>
        <v>158084.25875318146</v>
      </c>
      <c r="AE6243" s="10">
        <f>SUM(E6243:E6271)</f>
        <v>578.33333333333326</v>
      </c>
      <c r="AG6243" s="61"/>
      <c r="AH6243" s="61"/>
      <c r="AI6243" s="61"/>
      <c r="AJ6243" s="61"/>
      <c r="AL6243" s="60"/>
    </row>
    <row r="6244" spans="1:38">
      <c r="A6244" s="1">
        <v>40941</v>
      </c>
      <c r="B6244" s="7" t="s">
        <v>58</v>
      </c>
      <c r="C6244" s="8" t="str">
        <f t="shared" si="1246"/>
        <v>Thur</v>
      </c>
      <c r="E6244" s="10">
        <v>12</v>
      </c>
      <c r="F6244" s="11">
        <v>32924.9</v>
      </c>
      <c r="G6244" s="60">
        <v>4059.6</v>
      </c>
      <c r="H6244" s="61">
        <v>8519.7999999999993</v>
      </c>
      <c r="I6244" s="60">
        <v>1015.1</v>
      </c>
      <c r="J6244" s="60">
        <v>0</v>
      </c>
      <c r="K6244" s="11">
        <v>7049.8</v>
      </c>
      <c r="L6244" s="20">
        <v>6273</v>
      </c>
      <c r="M6244" s="20">
        <v>1328</v>
      </c>
      <c r="O6244" s="11">
        <f t="shared" si="1249"/>
        <v>61170.200000000004</v>
      </c>
      <c r="P6244" s="11">
        <v>0</v>
      </c>
      <c r="Q6244" s="11">
        <f t="shared" si="1244"/>
        <v>7049.8</v>
      </c>
      <c r="S6244" s="11">
        <f t="shared" si="1245"/>
        <v>61170.200000000004</v>
      </c>
      <c r="T6244" s="11">
        <f t="shared" si="1238"/>
        <v>61170.200000000004</v>
      </c>
      <c r="U6244" s="11">
        <f t="shared" si="1239"/>
        <v>22533.1</v>
      </c>
      <c r="V6244" s="11">
        <f t="shared" si="1240"/>
        <v>53569.200000000004</v>
      </c>
      <c r="W6244" s="12">
        <f t="shared" si="1241"/>
        <v>0.87574014798055266</v>
      </c>
      <c r="X6244" s="11">
        <f t="shared" si="1250"/>
        <v>7601</v>
      </c>
      <c r="Y6244" s="12">
        <f t="shared" si="1251"/>
        <v>0.12425985201944736</v>
      </c>
      <c r="AG6244" s="61"/>
      <c r="AH6244" s="61"/>
      <c r="AI6244" s="61"/>
      <c r="AJ6244" s="61"/>
      <c r="AL6244" s="60"/>
    </row>
    <row r="6245" spans="1:38">
      <c r="A6245" s="1">
        <v>40942</v>
      </c>
      <c r="B6245" s="7" t="s">
        <v>58</v>
      </c>
      <c r="C6245" s="8" t="str">
        <f t="shared" si="1246"/>
        <v>Fri</v>
      </c>
      <c r="E6245" s="10">
        <v>20</v>
      </c>
      <c r="F6245" s="11">
        <v>38036.299999999996</v>
      </c>
      <c r="G6245" s="60">
        <v>5517.1</v>
      </c>
      <c r="H6245" s="61">
        <v>9568.2000000000007</v>
      </c>
      <c r="I6245" s="60">
        <v>1214.5999999999999</v>
      </c>
      <c r="J6245" s="60">
        <v>0</v>
      </c>
      <c r="K6245" s="11">
        <v>9532.2000000000007</v>
      </c>
      <c r="L6245" s="20">
        <v>9574</v>
      </c>
      <c r="M6245" s="20">
        <v>1242</v>
      </c>
      <c r="O6245" s="11">
        <f t="shared" si="1249"/>
        <v>74684.399999999994</v>
      </c>
      <c r="P6245" s="11">
        <v>0</v>
      </c>
      <c r="Q6245" s="11">
        <f t="shared" si="1244"/>
        <v>9532.2000000000007</v>
      </c>
      <c r="S6245" s="11">
        <f t="shared" si="1245"/>
        <v>74684.399999999994</v>
      </c>
      <c r="T6245" s="11">
        <f t="shared" ref="T6245:T6271" si="1252">SUM(L6245:M6245,V6245)</f>
        <v>74684.399999999994</v>
      </c>
      <c r="U6245" s="11">
        <f t="shared" ref="U6245:U6271" si="1253">S6245-S6244</f>
        <v>13514.19999999999</v>
      </c>
      <c r="V6245" s="11">
        <f t="shared" ref="V6245:V6271" si="1254">SUM(F6245:K6245)-P6245</f>
        <v>63868.399999999994</v>
      </c>
      <c r="W6245" s="12">
        <f t="shared" ref="W6245:W6271" si="1255">V6245/S6245</f>
        <v>0.85517725254537758</v>
      </c>
      <c r="X6245" s="11">
        <f t="shared" si="1250"/>
        <v>10816</v>
      </c>
      <c r="Y6245" s="12">
        <f t="shared" si="1251"/>
        <v>0.1448227474546224</v>
      </c>
      <c r="AG6245" s="61"/>
      <c r="AH6245" s="61"/>
      <c r="AI6245" s="61"/>
      <c r="AJ6245" s="61"/>
      <c r="AL6245" s="60"/>
    </row>
    <row r="6246" spans="1:38">
      <c r="A6246" s="1">
        <v>40943</v>
      </c>
      <c r="B6246" s="7" t="s">
        <v>58</v>
      </c>
      <c r="C6246" s="8" t="str">
        <f t="shared" si="1246"/>
        <v>Sat</v>
      </c>
      <c r="E6246" s="10">
        <v>21</v>
      </c>
      <c r="F6246" s="11">
        <v>39047.599999999999</v>
      </c>
      <c r="G6246" s="60">
        <v>5336.8</v>
      </c>
      <c r="H6246" s="61">
        <v>9188.2999999999993</v>
      </c>
      <c r="I6246" s="60">
        <v>1241.3</v>
      </c>
      <c r="J6246" s="60">
        <v>0</v>
      </c>
      <c r="K6246" s="11">
        <v>9837.7000000000007</v>
      </c>
      <c r="L6246" s="20">
        <v>10121</v>
      </c>
      <c r="M6246" s="20">
        <v>1328</v>
      </c>
      <c r="O6246" s="11">
        <f t="shared" si="1249"/>
        <v>76100.7</v>
      </c>
      <c r="P6246" s="11">
        <v>0</v>
      </c>
      <c r="Q6246" s="11">
        <f t="shared" si="1244"/>
        <v>9837.7000000000007</v>
      </c>
      <c r="S6246" s="11">
        <f t="shared" si="1245"/>
        <v>76100.7</v>
      </c>
      <c r="T6246" s="11">
        <f t="shared" si="1252"/>
        <v>76100.7</v>
      </c>
      <c r="U6246" s="11">
        <f t="shared" si="1253"/>
        <v>1416.3000000000029</v>
      </c>
      <c r="V6246" s="11">
        <f t="shared" si="1254"/>
        <v>64651.7</v>
      </c>
      <c r="W6246" s="12">
        <f t="shared" si="1255"/>
        <v>0.84955460330851096</v>
      </c>
      <c r="X6246" s="11">
        <f t="shared" si="1250"/>
        <v>11449</v>
      </c>
      <c r="Y6246" s="12">
        <f t="shared" si="1251"/>
        <v>0.15044539669148904</v>
      </c>
      <c r="AG6246" s="61"/>
      <c r="AH6246" s="61"/>
      <c r="AI6246" s="61"/>
      <c r="AJ6246" s="61"/>
      <c r="AL6246" s="60"/>
    </row>
    <row r="6247" spans="1:38">
      <c r="A6247" s="1">
        <v>40944</v>
      </c>
      <c r="B6247" s="7" t="s">
        <v>58</v>
      </c>
      <c r="C6247" s="8" t="str">
        <f t="shared" si="1246"/>
        <v>Sun</v>
      </c>
      <c r="E6247" s="10">
        <v>27</v>
      </c>
      <c r="F6247" s="11">
        <v>46916.5</v>
      </c>
      <c r="G6247" s="60">
        <v>7327.6</v>
      </c>
      <c r="H6247" s="61">
        <v>11395.9</v>
      </c>
      <c r="I6247" s="60">
        <v>2383.4</v>
      </c>
      <c r="J6247" s="60">
        <v>102.9</v>
      </c>
      <c r="K6247" s="11">
        <v>14624.7</v>
      </c>
      <c r="L6247" s="20">
        <v>15259</v>
      </c>
      <c r="M6247" s="20">
        <v>1280</v>
      </c>
      <c r="O6247" s="11">
        <f t="shared" si="1249"/>
        <v>99289.999999999985</v>
      </c>
      <c r="P6247" s="11">
        <v>0</v>
      </c>
      <c r="Q6247" s="11">
        <f t="shared" si="1244"/>
        <v>14624.7</v>
      </c>
      <c r="S6247" s="11">
        <f t="shared" si="1245"/>
        <v>99289.999999999985</v>
      </c>
      <c r="T6247" s="11">
        <f t="shared" si="1252"/>
        <v>99289.999999999985</v>
      </c>
      <c r="U6247" s="11">
        <f t="shared" si="1253"/>
        <v>23189.299999999988</v>
      </c>
      <c r="V6247" s="11">
        <f t="shared" si="1254"/>
        <v>82750.999999999985</v>
      </c>
      <c r="W6247" s="12">
        <f t="shared" si="1255"/>
        <v>0.8334273340719105</v>
      </c>
      <c r="X6247" s="11">
        <f t="shared" si="1250"/>
        <v>16539</v>
      </c>
      <c r="Y6247" s="12">
        <f t="shared" si="1251"/>
        <v>0.16657266592808945</v>
      </c>
      <c r="AG6247" s="61"/>
      <c r="AH6247" s="61"/>
      <c r="AI6247" s="61"/>
      <c r="AJ6247" s="61"/>
      <c r="AL6247" s="60"/>
    </row>
    <row r="6248" spans="1:38">
      <c r="A6248" s="1">
        <v>40945</v>
      </c>
      <c r="B6248" s="7" t="s">
        <v>58</v>
      </c>
      <c r="C6248" s="8" t="str">
        <f t="shared" si="1246"/>
        <v>Mon</v>
      </c>
      <c r="E6248" s="10">
        <v>26</v>
      </c>
      <c r="F6248" s="11">
        <v>40404.300000000003</v>
      </c>
      <c r="G6248" s="60">
        <v>6343.7</v>
      </c>
      <c r="H6248" s="61">
        <v>7880.9</v>
      </c>
      <c r="I6248" s="60">
        <v>1725.7</v>
      </c>
      <c r="J6248" s="60">
        <v>1.6</v>
      </c>
      <c r="K6248" s="11">
        <v>12212</v>
      </c>
      <c r="L6248" s="20">
        <v>10903</v>
      </c>
      <c r="M6248" s="20">
        <v>1190</v>
      </c>
      <c r="O6248" s="11">
        <f t="shared" si="1249"/>
        <v>80661.2</v>
      </c>
      <c r="P6248" s="11">
        <v>0</v>
      </c>
      <c r="Q6248" s="11">
        <f t="shared" ref="Q6248:Q6311" si="1256">K6248-P6248</f>
        <v>12212</v>
      </c>
      <c r="S6248" s="11">
        <f t="shared" ref="S6248:S6271" si="1257">O6248-P6248</f>
        <v>80661.2</v>
      </c>
      <c r="T6248" s="11">
        <f t="shared" si="1252"/>
        <v>80661.2</v>
      </c>
      <c r="U6248" s="11">
        <f t="shared" si="1253"/>
        <v>-18628.799999999988</v>
      </c>
      <c r="V6248" s="11">
        <f t="shared" si="1254"/>
        <v>68568.2</v>
      </c>
      <c r="W6248" s="12">
        <f t="shared" si="1255"/>
        <v>0.85007661676245827</v>
      </c>
      <c r="X6248" s="11">
        <f t="shared" si="1250"/>
        <v>12093</v>
      </c>
      <c r="Y6248" s="12">
        <f t="shared" si="1251"/>
        <v>0.14992338323754173</v>
      </c>
      <c r="AG6248" s="61"/>
      <c r="AH6248" s="61"/>
      <c r="AI6248" s="61"/>
      <c r="AJ6248" s="61"/>
      <c r="AL6248" s="60"/>
    </row>
    <row r="6249" spans="1:38">
      <c r="A6249" s="1">
        <v>40946</v>
      </c>
      <c r="B6249" s="7" t="s">
        <v>58</v>
      </c>
      <c r="C6249" s="8" t="str">
        <f t="shared" si="1246"/>
        <v>Tue</v>
      </c>
      <c r="E6249" s="10">
        <v>18</v>
      </c>
      <c r="F6249" s="11">
        <v>37532.699999999997</v>
      </c>
      <c r="G6249" s="60">
        <v>5629.5</v>
      </c>
      <c r="H6249" s="61">
        <v>9429.5</v>
      </c>
      <c r="I6249" s="60">
        <v>1242.0999999999999</v>
      </c>
      <c r="J6249" s="60">
        <v>0</v>
      </c>
      <c r="K6249" s="11">
        <v>10539.7</v>
      </c>
      <c r="L6249" s="20">
        <v>8715</v>
      </c>
      <c r="M6249" s="20">
        <v>1252</v>
      </c>
      <c r="O6249" s="11">
        <f t="shared" si="1249"/>
        <v>74340.5</v>
      </c>
      <c r="P6249" s="11">
        <v>0</v>
      </c>
      <c r="Q6249" s="11">
        <f t="shared" si="1256"/>
        <v>10539.7</v>
      </c>
      <c r="S6249" s="11">
        <f t="shared" si="1257"/>
        <v>74340.5</v>
      </c>
      <c r="T6249" s="11">
        <f t="shared" si="1252"/>
        <v>74340.5</v>
      </c>
      <c r="U6249" s="11">
        <f t="shared" si="1253"/>
        <v>-6320.6999999999971</v>
      </c>
      <c r="V6249" s="11">
        <f t="shared" si="1254"/>
        <v>64373.5</v>
      </c>
      <c r="W6249" s="12">
        <f t="shared" si="1255"/>
        <v>0.86592772445705912</v>
      </c>
      <c r="X6249" s="11">
        <f t="shared" si="1250"/>
        <v>9967</v>
      </c>
      <c r="Y6249" s="12">
        <f t="shared" si="1251"/>
        <v>0.13407227554294093</v>
      </c>
      <c r="AG6249" s="61"/>
      <c r="AH6249" s="61"/>
      <c r="AI6249" s="61"/>
      <c r="AJ6249" s="61"/>
      <c r="AL6249" s="60"/>
    </row>
    <row r="6250" spans="1:38">
      <c r="A6250" s="1">
        <v>40947</v>
      </c>
      <c r="B6250" s="7" t="s">
        <v>58</v>
      </c>
      <c r="C6250" s="8" t="str">
        <f t="shared" si="1246"/>
        <v>Wed</v>
      </c>
      <c r="E6250" s="10">
        <v>27</v>
      </c>
      <c r="F6250" s="11">
        <v>44048.7</v>
      </c>
      <c r="G6250" s="60">
        <v>7167.5</v>
      </c>
      <c r="H6250" s="61">
        <v>11149.7</v>
      </c>
      <c r="I6250" s="60">
        <v>2012.9</v>
      </c>
      <c r="J6250" s="60">
        <v>8.6999999999999993</v>
      </c>
      <c r="K6250" s="11">
        <v>14240.7</v>
      </c>
      <c r="L6250" s="20">
        <v>12449</v>
      </c>
      <c r="M6250" s="20">
        <v>1222</v>
      </c>
      <c r="O6250" s="11">
        <f t="shared" si="1249"/>
        <v>92299.199999999997</v>
      </c>
      <c r="P6250" s="11">
        <v>0</v>
      </c>
      <c r="Q6250" s="11">
        <f t="shared" si="1256"/>
        <v>14240.7</v>
      </c>
      <c r="S6250" s="11">
        <f t="shared" si="1257"/>
        <v>92299.199999999997</v>
      </c>
      <c r="T6250" s="11">
        <f t="shared" si="1252"/>
        <v>92299.199999999997</v>
      </c>
      <c r="U6250" s="11">
        <f t="shared" si="1253"/>
        <v>17958.699999999997</v>
      </c>
      <c r="V6250" s="11">
        <f t="shared" si="1254"/>
        <v>78628.2</v>
      </c>
      <c r="W6250" s="12">
        <f t="shared" si="1255"/>
        <v>0.85188387331634507</v>
      </c>
      <c r="X6250" s="11">
        <f t="shared" si="1250"/>
        <v>13671</v>
      </c>
      <c r="Y6250" s="12">
        <f t="shared" si="1251"/>
        <v>0.1481161266836549</v>
      </c>
      <c r="AG6250" s="61"/>
      <c r="AH6250" s="61"/>
      <c r="AI6250" s="61"/>
      <c r="AJ6250" s="61"/>
      <c r="AL6250" s="60"/>
    </row>
    <row r="6251" spans="1:38">
      <c r="A6251" s="1">
        <v>40948</v>
      </c>
      <c r="B6251" s="7" t="s">
        <v>58</v>
      </c>
      <c r="C6251" s="8" t="str">
        <f t="shared" si="1246"/>
        <v>Thur</v>
      </c>
      <c r="E6251" s="10">
        <v>24</v>
      </c>
      <c r="F6251" s="11">
        <v>42278.400000000001</v>
      </c>
      <c r="G6251" s="60">
        <v>6961.9</v>
      </c>
      <c r="H6251" s="61">
        <v>10664.6</v>
      </c>
      <c r="I6251" s="60">
        <v>1913.6</v>
      </c>
      <c r="J6251" s="60">
        <v>12.3</v>
      </c>
      <c r="K6251" s="11">
        <v>13582.4</v>
      </c>
      <c r="L6251" s="20">
        <v>12475</v>
      </c>
      <c r="M6251" s="20">
        <v>1278</v>
      </c>
      <c r="O6251" s="11">
        <f t="shared" si="1249"/>
        <v>89166.2</v>
      </c>
      <c r="P6251" s="11">
        <v>0</v>
      </c>
      <c r="Q6251" s="11">
        <f t="shared" si="1256"/>
        <v>13582.4</v>
      </c>
      <c r="S6251" s="11">
        <f t="shared" si="1257"/>
        <v>89166.2</v>
      </c>
      <c r="T6251" s="11">
        <f t="shared" si="1252"/>
        <v>89166.2</v>
      </c>
      <c r="U6251" s="11">
        <f t="shared" si="1253"/>
        <v>-3133</v>
      </c>
      <c r="V6251" s="11">
        <f t="shared" si="1254"/>
        <v>75413.2</v>
      </c>
      <c r="W6251" s="12">
        <f t="shared" si="1255"/>
        <v>0.84575994042585645</v>
      </c>
      <c r="X6251" s="11">
        <f t="shared" si="1250"/>
        <v>13753</v>
      </c>
      <c r="Y6251" s="12">
        <f t="shared" si="1251"/>
        <v>0.15424005957414358</v>
      </c>
      <c r="AG6251" s="61"/>
      <c r="AH6251" s="61"/>
      <c r="AI6251" s="61"/>
      <c r="AJ6251" s="61"/>
      <c r="AL6251" s="60"/>
    </row>
    <row r="6252" spans="1:38">
      <c r="A6252" s="1">
        <v>40949</v>
      </c>
      <c r="B6252" s="7" t="s">
        <v>58</v>
      </c>
      <c r="C6252" s="8" t="str">
        <f t="shared" ref="C6252:C6315" si="1258">IF(WEEKDAY(A6252)=1,"Sun",IF(WEEKDAY(A6252)=2,"Mon",IF(WEEKDAY(A6252)=3,"Tue",IF(WEEKDAY(A6252)=4,"Wed",IF(WEEKDAY(A6252)=5,"Thur",IF(WEEKDAY(A6252)=6,"Fri",IF(WEEKDAY(A6252)=7,"Sat")))))))</f>
        <v>Fri</v>
      </c>
      <c r="E6252" s="10">
        <v>24</v>
      </c>
      <c r="F6252" s="11">
        <v>37797.1</v>
      </c>
      <c r="G6252" s="60">
        <v>5568.6</v>
      </c>
      <c r="H6252" s="61">
        <v>9107.1</v>
      </c>
      <c r="I6252" s="60">
        <v>1257.0999999999999</v>
      </c>
      <c r="J6252" s="60">
        <v>0</v>
      </c>
      <c r="K6252" s="11">
        <v>10661.3</v>
      </c>
      <c r="L6252" s="20">
        <v>9220</v>
      </c>
      <c r="M6252" s="20">
        <v>1385</v>
      </c>
      <c r="O6252" s="11">
        <f t="shared" si="1249"/>
        <v>74996.2</v>
      </c>
      <c r="P6252" s="11">
        <v>0</v>
      </c>
      <c r="Q6252" s="11">
        <f t="shared" si="1256"/>
        <v>10661.3</v>
      </c>
      <c r="S6252" s="11">
        <f t="shared" si="1257"/>
        <v>74996.2</v>
      </c>
      <c r="T6252" s="11">
        <f t="shared" si="1252"/>
        <v>74996.2</v>
      </c>
      <c r="U6252" s="11">
        <f t="shared" si="1253"/>
        <v>-14170</v>
      </c>
      <c r="V6252" s="11">
        <f t="shared" si="1254"/>
        <v>64391.199999999997</v>
      </c>
      <c r="W6252" s="12">
        <f t="shared" si="1255"/>
        <v>0.85859283537032538</v>
      </c>
      <c r="X6252" s="11">
        <f t="shared" si="1250"/>
        <v>10605</v>
      </c>
      <c r="Y6252" s="12">
        <f t="shared" si="1251"/>
        <v>0.14140716462967456</v>
      </c>
      <c r="AG6252" s="61"/>
      <c r="AH6252" s="61"/>
      <c r="AI6252" s="61"/>
      <c r="AJ6252" s="61"/>
      <c r="AL6252" s="60"/>
    </row>
    <row r="6253" spans="1:38">
      <c r="A6253" s="1">
        <v>40950</v>
      </c>
      <c r="B6253" s="7" t="s">
        <v>58</v>
      </c>
      <c r="C6253" s="8" t="str">
        <f t="shared" si="1258"/>
        <v>Sat</v>
      </c>
      <c r="E6253" s="10">
        <v>29</v>
      </c>
      <c r="F6253" s="11">
        <v>52066.399999999994</v>
      </c>
      <c r="G6253" s="60">
        <v>8548.5</v>
      </c>
      <c r="H6253" s="61">
        <v>13262.7</v>
      </c>
      <c r="I6253" s="60">
        <v>3281</v>
      </c>
      <c r="J6253" s="60">
        <v>217.7</v>
      </c>
      <c r="K6253" s="11">
        <v>18361.900000000001</v>
      </c>
      <c r="L6253" s="20">
        <v>18627</v>
      </c>
      <c r="M6253" s="20">
        <v>1165</v>
      </c>
      <c r="O6253" s="11">
        <f t="shared" si="1249"/>
        <v>115530.19999999998</v>
      </c>
      <c r="P6253" s="11">
        <v>0</v>
      </c>
      <c r="Q6253" s="11">
        <f t="shared" si="1256"/>
        <v>18361.900000000001</v>
      </c>
      <c r="S6253" s="11">
        <f t="shared" si="1257"/>
        <v>115530.19999999998</v>
      </c>
      <c r="T6253" s="11">
        <f t="shared" si="1252"/>
        <v>115530.19999999998</v>
      </c>
      <c r="U6253" s="11">
        <f t="shared" si="1253"/>
        <v>40533.999999999985</v>
      </c>
      <c r="V6253" s="11">
        <f t="shared" si="1254"/>
        <v>95738.199999999983</v>
      </c>
      <c r="W6253" s="12">
        <f t="shared" si="1255"/>
        <v>0.82868548656541752</v>
      </c>
      <c r="X6253" s="11">
        <f t="shared" si="1250"/>
        <v>19792</v>
      </c>
      <c r="Y6253" s="12">
        <f t="shared" si="1251"/>
        <v>0.17131451343458251</v>
      </c>
      <c r="AG6253" s="61"/>
      <c r="AH6253" s="61"/>
      <c r="AI6253" s="61"/>
      <c r="AJ6253" s="61"/>
      <c r="AL6253" s="60"/>
    </row>
    <row r="6254" spans="1:38">
      <c r="A6254" s="1">
        <v>40951</v>
      </c>
      <c r="B6254" s="7" t="s">
        <v>58</v>
      </c>
      <c r="C6254" s="8" t="str">
        <f t="shared" si="1258"/>
        <v>Sun</v>
      </c>
      <c r="E6254" s="10">
        <v>35</v>
      </c>
      <c r="F6254" s="11">
        <v>54456.399999999994</v>
      </c>
      <c r="G6254" s="60">
        <v>8866</v>
      </c>
      <c r="H6254" s="61">
        <v>14236.8</v>
      </c>
      <c r="I6254" s="60">
        <v>3874.4</v>
      </c>
      <c r="J6254" s="60">
        <v>347.1</v>
      </c>
      <c r="K6254" s="11">
        <v>20292.900000000001</v>
      </c>
      <c r="L6254" s="20">
        <v>19832</v>
      </c>
      <c r="M6254" s="20">
        <v>1147</v>
      </c>
      <c r="O6254" s="11">
        <f t="shared" si="1249"/>
        <v>123052.6</v>
      </c>
      <c r="P6254" s="11">
        <v>0</v>
      </c>
      <c r="Q6254" s="11">
        <f t="shared" si="1256"/>
        <v>20292.900000000001</v>
      </c>
      <c r="S6254" s="11">
        <f t="shared" si="1257"/>
        <v>123052.6</v>
      </c>
      <c r="T6254" s="11">
        <f t="shared" si="1252"/>
        <v>123052.6</v>
      </c>
      <c r="U6254" s="11">
        <f t="shared" si="1253"/>
        <v>7522.4000000000233</v>
      </c>
      <c r="V6254" s="11">
        <f t="shared" si="1254"/>
        <v>102073.60000000001</v>
      </c>
      <c r="W6254" s="12">
        <f t="shared" si="1255"/>
        <v>0.82951193229561992</v>
      </c>
      <c r="X6254" s="11">
        <f t="shared" si="1250"/>
        <v>20979</v>
      </c>
      <c r="Y6254" s="12">
        <f t="shared" si="1251"/>
        <v>0.17048806770438008</v>
      </c>
      <c r="AG6254" s="61"/>
      <c r="AH6254" s="61"/>
      <c r="AI6254" s="61"/>
      <c r="AJ6254" s="61"/>
      <c r="AL6254" s="60"/>
    </row>
    <row r="6255" spans="1:38">
      <c r="A6255" s="1">
        <v>40952</v>
      </c>
      <c r="B6255" s="7" t="s">
        <v>58</v>
      </c>
      <c r="C6255" s="8" t="str">
        <f t="shared" si="1258"/>
        <v>Mon</v>
      </c>
      <c r="E6255" s="10">
        <v>30</v>
      </c>
      <c r="F6255" s="11">
        <v>42670.5</v>
      </c>
      <c r="G6255" s="60">
        <v>6736.1</v>
      </c>
      <c r="H6255" s="61">
        <v>11217.2</v>
      </c>
      <c r="I6255" s="60">
        <v>2040.3</v>
      </c>
      <c r="J6255" s="60">
        <v>1.7</v>
      </c>
      <c r="K6255" s="11">
        <v>13406.9</v>
      </c>
      <c r="L6255" s="20">
        <v>12755</v>
      </c>
      <c r="M6255" s="20">
        <v>1286</v>
      </c>
      <c r="O6255" s="11">
        <f t="shared" si="1249"/>
        <v>90113.7</v>
      </c>
      <c r="P6255" s="11">
        <v>0</v>
      </c>
      <c r="Q6255" s="11">
        <f t="shared" si="1256"/>
        <v>13406.9</v>
      </c>
      <c r="S6255" s="11">
        <f t="shared" si="1257"/>
        <v>90113.7</v>
      </c>
      <c r="T6255" s="11">
        <f t="shared" si="1252"/>
        <v>90113.7</v>
      </c>
      <c r="U6255" s="11">
        <f t="shared" si="1253"/>
        <v>-32938.900000000009</v>
      </c>
      <c r="V6255" s="11">
        <f t="shared" si="1254"/>
        <v>76072.7</v>
      </c>
      <c r="W6255" s="12">
        <f t="shared" si="1255"/>
        <v>0.84418573424462651</v>
      </c>
      <c r="X6255" s="11">
        <f t="shared" si="1250"/>
        <v>14041</v>
      </c>
      <c r="Y6255" s="12">
        <f t="shared" si="1251"/>
        <v>0.15581426575537349</v>
      </c>
      <c r="AG6255" s="61"/>
      <c r="AH6255" s="61"/>
      <c r="AI6255" s="61"/>
      <c r="AJ6255" s="61"/>
      <c r="AL6255" s="60"/>
    </row>
    <row r="6256" spans="1:38">
      <c r="A6256" s="1">
        <v>40953</v>
      </c>
      <c r="B6256" s="7" t="s">
        <v>58</v>
      </c>
      <c r="C6256" s="8" t="str">
        <f t="shared" si="1258"/>
        <v>Tue</v>
      </c>
      <c r="E6256" s="10">
        <v>17</v>
      </c>
      <c r="F6256" s="11">
        <v>35995.199999999997</v>
      </c>
      <c r="G6256" s="60">
        <v>5014.5</v>
      </c>
      <c r="H6256" s="61">
        <v>8462.7000000000007</v>
      </c>
      <c r="I6256" s="60">
        <v>1106.3</v>
      </c>
      <c r="J6256" s="60">
        <v>0</v>
      </c>
      <c r="K6256" s="11">
        <v>9663.7000000000007</v>
      </c>
      <c r="L6256" s="20">
        <v>8014</v>
      </c>
      <c r="M6256" s="20">
        <v>1311</v>
      </c>
      <c r="O6256" s="11">
        <f t="shared" si="1249"/>
        <v>69567.399999999994</v>
      </c>
      <c r="P6256" s="11">
        <v>0</v>
      </c>
      <c r="Q6256" s="11">
        <f t="shared" si="1256"/>
        <v>9663.7000000000007</v>
      </c>
      <c r="S6256" s="11">
        <f t="shared" si="1257"/>
        <v>69567.399999999994</v>
      </c>
      <c r="T6256" s="11">
        <f t="shared" si="1252"/>
        <v>69567.399999999994</v>
      </c>
      <c r="U6256" s="11">
        <f t="shared" si="1253"/>
        <v>-20546.300000000003</v>
      </c>
      <c r="V6256" s="11">
        <f t="shared" si="1254"/>
        <v>60242.399999999994</v>
      </c>
      <c r="W6256" s="12">
        <f t="shared" si="1255"/>
        <v>0.86595733058875279</v>
      </c>
      <c r="X6256" s="11">
        <f t="shared" si="1250"/>
        <v>9325</v>
      </c>
      <c r="Y6256" s="12">
        <f t="shared" si="1251"/>
        <v>0.13404266941124723</v>
      </c>
      <c r="AG6256" s="61"/>
      <c r="AH6256" s="61"/>
      <c r="AI6256" s="61"/>
      <c r="AJ6256" s="61"/>
      <c r="AL6256" s="60"/>
    </row>
    <row r="6257" spans="1:38">
      <c r="A6257" s="1">
        <v>40954</v>
      </c>
      <c r="B6257" s="7" t="s">
        <v>58</v>
      </c>
      <c r="C6257" s="8" t="str">
        <f t="shared" si="1258"/>
        <v>Wed</v>
      </c>
      <c r="E6257" s="10">
        <v>15</v>
      </c>
      <c r="F6257" s="11">
        <v>33530.100000000006</v>
      </c>
      <c r="G6257" s="60">
        <v>4426.6000000000004</v>
      </c>
      <c r="H6257" s="61">
        <v>7542.9</v>
      </c>
      <c r="I6257" s="60">
        <v>881.9</v>
      </c>
      <c r="J6257" s="60">
        <v>0</v>
      </c>
      <c r="K6257" s="11">
        <v>8308.6</v>
      </c>
      <c r="L6257" s="20">
        <v>6958</v>
      </c>
      <c r="M6257" s="20">
        <v>1358</v>
      </c>
      <c r="O6257" s="11">
        <f t="shared" si="1249"/>
        <v>63006.100000000006</v>
      </c>
      <c r="P6257" s="11">
        <v>0</v>
      </c>
      <c r="Q6257" s="11">
        <f t="shared" si="1256"/>
        <v>8308.6</v>
      </c>
      <c r="S6257" s="11">
        <f t="shared" si="1257"/>
        <v>63006.100000000006</v>
      </c>
      <c r="T6257" s="11">
        <f t="shared" si="1252"/>
        <v>63006.100000000006</v>
      </c>
      <c r="U6257" s="11">
        <f t="shared" si="1253"/>
        <v>-6561.2999999999884</v>
      </c>
      <c r="V6257" s="11">
        <f t="shared" si="1254"/>
        <v>54690.100000000006</v>
      </c>
      <c r="W6257" s="12">
        <f t="shared" si="1255"/>
        <v>0.86801277971498003</v>
      </c>
      <c r="X6257" s="11">
        <f t="shared" si="1250"/>
        <v>8316</v>
      </c>
      <c r="Y6257" s="12">
        <f t="shared" si="1251"/>
        <v>0.13198722028502</v>
      </c>
      <c r="AG6257" s="61"/>
      <c r="AH6257" s="61"/>
      <c r="AI6257" s="61"/>
      <c r="AJ6257" s="61"/>
      <c r="AL6257" s="60"/>
    </row>
    <row r="6258" spans="1:38">
      <c r="A6258" s="1">
        <v>40955</v>
      </c>
      <c r="B6258" s="7" t="s">
        <v>58</v>
      </c>
      <c r="C6258" s="8" t="str">
        <f t="shared" si="1258"/>
        <v>Thur</v>
      </c>
      <c r="E6258" s="10">
        <v>20</v>
      </c>
      <c r="F6258" s="11">
        <v>38710.800000000003</v>
      </c>
      <c r="G6258" s="60">
        <v>5598.7</v>
      </c>
      <c r="H6258" s="61">
        <v>8881.2999999999993</v>
      </c>
      <c r="I6258" s="60">
        <v>1134.5</v>
      </c>
      <c r="J6258" s="60">
        <v>0</v>
      </c>
      <c r="K6258" s="11">
        <v>10198.200000000001</v>
      </c>
      <c r="L6258" s="20">
        <v>10715</v>
      </c>
      <c r="M6258" s="20">
        <v>1415</v>
      </c>
      <c r="O6258" s="11">
        <f t="shared" si="1249"/>
        <v>76653.5</v>
      </c>
      <c r="P6258" s="11">
        <v>0</v>
      </c>
      <c r="Q6258" s="11">
        <f t="shared" si="1256"/>
        <v>10198.200000000001</v>
      </c>
      <c r="S6258" s="11">
        <f t="shared" si="1257"/>
        <v>76653.5</v>
      </c>
      <c r="T6258" s="11">
        <f t="shared" si="1252"/>
        <v>76653.5</v>
      </c>
      <c r="U6258" s="11">
        <f t="shared" si="1253"/>
        <v>13647.399999999994</v>
      </c>
      <c r="V6258" s="11">
        <f t="shared" si="1254"/>
        <v>64523.5</v>
      </c>
      <c r="W6258" s="12">
        <f t="shared" si="1255"/>
        <v>0.84175543191113256</v>
      </c>
      <c r="X6258" s="11">
        <f t="shared" si="1250"/>
        <v>12130</v>
      </c>
      <c r="Y6258" s="12">
        <f t="shared" si="1251"/>
        <v>0.15824456808886744</v>
      </c>
      <c r="AG6258" s="61"/>
      <c r="AH6258" s="61"/>
      <c r="AI6258" s="61"/>
      <c r="AJ6258" s="61"/>
      <c r="AL6258" s="60"/>
    </row>
    <row r="6259" spans="1:38">
      <c r="A6259" s="1">
        <v>40956</v>
      </c>
      <c r="B6259" s="7" t="s">
        <v>58</v>
      </c>
      <c r="C6259" s="8" t="str">
        <f t="shared" si="1258"/>
        <v>Fri</v>
      </c>
      <c r="E6259" s="10">
        <v>18.333333333333332</v>
      </c>
      <c r="F6259" s="11">
        <v>36358.800000000003</v>
      </c>
      <c r="G6259" s="60">
        <v>4780.8</v>
      </c>
      <c r="H6259" s="61">
        <v>8260.9</v>
      </c>
      <c r="I6259" s="60">
        <v>1081.7</v>
      </c>
      <c r="J6259" s="60">
        <v>0</v>
      </c>
      <c r="K6259" s="11">
        <v>8970.4</v>
      </c>
      <c r="L6259" s="20">
        <v>8686</v>
      </c>
      <c r="M6259" s="20">
        <v>1367</v>
      </c>
      <c r="O6259" s="11">
        <f t="shared" si="1249"/>
        <v>69505.600000000006</v>
      </c>
      <c r="P6259" s="11">
        <v>0</v>
      </c>
      <c r="Q6259" s="11">
        <f t="shared" si="1256"/>
        <v>8970.4</v>
      </c>
      <c r="S6259" s="11">
        <f t="shared" si="1257"/>
        <v>69505.600000000006</v>
      </c>
      <c r="T6259" s="11">
        <f t="shared" si="1252"/>
        <v>69505.600000000006</v>
      </c>
      <c r="U6259" s="11">
        <f t="shared" si="1253"/>
        <v>-7147.8999999999942</v>
      </c>
      <c r="V6259" s="11">
        <f t="shared" si="1254"/>
        <v>59452.600000000006</v>
      </c>
      <c r="W6259" s="12">
        <f t="shared" si="1255"/>
        <v>0.85536417209548588</v>
      </c>
      <c r="X6259" s="11">
        <f t="shared" si="1250"/>
        <v>10053</v>
      </c>
      <c r="Y6259" s="12">
        <f t="shared" si="1251"/>
        <v>0.14463582790451415</v>
      </c>
      <c r="AG6259" s="61"/>
      <c r="AH6259" s="61"/>
      <c r="AI6259" s="61"/>
      <c r="AJ6259" s="61"/>
      <c r="AL6259" s="60"/>
    </row>
    <row r="6260" spans="1:38">
      <c r="A6260" s="1">
        <v>40957</v>
      </c>
      <c r="B6260" s="7" t="s">
        <v>58</v>
      </c>
      <c r="C6260" s="8" t="str">
        <f t="shared" si="1258"/>
        <v>Sat</v>
      </c>
      <c r="E6260" s="10">
        <v>18</v>
      </c>
      <c r="F6260" s="11">
        <v>33097.599999999999</v>
      </c>
      <c r="G6260" s="60">
        <v>3668.8</v>
      </c>
      <c r="H6260" s="61">
        <v>6809.8</v>
      </c>
      <c r="I6260" s="60">
        <v>936.1</v>
      </c>
      <c r="J6260" s="60">
        <v>0</v>
      </c>
      <c r="K6260" s="11">
        <v>7543.9</v>
      </c>
      <c r="L6260" s="20">
        <v>6118</v>
      </c>
      <c r="M6260" s="20">
        <v>1330</v>
      </c>
      <c r="O6260" s="11">
        <f t="shared" si="1249"/>
        <v>59504.200000000004</v>
      </c>
      <c r="P6260" s="11">
        <v>0</v>
      </c>
      <c r="Q6260" s="11">
        <f t="shared" si="1256"/>
        <v>7543.9</v>
      </c>
      <c r="S6260" s="11">
        <f t="shared" si="1257"/>
        <v>59504.200000000004</v>
      </c>
      <c r="T6260" s="11">
        <f t="shared" si="1252"/>
        <v>59504.200000000004</v>
      </c>
      <c r="U6260" s="11">
        <f t="shared" si="1253"/>
        <v>-10001.400000000001</v>
      </c>
      <c r="V6260" s="11">
        <f t="shared" si="1254"/>
        <v>52056.200000000004</v>
      </c>
      <c r="W6260" s="12">
        <f t="shared" si="1255"/>
        <v>0.87483236477425119</v>
      </c>
      <c r="X6260" s="11">
        <f t="shared" si="1250"/>
        <v>7448</v>
      </c>
      <c r="Y6260" s="12">
        <f t="shared" si="1251"/>
        <v>0.12516763522574875</v>
      </c>
      <c r="AG6260" s="61"/>
      <c r="AH6260" s="61"/>
      <c r="AI6260" s="61"/>
      <c r="AJ6260" s="61"/>
      <c r="AL6260" s="60"/>
    </row>
    <row r="6261" spans="1:38">
      <c r="A6261" s="1">
        <v>40958</v>
      </c>
      <c r="B6261" s="7" t="s">
        <v>58</v>
      </c>
      <c r="C6261" s="8" t="str">
        <f t="shared" si="1258"/>
        <v>Sun</v>
      </c>
      <c r="E6261" s="10">
        <v>23</v>
      </c>
      <c r="F6261" s="11">
        <v>47689.3</v>
      </c>
      <c r="G6261" s="60">
        <v>7461.1</v>
      </c>
      <c r="H6261" s="61">
        <v>10890.7</v>
      </c>
      <c r="I6261" s="60">
        <v>2437.1</v>
      </c>
      <c r="J6261" s="60">
        <v>0</v>
      </c>
      <c r="K6261" s="11">
        <v>14757.5</v>
      </c>
      <c r="L6261" s="20">
        <v>16039</v>
      </c>
      <c r="M6261" s="20">
        <v>1169</v>
      </c>
      <c r="O6261" s="11">
        <f t="shared" si="1249"/>
        <v>100443.70000000001</v>
      </c>
      <c r="P6261" s="11">
        <v>0</v>
      </c>
      <c r="Q6261" s="11">
        <f t="shared" si="1256"/>
        <v>14757.5</v>
      </c>
      <c r="S6261" s="11">
        <f t="shared" si="1257"/>
        <v>100443.70000000001</v>
      </c>
      <c r="T6261" s="11">
        <f t="shared" si="1252"/>
        <v>100443.70000000001</v>
      </c>
      <c r="U6261" s="11">
        <f t="shared" si="1253"/>
        <v>40939.500000000007</v>
      </c>
      <c r="V6261" s="11">
        <f t="shared" si="1254"/>
        <v>83235.700000000012</v>
      </c>
      <c r="W6261" s="12">
        <f t="shared" si="1255"/>
        <v>0.828680146191349</v>
      </c>
      <c r="X6261" s="11">
        <f t="shared" si="1250"/>
        <v>17208</v>
      </c>
      <c r="Y6261" s="12">
        <f t="shared" si="1251"/>
        <v>0.171319853808651</v>
      </c>
      <c r="AG6261" s="61"/>
      <c r="AH6261" s="61"/>
      <c r="AI6261" s="61"/>
      <c r="AJ6261" s="61"/>
      <c r="AL6261" s="60"/>
    </row>
    <row r="6262" spans="1:38">
      <c r="A6262" s="1">
        <v>40959</v>
      </c>
      <c r="B6262" s="7" t="s">
        <v>58</v>
      </c>
      <c r="C6262" s="8" t="str">
        <f t="shared" si="1258"/>
        <v>Mon</v>
      </c>
      <c r="E6262" s="10">
        <v>28</v>
      </c>
      <c r="F6262" s="11">
        <v>47963.8</v>
      </c>
      <c r="G6262" s="60">
        <v>7834.8</v>
      </c>
      <c r="H6262" s="61">
        <v>11318.5</v>
      </c>
      <c r="I6262" s="60">
        <v>2636.4</v>
      </c>
      <c r="J6262" s="60">
        <v>8.5</v>
      </c>
      <c r="K6262" s="11">
        <v>16178.4</v>
      </c>
      <c r="L6262" s="20">
        <v>15814</v>
      </c>
      <c r="M6262" s="20">
        <v>1182</v>
      </c>
      <c r="O6262" s="11">
        <f t="shared" si="1249"/>
        <v>102936.4</v>
      </c>
      <c r="P6262" s="11">
        <v>0</v>
      </c>
      <c r="Q6262" s="11">
        <f t="shared" si="1256"/>
        <v>16178.4</v>
      </c>
      <c r="S6262" s="11">
        <f t="shared" si="1257"/>
        <v>102936.4</v>
      </c>
      <c r="T6262" s="11">
        <f t="shared" si="1252"/>
        <v>102936.4</v>
      </c>
      <c r="U6262" s="11">
        <f t="shared" si="1253"/>
        <v>2492.6999999999825</v>
      </c>
      <c r="V6262" s="11">
        <f t="shared" si="1254"/>
        <v>85940.4</v>
      </c>
      <c r="W6262" s="12">
        <f t="shared" si="1255"/>
        <v>0.83488833881892122</v>
      </c>
      <c r="X6262" s="11">
        <f t="shared" si="1250"/>
        <v>16996</v>
      </c>
      <c r="Y6262" s="12">
        <f t="shared" si="1251"/>
        <v>0.16511166118107881</v>
      </c>
      <c r="AG6262" s="61"/>
      <c r="AH6262" s="61"/>
      <c r="AI6262" s="61"/>
      <c r="AJ6262" s="61"/>
      <c r="AL6262" s="60"/>
    </row>
    <row r="6263" spans="1:38">
      <c r="A6263" s="1">
        <v>40960</v>
      </c>
      <c r="B6263" s="7" t="s">
        <v>58</v>
      </c>
      <c r="C6263" s="8" t="str">
        <f t="shared" si="1258"/>
        <v>Tue</v>
      </c>
      <c r="E6263" s="10">
        <v>26</v>
      </c>
      <c r="F6263" s="11">
        <v>38695.199999999997</v>
      </c>
      <c r="G6263" s="60">
        <v>5627.7</v>
      </c>
      <c r="H6263" s="61">
        <v>9640.7999999999993</v>
      </c>
      <c r="I6263" s="60">
        <v>1367</v>
      </c>
      <c r="J6263" s="60">
        <v>0</v>
      </c>
      <c r="K6263" s="11">
        <v>10915.4</v>
      </c>
      <c r="L6263" s="20">
        <v>10295</v>
      </c>
      <c r="M6263" s="20">
        <v>1284</v>
      </c>
      <c r="O6263" s="11">
        <f t="shared" si="1249"/>
        <v>77825.099999999991</v>
      </c>
      <c r="P6263" s="11">
        <v>0</v>
      </c>
      <c r="Q6263" s="11">
        <f t="shared" si="1256"/>
        <v>10915.4</v>
      </c>
      <c r="S6263" s="11">
        <f t="shared" si="1257"/>
        <v>77825.099999999991</v>
      </c>
      <c r="T6263" s="11">
        <f t="shared" si="1252"/>
        <v>77825.099999999991</v>
      </c>
      <c r="U6263" s="11">
        <f t="shared" si="1253"/>
        <v>-25111.300000000003</v>
      </c>
      <c r="V6263" s="11">
        <f t="shared" si="1254"/>
        <v>66246.099999999991</v>
      </c>
      <c r="W6263" s="12">
        <f t="shared" si="1255"/>
        <v>0.85121766627990192</v>
      </c>
      <c r="X6263" s="11">
        <f t="shared" si="1250"/>
        <v>11579</v>
      </c>
      <c r="Y6263" s="12">
        <f t="shared" si="1251"/>
        <v>0.14878233372009803</v>
      </c>
      <c r="AG6263" s="61"/>
      <c r="AH6263" s="61"/>
      <c r="AI6263" s="61"/>
      <c r="AJ6263" s="61"/>
      <c r="AL6263" s="60"/>
    </row>
    <row r="6264" spans="1:38">
      <c r="A6264" s="1">
        <v>40961</v>
      </c>
      <c r="B6264" s="7" t="s">
        <v>58</v>
      </c>
      <c r="C6264" s="8" t="str">
        <f t="shared" si="1258"/>
        <v>Wed</v>
      </c>
      <c r="E6264" s="10">
        <v>12</v>
      </c>
      <c r="F6264" s="11">
        <v>29969.599999999999</v>
      </c>
      <c r="G6264" s="60">
        <v>2645.3</v>
      </c>
      <c r="H6264" s="61">
        <v>6635.6</v>
      </c>
      <c r="I6264" s="60">
        <v>763</v>
      </c>
      <c r="J6264" s="60">
        <v>0</v>
      </c>
      <c r="K6264" s="11">
        <v>7093.7</v>
      </c>
      <c r="L6264" s="20">
        <v>3015</v>
      </c>
      <c r="M6264" s="20">
        <v>1345</v>
      </c>
      <c r="O6264" s="11">
        <f t="shared" si="1249"/>
        <v>51467.199999999997</v>
      </c>
      <c r="P6264" s="11">
        <v>0</v>
      </c>
      <c r="Q6264" s="11">
        <f t="shared" si="1256"/>
        <v>7093.7</v>
      </c>
      <c r="S6264" s="11">
        <f t="shared" si="1257"/>
        <v>51467.199999999997</v>
      </c>
      <c r="T6264" s="11">
        <f t="shared" si="1252"/>
        <v>51467.199999999997</v>
      </c>
      <c r="U6264" s="11">
        <f t="shared" si="1253"/>
        <v>-26357.899999999994</v>
      </c>
      <c r="V6264" s="11">
        <f t="shared" si="1254"/>
        <v>47107.199999999997</v>
      </c>
      <c r="W6264" s="12">
        <f t="shared" si="1255"/>
        <v>0.91528585196008327</v>
      </c>
      <c r="X6264" s="11">
        <f t="shared" si="1250"/>
        <v>4360</v>
      </c>
      <c r="Y6264" s="12">
        <f t="shared" si="1251"/>
        <v>8.4714148039916684E-2</v>
      </c>
      <c r="AG6264" s="61"/>
      <c r="AH6264" s="61"/>
      <c r="AI6264" s="61"/>
      <c r="AJ6264" s="61"/>
      <c r="AL6264" s="60"/>
    </row>
    <row r="6265" spans="1:38">
      <c r="A6265" s="1">
        <v>40962</v>
      </c>
      <c r="B6265" s="7" t="s">
        <v>58</v>
      </c>
      <c r="C6265" s="8" t="str">
        <f t="shared" si="1258"/>
        <v>Thur</v>
      </c>
      <c r="E6265" s="10">
        <v>6</v>
      </c>
      <c r="F6265" s="11">
        <v>21979.600000000002</v>
      </c>
      <c r="G6265" s="60">
        <v>1336.9</v>
      </c>
      <c r="H6265" s="61">
        <v>4673.7</v>
      </c>
      <c r="I6265" s="60">
        <v>689.5</v>
      </c>
      <c r="J6265" s="60">
        <v>0</v>
      </c>
      <c r="K6265" s="11">
        <v>4543.2</v>
      </c>
      <c r="L6265" s="20">
        <v>597</v>
      </c>
      <c r="M6265" s="20">
        <v>1429</v>
      </c>
      <c r="O6265" s="11">
        <f t="shared" si="1249"/>
        <v>35248.9</v>
      </c>
      <c r="P6265" s="11">
        <v>0</v>
      </c>
      <c r="Q6265" s="11">
        <f t="shared" si="1256"/>
        <v>4543.2</v>
      </c>
      <c r="S6265" s="11">
        <f t="shared" si="1257"/>
        <v>35248.9</v>
      </c>
      <c r="T6265" s="11">
        <f t="shared" si="1252"/>
        <v>35248.9</v>
      </c>
      <c r="U6265" s="11">
        <f t="shared" si="1253"/>
        <v>-16218.299999999996</v>
      </c>
      <c r="V6265" s="11">
        <f t="shared" si="1254"/>
        <v>33222.9</v>
      </c>
      <c r="W6265" s="12">
        <f t="shared" si="1255"/>
        <v>0.94252302908743257</v>
      </c>
      <c r="X6265" s="11">
        <f t="shared" si="1250"/>
        <v>2026</v>
      </c>
      <c r="Y6265" s="12">
        <f t="shared" si="1251"/>
        <v>5.7476970912567482E-2</v>
      </c>
      <c r="AG6265" s="61"/>
      <c r="AH6265" s="61"/>
      <c r="AI6265" s="61"/>
      <c r="AJ6265" s="61"/>
      <c r="AL6265" s="60"/>
    </row>
    <row r="6266" spans="1:38">
      <c r="A6266" s="1">
        <v>40963</v>
      </c>
      <c r="B6266" s="7" t="s">
        <v>58</v>
      </c>
      <c r="C6266" s="8" t="str">
        <f t="shared" si="1258"/>
        <v>Fri</v>
      </c>
      <c r="E6266" s="10">
        <v>0</v>
      </c>
      <c r="F6266" s="11">
        <v>25919.3</v>
      </c>
      <c r="G6266" s="60">
        <v>3357.4</v>
      </c>
      <c r="H6266" s="61">
        <v>5554.2</v>
      </c>
      <c r="I6266" s="60">
        <v>903.6</v>
      </c>
      <c r="J6266" s="60">
        <v>0</v>
      </c>
      <c r="K6266" s="11">
        <v>3850.8</v>
      </c>
      <c r="L6266" s="20">
        <v>2711</v>
      </c>
      <c r="M6266" s="20">
        <v>1435</v>
      </c>
      <c r="O6266" s="11">
        <f t="shared" si="1249"/>
        <v>43731.3</v>
      </c>
      <c r="P6266" s="11">
        <v>0</v>
      </c>
      <c r="Q6266" s="11">
        <f t="shared" si="1256"/>
        <v>3850.8</v>
      </c>
      <c r="S6266" s="11">
        <f t="shared" si="1257"/>
        <v>43731.3</v>
      </c>
      <c r="T6266" s="11">
        <f t="shared" si="1252"/>
        <v>43731.3</v>
      </c>
      <c r="U6266" s="11">
        <f t="shared" si="1253"/>
        <v>8482.4000000000015</v>
      </c>
      <c r="V6266" s="11">
        <f t="shared" si="1254"/>
        <v>39585.300000000003</v>
      </c>
      <c r="W6266" s="12">
        <f t="shared" si="1255"/>
        <v>0.90519376281976527</v>
      </c>
      <c r="X6266" s="11">
        <f t="shared" si="1250"/>
        <v>4146</v>
      </c>
      <c r="Y6266" s="12">
        <f t="shared" si="1251"/>
        <v>9.4806237180234745E-2</v>
      </c>
      <c r="AG6266" s="61"/>
      <c r="AH6266" s="61"/>
      <c r="AI6266" s="61"/>
      <c r="AJ6266" s="61"/>
      <c r="AL6266" s="60"/>
    </row>
    <row r="6267" spans="1:38">
      <c r="A6267" s="1">
        <v>40964</v>
      </c>
      <c r="B6267" s="7" t="s">
        <v>58</v>
      </c>
      <c r="C6267" s="8" t="str">
        <f t="shared" si="1258"/>
        <v>Sat</v>
      </c>
      <c r="E6267" s="10">
        <v>22</v>
      </c>
      <c r="F6267" s="11">
        <v>43824.799999999996</v>
      </c>
      <c r="G6267" s="60">
        <v>9210.9</v>
      </c>
      <c r="H6267" s="61">
        <v>11847.4</v>
      </c>
      <c r="I6267" s="60">
        <v>2149.1999999999998</v>
      </c>
      <c r="J6267" s="60">
        <v>0.2</v>
      </c>
      <c r="K6267" s="11">
        <v>7478.7</v>
      </c>
      <c r="L6267" s="20">
        <v>11460</v>
      </c>
      <c r="M6267" s="20">
        <v>1281</v>
      </c>
      <c r="O6267" s="11">
        <f t="shared" si="1249"/>
        <v>87252.2</v>
      </c>
      <c r="P6267" s="11">
        <v>0</v>
      </c>
      <c r="Q6267" s="11">
        <f t="shared" si="1256"/>
        <v>7478.7</v>
      </c>
      <c r="S6267" s="11">
        <f t="shared" si="1257"/>
        <v>87252.2</v>
      </c>
      <c r="T6267" s="11">
        <f t="shared" si="1252"/>
        <v>87252.2</v>
      </c>
      <c r="U6267" s="11">
        <f t="shared" si="1253"/>
        <v>43520.899999999994</v>
      </c>
      <c r="V6267" s="11">
        <f t="shared" si="1254"/>
        <v>74511.199999999997</v>
      </c>
      <c r="W6267" s="12">
        <f t="shared" si="1255"/>
        <v>0.85397502870987785</v>
      </c>
      <c r="X6267" s="11">
        <f t="shared" si="1250"/>
        <v>12741</v>
      </c>
      <c r="Y6267" s="12">
        <f t="shared" si="1251"/>
        <v>0.14602497129012221</v>
      </c>
      <c r="AG6267" s="61"/>
      <c r="AH6267" s="61"/>
      <c r="AI6267" s="61"/>
      <c r="AJ6267" s="61"/>
      <c r="AL6267" s="60"/>
    </row>
    <row r="6268" spans="1:38">
      <c r="A6268" s="1">
        <v>40965</v>
      </c>
      <c r="B6268" s="7" t="s">
        <v>58</v>
      </c>
      <c r="C6268" s="8" t="str">
        <f t="shared" si="1258"/>
        <v>Sun</v>
      </c>
      <c r="E6268" s="10">
        <v>28</v>
      </c>
      <c r="F6268" s="11">
        <v>40160.600000000006</v>
      </c>
      <c r="G6268" s="60">
        <v>8568.2000000000007</v>
      </c>
      <c r="H6268" s="61">
        <v>11339.9</v>
      </c>
      <c r="I6268" s="60">
        <v>1808</v>
      </c>
      <c r="J6268" s="60">
        <v>0</v>
      </c>
      <c r="K6268" s="11">
        <v>7462.7</v>
      </c>
      <c r="L6268" s="20">
        <v>9678</v>
      </c>
      <c r="M6268" s="20">
        <v>1349</v>
      </c>
      <c r="O6268" s="11">
        <f t="shared" si="1249"/>
        <v>80366.400000000009</v>
      </c>
      <c r="P6268" s="11">
        <v>0</v>
      </c>
      <c r="Q6268" s="11">
        <f t="shared" si="1256"/>
        <v>7462.7</v>
      </c>
      <c r="S6268" s="11">
        <f t="shared" si="1257"/>
        <v>80366.400000000009</v>
      </c>
      <c r="T6268" s="11">
        <f t="shared" si="1252"/>
        <v>80366.400000000009</v>
      </c>
      <c r="U6268" s="11">
        <f t="shared" si="1253"/>
        <v>-6885.7999999999884</v>
      </c>
      <c r="V6268" s="11">
        <f t="shared" si="1254"/>
        <v>69339.400000000009</v>
      </c>
      <c r="W6268" s="12">
        <f t="shared" si="1255"/>
        <v>0.86279091759740389</v>
      </c>
      <c r="X6268" s="11">
        <f t="shared" si="1250"/>
        <v>11027</v>
      </c>
      <c r="Y6268" s="12">
        <f t="shared" si="1251"/>
        <v>0.13720908240259611</v>
      </c>
      <c r="AG6268" s="61"/>
      <c r="AH6268" s="61"/>
      <c r="AI6268" s="61"/>
      <c r="AJ6268" s="61"/>
      <c r="AL6268" s="60"/>
    </row>
    <row r="6269" spans="1:38">
      <c r="A6269" s="1">
        <v>40966</v>
      </c>
      <c r="B6269" s="7" t="s">
        <v>58</v>
      </c>
      <c r="C6269" s="8" t="str">
        <f t="shared" si="1258"/>
        <v>Mon</v>
      </c>
      <c r="E6269" s="10">
        <v>18</v>
      </c>
      <c r="F6269" s="11">
        <v>33029</v>
      </c>
      <c r="G6269" s="60">
        <v>6298.6</v>
      </c>
      <c r="H6269" s="61">
        <v>9324.1</v>
      </c>
      <c r="I6269" s="60">
        <v>973.6</v>
      </c>
      <c r="J6269" s="60">
        <v>0</v>
      </c>
      <c r="K6269" s="11">
        <v>5780.4</v>
      </c>
      <c r="L6269" s="20">
        <v>4769</v>
      </c>
      <c r="M6269" s="20">
        <v>1349</v>
      </c>
      <c r="O6269" s="11">
        <f t="shared" si="1249"/>
        <v>61523.7</v>
      </c>
      <c r="P6269" s="11">
        <v>0</v>
      </c>
      <c r="Q6269" s="11">
        <f t="shared" si="1256"/>
        <v>5780.4</v>
      </c>
      <c r="S6269" s="11">
        <f t="shared" si="1257"/>
        <v>61523.7</v>
      </c>
      <c r="T6269" s="11">
        <f t="shared" si="1252"/>
        <v>61523.7</v>
      </c>
      <c r="U6269" s="11">
        <f t="shared" si="1253"/>
        <v>-18842.700000000012</v>
      </c>
      <c r="V6269" s="11">
        <f t="shared" si="1254"/>
        <v>55405.7</v>
      </c>
      <c r="W6269" s="12">
        <f t="shared" si="1255"/>
        <v>0.90055864650533046</v>
      </c>
      <c r="X6269" s="11">
        <f t="shared" si="1250"/>
        <v>6118</v>
      </c>
      <c r="Y6269" s="12">
        <f t="shared" si="1251"/>
        <v>9.9441353494669538E-2</v>
      </c>
      <c r="AG6269" s="61"/>
      <c r="AH6269" s="61"/>
      <c r="AI6269" s="61"/>
      <c r="AJ6269" s="61"/>
      <c r="AL6269" s="60"/>
    </row>
    <row r="6270" spans="1:38">
      <c r="A6270" s="1">
        <v>40967</v>
      </c>
      <c r="B6270" s="7" t="s">
        <v>58</v>
      </c>
      <c r="C6270" s="8" t="str">
        <f t="shared" si="1258"/>
        <v>Tue</v>
      </c>
      <c r="E6270" s="10">
        <v>16</v>
      </c>
      <c r="F6270" s="11">
        <v>33070.1</v>
      </c>
      <c r="G6270" s="60">
        <v>6147.2</v>
      </c>
      <c r="H6270" s="61">
        <v>9430.7999999999993</v>
      </c>
      <c r="I6270" s="60">
        <v>943.2</v>
      </c>
      <c r="J6270" s="60">
        <v>0</v>
      </c>
      <c r="K6270" s="11">
        <v>5562.2</v>
      </c>
      <c r="L6270" s="20">
        <v>5247</v>
      </c>
      <c r="M6270" s="20">
        <v>1357</v>
      </c>
      <c r="O6270" s="11">
        <f t="shared" si="1249"/>
        <v>61757.499999999985</v>
      </c>
      <c r="P6270" s="11">
        <v>0</v>
      </c>
      <c r="Q6270" s="11">
        <f t="shared" si="1256"/>
        <v>5562.2</v>
      </c>
      <c r="S6270" s="11">
        <f t="shared" si="1257"/>
        <v>61757.499999999985</v>
      </c>
      <c r="T6270" s="11">
        <f t="shared" si="1252"/>
        <v>61757.499999999985</v>
      </c>
      <c r="U6270" s="11">
        <f t="shared" si="1253"/>
        <v>233.79999999998836</v>
      </c>
      <c r="V6270" s="11">
        <f t="shared" si="1254"/>
        <v>55153.499999999985</v>
      </c>
      <c r="W6270" s="12">
        <f t="shared" si="1255"/>
        <v>0.89306561956037722</v>
      </c>
      <c r="X6270" s="11">
        <f t="shared" si="1250"/>
        <v>6604</v>
      </c>
      <c r="Y6270" s="12">
        <f t="shared" si="1251"/>
        <v>0.10693438043962274</v>
      </c>
      <c r="AG6270" s="61"/>
      <c r="AH6270" s="61"/>
      <c r="AI6270" s="61"/>
      <c r="AJ6270" s="61"/>
      <c r="AL6270" s="60"/>
    </row>
    <row r="6271" spans="1:38">
      <c r="A6271" s="1">
        <v>40968</v>
      </c>
      <c r="B6271" s="7" t="s">
        <v>58</v>
      </c>
      <c r="C6271" s="8" t="str">
        <f t="shared" si="1258"/>
        <v>Wed</v>
      </c>
      <c r="E6271" s="10">
        <v>16</v>
      </c>
      <c r="F6271" s="11">
        <v>27801.8</v>
      </c>
      <c r="G6271" s="60">
        <v>3869.5</v>
      </c>
      <c r="H6271" s="61">
        <v>7333.4</v>
      </c>
      <c r="I6271" s="60">
        <v>805.4</v>
      </c>
      <c r="J6271" s="60">
        <v>0</v>
      </c>
      <c r="K6271" s="11">
        <v>17311</v>
      </c>
      <c r="L6271" s="20">
        <v>2280</v>
      </c>
      <c r="M6271" s="20">
        <v>1425</v>
      </c>
      <c r="O6271" s="11">
        <f t="shared" si="1249"/>
        <v>60826.1</v>
      </c>
      <c r="P6271" s="11">
        <v>12990</v>
      </c>
      <c r="Q6271" s="11">
        <f t="shared" si="1256"/>
        <v>4321</v>
      </c>
      <c r="S6271" s="11">
        <f t="shared" si="1257"/>
        <v>47836.1</v>
      </c>
      <c r="T6271" s="11">
        <f t="shared" si="1252"/>
        <v>47836.1</v>
      </c>
      <c r="U6271" s="11">
        <f t="shared" si="1253"/>
        <v>-13921.399999999987</v>
      </c>
      <c r="V6271" s="11">
        <f t="shared" si="1254"/>
        <v>44131.1</v>
      </c>
      <c r="W6271" s="12">
        <f t="shared" si="1255"/>
        <v>0.92254803380710382</v>
      </c>
      <c r="X6271" s="11">
        <f t="shared" si="1250"/>
        <v>3705</v>
      </c>
      <c r="Y6271" s="12">
        <f t="shared" si="1251"/>
        <v>7.7451966192896168E-2</v>
      </c>
      <c r="AG6271" s="61"/>
      <c r="AH6271" s="61"/>
      <c r="AI6271" s="61"/>
      <c r="AJ6271" s="61"/>
      <c r="AL6271" s="60"/>
    </row>
    <row r="6272" spans="1:38">
      <c r="A6272" s="1">
        <v>40969</v>
      </c>
      <c r="B6272" s="7" t="s">
        <v>59</v>
      </c>
      <c r="C6272" s="8" t="str">
        <f t="shared" si="1258"/>
        <v>Thur</v>
      </c>
      <c r="E6272" s="10">
        <v>3</v>
      </c>
      <c r="F6272" s="11">
        <v>23289.5</v>
      </c>
      <c r="G6272" s="60">
        <v>5807.8</v>
      </c>
      <c r="H6272" s="61">
        <v>7542.7</v>
      </c>
      <c r="I6272" s="60">
        <v>777.8</v>
      </c>
      <c r="J6272" s="60"/>
      <c r="K6272" s="11">
        <v>24333.8</v>
      </c>
      <c r="L6272" s="20">
        <v>731</v>
      </c>
      <c r="M6272" s="20">
        <v>1417</v>
      </c>
      <c r="O6272" s="11">
        <f t="shared" si="1249"/>
        <v>63899.600000000006</v>
      </c>
      <c r="P6272" s="11">
        <v>22762</v>
      </c>
      <c r="Q6272" s="11">
        <f t="shared" si="1256"/>
        <v>1571.7999999999993</v>
      </c>
      <c r="S6272" s="11">
        <f t="shared" ref="S6272:S6332" si="1259">O6272-P6272</f>
        <v>41137.600000000006</v>
      </c>
      <c r="T6272" s="11">
        <f t="shared" ref="T6272:T6302" si="1260">SUM(L6272:M6272,V6272)</f>
        <v>41137.600000000006</v>
      </c>
      <c r="U6272" s="11">
        <f t="shared" ref="U6272:U6302" si="1261">S6272-S6271</f>
        <v>-6698.4999999999927</v>
      </c>
      <c r="V6272" s="11">
        <f t="shared" ref="V6272:V6302" si="1262">SUM(F6272:K6272)-P6272</f>
        <v>38989.600000000006</v>
      </c>
      <c r="W6272" s="12">
        <f t="shared" ref="W6272:W6302" si="1263">V6272/S6272</f>
        <v>0.94778499474932909</v>
      </c>
      <c r="X6272" s="11">
        <f t="shared" ref="X6272:X6302" si="1264">SUM(L6272:M6272)</f>
        <v>2148</v>
      </c>
      <c r="Y6272" s="12">
        <f t="shared" ref="Y6272:Y6302" si="1265">X6272/S6272</f>
        <v>5.2215005250670909E-2</v>
      </c>
      <c r="AA6272" s="9">
        <f>INTERCEPT(T6272:T6302,E6272:E6302)</f>
        <v>23789.565135193952</v>
      </c>
      <c r="AB6272" s="9">
        <f>SLOPE(T6272:T6302,E6272:E6302)</f>
        <v>2167.0243811544533</v>
      </c>
      <c r="AC6272" s="12">
        <f>RSQ(T6272:T6302,E6272:E6302)</f>
        <v>0.86403503404416104</v>
      </c>
      <c r="AD6272" s="9">
        <f>AA6272+(AB6272*55)</f>
        <v>142975.90609868889</v>
      </c>
      <c r="AE6272" s="10">
        <f>SUM(E6272:E6302)</f>
        <v>233</v>
      </c>
      <c r="AG6272" s="61"/>
      <c r="AH6272" s="61"/>
      <c r="AI6272" s="61"/>
      <c r="AJ6272" s="61"/>
      <c r="AL6272" s="60"/>
    </row>
    <row r="6273" spans="1:38">
      <c r="A6273" s="1">
        <v>40970</v>
      </c>
      <c r="B6273" s="7" t="s">
        <v>59</v>
      </c>
      <c r="C6273" s="8" t="str">
        <f t="shared" si="1258"/>
        <v>Fri</v>
      </c>
      <c r="E6273" s="10">
        <v>15</v>
      </c>
      <c r="F6273" s="11">
        <v>27595.4</v>
      </c>
      <c r="G6273" s="60">
        <v>8864.4</v>
      </c>
      <c r="H6273" s="61">
        <v>9515.2000000000007</v>
      </c>
      <c r="I6273" s="60">
        <v>744.5</v>
      </c>
      <c r="J6273" s="60"/>
      <c r="K6273" s="11">
        <v>2477.1</v>
      </c>
      <c r="L6273" s="20">
        <v>1412</v>
      </c>
      <c r="M6273" s="20">
        <v>1364</v>
      </c>
      <c r="O6273" s="11">
        <f t="shared" si="1249"/>
        <v>51972.6</v>
      </c>
      <c r="P6273" s="11">
        <v>0</v>
      </c>
      <c r="Q6273" s="11">
        <f t="shared" si="1256"/>
        <v>2477.1</v>
      </c>
      <c r="S6273" s="11">
        <f t="shared" si="1259"/>
        <v>51972.6</v>
      </c>
      <c r="T6273" s="11">
        <f t="shared" si="1260"/>
        <v>51972.6</v>
      </c>
      <c r="U6273" s="11">
        <f t="shared" si="1261"/>
        <v>10834.999999999993</v>
      </c>
      <c r="V6273" s="11">
        <f t="shared" si="1262"/>
        <v>49196.6</v>
      </c>
      <c r="W6273" s="12">
        <f t="shared" si="1263"/>
        <v>0.94658724019964369</v>
      </c>
      <c r="X6273" s="11">
        <f t="shared" si="1264"/>
        <v>2776</v>
      </c>
      <c r="Y6273" s="12">
        <f t="shared" si="1265"/>
        <v>5.3412759800356341E-2</v>
      </c>
      <c r="AG6273" s="61"/>
      <c r="AH6273" s="61"/>
      <c r="AI6273" s="61"/>
      <c r="AJ6273" s="61"/>
      <c r="AL6273" s="60"/>
    </row>
    <row r="6274" spans="1:38">
      <c r="A6274" s="1">
        <v>40971</v>
      </c>
      <c r="B6274" s="7" t="s">
        <v>59</v>
      </c>
      <c r="C6274" s="8" t="str">
        <f t="shared" si="1258"/>
        <v>Sat</v>
      </c>
      <c r="E6274" s="10">
        <v>10</v>
      </c>
      <c r="F6274" s="11">
        <v>26790.799999999999</v>
      </c>
      <c r="G6274" s="60">
        <v>7941.9</v>
      </c>
      <c r="H6274" s="61">
        <v>8890.1</v>
      </c>
      <c r="I6274" s="60">
        <v>854.3</v>
      </c>
      <c r="J6274" s="60"/>
      <c r="K6274" s="11">
        <v>2429.5</v>
      </c>
      <c r="L6274" s="20">
        <v>1422</v>
      </c>
      <c r="M6274" s="20">
        <v>1282</v>
      </c>
      <c r="O6274" s="11">
        <f t="shared" si="1249"/>
        <v>49610.6</v>
      </c>
      <c r="P6274" s="11">
        <v>0</v>
      </c>
      <c r="Q6274" s="11">
        <f t="shared" si="1256"/>
        <v>2429.5</v>
      </c>
      <c r="S6274" s="11">
        <f t="shared" si="1259"/>
        <v>49610.6</v>
      </c>
      <c r="T6274" s="11">
        <f t="shared" si="1260"/>
        <v>49610.6</v>
      </c>
      <c r="U6274" s="11">
        <f t="shared" si="1261"/>
        <v>-2362</v>
      </c>
      <c r="V6274" s="11">
        <f t="shared" si="1262"/>
        <v>46906.6</v>
      </c>
      <c r="W6274" s="12">
        <f t="shared" si="1263"/>
        <v>0.94549551910277241</v>
      </c>
      <c r="X6274" s="11">
        <f t="shared" si="1264"/>
        <v>2704</v>
      </c>
      <c r="Y6274" s="12">
        <f t="shared" si="1265"/>
        <v>5.4504480897227613E-2</v>
      </c>
      <c r="AG6274" s="61"/>
      <c r="AH6274" s="61"/>
      <c r="AI6274" s="61"/>
      <c r="AJ6274" s="61"/>
      <c r="AL6274" s="60"/>
    </row>
    <row r="6275" spans="1:38">
      <c r="A6275" s="1">
        <v>40972</v>
      </c>
      <c r="B6275" s="7" t="s">
        <v>59</v>
      </c>
      <c r="C6275" s="8" t="str">
        <f t="shared" si="1258"/>
        <v>Sun</v>
      </c>
      <c r="E6275" s="10">
        <v>20</v>
      </c>
      <c r="F6275" s="11">
        <v>38955.100000000006</v>
      </c>
      <c r="G6275" s="60">
        <v>12995.3</v>
      </c>
      <c r="H6275" s="61">
        <v>13309.4</v>
      </c>
      <c r="I6275" s="60">
        <v>1966.3</v>
      </c>
      <c r="J6275" s="60"/>
      <c r="K6275" s="11">
        <v>5129.5</v>
      </c>
      <c r="L6275" s="20">
        <v>7000</v>
      </c>
      <c r="M6275" s="20">
        <v>1248</v>
      </c>
      <c r="O6275" s="11">
        <f t="shared" si="1249"/>
        <v>80603.600000000006</v>
      </c>
      <c r="P6275" s="11">
        <v>0</v>
      </c>
      <c r="Q6275" s="11">
        <f t="shared" si="1256"/>
        <v>5129.5</v>
      </c>
      <c r="S6275" s="11">
        <f t="shared" si="1259"/>
        <v>80603.600000000006</v>
      </c>
      <c r="T6275" s="11">
        <f t="shared" si="1260"/>
        <v>80603.600000000006</v>
      </c>
      <c r="U6275" s="11">
        <f t="shared" si="1261"/>
        <v>30993.000000000007</v>
      </c>
      <c r="V6275" s="11">
        <f t="shared" si="1262"/>
        <v>72355.600000000006</v>
      </c>
      <c r="W6275" s="12">
        <f t="shared" si="1263"/>
        <v>0.89767206427504476</v>
      </c>
      <c r="X6275" s="11">
        <f t="shared" si="1264"/>
        <v>8248</v>
      </c>
      <c r="Y6275" s="12">
        <f t="shared" si="1265"/>
        <v>0.1023279357249552</v>
      </c>
      <c r="AG6275" s="61"/>
      <c r="AH6275" s="61"/>
      <c r="AI6275" s="61"/>
      <c r="AJ6275" s="61"/>
      <c r="AL6275" s="60"/>
    </row>
    <row r="6276" spans="1:38">
      <c r="A6276" s="1">
        <v>40973</v>
      </c>
      <c r="B6276" s="7" t="s">
        <v>59</v>
      </c>
      <c r="C6276" s="8" t="str">
        <f t="shared" si="1258"/>
        <v>Mon</v>
      </c>
      <c r="E6276" s="10">
        <v>29</v>
      </c>
      <c r="F6276" s="11">
        <v>48259.700000000004</v>
      </c>
      <c r="G6276" s="60">
        <v>16273.1</v>
      </c>
      <c r="H6276" s="61">
        <v>16359.8</v>
      </c>
      <c r="I6276" s="60">
        <v>3332.2</v>
      </c>
      <c r="J6276" s="60">
        <v>48.3</v>
      </c>
      <c r="K6276" s="11">
        <v>9839.7000000000007</v>
      </c>
      <c r="L6276" s="20">
        <v>12397</v>
      </c>
      <c r="M6276" s="20">
        <v>1337</v>
      </c>
      <c r="O6276" s="11">
        <f t="shared" si="1249"/>
        <v>107846.8</v>
      </c>
      <c r="P6276" s="11">
        <v>0</v>
      </c>
      <c r="Q6276" s="11">
        <f t="shared" si="1256"/>
        <v>9839.7000000000007</v>
      </c>
      <c r="S6276" s="11">
        <f t="shared" si="1259"/>
        <v>107846.8</v>
      </c>
      <c r="T6276" s="11">
        <f t="shared" si="1260"/>
        <v>107846.8</v>
      </c>
      <c r="U6276" s="11">
        <f t="shared" si="1261"/>
        <v>27243.199999999997</v>
      </c>
      <c r="V6276" s="11">
        <f t="shared" si="1262"/>
        <v>94112.8</v>
      </c>
      <c r="W6276" s="12">
        <f t="shared" si="1263"/>
        <v>0.8726526888141326</v>
      </c>
      <c r="X6276" s="11">
        <f t="shared" si="1264"/>
        <v>13734</v>
      </c>
      <c r="Y6276" s="12">
        <f t="shared" si="1265"/>
        <v>0.12734731118586737</v>
      </c>
      <c r="AG6276" s="61"/>
      <c r="AH6276" s="61"/>
      <c r="AI6276" s="61"/>
      <c r="AJ6276" s="61"/>
      <c r="AL6276" s="60"/>
    </row>
    <row r="6277" spans="1:38">
      <c r="A6277" s="1">
        <v>40974</v>
      </c>
      <c r="B6277" s="7" t="s">
        <v>59</v>
      </c>
      <c r="C6277" s="8" t="str">
        <f t="shared" si="1258"/>
        <v>Tue</v>
      </c>
      <c r="E6277" s="10">
        <v>28</v>
      </c>
      <c r="F6277" s="11">
        <v>37697.699999999997</v>
      </c>
      <c r="G6277" s="60">
        <v>13603.1</v>
      </c>
      <c r="H6277" s="61">
        <v>13807.2</v>
      </c>
      <c r="I6277" s="60">
        <v>2160.1</v>
      </c>
      <c r="J6277" s="60"/>
      <c r="K6277" s="11">
        <v>7054.2</v>
      </c>
      <c r="L6277" s="20">
        <v>5370</v>
      </c>
      <c r="M6277" s="20">
        <v>1427</v>
      </c>
      <c r="O6277" s="11">
        <f t="shared" si="1249"/>
        <v>81119.3</v>
      </c>
      <c r="P6277" s="11">
        <v>0</v>
      </c>
      <c r="Q6277" s="11">
        <f t="shared" si="1256"/>
        <v>7054.2</v>
      </c>
      <c r="S6277" s="11">
        <f t="shared" si="1259"/>
        <v>81119.3</v>
      </c>
      <c r="T6277" s="11">
        <f t="shared" si="1260"/>
        <v>81119.3</v>
      </c>
      <c r="U6277" s="11">
        <f t="shared" si="1261"/>
        <v>-26727.5</v>
      </c>
      <c r="V6277" s="11">
        <f t="shared" si="1262"/>
        <v>74322.3</v>
      </c>
      <c r="W6277" s="12">
        <f t="shared" si="1263"/>
        <v>0.91620982922683014</v>
      </c>
      <c r="X6277" s="11">
        <f t="shared" si="1264"/>
        <v>6797</v>
      </c>
      <c r="Y6277" s="12">
        <f t="shared" si="1265"/>
        <v>8.3790170773169886E-2</v>
      </c>
      <c r="AG6277" s="61"/>
      <c r="AH6277" s="61"/>
      <c r="AI6277" s="61"/>
      <c r="AJ6277" s="61"/>
      <c r="AL6277" s="60"/>
    </row>
    <row r="6278" spans="1:38">
      <c r="A6278" s="1">
        <v>40975</v>
      </c>
      <c r="B6278" s="7" t="s">
        <v>59</v>
      </c>
      <c r="C6278" s="8" t="str">
        <f t="shared" si="1258"/>
        <v>Wed</v>
      </c>
      <c r="E6278" s="10">
        <v>13</v>
      </c>
      <c r="F6278" s="11">
        <v>22732.1</v>
      </c>
      <c r="G6278" s="60">
        <v>7405</v>
      </c>
      <c r="H6278" s="61">
        <v>8583.7999999999993</v>
      </c>
      <c r="I6278" s="60">
        <v>756.8</v>
      </c>
      <c r="J6278" s="60"/>
      <c r="K6278" s="11">
        <v>3166.9</v>
      </c>
      <c r="L6278" s="20">
        <v>293</v>
      </c>
      <c r="M6278" s="20">
        <v>1430</v>
      </c>
      <c r="O6278" s="11">
        <f t="shared" si="1249"/>
        <v>44367.6</v>
      </c>
      <c r="P6278" s="11">
        <v>0</v>
      </c>
      <c r="Q6278" s="11">
        <f t="shared" si="1256"/>
        <v>3166.9</v>
      </c>
      <c r="S6278" s="11">
        <f t="shared" si="1259"/>
        <v>44367.6</v>
      </c>
      <c r="T6278" s="11">
        <f t="shared" si="1260"/>
        <v>44367.6</v>
      </c>
      <c r="U6278" s="11">
        <f t="shared" si="1261"/>
        <v>-36751.700000000004</v>
      </c>
      <c r="V6278" s="11">
        <f t="shared" si="1262"/>
        <v>42644.6</v>
      </c>
      <c r="W6278" s="12">
        <f t="shared" si="1263"/>
        <v>0.96116535489861976</v>
      </c>
      <c r="X6278" s="11">
        <f t="shared" si="1264"/>
        <v>1723</v>
      </c>
      <c r="Y6278" s="12">
        <f t="shared" si="1265"/>
        <v>3.8834645101380287E-2</v>
      </c>
      <c r="AG6278" s="61"/>
      <c r="AH6278" s="61"/>
      <c r="AI6278" s="61"/>
      <c r="AJ6278" s="61"/>
      <c r="AL6278" s="60"/>
    </row>
    <row r="6279" spans="1:38">
      <c r="A6279" s="1">
        <v>40976</v>
      </c>
      <c r="B6279" s="7" t="s">
        <v>59</v>
      </c>
      <c r="C6279" s="8" t="str">
        <f t="shared" si="1258"/>
        <v>Thur</v>
      </c>
      <c r="E6279" s="10">
        <v>2</v>
      </c>
      <c r="F6279" s="11">
        <v>18677.099999999999</v>
      </c>
      <c r="G6279" s="60">
        <v>4485</v>
      </c>
      <c r="H6279" s="61">
        <v>6156.1</v>
      </c>
      <c r="I6279" s="60">
        <v>743.1</v>
      </c>
      <c r="J6279" s="60"/>
      <c r="K6279" s="11">
        <v>1915.6</v>
      </c>
      <c r="L6279" s="20">
        <v>175</v>
      </c>
      <c r="M6279" s="20">
        <v>1309</v>
      </c>
      <c r="O6279" s="11">
        <f t="shared" si="1249"/>
        <v>33460.899999999994</v>
      </c>
      <c r="P6279" s="11">
        <v>0</v>
      </c>
      <c r="Q6279" s="11">
        <f t="shared" si="1256"/>
        <v>1915.6</v>
      </c>
      <c r="S6279" s="11">
        <f t="shared" si="1259"/>
        <v>33460.899999999994</v>
      </c>
      <c r="T6279" s="11">
        <f t="shared" si="1260"/>
        <v>33460.899999999994</v>
      </c>
      <c r="U6279" s="11">
        <f t="shared" si="1261"/>
        <v>-10906.700000000004</v>
      </c>
      <c r="V6279" s="11">
        <f t="shared" si="1262"/>
        <v>31976.899999999994</v>
      </c>
      <c r="W6279" s="12">
        <f t="shared" si="1263"/>
        <v>0.95564972848907226</v>
      </c>
      <c r="X6279" s="11">
        <f t="shared" si="1264"/>
        <v>1484</v>
      </c>
      <c r="Y6279" s="12">
        <f t="shared" si="1265"/>
        <v>4.4350271510927686E-2</v>
      </c>
      <c r="AG6279" s="61"/>
      <c r="AH6279" s="61"/>
      <c r="AI6279" s="61"/>
      <c r="AJ6279" s="61"/>
      <c r="AL6279" s="60"/>
    </row>
    <row r="6280" spans="1:38">
      <c r="A6280" s="1">
        <v>40977</v>
      </c>
      <c r="B6280" s="7" t="s">
        <v>59</v>
      </c>
      <c r="C6280" s="8" t="str">
        <f t="shared" si="1258"/>
        <v>Fri</v>
      </c>
      <c r="E6280" s="10">
        <v>13</v>
      </c>
      <c r="F6280" s="11">
        <v>30294.400000000001</v>
      </c>
      <c r="G6280" s="60">
        <v>9849.7000000000007</v>
      </c>
      <c r="H6280" s="61">
        <v>10605.2</v>
      </c>
      <c r="I6280" s="60">
        <v>1095.9000000000001</v>
      </c>
      <c r="J6280" s="60"/>
      <c r="K6280" s="11">
        <v>3578.3</v>
      </c>
      <c r="L6280" s="20">
        <v>3053</v>
      </c>
      <c r="M6280" s="20">
        <v>1345</v>
      </c>
      <c r="O6280" s="11">
        <f t="shared" si="1249"/>
        <v>59821.500000000007</v>
      </c>
      <c r="P6280" s="11">
        <v>0</v>
      </c>
      <c r="Q6280" s="11">
        <f t="shared" si="1256"/>
        <v>3578.3</v>
      </c>
      <c r="S6280" s="11">
        <f t="shared" si="1259"/>
        <v>59821.500000000007</v>
      </c>
      <c r="T6280" s="11">
        <f t="shared" si="1260"/>
        <v>59821.500000000007</v>
      </c>
      <c r="U6280" s="11">
        <f t="shared" si="1261"/>
        <v>26360.600000000013</v>
      </c>
      <c r="V6280" s="11">
        <f t="shared" si="1262"/>
        <v>55423.500000000007</v>
      </c>
      <c r="W6280" s="12">
        <f t="shared" si="1263"/>
        <v>0.92648128181339484</v>
      </c>
      <c r="X6280" s="11">
        <f t="shared" si="1264"/>
        <v>4398</v>
      </c>
      <c r="Y6280" s="12">
        <f t="shared" si="1265"/>
        <v>7.3518718186605145E-2</v>
      </c>
      <c r="AG6280" s="61"/>
      <c r="AH6280" s="61"/>
      <c r="AI6280" s="61"/>
      <c r="AJ6280" s="61"/>
      <c r="AL6280" s="60"/>
    </row>
    <row r="6281" spans="1:38">
      <c r="A6281" s="1">
        <v>40978</v>
      </c>
      <c r="B6281" s="7" t="s">
        <v>59</v>
      </c>
      <c r="C6281" s="8" t="str">
        <f t="shared" si="1258"/>
        <v>Sat</v>
      </c>
      <c r="E6281" s="10">
        <v>22</v>
      </c>
      <c r="F6281" s="11">
        <v>33443.299999999996</v>
      </c>
      <c r="G6281" s="60">
        <v>9838.1</v>
      </c>
      <c r="H6281" s="61">
        <v>10979.3</v>
      </c>
      <c r="I6281" s="60">
        <v>1567</v>
      </c>
      <c r="J6281" s="60">
        <v>0.1</v>
      </c>
      <c r="K6281" s="11">
        <v>4478.2</v>
      </c>
      <c r="L6281" s="20">
        <v>4461</v>
      </c>
      <c r="M6281" s="20">
        <v>1349</v>
      </c>
      <c r="O6281" s="11">
        <f t="shared" si="1249"/>
        <v>66116</v>
      </c>
      <c r="P6281" s="11">
        <v>0</v>
      </c>
      <c r="Q6281" s="11">
        <f t="shared" si="1256"/>
        <v>4478.2</v>
      </c>
      <c r="S6281" s="11">
        <f t="shared" si="1259"/>
        <v>66116</v>
      </c>
      <c r="T6281" s="11">
        <f t="shared" si="1260"/>
        <v>66116</v>
      </c>
      <c r="U6281" s="11">
        <f t="shared" si="1261"/>
        <v>6294.4999999999927</v>
      </c>
      <c r="V6281" s="11">
        <f t="shared" si="1262"/>
        <v>60305.999999999993</v>
      </c>
      <c r="W6281" s="12">
        <f t="shared" si="1263"/>
        <v>0.91212414544134546</v>
      </c>
      <c r="X6281" s="11">
        <f t="shared" si="1264"/>
        <v>5810</v>
      </c>
      <c r="Y6281" s="12">
        <f t="shared" si="1265"/>
        <v>8.7875854558654487E-2</v>
      </c>
      <c r="AG6281" s="61"/>
      <c r="AH6281" s="61"/>
      <c r="AI6281" s="61"/>
      <c r="AJ6281" s="61"/>
      <c r="AL6281" s="60"/>
    </row>
    <row r="6282" spans="1:38">
      <c r="A6282" s="1">
        <v>40979</v>
      </c>
      <c r="B6282" s="7" t="s">
        <v>59</v>
      </c>
      <c r="C6282" s="8" t="str">
        <f t="shared" si="1258"/>
        <v>Sun</v>
      </c>
      <c r="E6282" s="10">
        <v>18</v>
      </c>
      <c r="F6282" s="11">
        <v>27705.5</v>
      </c>
      <c r="G6282" s="60">
        <v>8475.2000000000007</v>
      </c>
      <c r="H6282" s="61">
        <v>9470.2000000000007</v>
      </c>
      <c r="I6282" s="60">
        <v>982.1</v>
      </c>
      <c r="J6282" s="60"/>
      <c r="K6282" s="11">
        <v>3555.9</v>
      </c>
      <c r="L6282" s="20">
        <v>1715</v>
      </c>
      <c r="M6282" s="20">
        <v>1409</v>
      </c>
      <c r="O6282" s="11">
        <f t="shared" ref="O6282:O6345" si="1266">SUM(F6282:M6282)</f>
        <v>53312.899999999994</v>
      </c>
      <c r="P6282" s="11">
        <v>0</v>
      </c>
      <c r="Q6282" s="11">
        <f t="shared" si="1256"/>
        <v>3555.9</v>
      </c>
      <c r="S6282" s="11">
        <f t="shared" si="1259"/>
        <v>53312.899999999994</v>
      </c>
      <c r="T6282" s="11">
        <f t="shared" si="1260"/>
        <v>53312.899999999994</v>
      </c>
      <c r="U6282" s="11">
        <f t="shared" si="1261"/>
        <v>-12803.100000000006</v>
      </c>
      <c r="V6282" s="11">
        <f t="shared" si="1262"/>
        <v>50188.899999999994</v>
      </c>
      <c r="W6282" s="12">
        <f t="shared" si="1263"/>
        <v>0.94140254985191196</v>
      </c>
      <c r="X6282" s="11">
        <f t="shared" si="1264"/>
        <v>3124</v>
      </c>
      <c r="Y6282" s="12">
        <f t="shared" si="1265"/>
        <v>5.8597450148087996E-2</v>
      </c>
      <c r="AG6282" s="61"/>
      <c r="AH6282" s="61"/>
      <c r="AI6282" s="61"/>
      <c r="AJ6282" s="61"/>
      <c r="AL6282" s="60"/>
    </row>
    <row r="6283" spans="1:38">
      <c r="A6283" s="1">
        <v>40980</v>
      </c>
      <c r="B6283" s="7" t="s">
        <v>59</v>
      </c>
      <c r="C6283" s="8" t="str">
        <f t="shared" si="1258"/>
        <v>Mon</v>
      </c>
      <c r="E6283" s="10">
        <v>8</v>
      </c>
      <c r="F6283" s="11">
        <v>18817.5</v>
      </c>
      <c r="G6283" s="60">
        <v>4206.6000000000004</v>
      </c>
      <c r="H6283" s="61">
        <v>7108</v>
      </c>
      <c r="I6283" s="60">
        <v>744.1</v>
      </c>
      <c r="J6283" s="60"/>
      <c r="K6283" s="11">
        <v>1658.2</v>
      </c>
      <c r="L6283" s="20">
        <v>7</v>
      </c>
      <c r="M6283" s="20">
        <v>205</v>
      </c>
      <c r="O6283" s="11">
        <f t="shared" si="1266"/>
        <v>32746.399999999998</v>
      </c>
      <c r="P6283" s="11">
        <v>0</v>
      </c>
      <c r="Q6283" s="11">
        <f t="shared" si="1256"/>
        <v>1658.2</v>
      </c>
      <c r="S6283" s="11">
        <f t="shared" si="1259"/>
        <v>32746.399999999998</v>
      </c>
      <c r="T6283" s="11">
        <f t="shared" si="1260"/>
        <v>32746.399999999998</v>
      </c>
      <c r="U6283" s="11">
        <f t="shared" si="1261"/>
        <v>-20566.499999999996</v>
      </c>
      <c r="V6283" s="11">
        <f t="shared" si="1262"/>
        <v>32534.399999999998</v>
      </c>
      <c r="W6283" s="12">
        <f t="shared" si="1263"/>
        <v>0.99352600591210027</v>
      </c>
      <c r="X6283" s="11">
        <f t="shared" si="1264"/>
        <v>212</v>
      </c>
      <c r="Y6283" s="12">
        <f t="shared" si="1265"/>
        <v>6.473994087899739E-3</v>
      </c>
      <c r="AG6283" s="61"/>
      <c r="AH6283" s="61"/>
      <c r="AI6283" s="61"/>
      <c r="AJ6283" s="61"/>
      <c r="AL6283" s="60"/>
    </row>
    <row r="6284" spans="1:38">
      <c r="A6284" s="1">
        <v>40981</v>
      </c>
      <c r="B6284" s="7" t="s">
        <v>59</v>
      </c>
      <c r="C6284" s="8" t="str">
        <f t="shared" si="1258"/>
        <v>Tue</v>
      </c>
      <c r="E6284" s="10">
        <v>0</v>
      </c>
      <c r="F6284" s="11">
        <v>12373.5</v>
      </c>
      <c r="G6284" s="60">
        <v>5806.3</v>
      </c>
      <c r="H6284" s="61">
        <v>8670.2000000000007</v>
      </c>
      <c r="I6284" s="60">
        <v>685.1</v>
      </c>
      <c r="J6284" s="60"/>
      <c r="K6284" s="11">
        <v>14.1</v>
      </c>
      <c r="L6284" s="20">
        <v>0</v>
      </c>
      <c r="M6284" s="20">
        <v>0</v>
      </c>
      <c r="O6284" s="11">
        <f t="shared" si="1266"/>
        <v>27549.199999999997</v>
      </c>
      <c r="P6284" s="11">
        <v>0</v>
      </c>
      <c r="Q6284" s="11">
        <f t="shared" si="1256"/>
        <v>14.1</v>
      </c>
      <c r="S6284" s="11">
        <f t="shared" si="1259"/>
        <v>27549.199999999997</v>
      </c>
      <c r="T6284" s="11">
        <f t="shared" si="1260"/>
        <v>27549.199999999997</v>
      </c>
      <c r="U6284" s="11">
        <f t="shared" si="1261"/>
        <v>-5197.2000000000007</v>
      </c>
      <c r="V6284" s="11">
        <f t="shared" si="1262"/>
        <v>27549.199999999997</v>
      </c>
      <c r="W6284" s="12">
        <f t="shared" si="1263"/>
        <v>1</v>
      </c>
      <c r="X6284" s="11">
        <f t="shared" si="1264"/>
        <v>0</v>
      </c>
      <c r="Y6284" s="12">
        <f t="shared" si="1265"/>
        <v>0</v>
      </c>
      <c r="AG6284" s="61"/>
      <c r="AH6284" s="61"/>
      <c r="AI6284" s="61"/>
      <c r="AJ6284" s="61"/>
      <c r="AL6284" s="60"/>
    </row>
    <row r="6285" spans="1:38">
      <c r="A6285" s="1">
        <v>40982</v>
      </c>
      <c r="B6285" s="7" t="s">
        <v>59</v>
      </c>
      <c r="C6285" s="8" t="str">
        <f t="shared" si="1258"/>
        <v>Wed</v>
      </c>
      <c r="E6285" s="10">
        <v>0</v>
      </c>
      <c r="F6285" s="11">
        <v>11724.300000000001</v>
      </c>
      <c r="G6285" s="60">
        <v>5639.5</v>
      </c>
      <c r="H6285" s="61">
        <v>8530.4</v>
      </c>
      <c r="I6285" s="60">
        <v>674.1</v>
      </c>
      <c r="J6285" s="60"/>
      <c r="L6285" s="20">
        <v>0</v>
      </c>
      <c r="M6285" s="20">
        <v>0</v>
      </c>
      <c r="O6285" s="11">
        <f t="shared" si="1266"/>
        <v>26568.300000000003</v>
      </c>
      <c r="P6285" s="11">
        <v>0</v>
      </c>
      <c r="Q6285" s="11">
        <f t="shared" si="1256"/>
        <v>0</v>
      </c>
      <c r="S6285" s="11">
        <f t="shared" si="1259"/>
        <v>26568.300000000003</v>
      </c>
      <c r="T6285" s="11">
        <f t="shared" si="1260"/>
        <v>26568.300000000003</v>
      </c>
      <c r="U6285" s="11">
        <f t="shared" si="1261"/>
        <v>-980.89999999999418</v>
      </c>
      <c r="V6285" s="11">
        <f t="shared" si="1262"/>
        <v>26568.300000000003</v>
      </c>
      <c r="W6285" s="12">
        <f t="shared" si="1263"/>
        <v>1</v>
      </c>
      <c r="X6285" s="11">
        <f t="shared" si="1264"/>
        <v>0</v>
      </c>
      <c r="Y6285" s="12">
        <f t="shared" si="1265"/>
        <v>0</v>
      </c>
      <c r="AG6285" s="61"/>
      <c r="AH6285" s="61"/>
      <c r="AI6285" s="61"/>
      <c r="AJ6285" s="61"/>
      <c r="AL6285" s="60"/>
    </row>
    <row r="6286" spans="1:38">
      <c r="A6286" s="1">
        <v>40983</v>
      </c>
      <c r="B6286" s="7" t="s">
        <v>59</v>
      </c>
      <c r="C6286" s="8" t="str">
        <f t="shared" si="1258"/>
        <v>Thur</v>
      </c>
      <c r="E6286" s="10">
        <v>0</v>
      </c>
      <c r="F6286" s="11">
        <v>11648</v>
      </c>
      <c r="G6286" s="60">
        <v>5600.1</v>
      </c>
      <c r="H6286" s="61">
        <v>7685.9</v>
      </c>
      <c r="I6286" s="60">
        <v>680</v>
      </c>
      <c r="J6286" s="60"/>
      <c r="L6286" s="20">
        <v>0</v>
      </c>
      <c r="M6286" s="20">
        <v>0</v>
      </c>
      <c r="O6286" s="11">
        <f t="shared" si="1266"/>
        <v>25614</v>
      </c>
      <c r="P6286" s="11">
        <v>0</v>
      </c>
      <c r="Q6286" s="11">
        <f t="shared" si="1256"/>
        <v>0</v>
      </c>
      <c r="S6286" s="11">
        <f t="shared" si="1259"/>
        <v>25614</v>
      </c>
      <c r="T6286" s="11">
        <f t="shared" si="1260"/>
        <v>25614</v>
      </c>
      <c r="U6286" s="11">
        <f t="shared" si="1261"/>
        <v>-954.30000000000291</v>
      </c>
      <c r="V6286" s="11">
        <f t="shared" si="1262"/>
        <v>25614</v>
      </c>
      <c r="W6286" s="12">
        <f t="shared" si="1263"/>
        <v>1</v>
      </c>
      <c r="X6286" s="11">
        <f t="shared" si="1264"/>
        <v>0</v>
      </c>
      <c r="Y6286" s="12">
        <f t="shared" si="1265"/>
        <v>0</v>
      </c>
      <c r="AG6286" s="61"/>
      <c r="AH6286" s="61"/>
      <c r="AI6286" s="61"/>
      <c r="AJ6286" s="61"/>
      <c r="AL6286" s="60"/>
    </row>
    <row r="6287" spans="1:38">
      <c r="A6287" s="1">
        <v>40984</v>
      </c>
      <c r="B6287" s="7" t="s">
        <v>59</v>
      </c>
      <c r="C6287" s="8" t="str">
        <f t="shared" si="1258"/>
        <v>Fri</v>
      </c>
      <c r="E6287" s="10">
        <v>0</v>
      </c>
      <c r="F6287" s="11">
        <v>11654.800000000001</v>
      </c>
      <c r="G6287" s="60">
        <v>5213.7</v>
      </c>
      <c r="H6287" s="61">
        <v>7274.6</v>
      </c>
      <c r="I6287" s="60">
        <v>743.5</v>
      </c>
      <c r="J6287" s="60"/>
      <c r="L6287" s="20">
        <v>0</v>
      </c>
      <c r="M6287" s="20">
        <v>0</v>
      </c>
      <c r="O6287" s="11">
        <f t="shared" si="1266"/>
        <v>24886.6</v>
      </c>
      <c r="P6287" s="11">
        <v>0</v>
      </c>
      <c r="Q6287" s="11">
        <f t="shared" si="1256"/>
        <v>0</v>
      </c>
      <c r="S6287" s="11">
        <f t="shared" si="1259"/>
        <v>24886.6</v>
      </c>
      <c r="T6287" s="11">
        <f t="shared" si="1260"/>
        <v>24886.6</v>
      </c>
      <c r="U6287" s="11">
        <f t="shared" si="1261"/>
        <v>-727.40000000000146</v>
      </c>
      <c r="V6287" s="11">
        <f t="shared" si="1262"/>
        <v>24886.6</v>
      </c>
      <c r="W6287" s="12">
        <f t="shared" si="1263"/>
        <v>1</v>
      </c>
      <c r="X6287" s="11">
        <f t="shared" si="1264"/>
        <v>0</v>
      </c>
      <c r="Y6287" s="12">
        <f t="shared" si="1265"/>
        <v>0</v>
      </c>
      <c r="AG6287" s="61"/>
      <c r="AH6287" s="61"/>
      <c r="AI6287" s="61"/>
      <c r="AJ6287" s="61"/>
      <c r="AL6287" s="60"/>
    </row>
    <row r="6288" spans="1:38">
      <c r="A6288" s="1">
        <v>40985</v>
      </c>
      <c r="B6288" s="7" t="s">
        <v>59</v>
      </c>
      <c r="C6288" s="8" t="str">
        <f t="shared" si="1258"/>
        <v>Sat</v>
      </c>
      <c r="E6288" s="10">
        <v>0</v>
      </c>
      <c r="F6288" s="11">
        <v>11489</v>
      </c>
      <c r="G6288" s="60">
        <v>5099.7</v>
      </c>
      <c r="H6288" s="61">
        <v>6803.5</v>
      </c>
      <c r="I6288" s="60">
        <v>748.1</v>
      </c>
      <c r="J6288" s="60"/>
      <c r="L6288" s="20">
        <v>0</v>
      </c>
      <c r="M6288" s="20">
        <v>0</v>
      </c>
      <c r="O6288" s="11">
        <f t="shared" si="1266"/>
        <v>24140.3</v>
      </c>
      <c r="P6288" s="11">
        <v>0</v>
      </c>
      <c r="Q6288" s="11">
        <f t="shared" si="1256"/>
        <v>0</v>
      </c>
      <c r="S6288" s="11">
        <f t="shared" si="1259"/>
        <v>24140.3</v>
      </c>
      <c r="T6288" s="11">
        <f t="shared" si="1260"/>
        <v>24140.3</v>
      </c>
      <c r="U6288" s="11">
        <f t="shared" si="1261"/>
        <v>-746.29999999999927</v>
      </c>
      <c r="V6288" s="11">
        <f t="shared" si="1262"/>
        <v>24140.3</v>
      </c>
      <c r="W6288" s="12">
        <f t="shared" si="1263"/>
        <v>1</v>
      </c>
      <c r="X6288" s="11">
        <f t="shared" si="1264"/>
        <v>0</v>
      </c>
      <c r="Y6288" s="12">
        <f t="shared" si="1265"/>
        <v>0</v>
      </c>
      <c r="AG6288" s="61"/>
      <c r="AH6288" s="61"/>
      <c r="AI6288" s="61"/>
      <c r="AJ6288" s="61"/>
      <c r="AL6288" s="60"/>
    </row>
    <row r="6289" spans="1:38">
      <c r="A6289" s="1">
        <v>40986</v>
      </c>
      <c r="B6289" s="7" t="s">
        <v>59</v>
      </c>
      <c r="C6289" s="8" t="str">
        <f t="shared" si="1258"/>
        <v>Sun</v>
      </c>
      <c r="E6289" s="10">
        <v>2</v>
      </c>
      <c r="F6289" s="11">
        <v>12525.6</v>
      </c>
      <c r="G6289" s="60">
        <v>5628.1</v>
      </c>
      <c r="H6289" s="61">
        <v>7576.2</v>
      </c>
      <c r="I6289" s="60">
        <v>740</v>
      </c>
      <c r="J6289" s="60"/>
      <c r="L6289" s="20">
        <v>0</v>
      </c>
      <c r="M6289" s="20">
        <v>0</v>
      </c>
      <c r="O6289" s="11">
        <f t="shared" si="1266"/>
        <v>26469.9</v>
      </c>
      <c r="P6289" s="11">
        <v>0</v>
      </c>
      <c r="Q6289" s="11">
        <f t="shared" si="1256"/>
        <v>0</v>
      </c>
      <c r="S6289" s="11">
        <f t="shared" si="1259"/>
        <v>26469.9</v>
      </c>
      <c r="T6289" s="11">
        <f t="shared" si="1260"/>
        <v>26469.9</v>
      </c>
      <c r="U6289" s="11">
        <f t="shared" si="1261"/>
        <v>2329.6000000000022</v>
      </c>
      <c r="V6289" s="11">
        <f t="shared" si="1262"/>
        <v>26469.9</v>
      </c>
      <c r="W6289" s="12">
        <f t="shared" si="1263"/>
        <v>1</v>
      </c>
      <c r="X6289" s="11">
        <f t="shared" si="1264"/>
        <v>0</v>
      </c>
      <c r="Y6289" s="12">
        <f t="shared" si="1265"/>
        <v>0</v>
      </c>
      <c r="AG6289" s="61"/>
      <c r="AH6289" s="61"/>
      <c r="AI6289" s="61"/>
      <c r="AJ6289" s="61"/>
      <c r="AL6289" s="60"/>
    </row>
    <row r="6290" spans="1:38">
      <c r="A6290" s="1">
        <v>40987</v>
      </c>
      <c r="B6290" s="7" t="s">
        <v>59</v>
      </c>
      <c r="C6290" s="8" t="str">
        <f t="shared" si="1258"/>
        <v>Mon</v>
      </c>
      <c r="E6290" s="10">
        <v>0</v>
      </c>
      <c r="F6290" s="11">
        <v>11958.3</v>
      </c>
      <c r="G6290" s="60">
        <v>5632.5</v>
      </c>
      <c r="H6290" s="61">
        <v>7791.9</v>
      </c>
      <c r="I6290" s="60">
        <v>721.8</v>
      </c>
      <c r="J6290" s="60"/>
      <c r="L6290" s="20">
        <v>0</v>
      </c>
      <c r="M6290" s="20">
        <v>0</v>
      </c>
      <c r="O6290" s="11">
        <f t="shared" si="1266"/>
        <v>26104.499999999996</v>
      </c>
      <c r="P6290" s="11">
        <v>0</v>
      </c>
      <c r="Q6290" s="11">
        <f t="shared" si="1256"/>
        <v>0</v>
      </c>
      <c r="S6290" s="11">
        <f t="shared" si="1259"/>
        <v>26104.499999999996</v>
      </c>
      <c r="T6290" s="11">
        <f t="shared" si="1260"/>
        <v>26104.499999999996</v>
      </c>
      <c r="U6290" s="11">
        <f t="shared" si="1261"/>
        <v>-365.40000000000509</v>
      </c>
      <c r="V6290" s="11">
        <f t="shared" si="1262"/>
        <v>26104.499999999996</v>
      </c>
      <c r="W6290" s="12">
        <f t="shared" si="1263"/>
        <v>1</v>
      </c>
      <c r="X6290" s="11">
        <f t="shared" si="1264"/>
        <v>0</v>
      </c>
      <c r="Y6290" s="12">
        <f t="shared" si="1265"/>
        <v>0</v>
      </c>
      <c r="AG6290" s="61"/>
      <c r="AH6290" s="61"/>
      <c r="AI6290" s="61"/>
      <c r="AJ6290" s="61"/>
      <c r="AL6290" s="60"/>
    </row>
    <row r="6291" spans="1:38">
      <c r="A6291" s="1">
        <v>40988</v>
      </c>
      <c r="B6291" s="7" t="s">
        <v>59</v>
      </c>
      <c r="C6291" s="8" t="str">
        <f t="shared" si="1258"/>
        <v>Tue</v>
      </c>
      <c r="E6291" s="10">
        <v>0</v>
      </c>
      <c r="F6291" s="11">
        <v>12664.2</v>
      </c>
      <c r="G6291" s="60">
        <v>6086.1</v>
      </c>
      <c r="H6291" s="61">
        <v>6157.7</v>
      </c>
      <c r="I6291" s="60">
        <v>714.3</v>
      </c>
      <c r="J6291" s="60"/>
      <c r="L6291" s="20">
        <v>0</v>
      </c>
      <c r="M6291" s="20">
        <v>0</v>
      </c>
      <c r="O6291" s="11">
        <f t="shared" si="1266"/>
        <v>25622.300000000003</v>
      </c>
      <c r="P6291" s="11">
        <v>0</v>
      </c>
      <c r="Q6291" s="11">
        <f t="shared" si="1256"/>
        <v>0</v>
      </c>
      <c r="S6291" s="11">
        <f t="shared" si="1259"/>
        <v>25622.300000000003</v>
      </c>
      <c r="T6291" s="11">
        <f t="shared" si="1260"/>
        <v>25622.300000000003</v>
      </c>
      <c r="U6291" s="11">
        <f t="shared" si="1261"/>
        <v>-482.19999999999345</v>
      </c>
      <c r="V6291" s="11">
        <f t="shared" si="1262"/>
        <v>25622.300000000003</v>
      </c>
      <c r="W6291" s="12">
        <f t="shared" si="1263"/>
        <v>1</v>
      </c>
      <c r="X6291" s="11">
        <f t="shared" si="1264"/>
        <v>0</v>
      </c>
      <c r="Y6291" s="12">
        <f t="shared" si="1265"/>
        <v>0</v>
      </c>
      <c r="AG6291" s="61"/>
      <c r="AH6291" s="61"/>
      <c r="AI6291" s="61"/>
      <c r="AJ6291" s="61"/>
      <c r="AL6291" s="60"/>
    </row>
    <row r="6292" spans="1:38">
      <c r="A6292" s="1">
        <v>40989</v>
      </c>
      <c r="B6292" s="7" t="s">
        <v>59</v>
      </c>
      <c r="C6292" s="8" t="str">
        <f t="shared" si="1258"/>
        <v>Wed</v>
      </c>
      <c r="E6292" s="10">
        <v>0</v>
      </c>
      <c r="F6292" s="11">
        <v>12233.6</v>
      </c>
      <c r="G6292" s="60">
        <v>6014.3</v>
      </c>
      <c r="H6292" s="61">
        <v>6308.7</v>
      </c>
      <c r="I6292" s="60">
        <v>704.2</v>
      </c>
      <c r="J6292" s="60"/>
      <c r="L6292" s="20">
        <v>0</v>
      </c>
      <c r="M6292" s="20">
        <v>0</v>
      </c>
      <c r="O6292" s="11">
        <f t="shared" si="1266"/>
        <v>25260.800000000003</v>
      </c>
      <c r="P6292" s="11">
        <v>0</v>
      </c>
      <c r="Q6292" s="11">
        <f t="shared" si="1256"/>
        <v>0</v>
      </c>
      <c r="S6292" s="11">
        <f t="shared" si="1259"/>
        <v>25260.800000000003</v>
      </c>
      <c r="T6292" s="11">
        <f t="shared" si="1260"/>
        <v>25260.800000000003</v>
      </c>
      <c r="U6292" s="11">
        <f t="shared" si="1261"/>
        <v>-361.5</v>
      </c>
      <c r="V6292" s="11">
        <f t="shared" si="1262"/>
        <v>25260.800000000003</v>
      </c>
      <c r="W6292" s="12">
        <f t="shared" si="1263"/>
        <v>1</v>
      </c>
      <c r="X6292" s="11">
        <f t="shared" si="1264"/>
        <v>0</v>
      </c>
      <c r="Y6292" s="12">
        <f t="shared" si="1265"/>
        <v>0</v>
      </c>
      <c r="AG6292" s="61"/>
      <c r="AH6292" s="61"/>
      <c r="AI6292" s="61"/>
      <c r="AJ6292" s="61"/>
      <c r="AL6292" s="60"/>
    </row>
    <row r="6293" spans="1:38">
      <c r="A6293" s="1">
        <v>40990</v>
      </c>
      <c r="B6293" s="7" t="s">
        <v>59</v>
      </c>
      <c r="C6293" s="8" t="str">
        <f t="shared" si="1258"/>
        <v>Thur</v>
      </c>
      <c r="E6293" s="10">
        <v>0</v>
      </c>
      <c r="F6293" s="11">
        <v>11556.099999999999</v>
      </c>
      <c r="G6293" s="60">
        <v>5716.7</v>
      </c>
      <c r="H6293" s="61">
        <v>6200</v>
      </c>
      <c r="I6293" s="60">
        <v>667.7</v>
      </c>
      <c r="J6293" s="60"/>
      <c r="L6293" s="20">
        <v>0</v>
      </c>
      <c r="M6293" s="20">
        <v>0</v>
      </c>
      <c r="O6293" s="11">
        <f t="shared" si="1266"/>
        <v>24140.5</v>
      </c>
      <c r="P6293" s="11">
        <v>0</v>
      </c>
      <c r="Q6293" s="11">
        <f t="shared" si="1256"/>
        <v>0</v>
      </c>
      <c r="S6293" s="11">
        <f t="shared" si="1259"/>
        <v>24140.5</v>
      </c>
      <c r="T6293" s="11">
        <f t="shared" si="1260"/>
        <v>24140.5</v>
      </c>
      <c r="U6293" s="11">
        <f t="shared" si="1261"/>
        <v>-1120.3000000000029</v>
      </c>
      <c r="V6293" s="11">
        <f t="shared" si="1262"/>
        <v>24140.5</v>
      </c>
      <c r="W6293" s="12">
        <f t="shared" si="1263"/>
        <v>1</v>
      </c>
      <c r="X6293" s="11">
        <f t="shared" si="1264"/>
        <v>0</v>
      </c>
      <c r="Y6293" s="12">
        <f t="shared" si="1265"/>
        <v>0</v>
      </c>
      <c r="AG6293" s="61"/>
      <c r="AH6293" s="61"/>
      <c r="AI6293" s="61"/>
      <c r="AJ6293" s="61"/>
      <c r="AL6293" s="60"/>
    </row>
    <row r="6294" spans="1:38">
      <c r="A6294" s="1">
        <v>40991</v>
      </c>
      <c r="B6294" s="7" t="s">
        <v>59</v>
      </c>
      <c r="C6294" s="8" t="str">
        <f t="shared" si="1258"/>
        <v>Fri</v>
      </c>
      <c r="E6294" s="10">
        <v>0</v>
      </c>
      <c r="F6294" s="11">
        <v>10603.400000000001</v>
      </c>
      <c r="G6294" s="60">
        <v>5225.5</v>
      </c>
      <c r="H6294" s="61">
        <v>5570.5</v>
      </c>
      <c r="I6294" s="60">
        <v>726.5</v>
      </c>
      <c r="J6294" s="60"/>
      <c r="L6294" s="20">
        <v>0</v>
      </c>
      <c r="M6294" s="20">
        <v>0</v>
      </c>
      <c r="O6294" s="11">
        <f t="shared" si="1266"/>
        <v>22125.9</v>
      </c>
      <c r="P6294" s="11">
        <v>0</v>
      </c>
      <c r="Q6294" s="11">
        <f t="shared" si="1256"/>
        <v>0</v>
      </c>
      <c r="S6294" s="11">
        <f t="shared" si="1259"/>
        <v>22125.9</v>
      </c>
      <c r="T6294" s="11">
        <f t="shared" si="1260"/>
        <v>22125.9</v>
      </c>
      <c r="U6294" s="11">
        <f t="shared" si="1261"/>
        <v>-2014.5999999999985</v>
      </c>
      <c r="V6294" s="11">
        <f t="shared" si="1262"/>
        <v>22125.9</v>
      </c>
      <c r="W6294" s="12">
        <f t="shared" si="1263"/>
        <v>1</v>
      </c>
      <c r="X6294" s="11">
        <f t="shared" si="1264"/>
        <v>0</v>
      </c>
      <c r="Y6294" s="12">
        <f t="shared" si="1265"/>
        <v>0</v>
      </c>
      <c r="AG6294" s="61"/>
      <c r="AH6294" s="61"/>
      <c r="AI6294" s="61"/>
      <c r="AJ6294" s="61"/>
      <c r="AL6294" s="60"/>
    </row>
    <row r="6295" spans="1:38">
      <c r="A6295" s="1">
        <v>40992</v>
      </c>
      <c r="B6295" s="7" t="s">
        <v>59</v>
      </c>
      <c r="C6295" s="8" t="str">
        <f t="shared" si="1258"/>
        <v>Sat</v>
      </c>
      <c r="E6295" s="10">
        <v>0</v>
      </c>
      <c r="F6295" s="11">
        <v>11680.5</v>
      </c>
      <c r="G6295" s="60">
        <v>5357</v>
      </c>
      <c r="H6295" s="61">
        <v>5305.3</v>
      </c>
      <c r="I6295" s="60">
        <v>733.5</v>
      </c>
      <c r="J6295" s="60"/>
      <c r="L6295" s="20">
        <v>0</v>
      </c>
      <c r="M6295" s="20">
        <v>0</v>
      </c>
      <c r="O6295" s="11">
        <f t="shared" si="1266"/>
        <v>23076.3</v>
      </c>
      <c r="P6295" s="11">
        <v>0</v>
      </c>
      <c r="Q6295" s="11">
        <f t="shared" si="1256"/>
        <v>0</v>
      </c>
      <c r="S6295" s="11">
        <f t="shared" si="1259"/>
        <v>23076.3</v>
      </c>
      <c r="T6295" s="11">
        <f t="shared" si="1260"/>
        <v>23076.3</v>
      </c>
      <c r="U6295" s="11">
        <f t="shared" si="1261"/>
        <v>950.39999999999782</v>
      </c>
      <c r="V6295" s="11">
        <f t="shared" si="1262"/>
        <v>23076.3</v>
      </c>
      <c r="W6295" s="12">
        <f t="shared" si="1263"/>
        <v>1</v>
      </c>
      <c r="X6295" s="11">
        <f t="shared" si="1264"/>
        <v>0</v>
      </c>
      <c r="Y6295" s="12">
        <f t="shared" si="1265"/>
        <v>0</v>
      </c>
      <c r="AG6295" s="61"/>
      <c r="AH6295" s="61"/>
      <c r="AI6295" s="61"/>
      <c r="AJ6295" s="61"/>
      <c r="AL6295" s="60"/>
    </row>
    <row r="6296" spans="1:38">
      <c r="A6296" s="1">
        <v>40993</v>
      </c>
      <c r="B6296" s="7" t="s">
        <v>59</v>
      </c>
      <c r="C6296" s="8" t="str">
        <f t="shared" si="1258"/>
        <v>Sun</v>
      </c>
      <c r="E6296" s="10">
        <v>8</v>
      </c>
      <c r="F6296" s="11">
        <v>15218.9</v>
      </c>
      <c r="G6296" s="60">
        <v>6845.5</v>
      </c>
      <c r="H6296" s="61">
        <v>6724</v>
      </c>
      <c r="I6296" s="60">
        <v>745.6</v>
      </c>
      <c r="J6296" s="60"/>
      <c r="L6296" s="20">
        <v>0</v>
      </c>
      <c r="M6296" s="20">
        <v>0</v>
      </c>
      <c r="O6296" s="11">
        <f t="shared" si="1266"/>
        <v>29534</v>
      </c>
      <c r="P6296" s="11">
        <v>0</v>
      </c>
      <c r="Q6296" s="11">
        <f t="shared" si="1256"/>
        <v>0</v>
      </c>
      <c r="S6296" s="11">
        <f t="shared" si="1259"/>
        <v>29534</v>
      </c>
      <c r="T6296" s="11">
        <f t="shared" si="1260"/>
        <v>29534</v>
      </c>
      <c r="U6296" s="11">
        <f t="shared" si="1261"/>
        <v>6457.7000000000007</v>
      </c>
      <c r="V6296" s="11">
        <f t="shared" si="1262"/>
        <v>29534</v>
      </c>
      <c r="W6296" s="12">
        <f t="shared" si="1263"/>
        <v>1</v>
      </c>
      <c r="X6296" s="11">
        <f t="shared" si="1264"/>
        <v>0</v>
      </c>
      <c r="Y6296" s="12">
        <f t="shared" si="1265"/>
        <v>0</v>
      </c>
      <c r="AG6296" s="61"/>
      <c r="AH6296" s="61"/>
      <c r="AI6296" s="61"/>
      <c r="AJ6296" s="61"/>
      <c r="AL6296" s="60"/>
    </row>
    <row r="6297" spans="1:38">
      <c r="A6297" s="1">
        <v>40994</v>
      </c>
      <c r="B6297" s="7" t="s">
        <v>59</v>
      </c>
      <c r="C6297" s="8" t="str">
        <f t="shared" si="1258"/>
        <v>Mon</v>
      </c>
      <c r="E6297" s="10">
        <v>6</v>
      </c>
      <c r="F6297" s="11">
        <v>21199.4</v>
      </c>
      <c r="G6297" s="60">
        <v>9093.7000000000007</v>
      </c>
      <c r="H6297" s="61">
        <v>8904.1</v>
      </c>
      <c r="I6297" s="60">
        <v>905.6</v>
      </c>
      <c r="J6297" s="60">
        <v>3.3</v>
      </c>
      <c r="K6297" s="11">
        <v>867.1</v>
      </c>
      <c r="L6297" s="20">
        <v>0</v>
      </c>
      <c r="M6297" s="20">
        <v>0</v>
      </c>
      <c r="O6297" s="11">
        <f t="shared" si="1266"/>
        <v>40973.200000000004</v>
      </c>
      <c r="P6297" s="11">
        <v>0</v>
      </c>
      <c r="Q6297" s="11">
        <f t="shared" si="1256"/>
        <v>867.1</v>
      </c>
      <c r="S6297" s="11">
        <f t="shared" si="1259"/>
        <v>40973.200000000004</v>
      </c>
      <c r="T6297" s="11">
        <f t="shared" si="1260"/>
        <v>40973.200000000004</v>
      </c>
      <c r="U6297" s="11">
        <f t="shared" si="1261"/>
        <v>11439.200000000004</v>
      </c>
      <c r="V6297" s="11">
        <f t="shared" si="1262"/>
        <v>40973.200000000004</v>
      </c>
      <c r="W6297" s="12">
        <f t="shared" si="1263"/>
        <v>1</v>
      </c>
      <c r="X6297" s="11">
        <f t="shared" si="1264"/>
        <v>0</v>
      </c>
      <c r="Y6297" s="12">
        <f t="shared" si="1265"/>
        <v>0</v>
      </c>
      <c r="AG6297" s="61"/>
      <c r="AH6297" s="61"/>
      <c r="AI6297" s="61"/>
      <c r="AJ6297" s="61"/>
      <c r="AL6297" s="60"/>
    </row>
    <row r="6298" spans="1:38">
      <c r="A6298" s="1">
        <v>40995</v>
      </c>
      <c r="B6298" s="7" t="s">
        <v>59</v>
      </c>
      <c r="C6298" s="8" t="str">
        <f t="shared" si="1258"/>
        <v>Tue</v>
      </c>
      <c r="E6298" s="10">
        <v>18</v>
      </c>
      <c r="F6298" s="11">
        <v>28033.200000000001</v>
      </c>
      <c r="G6298" s="60">
        <v>10363</v>
      </c>
      <c r="H6298" s="61">
        <v>10425.200000000001</v>
      </c>
      <c r="I6298" s="60">
        <v>844.1</v>
      </c>
      <c r="J6298" s="60"/>
      <c r="K6298" s="11">
        <v>624.4</v>
      </c>
      <c r="L6298" s="20">
        <v>0</v>
      </c>
      <c r="M6298" s="20">
        <v>0</v>
      </c>
      <c r="O6298" s="11">
        <f t="shared" si="1266"/>
        <v>50289.899999999994</v>
      </c>
      <c r="P6298" s="11">
        <v>0</v>
      </c>
      <c r="Q6298" s="11">
        <f t="shared" si="1256"/>
        <v>624.4</v>
      </c>
      <c r="S6298" s="11">
        <f t="shared" si="1259"/>
        <v>50289.899999999994</v>
      </c>
      <c r="T6298" s="11">
        <f t="shared" si="1260"/>
        <v>50289.899999999994</v>
      </c>
      <c r="U6298" s="11">
        <f t="shared" si="1261"/>
        <v>9316.6999999999898</v>
      </c>
      <c r="V6298" s="11">
        <f t="shared" si="1262"/>
        <v>50289.899999999994</v>
      </c>
      <c r="W6298" s="12">
        <f t="shared" si="1263"/>
        <v>1</v>
      </c>
      <c r="X6298" s="11">
        <f t="shared" si="1264"/>
        <v>0</v>
      </c>
      <c r="Y6298" s="12">
        <f t="shared" si="1265"/>
        <v>0</v>
      </c>
      <c r="AG6298" s="61"/>
      <c r="AH6298" s="61"/>
      <c r="AI6298" s="61"/>
      <c r="AJ6298" s="61"/>
      <c r="AL6298" s="60"/>
    </row>
    <row r="6299" spans="1:38">
      <c r="A6299" s="1">
        <v>40996</v>
      </c>
      <c r="B6299" s="7" t="s">
        <v>59</v>
      </c>
      <c r="C6299" s="8" t="str">
        <f t="shared" si="1258"/>
        <v>Wed</v>
      </c>
      <c r="E6299" s="10">
        <v>3</v>
      </c>
      <c r="F6299" s="11">
        <v>14004.500000000002</v>
      </c>
      <c r="G6299" s="60">
        <v>6302</v>
      </c>
      <c r="H6299" s="61">
        <v>6533.7</v>
      </c>
      <c r="I6299" s="60">
        <v>747.1</v>
      </c>
      <c r="J6299" s="60"/>
      <c r="L6299" s="20">
        <v>0</v>
      </c>
      <c r="M6299" s="20">
        <v>0</v>
      </c>
      <c r="O6299" s="11">
        <f t="shared" si="1266"/>
        <v>27587.3</v>
      </c>
      <c r="P6299" s="11">
        <v>0</v>
      </c>
      <c r="Q6299" s="11">
        <f t="shared" si="1256"/>
        <v>0</v>
      </c>
      <c r="S6299" s="11">
        <f t="shared" si="1259"/>
        <v>27587.3</v>
      </c>
      <c r="T6299" s="11">
        <f t="shared" si="1260"/>
        <v>27587.3</v>
      </c>
      <c r="U6299" s="11">
        <f t="shared" si="1261"/>
        <v>-22702.599999999995</v>
      </c>
      <c r="V6299" s="11">
        <f t="shared" si="1262"/>
        <v>27587.3</v>
      </c>
      <c r="W6299" s="12">
        <f t="shared" si="1263"/>
        <v>1</v>
      </c>
      <c r="X6299" s="11">
        <f t="shared" si="1264"/>
        <v>0</v>
      </c>
      <c r="Y6299" s="12">
        <f t="shared" si="1265"/>
        <v>0</v>
      </c>
      <c r="AG6299" s="61"/>
      <c r="AH6299" s="61"/>
      <c r="AI6299" s="61"/>
      <c r="AJ6299" s="61"/>
      <c r="AL6299" s="60"/>
    </row>
    <row r="6300" spans="1:38">
      <c r="A6300" s="1">
        <v>40997</v>
      </c>
      <c r="B6300" s="7" t="s">
        <v>59</v>
      </c>
      <c r="C6300" s="8" t="str">
        <f t="shared" si="1258"/>
        <v>Thur</v>
      </c>
      <c r="E6300" s="10">
        <v>2</v>
      </c>
      <c r="F6300" s="11">
        <v>16037.2</v>
      </c>
      <c r="G6300" s="60">
        <v>6884.7</v>
      </c>
      <c r="H6300" s="61">
        <v>6810.6</v>
      </c>
      <c r="I6300" s="60">
        <v>745.9</v>
      </c>
      <c r="J6300" s="60"/>
      <c r="K6300" s="11">
        <v>57.9</v>
      </c>
      <c r="L6300" s="20">
        <v>0</v>
      </c>
      <c r="M6300" s="20">
        <v>0</v>
      </c>
      <c r="O6300" s="11">
        <f t="shared" si="1266"/>
        <v>30536.300000000003</v>
      </c>
      <c r="P6300" s="11">
        <v>0</v>
      </c>
      <c r="Q6300" s="11">
        <f t="shared" si="1256"/>
        <v>57.9</v>
      </c>
      <c r="S6300" s="11">
        <f t="shared" si="1259"/>
        <v>30536.300000000003</v>
      </c>
      <c r="T6300" s="11">
        <f t="shared" si="1260"/>
        <v>30536.300000000003</v>
      </c>
      <c r="U6300" s="11">
        <f t="shared" si="1261"/>
        <v>2949.0000000000036</v>
      </c>
      <c r="V6300" s="11">
        <f t="shared" si="1262"/>
        <v>30536.300000000003</v>
      </c>
      <c r="W6300" s="12">
        <f t="shared" si="1263"/>
        <v>1</v>
      </c>
      <c r="X6300" s="11">
        <f t="shared" si="1264"/>
        <v>0</v>
      </c>
      <c r="Y6300" s="12">
        <f t="shared" si="1265"/>
        <v>0</v>
      </c>
      <c r="AG6300" s="61"/>
      <c r="AH6300" s="61"/>
      <c r="AI6300" s="61"/>
      <c r="AJ6300" s="61"/>
      <c r="AL6300" s="60"/>
    </row>
    <row r="6301" spans="1:38">
      <c r="A6301" s="1">
        <v>40998</v>
      </c>
      <c r="B6301" s="7" t="s">
        <v>59</v>
      </c>
      <c r="C6301" s="8" t="str">
        <f t="shared" si="1258"/>
        <v>Fri</v>
      </c>
      <c r="E6301" s="10">
        <v>10</v>
      </c>
      <c r="F6301" s="11">
        <v>15635</v>
      </c>
      <c r="G6301" s="60">
        <v>6355</v>
      </c>
      <c r="H6301" s="61">
        <v>6798.2</v>
      </c>
      <c r="I6301" s="60">
        <v>711.7</v>
      </c>
      <c r="J6301" s="60"/>
      <c r="L6301" s="20">
        <v>0</v>
      </c>
      <c r="M6301" s="20">
        <v>0</v>
      </c>
      <c r="O6301" s="11">
        <f t="shared" si="1266"/>
        <v>29499.9</v>
      </c>
      <c r="P6301" s="11">
        <v>0</v>
      </c>
      <c r="Q6301" s="11">
        <f t="shared" si="1256"/>
        <v>0</v>
      </c>
      <c r="S6301" s="11">
        <f t="shared" si="1259"/>
        <v>29499.9</v>
      </c>
      <c r="T6301" s="11">
        <f t="shared" si="1260"/>
        <v>29499.9</v>
      </c>
      <c r="U6301" s="11">
        <f t="shared" si="1261"/>
        <v>-1036.4000000000015</v>
      </c>
      <c r="V6301" s="11">
        <f t="shared" si="1262"/>
        <v>29499.9</v>
      </c>
      <c r="W6301" s="12">
        <f t="shared" si="1263"/>
        <v>1</v>
      </c>
      <c r="X6301" s="11">
        <f t="shared" si="1264"/>
        <v>0</v>
      </c>
      <c r="Y6301" s="12">
        <f t="shared" si="1265"/>
        <v>0</v>
      </c>
      <c r="AG6301" s="61"/>
      <c r="AH6301" s="61"/>
      <c r="AI6301" s="61"/>
      <c r="AJ6301" s="61"/>
      <c r="AL6301" s="60"/>
    </row>
    <row r="6302" spans="1:38">
      <c r="A6302" s="1">
        <v>40999</v>
      </c>
      <c r="B6302" s="7" t="s">
        <v>59</v>
      </c>
      <c r="C6302" s="8" t="str">
        <f t="shared" si="1258"/>
        <v>Sat</v>
      </c>
      <c r="E6302" s="10">
        <v>3</v>
      </c>
      <c r="F6302" s="11">
        <v>16883.5</v>
      </c>
      <c r="G6302" s="60">
        <v>6324.6</v>
      </c>
      <c r="H6302" s="61">
        <v>6325.4</v>
      </c>
      <c r="I6302" s="60">
        <v>764.7</v>
      </c>
      <c r="J6302" s="60"/>
      <c r="L6302" s="20">
        <v>0</v>
      </c>
      <c r="M6302" s="20">
        <v>0</v>
      </c>
      <c r="O6302" s="11">
        <f t="shared" si="1266"/>
        <v>30298.2</v>
      </c>
      <c r="P6302" s="11">
        <v>0</v>
      </c>
      <c r="Q6302" s="11">
        <f t="shared" si="1256"/>
        <v>0</v>
      </c>
      <c r="S6302" s="11">
        <f t="shared" si="1259"/>
        <v>30298.2</v>
      </c>
      <c r="T6302" s="11">
        <f t="shared" si="1260"/>
        <v>30298.2</v>
      </c>
      <c r="U6302" s="11">
        <f t="shared" si="1261"/>
        <v>798.29999999999927</v>
      </c>
      <c r="V6302" s="11">
        <f t="shared" si="1262"/>
        <v>30298.2</v>
      </c>
      <c r="W6302" s="12">
        <f t="shared" si="1263"/>
        <v>1</v>
      </c>
      <c r="X6302" s="11">
        <f t="shared" si="1264"/>
        <v>0</v>
      </c>
      <c r="Y6302" s="12">
        <f t="shared" si="1265"/>
        <v>0</v>
      </c>
      <c r="AG6302" s="61"/>
      <c r="AH6302" s="61"/>
      <c r="AI6302" s="61"/>
      <c r="AJ6302" s="61"/>
      <c r="AL6302" s="60"/>
    </row>
    <row r="6303" spans="1:38">
      <c r="A6303" s="1">
        <v>41000</v>
      </c>
      <c r="B6303" s="7" t="s">
        <v>60</v>
      </c>
      <c r="C6303" s="8" t="str">
        <f t="shared" si="1258"/>
        <v>Sun</v>
      </c>
      <c r="E6303" s="10">
        <v>8</v>
      </c>
      <c r="F6303" s="11">
        <v>15364.900000000001</v>
      </c>
      <c r="G6303" s="60">
        <v>6215.4</v>
      </c>
      <c r="H6303" s="61">
        <v>6378.2</v>
      </c>
      <c r="I6303" s="60">
        <v>742.7</v>
      </c>
      <c r="J6303" s="60">
        <v>0</v>
      </c>
      <c r="K6303" s="11">
        <v>0</v>
      </c>
      <c r="L6303" s="20">
        <v>610</v>
      </c>
      <c r="M6303" s="20">
        <v>0</v>
      </c>
      <c r="O6303" s="11">
        <f t="shared" si="1266"/>
        <v>29311.200000000004</v>
      </c>
      <c r="Q6303" s="11">
        <f t="shared" si="1256"/>
        <v>0</v>
      </c>
      <c r="S6303" s="11">
        <f t="shared" si="1259"/>
        <v>29311.200000000004</v>
      </c>
      <c r="T6303" s="11">
        <f t="shared" ref="T6303:T6332" si="1267">SUM(L6303:M6303,V6303)</f>
        <v>29311.200000000004</v>
      </c>
      <c r="U6303" s="11">
        <f t="shared" ref="U6303:U6332" si="1268">S6303-S6302</f>
        <v>-986.99999999999636</v>
      </c>
      <c r="V6303" s="11">
        <f t="shared" ref="V6303:V6332" si="1269">SUM(F6303:K6303)-P6303</f>
        <v>28701.200000000004</v>
      </c>
      <c r="W6303" s="12">
        <f t="shared" ref="W6303:W6332" si="1270">V6303/S6303</f>
        <v>0.97918884249024263</v>
      </c>
      <c r="X6303" s="11">
        <f t="shared" ref="X6303:X6332" si="1271">SUM(L6303:M6303)</f>
        <v>610</v>
      </c>
      <c r="Y6303" s="12">
        <f t="shared" ref="Y6303:Y6332" si="1272">X6303/S6303</f>
        <v>2.0811157509757358E-2</v>
      </c>
      <c r="AA6303" s="9">
        <f>INTERCEPT(T6303:T6332,E6303:E6332)</f>
        <v>21947.647442306676</v>
      </c>
      <c r="AB6303" s="9">
        <f>SLOPE(T6303:T6332,E6303:E6332)</f>
        <v>1581.0462568528119</v>
      </c>
      <c r="AC6303" s="12">
        <f>RSQ(T6303:T6332,E6303:E6332)</f>
        <v>0.79721000984850765</v>
      </c>
      <c r="AD6303" s="9">
        <f>AA6303+(AB6303*55)</f>
        <v>108905.19156921134</v>
      </c>
      <c r="AE6303" s="10">
        <f>SUM(E6303:E6332)</f>
        <v>222.16666666666666</v>
      </c>
      <c r="AG6303" s="61"/>
      <c r="AH6303" s="61"/>
      <c r="AI6303" s="61"/>
      <c r="AJ6303" s="61"/>
      <c r="AL6303" s="60"/>
    </row>
    <row r="6304" spans="1:38">
      <c r="A6304" s="1">
        <v>41001</v>
      </c>
      <c r="B6304" s="7" t="s">
        <v>60</v>
      </c>
      <c r="C6304" s="8" t="str">
        <f t="shared" si="1258"/>
        <v>Mon</v>
      </c>
      <c r="E6304" s="10">
        <v>10</v>
      </c>
      <c r="F6304" s="11">
        <v>7936.2000000000007</v>
      </c>
      <c r="G6304" s="60">
        <v>8047.7</v>
      </c>
      <c r="H6304" s="61">
        <v>7864.7</v>
      </c>
      <c r="I6304" s="60">
        <v>784.3</v>
      </c>
      <c r="J6304" s="60">
        <v>0</v>
      </c>
      <c r="K6304" s="11">
        <v>0</v>
      </c>
      <c r="L6304" s="20">
        <v>13872</v>
      </c>
      <c r="M6304" s="20">
        <v>0</v>
      </c>
      <c r="O6304" s="11">
        <f t="shared" si="1266"/>
        <v>38504.9</v>
      </c>
      <c r="Q6304" s="11">
        <f t="shared" si="1256"/>
        <v>0</v>
      </c>
      <c r="S6304" s="11">
        <f t="shared" si="1259"/>
        <v>38504.9</v>
      </c>
      <c r="T6304" s="11">
        <f t="shared" si="1267"/>
        <v>38504.9</v>
      </c>
      <c r="U6304" s="11">
        <f t="shared" si="1268"/>
        <v>9193.6999999999971</v>
      </c>
      <c r="V6304" s="11">
        <f t="shared" si="1269"/>
        <v>24632.9</v>
      </c>
      <c r="W6304" s="12">
        <f t="shared" si="1270"/>
        <v>0.63973416370384029</v>
      </c>
      <c r="X6304" s="11">
        <f t="shared" si="1271"/>
        <v>13872</v>
      </c>
      <c r="Y6304" s="12">
        <f t="shared" si="1272"/>
        <v>0.36026583629615971</v>
      </c>
      <c r="AG6304" s="61"/>
      <c r="AH6304" s="61"/>
      <c r="AI6304" s="61"/>
      <c r="AJ6304" s="61"/>
      <c r="AL6304" s="60"/>
    </row>
    <row r="6305" spans="1:38">
      <c r="A6305" s="1">
        <v>41002</v>
      </c>
      <c r="B6305" s="7" t="s">
        <v>60</v>
      </c>
      <c r="C6305" s="8" t="str">
        <f t="shared" si="1258"/>
        <v>Tue</v>
      </c>
      <c r="E6305" s="10">
        <v>8</v>
      </c>
      <c r="F6305" s="11">
        <v>3096</v>
      </c>
      <c r="G6305" s="60">
        <v>6375.7</v>
      </c>
      <c r="H6305" s="61">
        <v>6829.9</v>
      </c>
      <c r="I6305" s="60">
        <v>700.9</v>
      </c>
      <c r="J6305" s="60">
        <v>0</v>
      </c>
      <c r="K6305" s="11">
        <v>0</v>
      </c>
      <c r="L6305" s="20">
        <v>11099</v>
      </c>
      <c r="M6305" s="20">
        <v>0</v>
      </c>
      <c r="O6305" s="11">
        <f t="shared" si="1266"/>
        <v>28101.5</v>
      </c>
      <c r="Q6305" s="11">
        <f t="shared" si="1256"/>
        <v>0</v>
      </c>
      <c r="S6305" s="11">
        <f t="shared" si="1259"/>
        <v>28101.5</v>
      </c>
      <c r="T6305" s="11">
        <f t="shared" si="1267"/>
        <v>28101.5</v>
      </c>
      <c r="U6305" s="11">
        <f t="shared" si="1268"/>
        <v>-10403.400000000001</v>
      </c>
      <c r="V6305" s="11">
        <f t="shared" si="1269"/>
        <v>17002.5</v>
      </c>
      <c r="W6305" s="12">
        <f t="shared" si="1270"/>
        <v>0.60503887692827785</v>
      </c>
      <c r="X6305" s="11">
        <f t="shared" si="1271"/>
        <v>11099</v>
      </c>
      <c r="Y6305" s="12">
        <f t="shared" si="1272"/>
        <v>0.39496112307172215</v>
      </c>
      <c r="AG6305" s="61"/>
      <c r="AH6305" s="61"/>
      <c r="AI6305" s="61"/>
      <c r="AJ6305" s="61"/>
      <c r="AL6305" s="60"/>
    </row>
    <row r="6306" spans="1:38">
      <c r="A6306" s="1">
        <v>41003</v>
      </c>
      <c r="B6306" s="7" t="s">
        <v>60</v>
      </c>
      <c r="C6306" s="8" t="str">
        <f t="shared" si="1258"/>
        <v>Wed</v>
      </c>
      <c r="E6306" s="10">
        <v>0</v>
      </c>
      <c r="F6306" s="11">
        <v>1712.4</v>
      </c>
      <c r="G6306" s="60">
        <v>5633.4</v>
      </c>
      <c r="H6306" s="61">
        <v>5873.2</v>
      </c>
      <c r="I6306" s="60">
        <v>741.1</v>
      </c>
      <c r="J6306" s="60">
        <v>0</v>
      </c>
      <c r="K6306" s="11">
        <v>0</v>
      </c>
      <c r="L6306" s="20">
        <v>10437</v>
      </c>
      <c r="M6306" s="20">
        <v>0</v>
      </c>
      <c r="O6306" s="11">
        <f t="shared" si="1266"/>
        <v>24397.1</v>
      </c>
      <c r="Q6306" s="11">
        <f t="shared" si="1256"/>
        <v>0</v>
      </c>
      <c r="S6306" s="11">
        <f t="shared" si="1259"/>
        <v>24397.1</v>
      </c>
      <c r="T6306" s="11">
        <f t="shared" si="1267"/>
        <v>24397.1</v>
      </c>
      <c r="U6306" s="11">
        <f t="shared" si="1268"/>
        <v>-3704.4000000000015</v>
      </c>
      <c r="V6306" s="11">
        <f t="shared" si="1269"/>
        <v>13960.1</v>
      </c>
      <c r="W6306" s="12">
        <f t="shared" si="1270"/>
        <v>0.57220325366539471</v>
      </c>
      <c r="X6306" s="11">
        <f t="shared" si="1271"/>
        <v>10437</v>
      </c>
      <c r="Y6306" s="12">
        <f t="shared" si="1272"/>
        <v>0.42779674633460535</v>
      </c>
      <c r="AG6306" s="61"/>
      <c r="AH6306" s="61"/>
      <c r="AI6306" s="61"/>
      <c r="AJ6306" s="61"/>
      <c r="AL6306" s="60"/>
    </row>
    <row r="6307" spans="1:38">
      <c r="A6307" s="1">
        <v>41004</v>
      </c>
      <c r="B6307" s="7" t="s">
        <v>60</v>
      </c>
      <c r="C6307" s="8" t="str">
        <f t="shared" si="1258"/>
        <v>Thur</v>
      </c>
      <c r="E6307" s="10">
        <v>9</v>
      </c>
      <c r="F6307" s="11">
        <v>9425.6999999999989</v>
      </c>
      <c r="G6307" s="60">
        <v>8398.2999999999993</v>
      </c>
      <c r="H6307" s="61">
        <v>7960.7</v>
      </c>
      <c r="I6307" s="60">
        <v>724</v>
      </c>
      <c r="J6307" s="60">
        <v>0</v>
      </c>
      <c r="K6307" s="11">
        <v>0</v>
      </c>
      <c r="L6307" s="20">
        <v>15434</v>
      </c>
      <c r="M6307" s="20">
        <v>0</v>
      </c>
      <c r="O6307" s="11">
        <f t="shared" si="1266"/>
        <v>41942.699999999997</v>
      </c>
      <c r="Q6307" s="11">
        <f t="shared" si="1256"/>
        <v>0</v>
      </c>
      <c r="S6307" s="11">
        <f t="shared" si="1259"/>
        <v>41942.699999999997</v>
      </c>
      <c r="T6307" s="11">
        <f t="shared" si="1267"/>
        <v>41942.699999999997</v>
      </c>
      <c r="U6307" s="11">
        <f t="shared" si="1268"/>
        <v>17545.599999999999</v>
      </c>
      <c r="V6307" s="11">
        <f t="shared" si="1269"/>
        <v>26508.7</v>
      </c>
      <c r="W6307" s="12">
        <f t="shared" si="1270"/>
        <v>0.63202178209795756</v>
      </c>
      <c r="X6307" s="11">
        <f t="shared" si="1271"/>
        <v>15434</v>
      </c>
      <c r="Y6307" s="12">
        <f t="shared" si="1272"/>
        <v>0.36797821790204255</v>
      </c>
      <c r="AG6307" s="61"/>
      <c r="AH6307" s="61"/>
      <c r="AI6307" s="61"/>
      <c r="AJ6307" s="61"/>
      <c r="AL6307" s="60"/>
    </row>
    <row r="6308" spans="1:38">
      <c r="A6308" s="1">
        <v>41005</v>
      </c>
      <c r="B6308" s="7" t="s">
        <v>60</v>
      </c>
      <c r="C6308" s="8" t="str">
        <f t="shared" si="1258"/>
        <v>Fri</v>
      </c>
      <c r="E6308" s="10">
        <v>13</v>
      </c>
      <c r="F6308" s="11">
        <v>10989.400000000001</v>
      </c>
      <c r="G6308" s="60">
        <v>8519.7999999999993</v>
      </c>
      <c r="H6308" s="61">
        <v>7898.9</v>
      </c>
      <c r="I6308" s="60">
        <v>769.8</v>
      </c>
      <c r="J6308" s="60">
        <v>0</v>
      </c>
      <c r="K6308" s="11">
        <v>0</v>
      </c>
      <c r="L6308" s="20">
        <v>15719</v>
      </c>
      <c r="M6308" s="20">
        <v>0</v>
      </c>
      <c r="O6308" s="11">
        <f t="shared" si="1266"/>
        <v>43896.899999999994</v>
      </c>
      <c r="Q6308" s="11">
        <f t="shared" si="1256"/>
        <v>0</v>
      </c>
      <c r="S6308" s="11">
        <f t="shared" si="1259"/>
        <v>43896.899999999994</v>
      </c>
      <c r="T6308" s="11">
        <f t="shared" si="1267"/>
        <v>43896.899999999994</v>
      </c>
      <c r="U6308" s="11">
        <f t="shared" si="1268"/>
        <v>1954.1999999999971</v>
      </c>
      <c r="V6308" s="11">
        <f t="shared" si="1269"/>
        <v>28177.899999999998</v>
      </c>
      <c r="W6308" s="12">
        <f t="shared" si="1270"/>
        <v>0.64191093220705797</v>
      </c>
      <c r="X6308" s="11">
        <f t="shared" si="1271"/>
        <v>15719</v>
      </c>
      <c r="Y6308" s="12">
        <f t="shared" si="1272"/>
        <v>0.35808906779294214</v>
      </c>
      <c r="AG6308" s="61"/>
      <c r="AH6308" s="61"/>
      <c r="AI6308" s="61"/>
      <c r="AJ6308" s="61"/>
      <c r="AL6308" s="60"/>
    </row>
    <row r="6309" spans="1:38">
      <c r="A6309" s="1">
        <v>41006</v>
      </c>
      <c r="B6309" s="7" t="s">
        <v>60</v>
      </c>
      <c r="C6309" s="8" t="str">
        <f t="shared" si="1258"/>
        <v>Sat</v>
      </c>
      <c r="E6309" s="10">
        <v>12</v>
      </c>
      <c r="F6309" s="11">
        <v>8283.7000000000007</v>
      </c>
      <c r="G6309" s="60">
        <v>7468.2</v>
      </c>
      <c r="H6309" s="61">
        <v>7280.8</v>
      </c>
      <c r="I6309" s="60">
        <v>753.8</v>
      </c>
      <c r="J6309" s="60">
        <v>0</v>
      </c>
      <c r="K6309" s="11">
        <v>0</v>
      </c>
      <c r="L6309" s="20">
        <v>14139</v>
      </c>
      <c r="M6309" s="20">
        <v>0</v>
      </c>
      <c r="O6309" s="11">
        <f t="shared" si="1266"/>
        <v>37925.5</v>
      </c>
      <c r="Q6309" s="11">
        <f t="shared" si="1256"/>
        <v>0</v>
      </c>
      <c r="S6309" s="11">
        <f t="shared" si="1259"/>
        <v>37925.5</v>
      </c>
      <c r="T6309" s="11">
        <f t="shared" si="1267"/>
        <v>37925.5</v>
      </c>
      <c r="U6309" s="11">
        <f t="shared" si="1268"/>
        <v>-5971.3999999999942</v>
      </c>
      <c r="V6309" s="11">
        <f t="shared" si="1269"/>
        <v>23786.5</v>
      </c>
      <c r="W6309" s="12">
        <f t="shared" si="1270"/>
        <v>0.62719014910811988</v>
      </c>
      <c r="X6309" s="11">
        <f t="shared" si="1271"/>
        <v>14139</v>
      </c>
      <c r="Y6309" s="12">
        <f t="shared" si="1272"/>
        <v>0.37280985089188012</v>
      </c>
      <c r="AG6309" s="61"/>
      <c r="AH6309" s="61"/>
      <c r="AI6309" s="61"/>
      <c r="AJ6309" s="61"/>
      <c r="AL6309" s="60"/>
    </row>
    <row r="6310" spans="1:38">
      <c r="A6310" s="1">
        <v>41007</v>
      </c>
      <c r="B6310" s="7" t="s">
        <v>60</v>
      </c>
      <c r="C6310" s="8" t="str">
        <f t="shared" si="1258"/>
        <v>Sun</v>
      </c>
      <c r="E6310" s="10">
        <v>7</v>
      </c>
      <c r="F6310" s="11">
        <v>3030.1</v>
      </c>
      <c r="G6310" s="60">
        <v>5697.4</v>
      </c>
      <c r="H6310" s="61">
        <v>6151.1</v>
      </c>
      <c r="I6310" s="60">
        <v>759.4</v>
      </c>
      <c r="J6310" s="60">
        <v>0</v>
      </c>
      <c r="K6310" s="11">
        <v>0</v>
      </c>
      <c r="L6310" s="20">
        <v>11471</v>
      </c>
      <c r="M6310" s="20">
        <v>0</v>
      </c>
      <c r="O6310" s="11">
        <f t="shared" si="1266"/>
        <v>27109</v>
      </c>
      <c r="Q6310" s="11">
        <f t="shared" si="1256"/>
        <v>0</v>
      </c>
      <c r="S6310" s="11">
        <f t="shared" si="1259"/>
        <v>27109</v>
      </c>
      <c r="T6310" s="11">
        <f t="shared" si="1267"/>
        <v>27109</v>
      </c>
      <c r="U6310" s="11">
        <f t="shared" si="1268"/>
        <v>-10816.5</v>
      </c>
      <c r="V6310" s="11">
        <f t="shared" si="1269"/>
        <v>15638</v>
      </c>
      <c r="W6310" s="12">
        <f t="shared" si="1270"/>
        <v>0.57685639455531368</v>
      </c>
      <c r="X6310" s="11">
        <f t="shared" si="1271"/>
        <v>11471</v>
      </c>
      <c r="Y6310" s="12">
        <f t="shared" si="1272"/>
        <v>0.42314360544468627</v>
      </c>
      <c r="AG6310" s="61"/>
      <c r="AH6310" s="61"/>
      <c r="AI6310" s="61"/>
      <c r="AJ6310" s="61"/>
      <c r="AL6310" s="60"/>
    </row>
    <row r="6311" spans="1:38">
      <c r="A6311" s="1">
        <v>41008</v>
      </c>
      <c r="B6311" s="7" t="s">
        <v>60</v>
      </c>
      <c r="C6311" s="8" t="str">
        <f t="shared" si="1258"/>
        <v>Mon</v>
      </c>
      <c r="E6311" s="10">
        <v>2</v>
      </c>
      <c r="F6311" s="11">
        <v>3570.9</v>
      </c>
      <c r="G6311" s="60">
        <v>6283.4</v>
      </c>
      <c r="H6311" s="61">
        <v>6556.2</v>
      </c>
      <c r="I6311" s="60">
        <v>730.3</v>
      </c>
      <c r="J6311" s="60">
        <v>0</v>
      </c>
      <c r="K6311" s="11">
        <v>0</v>
      </c>
      <c r="L6311" s="20">
        <v>11894</v>
      </c>
      <c r="M6311" s="20">
        <v>0</v>
      </c>
      <c r="O6311" s="11">
        <f t="shared" si="1266"/>
        <v>29034.799999999999</v>
      </c>
      <c r="Q6311" s="11">
        <f t="shared" si="1256"/>
        <v>0</v>
      </c>
      <c r="S6311" s="11">
        <f t="shared" si="1259"/>
        <v>29034.799999999999</v>
      </c>
      <c r="T6311" s="11">
        <f t="shared" si="1267"/>
        <v>29034.799999999999</v>
      </c>
      <c r="U6311" s="11">
        <f t="shared" si="1268"/>
        <v>1925.7999999999993</v>
      </c>
      <c r="V6311" s="11">
        <f t="shared" si="1269"/>
        <v>17140.8</v>
      </c>
      <c r="W6311" s="12">
        <f t="shared" si="1270"/>
        <v>0.59035364459200679</v>
      </c>
      <c r="X6311" s="11">
        <f t="shared" si="1271"/>
        <v>11894</v>
      </c>
      <c r="Y6311" s="12">
        <f t="shared" si="1272"/>
        <v>0.40964635540799316</v>
      </c>
      <c r="AG6311" s="61"/>
      <c r="AH6311" s="61"/>
      <c r="AI6311" s="61"/>
      <c r="AJ6311" s="61"/>
      <c r="AL6311" s="60"/>
    </row>
    <row r="6312" spans="1:38">
      <c r="A6312" s="1">
        <v>41009</v>
      </c>
      <c r="B6312" s="7" t="s">
        <v>60</v>
      </c>
      <c r="C6312" s="8" t="str">
        <f t="shared" si="1258"/>
        <v>Tue</v>
      </c>
      <c r="E6312" s="10">
        <v>6</v>
      </c>
      <c r="F6312" s="11">
        <v>6168.8</v>
      </c>
      <c r="G6312" s="60">
        <v>7448.7</v>
      </c>
      <c r="H6312" s="61">
        <v>7489.1</v>
      </c>
      <c r="I6312" s="60">
        <v>761.6</v>
      </c>
      <c r="J6312" s="60">
        <v>0</v>
      </c>
      <c r="K6312" s="11">
        <v>0</v>
      </c>
      <c r="L6312" s="20">
        <v>13254</v>
      </c>
      <c r="M6312" s="20">
        <v>0</v>
      </c>
      <c r="O6312" s="11">
        <f t="shared" si="1266"/>
        <v>35122.199999999997</v>
      </c>
      <c r="Q6312" s="11">
        <f t="shared" ref="Q6312:Q6375" si="1273">K6312-P6312</f>
        <v>0</v>
      </c>
      <c r="S6312" s="11">
        <f t="shared" si="1259"/>
        <v>35122.199999999997</v>
      </c>
      <c r="T6312" s="11">
        <f t="shared" si="1267"/>
        <v>35122.199999999997</v>
      </c>
      <c r="U6312" s="11">
        <f t="shared" si="1268"/>
        <v>6087.3999999999978</v>
      </c>
      <c r="V6312" s="11">
        <f t="shared" si="1269"/>
        <v>21868.199999999997</v>
      </c>
      <c r="W6312" s="12">
        <f t="shared" si="1270"/>
        <v>0.62263183969113545</v>
      </c>
      <c r="X6312" s="11">
        <f t="shared" si="1271"/>
        <v>13254</v>
      </c>
      <c r="Y6312" s="12">
        <f t="shared" si="1272"/>
        <v>0.3773681603088645</v>
      </c>
      <c r="AG6312" s="61"/>
      <c r="AH6312" s="61"/>
      <c r="AI6312" s="61"/>
      <c r="AJ6312" s="61"/>
      <c r="AL6312" s="60"/>
    </row>
    <row r="6313" spans="1:38">
      <c r="A6313" s="1">
        <v>41010</v>
      </c>
      <c r="B6313" s="7" t="s">
        <v>60</v>
      </c>
      <c r="C6313" s="8" t="str">
        <f t="shared" si="1258"/>
        <v>Wed</v>
      </c>
      <c r="E6313" s="10">
        <v>18</v>
      </c>
      <c r="F6313" s="11">
        <v>15620</v>
      </c>
      <c r="G6313" s="60">
        <v>10601</v>
      </c>
      <c r="H6313" s="61">
        <v>9566.9</v>
      </c>
      <c r="I6313" s="60">
        <v>906</v>
      </c>
      <c r="J6313" s="60">
        <v>0</v>
      </c>
      <c r="K6313" s="11">
        <v>0</v>
      </c>
      <c r="L6313" s="20">
        <v>18388</v>
      </c>
      <c r="M6313" s="20">
        <v>0</v>
      </c>
      <c r="O6313" s="11">
        <f t="shared" si="1266"/>
        <v>55081.9</v>
      </c>
      <c r="Q6313" s="11">
        <f t="shared" si="1273"/>
        <v>0</v>
      </c>
      <c r="S6313" s="11">
        <f t="shared" si="1259"/>
        <v>55081.9</v>
      </c>
      <c r="T6313" s="11">
        <f t="shared" si="1267"/>
        <v>55081.9</v>
      </c>
      <c r="U6313" s="11">
        <f t="shared" si="1268"/>
        <v>19959.700000000004</v>
      </c>
      <c r="V6313" s="11">
        <f t="shared" si="1269"/>
        <v>36693.9</v>
      </c>
      <c r="W6313" s="12">
        <f t="shared" si="1270"/>
        <v>0.66616983074294822</v>
      </c>
      <c r="X6313" s="11">
        <f t="shared" si="1271"/>
        <v>18388</v>
      </c>
      <c r="Y6313" s="12">
        <f t="shared" si="1272"/>
        <v>0.33383016925705178</v>
      </c>
      <c r="AG6313" s="61"/>
      <c r="AH6313" s="61"/>
      <c r="AI6313" s="61"/>
      <c r="AJ6313" s="61"/>
      <c r="AL6313" s="60"/>
    </row>
    <row r="6314" spans="1:38">
      <c r="A6314" s="1">
        <v>41011</v>
      </c>
      <c r="B6314" s="7" t="s">
        <v>60</v>
      </c>
      <c r="C6314" s="8" t="str">
        <f t="shared" si="1258"/>
        <v>Thur</v>
      </c>
      <c r="E6314" s="10">
        <v>13</v>
      </c>
      <c r="F6314" s="11">
        <v>11612.3</v>
      </c>
      <c r="G6314" s="60">
        <v>10421.9</v>
      </c>
      <c r="H6314" s="61">
        <v>8654.2999999999993</v>
      </c>
      <c r="I6314" s="60">
        <v>772</v>
      </c>
      <c r="J6314" s="60">
        <v>0</v>
      </c>
      <c r="K6314" s="11">
        <v>0</v>
      </c>
      <c r="L6314" s="20">
        <v>15586</v>
      </c>
      <c r="M6314" s="20">
        <v>0</v>
      </c>
      <c r="O6314" s="11">
        <f t="shared" si="1266"/>
        <v>47046.5</v>
      </c>
      <c r="Q6314" s="11">
        <f t="shared" si="1273"/>
        <v>0</v>
      </c>
      <c r="S6314" s="11">
        <f t="shared" si="1259"/>
        <v>47046.5</v>
      </c>
      <c r="T6314" s="11">
        <f t="shared" si="1267"/>
        <v>47046.5</v>
      </c>
      <c r="U6314" s="11">
        <f t="shared" si="1268"/>
        <v>-8035.4000000000015</v>
      </c>
      <c r="V6314" s="11">
        <f t="shared" si="1269"/>
        <v>31460.499999999996</v>
      </c>
      <c r="W6314" s="12">
        <f t="shared" si="1270"/>
        <v>0.66871074362598693</v>
      </c>
      <c r="X6314" s="11">
        <f t="shared" si="1271"/>
        <v>15586</v>
      </c>
      <c r="Y6314" s="12">
        <f t="shared" si="1272"/>
        <v>0.33128925637401296</v>
      </c>
      <c r="AG6314" s="61"/>
      <c r="AH6314" s="61"/>
      <c r="AI6314" s="61"/>
      <c r="AJ6314" s="61"/>
      <c r="AL6314" s="60"/>
    </row>
    <row r="6315" spans="1:38">
      <c r="A6315" s="1">
        <v>41012</v>
      </c>
      <c r="B6315" s="7" t="s">
        <v>60</v>
      </c>
      <c r="C6315" s="8" t="str">
        <f t="shared" si="1258"/>
        <v>Fri</v>
      </c>
      <c r="E6315" s="10">
        <v>10</v>
      </c>
      <c r="F6315" s="11">
        <v>9308.6</v>
      </c>
      <c r="G6315" s="60">
        <v>9016.6</v>
      </c>
      <c r="H6315" s="61">
        <v>7591.8</v>
      </c>
      <c r="I6315" s="60">
        <v>727.7</v>
      </c>
      <c r="J6315" s="60">
        <v>0</v>
      </c>
      <c r="K6315" s="11">
        <v>0</v>
      </c>
      <c r="L6315" s="20">
        <v>11699</v>
      </c>
      <c r="M6315" s="20">
        <v>0</v>
      </c>
      <c r="O6315" s="11">
        <f t="shared" si="1266"/>
        <v>38343.699999999997</v>
      </c>
      <c r="Q6315" s="11">
        <f t="shared" si="1273"/>
        <v>0</v>
      </c>
      <c r="S6315" s="11">
        <f t="shared" si="1259"/>
        <v>38343.699999999997</v>
      </c>
      <c r="T6315" s="11">
        <f t="shared" si="1267"/>
        <v>38343.699999999997</v>
      </c>
      <c r="U6315" s="11">
        <f t="shared" si="1268"/>
        <v>-8702.8000000000029</v>
      </c>
      <c r="V6315" s="11">
        <f t="shared" si="1269"/>
        <v>26644.7</v>
      </c>
      <c r="W6315" s="12">
        <f t="shared" si="1270"/>
        <v>0.69489120768209645</v>
      </c>
      <c r="X6315" s="11">
        <f t="shared" si="1271"/>
        <v>11699</v>
      </c>
      <c r="Y6315" s="12">
        <f t="shared" si="1272"/>
        <v>0.30510879231790361</v>
      </c>
      <c r="AG6315" s="61"/>
      <c r="AH6315" s="61"/>
      <c r="AI6315" s="61"/>
      <c r="AJ6315" s="61"/>
      <c r="AL6315" s="60"/>
    </row>
    <row r="6316" spans="1:38">
      <c r="A6316" s="1">
        <v>41013</v>
      </c>
      <c r="B6316" s="7" t="s">
        <v>60</v>
      </c>
      <c r="C6316" s="8" t="str">
        <f t="shared" ref="C6316:C6379" si="1274">IF(WEEKDAY(A6316)=1,"Sun",IF(WEEKDAY(A6316)=2,"Mon",IF(WEEKDAY(A6316)=3,"Tue",IF(WEEKDAY(A6316)=4,"Wed",IF(WEEKDAY(A6316)=5,"Thur",IF(WEEKDAY(A6316)=6,"Fri",IF(WEEKDAY(A6316)=7,"Sat")))))))</f>
        <v>Sat</v>
      </c>
      <c r="E6316" s="10">
        <v>4</v>
      </c>
      <c r="F6316" s="11">
        <v>3616.6</v>
      </c>
      <c r="G6316" s="60">
        <v>6160.4</v>
      </c>
      <c r="H6316" s="61">
        <v>6126</v>
      </c>
      <c r="I6316" s="60">
        <v>752.6</v>
      </c>
      <c r="J6316" s="60">
        <v>0</v>
      </c>
      <c r="K6316" s="11">
        <v>0</v>
      </c>
      <c r="L6316" s="20">
        <v>8224</v>
      </c>
      <c r="M6316" s="20">
        <v>0</v>
      </c>
      <c r="O6316" s="11">
        <f t="shared" si="1266"/>
        <v>24879.599999999999</v>
      </c>
      <c r="Q6316" s="11">
        <f t="shared" si="1273"/>
        <v>0</v>
      </c>
      <c r="S6316" s="11">
        <f t="shared" si="1259"/>
        <v>24879.599999999999</v>
      </c>
      <c r="T6316" s="11">
        <f t="shared" si="1267"/>
        <v>24879.599999999999</v>
      </c>
      <c r="U6316" s="11">
        <f t="shared" si="1268"/>
        <v>-13464.099999999999</v>
      </c>
      <c r="V6316" s="11">
        <f t="shared" si="1269"/>
        <v>16655.599999999999</v>
      </c>
      <c r="W6316" s="12">
        <f t="shared" si="1270"/>
        <v>0.66944806186594641</v>
      </c>
      <c r="X6316" s="11">
        <f t="shared" si="1271"/>
        <v>8224</v>
      </c>
      <c r="Y6316" s="12">
        <f t="shared" si="1272"/>
        <v>0.33055193813405365</v>
      </c>
      <c r="AG6316" s="61"/>
      <c r="AH6316" s="61"/>
      <c r="AI6316" s="61"/>
      <c r="AJ6316" s="61"/>
      <c r="AL6316" s="60"/>
    </row>
    <row r="6317" spans="1:38">
      <c r="A6317" s="1">
        <v>41014</v>
      </c>
      <c r="B6317" s="7" t="s">
        <v>60</v>
      </c>
      <c r="C6317" s="8" t="str">
        <f t="shared" si="1274"/>
        <v>Sun</v>
      </c>
      <c r="E6317" s="10">
        <v>0</v>
      </c>
      <c r="F6317" s="11">
        <v>3426.7</v>
      </c>
      <c r="G6317" s="60">
        <v>6427.3</v>
      </c>
      <c r="H6317" s="61">
        <v>5400.7</v>
      </c>
      <c r="I6317" s="60">
        <v>760.9</v>
      </c>
      <c r="J6317" s="60">
        <v>0</v>
      </c>
      <c r="K6317" s="11">
        <v>640.5</v>
      </c>
      <c r="L6317" s="20">
        <v>7424</v>
      </c>
      <c r="M6317" s="20">
        <v>0</v>
      </c>
      <c r="O6317" s="11">
        <f t="shared" si="1266"/>
        <v>24080.1</v>
      </c>
      <c r="P6317" s="11">
        <v>658</v>
      </c>
      <c r="Q6317" s="11">
        <f t="shared" si="1273"/>
        <v>-17.5</v>
      </c>
      <c r="S6317" s="11">
        <f t="shared" si="1259"/>
        <v>23422.1</v>
      </c>
      <c r="T6317" s="11">
        <f t="shared" si="1267"/>
        <v>23422.1</v>
      </c>
      <c r="U6317" s="11">
        <f t="shared" si="1268"/>
        <v>-1457.5</v>
      </c>
      <c r="V6317" s="11">
        <f t="shared" si="1269"/>
        <v>15998.099999999999</v>
      </c>
      <c r="W6317" s="12">
        <f t="shared" si="1270"/>
        <v>0.68303439913585884</v>
      </c>
      <c r="X6317" s="11">
        <f t="shared" si="1271"/>
        <v>7424</v>
      </c>
      <c r="Y6317" s="12">
        <f t="shared" si="1272"/>
        <v>0.31696560086414116</v>
      </c>
      <c r="AG6317" s="61"/>
      <c r="AH6317" s="61"/>
      <c r="AI6317" s="61"/>
      <c r="AJ6317" s="61"/>
      <c r="AL6317" s="60"/>
    </row>
    <row r="6318" spans="1:38">
      <c r="A6318" s="1">
        <v>41015</v>
      </c>
      <c r="B6318" s="7" t="s">
        <v>60</v>
      </c>
      <c r="C6318" s="8" t="str">
        <f t="shared" si="1274"/>
        <v>Mon</v>
      </c>
      <c r="E6318" s="10">
        <v>0</v>
      </c>
      <c r="F6318" s="11">
        <v>11036.4</v>
      </c>
      <c r="G6318" s="60">
        <v>6820.7</v>
      </c>
      <c r="H6318" s="61">
        <v>5861.5</v>
      </c>
      <c r="I6318" s="60">
        <v>722.9</v>
      </c>
      <c r="J6318" s="60">
        <v>0</v>
      </c>
      <c r="K6318" s="11">
        <v>31713.5</v>
      </c>
      <c r="L6318" s="20">
        <v>0</v>
      </c>
      <c r="M6318" s="20">
        <v>0</v>
      </c>
      <c r="O6318" s="11">
        <f t="shared" si="1266"/>
        <v>56155</v>
      </c>
      <c r="P6318" s="11">
        <v>31797</v>
      </c>
      <c r="Q6318" s="11">
        <f t="shared" si="1273"/>
        <v>-83.5</v>
      </c>
      <c r="S6318" s="11">
        <f t="shared" si="1259"/>
        <v>24358</v>
      </c>
      <c r="T6318" s="11">
        <f t="shared" si="1267"/>
        <v>24358</v>
      </c>
      <c r="U6318" s="11">
        <f t="shared" si="1268"/>
        <v>935.90000000000146</v>
      </c>
      <c r="V6318" s="11">
        <f t="shared" si="1269"/>
        <v>24358</v>
      </c>
      <c r="W6318" s="12">
        <f t="shared" si="1270"/>
        <v>1</v>
      </c>
      <c r="X6318" s="11">
        <f t="shared" si="1271"/>
        <v>0</v>
      </c>
      <c r="Y6318" s="12">
        <f t="shared" si="1272"/>
        <v>0</v>
      </c>
      <c r="AG6318" s="61"/>
      <c r="AH6318" s="61"/>
      <c r="AI6318" s="61"/>
      <c r="AJ6318" s="61"/>
      <c r="AL6318" s="60"/>
    </row>
    <row r="6319" spans="1:38">
      <c r="A6319" s="1">
        <v>41016</v>
      </c>
      <c r="B6319" s="7" t="s">
        <v>60</v>
      </c>
      <c r="C6319" s="8" t="str">
        <f t="shared" si="1274"/>
        <v>Tue</v>
      </c>
      <c r="E6319" s="10">
        <v>0</v>
      </c>
      <c r="F6319" s="11">
        <v>13125</v>
      </c>
      <c r="G6319" s="60">
        <v>6939.3</v>
      </c>
      <c r="H6319" s="61">
        <v>5742.4</v>
      </c>
      <c r="I6319" s="60">
        <v>732.5</v>
      </c>
      <c r="J6319" s="60">
        <v>0</v>
      </c>
      <c r="K6319" s="11">
        <v>43102.3</v>
      </c>
      <c r="L6319" s="20">
        <v>0</v>
      </c>
      <c r="M6319" s="20">
        <v>0</v>
      </c>
      <c r="O6319" s="11">
        <f t="shared" si="1266"/>
        <v>69641.5</v>
      </c>
      <c r="P6319" s="11">
        <v>43280</v>
      </c>
      <c r="Q6319" s="11">
        <f t="shared" si="1273"/>
        <v>-177.69999999999709</v>
      </c>
      <c r="S6319" s="11">
        <f t="shared" si="1259"/>
        <v>26361.5</v>
      </c>
      <c r="T6319" s="11">
        <f t="shared" si="1267"/>
        <v>26361.5</v>
      </c>
      <c r="U6319" s="11">
        <f t="shared" si="1268"/>
        <v>2003.5</v>
      </c>
      <c r="V6319" s="11">
        <f t="shared" si="1269"/>
        <v>26361.5</v>
      </c>
      <c r="W6319" s="12">
        <f t="shared" si="1270"/>
        <v>1</v>
      </c>
      <c r="X6319" s="11">
        <f t="shared" si="1271"/>
        <v>0</v>
      </c>
      <c r="Y6319" s="12">
        <f t="shared" si="1272"/>
        <v>0</v>
      </c>
      <c r="AG6319" s="61"/>
      <c r="AH6319" s="61"/>
      <c r="AI6319" s="61"/>
      <c r="AJ6319" s="61"/>
      <c r="AL6319" s="60"/>
    </row>
    <row r="6320" spans="1:38">
      <c r="A6320" s="1">
        <v>41017</v>
      </c>
      <c r="B6320" s="7" t="s">
        <v>60</v>
      </c>
      <c r="C6320" s="8" t="str">
        <f t="shared" si="1274"/>
        <v>Wed</v>
      </c>
      <c r="E6320" s="10">
        <v>8</v>
      </c>
      <c r="F6320" s="11">
        <v>18235.300000000003</v>
      </c>
      <c r="G6320" s="60">
        <v>8242.5</v>
      </c>
      <c r="H6320" s="61">
        <v>6640.9</v>
      </c>
      <c r="I6320" s="60">
        <v>740.1</v>
      </c>
      <c r="J6320" s="60">
        <v>0</v>
      </c>
      <c r="K6320" s="11">
        <v>52223.7</v>
      </c>
      <c r="L6320" s="20">
        <v>0</v>
      </c>
      <c r="M6320" s="20">
        <v>0</v>
      </c>
      <c r="O6320" s="11">
        <f t="shared" si="1266"/>
        <v>86082.5</v>
      </c>
      <c r="P6320" s="11">
        <v>52505</v>
      </c>
      <c r="Q6320" s="11">
        <f t="shared" si="1273"/>
        <v>-281.30000000000291</v>
      </c>
      <c r="S6320" s="11">
        <f t="shared" si="1259"/>
        <v>33577.5</v>
      </c>
      <c r="T6320" s="11">
        <f t="shared" si="1267"/>
        <v>33577.5</v>
      </c>
      <c r="U6320" s="11">
        <f t="shared" si="1268"/>
        <v>7216</v>
      </c>
      <c r="V6320" s="11">
        <f t="shared" si="1269"/>
        <v>33577.5</v>
      </c>
      <c r="W6320" s="12">
        <f t="shared" si="1270"/>
        <v>1</v>
      </c>
      <c r="X6320" s="11">
        <f t="shared" si="1271"/>
        <v>0</v>
      </c>
      <c r="Y6320" s="12">
        <f t="shared" si="1272"/>
        <v>0</v>
      </c>
      <c r="AG6320" s="61"/>
      <c r="AH6320" s="61"/>
      <c r="AI6320" s="61"/>
      <c r="AJ6320" s="61"/>
      <c r="AL6320" s="60"/>
    </row>
    <row r="6321" spans="1:38">
      <c r="A6321" s="1">
        <v>41018</v>
      </c>
      <c r="B6321" s="7" t="s">
        <v>60</v>
      </c>
      <c r="C6321" s="8" t="str">
        <f t="shared" si="1274"/>
        <v>Thur</v>
      </c>
      <c r="E6321" s="10">
        <v>4.166666666666667</v>
      </c>
      <c r="F6321" s="11">
        <v>14929</v>
      </c>
      <c r="G6321" s="60">
        <v>7271.7</v>
      </c>
      <c r="H6321" s="61">
        <v>6169.3</v>
      </c>
      <c r="I6321" s="60">
        <v>712.8</v>
      </c>
      <c r="J6321" s="60">
        <v>0</v>
      </c>
      <c r="K6321" s="11">
        <v>52155.4</v>
      </c>
      <c r="L6321" s="20">
        <v>0</v>
      </c>
      <c r="M6321" s="20">
        <v>0</v>
      </c>
      <c r="O6321" s="11">
        <f t="shared" si="1266"/>
        <v>81238.2</v>
      </c>
      <c r="P6321" s="11">
        <v>52410</v>
      </c>
      <c r="Q6321" s="11">
        <f t="shared" si="1273"/>
        <v>-254.59999999999854</v>
      </c>
      <c r="S6321" s="11">
        <f t="shared" si="1259"/>
        <v>28828.199999999997</v>
      </c>
      <c r="T6321" s="11">
        <f t="shared" si="1267"/>
        <v>28828.199999999997</v>
      </c>
      <c r="U6321" s="11">
        <f t="shared" si="1268"/>
        <v>-4749.3000000000029</v>
      </c>
      <c r="V6321" s="11">
        <f t="shared" si="1269"/>
        <v>28828.199999999997</v>
      </c>
      <c r="W6321" s="12">
        <f t="shared" si="1270"/>
        <v>1</v>
      </c>
      <c r="X6321" s="11">
        <f t="shared" si="1271"/>
        <v>0</v>
      </c>
      <c r="Y6321" s="12">
        <f t="shared" si="1272"/>
        <v>0</v>
      </c>
      <c r="AG6321" s="61"/>
      <c r="AH6321" s="61"/>
      <c r="AI6321" s="61"/>
      <c r="AJ6321" s="61"/>
      <c r="AL6321" s="60"/>
    </row>
    <row r="6322" spans="1:38">
      <c r="A6322" s="1">
        <v>41019</v>
      </c>
      <c r="B6322" s="7" t="s">
        <v>60</v>
      </c>
      <c r="C6322" s="8" t="str">
        <f t="shared" si="1274"/>
        <v>Fri</v>
      </c>
      <c r="E6322" s="10">
        <v>4</v>
      </c>
      <c r="F6322" s="11">
        <v>12552.2</v>
      </c>
      <c r="G6322" s="60">
        <v>6143.4</v>
      </c>
      <c r="H6322" s="61">
        <v>5308.7</v>
      </c>
      <c r="I6322" s="60">
        <v>742.9</v>
      </c>
      <c r="J6322" s="60">
        <v>0</v>
      </c>
      <c r="K6322" s="11">
        <v>43568.3</v>
      </c>
      <c r="L6322" s="20">
        <v>0</v>
      </c>
      <c r="M6322" s="20">
        <v>0</v>
      </c>
      <c r="O6322" s="11">
        <f t="shared" si="1266"/>
        <v>68315.5</v>
      </c>
      <c r="P6322" s="11">
        <v>43881</v>
      </c>
      <c r="Q6322" s="11">
        <f t="shared" si="1273"/>
        <v>-312.69999999999709</v>
      </c>
      <c r="S6322" s="11">
        <f t="shared" si="1259"/>
        <v>24434.5</v>
      </c>
      <c r="T6322" s="11">
        <f t="shared" si="1267"/>
        <v>24434.5</v>
      </c>
      <c r="U6322" s="11">
        <f t="shared" si="1268"/>
        <v>-4393.6999999999971</v>
      </c>
      <c r="V6322" s="11">
        <f t="shared" si="1269"/>
        <v>24434.5</v>
      </c>
      <c r="W6322" s="12">
        <f t="shared" si="1270"/>
        <v>1</v>
      </c>
      <c r="X6322" s="11">
        <f t="shared" si="1271"/>
        <v>0</v>
      </c>
      <c r="Y6322" s="12">
        <f t="shared" si="1272"/>
        <v>0</v>
      </c>
      <c r="AG6322" s="61"/>
      <c r="AH6322" s="61"/>
      <c r="AI6322" s="61"/>
      <c r="AJ6322" s="61"/>
      <c r="AL6322" s="60"/>
    </row>
    <row r="6323" spans="1:38">
      <c r="A6323" s="1">
        <v>41020</v>
      </c>
      <c r="B6323" s="7" t="s">
        <v>60</v>
      </c>
      <c r="C6323" s="8" t="str">
        <f t="shared" si="1274"/>
        <v>Sat</v>
      </c>
      <c r="E6323" s="10">
        <v>0</v>
      </c>
      <c r="F6323" s="11">
        <v>12022.6</v>
      </c>
      <c r="G6323" s="60">
        <v>5154.8999999999996</v>
      </c>
      <c r="H6323" s="61">
        <v>4576.3</v>
      </c>
      <c r="I6323" s="60">
        <v>754</v>
      </c>
      <c r="J6323" s="60">
        <v>0</v>
      </c>
      <c r="K6323" s="11">
        <v>52808.800000000003</v>
      </c>
      <c r="L6323" s="20">
        <v>0</v>
      </c>
      <c r="M6323" s="20">
        <v>0</v>
      </c>
      <c r="O6323" s="11">
        <f t="shared" si="1266"/>
        <v>75316.600000000006</v>
      </c>
      <c r="P6323" s="11">
        <v>53418</v>
      </c>
      <c r="Q6323" s="11">
        <f t="shared" si="1273"/>
        <v>-609.19999999999709</v>
      </c>
      <c r="S6323" s="11">
        <f t="shared" si="1259"/>
        <v>21898.600000000006</v>
      </c>
      <c r="T6323" s="11">
        <f t="shared" si="1267"/>
        <v>21898.600000000006</v>
      </c>
      <c r="U6323" s="11">
        <f t="shared" si="1268"/>
        <v>-2535.8999999999942</v>
      </c>
      <c r="V6323" s="11">
        <f t="shared" si="1269"/>
        <v>21898.600000000006</v>
      </c>
      <c r="W6323" s="12">
        <f t="shared" si="1270"/>
        <v>1</v>
      </c>
      <c r="X6323" s="11">
        <f t="shared" si="1271"/>
        <v>0</v>
      </c>
      <c r="Y6323" s="12">
        <f t="shared" si="1272"/>
        <v>0</v>
      </c>
      <c r="AG6323" s="61"/>
      <c r="AH6323" s="61"/>
      <c r="AI6323" s="61"/>
      <c r="AJ6323" s="61"/>
      <c r="AL6323" s="60"/>
    </row>
    <row r="6324" spans="1:38">
      <c r="A6324" s="1">
        <v>41021</v>
      </c>
      <c r="B6324" s="7" t="s">
        <v>60</v>
      </c>
      <c r="C6324" s="8" t="str">
        <f t="shared" si="1274"/>
        <v>Sun</v>
      </c>
      <c r="E6324" s="10">
        <v>12</v>
      </c>
      <c r="F6324" s="11">
        <v>25838.9</v>
      </c>
      <c r="G6324" s="60">
        <v>8194.5</v>
      </c>
      <c r="H6324" s="61">
        <v>7635.8</v>
      </c>
      <c r="I6324" s="60">
        <v>744.2</v>
      </c>
      <c r="J6324" s="60">
        <v>0</v>
      </c>
      <c r="K6324" s="11">
        <v>53836.5</v>
      </c>
      <c r="L6324" s="20">
        <v>0</v>
      </c>
      <c r="M6324" s="20">
        <v>0</v>
      </c>
      <c r="O6324" s="11">
        <f t="shared" si="1266"/>
        <v>96249.9</v>
      </c>
      <c r="P6324" s="11">
        <v>54362</v>
      </c>
      <c r="Q6324" s="11">
        <f t="shared" si="1273"/>
        <v>-525.5</v>
      </c>
      <c r="S6324" s="11">
        <f t="shared" si="1259"/>
        <v>41887.899999999994</v>
      </c>
      <c r="T6324" s="11">
        <f t="shared" si="1267"/>
        <v>41887.899999999994</v>
      </c>
      <c r="U6324" s="11">
        <f t="shared" si="1268"/>
        <v>19989.299999999988</v>
      </c>
      <c r="V6324" s="11">
        <f t="shared" si="1269"/>
        <v>41887.899999999994</v>
      </c>
      <c r="W6324" s="12">
        <f t="shared" si="1270"/>
        <v>1</v>
      </c>
      <c r="X6324" s="11">
        <f t="shared" si="1271"/>
        <v>0</v>
      </c>
      <c r="Y6324" s="12">
        <f t="shared" si="1272"/>
        <v>0</v>
      </c>
      <c r="AG6324" s="61"/>
      <c r="AH6324" s="61"/>
      <c r="AI6324" s="61"/>
      <c r="AJ6324" s="61"/>
      <c r="AL6324" s="60"/>
    </row>
    <row r="6325" spans="1:38">
      <c r="A6325" s="1">
        <v>41022</v>
      </c>
      <c r="B6325" s="7" t="s">
        <v>60</v>
      </c>
      <c r="C6325" s="8" t="str">
        <f t="shared" si="1274"/>
        <v>Mon</v>
      </c>
      <c r="E6325" s="10">
        <v>17</v>
      </c>
      <c r="F6325" s="11">
        <v>34611.5</v>
      </c>
      <c r="G6325" s="60">
        <v>10261.6</v>
      </c>
      <c r="H6325" s="61">
        <v>9896.9</v>
      </c>
      <c r="I6325" s="60">
        <v>946.3</v>
      </c>
      <c r="J6325" s="60">
        <v>0.1</v>
      </c>
      <c r="K6325" s="11">
        <v>55409.3</v>
      </c>
      <c r="L6325" s="20">
        <v>0</v>
      </c>
      <c r="M6325" s="20">
        <v>0</v>
      </c>
      <c r="O6325" s="11">
        <f t="shared" si="1266"/>
        <v>111125.70000000001</v>
      </c>
      <c r="P6325" s="11">
        <v>53342</v>
      </c>
      <c r="Q6325" s="11">
        <f t="shared" si="1273"/>
        <v>2067.3000000000029</v>
      </c>
      <c r="S6325" s="11">
        <f t="shared" si="1259"/>
        <v>57783.700000000012</v>
      </c>
      <c r="T6325" s="11">
        <f t="shared" si="1267"/>
        <v>57783.700000000012</v>
      </c>
      <c r="U6325" s="11">
        <f t="shared" si="1268"/>
        <v>15895.800000000017</v>
      </c>
      <c r="V6325" s="11">
        <f t="shared" si="1269"/>
        <v>57783.700000000012</v>
      </c>
      <c r="W6325" s="12">
        <f t="shared" si="1270"/>
        <v>1</v>
      </c>
      <c r="X6325" s="11">
        <f t="shared" si="1271"/>
        <v>0</v>
      </c>
      <c r="Y6325" s="12">
        <f t="shared" si="1272"/>
        <v>0</v>
      </c>
      <c r="AG6325" s="61"/>
      <c r="AH6325" s="61"/>
      <c r="AI6325" s="61"/>
      <c r="AJ6325" s="61"/>
      <c r="AL6325" s="60"/>
    </row>
    <row r="6326" spans="1:38">
      <c r="A6326" s="1">
        <v>41023</v>
      </c>
      <c r="B6326" s="7" t="s">
        <v>60</v>
      </c>
      <c r="C6326" s="8" t="str">
        <f t="shared" si="1274"/>
        <v>Tue</v>
      </c>
      <c r="E6326" s="10">
        <v>15</v>
      </c>
      <c r="F6326" s="11">
        <v>26637.300000000003</v>
      </c>
      <c r="G6326" s="60">
        <v>8488.9</v>
      </c>
      <c r="H6326" s="61">
        <v>8621.7999999999993</v>
      </c>
      <c r="I6326" s="60">
        <v>787.4</v>
      </c>
      <c r="J6326" s="60">
        <v>0</v>
      </c>
      <c r="K6326" s="11">
        <v>53669.4</v>
      </c>
      <c r="L6326" s="20">
        <v>0</v>
      </c>
      <c r="M6326" s="20">
        <v>0</v>
      </c>
      <c r="O6326" s="11">
        <f t="shared" si="1266"/>
        <v>98204.800000000003</v>
      </c>
      <c r="P6326" s="11">
        <v>53305</v>
      </c>
      <c r="Q6326" s="11">
        <f t="shared" si="1273"/>
        <v>364.40000000000146</v>
      </c>
      <c r="S6326" s="11">
        <f t="shared" si="1259"/>
        <v>44899.8</v>
      </c>
      <c r="T6326" s="11">
        <f t="shared" si="1267"/>
        <v>44899.8</v>
      </c>
      <c r="U6326" s="11">
        <f t="shared" si="1268"/>
        <v>-12883.900000000009</v>
      </c>
      <c r="V6326" s="11">
        <f t="shared" si="1269"/>
        <v>44899.8</v>
      </c>
      <c r="W6326" s="12">
        <f t="shared" si="1270"/>
        <v>1</v>
      </c>
      <c r="X6326" s="11">
        <f t="shared" si="1271"/>
        <v>0</v>
      </c>
      <c r="Y6326" s="12">
        <f t="shared" si="1272"/>
        <v>0</v>
      </c>
      <c r="AG6326" s="61"/>
      <c r="AH6326" s="61"/>
      <c r="AI6326" s="61"/>
      <c r="AJ6326" s="61"/>
      <c r="AL6326" s="60"/>
    </row>
    <row r="6327" spans="1:38">
      <c r="A6327" s="1">
        <v>41024</v>
      </c>
      <c r="B6327" s="7" t="s">
        <v>60</v>
      </c>
      <c r="C6327" s="8" t="str">
        <f t="shared" si="1274"/>
        <v>Wed</v>
      </c>
      <c r="E6327" s="10">
        <v>11</v>
      </c>
      <c r="F6327" s="11">
        <v>16194.699999999999</v>
      </c>
      <c r="G6327" s="60">
        <v>6259.3</v>
      </c>
      <c r="H6327" s="61">
        <v>6964.8</v>
      </c>
      <c r="I6327" s="60">
        <v>747.3</v>
      </c>
      <c r="J6327" s="60">
        <v>0</v>
      </c>
      <c r="K6327" s="11">
        <v>53288.5</v>
      </c>
      <c r="L6327" s="20">
        <v>0</v>
      </c>
      <c r="M6327" s="20">
        <v>0</v>
      </c>
      <c r="O6327" s="11">
        <f t="shared" si="1266"/>
        <v>83454.600000000006</v>
      </c>
      <c r="P6327" s="11">
        <v>54045</v>
      </c>
      <c r="Q6327" s="11">
        <f t="shared" si="1273"/>
        <v>-756.5</v>
      </c>
      <c r="S6327" s="11">
        <f t="shared" si="1259"/>
        <v>29409.600000000006</v>
      </c>
      <c r="T6327" s="11">
        <f t="shared" si="1267"/>
        <v>29409.600000000006</v>
      </c>
      <c r="U6327" s="11">
        <f t="shared" si="1268"/>
        <v>-15490.199999999997</v>
      </c>
      <c r="V6327" s="11">
        <f t="shared" si="1269"/>
        <v>29409.600000000006</v>
      </c>
      <c r="W6327" s="12">
        <f t="shared" si="1270"/>
        <v>1</v>
      </c>
      <c r="X6327" s="11">
        <f t="shared" si="1271"/>
        <v>0</v>
      </c>
      <c r="Y6327" s="12">
        <f t="shared" si="1272"/>
        <v>0</v>
      </c>
      <c r="AG6327" s="61"/>
      <c r="AH6327" s="61"/>
      <c r="AI6327" s="61"/>
      <c r="AJ6327" s="61"/>
      <c r="AL6327" s="60"/>
    </row>
    <row r="6328" spans="1:38">
      <c r="A6328" s="1">
        <v>41025</v>
      </c>
      <c r="B6328" s="7" t="s">
        <v>60</v>
      </c>
      <c r="C6328" s="8" t="str">
        <f t="shared" si="1274"/>
        <v>Thur</v>
      </c>
      <c r="E6328" s="10">
        <v>3</v>
      </c>
      <c r="F6328" s="11">
        <v>15818.1</v>
      </c>
      <c r="G6328" s="60">
        <v>6095.6</v>
      </c>
      <c r="H6328" s="61">
        <v>6986.5</v>
      </c>
      <c r="I6328" s="60">
        <v>730.2</v>
      </c>
      <c r="J6328" s="60">
        <v>0</v>
      </c>
      <c r="K6328" s="11">
        <v>53834.9</v>
      </c>
      <c r="L6328" s="20">
        <v>0</v>
      </c>
      <c r="M6328" s="20">
        <v>0</v>
      </c>
      <c r="O6328" s="11">
        <f t="shared" si="1266"/>
        <v>83465.3</v>
      </c>
      <c r="P6328" s="11">
        <v>54792</v>
      </c>
      <c r="Q6328" s="11">
        <f t="shared" si="1273"/>
        <v>-957.09999999999854</v>
      </c>
      <c r="S6328" s="11">
        <f t="shared" si="1259"/>
        <v>28673.300000000003</v>
      </c>
      <c r="T6328" s="11">
        <f t="shared" si="1267"/>
        <v>28673.300000000003</v>
      </c>
      <c r="U6328" s="11">
        <f t="shared" si="1268"/>
        <v>-736.30000000000291</v>
      </c>
      <c r="V6328" s="11">
        <f t="shared" si="1269"/>
        <v>28673.300000000003</v>
      </c>
      <c r="W6328" s="12">
        <f t="shared" si="1270"/>
        <v>1</v>
      </c>
      <c r="X6328" s="11">
        <f t="shared" si="1271"/>
        <v>0</v>
      </c>
      <c r="Y6328" s="12">
        <f t="shared" si="1272"/>
        <v>0</v>
      </c>
      <c r="AG6328" s="61"/>
      <c r="AH6328" s="61"/>
      <c r="AI6328" s="61"/>
      <c r="AJ6328" s="61"/>
      <c r="AL6328" s="60"/>
    </row>
    <row r="6329" spans="1:38">
      <c r="A6329" s="1">
        <v>41026</v>
      </c>
      <c r="B6329" s="7" t="s">
        <v>60</v>
      </c>
      <c r="C6329" s="8" t="str">
        <f t="shared" si="1274"/>
        <v>Fri</v>
      </c>
      <c r="E6329" s="10">
        <v>3</v>
      </c>
      <c r="F6329" s="11">
        <v>16774.8</v>
      </c>
      <c r="G6329" s="60">
        <v>5997.6</v>
      </c>
      <c r="H6329" s="61">
        <v>6614.3</v>
      </c>
      <c r="I6329" s="60">
        <v>728</v>
      </c>
      <c r="J6329" s="60">
        <v>0</v>
      </c>
      <c r="K6329" s="11">
        <v>54888</v>
      </c>
      <c r="L6329" s="20">
        <v>0</v>
      </c>
      <c r="M6329" s="20">
        <v>0</v>
      </c>
      <c r="O6329" s="11">
        <f t="shared" si="1266"/>
        <v>85002.7</v>
      </c>
      <c r="P6329" s="11">
        <v>55846</v>
      </c>
      <c r="Q6329" s="11">
        <f t="shared" si="1273"/>
        <v>-958</v>
      </c>
      <c r="S6329" s="11">
        <f t="shared" si="1259"/>
        <v>29156.699999999997</v>
      </c>
      <c r="T6329" s="11">
        <f t="shared" si="1267"/>
        <v>29156.699999999997</v>
      </c>
      <c r="U6329" s="11">
        <f t="shared" si="1268"/>
        <v>483.39999999999418</v>
      </c>
      <c r="V6329" s="11">
        <f t="shared" si="1269"/>
        <v>29156.699999999997</v>
      </c>
      <c r="W6329" s="12">
        <f t="shared" si="1270"/>
        <v>1</v>
      </c>
      <c r="X6329" s="11">
        <f t="shared" si="1271"/>
        <v>0</v>
      </c>
      <c r="Y6329" s="12">
        <f t="shared" si="1272"/>
        <v>0</v>
      </c>
      <c r="AG6329" s="61"/>
      <c r="AH6329" s="61"/>
      <c r="AI6329" s="61"/>
      <c r="AJ6329" s="61"/>
      <c r="AL6329" s="60"/>
    </row>
    <row r="6330" spans="1:38">
      <c r="A6330" s="1">
        <v>41027</v>
      </c>
      <c r="B6330" s="7" t="s">
        <v>60</v>
      </c>
      <c r="C6330" s="8" t="str">
        <f t="shared" si="1274"/>
        <v>Sat</v>
      </c>
      <c r="E6330" s="10">
        <v>13</v>
      </c>
      <c r="F6330" s="11">
        <v>24710</v>
      </c>
      <c r="G6330" s="60">
        <v>7224.8</v>
      </c>
      <c r="H6330" s="61">
        <v>7349.5</v>
      </c>
      <c r="I6330" s="60">
        <v>729.9</v>
      </c>
      <c r="J6330" s="60">
        <v>0</v>
      </c>
      <c r="K6330" s="11">
        <v>54371.8</v>
      </c>
      <c r="L6330" s="20">
        <v>0</v>
      </c>
      <c r="M6330" s="20">
        <v>0</v>
      </c>
      <c r="O6330" s="11">
        <f t="shared" si="1266"/>
        <v>94386</v>
      </c>
      <c r="P6330" s="11">
        <v>55337</v>
      </c>
      <c r="Q6330" s="11">
        <f t="shared" si="1273"/>
        <v>-965.19999999999709</v>
      </c>
      <c r="S6330" s="11">
        <f t="shared" si="1259"/>
        <v>39049</v>
      </c>
      <c r="T6330" s="11">
        <f t="shared" si="1267"/>
        <v>39049</v>
      </c>
      <c r="U6330" s="11">
        <f t="shared" si="1268"/>
        <v>9892.3000000000029</v>
      </c>
      <c r="V6330" s="11">
        <f t="shared" si="1269"/>
        <v>39049</v>
      </c>
      <c r="W6330" s="12">
        <f t="shared" si="1270"/>
        <v>1</v>
      </c>
      <c r="X6330" s="11">
        <f t="shared" si="1271"/>
        <v>0</v>
      </c>
      <c r="Y6330" s="12">
        <f t="shared" si="1272"/>
        <v>0</v>
      </c>
      <c r="AG6330" s="61"/>
      <c r="AH6330" s="61"/>
      <c r="AI6330" s="61"/>
      <c r="AJ6330" s="61"/>
      <c r="AL6330" s="60"/>
    </row>
    <row r="6331" spans="1:38">
      <c r="A6331" s="1">
        <v>41028</v>
      </c>
      <c r="B6331" s="7" t="s">
        <v>60</v>
      </c>
      <c r="C6331" s="8" t="str">
        <f t="shared" si="1274"/>
        <v>Sun</v>
      </c>
      <c r="E6331" s="10">
        <v>9</v>
      </c>
      <c r="F6331" s="11">
        <v>17492</v>
      </c>
      <c r="G6331" s="60">
        <v>5950</v>
      </c>
      <c r="H6331" s="61">
        <v>6340.2</v>
      </c>
      <c r="I6331" s="60">
        <v>730.7</v>
      </c>
      <c r="J6331" s="60">
        <v>0</v>
      </c>
      <c r="K6331" s="11">
        <v>52929.9</v>
      </c>
      <c r="L6331" s="20">
        <v>0</v>
      </c>
      <c r="M6331" s="20">
        <v>0</v>
      </c>
      <c r="O6331" s="11">
        <f t="shared" si="1266"/>
        <v>83442.8</v>
      </c>
      <c r="P6331" s="11">
        <v>53608</v>
      </c>
      <c r="Q6331" s="11">
        <f t="shared" si="1273"/>
        <v>-678.09999999999854</v>
      </c>
      <c r="S6331" s="11">
        <f t="shared" si="1259"/>
        <v>29834.800000000003</v>
      </c>
      <c r="T6331" s="11">
        <f t="shared" si="1267"/>
        <v>29834.800000000003</v>
      </c>
      <c r="U6331" s="11">
        <f t="shared" si="1268"/>
        <v>-9214.1999999999971</v>
      </c>
      <c r="V6331" s="11">
        <f t="shared" si="1269"/>
        <v>29834.800000000003</v>
      </c>
      <c r="W6331" s="12">
        <f t="shared" si="1270"/>
        <v>1</v>
      </c>
      <c r="X6331" s="11">
        <f t="shared" si="1271"/>
        <v>0</v>
      </c>
      <c r="Y6331" s="12">
        <f t="shared" si="1272"/>
        <v>0</v>
      </c>
      <c r="AG6331" s="61"/>
      <c r="AH6331" s="61"/>
      <c r="AI6331" s="61"/>
      <c r="AJ6331" s="61"/>
      <c r="AL6331" s="60"/>
    </row>
    <row r="6332" spans="1:38">
      <c r="A6332" s="1">
        <v>41029</v>
      </c>
      <c r="B6332" s="7" t="s">
        <v>60</v>
      </c>
      <c r="C6332" s="8" t="str">
        <f t="shared" si="1274"/>
        <v>Mon</v>
      </c>
      <c r="E6332" s="10">
        <v>3</v>
      </c>
      <c r="F6332" s="11">
        <v>13270.8</v>
      </c>
      <c r="G6332" s="60">
        <v>5764.9</v>
      </c>
      <c r="H6332" s="61">
        <v>6534.8</v>
      </c>
      <c r="I6332" s="60">
        <v>749.5</v>
      </c>
      <c r="J6332" s="60">
        <v>0</v>
      </c>
      <c r="K6332" s="11">
        <v>53448.5</v>
      </c>
      <c r="L6332" s="20">
        <v>0</v>
      </c>
      <c r="M6332" s="20">
        <v>0</v>
      </c>
      <c r="O6332" s="11">
        <f t="shared" si="1266"/>
        <v>79768.5</v>
      </c>
      <c r="P6332" s="11">
        <v>54356</v>
      </c>
      <c r="Q6332" s="11">
        <f t="shared" si="1273"/>
        <v>-907.5</v>
      </c>
      <c r="S6332" s="11">
        <f t="shared" si="1259"/>
        <v>25412.5</v>
      </c>
      <c r="T6332" s="11">
        <f t="shared" si="1267"/>
        <v>25412.5</v>
      </c>
      <c r="U6332" s="11">
        <f t="shared" si="1268"/>
        <v>-4422.3000000000029</v>
      </c>
      <c r="V6332" s="11">
        <f t="shared" si="1269"/>
        <v>25412.5</v>
      </c>
      <c r="W6332" s="12">
        <f t="shared" si="1270"/>
        <v>1</v>
      </c>
      <c r="X6332" s="11">
        <f t="shared" si="1271"/>
        <v>0</v>
      </c>
      <c r="Y6332" s="12">
        <f t="shared" si="1272"/>
        <v>0</v>
      </c>
      <c r="AG6332" s="61"/>
      <c r="AH6332" s="61"/>
      <c r="AI6332" s="61"/>
      <c r="AJ6332" s="61"/>
      <c r="AL6332" s="60"/>
    </row>
    <row r="6333" spans="1:38">
      <c r="A6333" s="1">
        <v>41030</v>
      </c>
      <c r="B6333" s="7" t="s">
        <v>61</v>
      </c>
      <c r="C6333" s="8" t="str">
        <f t="shared" si="1274"/>
        <v>Tue</v>
      </c>
      <c r="E6333" s="10">
        <v>0</v>
      </c>
      <c r="F6333" s="11">
        <v>11761.3</v>
      </c>
      <c r="G6333" s="61">
        <v>5226.8999999999996</v>
      </c>
      <c r="H6333" s="61">
        <v>5713.6</v>
      </c>
      <c r="I6333" s="61">
        <v>723</v>
      </c>
      <c r="J6333" s="61">
        <v>0</v>
      </c>
      <c r="K6333" s="61">
        <v>52761.5</v>
      </c>
      <c r="L6333" s="20">
        <v>0</v>
      </c>
      <c r="M6333" s="20">
        <v>0</v>
      </c>
      <c r="O6333" s="11">
        <f t="shared" si="1266"/>
        <v>76186.299999999988</v>
      </c>
      <c r="P6333" s="11">
        <v>53776</v>
      </c>
      <c r="Q6333" s="11">
        <f t="shared" si="1273"/>
        <v>-1014.5</v>
      </c>
      <c r="S6333" s="11">
        <f t="shared" ref="S6333:S6396" si="1275">O6333-P6333</f>
        <v>22410.299999999988</v>
      </c>
      <c r="T6333" s="11">
        <f t="shared" ref="T6333:T6396" si="1276">SUM(L6333:M6333,V6333)</f>
        <v>22410.299999999988</v>
      </c>
      <c r="U6333" s="11">
        <f t="shared" ref="U6333:U6396" si="1277">S6333-S6332</f>
        <v>-3002.2000000000116</v>
      </c>
      <c r="V6333" s="11">
        <f t="shared" ref="V6333:V6396" si="1278">SUM(F6333:K6333)-P6333</f>
        <v>22410.299999999988</v>
      </c>
      <c r="W6333" s="12">
        <f t="shared" ref="W6333:W6363" si="1279">V6333/S6333</f>
        <v>1</v>
      </c>
      <c r="X6333" s="11">
        <f t="shared" ref="X6333:X6363" si="1280">SUM(L6333:M6333)</f>
        <v>0</v>
      </c>
      <c r="Y6333" s="12">
        <f t="shared" ref="Y6333:Y6363" si="1281">X6333/S6333</f>
        <v>0</v>
      </c>
      <c r="AA6333" s="9">
        <f>INTERCEPT(T6333:T6363,E6333:E6363)</f>
        <v>21044.933752620545</v>
      </c>
      <c r="AB6333" s="9">
        <f>SLOPE(T6333:T6363,E6333:E6363)</f>
        <v>1040.8253668763095</v>
      </c>
      <c r="AC6333" s="12">
        <f>RSQ(T6333:T6363,E6333:E6363)</f>
        <v>0.16426131181740919</v>
      </c>
      <c r="AD6333" s="9">
        <f>AA6333+(AB6333*55)</f>
        <v>78290.328930817574</v>
      </c>
      <c r="AE6333" s="10">
        <f>SUM(E6333:E6363)</f>
        <v>10</v>
      </c>
      <c r="AG6333" s="61"/>
      <c r="AH6333" s="61"/>
      <c r="AI6333" s="61"/>
      <c r="AJ6333" s="61"/>
      <c r="AL6333" s="60"/>
    </row>
    <row r="6334" spans="1:38">
      <c r="A6334" s="1">
        <v>41031</v>
      </c>
      <c r="B6334" s="7" t="s">
        <v>61</v>
      </c>
      <c r="C6334" s="8" t="str">
        <f t="shared" si="1274"/>
        <v>Wed</v>
      </c>
      <c r="E6334" s="10">
        <v>0</v>
      </c>
      <c r="F6334" s="11">
        <v>11675.7</v>
      </c>
      <c r="G6334" s="61">
        <v>5303.5</v>
      </c>
      <c r="H6334" s="61">
        <v>5643.2</v>
      </c>
      <c r="I6334" s="61">
        <v>741.6</v>
      </c>
      <c r="J6334" s="61">
        <v>0</v>
      </c>
      <c r="K6334" s="61">
        <v>52264.4</v>
      </c>
      <c r="L6334" s="20">
        <v>0</v>
      </c>
      <c r="M6334" s="20">
        <v>0</v>
      </c>
      <c r="O6334" s="11">
        <f t="shared" si="1266"/>
        <v>75628.399999999994</v>
      </c>
      <c r="P6334" s="11">
        <v>53084</v>
      </c>
      <c r="Q6334" s="11">
        <f t="shared" si="1273"/>
        <v>-819.59999999999854</v>
      </c>
      <c r="S6334" s="11">
        <f t="shared" si="1275"/>
        <v>22544.399999999994</v>
      </c>
      <c r="T6334" s="11">
        <f t="shared" si="1276"/>
        <v>22544.399999999994</v>
      </c>
      <c r="U6334" s="11">
        <f t="shared" si="1277"/>
        <v>134.10000000000582</v>
      </c>
      <c r="V6334" s="11">
        <f t="shared" si="1278"/>
        <v>22544.399999999994</v>
      </c>
      <c r="W6334" s="12">
        <f t="shared" si="1279"/>
        <v>1</v>
      </c>
      <c r="X6334" s="11">
        <f t="shared" si="1280"/>
        <v>0</v>
      </c>
      <c r="Y6334" s="12">
        <f t="shared" si="1281"/>
        <v>0</v>
      </c>
      <c r="AG6334" s="61"/>
      <c r="AH6334" s="61"/>
      <c r="AI6334" s="61"/>
      <c r="AJ6334" s="61"/>
      <c r="AL6334" s="60"/>
    </row>
    <row r="6335" spans="1:38">
      <c r="A6335" s="1">
        <v>41032</v>
      </c>
      <c r="B6335" s="7" t="s">
        <v>61</v>
      </c>
      <c r="C6335" s="8" t="str">
        <f t="shared" si="1274"/>
        <v>Thur</v>
      </c>
      <c r="E6335" s="10">
        <v>0</v>
      </c>
      <c r="F6335" s="11">
        <v>11429.2</v>
      </c>
      <c r="G6335" s="61">
        <v>5092.1000000000004</v>
      </c>
      <c r="H6335" s="61">
        <v>5545.3</v>
      </c>
      <c r="I6335" s="61">
        <v>663.3</v>
      </c>
      <c r="J6335" s="61">
        <v>0</v>
      </c>
      <c r="K6335" s="61">
        <v>51475.199999999997</v>
      </c>
      <c r="L6335" s="20">
        <v>0</v>
      </c>
      <c r="M6335" s="20">
        <v>0</v>
      </c>
      <c r="O6335" s="11">
        <f t="shared" si="1266"/>
        <v>74205.100000000006</v>
      </c>
      <c r="P6335" s="11">
        <v>52233</v>
      </c>
      <c r="Q6335" s="11">
        <f t="shared" si="1273"/>
        <v>-757.80000000000291</v>
      </c>
      <c r="S6335" s="11">
        <f t="shared" si="1275"/>
        <v>21972.100000000006</v>
      </c>
      <c r="T6335" s="11">
        <f t="shared" si="1276"/>
        <v>21972.100000000006</v>
      </c>
      <c r="U6335" s="11">
        <f t="shared" si="1277"/>
        <v>-572.29999999998836</v>
      </c>
      <c r="V6335" s="11">
        <f t="shared" si="1278"/>
        <v>21972.100000000006</v>
      </c>
      <c r="W6335" s="12">
        <f t="shared" si="1279"/>
        <v>1</v>
      </c>
      <c r="X6335" s="11">
        <f t="shared" si="1280"/>
        <v>0</v>
      </c>
      <c r="Y6335" s="12">
        <f t="shared" si="1281"/>
        <v>0</v>
      </c>
      <c r="AG6335" s="61"/>
      <c r="AH6335" s="61"/>
      <c r="AI6335" s="61"/>
      <c r="AJ6335" s="61"/>
      <c r="AL6335" s="60"/>
    </row>
    <row r="6336" spans="1:38">
      <c r="A6336" s="1">
        <v>41033</v>
      </c>
      <c r="B6336" s="7" t="s">
        <v>61</v>
      </c>
      <c r="C6336" s="8" t="str">
        <f t="shared" si="1274"/>
        <v>Fri</v>
      </c>
      <c r="E6336" s="10">
        <v>0</v>
      </c>
      <c r="F6336" s="11">
        <v>10249.5</v>
      </c>
      <c r="G6336" s="61">
        <v>4703.6000000000004</v>
      </c>
      <c r="H6336" s="61">
        <v>5245.5</v>
      </c>
      <c r="I6336" s="61">
        <v>735.8</v>
      </c>
      <c r="J6336" s="61">
        <v>0</v>
      </c>
      <c r="K6336" s="61">
        <v>52613.7</v>
      </c>
      <c r="L6336" s="20">
        <v>0</v>
      </c>
      <c r="M6336" s="20">
        <v>0</v>
      </c>
      <c r="O6336" s="11">
        <f t="shared" si="1266"/>
        <v>73548.099999999991</v>
      </c>
      <c r="P6336" s="11">
        <v>53502</v>
      </c>
      <c r="Q6336" s="11">
        <f t="shared" si="1273"/>
        <v>-888.30000000000291</v>
      </c>
      <c r="S6336" s="11">
        <f t="shared" si="1275"/>
        <v>20046.099999999991</v>
      </c>
      <c r="T6336" s="11">
        <f t="shared" si="1276"/>
        <v>20046.099999999991</v>
      </c>
      <c r="U6336" s="11">
        <f t="shared" si="1277"/>
        <v>-1926.0000000000146</v>
      </c>
      <c r="V6336" s="11">
        <f t="shared" si="1278"/>
        <v>20046.099999999991</v>
      </c>
      <c r="W6336" s="12">
        <f t="shared" si="1279"/>
        <v>1</v>
      </c>
      <c r="X6336" s="11">
        <f t="shared" si="1280"/>
        <v>0</v>
      </c>
      <c r="Y6336" s="12">
        <f t="shared" si="1281"/>
        <v>0</v>
      </c>
      <c r="AG6336" s="61"/>
      <c r="AH6336" s="61"/>
      <c r="AI6336" s="61"/>
      <c r="AJ6336" s="61"/>
      <c r="AL6336" s="60"/>
    </row>
    <row r="6337" spans="1:38">
      <c r="A6337" s="1">
        <v>41034</v>
      </c>
      <c r="B6337" s="7" t="s">
        <v>61</v>
      </c>
      <c r="C6337" s="8" t="str">
        <f t="shared" si="1274"/>
        <v>Sat</v>
      </c>
      <c r="E6337" s="10">
        <v>0</v>
      </c>
      <c r="F6337" s="11">
        <v>10585.8</v>
      </c>
      <c r="G6337" s="61">
        <v>4727.8</v>
      </c>
      <c r="H6337" s="61">
        <v>4568.3999999999996</v>
      </c>
      <c r="I6337" s="61">
        <v>746.1</v>
      </c>
      <c r="J6337" s="61">
        <v>0</v>
      </c>
      <c r="K6337" s="61">
        <v>51437.5</v>
      </c>
      <c r="L6337" s="20">
        <v>0</v>
      </c>
      <c r="M6337" s="20">
        <v>0</v>
      </c>
      <c r="O6337" s="11">
        <f t="shared" si="1266"/>
        <v>72065.600000000006</v>
      </c>
      <c r="P6337" s="11">
        <v>52158</v>
      </c>
      <c r="Q6337" s="11">
        <f t="shared" si="1273"/>
        <v>-720.5</v>
      </c>
      <c r="S6337" s="11">
        <f t="shared" si="1275"/>
        <v>19907.600000000006</v>
      </c>
      <c r="T6337" s="11">
        <f t="shared" si="1276"/>
        <v>19907.600000000006</v>
      </c>
      <c r="U6337" s="11">
        <f t="shared" si="1277"/>
        <v>-138.49999999998545</v>
      </c>
      <c r="V6337" s="11">
        <f t="shared" si="1278"/>
        <v>19907.600000000006</v>
      </c>
      <c r="W6337" s="12">
        <f t="shared" si="1279"/>
        <v>1</v>
      </c>
      <c r="X6337" s="11">
        <f t="shared" si="1280"/>
        <v>0</v>
      </c>
      <c r="Y6337" s="12">
        <f t="shared" si="1281"/>
        <v>0</v>
      </c>
      <c r="AG6337" s="61"/>
      <c r="AH6337" s="61"/>
      <c r="AI6337" s="61"/>
      <c r="AJ6337" s="61"/>
      <c r="AL6337" s="60"/>
    </row>
    <row r="6338" spans="1:38">
      <c r="A6338" s="1">
        <v>41035</v>
      </c>
      <c r="B6338" s="7" t="s">
        <v>61</v>
      </c>
      <c r="C6338" s="8" t="str">
        <f t="shared" si="1274"/>
        <v>Sun</v>
      </c>
      <c r="E6338" s="10">
        <v>0</v>
      </c>
      <c r="F6338" s="11">
        <v>12053.2</v>
      </c>
      <c r="G6338" s="61">
        <v>5334.5</v>
      </c>
      <c r="H6338" s="61">
        <v>5034.6000000000004</v>
      </c>
      <c r="I6338" s="61">
        <v>727.3</v>
      </c>
      <c r="J6338" s="61">
        <v>0</v>
      </c>
      <c r="K6338" s="61">
        <v>52633.5</v>
      </c>
      <c r="L6338" s="20">
        <v>0</v>
      </c>
      <c r="M6338" s="20">
        <v>0</v>
      </c>
      <c r="O6338" s="11">
        <f t="shared" si="1266"/>
        <v>75783.100000000006</v>
      </c>
      <c r="P6338" s="11">
        <v>53156</v>
      </c>
      <c r="Q6338" s="11">
        <f t="shared" si="1273"/>
        <v>-522.5</v>
      </c>
      <c r="S6338" s="11">
        <f t="shared" si="1275"/>
        <v>22627.100000000006</v>
      </c>
      <c r="T6338" s="11">
        <f t="shared" si="1276"/>
        <v>22627.100000000006</v>
      </c>
      <c r="U6338" s="11">
        <f t="shared" si="1277"/>
        <v>2719.5</v>
      </c>
      <c r="V6338" s="11">
        <f t="shared" si="1278"/>
        <v>22627.100000000006</v>
      </c>
      <c r="W6338" s="12">
        <f t="shared" si="1279"/>
        <v>1</v>
      </c>
      <c r="X6338" s="11">
        <f t="shared" si="1280"/>
        <v>0</v>
      </c>
      <c r="Y6338" s="12">
        <f t="shared" si="1281"/>
        <v>0</v>
      </c>
      <c r="AG6338" s="61"/>
      <c r="AH6338" s="61"/>
      <c r="AI6338" s="61"/>
      <c r="AJ6338" s="61"/>
      <c r="AL6338" s="60"/>
    </row>
    <row r="6339" spans="1:38">
      <c r="A6339" s="1">
        <v>41036</v>
      </c>
      <c r="B6339" s="7" t="s">
        <v>61</v>
      </c>
      <c r="C6339" s="8" t="str">
        <f t="shared" si="1274"/>
        <v>Mon</v>
      </c>
      <c r="E6339" s="10">
        <v>1</v>
      </c>
      <c r="F6339" s="11">
        <v>11702</v>
      </c>
      <c r="G6339" s="61">
        <v>5737</v>
      </c>
      <c r="H6339" s="61">
        <v>5934.3</v>
      </c>
      <c r="I6339" s="61">
        <v>689.5</v>
      </c>
      <c r="J6339" s="61">
        <v>0</v>
      </c>
      <c r="K6339" s="61">
        <v>52158.7</v>
      </c>
      <c r="L6339" s="20">
        <v>0</v>
      </c>
      <c r="M6339" s="20">
        <v>0</v>
      </c>
      <c r="O6339" s="11">
        <f t="shared" si="1266"/>
        <v>76221.5</v>
      </c>
      <c r="P6339" s="11">
        <v>52436</v>
      </c>
      <c r="Q6339" s="11">
        <f t="shared" si="1273"/>
        <v>-277.30000000000291</v>
      </c>
      <c r="S6339" s="11">
        <f t="shared" si="1275"/>
        <v>23785.5</v>
      </c>
      <c r="T6339" s="11">
        <f t="shared" si="1276"/>
        <v>23785.5</v>
      </c>
      <c r="U6339" s="11">
        <f t="shared" si="1277"/>
        <v>1158.3999999999942</v>
      </c>
      <c r="V6339" s="11">
        <f t="shared" si="1278"/>
        <v>23785.5</v>
      </c>
      <c r="W6339" s="12">
        <f t="shared" si="1279"/>
        <v>1</v>
      </c>
      <c r="X6339" s="11">
        <f t="shared" si="1280"/>
        <v>0</v>
      </c>
      <c r="Y6339" s="12">
        <f t="shared" si="1281"/>
        <v>0</v>
      </c>
      <c r="AG6339" s="61"/>
      <c r="AH6339" s="61"/>
      <c r="AI6339" s="61"/>
      <c r="AJ6339" s="61"/>
      <c r="AL6339" s="60"/>
    </row>
    <row r="6340" spans="1:38">
      <c r="A6340" s="1">
        <v>41037</v>
      </c>
      <c r="B6340" s="7" t="s">
        <v>61</v>
      </c>
      <c r="C6340" s="8" t="str">
        <f t="shared" si="1274"/>
        <v>Tue</v>
      </c>
      <c r="E6340" s="10">
        <v>0</v>
      </c>
      <c r="F6340" s="11">
        <v>10475.599999999999</v>
      </c>
      <c r="G6340" s="61">
        <v>5204.8999999999996</v>
      </c>
      <c r="H6340" s="61">
        <v>6038.7</v>
      </c>
      <c r="I6340" s="61">
        <v>677.5</v>
      </c>
      <c r="J6340" s="61">
        <v>0</v>
      </c>
      <c r="K6340" s="61">
        <v>51977.9</v>
      </c>
      <c r="L6340" s="20">
        <v>0</v>
      </c>
      <c r="M6340" s="20">
        <v>0</v>
      </c>
      <c r="O6340" s="11">
        <f t="shared" si="1266"/>
        <v>74374.600000000006</v>
      </c>
      <c r="P6340" s="11">
        <v>52355</v>
      </c>
      <c r="Q6340" s="11">
        <f t="shared" si="1273"/>
        <v>-377.09999999999854</v>
      </c>
      <c r="S6340" s="11">
        <f t="shared" si="1275"/>
        <v>22019.600000000006</v>
      </c>
      <c r="T6340" s="11">
        <f t="shared" si="1276"/>
        <v>22019.600000000006</v>
      </c>
      <c r="U6340" s="11">
        <f t="shared" si="1277"/>
        <v>-1765.8999999999942</v>
      </c>
      <c r="V6340" s="11">
        <f t="shared" si="1278"/>
        <v>22019.600000000006</v>
      </c>
      <c r="W6340" s="12">
        <f t="shared" si="1279"/>
        <v>1</v>
      </c>
      <c r="X6340" s="11">
        <f t="shared" si="1280"/>
        <v>0</v>
      </c>
      <c r="Y6340" s="12">
        <f t="shared" si="1281"/>
        <v>0</v>
      </c>
      <c r="AG6340" s="61"/>
      <c r="AH6340" s="61"/>
      <c r="AI6340" s="61"/>
      <c r="AJ6340" s="61"/>
      <c r="AL6340" s="60"/>
    </row>
    <row r="6341" spans="1:38">
      <c r="A6341" s="1">
        <v>41038</v>
      </c>
      <c r="B6341" s="7" t="s">
        <v>61</v>
      </c>
      <c r="C6341" s="8" t="str">
        <f t="shared" si="1274"/>
        <v>Wed</v>
      </c>
      <c r="E6341" s="10">
        <v>0</v>
      </c>
      <c r="F6341" s="11">
        <v>12476.9</v>
      </c>
      <c r="G6341" s="61">
        <v>5804.7</v>
      </c>
      <c r="H6341" s="61">
        <v>6530.5</v>
      </c>
      <c r="I6341" s="61">
        <v>702.8</v>
      </c>
      <c r="J6341" s="61">
        <v>0</v>
      </c>
      <c r="K6341" s="61">
        <v>51073.3</v>
      </c>
      <c r="L6341" s="20">
        <v>0</v>
      </c>
      <c r="M6341" s="20">
        <v>0</v>
      </c>
      <c r="O6341" s="11">
        <f t="shared" si="1266"/>
        <v>76588.2</v>
      </c>
      <c r="P6341" s="11">
        <v>51341</v>
      </c>
      <c r="Q6341" s="11">
        <f t="shared" si="1273"/>
        <v>-267.69999999999709</v>
      </c>
      <c r="S6341" s="11">
        <f t="shared" si="1275"/>
        <v>25247.199999999997</v>
      </c>
      <c r="T6341" s="11">
        <f t="shared" si="1276"/>
        <v>25247.199999999997</v>
      </c>
      <c r="U6341" s="11">
        <f t="shared" si="1277"/>
        <v>3227.5999999999913</v>
      </c>
      <c r="V6341" s="11">
        <f t="shared" si="1278"/>
        <v>25247.199999999997</v>
      </c>
      <c r="W6341" s="12">
        <f t="shared" si="1279"/>
        <v>1</v>
      </c>
      <c r="X6341" s="11">
        <f t="shared" si="1280"/>
        <v>0</v>
      </c>
      <c r="Y6341" s="12">
        <f t="shared" si="1281"/>
        <v>0</v>
      </c>
      <c r="AG6341" s="61"/>
      <c r="AH6341" s="61"/>
      <c r="AI6341" s="61"/>
      <c r="AJ6341" s="61"/>
      <c r="AL6341" s="60"/>
    </row>
    <row r="6342" spans="1:38">
      <c r="A6342" s="1">
        <v>41039</v>
      </c>
      <c r="B6342" s="7" t="s">
        <v>61</v>
      </c>
      <c r="C6342" s="8" t="str">
        <f t="shared" si="1274"/>
        <v>Thur</v>
      </c>
      <c r="E6342" s="10">
        <v>2</v>
      </c>
      <c r="F6342" s="11">
        <v>13939.1</v>
      </c>
      <c r="G6342" s="61">
        <v>6060.1</v>
      </c>
      <c r="H6342" s="61">
        <v>6596.3</v>
      </c>
      <c r="I6342" s="61">
        <v>682</v>
      </c>
      <c r="J6342" s="61">
        <v>0</v>
      </c>
      <c r="K6342" s="61">
        <v>52307.199999999997</v>
      </c>
      <c r="L6342" s="20">
        <v>0</v>
      </c>
      <c r="M6342" s="20">
        <v>0</v>
      </c>
      <c r="O6342" s="11">
        <f t="shared" si="1266"/>
        <v>79584.7</v>
      </c>
      <c r="P6342" s="11">
        <v>52552</v>
      </c>
      <c r="Q6342" s="11">
        <f t="shared" si="1273"/>
        <v>-244.80000000000291</v>
      </c>
      <c r="S6342" s="11">
        <f t="shared" si="1275"/>
        <v>27032.699999999997</v>
      </c>
      <c r="T6342" s="11">
        <f t="shared" si="1276"/>
        <v>27032.699999999997</v>
      </c>
      <c r="U6342" s="11">
        <f t="shared" si="1277"/>
        <v>1785.5</v>
      </c>
      <c r="V6342" s="11">
        <f t="shared" si="1278"/>
        <v>27032.699999999997</v>
      </c>
      <c r="W6342" s="12">
        <f t="shared" si="1279"/>
        <v>1</v>
      </c>
      <c r="X6342" s="11">
        <f t="shared" si="1280"/>
        <v>0</v>
      </c>
      <c r="Y6342" s="12">
        <f t="shared" si="1281"/>
        <v>0</v>
      </c>
      <c r="AG6342" s="61"/>
      <c r="AH6342" s="61"/>
      <c r="AI6342" s="61"/>
      <c r="AJ6342" s="61"/>
      <c r="AL6342" s="60"/>
    </row>
    <row r="6343" spans="1:38">
      <c r="A6343" s="1">
        <v>41040</v>
      </c>
      <c r="B6343" s="7" t="s">
        <v>61</v>
      </c>
      <c r="C6343" s="8" t="str">
        <f t="shared" si="1274"/>
        <v>Fri</v>
      </c>
      <c r="E6343" s="10">
        <v>5</v>
      </c>
      <c r="F6343" s="11">
        <v>13195.4</v>
      </c>
      <c r="G6343" s="61">
        <v>5616.5</v>
      </c>
      <c r="H6343" s="61">
        <v>6344.4</v>
      </c>
      <c r="I6343" s="61">
        <v>712.7</v>
      </c>
      <c r="J6343" s="61">
        <v>0</v>
      </c>
      <c r="K6343" s="61">
        <v>52586.7</v>
      </c>
      <c r="L6343" s="20">
        <v>0</v>
      </c>
      <c r="M6343" s="20">
        <v>0</v>
      </c>
      <c r="O6343" s="11">
        <f t="shared" si="1266"/>
        <v>78455.7</v>
      </c>
      <c r="P6343" s="11">
        <v>52868</v>
      </c>
      <c r="Q6343" s="11">
        <f t="shared" si="1273"/>
        <v>-281.30000000000291</v>
      </c>
      <c r="S6343" s="11">
        <f t="shared" si="1275"/>
        <v>25587.699999999997</v>
      </c>
      <c r="T6343" s="11">
        <f t="shared" si="1276"/>
        <v>25587.699999999997</v>
      </c>
      <c r="U6343" s="11">
        <f t="shared" si="1277"/>
        <v>-1445</v>
      </c>
      <c r="V6343" s="11">
        <f t="shared" si="1278"/>
        <v>25587.699999999997</v>
      </c>
      <c r="W6343" s="12">
        <f t="shared" si="1279"/>
        <v>1</v>
      </c>
      <c r="X6343" s="11">
        <f t="shared" si="1280"/>
        <v>0</v>
      </c>
      <c r="Y6343" s="12">
        <f t="shared" si="1281"/>
        <v>0</v>
      </c>
      <c r="AG6343" s="61"/>
      <c r="AH6343" s="61"/>
      <c r="AI6343" s="61"/>
      <c r="AJ6343" s="61"/>
      <c r="AL6343" s="60"/>
    </row>
    <row r="6344" spans="1:38">
      <c r="A6344" s="1">
        <v>41041</v>
      </c>
      <c r="B6344" s="7" t="s">
        <v>61</v>
      </c>
      <c r="C6344" s="8" t="str">
        <f t="shared" si="1274"/>
        <v>Sat</v>
      </c>
      <c r="E6344" s="10">
        <v>2</v>
      </c>
      <c r="F6344" s="11">
        <v>10454.4</v>
      </c>
      <c r="G6344" s="61">
        <v>4597.3999999999996</v>
      </c>
      <c r="H6344" s="61">
        <v>4851.8</v>
      </c>
      <c r="I6344" s="61">
        <v>744.3</v>
      </c>
      <c r="J6344" s="61">
        <v>0</v>
      </c>
      <c r="K6344" s="61">
        <v>49775.1</v>
      </c>
      <c r="L6344" s="20">
        <v>0</v>
      </c>
      <c r="M6344" s="20">
        <v>0</v>
      </c>
      <c r="O6344" s="11">
        <f t="shared" si="1266"/>
        <v>70423</v>
      </c>
      <c r="P6344" s="11">
        <v>50399</v>
      </c>
      <c r="Q6344" s="11">
        <f t="shared" si="1273"/>
        <v>-623.90000000000146</v>
      </c>
      <c r="S6344" s="11">
        <f t="shared" si="1275"/>
        <v>20024</v>
      </c>
      <c r="T6344" s="11">
        <f t="shared" si="1276"/>
        <v>20024</v>
      </c>
      <c r="U6344" s="11">
        <f t="shared" si="1277"/>
        <v>-5563.6999999999971</v>
      </c>
      <c r="V6344" s="11">
        <f t="shared" si="1278"/>
        <v>20024</v>
      </c>
      <c r="W6344" s="12">
        <f t="shared" si="1279"/>
        <v>1</v>
      </c>
      <c r="X6344" s="11">
        <f t="shared" si="1280"/>
        <v>0</v>
      </c>
      <c r="Y6344" s="12">
        <f t="shared" si="1281"/>
        <v>0</v>
      </c>
      <c r="AG6344" s="61"/>
      <c r="AH6344" s="61"/>
      <c r="AI6344" s="61"/>
      <c r="AJ6344" s="61"/>
      <c r="AL6344" s="60"/>
    </row>
    <row r="6345" spans="1:38">
      <c r="A6345" s="1">
        <v>41042</v>
      </c>
      <c r="B6345" s="7" t="s">
        <v>61</v>
      </c>
      <c r="C6345" s="8" t="str">
        <f t="shared" si="1274"/>
        <v>Sun</v>
      </c>
      <c r="E6345" s="10">
        <v>0</v>
      </c>
      <c r="F6345" s="11">
        <v>10632.7</v>
      </c>
      <c r="G6345" s="61">
        <v>4891.2</v>
      </c>
      <c r="H6345" s="61">
        <v>5167.3</v>
      </c>
      <c r="I6345" s="61">
        <v>705.9</v>
      </c>
      <c r="J6345" s="61">
        <v>0</v>
      </c>
      <c r="K6345" s="61">
        <v>48464.5</v>
      </c>
      <c r="L6345" s="20">
        <v>0</v>
      </c>
      <c r="M6345" s="20">
        <v>0</v>
      </c>
      <c r="O6345" s="11">
        <f t="shared" si="1266"/>
        <v>69861.600000000006</v>
      </c>
      <c r="P6345" s="11">
        <v>48706</v>
      </c>
      <c r="Q6345" s="11">
        <f t="shared" si="1273"/>
        <v>-241.5</v>
      </c>
      <c r="S6345" s="11">
        <f t="shared" si="1275"/>
        <v>21155.600000000006</v>
      </c>
      <c r="T6345" s="11">
        <f t="shared" si="1276"/>
        <v>21155.600000000006</v>
      </c>
      <c r="U6345" s="11">
        <f t="shared" si="1277"/>
        <v>1131.6000000000058</v>
      </c>
      <c r="V6345" s="11">
        <f t="shared" si="1278"/>
        <v>21155.600000000006</v>
      </c>
      <c r="W6345" s="12">
        <f t="shared" si="1279"/>
        <v>1</v>
      </c>
      <c r="X6345" s="11">
        <f t="shared" si="1280"/>
        <v>0</v>
      </c>
      <c r="Y6345" s="12">
        <f t="shared" si="1281"/>
        <v>0</v>
      </c>
      <c r="AG6345" s="61"/>
      <c r="AH6345" s="61"/>
      <c r="AI6345" s="61"/>
      <c r="AJ6345" s="61"/>
      <c r="AL6345" s="60"/>
    </row>
    <row r="6346" spans="1:38">
      <c r="A6346" s="1">
        <v>41043</v>
      </c>
      <c r="B6346" s="7" t="s">
        <v>61</v>
      </c>
      <c r="C6346" s="8" t="str">
        <f t="shared" si="1274"/>
        <v>Mon</v>
      </c>
      <c r="E6346" s="10">
        <v>0</v>
      </c>
      <c r="F6346" s="11">
        <v>11030.9</v>
      </c>
      <c r="G6346" s="61">
        <v>5177.6000000000004</v>
      </c>
      <c r="H6346" s="61">
        <v>5915.4</v>
      </c>
      <c r="I6346" s="61">
        <v>715.1</v>
      </c>
      <c r="J6346" s="61">
        <v>0</v>
      </c>
      <c r="K6346" s="61">
        <v>50718.2</v>
      </c>
      <c r="L6346" s="20">
        <v>0</v>
      </c>
      <c r="M6346" s="20">
        <v>0</v>
      </c>
      <c r="O6346" s="11">
        <f t="shared" ref="O6346:O6409" si="1282">SUM(F6346:M6346)</f>
        <v>73557.2</v>
      </c>
      <c r="P6346" s="11">
        <v>50998</v>
      </c>
      <c r="Q6346" s="11">
        <f t="shared" si="1273"/>
        <v>-279.80000000000291</v>
      </c>
      <c r="S6346" s="11">
        <f t="shared" si="1275"/>
        <v>22559.199999999997</v>
      </c>
      <c r="T6346" s="11">
        <f t="shared" si="1276"/>
        <v>22559.199999999997</v>
      </c>
      <c r="U6346" s="11">
        <f t="shared" si="1277"/>
        <v>1403.5999999999913</v>
      </c>
      <c r="V6346" s="11">
        <f t="shared" si="1278"/>
        <v>22559.199999999997</v>
      </c>
      <c r="W6346" s="12">
        <f t="shared" si="1279"/>
        <v>1</v>
      </c>
      <c r="X6346" s="11">
        <f t="shared" si="1280"/>
        <v>0</v>
      </c>
      <c r="Y6346" s="12">
        <f t="shared" si="1281"/>
        <v>0</v>
      </c>
      <c r="AG6346" s="61"/>
      <c r="AH6346" s="61"/>
      <c r="AI6346" s="61"/>
      <c r="AJ6346" s="61"/>
      <c r="AL6346" s="60"/>
    </row>
    <row r="6347" spans="1:38">
      <c r="A6347" s="1">
        <v>41044</v>
      </c>
      <c r="B6347" s="7" t="s">
        <v>61</v>
      </c>
      <c r="C6347" s="8" t="str">
        <f t="shared" si="1274"/>
        <v>Tue</v>
      </c>
      <c r="E6347" s="10">
        <v>0</v>
      </c>
      <c r="F6347" s="11">
        <v>10914.1</v>
      </c>
      <c r="G6347" s="61">
        <v>5243</v>
      </c>
      <c r="H6347" s="61">
        <v>5593.8</v>
      </c>
      <c r="I6347" s="61">
        <v>691.5</v>
      </c>
      <c r="J6347" s="61">
        <v>0</v>
      </c>
      <c r="K6347" s="61">
        <v>44214.6</v>
      </c>
      <c r="L6347" s="20">
        <v>0</v>
      </c>
      <c r="M6347" s="20">
        <v>0</v>
      </c>
      <c r="O6347" s="11">
        <f t="shared" si="1282"/>
        <v>66657</v>
      </c>
      <c r="P6347" s="11">
        <v>48932</v>
      </c>
      <c r="Q6347" s="11">
        <f t="shared" si="1273"/>
        <v>-4717.4000000000015</v>
      </c>
      <c r="S6347" s="11">
        <f t="shared" si="1275"/>
        <v>17725</v>
      </c>
      <c r="T6347" s="11">
        <f t="shared" si="1276"/>
        <v>17725</v>
      </c>
      <c r="U6347" s="11">
        <f t="shared" si="1277"/>
        <v>-4834.1999999999971</v>
      </c>
      <c r="V6347" s="11">
        <f t="shared" si="1278"/>
        <v>17725</v>
      </c>
      <c r="W6347" s="12">
        <f t="shared" si="1279"/>
        <v>1</v>
      </c>
      <c r="X6347" s="11">
        <f t="shared" si="1280"/>
        <v>0</v>
      </c>
      <c r="Y6347" s="12">
        <f t="shared" si="1281"/>
        <v>0</v>
      </c>
      <c r="AG6347" s="61"/>
      <c r="AH6347" s="61"/>
      <c r="AI6347" s="61"/>
      <c r="AJ6347" s="61"/>
      <c r="AL6347" s="60"/>
    </row>
    <row r="6348" spans="1:38">
      <c r="A6348" s="1">
        <v>41045</v>
      </c>
      <c r="B6348" s="7" t="s">
        <v>61</v>
      </c>
      <c r="C6348" s="8" t="str">
        <f t="shared" si="1274"/>
        <v>Wed</v>
      </c>
      <c r="E6348" s="10">
        <v>0</v>
      </c>
      <c r="F6348" s="11">
        <v>10813.1</v>
      </c>
      <c r="G6348" s="61">
        <v>5442.3</v>
      </c>
      <c r="H6348" s="61">
        <v>5705.8</v>
      </c>
      <c r="I6348" s="61">
        <v>730.2</v>
      </c>
      <c r="J6348" s="61">
        <v>0</v>
      </c>
      <c r="K6348" s="61">
        <v>44002</v>
      </c>
      <c r="L6348" s="20">
        <v>0</v>
      </c>
      <c r="M6348" s="20">
        <v>0</v>
      </c>
      <c r="O6348" s="11">
        <f t="shared" si="1282"/>
        <v>66693.399999999994</v>
      </c>
      <c r="P6348" s="11">
        <v>52320</v>
      </c>
      <c r="Q6348" s="11">
        <f t="shared" si="1273"/>
        <v>-8318</v>
      </c>
      <c r="S6348" s="11">
        <f t="shared" si="1275"/>
        <v>14373.399999999994</v>
      </c>
      <c r="T6348" s="11">
        <f t="shared" si="1276"/>
        <v>14373.399999999994</v>
      </c>
      <c r="U6348" s="11">
        <f t="shared" si="1277"/>
        <v>-3351.6000000000058</v>
      </c>
      <c r="V6348" s="11">
        <f t="shared" si="1278"/>
        <v>14373.399999999994</v>
      </c>
      <c r="W6348" s="12">
        <f t="shared" si="1279"/>
        <v>1</v>
      </c>
      <c r="X6348" s="11">
        <f t="shared" si="1280"/>
        <v>0</v>
      </c>
      <c r="Y6348" s="12">
        <f t="shared" si="1281"/>
        <v>0</v>
      </c>
      <c r="AG6348" s="61"/>
      <c r="AH6348" s="61"/>
      <c r="AI6348" s="61"/>
      <c r="AJ6348" s="61"/>
      <c r="AL6348" s="60"/>
    </row>
    <row r="6349" spans="1:38">
      <c r="A6349" s="1">
        <v>41046</v>
      </c>
      <c r="B6349" s="7" t="s">
        <v>61</v>
      </c>
      <c r="C6349" s="8" t="str">
        <f t="shared" si="1274"/>
        <v>Thur</v>
      </c>
      <c r="E6349" s="10">
        <v>0</v>
      </c>
      <c r="F6349" s="11">
        <v>11561.9</v>
      </c>
      <c r="G6349" s="61">
        <v>5750.1</v>
      </c>
      <c r="H6349" s="61">
        <v>5840.9</v>
      </c>
      <c r="I6349" s="61">
        <v>738.2</v>
      </c>
      <c r="J6349" s="61">
        <v>0</v>
      </c>
      <c r="K6349" s="61">
        <v>51206.3</v>
      </c>
      <c r="L6349" s="20">
        <v>0</v>
      </c>
      <c r="M6349" s="20">
        <v>0</v>
      </c>
      <c r="O6349" s="11">
        <f t="shared" si="1282"/>
        <v>75097.400000000009</v>
      </c>
      <c r="P6349" s="11">
        <v>51492</v>
      </c>
      <c r="Q6349" s="11">
        <f t="shared" si="1273"/>
        <v>-285.69999999999709</v>
      </c>
      <c r="S6349" s="11">
        <f t="shared" si="1275"/>
        <v>23605.400000000009</v>
      </c>
      <c r="T6349" s="11">
        <f t="shared" si="1276"/>
        <v>23605.400000000009</v>
      </c>
      <c r="U6349" s="11">
        <f t="shared" si="1277"/>
        <v>9232.0000000000146</v>
      </c>
      <c r="V6349" s="11">
        <f t="shared" si="1278"/>
        <v>23605.400000000009</v>
      </c>
      <c r="W6349" s="12">
        <f t="shared" si="1279"/>
        <v>1</v>
      </c>
      <c r="X6349" s="11">
        <f t="shared" si="1280"/>
        <v>0</v>
      </c>
      <c r="Y6349" s="12">
        <f t="shared" si="1281"/>
        <v>0</v>
      </c>
      <c r="AG6349" s="61"/>
      <c r="AH6349" s="61"/>
      <c r="AI6349" s="61"/>
      <c r="AJ6349" s="61"/>
      <c r="AL6349" s="60"/>
    </row>
    <row r="6350" spans="1:38">
      <c r="A6350" s="1">
        <v>41047</v>
      </c>
      <c r="B6350" s="7" t="s">
        <v>61</v>
      </c>
      <c r="C6350" s="8" t="str">
        <f t="shared" si="1274"/>
        <v>Fri</v>
      </c>
      <c r="E6350" s="10">
        <v>0</v>
      </c>
      <c r="F6350" s="11">
        <v>11378.8</v>
      </c>
      <c r="G6350" s="61">
        <v>5400.8</v>
      </c>
      <c r="H6350" s="61">
        <v>5705</v>
      </c>
      <c r="I6350" s="61">
        <v>712.4</v>
      </c>
      <c r="J6350" s="61">
        <v>0</v>
      </c>
      <c r="K6350" s="61">
        <v>51219.9</v>
      </c>
      <c r="L6350" s="20">
        <v>0</v>
      </c>
      <c r="M6350" s="20">
        <v>0</v>
      </c>
      <c r="O6350" s="11">
        <f t="shared" si="1282"/>
        <v>74416.899999999994</v>
      </c>
      <c r="P6350" s="11">
        <v>51515</v>
      </c>
      <c r="Q6350" s="11">
        <f t="shared" si="1273"/>
        <v>-295.09999999999854</v>
      </c>
      <c r="S6350" s="11">
        <f t="shared" si="1275"/>
        <v>22901.899999999994</v>
      </c>
      <c r="T6350" s="11">
        <f t="shared" si="1276"/>
        <v>22901.899999999994</v>
      </c>
      <c r="U6350" s="11">
        <f t="shared" si="1277"/>
        <v>-703.50000000001455</v>
      </c>
      <c r="V6350" s="11">
        <f t="shared" si="1278"/>
        <v>22901.899999999994</v>
      </c>
      <c r="W6350" s="12">
        <f t="shared" si="1279"/>
        <v>1</v>
      </c>
      <c r="X6350" s="11">
        <f t="shared" si="1280"/>
        <v>0</v>
      </c>
      <c r="Y6350" s="12">
        <f t="shared" si="1281"/>
        <v>0</v>
      </c>
      <c r="AG6350" s="61"/>
      <c r="AH6350" s="61"/>
      <c r="AI6350" s="61"/>
      <c r="AJ6350" s="61"/>
      <c r="AL6350" s="60"/>
    </row>
    <row r="6351" spans="1:38">
      <c r="A6351" s="1">
        <v>41048</v>
      </c>
      <c r="B6351" s="7" t="s">
        <v>61</v>
      </c>
      <c r="C6351" s="8" t="str">
        <f t="shared" si="1274"/>
        <v>Sat</v>
      </c>
      <c r="E6351" s="10">
        <v>0</v>
      </c>
      <c r="F6351" s="11">
        <v>10438.200000000001</v>
      </c>
      <c r="G6351" s="61">
        <v>4622.1000000000004</v>
      </c>
      <c r="H6351" s="61">
        <v>4774.3</v>
      </c>
      <c r="I6351" s="61">
        <v>714.8</v>
      </c>
      <c r="J6351" s="61">
        <v>0.1</v>
      </c>
      <c r="K6351" s="61">
        <v>51978</v>
      </c>
      <c r="L6351" s="20">
        <v>0</v>
      </c>
      <c r="M6351" s="20">
        <v>0</v>
      </c>
      <c r="O6351" s="11">
        <f t="shared" si="1282"/>
        <v>72527.5</v>
      </c>
      <c r="P6351" s="11">
        <v>52236</v>
      </c>
      <c r="Q6351" s="11">
        <f t="shared" si="1273"/>
        <v>-258</v>
      </c>
      <c r="S6351" s="11">
        <f t="shared" si="1275"/>
        <v>20291.5</v>
      </c>
      <c r="T6351" s="11">
        <f t="shared" si="1276"/>
        <v>20291.5</v>
      </c>
      <c r="U6351" s="11">
        <f t="shared" si="1277"/>
        <v>-2610.3999999999942</v>
      </c>
      <c r="V6351" s="11">
        <f t="shared" si="1278"/>
        <v>20291.5</v>
      </c>
      <c r="W6351" s="12">
        <f t="shared" si="1279"/>
        <v>1</v>
      </c>
      <c r="X6351" s="11">
        <f t="shared" si="1280"/>
        <v>0</v>
      </c>
      <c r="Y6351" s="12">
        <f t="shared" si="1281"/>
        <v>0</v>
      </c>
      <c r="AG6351" s="61"/>
      <c r="AH6351" s="61"/>
      <c r="AI6351" s="61"/>
      <c r="AJ6351" s="61"/>
      <c r="AL6351" s="60"/>
    </row>
    <row r="6352" spans="1:38">
      <c r="A6352" s="1">
        <v>41049</v>
      </c>
      <c r="B6352" s="7" t="s">
        <v>61</v>
      </c>
      <c r="C6352" s="8" t="str">
        <f t="shared" si="1274"/>
        <v>Sun</v>
      </c>
      <c r="E6352" s="10">
        <v>0</v>
      </c>
      <c r="F6352" s="11">
        <v>10484</v>
      </c>
      <c r="G6352" s="61">
        <v>4840.7</v>
      </c>
      <c r="H6352" s="61">
        <v>5270.4</v>
      </c>
      <c r="I6352" s="61">
        <v>688.6</v>
      </c>
      <c r="J6352" s="61">
        <v>0</v>
      </c>
      <c r="K6352" s="61">
        <v>51610.2</v>
      </c>
      <c r="L6352" s="20">
        <v>0</v>
      </c>
      <c r="M6352" s="20">
        <v>0</v>
      </c>
      <c r="N6352" s="11" t="s">
        <v>163</v>
      </c>
      <c r="O6352" s="11">
        <f t="shared" si="1282"/>
        <v>72893.899999999994</v>
      </c>
      <c r="P6352" s="11">
        <v>51897</v>
      </c>
      <c r="Q6352" s="11">
        <f t="shared" si="1273"/>
        <v>-286.80000000000291</v>
      </c>
      <c r="S6352" s="11">
        <f t="shared" si="1275"/>
        <v>20996.899999999994</v>
      </c>
      <c r="T6352" s="11">
        <f t="shared" si="1276"/>
        <v>20996.899999999994</v>
      </c>
      <c r="U6352" s="11">
        <f t="shared" si="1277"/>
        <v>705.39999999999418</v>
      </c>
      <c r="V6352" s="11">
        <f t="shared" si="1278"/>
        <v>20996.899999999994</v>
      </c>
      <c r="W6352" s="12">
        <f t="shared" si="1279"/>
        <v>1</v>
      </c>
      <c r="X6352" s="11">
        <f t="shared" si="1280"/>
        <v>0</v>
      </c>
      <c r="Y6352" s="12">
        <f t="shared" si="1281"/>
        <v>0</v>
      </c>
      <c r="AG6352" s="61"/>
      <c r="AH6352" s="61"/>
      <c r="AI6352" s="61"/>
      <c r="AJ6352" s="61"/>
      <c r="AL6352" s="60"/>
    </row>
    <row r="6353" spans="1:38">
      <c r="A6353" s="1">
        <v>41050</v>
      </c>
      <c r="B6353" s="7" t="s">
        <v>61</v>
      </c>
      <c r="C6353" s="8" t="str">
        <f t="shared" si="1274"/>
        <v>Mon</v>
      </c>
      <c r="E6353" s="10">
        <v>0</v>
      </c>
      <c r="F6353" s="11">
        <v>10914.9</v>
      </c>
      <c r="G6353" s="61">
        <v>5285.1</v>
      </c>
      <c r="H6353" s="61">
        <v>6017.7</v>
      </c>
      <c r="I6353" s="61">
        <v>660.4</v>
      </c>
      <c r="J6353" s="61">
        <v>0</v>
      </c>
      <c r="K6353" s="61">
        <v>31184.3</v>
      </c>
      <c r="L6353" s="20">
        <v>0</v>
      </c>
      <c r="M6353" s="20">
        <v>0</v>
      </c>
      <c r="O6353" s="11">
        <f t="shared" si="1282"/>
        <v>54062.400000000001</v>
      </c>
      <c r="P6353" s="11">
        <v>31297</v>
      </c>
      <c r="Q6353" s="11">
        <f t="shared" si="1273"/>
        <v>-112.70000000000073</v>
      </c>
      <c r="S6353" s="11">
        <f t="shared" si="1275"/>
        <v>22765.4</v>
      </c>
      <c r="T6353" s="11">
        <f t="shared" si="1276"/>
        <v>22765.4</v>
      </c>
      <c r="U6353" s="11">
        <f t="shared" si="1277"/>
        <v>1768.5000000000073</v>
      </c>
      <c r="V6353" s="11">
        <f t="shared" si="1278"/>
        <v>22765.4</v>
      </c>
      <c r="W6353" s="12">
        <f t="shared" si="1279"/>
        <v>1</v>
      </c>
      <c r="X6353" s="11">
        <f t="shared" si="1280"/>
        <v>0</v>
      </c>
      <c r="Y6353" s="12">
        <f t="shared" si="1281"/>
        <v>0</v>
      </c>
      <c r="AG6353" s="61"/>
      <c r="AH6353" s="61"/>
      <c r="AI6353" s="61"/>
      <c r="AJ6353" s="61"/>
      <c r="AL6353" s="60"/>
    </row>
    <row r="6354" spans="1:38">
      <c r="A6354" s="1">
        <v>41051</v>
      </c>
      <c r="B6354" s="7" t="s">
        <v>61</v>
      </c>
      <c r="C6354" s="8" t="str">
        <f t="shared" si="1274"/>
        <v>Tue</v>
      </c>
      <c r="E6354" s="10">
        <v>0</v>
      </c>
      <c r="F6354" s="11">
        <v>10849.4</v>
      </c>
      <c r="G6354" s="61">
        <v>5440.8</v>
      </c>
      <c r="H6354" s="61">
        <v>5720</v>
      </c>
      <c r="I6354" s="61">
        <v>681.2</v>
      </c>
      <c r="J6354" s="61">
        <v>0</v>
      </c>
      <c r="K6354" s="61">
        <v>5771.8</v>
      </c>
      <c r="L6354" s="20">
        <v>0</v>
      </c>
      <c r="M6354" s="20">
        <v>0</v>
      </c>
      <c r="O6354" s="11">
        <f t="shared" si="1282"/>
        <v>28463.200000000001</v>
      </c>
      <c r="P6354" s="11">
        <v>5842</v>
      </c>
      <c r="Q6354" s="11">
        <f t="shared" si="1273"/>
        <v>-70.199999999999818</v>
      </c>
      <c r="S6354" s="11">
        <f t="shared" si="1275"/>
        <v>22621.200000000001</v>
      </c>
      <c r="T6354" s="11">
        <f t="shared" si="1276"/>
        <v>22621.200000000001</v>
      </c>
      <c r="U6354" s="11">
        <f t="shared" si="1277"/>
        <v>-144.20000000000073</v>
      </c>
      <c r="V6354" s="11">
        <f t="shared" si="1278"/>
        <v>22621.200000000001</v>
      </c>
      <c r="W6354" s="12">
        <f t="shared" si="1279"/>
        <v>1</v>
      </c>
      <c r="X6354" s="11">
        <f t="shared" si="1280"/>
        <v>0</v>
      </c>
      <c r="Y6354" s="12">
        <f t="shared" si="1281"/>
        <v>0</v>
      </c>
      <c r="AG6354" s="61"/>
      <c r="AH6354" s="61"/>
      <c r="AI6354" s="61"/>
      <c r="AJ6354" s="61"/>
      <c r="AL6354" s="60"/>
    </row>
    <row r="6355" spans="1:38">
      <c r="A6355" s="1">
        <v>41052</v>
      </c>
      <c r="B6355" s="7" t="s">
        <v>61</v>
      </c>
      <c r="C6355" s="8" t="str">
        <f t="shared" si="1274"/>
        <v>Wed</v>
      </c>
      <c r="E6355" s="10">
        <v>0</v>
      </c>
      <c r="F6355" s="11">
        <v>11060</v>
      </c>
      <c r="G6355" s="61">
        <v>5507.5</v>
      </c>
      <c r="H6355" s="61">
        <v>5707.8</v>
      </c>
      <c r="I6355" s="61">
        <v>712</v>
      </c>
      <c r="J6355" s="61">
        <v>0</v>
      </c>
      <c r="K6355" s="61">
        <v>45446</v>
      </c>
      <c r="L6355" s="20">
        <v>0</v>
      </c>
      <c r="M6355" s="20">
        <v>0</v>
      </c>
      <c r="O6355" s="11">
        <f t="shared" si="1282"/>
        <v>68433.3</v>
      </c>
      <c r="P6355" s="11">
        <v>45666</v>
      </c>
      <c r="Q6355" s="11">
        <f t="shared" si="1273"/>
        <v>-220</v>
      </c>
      <c r="S6355" s="11">
        <f t="shared" si="1275"/>
        <v>22767.300000000003</v>
      </c>
      <c r="T6355" s="11">
        <f t="shared" si="1276"/>
        <v>22767.300000000003</v>
      </c>
      <c r="U6355" s="11">
        <f t="shared" si="1277"/>
        <v>146.10000000000218</v>
      </c>
      <c r="V6355" s="11">
        <f t="shared" si="1278"/>
        <v>22767.300000000003</v>
      </c>
      <c r="W6355" s="12">
        <f t="shared" si="1279"/>
        <v>1</v>
      </c>
      <c r="X6355" s="11">
        <f t="shared" si="1280"/>
        <v>0</v>
      </c>
      <c r="Y6355" s="12">
        <f t="shared" si="1281"/>
        <v>0</v>
      </c>
      <c r="AG6355" s="61"/>
      <c r="AH6355" s="61"/>
      <c r="AI6355" s="61"/>
      <c r="AJ6355" s="61"/>
      <c r="AL6355" s="60"/>
    </row>
    <row r="6356" spans="1:38">
      <c r="A6356" s="1">
        <v>41053</v>
      </c>
      <c r="B6356" s="7" t="s">
        <v>61</v>
      </c>
      <c r="C6356" s="8" t="str">
        <f t="shared" si="1274"/>
        <v>Thur</v>
      </c>
      <c r="E6356" s="10">
        <v>0</v>
      </c>
      <c r="F6356" s="11">
        <v>10556.2</v>
      </c>
      <c r="G6356" s="61">
        <v>5089.8999999999996</v>
      </c>
      <c r="H6356" s="61">
        <v>5597.7</v>
      </c>
      <c r="I6356" s="61">
        <v>716.2</v>
      </c>
      <c r="J6356" s="61">
        <v>0</v>
      </c>
      <c r="K6356" s="61">
        <v>51276.3</v>
      </c>
      <c r="L6356" s="20">
        <v>0</v>
      </c>
      <c r="M6356" s="20">
        <v>0</v>
      </c>
      <c r="O6356" s="11">
        <f t="shared" si="1282"/>
        <v>73236.3</v>
      </c>
      <c r="P6356" s="11">
        <v>51646</v>
      </c>
      <c r="Q6356" s="11">
        <f t="shared" si="1273"/>
        <v>-369.69999999999709</v>
      </c>
      <c r="S6356" s="11">
        <f t="shared" si="1275"/>
        <v>21590.300000000003</v>
      </c>
      <c r="T6356" s="11">
        <f t="shared" si="1276"/>
        <v>21590.300000000003</v>
      </c>
      <c r="U6356" s="11">
        <f t="shared" si="1277"/>
        <v>-1177</v>
      </c>
      <c r="V6356" s="11">
        <f t="shared" si="1278"/>
        <v>21590.300000000003</v>
      </c>
      <c r="W6356" s="12">
        <f t="shared" si="1279"/>
        <v>1</v>
      </c>
      <c r="X6356" s="11">
        <f t="shared" si="1280"/>
        <v>0</v>
      </c>
      <c r="Y6356" s="12">
        <f t="shared" si="1281"/>
        <v>0</v>
      </c>
      <c r="AG6356" s="61"/>
      <c r="AH6356" s="61"/>
      <c r="AI6356" s="61"/>
      <c r="AJ6356" s="61"/>
      <c r="AL6356" s="60"/>
    </row>
    <row r="6357" spans="1:38">
      <c r="A6357" s="1">
        <v>41054</v>
      </c>
      <c r="B6357" s="7" t="s">
        <v>61</v>
      </c>
      <c r="C6357" s="8" t="str">
        <f t="shared" si="1274"/>
        <v>Fri</v>
      </c>
      <c r="E6357" s="10">
        <v>0</v>
      </c>
      <c r="F6357" s="11">
        <v>9878</v>
      </c>
      <c r="G6357" s="61">
        <v>4752.3999999999996</v>
      </c>
      <c r="H6357" s="61">
        <v>5327.1</v>
      </c>
      <c r="I6357" s="61">
        <v>696.4</v>
      </c>
      <c r="J6357" s="61">
        <v>0</v>
      </c>
      <c r="K6357" s="61">
        <v>51621.2</v>
      </c>
      <c r="L6357" s="20">
        <v>0</v>
      </c>
      <c r="M6357" s="20">
        <v>0</v>
      </c>
      <c r="O6357" s="11">
        <f t="shared" si="1282"/>
        <v>72275.100000000006</v>
      </c>
      <c r="P6357" s="11">
        <v>52169</v>
      </c>
      <c r="Q6357" s="11">
        <f t="shared" si="1273"/>
        <v>-547.80000000000291</v>
      </c>
      <c r="S6357" s="11">
        <f t="shared" si="1275"/>
        <v>20106.100000000006</v>
      </c>
      <c r="T6357" s="11">
        <f t="shared" si="1276"/>
        <v>20106.100000000006</v>
      </c>
      <c r="U6357" s="11">
        <f t="shared" si="1277"/>
        <v>-1484.1999999999971</v>
      </c>
      <c r="V6357" s="11">
        <f t="shared" si="1278"/>
        <v>20106.100000000006</v>
      </c>
      <c r="W6357" s="12">
        <f t="shared" si="1279"/>
        <v>1</v>
      </c>
      <c r="X6357" s="11">
        <f t="shared" si="1280"/>
        <v>0</v>
      </c>
      <c r="Y6357" s="12">
        <f t="shared" si="1281"/>
        <v>0</v>
      </c>
      <c r="AG6357" s="61"/>
      <c r="AH6357" s="61"/>
      <c r="AI6357" s="61"/>
      <c r="AJ6357" s="61"/>
      <c r="AL6357" s="60"/>
    </row>
    <row r="6358" spans="1:38">
      <c r="A6358" s="1">
        <v>41055</v>
      </c>
      <c r="B6358" s="7" t="s">
        <v>61</v>
      </c>
      <c r="C6358" s="8" t="str">
        <f t="shared" si="1274"/>
        <v>Sat</v>
      </c>
      <c r="E6358" s="10">
        <v>0</v>
      </c>
      <c r="F6358" s="11">
        <v>9021.6</v>
      </c>
      <c r="G6358" s="61">
        <v>4128.8999999999996</v>
      </c>
      <c r="H6358" s="61">
        <v>4341.5</v>
      </c>
      <c r="I6358" s="61">
        <v>761.7</v>
      </c>
      <c r="J6358" s="61">
        <v>0</v>
      </c>
      <c r="K6358" s="61">
        <v>50519</v>
      </c>
      <c r="L6358" s="20">
        <v>0</v>
      </c>
      <c r="M6358" s="20">
        <v>0</v>
      </c>
      <c r="O6358" s="11">
        <f t="shared" si="1282"/>
        <v>68772.7</v>
      </c>
      <c r="P6358" s="11">
        <v>51202</v>
      </c>
      <c r="Q6358" s="11">
        <f t="shared" si="1273"/>
        <v>-683</v>
      </c>
      <c r="S6358" s="11">
        <f t="shared" si="1275"/>
        <v>17570.699999999997</v>
      </c>
      <c r="T6358" s="11">
        <f t="shared" si="1276"/>
        <v>17570.699999999997</v>
      </c>
      <c r="U6358" s="11">
        <f t="shared" si="1277"/>
        <v>-2535.4000000000087</v>
      </c>
      <c r="V6358" s="11">
        <f t="shared" si="1278"/>
        <v>17570.699999999997</v>
      </c>
      <c r="W6358" s="12">
        <f t="shared" si="1279"/>
        <v>1</v>
      </c>
      <c r="X6358" s="11">
        <f t="shared" si="1280"/>
        <v>0</v>
      </c>
      <c r="Y6358" s="12">
        <f t="shared" si="1281"/>
        <v>0</v>
      </c>
      <c r="AG6358" s="61"/>
      <c r="AH6358" s="61"/>
      <c r="AI6358" s="61"/>
      <c r="AJ6358" s="61"/>
      <c r="AL6358" s="60"/>
    </row>
    <row r="6359" spans="1:38">
      <c r="A6359" s="1">
        <v>41056</v>
      </c>
      <c r="B6359" s="7" t="s">
        <v>61</v>
      </c>
      <c r="C6359" s="8" t="str">
        <f t="shared" si="1274"/>
        <v>Sun</v>
      </c>
      <c r="E6359" s="10">
        <v>0</v>
      </c>
      <c r="F6359" s="11">
        <v>8666.1</v>
      </c>
      <c r="G6359" s="61">
        <v>4078.4</v>
      </c>
      <c r="H6359" s="61">
        <v>3936.4</v>
      </c>
      <c r="I6359" s="61">
        <v>748.4</v>
      </c>
      <c r="J6359" s="61">
        <v>0</v>
      </c>
      <c r="K6359" s="61">
        <v>50582.8</v>
      </c>
      <c r="L6359" s="20">
        <v>0</v>
      </c>
      <c r="M6359" s="20">
        <v>0</v>
      </c>
      <c r="O6359" s="11">
        <f t="shared" si="1282"/>
        <v>68012.100000000006</v>
      </c>
      <c r="P6359" s="11">
        <v>51130</v>
      </c>
      <c r="Q6359" s="11">
        <f t="shared" si="1273"/>
        <v>-547.19999999999709</v>
      </c>
      <c r="S6359" s="11">
        <f t="shared" si="1275"/>
        <v>16882.100000000006</v>
      </c>
      <c r="T6359" s="11">
        <f t="shared" si="1276"/>
        <v>16882.100000000006</v>
      </c>
      <c r="U6359" s="11">
        <f t="shared" si="1277"/>
        <v>-688.59999999999127</v>
      </c>
      <c r="V6359" s="11">
        <f t="shared" si="1278"/>
        <v>16882.100000000006</v>
      </c>
      <c r="W6359" s="12">
        <f t="shared" si="1279"/>
        <v>1</v>
      </c>
      <c r="X6359" s="11">
        <f t="shared" si="1280"/>
        <v>0</v>
      </c>
      <c r="Y6359" s="12">
        <f t="shared" si="1281"/>
        <v>0</v>
      </c>
      <c r="AG6359" s="61"/>
      <c r="AH6359" s="61"/>
      <c r="AI6359" s="61"/>
      <c r="AJ6359" s="61"/>
      <c r="AL6359" s="60"/>
    </row>
    <row r="6360" spans="1:38">
      <c r="A6360" s="1">
        <v>41057</v>
      </c>
      <c r="B6360" s="7" t="s">
        <v>61</v>
      </c>
      <c r="C6360" s="8" t="str">
        <f t="shared" si="1274"/>
        <v>Mon</v>
      </c>
      <c r="E6360" s="10">
        <v>0</v>
      </c>
      <c r="F6360" s="11">
        <v>9427.9</v>
      </c>
      <c r="G6360" s="61">
        <v>4590.5</v>
      </c>
      <c r="H6360" s="61">
        <v>4735.1000000000004</v>
      </c>
      <c r="I6360" s="61">
        <v>702.5</v>
      </c>
      <c r="J6360" s="61">
        <v>0</v>
      </c>
      <c r="K6360" s="61">
        <v>52398</v>
      </c>
      <c r="L6360" s="20">
        <v>0</v>
      </c>
      <c r="M6360" s="20">
        <v>0</v>
      </c>
      <c r="O6360" s="11">
        <f t="shared" si="1282"/>
        <v>71854</v>
      </c>
      <c r="P6360" s="11">
        <v>53022</v>
      </c>
      <c r="Q6360" s="11">
        <f t="shared" si="1273"/>
        <v>-624</v>
      </c>
      <c r="S6360" s="11">
        <f t="shared" si="1275"/>
        <v>18832</v>
      </c>
      <c r="T6360" s="11">
        <f t="shared" si="1276"/>
        <v>18832</v>
      </c>
      <c r="U6360" s="11">
        <f t="shared" si="1277"/>
        <v>1949.8999999999942</v>
      </c>
      <c r="V6360" s="11">
        <f t="shared" si="1278"/>
        <v>18832</v>
      </c>
      <c r="W6360" s="12">
        <f t="shared" si="1279"/>
        <v>1</v>
      </c>
      <c r="X6360" s="11">
        <f t="shared" si="1280"/>
        <v>0</v>
      </c>
      <c r="Y6360" s="12">
        <f t="shared" si="1281"/>
        <v>0</v>
      </c>
      <c r="AG6360" s="61"/>
      <c r="AH6360" s="61"/>
      <c r="AI6360" s="61"/>
      <c r="AJ6360" s="61"/>
      <c r="AL6360" s="60"/>
    </row>
    <row r="6361" spans="1:38">
      <c r="A6361" s="1">
        <v>41058</v>
      </c>
      <c r="B6361" s="7" t="s">
        <v>61</v>
      </c>
      <c r="C6361" s="8" t="str">
        <f t="shared" si="1274"/>
        <v>Tue</v>
      </c>
      <c r="E6361" s="10">
        <v>0</v>
      </c>
      <c r="F6361" s="11">
        <v>9738.1</v>
      </c>
      <c r="G6361" s="61">
        <v>4933.8</v>
      </c>
      <c r="H6361" s="61">
        <v>5668.5</v>
      </c>
      <c r="I6361" s="61">
        <v>713.3</v>
      </c>
      <c r="J6361" s="61">
        <v>0</v>
      </c>
      <c r="K6361" s="61">
        <v>52047.7</v>
      </c>
      <c r="L6361" s="20">
        <v>0</v>
      </c>
      <c r="M6361" s="20">
        <v>0</v>
      </c>
      <c r="O6361" s="11">
        <f t="shared" si="1282"/>
        <v>73101.399999999994</v>
      </c>
      <c r="P6361" s="11">
        <v>52747</v>
      </c>
      <c r="Q6361" s="11">
        <f t="shared" si="1273"/>
        <v>-699.30000000000291</v>
      </c>
      <c r="S6361" s="11">
        <f t="shared" si="1275"/>
        <v>20354.399999999994</v>
      </c>
      <c r="T6361" s="11">
        <f t="shared" si="1276"/>
        <v>20354.399999999994</v>
      </c>
      <c r="U6361" s="11">
        <f t="shared" si="1277"/>
        <v>1522.3999999999942</v>
      </c>
      <c r="V6361" s="11">
        <f t="shared" si="1278"/>
        <v>20354.399999999994</v>
      </c>
      <c r="W6361" s="12">
        <f t="shared" si="1279"/>
        <v>1</v>
      </c>
      <c r="X6361" s="11">
        <f t="shared" si="1280"/>
        <v>0</v>
      </c>
      <c r="Y6361" s="12">
        <f t="shared" si="1281"/>
        <v>0</v>
      </c>
      <c r="AG6361" s="61"/>
      <c r="AH6361" s="61"/>
      <c r="AI6361" s="61"/>
      <c r="AJ6361" s="61"/>
      <c r="AL6361" s="60"/>
    </row>
    <row r="6362" spans="1:38">
      <c r="A6362" s="1">
        <v>41059</v>
      </c>
      <c r="B6362" s="7" t="s">
        <v>61</v>
      </c>
      <c r="C6362" s="8" t="str">
        <f t="shared" si="1274"/>
        <v>Wed</v>
      </c>
      <c r="E6362" s="10">
        <v>0</v>
      </c>
      <c r="F6362" s="11">
        <v>10241.4</v>
      </c>
      <c r="G6362" s="61">
        <v>5252.2</v>
      </c>
      <c r="H6362" s="61">
        <v>5677.9</v>
      </c>
      <c r="I6362" s="61">
        <v>705.8</v>
      </c>
      <c r="J6362" s="61">
        <v>0</v>
      </c>
      <c r="K6362" s="61">
        <v>50935</v>
      </c>
      <c r="L6362" s="20">
        <v>0</v>
      </c>
      <c r="M6362" s="20">
        <v>0</v>
      </c>
      <c r="O6362" s="11">
        <f t="shared" si="1282"/>
        <v>72812.3</v>
      </c>
      <c r="P6362" s="11">
        <v>51266</v>
      </c>
      <c r="Q6362" s="11">
        <f t="shared" si="1273"/>
        <v>-331</v>
      </c>
      <c r="S6362" s="11">
        <f t="shared" si="1275"/>
        <v>21546.300000000003</v>
      </c>
      <c r="T6362" s="11">
        <f t="shared" si="1276"/>
        <v>21546.300000000003</v>
      </c>
      <c r="U6362" s="11">
        <f t="shared" si="1277"/>
        <v>1191.9000000000087</v>
      </c>
      <c r="V6362" s="11">
        <f t="shared" si="1278"/>
        <v>21546.300000000003</v>
      </c>
      <c r="W6362" s="12">
        <f t="shared" si="1279"/>
        <v>1</v>
      </c>
      <c r="X6362" s="11">
        <f t="shared" si="1280"/>
        <v>0</v>
      </c>
      <c r="Y6362" s="12">
        <f t="shared" si="1281"/>
        <v>0</v>
      </c>
      <c r="AG6362" s="61"/>
      <c r="AH6362" s="61"/>
      <c r="AI6362" s="61"/>
      <c r="AJ6362" s="61"/>
      <c r="AL6362" s="60"/>
    </row>
    <row r="6363" spans="1:38">
      <c r="A6363" s="1">
        <v>41060</v>
      </c>
      <c r="B6363" s="7" t="s">
        <v>61</v>
      </c>
      <c r="C6363" s="8" t="str">
        <f t="shared" si="1274"/>
        <v>Thur</v>
      </c>
      <c r="E6363" s="10">
        <v>0</v>
      </c>
      <c r="F6363" s="11">
        <v>9951.7000000000007</v>
      </c>
      <c r="G6363" s="61">
        <v>5108.7</v>
      </c>
      <c r="H6363" s="61">
        <v>5491.2</v>
      </c>
      <c r="I6363" s="61">
        <v>677.1</v>
      </c>
      <c r="J6363" s="61">
        <v>0</v>
      </c>
      <c r="K6363" s="61">
        <v>51773.5</v>
      </c>
      <c r="L6363" s="20">
        <v>0</v>
      </c>
      <c r="M6363" s="20">
        <v>0</v>
      </c>
      <c r="O6363" s="11">
        <f t="shared" si="1282"/>
        <v>73002.2</v>
      </c>
      <c r="P6363" s="11">
        <v>52050</v>
      </c>
      <c r="Q6363" s="11">
        <f t="shared" si="1273"/>
        <v>-276.5</v>
      </c>
      <c r="S6363" s="11">
        <f t="shared" si="1275"/>
        <v>20952.199999999997</v>
      </c>
      <c r="T6363" s="11">
        <f t="shared" si="1276"/>
        <v>20952.199999999997</v>
      </c>
      <c r="U6363" s="11">
        <f t="shared" si="1277"/>
        <v>-594.10000000000582</v>
      </c>
      <c r="V6363" s="11">
        <f t="shared" si="1278"/>
        <v>20952.199999999997</v>
      </c>
      <c r="W6363" s="12">
        <f t="shared" si="1279"/>
        <v>1</v>
      </c>
      <c r="X6363" s="11">
        <f t="shared" si="1280"/>
        <v>0</v>
      </c>
      <c r="Y6363" s="12">
        <f t="shared" si="1281"/>
        <v>0</v>
      </c>
      <c r="AG6363" s="61"/>
      <c r="AH6363" s="61"/>
      <c r="AI6363" s="61"/>
      <c r="AJ6363" s="61"/>
      <c r="AL6363" s="60"/>
    </row>
    <row r="6364" spans="1:38">
      <c r="A6364" s="1">
        <v>41061</v>
      </c>
      <c r="B6364" s="7" t="s">
        <v>62</v>
      </c>
      <c r="C6364" s="8" t="str">
        <f t="shared" si="1274"/>
        <v>Fri</v>
      </c>
      <c r="E6364" s="10">
        <v>0</v>
      </c>
      <c r="F6364" s="11">
        <v>9894.7999999999993</v>
      </c>
      <c r="G6364" s="61">
        <v>4895.7</v>
      </c>
      <c r="H6364" s="61">
        <v>5124.7</v>
      </c>
      <c r="I6364" s="61">
        <v>723.2</v>
      </c>
      <c r="J6364" s="61">
        <v>0</v>
      </c>
      <c r="K6364" s="61">
        <v>50634</v>
      </c>
      <c r="L6364" s="20">
        <v>0</v>
      </c>
      <c r="M6364" s="20">
        <v>0</v>
      </c>
      <c r="O6364" s="11">
        <f t="shared" si="1282"/>
        <v>71272.399999999994</v>
      </c>
      <c r="P6364" s="11">
        <v>50913</v>
      </c>
      <c r="Q6364" s="11">
        <f t="shared" si="1273"/>
        <v>-279</v>
      </c>
      <c r="S6364" s="11">
        <f t="shared" si="1275"/>
        <v>20359.399999999994</v>
      </c>
      <c r="T6364" s="11">
        <f t="shared" si="1276"/>
        <v>20359.399999999994</v>
      </c>
      <c r="U6364" s="11">
        <f t="shared" si="1277"/>
        <v>-592.80000000000291</v>
      </c>
      <c r="V6364" s="11">
        <f t="shared" si="1278"/>
        <v>20359.399999999994</v>
      </c>
      <c r="W6364" s="12">
        <f t="shared" ref="W6364:W6424" si="1283">V6364/S6364</f>
        <v>1</v>
      </c>
      <c r="X6364" s="11">
        <f t="shared" ref="X6364:X6393" si="1284">SUM(L6364:M6364)</f>
        <v>0</v>
      </c>
      <c r="Y6364" s="12">
        <f t="shared" ref="Y6364:Y6393" si="1285">X6364/S6364</f>
        <v>0</v>
      </c>
      <c r="AA6364" s="9">
        <f>INTERCEPT(T6364:T6393,E6364:E6393)</f>
        <v>19911.231340206185</v>
      </c>
      <c r="AB6364" s="9">
        <f>SLOPE(T6364:T6393,E6364:E6393)</f>
        <v>1098.4319587628834</v>
      </c>
      <c r="AC6364" s="12">
        <f>RSQ(T6364:T6393,E6364:E6393)</f>
        <v>0.17974995864700175</v>
      </c>
      <c r="AD6364" s="9">
        <f>AA6364+(AB6364*55)</f>
        <v>80324.989072164768</v>
      </c>
      <c r="AE6364" s="10">
        <f>SUM(E6364:E6393)</f>
        <v>5</v>
      </c>
      <c r="AG6364" s="61"/>
      <c r="AH6364" s="61"/>
      <c r="AI6364" s="61"/>
      <c r="AJ6364" s="61"/>
      <c r="AL6364" s="60"/>
    </row>
    <row r="6365" spans="1:38">
      <c r="A6365" s="1">
        <v>41062</v>
      </c>
      <c r="B6365" s="7" t="s">
        <v>62</v>
      </c>
      <c r="C6365" s="8" t="str">
        <f t="shared" si="1274"/>
        <v>Sat</v>
      </c>
      <c r="E6365" s="10">
        <v>0</v>
      </c>
      <c r="F6365" s="11">
        <v>9579.4</v>
      </c>
      <c r="G6365" s="61">
        <v>4478.1000000000004</v>
      </c>
      <c r="H6365" s="61">
        <v>4545.3</v>
      </c>
      <c r="I6365" s="61">
        <v>758.8</v>
      </c>
      <c r="J6365" s="61">
        <v>0</v>
      </c>
      <c r="K6365" s="61">
        <v>48104</v>
      </c>
      <c r="L6365" s="20">
        <v>0</v>
      </c>
      <c r="M6365" s="20">
        <v>0</v>
      </c>
      <c r="O6365" s="11">
        <f t="shared" si="1282"/>
        <v>67465.600000000006</v>
      </c>
      <c r="P6365" s="11">
        <v>48385</v>
      </c>
      <c r="Q6365" s="11">
        <f t="shared" si="1273"/>
        <v>-281</v>
      </c>
      <c r="S6365" s="11">
        <f t="shared" si="1275"/>
        <v>19080.600000000006</v>
      </c>
      <c r="T6365" s="11">
        <f t="shared" si="1276"/>
        <v>19080.600000000006</v>
      </c>
      <c r="U6365" s="11">
        <f t="shared" si="1277"/>
        <v>-1278.7999999999884</v>
      </c>
      <c r="V6365" s="11">
        <f t="shared" si="1278"/>
        <v>19080.600000000006</v>
      </c>
      <c r="W6365" s="12">
        <f t="shared" si="1283"/>
        <v>1</v>
      </c>
      <c r="X6365" s="11">
        <f t="shared" si="1284"/>
        <v>0</v>
      </c>
      <c r="Y6365" s="12">
        <f t="shared" si="1285"/>
        <v>0</v>
      </c>
      <c r="AG6365" s="61"/>
      <c r="AH6365" s="61"/>
      <c r="AI6365" s="61"/>
      <c r="AJ6365" s="61"/>
      <c r="AL6365" s="60"/>
    </row>
    <row r="6366" spans="1:38">
      <c r="A6366" s="1">
        <v>41063</v>
      </c>
      <c r="B6366" s="7" t="s">
        <v>62</v>
      </c>
      <c r="C6366" s="8" t="str">
        <f t="shared" si="1274"/>
        <v>Sun</v>
      </c>
      <c r="E6366" s="10">
        <v>0</v>
      </c>
      <c r="F6366" s="11">
        <v>9785.2999999999993</v>
      </c>
      <c r="G6366" s="61">
        <v>4654.8</v>
      </c>
      <c r="H6366" s="61">
        <v>4884.8</v>
      </c>
      <c r="I6366" s="61">
        <v>747</v>
      </c>
      <c r="J6366" s="61">
        <v>0</v>
      </c>
      <c r="K6366" s="61">
        <v>50250.2</v>
      </c>
      <c r="L6366" s="20">
        <v>0</v>
      </c>
      <c r="M6366" s="20">
        <v>0</v>
      </c>
      <c r="O6366" s="11">
        <f t="shared" si="1282"/>
        <v>70322.099999999991</v>
      </c>
      <c r="P6366" s="11">
        <v>50621</v>
      </c>
      <c r="Q6366" s="11">
        <f t="shared" si="1273"/>
        <v>-370.80000000000291</v>
      </c>
      <c r="S6366" s="11">
        <f t="shared" si="1275"/>
        <v>19701.099999999991</v>
      </c>
      <c r="T6366" s="11">
        <f t="shared" si="1276"/>
        <v>19701.099999999991</v>
      </c>
      <c r="U6366" s="11">
        <f t="shared" si="1277"/>
        <v>620.49999999998545</v>
      </c>
      <c r="V6366" s="11">
        <f t="shared" si="1278"/>
        <v>19701.099999999991</v>
      </c>
      <c r="W6366" s="12">
        <f t="shared" si="1283"/>
        <v>1</v>
      </c>
      <c r="X6366" s="11">
        <f t="shared" si="1284"/>
        <v>0</v>
      </c>
      <c r="Y6366" s="12">
        <f t="shared" si="1285"/>
        <v>0</v>
      </c>
      <c r="AG6366" s="61"/>
      <c r="AH6366" s="61"/>
      <c r="AI6366" s="61"/>
      <c r="AJ6366" s="61"/>
      <c r="AL6366" s="60"/>
    </row>
    <row r="6367" spans="1:38">
      <c r="A6367" s="1">
        <v>41064</v>
      </c>
      <c r="B6367" s="7" t="s">
        <v>62</v>
      </c>
      <c r="C6367" s="8" t="str">
        <f t="shared" si="1274"/>
        <v>Mon</v>
      </c>
      <c r="E6367" s="10">
        <v>0</v>
      </c>
      <c r="F6367" s="11">
        <v>11191</v>
      </c>
      <c r="G6367" s="61">
        <v>5578.5</v>
      </c>
      <c r="H6367" s="61">
        <v>5564.2</v>
      </c>
      <c r="I6367" s="61">
        <v>665.5</v>
      </c>
      <c r="J6367" s="61">
        <v>0</v>
      </c>
      <c r="K6367" s="61">
        <v>49924.800000000003</v>
      </c>
      <c r="L6367" s="20">
        <v>0</v>
      </c>
      <c r="M6367" s="20">
        <v>0</v>
      </c>
      <c r="O6367" s="11">
        <f t="shared" si="1282"/>
        <v>72924</v>
      </c>
      <c r="P6367" s="11">
        <v>50262</v>
      </c>
      <c r="Q6367" s="11">
        <f t="shared" si="1273"/>
        <v>-337.19999999999709</v>
      </c>
      <c r="S6367" s="11">
        <f t="shared" si="1275"/>
        <v>22662</v>
      </c>
      <c r="T6367" s="11">
        <f t="shared" si="1276"/>
        <v>22662</v>
      </c>
      <c r="U6367" s="11">
        <f t="shared" si="1277"/>
        <v>2960.9000000000087</v>
      </c>
      <c r="V6367" s="11">
        <f t="shared" si="1278"/>
        <v>22662</v>
      </c>
      <c r="W6367" s="12">
        <f t="shared" si="1283"/>
        <v>1</v>
      </c>
      <c r="X6367" s="11">
        <f t="shared" si="1284"/>
        <v>0</v>
      </c>
      <c r="Y6367" s="12">
        <f t="shared" si="1285"/>
        <v>0</v>
      </c>
      <c r="AG6367" s="61"/>
      <c r="AH6367" s="61"/>
      <c r="AI6367" s="61"/>
      <c r="AJ6367" s="61"/>
      <c r="AL6367" s="60"/>
    </row>
    <row r="6368" spans="1:38">
      <c r="A6368" s="1">
        <v>41065</v>
      </c>
      <c r="B6368" s="7" t="s">
        <v>62</v>
      </c>
      <c r="C6368" s="8" t="str">
        <f t="shared" si="1274"/>
        <v>Tue</v>
      </c>
      <c r="E6368" s="10">
        <v>4</v>
      </c>
      <c r="F6368" s="11">
        <v>11899.7</v>
      </c>
      <c r="G6368" s="61">
        <v>5791.5</v>
      </c>
      <c r="H6368" s="61">
        <v>5672.9</v>
      </c>
      <c r="I6368" s="61">
        <v>700.7</v>
      </c>
      <c r="J6368" s="61">
        <v>0</v>
      </c>
      <c r="K6368" s="61">
        <v>47953.599999999999</v>
      </c>
      <c r="L6368" s="20">
        <v>0</v>
      </c>
      <c r="M6368" s="20">
        <v>0</v>
      </c>
      <c r="O6368" s="11">
        <f t="shared" si="1282"/>
        <v>72018.399999999994</v>
      </c>
      <c r="P6368" s="11">
        <v>48218</v>
      </c>
      <c r="Q6368" s="11">
        <f t="shared" si="1273"/>
        <v>-264.40000000000146</v>
      </c>
      <c r="S6368" s="11">
        <f t="shared" si="1275"/>
        <v>23800.399999999994</v>
      </c>
      <c r="T6368" s="11">
        <f t="shared" si="1276"/>
        <v>23800.399999999994</v>
      </c>
      <c r="U6368" s="11">
        <f t="shared" si="1277"/>
        <v>1138.3999999999942</v>
      </c>
      <c r="V6368" s="11">
        <f t="shared" si="1278"/>
        <v>23800.399999999994</v>
      </c>
      <c r="W6368" s="12">
        <f t="shared" si="1283"/>
        <v>1</v>
      </c>
      <c r="X6368" s="11">
        <f t="shared" si="1284"/>
        <v>0</v>
      </c>
      <c r="Y6368" s="12">
        <f t="shared" si="1285"/>
        <v>0</v>
      </c>
      <c r="AG6368" s="61"/>
      <c r="AH6368" s="61"/>
      <c r="AI6368" s="61"/>
      <c r="AJ6368" s="61"/>
      <c r="AL6368" s="60"/>
    </row>
    <row r="6369" spans="1:38">
      <c r="A6369" s="1">
        <v>41066</v>
      </c>
      <c r="B6369" s="7" t="s">
        <v>62</v>
      </c>
      <c r="C6369" s="8" t="str">
        <f t="shared" si="1274"/>
        <v>Wed</v>
      </c>
      <c r="E6369" s="10">
        <v>1</v>
      </c>
      <c r="F6369" s="11">
        <v>11144.9</v>
      </c>
      <c r="G6369" s="61">
        <v>5654.4</v>
      </c>
      <c r="H6369" s="61">
        <v>5748.5</v>
      </c>
      <c r="I6369" s="61">
        <v>744.8</v>
      </c>
      <c r="J6369" s="61">
        <v>0</v>
      </c>
      <c r="K6369" s="61">
        <v>50522.3</v>
      </c>
      <c r="L6369" s="20">
        <v>0</v>
      </c>
      <c r="M6369" s="20">
        <v>0</v>
      </c>
      <c r="O6369" s="11">
        <f t="shared" si="1282"/>
        <v>73814.899999999994</v>
      </c>
      <c r="P6369" s="11">
        <v>50787</v>
      </c>
      <c r="Q6369" s="11">
        <f t="shared" si="1273"/>
        <v>-264.69999999999709</v>
      </c>
      <c r="S6369" s="11">
        <f t="shared" si="1275"/>
        <v>23027.899999999994</v>
      </c>
      <c r="T6369" s="11">
        <f t="shared" si="1276"/>
        <v>23027.899999999994</v>
      </c>
      <c r="U6369" s="11">
        <f t="shared" si="1277"/>
        <v>-772.5</v>
      </c>
      <c r="V6369" s="11">
        <f t="shared" si="1278"/>
        <v>23027.899999999994</v>
      </c>
      <c r="W6369" s="12">
        <f t="shared" si="1283"/>
        <v>1</v>
      </c>
      <c r="X6369" s="11">
        <f t="shared" si="1284"/>
        <v>0</v>
      </c>
      <c r="Y6369" s="12">
        <f t="shared" si="1285"/>
        <v>0</v>
      </c>
      <c r="AG6369" s="61"/>
      <c r="AH6369" s="61"/>
      <c r="AI6369" s="61"/>
      <c r="AJ6369" s="61"/>
      <c r="AL6369" s="60"/>
    </row>
    <row r="6370" spans="1:38">
      <c r="A6370" s="1">
        <v>41067</v>
      </c>
      <c r="B6370" s="7" t="s">
        <v>62</v>
      </c>
      <c r="C6370" s="8" t="str">
        <f t="shared" si="1274"/>
        <v>Thur</v>
      </c>
      <c r="E6370" s="10">
        <v>0</v>
      </c>
      <c r="F6370" s="11">
        <v>10866.2</v>
      </c>
      <c r="G6370" s="61">
        <v>5612.6</v>
      </c>
      <c r="H6370" s="61">
        <v>5713.7</v>
      </c>
      <c r="I6370" s="61">
        <v>660.8</v>
      </c>
      <c r="J6370" s="61">
        <v>0</v>
      </c>
      <c r="K6370" s="61">
        <v>51239.199999999997</v>
      </c>
      <c r="L6370" s="20">
        <v>0</v>
      </c>
      <c r="M6370" s="20">
        <v>0</v>
      </c>
      <c r="O6370" s="11">
        <f t="shared" si="1282"/>
        <v>74092.5</v>
      </c>
      <c r="P6370" s="11">
        <v>51480</v>
      </c>
      <c r="Q6370" s="11">
        <f t="shared" si="1273"/>
        <v>-240.80000000000291</v>
      </c>
      <c r="S6370" s="11">
        <f t="shared" si="1275"/>
        <v>22612.5</v>
      </c>
      <c r="T6370" s="11">
        <f t="shared" si="1276"/>
        <v>22612.5</v>
      </c>
      <c r="U6370" s="11">
        <f t="shared" si="1277"/>
        <v>-415.39999999999418</v>
      </c>
      <c r="V6370" s="11">
        <f t="shared" si="1278"/>
        <v>22612.5</v>
      </c>
      <c r="W6370" s="12">
        <f t="shared" si="1283"/>
        <v>1</v>
      </c>
      <c r="X6370" s="11">
        <f t="shared" si="1284"/>
        <v>0</v>
      </c>
      <c r="Y6370" s="12">
        <f t="shared" si="1285"/>
        <v>0</v>
      </c>
      <c r="AG6370" s="61"/>
      <c r="AH6370" s="61"/>
      <c r="AI6370" s="61"/>
      <c r="AJ6370" s="61"/>
      <c r="AL6370" s="60"/>
    </row>
    <row r="6371" spans="1:38">
      <c r="A6371" s="1">
        <v>41068</v>
      </c>
      <c r="B6371" s="7" t="s">
        <v>62</v>
      </c>
      <c r="C6371" s="8" t="str">
        <f t="shared" si="1274"/>
        <v>Fri</v>
      </c>
      <c r="E6371" s="10">
        <v>0</v>
      </c>
      <c r="F6371" s="11">
        <v>9896.2000000000007</v>
      </c>
      <c r="G6371" s="61">
        <v>5020.8999999999996</v>
      </c>
      <c r="H6371" s="61">
        <v>5017.7</v>
      </c>
      <c r="I6371" s="61">
        <v>655.9</v>
      </c>
      <c r="J6371" s="61">
        <v>0</v>
      </c>
      <c r="K6371" s="61">
        <v>49218.9</v>
      </c>
      <c r="L6371" s="20">
        <v>0</v>
      </c>
      <c r="M6371" s="20">
        <v>0</v>
      </c>
      <c r="O6371" s="11">
        <f t="shared" si="1282"/>
        <v>69809.600000000006</v>
      </c>
      <c r="P6371" s="11">
        <v>49480</v>
      </c>
      <c r="Q6371" s="11">
        <f t="shared" si="1273"/>
        <v>-261.09999999999854</v>
      </c>
      <c r="S6371" s="11">
        <f t="shared" si="1275"/>
        <v>20329.600000000006</v>
      </c>
      <c r="T6371" s="11">
        <f t="shared" si="1276"/>
        <v>20329.600000000006</v>
      </c>
      <c r="U6371" s="11">
        <f t="shared" si="1277"/>
        <v>-2282.8999999999942</v>
      </c>
      <c r="V6371" s="11">
        <f t="shared" si="1278"/>
        <v>20329.600000000006</v>
      </c>
      <c r="W6371" s="12">
        <f t="shared" si="1283"/>
        <v>1</v>
      </c>
      <c r="X6371" s="11">
        <f t="shared" si="1284"/>
        <v>0</v>
      </c>
      <c r="Y6371" s="12">
        <f t="shared" si="1285"/>
        <v>0</v>
      </c>
      <c r="AG6371" s="61"/>
      <c r="AH6371" s="61"/>
      <c r="AI6371" s="61"/>
      <c r="AJ6371" s="61"/>
      <c r="AL6371" s="60"/>
    </row>
    <row r="6372" spans="1:38">
      <c r="A6372" s="1">
        <v>41069</v>
      </c>
      <c r="B6372" s="7" t="s">
        <v>62</v>
      </c>
      <c r="C6372" s="8" t="str">
        <f t="shared" si="1274"/>
        <v>Sat</v>
      </c>
      <c r="E6372" s="10">
        <v>0</v>
      </c>
      <c r="F6372" s="11">
        <v>9140.2000000000007</v>
      </c>
      <c r="G6372" s="61">
        <v>4331.3</v>
      </c>
      <c r="H6372" s="61">
        <v>3866.8</v>
      </c>
      <c r="I6372" s="61">
        <v>701.4</v>
      </c>
      <c r="J6372" s="61">
        <v>0</v>
      </c>
      <c r="K6372" s="61">
        <v>49509.7</v>
      </c>
      <c r="L6372" s="20">
        <v>0</v>
      </c>
      <c r="M6372" s="20">
        <v>0</v>
      </c>
      <c r="O6372" s="11">
        <f t="shared" si="1282"/>
        <v>67549.399999999994</v>
      </c>
      <c r="P6372" s="11">
        <v>49737</v>
      </c>
      <c r="Q6372" s="11">
        <f t="shared" si="1273"/>
        <v>-227.30000000000291</v>
      </c>
      <c r="S6372" s="11">
        <f t="shared" si="1275"/>
        <v>17812.399999999994</v>
      </c>
      <c r="T6372" s="11">
        <f t="shared" si="1276"/>
        <v>17812.399999999994</v>
      </c>
      <c r="U6372" s="11">
        <f t="shared" si="1277"/>
        <v>-2517.2000000000116</v>
      </c>
      <c r="V6372" s="11">
        <f t="shared" si="1278"/>
        <v>17812.399999999994</v>
      </c>
      <c r="W6372" s="12">
        <f t="shared" si="1283"/>
        <v>1</v>
      </c>
      <c r="X6372" s="11">
        <f t="shared" si="1284"/>
        <v>0</v>
      </c>
      <c r="Y6372" s="12">
        <f t="shared" si="1285"/>
        <v>0</v>
      </c>
      <c r="AG6372" s="61"/>
      <c r="AH6372" s="61"/>
      <c r="AI6372" s="61"/>
      <c r="AJ6372" s="61"/>
      <c r="AL6372" s="60"/>
    </row>
    <row r="6373" spans="1:38">
      <c r="A6373" s="1">
        <v>41070</v>
      </c>
      <c r="B6373" s="7" t="s">
        <v>62</v>
      </c>
      <c r="C6373" s="8" t="str">
        <f t="shared" si="1274"/>
        <v>Sun</v>
      </c>
      <c r="E6373" s="10">
        <v>0</v>
      </c>
      <c r="F6373" s="11">
        <v>9132</v>
      </c>
      <c r="G6373" s="61">
        <v>4835.8</v>
      </c>
      <c r="H6373" s="61">
        <v>4513.1000000000004</v>
      </c>
      <c r="I6373" s="61">
        <v>678.4</v>
      </c>
      <c r="J6373" s="61">
        <v>0</v>
      </c>
      <c r="K6373" s="61">
        <v>51165.4</v>
      </c>
      <c r="L6373" s="20">
        <v>0</v>
      </c>
      <c r="M6373" s="20">
        <v>0</v>
      </c>
      <c r="O6373" s="11">
        <f t="shared" si="1282"/>
        <v>70324.700000000012</v>
      </c>
      <c r="P6373" s="11">
        <v>51457</v>
      </c>
      <c r="Q6373" s="11">
        <f t="shared" si="1273"/>
        <v>-291.59999999999854</v>
      </c>
      <c r="S6373" s="11">
        <f t="shared" si="1275"/>
        <v>18867.700000000012</v>
      </c>
      <c r="T6373" s="11">
        <f t="shared" si="1276"/>
        <v>18867.700000000012</v>
      </c>
      <c r="U6373" s="11">
        <f t="shared" si="1277"/>
        <v>1055.3000000000175</v>
      </c>
      <c r="V6373" s="11">
        <f t="shared" si="1278"/>
        <v>18867.700000000012</v>
      </c>
      <c r="W6373" s="12">
        <f t="shared" si="1283"/>
        <v>1</v>
      </c>
      <c r="X6373" s="11">
        <f t="shared" si="1284"/>
        <v>0</v>
      </c>
      <c r="Y6373" s="12">
        <f t="shared" si="1285"/>
        <v>0</v>
      </c>
      <c r="AG6373" s="61"/>
      <c r="AH6373" s="61"/>
      <c r="AI6373" s="61"/>
      <c r="AJ6373" s="61"/>
      <c r="AL6373" s="60"/>
    </row>
    <row r="6374" spans="1:38">
      <c r="A6374" s="1">
        <v>41071</v>
      </c>
      <c r="B6374" s="7" t="s">
        <v>62</v>
      </c>
      <c r="C6374" s="8" t="str">
        <f t="shared" si="1274"/>
        <v>Mon</v>
      </c>
      <c r="E6374" s="10">
        <v>0</v>
      </c>
      <c r="F6374" s="11">
        <v>9754.9</v>
      </c>
      <c r="G6374" s="61">
        <v>5099.5</v>
      </c>
      <c r="H6374" s="61">
        <v>5372.4</v>
      </c>
      <c r="I6374" s="61">
        <v>657.4</v>
      </c>
      <c r="J6374" s="61">
        <v>0</v>
      </c>
      <c r="K6374" s="61">
        <v>52510.5</v>
      </c>
      <c r="L6374" s="20">
        <v>0</v>
      </c>
      <c r="M6374" s="20">
        <v>0</v>
      </c>
      <c r="O6374" s="11">
        <f t="shared" si="1282"/>
        <v>73394.7</v>
      </c>
      <c r="P6374" s="11">
        <v>52783</v>
      </c>
      <c r="Q6374" s="11">
        <f t="shared" si="1273"/>
        <v>-272.5</v>
      </c>
      <c r="S6374" s="11">
        <f t="shared" si="1275"/>
        <v>20611.699999999997</v>
      </c>
      <c r="T6374" s="11">
        <f t="shared" si="1276"/>
        <v>20611.699999999997</v>
      </c>
      <c r="U6374" s="11">
        <f t="shared" si="1277"/>
        <v>1743.9999999999854</v>
      </c>
      <c r="V6374" s="11">
        <f t="shared" si="1278"/>
        <v>20611.699999999997</v>
      </c>
      <c r="W6374" s="12">
        <f t="shared" si="1283"/>
        <v>1</v>
      </c>
      <c r="X6374" s="11">
        <f t="shared" si="1284"/>
        <v>0</v>
      </c>
      <c r="Y6374" s="12">
        <f t="shared" si="1285"/>
        <v>0</v>
      </c>
      <c r="AG6374" s="61"/>
      <c r="AH6374" s="61"/>
      <c r="AI6374" s="61"/>
      <c r="AJ6374" s="61"/>
      <c r="AL6374" s="60"/>
    </row>
    <row r="6375" spans="1:38">
      <c r="A6375" s="1">
        <v>41072</v>
      </c>
      <c r="B6375" s="7" t="s">
        <v>62</v>
      </c>
      <c r="C6375" s="8" t="str">
        <f t="shared" si="1274"/>
        <v>Tue</v>
      </c>
      <c r="E6375" s="10">
        <v>0</v>
      </c>
      <c r="F6375" s="11">
        <v>10014.4</v>
      </c>
      <c r="G6375" s="61">
        <v>5004</v>
      </c>
      <c r="H6375" s="61">
        <v>5469.7</v>
      </c>
      <c r="I6375" s="61">
        <v>628.70000000000005</v>
      </c>
      <c r="J6375" s="61">
        <v>0</v>
      </c>
      <c r="K6375" s="61">
        <v>49725.7</v>
      </c>
      <c r="L6375" s="20">
        <v>0</v>
      </c>
      <c r="M6375" s="20">
        <v>0</v>
      </c>
      <c r="O6375" s="11">
        <f t="shared" si="1282"/>
        <v>70842.5</v>
      </c>
      <c r="P6375" s="11">
        <v>49963</v>
      </c>
      <c r="Q6375" s="11">
        <f t="shared" si="1273"/>
        <v>-237.30000000000291</v>
      </c>
      <c r="S6375" s="11">
        <f t="shared" si="1275"/>
        <v>20879.5</v>
      </c>
      <c r="T6375" s="11">
        <f t="shared" si="1276"/>
        <v>20879.5</v>
      </c>
      <c r="U6375" s="11">
        <f t="shared" si="1277"/>
        <v>267.80000000000291</v>
      </c>
      <c r="V6375" s="11">
        <f t="shared" si="1278"/>
        <v>20879.5</v>
      </c>
      <c r="W6375" s="12">
        <f t="shared" si="1283"/>
        <v>1</v>
      </c>
      <c r="X6375" s="11">
        <f t="shared" si="1284"/>
        <v>0</v>
      </c>
      <c r="Y6375" s="12">
        <f t="shared" si="1285"/>
        <v>0</v>
      </c>
      <c r="AG6375" s="61"/>
      <c r="AH6375" s="61"/>
      <c r="AI6375" s="61"/>
      <c r="AJ6375" s="61"/>
      <c r="AL6375" s="60"/>
    </row>
    <row r="6376" spans="1:38">
      <c r="A6376" s="1">
        <v>41073</v>
      </c>
      <c r="B6376" s="7" t="s">
        <v>62</v>
      </c>
      <c r="C6376" s="8" t="str">
        <f t="shared" si="1274"/>
        <v>Wed</v>
      </c>
      <c r="E6376" s="10">
        <v>0</v>
      </c>
      <c r="F6376" s="11">
        <v>10182.9</v>
      </c>
      <c r="G6376" s="61">
        <v>5204.3</v>
      </c>
      <c r="H6376" s="61">
        <v>5536.8</v>
      </c>
      <c r="I6376" s="61">
        <v>620</v>
      </c>
      <c r="J6376" s="61">
        <v>0</v>
      </c>
      <c r="K6376" s="61">
        <v>40796.6</v>
      </c>
      <c r="L6376" s="20">
        <v>0</v>
      </c>
      <c r="M6376" s="20">
        <v>0</v>
      </c>
      <c r="O6376" s="11">
        <f t="shared" si="1282"/>
        <v>62340.6</v>
      </c>
      <c r="P6376" s="11">
        <v>40928</v>
      </c>
      <c r="Q6376" s="11">
        <f t="shared" ref="Q6376:Q6424" si="1286">K6376-P6376</f>
        <v>-131.40000000000146</v>
      </c>
      <c r="S6376" s="11">
        <f t="shared" si="1275"/>
        <v>21412.6</v>
      </c>
      <c r="T6376" s="11">
        <f t="shared" si="1276"/>
        <v>21412.6</v>
      </c>
      <c r="U6376" s="11">
        <f t="shared" si="1277"/>
        <v>533.09999999999854</v>
      </c>
      <c r="V6376" s="11">
        <f t="shared" si="1278"/>
        <v>21412.6</v>
      </c>
      <c r="W6376" s="12">
        <f t="shared" si="1283"/>
        <v>1</v>
      </c>
      <c r="X6376" s="11">
        <f t="shared" si="1284"/>
        <v>0</v>
      </c>
      <c r="Y6376" s="12">
        <f t="shared" si="1285"/>
        <v>0</v>
      </c>
      <c r="AG6376" s="61"/>
      <c r="AH6376" s="61"/>
      <c r="AI6376" s="61"/>
      <c r="AJ6376" s="61"/>
      <c r="AL6376" s="60"/>
    </row>
    <row r="6377" spans="1:38">
      <c r="A6377" s="1">
        <v>41074</v>
      </c>
      <c r="B6377" s="7" t="s">
        <v>62</v>
      </c>
      <c r="C6377" s="8" t="str">
        <f t="shared" si="1274"/>
        <v>Thur</v>
      </c>
      <c r="E6377" s="10">
        <v>0</v>
      </c>
      <c r="F6377" s="11">
        <v>10507.9</v>
      </c>
      <c r="G6377" s="61">
        <v>5415</v>
      </c>
      <c r="H6377" s="61">
        <v>5378.8</v>
      </c>
      <c r="I6377" s="61">
        <v>702.3</v>
      </c>
      <c r="J6377" s="61">
        <v>0</v>
      </c>
      <c r="K6377" s="61">
        <v>25745.9</v>
      </c>
      <c r="L6377" s="20">
        <v>0</v>
      </c>
      <c r="M6377" s="20">
        <v>0</v>
      </c>
      <c r="O6377" s="11">
        <f t="shared" si="1282"/>
        <v>47749.9</v>
      </c>
      <c r="P6377" s="11">
        <v>25874</v>
      </c>
      <c r="Q6377" s="11">
        <f t="shared" si="1286"/>
        <v>-128.09999999999854</v>
      </c>
      <c r="S6377" s="11">
        <f t="shared" si="1275"/>
        <v>21875.9</v>
      </c>
      <c r="T6377" s="11">
        <f t="shared" si="1276"/>
        <v>21875.9</v>
      </c>
      <c r="U6377" s="11">
        <f t="shared" si="1277"/>
        <v>463.30000000000291</v>
      </c>
      <c r="V6377" s="11">
        <f t="shared" si="1278"/>
        <v>21875.9</v>
      </c>
      <c r="W6377" s="12">
        <f t="shared" si="1283"/>
        <v>1</v>
      </c>
      <c r="X6377" s="11">
        <f t="shared" si="1284"/>
        <v>0</v>
      </c>
      <c r="Y6377" s="12">
        <f t="shared" si="1285"/>
        <v>0</v>
      </c>
      <c r="AG6377" s="61"/>
      <c r="AH6377" s="61"/>
      <c r="AI6377" s="61"/>
      <c r="AJ6377" s="61"/>
      <c r="AL6377" s="60"/>
    </row>
    <row r="6378" spans="1:38">
      <c r="A6378" s="1">
        <v>41075</v>
      </c>
      <c r="B6378" s="7" t="s">
        <v>62</v>
      </c>
      <c r="C6378" s="8" t="str">
        <f t="shared" si="1274"/>
        <v>Fri</v>
      </c>
      <c r="E6378" s="10">
        <v>0</v>
      </c>
      <c r="F6378" s="11">
        <v>10129.5</v>
      </c>
      <c r="G6378" s="61">
        <v>4982.5</v>
      </c>
      <c r="H6378" s="61">
        <v>5114.8999999999996</v>
      </c>
      <c r="I6378" s="61">
        <v>729.5</v>
      </c>
      <c r="J6378" s="61">
        <v>0</v>
      </c>
      <c r="K6378" s="61">
        <v>50221.8</v>
      </c>
      <c r="L6378" s="20">
        <v>0</v>
      </c>
      <c r="M6378" s="20">
        <v>0</v>
      </c>
      <c r="O6378" s="11">
        <f t="shared" si="1282"/>
        <v>71178.200000000012</v>
      </c>
      <c r="P6378" s="11">
        <v>50496</v>
      </c>
      <c r="Q6378" s="11">
        <f t="shared" si="1286"/>
        <v>-274.19999999999709</v>
      </c>
      <c r="S6378" s="11">
        <f t="shared" si="1275"/>
        <v>20682.200000000012</v>
      </c>
      <c r="T6378" s="11">
        <f t="shared" si="1276"/>
        <v>20682.200000000012</v>
      </c>
      <c r="U6378" s="11">
        <f t="shared" si="1277"/>
        <v>-1193.6999999999898</v>
      </c>
      <c r="V6378" s="11">
        <f t="shared" si="1278"/>
        <v>20682.200000000012</v>
      </c>
      <c r="W6378" s="12">
        <f t="shared" si="1283"/>
        <v>1</v>
      </c>
      <c r="X6378" s="11">
        <f t="shared" si="1284"/>
        <v>0</v>
      </c>
      <c r="Y6378" s="12">
        <f t="shared" si="1285"/>
        <v>0</v>
      </c>
      <c r="AG6378" s="61"/>
      <c r="AH6378" s="61"/>
      <c r="AI6378" s="61"/>
      <c r="AJ6378" s="61"/>
      <c r="AL6378" s="60"/>
    </row>
    <row r="6379" spans="1:38">
      <c r="A6379" s="1">
        <v>41076</v>
      </c>
      <c r="B6379" s="7" t="s">
        <v>62</v>
      </c>
      <c r="C6379" s="8" t="str">
        <f t="shared" si="1274"/>
        <v>Sat</v>
      </c>
      <c r="E6379" s="10">
        <v>0</v>
      </c>
      <c r="F6379" s="11">
        <v>9394.7000000000007</v>
      </c>
      <c r="G6379" s="61">
        <v>4451.6000000000004</v>
      </c>
      <c r="H6379" s="61">
        <v>4242</v>
      </c>
      <c r="I6379" s="61">
        <v>772.7</v>
      </c>
      <c r="J6379" s="61">
        <v>0</v>
      </c>
      <c r="K6379" s="61">
        <v>50838.400000000001</v>
      </c>
      <c r="L6379" s="20">
        <v>0</v>
      </c>
      <c r="M6379" s="20">
        <v>0</v>
      </c>
      <c r="O6379" s="11">
        <f t="shared" si="1282"/>
        <v>69699.400000000009</v>
      </c>
      <c r="P6379" s="11">
        <v>51093</v>
      </c>
      <c r="Q6379" s="11">
        <f t="shared" si="1286"/>
        <v>-254.59999999999854</v>
      </c>
      <c r="S6379" s="11">
        <f t="shared" si="1275"/>
        <v>18606.400000000009</v>
      </c>
      <c r="T6379" s="11">
        <f t="shared" si="1276"/>
        <v>18606.400000000009</v>
      </c>
      <c r="U6379" s="11">
        <f t="shared" si="1277"/>
        <v>-2075.8000000000029</v>
      </c>
      <c r="V6379" s="11">
        <f t="shared" si="1278"/>
        <v>18606.400000000009</v>
      </c>
      <c r="W6379" s="12">
        <f t="shared" si="1283"/>
        <v>1</v>
      </c>
      <c r="X6379" s="11">
        <f t="shared" si="1284"/>
        <v>0</v>
      </c>
      <c r="Y6379" s="12">
        <f t="shared" si="1285"/>
        <v>0</v>
      </c>
      <c r="AG6379" s="61"/>
      <c r="AH6379" s="61"/>
      <c r="AI6379" s="61"/>
      <c r="AJ6379" s="61"/>
      <c r="AL6379" s="60"/>
    </row>
    <row r="6380" spans="1:38">
      <c r="A6380" s="1">
        <v>41077</v>
      </c>
      <c r="B6380" s="7" t="s">
        <v>62</v>
      </c>
      <c r="C6380" s="8" t="str">
        <f t="shared" ref="C6380:C6424" si="1287">IF(WEEKDAY(A6380)=1,"Sun",IF(WEEKDAY(A6380)=2,"Mon",IF(WEEKDAY(A6380)=3,"Tue",IF(WEEKDAY(A6380)=4,"Wed",IF(WEEKDAY(A6380)=5,"Thur",IF(WEEKDAY(A6380)=6,"Fri",IF(WEEKDAY(A6380)=7,"Sat")))))))</f>
        <v>Sun</v>
      </c>
      <c r="E6380" s="10">
        <v>0</v>
      </c>
      <c r="F6380" s="11">
        <v>9444.2999999999993</v>
      </c>
      <c r="G6380" s="61">
        <v>4277.2</v>
      </c>
      <c r="H6380" s="61">
        <v>4842.1000000000004</v>
      </c>
      <c r="I6380" s="61">
        <v>731</v>
      </c>
      <c r="J6380" s="61">
        <v>0</v>
      </c>
      <c r="K6380" s="61">
        <v>50995.5</v>
      </c>
      <c r="L6380" s="20">
        <v>0</v>
      </c>
      <c r="M6380" s="20">
        <v>0</v>
      </c>
      <c r="O6380" s="11">
        <f t="shared" si="1282"/>
        <v>70290.100000000006</v>
      </c>
      <c r="P6380" s="11">
        <v>51342</v>
      </c>
      <c r="Q6380" s="11">
        <f t="shared" si="1286"/>
        <v>-346.5</v>
      </c>
      <c r="S6380" s="11">
        <f t="shared" si="1275"/>
        <v>18948.100000000006</v>
      </c>
      <c r="T6380" s="11">
        <f t="shared" si="1276"/>
        <v>18948.100000000006</v>
      </c>
      <c r="U6380" s="11">
        <f t="shared" si="1277"/>
        <v>341.69999999999709</v>
      </c>
      <c r="V6380" s="11">
        <f t="shared" si="1278"/>
        <v>18948.100000000006</v>
      </c>
      <c r="W6380" s="12">
        <f t="shared" si="1283"/>
        <v>1</v>
      </c>
      <c r="X6380" s="11">
        <f t="shared" si="1284"/>
        <v>0</v>
      </c>
      <c r="Y6380" s="12">
        <f t="shared" si="1285"/>
        <v>0</v>
      </c>
      <c r="AG6380" s="61"/>
      <c r="AH6380" s="61"/>
      <c r="AI6380" s="61"/>
      <c r="AJ6380" s="61"/>
      <c r="AL6380" s="60"/>
    </row>
    <row r="6381" spans="1:38">
      <c r="A6381" s="1">
        <v>41078</v>
      </c>
      <c r="B6381" s="7" t="s">
        <v>62</v>
      </c>
      <c r="C6381" s="8" t="str">
        <f t="shared" si="1287"/>
        <v>Mon</v>
      </c>
      <c r="E6381" s="10">
        <v>0</v>
      </c>
      <c r="F6381" s="11">
        <v>10317.799999999999</v>
      </c>
      <c r="G6381" s="61">
        <v>5123</v>
      </c>
      <c r="H6381" s="61">
        <v>5260.2</v>
      </c>
      <c r="I6381" s="61">
        <v>746.4</v>
      </c>
      <c r="J6381" s="61">
        <v>0</v>
      </c>
      <c r="K6381" s="61">
        <v>50162.400000000001</v>
      </c>
      <c r="L6381" s="20">
        <v>0</v>
      </c>
      <c r="M6381" s="20">
        <v>0</v>
      </c>
      <c r="O6381" s="11">
        <f t="shared" si="1282"/>
        <v>71609.8</v>
      </c>
      <c r="P6381" s="11">
        <v>50438</v>
      </c>
      <c r="Q6381" s="11">
        <f t="shared" si="1286"/>
        <v>-275.59999999999854</v>
      </c>
      <c r="S6381" s="11">
        <f t="shared" si="1275"/>
        <v>21171.800000000003</v>
      </c>
      <c r="T6381" s="11">
        <f t="shared" si="1276"/>
        <v>21171.800000000003</v>
      </c>
      <c r="U6381" s="11">
        <f t="shared" si="1277"/>
        <v>2223.6999999999971</v>
      </c>
      <c r="V6381" s="11">
        <f t="shared" si="1278"/>
        <v>21171.800000000003</v>
      </c>
      <c r="W6381" s="12">
        <f t="shared" si="1283"/>
        <v>1</v>
      </c>
      <c r="X6381" s="11">
        <f t="shared" si="1284"/>
        <v>0</v>
      </c>
      <c r="Y6381" s="12">
        <f t="shared" si="1285"/>
        <v>0</v>
      </c>
      <c r="AG6381" s="61"/>
      <c r="AH6381" s="61"/>
      <c r="AI6381" s="61"/>
      <c r="AJ6381" s="61"/>
      <c r="AL6381" s="60"/>
    </row>
    <row r="6382" spans="1:38">
      <c r="A6382" s="1">
        <v>41079</v>
      </c>
      <c r="B6382" s="7" t="s">
        <v>62</v>
      </c>
      <c r="C6382" s="8" t="str">
        <f t="shared" si="1287"/>
        <v>Tue</v>
      </c>
      <c r="E6382" s="10">
        <v>0</v>
      </c>
      <c r="F6382" s="11">
        <v>9708.2000000000007</v>
      </c>
      <c r="G6382" s="61">
        <v>5096.8999999999996</v>
      </c>
      <c r="H6382" s="61">
        <v>5300.1</v>
      </c>
      <c r="I6382" s="61">
        <v>732.7</v>
      </c>
      <c r="J6382" s="61">
        <v>0</v>
      </c>
      <c r="K6382" s="61">
        <v>50619.8</v>
      </c>
      <c r="L6382" s="20">
        <v>0</v>
      </c>
      <c r="M6382" s="20">
        <v>0</v>
      </c>
      <c r="O6382" s="11">
        <f t="shared" si="1282"/>
        <v>71457.700000000012</v>
      </c>
      <c r="P6382" s="11">
        <v>50886</v>
      </c>
      <c r="Q6382" s="11">
        <f t="shared" si="1286"/>
        <v>-266.19999999999709</v>
      </c>
      <c r="S6382" s="11">
        <f t="shared" si="1275"/>
        <v>20571.700000000012</v>
      </c>
      <c r="T6382" s="11">
        <f t="shared" si="1276"/>
        <v>20571.700000000012</v>
      </c>
      <c r="U6382" s="11">
        <f t="shared" si="1277"/>
        <v>-600.09999999999127</v>
      </c>
      <c r="V6382" s="11">
        <f t="shared" si="1278"/>
        <v>20571.700000000012</v>
      </c>
      <c r="W6382" s="12">
        <f t="shared" si="1283"/>
        <v>1</v>
      </c>
      <c r="X6382" s="11">
        <f t="shared" si="1284"/>
        <v>0</v>
      </c>
      <c r="Y6382" s="12">
        <f t="shared" si="1285"/>
        <v>0</v>
      </c>
      <c r="AG6382" s="61"/>
      <c r="AH6382" s="61"/>
      <c r="AI6382" s="61"/>
      <c r="AJ6382" s="61"/>
      <c r="AL6382" s="60"/>
    </row>
    <row r="6383" spans="1:38">
      <c r="A6383" s="1">
        <v>41080</v>
      </c>
      <c r="B6383" s="7" t="s">
        <v>62</v>
      </c>
      <c r="C6383" s="8" t="str">
        <f t="shared" si="1287"/>
        <v>Wed</v>
      </c>
      <c r="E6383" s="10">
        <v>0</v>
      </c>
      <c r="F6383" s="11">
        <v>9311.7999999999993</v>
      </c>
      <c r="G6383" s="61">
        <v>5075.8999999999996</v>
      </c>
      <c r="H6383" s="61">
        <v>5222.8999999999996</v>
      </c>
      <c r="I6383" s="61">
        <v>710.9</v>
      </c>
      <c r="J6383" s="61">
        <v>0</v>
      </c>
      <c r="K6383" s="61">
        <v>46352.1</v>
      </c>
      <c r="L6383" s="20">
        <v>0</v>
      </c>
      <c r="M6383" s="20">
        <v>0</v>
      </c>
      <c r="O6383" s="11">
        <f t="shared" si="1282"/>
        <v>66673.600000000006</v>
      </c>
      <c r="P6383" s="11">
        <v>46617</v>
      </c>
      <c r="Q6383" s="11">
        <f t="shared" si="1286"/>
        <v>-264.90000000000146</v>
      </c>
      <c r="S6383" s="11">
        <f t="shared" si="1275"/>
        <v>20056.600000000006</v>
      </c>
      <c r="T6383" s="11">
        <f t="shared" si="1276"/>
        <v>20056.600000000006</v>
      </c>
      <c r="U6383" s="11">
        <f t="shared" si="1277"/>
        <v>-515.10000000000582</v>
      </c>
      <c r="V6383" s="11">
        <f t="shared" si="1278"/>
        <v>20056.600000000006</v>
      </c>
      <c r="W6383" s="12">
        <f t="shared" si="1283"/>
        <v>1</v>
      </c>
      <c r="X6383" s="11">
        <f t="shared" si="1284"/>
        <v>0</v>
      </c>
      <c r="Y6383" s="12">
        <f t="shared" si="1285"/>
        <v>0</v>
      </c>
      <c r="AG6383" s="61"/>
      <c r="AH6383" s="61"/>
      <c r="AI6383" s="61"/>
      <c r="AJ6383" s="61"/>
      <c r="AL6383" s="60"/>
    </row>
    <row r="6384" spans="1:38">
      <c r="A6384" s="1">
        <v>41081</v>
      </c>
      <c r="B6384" s="7" t="s">
        <v>62</v>
      </c>
      <c r="C6384" s="8" t="str">
        <f t="shared" si="1287"/>
        <v>Thur</v>
      </c>
      <c r="E6384" s="10">
        <v>0</v>
      </c>
      <c r="F6384" s="11">
        <v>9122.9</v>
      </c>
      <c r="G6384" s="61">
        <v>5163.2</v>
      </c>
      <c r="H6384" s="61">
        <v>5086.8999999999996</v>
      </c>
      <c r="I6384" s="61">
        <v>712.3</v>
      </c>
      <c r="J6384" s="61">
        <v>0</v>
      </c>
      <c r="K6384" s="61">
        <v>51077.4</v>
      </c>
      <c r="L6384" s="20">
        <v>0</v>
      </c>
      <c r="M6384" s="20">
        <v>0</v>
      </c>
      <c r="O6384" s="11">
        <f t="shared" si="1282"/>
        <v>71162.7</v>
      </c>
      <c r="P6384" s="11">
        <v>51351</v>
      </c>
      <c r="Q6384" s="11">
        <f t="shared" si="1286"/>
        <v>-273.59999999999854</v>
      </c>
      <c r="S6384" s="11">
        <f t="shared" si="1275"/>
        <v>19811.699999999997</v>
      </c>
      <c r="T6384" s="11">
        <f t="shared" si="1276"/>
        <v>19811.699999999997</v>
      </c>
      <c r="U6384" s="11">
        <f t="shared" si="1277"/>
        <v>-244.90000000000873</v>
      </c>
      <c r="V6384" s="11">
        <f t="shared" si="1278"/>
        <v>19811.699999999997</v>
      </c>
      <c r="W6384" s="12">
        <f t="shared" si="1283"/>
        <v>1</v>
      </c>
      <c r="X6384" s="11">
        <f t="shared" si="1284"/>
        <v>0</v>
      </c>
      <c r="Y6384" s="12">
        <f t="shared" si="1285"/>
        <v>0</v>
      </c>
      <c r="AG6384" s="61"/>
      <c r="AH6384" s="61"/>
      <c r="AI6384" s="61"/>
      <c r="AJ6384" s="61"/>
      <c r="AL6384" s="60"/>
    </row>
    <row r="6385" spans="1:38">
      <c r="A6385" s="1">
        <v>41082</v>
      </c>
      <c r="B6385" s="7" t="s">
        <v>62</v>
      </c>
      <c r="C6385" s="8" t="str">
        <f t="shared" si="1287"/>
        <v>Fri</v>
      </c>
      <c r="E6385" s="10">
        <v>0</v>
      </c>
      <c r="F6385" s="11">
        <v>9079.1</v>
      </c>
      <c r="G6385" s="60">
        <v>4680.8999999999996</v>
      </c>
      <c r="H6385" s="61">
        <v>5031.1000000000004</v>
      </c>
      <c r="I6385" s="60">
        <v>719.2</v>
      </c>
      <c r="J6385" s="61">
        <v>0</v>
      </c>
      <c r="K6385" s="11">
        <v>50204.5</v>
      </c>
      <c r="L6385" s="20">
        <v>0</v>
      </c>
      <c r="M6385" s="20">
        <v>0</v>
      </c>
      <c r="O6385" s="11">
        <f t="shared" si="1282"/>
        <v>69714.8</v>
      </c>
      <c r="P6385" s="11">
        <v>50482</v>
      </c>
      <c r="Q6385" s="11">
        <f t="shared" si="1286"/>
        <v>-277.5</v>
      </c>
      <c r="S6385" s="11">
        <f t="shared" si="1275"/>
        <v>19232.800000000003</v>
      </c>
      <c r="T6385" s="11">
        <f t="shared" si="1276"/>
        <v>19232.800000000003</v>
      </c>
      <c r="U6385" s="11">
        <f t="shared" si="1277"/>
        <v>-578.89999999999418</v>
      </c>
      <c r="V6385" s="11">
        <f t="shared" si="1278"/>
        <v>19232.800000000003</v>
      </c>
      <c r="W6385" s="12">
        <f t="shared" si="1283"/>
        <v>1</v>
      </c>
      <c r="X6385" s="11">
        <f t="shared" si="1284"/>
        <v>0</v>
      </c>
      <c r="Y6385" s="12">
        <f t="shared" si="1285"/>
        <v>0</v>
      </c>
      <c r="AG6385" s="61"/>
      <c r="AH6385" s="61"/>
      <c r="AI6385" s="61"/>
      <c r="AJ6385" s="61"/>
      <c r="AL6385" s="60"/>
    </row>
    <row r="6386" spans="1:38">
      <c r="A6386" s="1">
        <v>41083</v>
      </c>
      <c r="B6386" s="7" t="s">
        <v>62</v>
      </c>
      <c r="C6386" s="8" t="str">
        <f t="shared" si="1287"/>
        <v>Sat</v>
      </c>
      <c r="E6386" s="10">
        <v>0</v>
      </c>
      <c r="F6386" s="11">
        <v>8527</v>
      </c>
      <c r="G6386" s="60">
        <v>4087.4</v>
      </c>
      <c r="H6386" s="61">
        <v>4236.8</v>
      </c>
      <c r="I6386" s="60">
        <v>706.3</v>
      </c>
      <c r="J6386" s="61">
        <v>0</v>
      </c>
      <c r="K6386" s="11">
        <v>49384.4</v>
      </c>
      <c r="L6386" s="20">
        <v>0</v>
      </c>
      <c r="M6386" s="20">
        <v>0</v>
      </c>
      <c r="O6386" s="11">
        <f t="shared" si="1282"/>
        <v>66941.899999999994</v>
      </c>
      <c r="P6386" s="11">
        <v>49698</v>
      </c>
      <c r="Q6386" s="11">
        <f t="shared" si="1286"/>
        <v>-313.59999999999854</v>
      </c>
      <c r="S6386" s="11">
        <f t="shared" si="1275"/>
        <v>17243.899999999994</v>
      </c>
      <c r="T6386" s="11">
        <f t="shared" si="1276"/>
        <v>17243.899999999994</v>
      </c>
      <c r="U6386" s="11">
        <f t="shared" si="1277"/>
        <v>-1988.9000000000087</v>
      </c>
      <c r="V6386" s="11">
        <f t="shared" si="1278"/>
        <v>17243.899999999994</v>
      </c>
      <c r="W6386" s="12">
        <f t="shared" si="1283"/>
        <v>1</v>
      </c>
      <c r="X6386" s="11">
        <f t="shared" si="1284"/>
        <v>0</v>
      </c>
      <c r="Y6386" s="12">
        <f t="shared" si="1285"/>
        <v>0</v>
      </c>
      <c r="AG6386" s="61"/>
      <c r="AH6386" s="61"/>
      <c r="AI6386" s="61"/>
      <c r="AJ6386" s="61"/>
      <c r="AL6386" s="60"/>
    </row>
    <row r="6387" spans="1:38">
      <c r="A6387" s="1">
        <v>41084</v>
      </c>
      <c r="B6387" s="7" t="s">
        <v>62</v>
      </c>
      <c r="C6387" s="8" t="str">
        <f t="shared" si="1287"/>
        <v>Sun</v>
      </c>
      <c r="E6387" s="10">
        <v>0</v>
      </c>
      <c r="F6387" s="11">
        <v>8798.7000000000007</v>
      </c>
      <c r="G6387" s="60">
        <v>4412.7</v>
      </c>
      <c r="H6387" s="61">
        <v>4549.6000000000004</v>
      </c>
      <c r="I6387" s="60">
        <v>724.4</v>
      </c>
      <c r="J6387" s="61">
        <v>0</v>
      </c>
      <c r="K6387" s="11">
        <v>52544.7</v>
      </c>
      <c r="L6387" s="20">
        <v>0</v>
      </c>
      <c r="M6387" s="20">
        <v>0</v>
      </c>
      <c r="O6387" s="11">
        <f t="shared" si="1282"/>
        <v>71030.100000000006</v>
      </c>
      <c r="P6387" s="11">
        <v>52798</v>
      </c>
      <c r="Q6387" s="11">
        <f t="shared" si="1286"/>
        <v>-253.30000000000291</v>
      </c>
      <c r="S6387" s="11">
        <f t="shared" si="1275"/>
        <v>18232.100000000006</v>
      </c>
      <c r="T6387" s="11">
        <f t="shared" si="1276"/>
        <v>18232.100000000006</v>
      </c>
      <c r="U6387" s="11">
        <f t="shared" si="1277"/>
        <v>988.20000000001164</v>
      </c>
      <c r="V6387" s="11">
        <f t="shared" si="1278"/>
        <v>18232.100000000006</v>
      </c>
      <c r="W6387" s="12">
        <f t="shared" si="1283"/>
        <v>1</v>
      </c>
      <c r="X6387" s="11">
        <f t="shared" si="1284"/>
        <v>0</v>
      </c>
      <c r="Y6387" s="12">
        <f t="shared" si="1285"/>
        <v>0</v>
      </c>
      <c r="AG6387" s="61"/>
      <c r="AH6387" s="61"/>
      <c r="AI6387" s="61"/>
      <c r="AJ6387" s="61"/>
      <c r="AL6387" s="60"/>
    </row>
    <row r="6388" spans="1:38">
      <c r="A6388" s="1">
        <v>41085</v>
      </c>
      <c r="B6388" s="7" t="s">
        <v>62</v>
      </c>
      <c r="C6388" s="8" t="str">
        <f t="shared" si="1287"/>
        <v>Mon</v>
      </c>
      <c r="E6388" s="10">
        <v>0</v>
      </c>
      <c r="F6388" s="11">
        <v>10388</v>
      </c>
      <c r="G6388" s="60">
        <v>5231.3</v>
      </c>
      <c r="H6388" s="61">
        <v>5530.6</v>
      </c>
      <c r="I6388" s="60">
        <v>695.9</v>
      </c>
      <c r="J6388" s="61">
        <v>0</v>
      </c>
      <c r="K6388" s="11">
        <v>49248.5</v>
      </c>
      <c r="L6388" s="20">
        <v>0</v>
      </c>
      <c r="M6388" s="20">
        <v>0</v>
      </c>
      <c r="O6388" s="11">
        <f t="shared" si="1282"/>
        <v>71094.3</v>
      </c>
      <c r="P6388" s="11">
        <v>49480</v>
      </c>
      <c r="Q6388" s="11">
        <f t="shared" si="1286"/>
        <v>-231.5</v>
      </c>
      <c r="S6388" s="11">
        <f t="shared" si="1275"/>
        <v>21614.300000000003</v>
      </c>
      <c r="T6388" s="11">
        <f t="shared" si="1276"/>
        <v>21614.300000000003</v>
      </c>
      <c r="U6388" s="11">
        <f t="shared" si="1277"/>
        <v>3382.1999999999971</v>
      </c>
      <c r="V6388" s="11">
        <f t="shared" si="1278"/>
        <v>21614.300000000003</v>
      </c>
      <c r="W6388" s="12">
        <f t="shared" si="1283"/>
        <v>1</v>
      </c>
      <c r="X6388" s="11">
        <f t="shared" si="1284"/>
        <v>0</v>
      </c>
      <c r="Y6388" s="12">
        <f t="shared" si="1285"/>
        <v>0</v>
      </c>
      <c r="AG6388" s="61"/>
      <c r="AH6388" s="61"/>
      <c r="AI6388" s="61"/>
      <c r="AJ6388" s="61"/>
      <c r="AL6388" s="60"/>
    </row>
    <row r="6389" spans="1:38">
      <c r="A6389" s="1">
        <v>41086</v>
      </c>
      <c r="B6389" s="7" t="s">
        <v>62</v>
      </c>
      <c r="C6389" s="8" t="str">
        <f t="shared" si="1287"/>
        <v>Tue</v>
      </c>
      <c r="E6389" s="10">
        <v>0</v>
      </c>
      <c r="F6389" s="11">
        <v>10497.8</v>
      </c>
      <c r="G6389" s="60">
        <v>5234.6000000000004</v>
      </c>
      <c r="H6389" s="61">
        <v>5685.8</v>
      </c>
      <c r="I6389" s="60">
        <v>671.7</v>
      </c>
      <c r="J6389" s="61">
        <v>0</v>
      </c>
      <c r="K6389" s="11">
        <v>47775.4</v>
      </c>
      <c r="L6389" s="20">
        <v>0</v>
      </c>
      <c r="M6389" s="20">
        <v>2</v>
      </c>
      <c r="O6389" s="11">
        <f t="shared" si="1282"/>
        <v>69867.3</v>
      </c>
      <c r="P6389" s="11">
        <v>48076</v>
      </c>
      <c r="Q6389" s="11">
        <f t="shared" si="1286"/>
        <v>-300.59999999999854</v>
      </c>
      <c r="S6389" s="11">
        <f t="shared" si="1275"/>
        <v>21791.300000000003</v>
      </c>
      <c r="T6389" s="11">
        <f t="shared" si="1276"/>
        <v>21791.300000000003</v>
      </c>
      <c r="U6389" s="11">
        <f t="shared" si="1277"/>
        <v>177</v>
      </c>
      <c r="V6389" s="11">
        <f t="shared" si="1278"/>
        <v>21789.300000000003</v>
      </c>
      <c r="W6389" s="12">
        <f t="shared" si="1283"/>
        <v>0.99990822025303672</v>
      </c>
      <c r="X6389" s="11">
        <f t="shared" si="1284"/>
        <v>2</v>
      </c>
      <c r="Y6389" s="12">
        <f t="shared" si="1285"/>
        <v>9.1779746963237605E-5</v>
      </c>
      <c r="AG6389" s="61"/>
      <c r="AH6389" s="61"/>
      <c r="AI6389" s="61"/>
      <c r="AJ6389" s="61"/>
      <c r="AL6389" s="60"/>
    </row>
    <row r="6390" spans="1:38">
      <c r="A6390" s="1">
        <v>41087</v>
      </c>
      <c r="B6390" s="7" t="s">
        <v>62</v>
      </c>
      <c r="C6390" s="8" t="str">
        <f t="shared" si="1287"/>
        <v>Wed</v>
      </c>
      <c r="E6390" s="10">
        <v>0</v>
      </c>
      <c r="F6390" s="11">
        <v>9533.2999999999993</v>
      </c>
      <c r="G6390" s="60">
        <v>4744</v>
      </c>
      <c r="H6390" s="61">
        <v>5480.7</v>
      </c>
      <c r="I6390" s="60">
        <v>679.4</v>
      </c>
      <c r="J6390" s="61">
        <v>0</v>
      </c>
      <c r="K6390" s="11">
        <v>49390.9</v>
      </c>
      <c r="L6390" s="20">
        <v>0</v>
      </c>
      <c r="M6390" s="20">
        <v>1</v>
      </c>
      <c r="O6390" s="11">
        <f t="shared" si="1282"/>
        <v>69829.3</v>
      </c>
      <c r="P6390" s="11">
        <v>49654</v>
      </c>
      <c r="Q6390" s="11">
        <f t="shared" si="1286"/>
        <v>-263.09999999999854</v>
      </c>
      <c r="S6390" s="11">
        <f t="shared" si="1275"/>
        <v>20175.300000000003</v>
      </c>
      <c r="T6390" s="11">
        <f t="shared" si="1276"/>
        <v>20175.300000000003</v>
      </c>
      <c r="U6390" s="11">
        <f t="shared" si="1277"/>
        <v>-1616</v>
      </c>
      <c r="V6390" s="11">
        <f t="shared" si="1278"/>
        <v>20174.300000000003</v>
      </c>
      <c r="W6390" s="12">
        <f t="shared" si="1283"/>
        <v>0.99995043444211484</v>
      </c>
      <c r="X6390" s="11">
        <f t="shared" si="1284"/>
        <v>1</v>
      </c>
      <c r="Y6390" s="12">
        <f t="shared" si="1285"/>
        <v>4.9565557885136766E-5</v>
      </c>
      <c r="AG6390" s="61"/>
      <c r="AH6390" s="61"/>
      <c r="AI6390" s="61"/>
      <c r="AJ6390" s="61"/>
      <c r="AL6390" s="60"/>
    </row>
    <row r="6391" spans="1:38">
      <c r="A6391" s="1">
        <v>41088</v>
      </c>
      <c r="B6391" s="7" t="s">
        <v>62</v>
      </c>
      <c r="C6391" s="8" t="str">
        <f t="shared" si="1287"/>
        <v>Thur</v>
      </c>
      <c r="E6391" s="10">
        <v>0</v>
      </c>
      <c r="F6391" s="11">
        <v>9107.9</v>
      </c>
      <c r="G6391" s="60">
        <v>4529</v>
      </c>
      <c r="H6391" s="61">
        <v>5300.3</v>
      </c>
      <c r="I6391" s="60">
        <v>743.3</v>
      </c>
      <c r="J6391" s="61">
        <v>0</v>
      </c>
      <c r="K6391" s="11">
        <v>52206</v>
      </c>
      <c r="L6391" s="20">
        <v>0</v>
      </c>
      <c r="M6391" s="20">
        <v>0</v>
      </c>
      <c r="O6391" s="11">
        <f t="shared" si="1282"/>
        <v>71886.5</v>
      </c>
      <c r="P6391" s="11">
        <v>52473</v>
      </c>
      <c r="Q6391" s="11">
        <f t="shared" si="1286"/>
        <v>-267</v>
      </c>
      <c r="S6391" s="11">
        <f t="shared" si="1275"/>
        <v>19413.5</v>
      </c>
      <c r="T6391" s="11">
        <f t="shared" si="1276"/>
        <v>19413.5</v>
      </c>
      <c r="U6391" s="11">
        <f t="shared" si="1277"/>
        <v>-761.80000000000291</v>
      </c>
      <c r="V6391" s="11">
        <f t="shared" si="1278"/>
        <v>19413.5</v>
      </c>
      <c r="W6391" s="12">
        <f t="shared" si="1283"/>
        <v>1</v>
      </c>
      <c r="X6391" s="11">
        <f t="shared" si="1284"/>
        <v>0</v>
      </c>
      <c r="Y6391" s="12">
        <f t="shared" si="1285"/>
        <v>0</v>
      </c>
      <c r="AG6391" s="61"/>
      <c r="AH6391" s="61"/>
      <c r="AI6391" s="61"/>
      <c r="AJ6391" s="61"/>
      <c r="AL6391" s="60"/>
    </row>
    <row r="6392" spans="1:38">
      <c r="A6392" s="1">
        <v>41089</v>
      </c>
      <c r="B6392" s="7" t="s">
        <v>62</v>
      </c>
      <c r="C6392" s="8" t="str">
        <f t="shared" si="1287"/>
        <v>Fri</v>
      </c>
      <c r="E6392" s="10">
        <v>0</v>
      </c>
      <c r="F6392" s="11">
        <v>8127.2</v>
      </c>
      <c r="G6392" s="60">
        <v>4199.7</v>
      </c>
      <c r="H6392" s="61">
        <v>4833.5</v>
      </c>
      <c r="I6392" s="60">
        <v>736.6</v>
      </c>
      <c r="J6392" s="61">
        <v>0</v>
      </c>
      <c r="K6392" s="11">
        <v>47003</v>
      </c>
      <c r="L6392" s="20">
        <v>0</v>
      </c>
      <c r="M6392" s="20">
        <v>0</v>
      </c>
      <c r="O6392" s="11">
        <f t="shared" si="1282"/>
        <v>64900</v>
      </c>
      <c r="P6392" s="11">
        <v>47273</v>
      </c>
      <c r="Q6392" s="11">
        <f t="shared" si="1286"/>
        <v>-270</v>
      </c>
      <c r="S6392" s="11">
        <f t="shared" si="1275"/>
        <v>17627</v>
      </c>
      <c r="T6392" s="11">
        <f t="shared" si="1276"/>
        <v>17627</v>
      </c>
      <c r="U6392" s="11">
        <f t="shared" si="1277"/>
        <v>-1786.5</v>
      </c>
      <c r="V6392" s="11">
        <f t="shared" si="1278"/>
        <v>17627</v>
      </c>
      <c r="W6392" s="12">
        <f t="shared" si="1283"/>
        <v>1</v>
      </c>
      <c r="X6392" s="11">
        <f t="shared" si="1284"/>
        <v>0</v>
      </c>
      <c r="Y6392" s="12">
        <f t="shared" si="1285"/>
        <v>0</v>
      </c>
      <c r="AG6392" s="61"/>
      <c r="AH6392" s="61"/>
      <c r="AI6392" s="61"/>
      <c r="AJ6392" s="61"/>
      <c r="AL6392" s="60"/>
    </row>
    <row r="6393" spans="1:38">
      <c r="A6393" s="1">
        <v>41090</v>
      </c>
      <c r="B6393" s="7" t="s">
        <v>62</v>
      </c>
      <c r="C6393" s="8" t="str">
        <f t="shared" si="1287"/>
        <v>Sat</v>
      </c>
      <c r="E6393" s="10">
        <v>0</v>
      </c>
      <c r="F6393" s="11">
        <v>6976.5</v>
      </c>
      <c r="G6393" s="60">
        <v>3747.4</v>
      </c>
      <c r="H6393" s="61">
        <v>4297.8</v>
      </c>
      <c r="I6393" s="60">
        <v>660.8</v>
      </c>
      <c r="J6393" s="61">
        <v>0</v>
      </c>
      <c r="K6393" s="11">
        <v>46050.6</v>
      </c>
      <c r="L6393" s="20">
        <v>0</v>
      </c>
      <c r="M6393" s="20">
        <v>8</v>
      </c>
      <c r="O6393" s="11">
        <f t="shared" si="1282"/>
        <v>61741.1</v>
      </c>
      <c r="P6393" s="11">
        <v>47124</v>
      </c>
      <c r="Q6393" s="11">
        <f t="shared" si="1286"/>
        <v>-1073.4000000000015</v>
      </c>
      <c r="S6393" s="11">
        <f t="shared" si="1275"/>
        <v>14617.099999999999</v>
      </c>
      <c r="T6393" s="11">
        <f t="shared" si="1276"/>
        <v>14617.099999999999</v>
      </c>
      <c r="U6393" s="11">
        <f t="shared" si="1277"/>
        <v>-3009.9000000000015</v>
      </c>
      <c r="V6393" s="11">
        <f t="shared" si="1278"/>
        <v>14609.099999999999</v>
      </c>
      <c r="W6393" s="12">
        <f t="shared" si="1283"/>
        <v>0.99945269581517537</v>
      </c>
      <c r="X6393" s="11">
        <f t="shared" si="1284"/>
        <v>8</v>
      </c>
      <c r="Y6393" s="12">
        <f t="shared" si="1285"/>
        <v>5.4730418482462325E-4</v>
      </c>
      <c r="AG6393" s="61"/>
      <c r="AH6393" s="61"/>
      <c r="AI6393" s="61"/>
      <c r="AJ6393" s="61"/>
      <c r="AL6393" s="60"/>
    </row>
    <row r="6394" spans="1:38">
      <c r="A6394" s="1">
        <v>41091</v>
      </c>
      <c r="B6394" s="7" t="s">
        <v>63</v>
      </c>
      <c r="C6394" s="8" t="str">
        <f t="shared" si="1287"/>
        <v>Sun</v>
      </c>
      <c r="E6394" s="10">
        <v>0</v>
      </c>
      <c r="F6394" s="11">
        <v>8168</v>
      </c>
      <c r="G6394" s="60">
        <v>3984.3</v>
      </c>
      <c r="H6394" s="61">
        <v>4688.7</v>
      </c>
      <c r="I6394" s="60">
        <v>671.4</v>
      </c>
      <c r="J6394" s="61">
        <v>0</v>
      </c>
      <c r="K6394" s="11">
        <v>48589.5</v>
      </c>
      <c r="L6394" s="20">
        <v>0</v>
      </c>
      <c r="M6394" s="20">
        <v>1</v>
      </c>
      <c r="O6394" s="11">
        <f t="shared" si="1282"/>
        <v>66102.899999999994</v>
      </c>
      <c r="P6394" s="11">
        <v>48964</v>
      </c>
      <c r="Q6394" s="11">
        <f t="shared" si="1286"/>
        <v>-374.5</v>
      </c>
      <c r="S6394" s="11">
        <f t="shared" si="1275"/>
        <v>17138.899999999994</v>
      </c>
      <c r="T6394" s="11">
        <f t="shared" si="1276"/>
        <v>17138.899999999994</v>
      </c>
      <c r="U6394" s="11">
        <f t="shared" si="1277"/>
        <v>2521.7999999999956</v>
      </c>
      <c r="V6394" s="11">
        <f t="shared" si="1278"/>
        <v>17137.899999999994</v>
      </c>
      <c r="W6394" s="12">
        <f t="shared" si="1283"/>
        <v>0.99994165319827999</v>
      </c>
      <c r="X6394" s="11">
        <f t="shared" ref="X6394:X6424" si="1288">SUM(L6394:M6394)</f>
        <v>1</v>
      </c>
      <c r="Y6394" s="12">
        <f t="shared" ref="Y6394:Y6424" si="1289">X6394/S6394</f>
        <v>5.8346801720063736E-5</v>
      </c>
      <c r="AA6394" s="9" t="e">
        <f>INTERCEPT(T6394:T6424,E6394:E6424)</f>
        <v>#DIV/0!</v>
      </c>
      <c r="AB6394" s="9" t="e">
        <f>SLOPE(T6394:T6424,E6394:E6424)</f>
        <v>#DIV/0!</v>
      </c>
      <c r="AC6394" s="12" t="e">
        <f>RSQ(T6394:T6424,E6394:E6424)</f>
        <v>#DIV/0!</v>
      </c>
      <c r="AD6394" s="9" t="e">
        <f>AA6394+(AB6394*55)</f>
        <v>#DIV/0!</v>
      </c>
      <c r="AE6394" s="10">
        <f>SUM(E6394:E6423)</f>
        <v>0</v>
      </c>
      <c r="AG6394" s="61"/>
      <c r="AH6394" s="61"/>
      <c r="AI6394" s="61"/>
      <c r="AJ6394" s="61"/>
      <c r="AL6394" s="60"/>
    </row>
    <row r="6395" spans="1:38">
      <c r="A6395" s="1">
        <v>41092</v>
      </c>
      <c r="B6395" s="7" t="s">
        <v>63</v>
      </c>
      <c r="C6395" s="8" t="str">
        <f t="shared" si="1287"/>
        <v>Mon</v>
      </c>
      <c r="E6395" s="10">
        <v>0</v>
      </c>
      <c r="F6395" s="11">
        <v>8852.6</v>
      </c>
      <c r="G6395" s="60">
        <v>4352.5</v>
      </c>
      <c r="H6395" s="61">
        <v>5225.8999999999996</v>
      </c>
      <c r="I6395" s="60">
        <v>671.4</v>
      </c>
      <c r="J6395" s="61">
        <v>0</v>
      </c>
      <c r="K6395" s="11">
        <v>50792.5</v>
      </c>
      <c r="L6395" s="20">
        <v>0</v>
      </c>
      <c r="M6395" s="20">
        <v>0</v>
      </c>
      <c r="O6395" s="11">
        <f t="shared" si="1282"/>
        <v>69894.899999999994</v>
      </c>
      <c r="P6395" s="11">
        <v>51146</v>
      </c>
      <c r="Q6395" s="11">
        <f t="shared" si="1286"/>
        <v>-353.5</v>
      </c>
      <c r="S6395" s="11">
        <f t="shared" si="1275"/>
        <v>18748.899999999994</v>
      </c>
      <c r="T6395" s="11">
        <f t="shared" si="1276"/>
        <v>18748.899999999994</v>
      </c>
      <c r="U6395" s="11">
        <f t="shared" si="1277"/>
        <v>1610</v>
      </c>
      <c r="V6395" s="11">
        <f t="shared" si="1278"/>
        <v>18748.899999999994</v>
      </c>
      <c r="W6395" s="12">
        <f t="shared" si="1283"/>
        <v>1</v>
      </c>
      <c r="X6395" s="11">
        <f t="shared" si="1288"/>
        <v>0</v>
      </c>
      <c r="Y6395" s="12">
        <f t="shared" si="1289"/>
        <v>0</v>
      </c>
      <c r="AG6395" s="61"/>
      <c r="AH6395" s="61"/>
      <c r="AI6395" s="61"/>
      <c r="AJ6395" s="61"/>
      <c r="AL6395" s="60"/>
    </row>
    <row r="6396" spans="1:38">
      <c r="A6396" s="1">
        <v>41093</v>
      </c>
      <c r="B6396" s="7" t="s">
        <v>63</v>
      </c>
      <c r="C6396" s="8" t="str">
        <f t="shared" si="1287"/>
        <v>Tue</v>
      </c>
      <c r="E6396" s="10">
        <v>0</v>
      </c>
      <c r="F6396" s="11">
        <v>8205.6</v>
      </c>
      <c r="G6396" s="60">
        <v>4023.1</v>
      </c>
      <c r="H6396" s="61">
        <v>4457.3999999999996</v>
      </c>
      <c r="I6396" s="60">
        <v>668.8</v>
      </c>
      <c r="J6396" s="61">
        <v>0</v>
      </c>
      <c r="K6396" s="11">
        <v>50998.5</v>
      </c>
      <c r="L6396" s="20">
        <v>0</v>
      </c>
      <c r="M6396" s="20">
        <v>0</v>
      </c>
      <c r="O6396" s="11">
        <f t="shared" si="1282"/>
        <v>68353.399999999994</v>
      </c>
      <c r="P6396" s="11">
        <v>51376</v>
      </c>
      <c r="Q6396" s="11">
        <f t="shared" si="1286"/>
        <v>-377.5</v>
      </c>
      <c r="S6396" s="11">
        <f t="shared" si="1275"/>
        <v>16977.399999999994</v>
      </c>
      <c r="T6396" s="11">
        <f t="shared" si="1276"/>
        <v>16977.399999999994</v>
      </c>
      <c r="U6396" s="11">
        <f t="shared" si="1277"/>
        <v>-1771.5</v>
      </c>
      <c r="V6396" s="11">
        <f t="shared" si="1278"/>
        <v>16977.399999999994</v>
      </c>
      <c r="W6396" s="12">
        <f t="shared" si="1283"/>
        <v>1</v>
      </c>
      <c r="X6396" s="11">
        <f t="shared" si="1288"/>
        <v>0</v>
      </c>
      <c r="Y6396" s="12">
        <f t="shared" si="1289"/>
        <v>0</v>
      </c>
      <c r="AG6396" s="61"/>
      <c r="AH6396" s="61"/>
      <c r="AI6396" s="61"/>
      <c r="AJ6396" s="61"/>
      <c r="AL6396" s="60"/>
    </row>
    <row r="6397" spans="1:38">
      <c r="A6397" s="1">
        <v>41094</v>
      </c>
      <c r="B6397" s="7" t="s">
        <v>63</v>
      </c>
      <c r="C6397" s="8" t="str">
        <f t="shared" si="1287"/>
        <v>Wed</v>
      </c>
      <c r="E6397" s="10">
        <v>0</v>
      </c>
      <c r="F6397" s="11">
        <v>7869.2</v>
      </c>
      <c r="G6397" s="60">
        <v>3705.9</v>
      </c>
      <c r="H6397" s="61">
        <v>3712.5</v>
      </c>
      <c r="I6397" s="60">
        <v>698.7</v>
      </c>
      <c r="J6397" s="61">
        <v>0</v>
      </c>
      <c r="K6397" s="11">
        <v>52018.5</v>
      </c>
      <c r="L6397" s="20">
        <v>0</v>
      </c>
      <c r="M6397" s="20">
        <v>0</v>
      </c>
      <c r="O6397" s="11">
        <f t="shared" si="1282"/>
        <v>68004.800000000003</v>
      </c>
      <c r="P6397" s="11">
        <v>52508</v>
      </c>
      <c r="Q6397" s="11">
        <f t="shared" si="1286"/>
        <v>-489.5</v>
      </c>
      <c r="S6397" s="11">
        <f t="shared" ref="S6397:S6424" si="1290">O6397-P6397</f>
        <v>15496.800000000003</v>
      </c>
      <c r="T6397" s="11">
        <f t="shared" ref="T6397:T6424" si="1291">SUM(L6397:M6397,V6397)</f>
        <v>15496.800000000003</v>
      </c>
      <c r="U6397" s="11">
        <f t="shared" ref="U6397:U6424" si="1292">S6397-S6396</f>
        <v>-1480.5999999999913</v>
      </c>
      <c r="V6397" s="11">
        <f t="shared" ref="V6397:V6424" si="1293">SUM(F6397:K6397)-P6397</f>
        <v>15496.800000000003</v>
      </c>
      <c r="W6397" s="12">
        <f t="shared" si="1283"/>
        <v>1</v>
      </c>
      <c r="X6397" s="11">
        <f t="shared" si="1288"/>
        <v>0</v>
      </c>
      <c r="Y6397" s="12">
        <f t="shared" si="1289"/>
        <v>0</v>
      </c>
      <c r="AG6397" s="61"/>
      <c r="AH6397" s="61"/>
      <c r="AI6397" s="61"/>
      <c r="AJ6397" s="61"/>
      <c r="AL6397" s="60"/>
    </row>
    <row r="6398" spans="1:38">
      <c r="A6398" s="1">
        <v>41095</v>
      </c>
      <c r="B6398" s="7" t="s">
        <v>63</v>
      </c>
      <c r="C6398" s="8" t="str">
        <f t="shared" si="1287"/>
        <v>Thur</v>
      </c>
      <c r="E6398" s="10">
        <v>0</v>
      </c>
      <c r="F6398" s="11">
        <v>8105.2</v>
      </c>
      <c r="G6398" s="60">
        <v>3935.7</v>
      </c>
      <c r="H6398" s="61">
        <v>4112</v>
      </c>
      <c r="I6398" s="60">
        <v>698.7</v>
      </c>
      <c r="J6398" s="61">
        <v>0</v>
      </c>
      <c r="K6398" s="11">
        <v>49749.599999999999</v>
      </c>
      <c r="L6398" s="20">
        <v>0</v>
      </c>
      <c r="M6398" s="20">
        <v>0</v>
      </c>
      <c r="O6398" s="11">
        <f t="shared" si="1282"/>
        <v>66601.2</v>
      </c>
      <c r="P6398" s="11">
        <v>50182</v>
      </c>
      <c r="Q6398" s="11">
        <f t="shared" si="1286"/>
        <v>-432.40000000000146</v>
      </c>
      <c r="S6398" s="11">
        <f t="shared" si="1290"/>
        <v>16419.199999999997</v>
      </c>
      <c r="T6398" s="11">
        <f t="shared" si="1291"/>
        <v>16419.199999999997</v>
      </c>
      <c r="U6398" s="11">
        <f t="shared" si="1292"/>
        <v>922.39999999999418</v>
      </c>
      <c r="V6398" s="11">
        <f t="shared" si="1293"/>
        <v>16419.199999999997</v>
      </c>
      <c r="W6398" s="12">
        <f t="shared" si="1283"/>
        <v>1</v>
      </c>
      <c r="X6398" s="11">
        <f t="shared" si="1288"/>
        <v>0</v>
      </c>
      <c r="Y6398" s="12">
        <f t="shared" si="1289"/>
        <v>0</v>
      </c>
      <c r="AG6398" s="61"/>
      <c r="AH6398" s="61"/>
      <c r="AI6398" s="61"/>
      <c r="AJ6398" s="61"/>
      <c r="AL6398" s="60"/>
    </row>
    <row r="6399" spans="1:38">
      <c r="A6399" s="1">
        <v>41096</v>
      </c>
      <c r="B6399" s="7" t="s">
        <v>63</v>
      </c>
      <c r="C6399" s="8" t="str">
        <f t="shared" si="1287"/>
        <v>Fri</v>
      </c>
      <c r="E6399" s="10">
        <v>0</v>
      </c>
      <c r="F6399" s="11">
        <v>8157.1</v>
      </c>
      <c r="G6399" s="60">
        <v>3882.5</v>
      </c>
      <c r="H6399" s="61">
        <v>4032</v>
      </c>
      <c r="I6399" s="60">
        <v>713.8</v>
      </c>
      <c r="J6399" s="61">
        <v>0</v>
      </c>
      <c r="K6399" s="11">
        <v>50346.9</v>
      </c>
      <c r="L6399" s="20">
        <v>0</v>
      </c>
      <c r="M6399" s="20">
        <v>0</v>
      </c>
      <c r="O6399" s="11">
        <f t="shared" si="1282"/>
        <v>67132.3</v>
      </c>
      <c r="P6399" s="11">
        <v>50735</v>
      </c>
      <c r="Q6399" s="11">
        <f t="shared" si="1286"/>
        <v>-388.09999999999854</v>
      </c>
      <c r="S6399" s="11">
        <f t="shared" si="1290"/>
        <v>16397.300000000003</v>
      </c>
      <c r="T6399" s="11">
        <f t="shared" si="1291"/>
        <v>16397.300000000003</v>
      </c>
      <c r="U6399" s="11">
        <f t="shared" si="1292"/>
        <v>-21.899999999994179</v>
      </c>
      <c r="V6399" s="11">
        <f t="shared" si="1293"/>
        <v>16397.300000000003</v>
      </c>
      <c r="W6399" s="12">
        <f t="shared" si="1283"/>
        <v>1</v>
      </c>
      <c r="X6399" s="11">
        <f t="shared" si="1288"/>
        <v>0</v>
      </c>
      <c r="Y6399" s="12">
        <f t="shared" si="1289"/>
        <v>0</v>
      </c>
      <c r="AG6399" s="61"/>
      <c r="AH6399" s="61"/>
      <c r="AI6399" s="61"/>
      <c r="AJ6399" s="61"/>
      <c r="AL6399" s="60"/>
    </row>
    <row r="6400" spans="1:38">
      <c r="A6400" s="1">
        <v>41097</v>
      </c>
      <c r="B6400" s="7" t="s">
        <v>63</v>
      </c>
      <c r="C6400" s="8" t="str">
        <f t="shared" si="1287"/>
        <v>Sat</v>
      </c>
      <c r="E6400" s="10">
        <v>0</v>
      </c>
      <c r="F6400" s="11">
        <v>7781.3</v>
      </c>
      <c r="G6400" s="60">
        <v>3464.3</v>
      </c>
      <c r="H6400" s="61">
        <v>3538.9</v>
      </c>
      <c r="I6400" s="60">
        <v>720.8</v>
      </c>
      <c r="J6400" s="61">
        <v>0</v>
      </c>
      <c r="K6400" s="11">
        <v>50902.1</v>
      </c>
      <c r="L6400" s="20">
        <v>0</v>
      </c>
      <c r="M6400" s="20">
        <v>0</v>
      </c>
      <c r="O6400" s="11">
        <f t="shared" si="1282"/>
        <v>66407.399999999994</v>
      </c>
      <c r="P6400" s="11">
        <v>51283</v>
      </c>
      <c r="Q6400" s="11">
        <f t="shared" si="1286"/>
        <v>-380.90000000000146</v>
      </c>
      <c r="S6400" s="11">
        <f t="shared" si="1290"/>
        <v>15124.399999999994</v>
      </c>
      <c r="T6400" s="11">
        <f t="shared" si="1291"/>
        <v>15124.399999999994</v>
      </c>
      <c r="U6400" s="11">
        <f t="shared" si="1292"/>
        <v>-1272.9000000000087</v>
      </c>
      <c r="V6400" s="11">
        <f t="shared" si="1293"/>
        <v>15124.399999999994</v>
      </c>
      <c r="W6400" s="12">
        <f t="shared" si="1283"/>
        <v>1</v>
      </c>
      <c r="X6400" s="11">
        <f t="shared" si="1288"/>
        <v>0</v>
      </c>
      <c r="Y6400" s="12">
        <f t="shared" si="1289"/>
        <v>0</v>
      </c>
      <c r="AG6400" s="61"/>
      <c r="AH6400" s="61"/>
      <c r="AI6400" s="61"/>
      <c r="AJ6400" s="61"/>
      <c r="AL6400" s="60"/>
    </row>
    <row r="6401" spans="1:38">
      <c r="A6401" s="1">
        <v>41098</v>
      </c>
      <c r="B6401" s="7" t="s">
        <v>63</v>
      </c>
      <c r="C6401" s="8" t="str">
        <f t="shared" si="1287"/>
        <v>Sun</v>
      </c>
      <c r="E6401" s="10">
        <v>0</v>
      </c>
      <c r="F6401" s="11">
        <v>7887.1</v>
      </c>
      <c r="G6401" s="60">
        <v>3855.5</v>
      </c>
      <c r="H6401" s="61">
        <v>4085.2</v>
      </c>
      <c r="I6401" s="60">
        <v>702.2</v>
      </c>
      <c r="J6401" s="61">
        <v>0</v>
      </c>
      <c r="K6401" s="11">
        <v>51899.3</v>
      </c>
      <c r="L6401" s="20">
        <v>0</v>
      </c>
      <c r="M6401" s="20">
        <v>0</v>
      </c>
      <c r="O6401" s="11">
        <f t="shared" si="1282"/>
        <v>68429.3</v>
      </c>
      <c r="P6401" s="11">
        <v>52278</v>
      </c>
      <c r="Q6401" s="11">
        <f t="shared" si="1286"/>
        <v>-378.69999999999709</v>
      </c>
      <c r="S6401" s="11">
        <f t="shared" si="1290"/>
        <v>16151.300000000003</v>
      </c>
      <c r="T6401" s="11">
        <f t="shared" si="1291"/>
        <v>16151.300000000003</v>
      </c>
      <c r="U6401" s="11">
        <f t="shared" si="1292"/>
        <v>1026.9000000000087</v>
      </c>
      <c r="V6401" s="11">
        <f t="shared" si="1293"/>
        <v>16151.300000000003</v>
      </c>
      <c r="W6401" s="12">
        <f t="shared" si="1283"/>
        <v>1</v>
      </c>
      <c r="X6401" s="11">
        <f t="shared" si="1288"/>
        <v>0</v>
      </c>
      <c r="Y6401" s="12">
        <f t="shared" si="1289"/>
        <v>0</v>
      </c>
      <c r="AG6401" s="61"/>
      <c r="AH6401" s="61"/>
      <c r="AI6401" s="61"/>
      <c r="AJ6401" s="61"/>
      <c r="AL6401" s="60"/>
    </row>
    <row r="6402" spans="1:38">
      <c r="A6402" s="1">
        <v>41099</v>
      </c>
      <c r="B6402" s="7" t="s">
        <v>63</v>
      </c>
      <c r="C6402" s="8" t="str">
        <f t="shared" si="1287"/>
        <v>Mon</v>
      </c>
      <c r="E6402" s="10">
        <v>0</v>
      </c>
      <c r="F6402" s="11">
        <v>8660.9</v>
      </c>
      <c r="G6402" s="60">
        <v>4411.1000000000004</v>
      </c>
      <c r="H6402" s="61">
        <v>5366.3</v>
      </c>
      <c r="I6402" s="60">
        <v>709.3</v>
      </c>
      <c r="J6402" s="61">
        <v>0</v>
      </c>
      <c r="K6402" s="11">
        <v>50681.2</v>
      </c>
      <c r="L6402" s="20">
        <v>0</v>
      </c>
      <c r="M6402" s="20">
        <v>0</v>
      </c>
      <c r="O6402" s="11">
        <f t="shared" si="1282"/>
        <v>69828.799999999988</v>
      </c>
      <c r="P6402" s="11">
        <v>52524</v>
      </c>
      <c r="Q6402" s="11">
        <f t="shared" si="1286"/>
        <v>-1842.8000000000029</v>
      </c>
      <c r="S6402" s="11">
        <f t="shared" si="1290"/>
        <v>17304.799999999988</v>
      </c>
      <c r="T6402" s="11">
        <f t="shared" si="1291"/>
        <v>17304.799999999988</v>
      </c>
      <c r="U6402" s="11">
        <f t="shared" si="1292"/>
        <v>1153.4999999999854</v>
      </c>
      <c r="V6402" s="11">
        <f t="shared" si="1293"/>
        <v>17304.799999999988</v>
      </c>
      <c r="W6402" s="12">
        <f t="shared" si="1283"/>
        <v>1</v>
      </c>
      <c r="X6402" s="11">
        <f t="shared" si="1288"/>
        <v>0</v>
      </c>
      <c r="Y6402" s="12">
        <f t="shared" si="1289"/>
        <v>0</v>
      </c>
      <c r="AG6402" s="61"/>
      <c r="AH6402" s="61"/>
      <c r="AI6402" s="61"/>
      <c r="AJ6402" s="61"/>
      <c r="AL6402" s="60"/>
    </row>
    <row r="6403" spans="1:38">
      <c r="A6403" s="1">
        <v>41100</v>
      </c>
      <c r="B6403" s="7" t="s">
        <v>63</v>
      </c>
      <c r="C6403" s="8" t="str">
        <f t="shared" si="1287"/>
        <v>Tue</v>
      </c>
      <c r="E6403" s="10">
        <v>0</v>
      </c>
      <c r="F6403" s="11">
        <v>8975.4</v>
      </c>
      <c r="G6403" s="60">
        <v>4665.8999999999996</v>
      </c>
      <c r="H6403" s="61">
        <v>5494.9</v>
      </c>
      <c r="I6403" s="60">
        <v>690.2</v>
      </c>
      <c r="J6403" s="61">
        <v>0</v>
      </c>
      <c r="K6403" s="11">
        <v>42523.4</v>
      </c>
      <c r="L6403" s="20">
        <v>0</v>
      </c>
      <c r="M6403" s="20">
        <v>0</v>
      </c>
      <c r="O6403" s="11">
        <f t="shared" si="1282"/>
        <v>62349.8</v>
      </c>
      <c r="P6403" s="11">
        <v>42746</v>
      </c>
      <c r="Q6403" s="11">
        <f t="shared" si="1286"/>
        <v>-222.59999999999854</v>
      </c>
      <c r="S6403" s="11">
        <f t="shared" si="1290"/>
        <v>19603.800000000003</v>
      </c>
      <c r="T6403" s="11">
        <f t="shared" si="1291"/>
        <v>19603.800000000003</v>
      </c>
      <c r="U6403" s="11">
        <f t="shared" si="1292"/>
        <v>2299.0000000000146</v>
      </c>
      <c r="V6403" s="11">
        <f t="shared" si="1293"/>
        <v>19603.800000000003</v>
      </c>
      <c r="W6403" s="12">
        <f t="shared" si="1283"/>
        <v>1</v>
      </c>
      <c r="X6403" s="11">
        <f t="shared" si="1288"/>
        <v>0</v>
      </c>
      <c r="Y6403" s="12">
        <f t="shared" si="1289"/>
        <v>0</v>
      </c>
      <c r="AG6403" s="61"/>
      <c r="AH6403" s="61"/>
      <c r="AI6403" s="61"/>
      <c r="AJ6403" s="61"/>
      <c r="AL6403" s="60"/>
    </row>
    <row r="6404" spans="1:38">
      <c r="A6404" s="1">
        <v>41101</v>
      </c>
      <c r="B6404" s="7" t="s">
        <v>63</v>
      </c>
      <c r="C6404" s="8" t="str">
        <f t="shared" si="1287"/>
        <v>Wed</v>
      </c>
      <c r="E6404" s="10">
        <v>0</v>
      </c>
      <c r="F6404" s="11">
        <v>9080.6</v>
      </c>
      <c r="G6404" s="60">
        <v>4857.3999999999996</v>
      </c>
      <c r="H6404" s="61">
        <v>5653.3</v>
      </c>
      <c r="I6404" s="60">
        <v>714.2</v>
      </c>
      <c r="J6404" s="61">
        <v>0</v>
      </c>
      <c r="K6404" s="11">
        <v>25078</v>
      </c>
      <c r="L6404" s="20">
        <v>0</v>
      </c>
      <c r="M6404" s="20">
        <v>0</v>
      </c>
      <c r="O6404" s="11">
        <f t="shared" si="1282"/>
        <v>45383.5</v>
      </c>
      <c r="P6404" s="11">
        <v>25240</v>
      </c>
      <c r="Q6404" s="11">
        <f t="shared" si="1286"/>
        <v>-162</v>
      </c>
      <c r="S6404" s="11">
        <f t="shared" si="1290"/>
        <v>20143.5</v>
      </c>
      <c r="T6404" s="11">
        <f t="shared" si="1291"/>
        <v>20143.5</v>
      </c>
      <c r="U6404" s="11">
        <f t="shared" si="1292"/>
        <v>539.69999999999709</v>
      </c>
      <c r="V6404" s="11">
        <f t="shared" si="1293"/>
        <v>20143.5</v>
      </c>
      <c r="W6404" s="12">
        <f t="shared" si="1283"/>
        <v>1</v>
      </c>
      <c r="X6404" s="11">
        <f t="shared" si="1288"/>
        <v>0</v>
      </c>
      <c r="Y6404" s="12">
        <f t="shared" si="1289"/>
        <v>0</v>
      </c>
      <c r="AG6404" s="61"/>
      <c r="AH6404" s="61"/>
      <c r="AI6404" s="61"/>
      <c r="AJ6404" s="61"/>
      <c r="AL6404" s="60"/>
    </row>
    <row r="6405" spans="1:38">
      <c r="A6405" s="1">
        <v>41102</v>
      </c>
      <c r="B6405" s="7" t="s">
        <v>63</v>
      </c>
      <c r="C6405" s="8" t="str">
        <f t="shared" si="1287"/>
        <v>Thur</v>
      </c>
      <c r="E6405" s="10">
        <v>0</v>
      </c>
      <c r="F6405" s="11">
        <v>9191</v>
      </c>
      <c r="G6405" s="60">
        <v>4897</v>
      </c>
      <c r="H6405" s="61">
        <v>5605.5</v>
      </c>
      <c r="I6405" s="60">
        <v>698.3</v>
      </c>
      <c r="J6405" s="61">
        <v>0</v>
      </c>
      <c r="K6405" s="11">
        <v>25515.5</v>
      </c>
      <c r="L6405" s="20">
        <v>0</v>
      </c>
      <c r="M6405" s="20">
        <v>0</v>
      </c>
      <c r="O6405" s="11">
        <f t="shared" si="1282"/>
        <v>45907.3</v>
      </c>
      <c r="P6405" s="11">
        <v>25689</v>
      </c>
      <c r="Q6405" s="11">
        <f t="shared" si="1286"/>
        <v>-173.5</v>
      </c>
      <c r="S6405" s="11">
        <f t="shared" si="1290"/>
        <v>20218.300000000003</v>
      </c>
      <c r="T6405" s="11">
        <f t="shared" si="1291"/>
        <v>20218.300000000003</v>
      </c>
      <c r="U6405" s="11">
        <f t="shared" si="1292"/>
        <v>74.80000000000291</v>
      </c>
      <c r="V6405" s="11">
        <f t="shared" si="1293"/>
        <v>20218.300000000003</v>
      </c>
      <c r="W6405" s="12">
        <f t="shared" si="1283"/>
        <v>1</v>
      </c>
      <c r="X6405" s="11">
        <f t="shared" si="1288"/>
        <v>0</v>
      </c>
      <c r="Y6405" s="12">
        <f t="shared" si="1289"/>
        <v>0</v>
      </c>
      <c r="AG6405" s="61"/>
      <c r="AH6405" s="61"/>
      <c r="AI6405" s="61"/>
      <c r="AJ6405" s="61"/>
      <c r="AL6405" s="60"/>
    </row>
    <row r="6406" spans="1:38">
      <c r="A6406" s="1">
        <v>41103</v>
      </c>
      <c r="B6406" s="7" t="s">
        <v>63</v>
      </c>
      <c r="C6406" s="8" t="str">
        <f t="shared" si="1287"/>
        <v>Fri</v>
      </c>
      <c r="E6406" s="10">
        <v>0</v>
      </c>
      <c r="F6406" s="11">
        <v>8428.6</v>
      </c>
      <c r="G6406" s="60">
        <v>4352.8</v>
      </c>
      <c r="H6406" s="61">
        <v>4838.3</v>
      </c>
      <c r="I6406" s="60">
        <v>712.8</v>
      </c>
      <c r="J6406" s="61">
        <v>0</v>
      </c>
      <c r="K6406" s="11">
        <v>15534.4</v>
      </c>
      <c r="L6406" s="20">
        <v>0</v>
      </c>
      <c r="M6406" s="20">
        <v>0</v>
      </c>
      <c r="O6406" s="11">
        <f t="shared" si="1282"/>
        <v>33866.9</v>
      </c>
      <c r="P6406" s="11">
        <v>15597</v>
      </c>
      <c r="Q6406" s="11">
        <f t="shared" si="1286"/>
        <v>-62.600000000000364</v>
      </c>
      <c r="S6406" s="11">
        <f t="shared" si="1290"/>
        <v>18269.900000000001</v>
      </c>
      <c r="T6406" s="11">
        <f t="shared" si="1291"/>
        <v>18269.900000000001</v>
      </c>
      <c r="U6406" s="11">
        <f t="shared" si="1292"/>
        <v>-1948.4000000000015</v>
      </c>
      <c r="V6406" s="11">
        <f t="shared" si="1293"/>
        <v>18269.900000000001</v>
      </c>
      <c r="W6406" s="12">
        <f t="shared" si="1283"/>
        <v>1</v>
      </c>
      <c r="X6406" s="11">
        <f t="shared" si="1288"/>
        <v>0</v>
      </c>
      <c r="Y6406" s="12">
        <f t="shared" si="1289"/>
        <v>0</v>
      </c>
      <c r="AG6406" s="61"/>
      <c r="AH6406" s="61"/>
      <c r="AI6406" s="61"/>
      <c r="AJ6406" s="61"/>
      <c r="AL6406" s="60"/>
    </row>
    <row r="6407" spans="1:38">
      <c r="A6407" s="1">
        <v>41104</v>
      </c>
      <c r="B6407" s="7" t="s">
        <v>63</v>
      </c>
      <c r="C6407" s="8" t="str">
        <f t="shared" si="1287"/>
        <v>Sat</v>
      </c>
      <c r="E6407" s="10">
        <v>0</v>
      </c>
      <c r="F6407" s="11">
        <v>8094</v>
      </c>
      <c r="G6407" s="60">
        <v>3869.2</v>
      </c>
      <c r="H6407" s="61">
        <v>3739.1</v>
      </c>
      <c r="I6407" s="60">
        <v>701.4</v>
      </c>
      <c r="J6407" s="61">
        <v>0</v>
      </c>
      <c r="K6407" s="11">
        <v>2892.1</v>
      </c>
      <c r="L6407" s="20">
        <v>0</v>
      </c>
      <c r="M6407" s="20">
        <v>0</v>
      </c>
      <c r="O6407" s="11">
        <f t="shared" si="1282"/>
        <v>19295.8</v>
      </c>
      <c r="P6407" s="11">
        <v>2922</v>
      </c>
      <c r="Q6407" s="11">
        <f t="shared" si="1286"/>
        <v>-29.900000000000091</v>
      </c>
      <c r="S6407" s="11">
        <f t="shared" si="1290"/>
        <v>16373.8</v>
      </c>
      <c r="T6407" s="11">
        <f t="shared" si="1291"/>
        <v>16373.8</v>
      </c>
      <c r="U6407" s="11">
        <f t="shared" si="1292"/>
        <v>-1896.1000000000022</v>
      </c>
      <c r="V6407" s="11">
        <f t="shared" si="1293"/>
        <v>16373.8</v>
      </c>
      <c r="W6407" s="12">
        <f t="shared" si="1283"/>
        <v>1</v>
      </c>
      <c r="X6407" s="11">
        <f t="shared" si="1288"/>
        <v>0</v>
      </c>
      <c r="Y6407" s="12">
        <f t="shared" si="1289"/>
        <v>0</v>
      </c>
      <c r="AG6407" s="61"/>
      <c r="AH6407" s="61"/>
      <c r="AI6407" s="61"/>
      <c r="AJ6407" s="61"/>
      <c r="AL6407" s="60"/>
    </row>
    <row r="6408" spans="1:38">
      <c r="A6408" s="1">
        <v>41105</v>
      </c>
      <c r="B6408" s="7" t="s">
        <v>63</v>
      </c>
      <c r="C6408" s="8" t="str">
        <f t="shared" si="1287"/>
        <v>Sun</v>
      </c>
      <c r="E6408" s="10">
        <v>0</v>
      </c>
      <c r="F6408" s="11">
        <v>8448.9</v>
      </c>
      <c r="G6408" s="60">
        <v>4069.8</v>
      </c>
      <c r="H6408" s="61">
        <v>4154.2</v>
      </c>
      <c r="I6408" s="60">
        <v>694.5</v>
      </c>
      <c r="J6408" s="61">
        <v>0</v>
      </c>
      <c r="K6408" s="11">
        <v>29506.799999999999</v>
      </c>
      <c r="L6408" s="20">
        <v>0</v>
      </c>
      <c r="M6408" s="20">
        <v>0</v>
      </c>
      <c r="O6408" s="11">
        <f t="shared" si="1282"/>
        <v>46874.2</v>
      </c>
      <c r="P6408" s="11">
        <v>29661</v>
      </c>
      <c r="Q6408" s="11">
        <f t="shared" si="1286"/>
        <v>-154.20000000000073</v>
      </c>
      <c r="S6408" s="11">
        <f t="shared" si="1290"/>
        <v>17213.199999999997</v>
      </c>
      <c r="T6408" s="11">
        <f t="shared" si="1291"/>
        <v>17213.199999999997</v>
      </c>
      <c r="U6408" s="11">
        <f t="shared" si="1292"/>
        <v>839.39999999999782</v>
      </c>
      <c r="V6408" s="11">
        <f t="shared" si="1293"/>
        <v>17213.199999999997</v>
      </c>
      <c r="W6408" s="12">
        <f t="shared" si="1283"/>
        <v>1</v>
      </c>
      <c r="X6408" s="11">
        <f t="shared" si="1288"/>
        <v>0</v>
      </c>
      <c r="Y6408" s="12">
        <f t="shared" si="1289"/>
        <v>0</v>
      </c>
      <c r="AG6408" s="61"/>
      <c r="AH6408" s="61"/>
      <c r="AI6408" s="61"/>
      <c r="AJ6408" s="61"/>
      <c r="AL6408" s="60"/>
    </row>
    <row r="6409" spans="1:38">
      <c r="A6409" s="1">
        <v>41106</v>
      </c>
      <c r="B6409" s="7" t="s">
        <v>63</v>
      </c>
      <c r="C6409" s="8" t="str">
        <f t="shared" si="1287"/>
        <v>Mon</v>
      </c>
      <c r="E6409" s="10">
        <v>0</v>
      </c>
      <c r="F6409" s="11">
        <v>8583.7000000000007</v>
      </c>
      <c r="G6409" s="60">
        <v>4493.1000000000004</v>
      </c>
      <c r="H6409" s="61">
        <v>4412.8</v>
      </c>
      <c r="I6409" s="60">
        <v>671.7</v>
      </c>
      <c r="J6409" s="61">
        <v>0</v>
      </c>
      <c r="K6409" s="11">
        <v>49362.7</v>
      </c>
      <c r="L6409" s="20">
        <v>0</v>
      </c>
      <c r="M6409" s="20">
        <v>0</v>
      </c>
      <c r="O6409" s="11">
        <f t="shared" si="1282"/>
        <v>67524</v>
      </c>
      <c r="P6409" s="11">
        <v>49678</v>
      </c>
      <c r="Q6409" s="11">
        <f t="shared" si="1286"/>
        <v>-315.30000000000291</v>
      </c>
      <c r="S6409" s="11">
        <f t="shared" si="1290"/>
        <v>17846</v>
      </c>
      <c r="T6409" s="11">
        <f t="shared" si="1291"/>
        <v>17846</v>
      </c>
      <c r="U6409" s="11">
        <f t="shared" si="1292"/>
        <v>632.80000000000291</v>
      </c>
      <c r="V6409" s="11">
        <f t="shared" si="1293"/>
        <v>17846</v>
      </c>
      <c r="W6409" s="12">
        <f t="shared" si="1283"/>
        <v>1</v>
      </c>
      <c r="X6409" s="11">
        <f t="shared" si="1288"/>
        <v>0</v>
      </c>
      <c r="Y6409" s="12">
        <f t="shared" si="1289"/>
        <v>0</v>
      </c>
      <c r="AG6409" s="61"/>
      <c r="AH6409" s="61"/>
      <c r="AI6409" s="61"/>
      <c r="AJ6409" s="61"/>
      <c r="AL6409" s="60"/>
    </row>
    <row r="6410" spans="1:38">
      <c r="A6410" s="1">
        <v>41107</v>
      </c>
      <c r="B6410" s="7" t="s">
        <v>63</v>
      </c>
      <c r="C6410" s="8" t="str">
        <f t="shared" si="1287"/>
        <v>Tue</v>
      </c>
      <c r="E6410" s="10">
        <v>0</v>
      </c>
      <c r="F6410" s="11">
        <v>7837.5</v>
      </c>
      <c r="G6410" s="60">
        <v>4567.6000000000004</v>
      </c>
      <c r="H6410" s="61">
        <v>4484.1000000000004</v>
      </c>
      <c r="I6410" s="60">
        <v>723.7</v>
      </c>
      <c r="J6410" s="61">
        <v>0</v>
      </c>
      <c r="K6410" s="11">
        <v>50057.7</v>
      </c>
      <c r="L6410" s="20">
        <v>0</v>
      </c>
      <c r="M6410" s="20">
        <v>0</v>
      </c>
      <c r="O6410" s="11">
        <f t="shared" ref="O6410:O6424" si="1294">SUM(F6410:M6410)</f>
        <v>67670.600000000006</v>
      </c>
      <c r="P6410" s="11">
        <v>49690</v>
      </c>
      <c r="Q6410" s="11">
        <f t="shared" si="1286"/>
        <v>367.69999999999709</v>
      </c>
      <c r="S6410" s="11">
        <f t="shared" si="1290"/>
        <v>17980.600000000006</v>
      </c>
      <c r="T6410" s="11">
        <f t="shared" si="1291"/>
        <v>17980.600000000006</v>
      </c>
      <c r="U6410" s="11">
        <f t="shared" si="1292"/>
        <v>134.60000000000582</v>
      </c>
      <c r="V6410" s="11">
        <f t="shared" si="1293"/>
        <v>17980.600000000006</v>
      </c>
      <c r="W6410" s="12">
        <f t="shared" si="1283"/>
        <v>1</v>
      </c>
      <c r="X6410" s="11">
        <f t="shared" si="1288"/>
        <v>0</v>
      </c>
      <c r="Y6410" s="12">
        <f t="shared" si="1289"/>
        <v>0</v>
      </c>
      <c r="AG6410" s="61"/>
      <c r="AH6410" s="61"/>
      <c r="AI6410" s="61"/>
      <c r="AJ6410" s="61"/>
      <c r="AL6410" s="60"/>
    </row>
    <row r="6411" spans="1:38">
      <c r="A6411" s="1">
        <v>41108</v>
      </c>
      <c r="B6411" s="7" t="s">
        <v>63</v>
      </c>
      <c r="C6411" s="8" t="str">
        <f t="shared" si="1287"/>
        <v>Wed</v>
      </c>
      <c r="E6411" s="10">
        <v>0</v>
      </c>
      <c r="F6411" s="11">
        <v>8598.1</v>
      </c>
      <c r="G6411" s="60">
        <v>4652.8999999999996</v>
      </c>
      <c r="H6411" s="61">
        <v>4552.8</v>
      </c>
      <c r="I6411" s="60">
        <v>716.1</v>
      </c>
      <c r="J6411" s="61">
        <v>0</v>
      </c>
      <c r="K6411" s="11">
        <v>47760.6</v>
      </c>
      <c r="L6411" s="20">
        <v>0</v>
      </c>
      <c r="M6411" s="20">
        <v>0</v>
      </c>
      <c r="O6411" s="11">
        <f t="shared" si="1294"/>
        <v>66280.5</v>
      </c>
      <c r="P6411" s="11">
        <v>48049</v>
      </c>
      <c r="Q6411" s="11">
        <f t="shared" si="1286"/>
        <v>-288.40000000000146</v>
      </c>
      <c r="S6411" s="11">
        <f t="shared" si="1290"/>
        <v>18231.5</v>
      </c>
      <c r="T6411" s="11">
        <f t="shared" si="1291"/>
        <v>18231.5</v>
      </c>
      <c r="U6411" s="11">
        <f t="shared" si="1292"/>
        <v>250.89999999999418</v>
      </c>
      <c r="V6411" s="11">
        <f t="shared" si="1293"/>
        <v>18231.5</v>
      </c>
      <c r="W6411" s="12">
        <f t="shared" si="1283"/>
        <v>1</v>
      </c>
      <c r="X6411" s="11">
        <f t="shared" si="1288"/>
        <v>0</v>
      </c>
      <c r="Y6411" s="12">
        <f t="shared" si="1289"/>
        <v>0</v>
      </c>
      <c r="AG6411" s="61"/>
      <c r="AH6411" s="61"/>
      <c r="AI6411" s="61"/>
      <c r="AJ6411" s="61"/>
      <c r="AL6411" s="60"/>
    </row>
    <row r="6412" spans="1:38">
      <c r="A6412" s="1">
        <v>41109</v>
      </c>
      <c r="B6412" s="7" t="s">
        <v>63</v>
      </c>
      <c r="C6412" s="8" t="str">
        <f t="shared" si="1287"/>
        <v>Thur</v>
      </c>
      <c r="E6412" s="10">
        <v>0</v>
      </c>
      <c r="F6412" s="11">
        <v>8609.7000000000007</v>
      </c>
      <c r="G6412" s="60">
        <v>4693.3</v>
      </c>
      <c r="H6412" s="61">
        <v>4676.7</v>
      </c>
      <c r="I6412" s="60">
        <v>717.6</v>
      </c>
      <c r="J6412" s="61">
        <v>0</v>
      </c>
      <c r="K6412" s="11">
        <v>47828.2</v>
      </c>
      <c r="L6412" s="20">
        <v>0</v>
      </c>
      <c r="M6412" s="20">
        <v>0</v>
      </c>
      <c r="O6412" s="11">
        <f t="shared" si="1294"/>
        <v>66525.5</v>
      </c>
      <c r="P6412" s="11">
        <v>48099</v>
      </c>
      <c r="Q6412" s="11">
        <f t="shared" si="1286"/>
        <v>-270.80000000000291</v>
      </c>
      <c r="S6412" s="11">
        <f t="shared" si="1290"/>
        <v>18426.5</v>
      </c>
      <c r="T6412" s="11">
        <f t="shared" si="1291"/>
        <v>18426.5</v>
      </c>
      <c r="U6412" s="11">
        <f t="shared" si="1292"/>
        <v>195</v>
      </c>
      <c r="V6412" s="11">
        <f t="shared" si="1293"/>
        <v>18426.5</v>
      </c>
      <c r="W6412" s="12">
        <f t="shared" si="1283"/>
        <v>1</v>
      </c>
      <c r="X6412" s="11">
        <f t="shared" si="1288"/>
        <v>0</v>
      </c>
      <c r="Y6412" s="12">
        <f t="shared" si="1289"/>
        <v>0</v>
      </c>
      <c r="AG6412" s="61"/>
      <c r="AH6412" s="61"/>
      <c r="AI6412" s="61"/>
      <c r="AJ6412" s="61"/>
      <c r="AL6412" s="60"/>
    </row>
    <row r="6413" spans="1:38">
      <c r="A6413" s="1">
        <v>41110</v>
      </c>
      <c r="B6413" s="7" t="s">
        <v>63</v>
      </c>
      <c r="C6413" s="8" t="str">
        <f t="shared" si="1287"/>
        <v>Fri</v>
      </c>
      <c r="E6413" s="10">
        <v>0</v>
      </c>
      <c r="F6413" s="11">
        <v>8568.2999999999993</v>
      </c>
      <c r="G6413" s="60">
        <v>4311.5</v>
      </c>
      <c r="H6413" s="61">
        <v>4366.8999999999996</v>
      </c>
      <c r="I6413" s="60">
        <v>744</v>
      </c>
      <c r="J6413" s="61">
        <v>0</v>
      </c>
      <c r="K6413" s="11">
        <v>45768.7</v>
      </c>
      <c r="L6413" s="20">
        <v>0</v>
      </c>
      <c r="M6413" s="20">
        <v>0</v>
      </c>
      <c r="O6413" s="11">
        <f t="shared" si="1294"/>
        <v>63759.399999999994</v>
      </c>
      <c r="P6413" s="11">
        <v>46071</v>
      </c>
      <c r="Q6413" s="11">
        <f t="shared" si="1286"/>
        <v>-302.30000000000291</v>
      </c>
      <c r="S6413" s="11">
        <f t="shared" si="1290"/>
        <v>17688.399999999994</v>
      </c>
      <c r="T6413" s="11">
        <f t="shared" si="1291"/>
        <v>17688.399999999994</v>
      </c>
      <c r="U6413" s="11">
        <f t="shared" si="1292"/>
        <v>-738.10000000000582</v>
      </c>
      <c r="V6413" s="11">
        <f t="shared" si="1293"/>
        <v>17688.399999999994</v>
      </c>
      <c r="W6413" s="12">
        <f t="shared" si="1283"/>
        <v>1</v>
      </c>
      <c r="X6413" s="11">
        <f t="shared" si="1288"/>
        <v>0</v>
      </c>
      <c r="Y6413" s="12">
        <f t="shared" si="1289"/>
        <v>0</v>
      </c>
      <c r="AG6413" s="61"/>
      <c r="AH6413" s="61"/>
      <c r="AI6413" s="61"/>
      <c r="AJ6413" s="61"/>
      <c r="AL6413" s="60"/>
    </row>
    <row r="6414" spans="1:38">
      <c r="A6414" s="1">
        <v>41111</v>
      </c>
      <c r="B6414" s="7" t="s">
        <v>63</v>
      </c>
      <c r="C6414" s="8" t="str">
        <f t="shared" si="1287"/>
        <v>Sat</v>
      </c>
      <c r="E6414" s="10">
        <v>0</v>
      </c>
      <c r="F6414" s="11">
        <v>8526.2000000000007</v>
      </c>
      <c r="G6414" s="60">
        <v>4106.8999999999996</v>
      </c>
      <c r="H6414" s="61">
        <v>3958.5</v>
      </c>
      <c r="I6414" s="60">
        <v>711.7</v>
      </c>
      <c r="J6414" s="61">
        <v>0</v>
      </c>
      <c r="K6414" s="11">
        <v>48179.4</v>
      </c>
      <c r="L6414" s="20">
        <v>0</v>
      </c>
      <c r="M6414" s="20">
        <v>0</v>
      </c>
      <c r="O6414" s="11">
        <f t="shared" si="1294"/>
        <v>65482.7</v>
      </c>
      <c r="P6414" s="11">
        <v>48469</v>
      </c>
      <c r="Q6414" s="11">
        <f t="shared" si="1286"/>
        <v>-289.59999999999854</v>
      </c>
      <c r="S6414" s="11">
        <f t="shared" si="1290"/>
        <v>17013.699999999997</v>
      </c>
      <c r="T6414" s="11">
        <f t="shared" si="1291"/>
        <v>17013.699999999997</v>
      </c>
      <c r="U6414" s="11">
        <f t="shared" si="1292"/>
        <v>-674.69999999999709</v>
      </c>
      <c r="V6414" s="11">
        <f t="shared" si="1293"/>
        <v>17013.699999999997</v>
      </c>
      <c r="W6414" s="12">
        <f t="shared" si="1283"/>
        <v>1</v>
      </c>
      <c r="X6414" s="11">
        <f t="shared" si="1288"/>
        <v>0</v>
      </c>
      <c r="Y6414" s="12">
        <f t="shared" si="1289"/>
        <v>0</v>
      </c>
      <c r="AG6414" s="61"/>
      <c r="AH6414" s="61"/>
      <c r="AI6414" s="61"/>
      <c r="AJ6414" s="61"/>
      <c r="AL6414" s="60"/>
    </row>
    <row r="6415" spans="1:38">
      <c r="A6415" s="1">
        <v>41112</v>
      </c>
      <c r="B6415" s="7" t="s">
        <v>63</v>
      </c>
      <c r="C6415" s="8" t="str">
        <f t="shared" si="1287"/>
        <v>Sun</v>
      </c>
      <c r="E6415" s="10">
        <v>0</v>
      </c>
      <c r="F6415" s="11">
        <v>8792</v>
      </c>
      <c r="G6415" s="60">
        <v>4460.3</v>
      </c>
      <c r="H6415" s="61">
        <v>4559.3</v>
      </c>
      <c r="I6415" s="60">
        <v>681</v>
      </c>
      <c r="J6415" s="61">
        <v>0</v>
      </c>
      <c r="K6415" s="11">
        <v>50430.400000000001</v>
      </c>
      <c r="L6415" s="20">
        <v>0</v>
      </c>
      <c r="M6415" s="20">
        <v>0</v>
      </c>
      <c r="O6415" s="11">
        <f t="shared" si="1294"/>
        <v>68923</v>
      </c>
      <c r="P6415" s="11">
        <v>50693</v>
      </c>
      <c r="Q6415" s="11">
        <f t="shared" si="1286"/>
        <v>-262.59999999999854</v>
      </c>
      <c r="S6415" s="11">
        <f t="shared" si="1290"/>
        <v>18230</v>
      </c>
      <c r="T6415" s="11">
        <f t="shared" si="1291"/>
        <v>18230</v>
      </c>
      <c r="U6415" s="11">
        <f t="shared" si="1292"/>
        <v>1216.3000000000029</v>
      </c>
      <c r="V6415" s="11">
        <f t="shared" si="1293"/>
        <v>18230</v>
      </c>
      <c r="W6415" s="12">
        <f t="shared" si="1283"/>
        <v>1</v>
      </c>
      <c r="X6415" s="11">
        <f t="shared" si="1288"/>
        <v>0</v>
      </c>
      <c r="Y6415" s="12">
        <f t="shared" si="1289"/>
        <v>0</v>
      </c>
      <c r="AG6415" s="61"/>
      <c r="AH6415" s="61"/>
      <c r="AI6415" s="61"/>
      <c r="AJ6415" s="61"/>
      <c r="AL6415" s="60"/>
    </row>
    <row r="6416" spans="1:38">
      <c r="A6416" s="1">
        <v>41113</v>
      </c>
      <c r="B6416" s="7" t="s">
        <v>63</v>
      </c>
      <c r="C6416" s="8" t="str">
        <f t="shared" si="1287"/>
        <v>Mon</v>
      </c>
      <c r="E6416" s="10">
        <v>0</v>
      </c>
      <c r="F6416" s="11">
        <v>8911.7000000000007</v>
      </c>
      <c r="G6416" s="60">
        <v>5004.8</v>
      </c>
      <c r="H6416" s="61">
        <v>5343.2</v>
      </c>
      <c r="I6416" s="60">
        <v>736.9</v>
      </c>
      <c r="J6416" s="61">
        <v>0</v>
      </c>
      <c r="K6416" s="11">
        <v>51413.599999999999</v>
      </c>
      <c r="L6416" s="20">
        <v>0</v>
      </c>
      <c r="M6416" s="20">
        <v>0</v>
      </c>
      <c r="O6416" s="11">
        <f t="shared" si="1294"/>
        <v>71410.2</v>
      </c>
      <c r="P6416" s="11">
        <v>51655</v>
      </c>
      <c r="Q6416" s="11">
        <f t="shared" si="1286"/>
        <v>-241.40000000000146</v>
      </c>
      <c r="S6416" s="11">
        <f t="shared" si="1290"/>
        <v>19755.199999999997</v>
      </c>
      <c r="T6416" s="11">
        <f t="shared" si="1291"/>
        <v>19755.199999999997</v>
      </c>
      <c r="U6416" s="11">
        <f t="shared" si="1292"/>
        <v>1525.1999999999971</v>
      </c>
      <c r="V6416" s="11">
        <f t="shared" si="1293"/>
        <v>19755.199999999997</v>
      </c>
      <c r="W6416" s="12">
        <f t="shared" si="1283"/>
        <v>1</v>
      </c>
      <c r="X6416" s="11">
        <f t="shared" si="1288"/>
        <v>0</v>
      </c>
      <c r="Y6416" s="12">
        <f t="shared" si="1289"/>
        <v>0</v>
      </c>
      <c r="AG6416" s="61"/>
      <c r="AH6416" s="61"/>
      <c r="AI6416" s="61"/>
      <c r="AJ6416" s="61"/>
      <c r="AL6416" s="60"/>
    </row>
    <row r="6417" spans="1:38">
      <c r="A6417" s="1">
        <v>41114</v>
      </c>
      <c r="B6417" s="7" t="s">
        <v>63</v>
      </c>
      <c r="C6417" s="8" t="str">
        <f t="shared" si="1287"/>
        <v>Tue</v>
      </c>
      <c r="E6417" s="10">
        <v>0</v>
      </c>
      <c r="F6417" s="11">
        <v>9007.4</v>
      </c>
      <c r="G6417" s="60">
        <v>5022.1000000000004</v>
      </c>
      <c r="H6417" s="61">
        <v>5325.3</v>
      </c>
      <c r="I6417" s="60">
        <v>721.3</v>
      </c>
      <c r="J6417" s="61">
        <v>0</v>
      </c>
      <c r="K6417" s="11">
        <v>50574.400000000001</v>
      </c>
      <c r="L6417" s="20">
        <v>0</v>
      </c>
      <c r="M6417" s="20">
        <v>0</v>
      </c>
      <c r="O6417" s="11">
        <f t="shared" si="1294"/>
        <v>70650.5</v>
      </c>
      <c r="P6417" s="11">
        <v>50836</v>
      </c>
      <c r="Q6417" s="11">
        <f t="shared" si="1286"/>
        <v>-261.59999999999854</v>
      </c>
      <c r="S6417" s="11">
        <f t="shared" si="1290"/>
        <v>19814.5</v>
      </c>
      <c r="T6417" s="11">
        <f t="shared" si="1291"/>
        <v>19814.5</v>
      </c>
      <c r="U6417" s="11">
        <f t="shared" si="1292"/>
        <v>59.30000000000291</v>
      </c>
      <c r="V6417" s="11">
        <f t="shared" si="1293"/>
        <v>19814.5</v>
      </c>
      <c r="W6417" s="12">
        <f t="shared" si="1283"/>
        <v>1</v>
      </c>
      <c r="X6417" s="11">
        <f t="shared" si="1288"/>
        <v>0</v>
      </c>
      <c r="Y6417" s="12">
        <f t="shared" si="1289"/>
        <v>0</v>
      </c>
      <c r="AG6417" s="61"/>
      <c r="AH6417" s="61"/>
      <c r="AI6417" s="61"/>
      <c r="AJ6417" s="61"/>
      <c r="AL6417" s="60"/>
    </row>
    <row r="6418" spans="1:38">
      <c r="A6418" s="1">
        <v>41115</v>
      </c>
      <c r="B6418" s="7" t="s">
        <v>63</v>
      </c>
      <c r="C6418" s="8" t="str">
        <f t="shared" si="1287"/>
        <v>Wed</v>
      </c>
      <c r="E6418" s="10">
        <v>0</v>
      </c>
      <c r="F6418" s="11">
        <v>8905.4</v>
      </c>
      <c r="G6418" s="60">
        <v>5101.1000000000004</v>
      </c>
      <c r="H6418" s="61">
        <v>5359.9</v>
      </c>
      <c r="I6418" s="60">
        <v>703.8</v>
      </c>
      <c r="J6418" s="61">
        <v>0</v>
      </c>
      <c r="K6418" s="11">
        <v>50903.4</v>
      </c>
      <c r="L6418" s="20">
        <v>0</v>
      </c>
      <c r="M6418" s="20">
        <v>4</v>
      </c>
      <c r="O6418" s="11">
        <f t="shared" si="1294"/>
        <v>70977.600000000006</v>
      </c>
      <c r="P6418" s="11">
        <v>51148</v>
      </c>
      <c r="Q6418" s="11">
        <f t="shared" si="1286"/>
        <v>-244.59999999999854</v>
      </c>
      <c r="S6418" s="11">
        <f t="shared" si="1290"/>
        <v>19829.600000000006</v>
      </c>
      <c r="T6418" s="11">
        <f t="shared" si="1291"/>
        <v>19829.600000000006</v>
      </c>
      <c r="U6418" s="11">
        <f t="shared" si="1292"/>
        <v>15.100000000005821</v>
      </c>
      <c r="V6418" s="11">
        <f t="shared" si="1293"/>
        <v>19825.600000000006</v>
      </c>
      <c r="W6418" s="12">
        <f t="shared" si="1283"/>
        <v>0.99979828135716298</v>
      </c>
      <c r="X6418" s="11">
        <f t="shared" si="1288"/>
        <v>4</v>
      </c>
      <c r="Y6418" s="12">
        <f t="shared" si="1289"/>
        <v>2.0171864283697095E-4</v>
      </c>
      <c r="AG6418" s="61"/>
      <c r="AH6418" s="61"/>
      <c r="AI6418" s="61"/>
      <c r="AJ6418" s="61"/>
      <c r="AL6418" s="60"/>
    </row>
    <row r="6419" spans="1:38">
      <c r="A6419" s="1">
        <v>41116</v>
      </c>
      <c r="B6419" s="7" t="s">
        <v>63</v>
      </c>
      <c r="C6419" s="8" t="str">
        <f t="shared" si="1287"/>
        <v>Thur</v>
      </c>
      <c r="E6419" s="10">
        <v>0</v>
      </c>
      <c r="F6419" s="11">
        <v>8752.6</v>
      </c>
      <c r="G6419" s="60">
        <v>5067.3</v>
      </c>
      <c r="H6419" s="61">
        <v>4886.5</v>
      </c>
      <c r="I6419" s="60">
        <v>678.1</v>
      </c>
      <c r="J6419" s="61">
        <v>0</v>
      </c>
      <c r="K6419" s="11">
        <v>49190.3</v>
      </c>
      <c r="L6419" s="20">
        <v>0</v>
      </c>
      <c r="M6419" s="20">
        <v>0</v>
      </c>
      <c r="O6419" s="11">
        <f t="shared" si="1294"/>
        <v>68574.8</v>
      </c>
      <c r="P6419" s="11">
        <v>49495</v>
      </c>
      <c r="Q6419" s="11">
        <f t="shared" si="1286"/>
        <v>-304.69999999999709</v>
      </c>
      <c r="S6419" s="11">
        <f t="shared" si="1290"/>
        <v>19079.800000000003</v>
      </c>
      <c r="T6419" s="11">
        <f t="shared" si="1291"/>
        <v>19079.800000000003</v>
      </c>
      <c r="U6419" s="11">
        <f t="shared" si="1292"/>
        <v>-749.80000000000291</v>
      </c>
      <c r="V6419" s="11">
        <f t="shared" si="1293"/>
        <v>19079.800000000003</v>
      </c>
      <c r="W6419" s="12">
        <f t="shared" si="1283"/>
        <v>1</v>
      </c>
      <c r="X6419" s="11">
        <f t="shared" si="1288"/>
        <v>0</v>
      </c>
      <c r="Y6419" s="12">
        <f t="shared" si="1289"/>
        <v>0</v>
      </c>
      <c r="AG6419" s="61"/>
      <c r="AH6419" s="61"/>
      <c r="AI6419" s="61"/>
      <c r="AJ6419" s="61"/>
      <c r="AL6419" s="60"/>
    </row>
    <row r="6420" spans="1:38">
      <c r="A6420" s="1">
        <v>41117</v>
      </c>
      <c r="B6420" s="7" t="s">
        <v>63</v>
      </c>
      <c r="C6420" s="8" t="str">
        <f t="shared" si="1287"/>
        <v>Fri</v>
      </c>
      <c r="E6420" s="10">
        <v>0</v>
      </c>
      <c r="F6420" s="11">
        <v>8473.4</v>
      </c>
      <c r="G6420" s="60">
        <v>4642.7</v>
      </c>
      <c r="H6420" s="61">
        <v>4951.5</v>
      </c>
      <c r="I6420" s="60">
        <v>709</v>
      </c>
      <c r="J6420" s="61">
        <v>0</v>
      </c>
      <c r="K6420" s="11">
        <v>44236.800000000003</v>
      </c>
      <c r="L6420" s="20">
        <v>0</v>
      </c>
      <c r="M6420" s="20">
        <v>0</v>
      </c>
      <c r="O6420" s="11">
        <f t="shared" si="1294"/>
        <v>63013.4</v>
      </c>
      <c r="P6420" s="11">
        <v>44472</v>
      </c>
      <c r="Q6420" s="11">
        <f t="shared" si="1286"/>
        <v>-235.19999999999709</v>
      </c>
      <c r="S6420" s="11">
        <f t="shared" si="1290"/>
        <v>18541.400000000001</v>
      </c>
      <c r="T6420" s="11">
        <f t="shared" si="1291"/>
        <v>18541.400000000001</v>
      </c>
      <c r="U6420" s="11">
        <f t="shared" si="1292"/>
        <v>-538.40000000000146</v>
      </c>
      <c r="V6420" s="11">
        <f t="shared" si="1293"/>
        <v>18541.400000000001</v>
      </c>
      <c r="W6420" s="12">
        <f t="shared" si="1283"/>
        <v>1</v>
      </c>
      <c r="X6420" s="11">
        <f t="shared" si="1288"/>
        <v>0</v>
      </c>
      <c r="Y6420" s="12">
        <f t="shared" si="1289"/>
        <v>0</v>
      </c>
      <c r="AG6420" s="61"/>
      <c r="AH6420" s="61"/>
      <c r="AI6420" s="61"/>
      <c r="AJ6420" s="61"/>
      <c r="AL6420" s="60"/>
    </row>
    <row r="6421" spans="1:38">
      <c r="A6421" s="1">
        <v>41118</v>
      </c>
      <c r="B6421" s="7" t="s">
        <v>63</v>
      </c>
      <c r="C6421" s="8" t="str">
        <f t="shared" si="1287"/>
        <v>Sat</v>
      </c>
      <c r="E6421" s="10">
        <v>0</v>
      </c>
      <c r="F6421" s="11">
        <v>7622.4</v>
      </c>
      <c r="G6421" s="60">
        <v>4106.3</v>
      </c>
      <c r="H6421" s="61">
        <v>4172.8</v>
      </c>
      <c r="I6421" s="60">
        <v>682.1</v>
      </c>
      <c r="J6421" s="61">
        <v>0</v>
      </c>
      <c r="K6421" s="11">
        <v>48806.6</v>
      </c>
      <c r="L6421" s="20">
        <v>0</v>
      </c>
      <c r="M6421" s="20">
        <v>0</v>
      </c>
      <c r="O6421" s="11">
        <f t="shared" si="1294"/>
        <v>65390.2</v>
      </c>
      <c r="P6421" s="11">
        <v>49084</v>
      </c>
      <c r="Q6421" s="11">
        <f t="shared" si="1286"/>
        <v>-277.40000000000146</v>
      </c>
      <c r="S6421" s="11">
        <f t="shared" si="1290"/>
        <v>16306.199999999997</v>
      </c>
      <c r="T6421" s="11">
        <f t="shared" si="1291"/>
        <v>16306.199999999997</v>
      </c>
      <c r="U6421" s="11">
        <f t="shared" si="1292"/>
        <v>-2235.2000000000044</v>
      </c>
      <c r="V6421" s="11">
        <f t="shared" si="1293"/>
        <v>16306.199999999997</v>
      </c>
      <c r="W6421" s="12">
        <f t="shared" si="1283"/>
        <v>1</v>
      </c>
      <c r="X6421" s="11">
        <f t="shared" si="1288"/>
        <v>0</v>
      </c>
      <c r="Y6421" s="12">
        <f t="shared" si="1289"/>
        <v>0</v>
      </c>
      <c r="AG6421" s="61"/>
      <c r="AH6421" s="61"/>
      <c r="AI6421" s="61"/>
      <c r="AJ6421" s="61"/>
      <c r="AL6421" s="60"/>
    </row>
    <row r="6422" spans="1:38">
      <c r="A6422" s="1">
        <v>41119</v>
      </c>
      <c r="B6422" s="7" t="s">
        <v>63</v>
      </c>
      <c r="C6422" s="8" t="str">
        <f t="shared" si="1287"/>
        <v>Sun</v>
      </c>
      <c r="E6422" s="10">
        <v>0</v>
      </c>
      <c r="F6422" s="11">
        <v>8101.5</v>
      </c>
      <c r="G6422" s="60">
        <v>4540.3</v>
      </c>
      <c r="H6422" s="61">
        <v>4732.3999999999996</v>
      </c>
      <c r="I6422" s="60">
        <v>675.2</v>
      </c>
      <c r="J6422" s="61">
        <v>0</v>
      </c>
      <c r="K6422" s="11">
        <v>50062.7</v>
      </c>
      <c r="L6422" s="20">
        <v>0</v>
      </c>
      <c r="M6422" s="20">
        <v>0</v>
      </c>
      <c r="O6422" s="11">
        <f t="shared" si="1294"/>
        <v>68112.099999999991</v>
      </c>
      <c r="P6422" s="11">
        <v>50367</v>
      </c>
      <c r="Q6422" s="11">
        <f t="shared" si="1286"/>
        <v>-304.30000000000291</v>
      </c>
      <c r="S6422" s="11">
        <f t="shared" si="1290"/>
        <v>17745.099999999991</v>
      </c>
      <c r="T6422" s="11">
        <f t="shared" si="1291"/>
        <v>17745.099999999991</v>
      </c>
      <c r="U6422" s="11">
        <f t="shared" si="1292"/>
        <v>1438.8999999999942</v>
      </c>
      <c r="V6422" s="11">
        <f t="shared" si="1293"/>
        <v>17745.099999999991</v>
      </c>
      <c r="W6422" s="12">
        <f t="shared" si="1283"/>
        <v>1</v>
      </c>
      <c r="X6422" s="11">
        <f t="shared" si="1288"/>
        <v>0</v>
      </c>
      <c r="Y6422" s="12">
        <f t="shared" si="1289"/>
        <v>0</v>
      </c>
      <c r="AG6422" s="61"/>
      <c r="AH6422" s="61"/>
      <c r="AI6422" s="61"/>
      <c r="AJ6422" s="61"/>
      <c r="AL6422" s="60"/>
    </row>
    <row r="6423" spans="1:38">
      <c r="A6423" s="1">
        <v>41120</v>
      </c>
      <c r="B6423" s="7" t="s">
        <v>63</v>
      </c>
      <c r="C6423" s="8" t="str">
        <f t="shared" si="1287"/>
        <v>Mon</v>
      </c>
      <c r="E6423" s="10">
        <v>0</v>
      </c>
      <c r="F6423" s="11">
        <v>8797.4</v>
      </c>
      <c r="G6423" s="60">
        <v>5253.6</v>
      </c>
      <c r="H6423" s="61">
        <v>6746.6</v>
      </c>
      <c r="I6423" s="60">
        <v>669.8</v>
      </c>
      <c r="J6423" s="61">
        <v>0</v>
      </c>
      <c r="K6423" s="11">
        <v>51378.6</v>
      </c>
      <c r="L6423" s="20">
        <v>0</v>
      </c>
      <c r="M6423" s="20">
        <v>0</v>
      </c>
      <c r="O6423" s="11">
        <f t="shared" si="1294"/>
        <v>72846</v>
      </c>
      <c r="P6423" s="11">
        <v>51629</v>
      </c>
      <c r="Q6423" s="11">
        <f t="shared" si="1286"/>
        <v>-250.40000000000146</v>
      </c>
      <c r="S6423" s="11">
        <f t="shared" si="1290"/>
        <v>21217</v>
      </c>
      <c r="T6423" s="11">
        <f t="shared" si="1291"/>
        <v>21217</v>
      </c>
      <c r="U6423" s="11">
        <f t="shared" si="1292"/>
        <v>3471.9000000000087</v>
      </c>
      <c r="V6423" s="11">
        <f t="shared" si="1293"/>
        <v>21217</v>
      </c>
      <c r="W6423" s="12">
        <f t="shared" si="1283"/>
        <v>1</v>
      </c>
      <c r="X6423" s="11">
        <f t="shared" si="1288"/>
        <v>0</v>
      </c>
      <c r="Y6423" s="12">
        <f t="shared" si="1289"/>
        <v>0</v>
      </c>
      <c r="AG6423" s="61"/>
      <c r="AH6423" s="61"/>
      <c r="AI6423" s="61"/>
      <c r="AJ6423" s="61"/>
      <c r="AL6423" s="60"/>
    </row>
    <row r="6424" spans="1:38">
      <c r="A6424" s="1">
        <v>41121</v>
      </c>
      <c r="B6424" s="7" t="s">
        <v>63</v>
      </c>
      <c r="C6424" s="8" t="str">
        <f t="shared" si="1287"/>
        <v>Tue</v>
      </c>
      <c r="E6424" s="10">
        <v>0</v>
      </c>
      <c r="F6424" s="11">
        <v>8867.2000000000007</v>
      </c>
      <c r="G6424" s="60">
        <v>5390.4</v>
      </c>
      <c r="H6424" s="61">
        <v>5703.4</v>
      </c>
      <c r="I6424" s="60">
        <v>651.9</v>
      </c>
      <c r="J6424" s="61">
        <v>0</v>
      </c>
      <c r="K6424" s="11">
        <v>50172.7</v>
      </c>
      <c r="L6424" s="20">
        <v>0</v>
      </c>
      <c r="M6424" s="20">
        <v>0</v>
      </c>
      <c r="O6424" s="11">
        <f t="shared" si="1294"/>
        <v>70785.600000000006</v>
      </c>
      <c r="P6424" s="11">
        <v>50453</v>
      </c>
      <c r="Q6424" s="11">
        <f t="shared" si="1286"/>
        <v>-280.30000000000291</v>
      </c>
      <c r="S6424" s="11">
        <f t="shared" si="1290"/>
        <v>20332.600000000006</v>
      </c>
      <c r="T6424" s="11">
        <f t="shared" si="1291"/>
        <v>20332.600000000006</v>
      </c>
      <c r="U6424" s="11">
        <f t="shared" si="1292"/>
        <v>-884.39999999999418</v>
      </c>
      <c r="V6424" s="11">
        <f t="shared" si="1293"/>
        <v>20332.600000000006</v>
      </c>
      <c r="W6424" s="12">
        <f t="shared" si="1283"/>
        <v>1</v>
      </c>
      <c r="X6424" s="11">
        <f t="shared" si="1288"/>
        <v>0</v>
      </c>
      <c r="Y6424" s="12">
        <f t="shared" si="1289"/>
        <v>0</v>
      </c>
      <c r="AG6424" s="61"/>
      <c r="AH6424" s="61"/>
      <c r="AI6424" s="61"/>
      <c r="AJ6424" s="61"/>
      <c r="AL6424" s="60"/>
    </row>
    <row r="6425" spans="1:38">
      <c r="B6425" s="7"/>
      <c r="C6425" s="8"/>
      <c r="F6425" s="11"/>
      <c r="G6425" s="60"/>
      <c r="I6425" s="60"/>
      <c r="J6425" s="61"/>
      <c r="L6425" s="20"/>
      <c r="M6425" s="20"/>
      <c r="W6425" s="12"/>
      <c r="Y6425" s="12"/>
      <c r="AG6425" s="61"/>
      <c r="AH6425" s="61"/>
      <c r="AI6425" s="61"/>
      <c r="AJ6425" s="61"/>
      <c r="AL6425" s="60"/>
    </row>
    <row r="6426" spans="1:38">
      <c r="A6426" s="1" t="s">
        <v>167</v>
      </c>
      <c r="B6426" s="7"/>
      <c r="C6426" s="8"/>
      <c r="F6426" s="11">
        <f t="shared" ref="F6426:M6426" si="1295">SUM(F$6028:F$6393)</f>
        <v>7192191.700000002</v>
      </c>
      <c r="G6426" s="11">
        <f t="shared" si="1295"/>
        <v>2109865.6999999997</v>
      </c>
      <c r="H6426" s="11">
        <f t="shared" si="1295"/>
        <v>2625751.8999999966</v>
      </c>
      <c r="I6426" s="11">
        <f t="shared" si="1295"/>
        <v>359744.60000000009</v>
      </c>
      <c r="J6426" s="11">
        <f t="shared" si="1295"/>
        <v>11981.900000000003</v>
      </c>
      <c r="K6426" s="11">
        <f t="shared" si="1295"/>
        <v>8153545.9000000106</v>
      </c>
      <c r="L6426" s="11">
        <f t="shared" si="1295"/>
        <v>1181875</v>
      </c>
      <c r="M6426" s="11">
        <f t="shared" si="1295"/>
        <v>130344</v>
      </c>
      <c r="O6426" s="11">
        <f>SUM(O$6028:O$6393)</f>
        <v>21765300.699999992</v>
      </c>
      <c r="P6426" s="11">
        <f>SUM(P$6028:P$6393)</f>
        <v>7091846</v>
      </c>
      <c r="S6426" s="11">
        <f>SUM(S$6028:S$6393)</f>
        <v>14673454.69999999</v>
      </c>
      <c r="T6426" s="11">
        <f>SUM(T$6028:T$6393)</f>
        <v>14673454.69999999</v>
      </c>
      <c r="W6426" s="12"/>
      <c r="Y6426" s="12"/>
      <c r="AG6426" s="61"/>
      <c r="AH6426" s="61"/>
      <c r="AI6426" s="61"/>
      <c r="AJ6426" s="61"/>
      <c r="AL6426" s="60"/>
    </row>
    <row r="6427" spans="1:38">
      <c r="A6427" s="1" t="s">
        <v>168</v>
      </c>
      <c r="B6427" s="7"/>
      <c r="C6427" s="8"/>
      <c r="F6427" s="11">
        <f t="shared" ref="F6427:M6427" si="1296">SUM(F$5663:F$6027)</f>
        <v>6849792.1999999965</v>
      </c>
      <c r="G6427" s="11">
        <f t="shared" si="1296"/>
        <v>3605745.8000000026</v>
      </c>
      <c r="H6427" s="11">
        <f t="shared" si="1296"/>
        <v>2803900.5999999996</v>
      </c>
      <c r="I6427" s="11">
        <f t="shared" si="1296"/>
        <v>350980.30000000022</v>
      </c>
      <c r="J6427" s="11">
        <f t="shared" si="1296"/>
        <v>126149.40000000005</v>
      </c>
      <c r="K6427" s="11">
        <f t="shared" si="1296"/>
        <v>7151955.5999999996</v>
      </c>
      <c r="L6427" s="11">
        <f t="shared" si="1296"/>
        <v>2067898</v>
      </c>
      <c r="M6427" s="11">
        <f t="shared" si="1296"/>
        <v>418654</v>
      </c>
      <c r="O6427" s="11">
        <f>SUM(O$5663:O$6027)</f>
        <v>23375075.900000002</v>
      </c>
      <c r="P6427" s="11">
        <f>SUM(P$5663:P$6027)</f>
        <v>5712999</v>
      </c>
      <c r="S6427" s="11">
        <f>SUM(S$5663:S$6027)</f>
        <v>17662076.899999999</v>
      </c>
      <c r="T6427" s="11">
        <f>SUM(T$5663:T$6027)</f>
        <v>17662076.899999999</v>
      </c>
      <c r="W6427" s="12"/>
      <c r="Y6427" s="12"/>
      <c r="AG6427" s="61"/>
      <c r="AH6427" s="61"/>
      <c r="AI6427" s="61"/>
      <c r="AJ6427" s="61"/>
      <c r="AL6427" s="60"/>
    </row>
    <row r="6428" spans="1:38">
      <c r="A6428" s="1" t="s">
        <v>169</v>
      </c>
      <c r="B6428" s="7"/>
      <c r="C6428" s="8"/>
      <c r="F6428" s="11">
        <f t="shared" ref="F6428:M6428" si="1297">SUM(F$5298:F$5662)</f>
        <v>6651468.7999999998</v>
      </c>
      <c r="G6428" s="11">
        <f t="shared" si="1297"/>
        <v>3461434.1</v>
      </c>
      <c r="H6428" s="11">
        <f t="shared" si="1297"/>
        <v>3050316.5000000009</v>
      </c>
      <c r="I6428" s="11">
        <f t="shared" si="1297"/>
        <v>358996.39999999997</v>
      </c>
      <c r="J6428" s="11">
        <f t="shared" si="1297"/>
        <v>361864.60000000009</v>
      </c>
      <c r="K6428" s="11">
        <f t="shared" si="1297"/>
        <v>5200290.1999999993</v>
      </c>
      <c r="L6428" s="11">
        <f t="shared" si="1297"/>
        <v>2540610</v>
      </c>
      <c r="M6428" s="11">
        <f t="shared" si="1297"/>
        <v>180040</v>
      </c>
      <c r="O6428" s="11">
        <f>SUM(O$5298:O$5662)</f>
        <v>21805020.59999999</v>
      </c>
      <c r="P6428" s="11">
        <f>SUM(P$5298:P$5662)</f>
        <v>4132206</v>
      </c>
      <c r="S6428" s="11">
        <f>SUM(S$5298:S$5662)</f>
        <v>17672814.599999979</v>
      </c>
      <c r="T6428" s="11">
        <f>SUM(T$5298:T$5662)</f>
        <v>17672814.599999979</v>
      </c>
      <c r="W6428" s="12"/>
      <c r="Y6428" s="12"/>
      <c r="AG6428" s="61"/>
      <c r="AH6428" s="61"/>
      <c r="AI6428" s="61"/>
      <c r="AJ6428" s="61"/>
      <c r="AL6428" s="60"/>
    </row>
    <row r="6429" spans="1:38">
      <c r="B6429" s="7"/>
      <c r="C6429" s="8"/>
      <c r="F6429" s="11"/>
      <c r="G6429" s="60"/>
      <c r="I6429" s="60"/>
      <c r="J6429" s="61"/>
      <c r="L6429" s="20"/>
      <c r="M6429" s="20"/>
      <c r="W6429" s="12"/>
      <c r="Y6429" s="12"/>
      <c r="AG6429" s="61"/>
      <c r="AH6429" s="61"/>
      <c r="AI6429" s="61"/>
      <c r="AJ6429" s="61"/>
      <c r="AL6429" s="60"/>
    </row>
    <row r="6430" spans="1:38">
      <c r="A6430" s="1" t="s">
        <v>164</v>
      </c>
      <c r="B6430" s="7"/>
      <c r="C6430" s="8"/>
      <c r="F6430" s="11">
        <f>MAX(F$6028:F$6393)</f>
        <v>57041.1</v>
      </c>
      <c r="G6430" s="11">
        <f t="shared" ref="G6430:M6430" si="1298">MAX(G6028:G6393)</f>
        <v>16273.1</v>
      </c>
      <c r="H6430" s="11">
        <f t="shared" si="1298"/>
        <v>16359.8</v>
      </c>
      <c r="I6430" s="11">
        <f t="shared" si="1298"/>
        <v>3874.4</v>
      </c>
      <c r="J6430" s="11">
        <f t="shared" si="1298"/>
        <v>2485.1999999999998</v>
      </c>
      <c r="K6430" s="11">
        <f t="shared" si="1298"/>
        <v>59871.8</v>
      </c>
      <c r="L6430" s="11">
        <f t="shared" si="1298"/>
        <v>26345</v>
      </c>
      <c r="M6430" s="11">
        <f t="shared" si="1298"/>
        <v>1507</v>
      </c>
      <c r="O6430" s="11">
        <f>MAX(O6028:O6393)</f>
        <v>137485.20000000001</v>
      </c>
      <c r="P6430" s="11">
        <f>MAX(P6028:P6393)</f>
        <v>55846</v>
      </c>
      <c r="S6430" s="11">
        <f>MAX(S6028:S6393)</f>
        <v>137485.20000000001</v>
      </c>
      <c r="T6430" s="11">
        <f>MAX(T6028:T6393)</f>
        <v>137485.20000000001</v>
      </c>
      <c r="W6430" s="12"/>
      <c r="Y6430" s="12"/>
      <c r="AG6430" s="61"/>
      <c r="AH6430" s="61"/>
      <c r="AI6430" s="61"/>
      <c r="AJ6430" s="61"/>
      <c r="AL6430" s="60"/>
    </row>
    <row r="6431" spans="1:38">
      <c r="A6431" s="1" t="s">
        <v>165</v>
      </c>
      <c r="B6431" s="7"/>
      <c r="C6431" s="8"/>
      <c r="F6431" s="11">
        <f>MAX(F$5663:F$6027)</f>
        <v>57248.3</v>
      </c>
      <c r="G6431" s="11">
        <f t="shared" ref="G6431:M6431" si="1299">MAX(G5663:G6027)</f>
        <v>23944.6</v>
      </c>
      <c r="H6431" s="11">
        <f t="shared" si="1299"/>
        <v>12288.9</v>
      </c>
      <c r="I6431" s="11">
        <f t="shared" si="1299"/>
        <v>5681</v>
      </c>
      <c r="J6431" s="11">
        <f t="shared" si="1299"/>
        <v>3119.1</v>
      </c>
      <c r="K6431" s="11">
        <f t="shared" si="1299"/>
        <v>59510</v>
      </c>
      <c r="L6431" s="11">
        <f t="shared" si="1299"/>
        <v>30900</v>
      </c>
      <c r="M6431" s="11">
        <f t="shared" si="1299"/>
        <v>6430</v>
      </c>
      <c r="O6431" s="11">
        <f>MAX(O5663:O6027)</f>
        <v>153077.9</v>
      </c>
      <c r="P6431" s="11">
        <f>MAX(P5663:P6027)</f>
        <v>54759</v>
      </c>
      <c r="S6431" s="11">
        <f>MAX(S5663:S6027)</f>
        <v>153077.9</v>
      </c>
      <c r="T6431" s="11">
        <f>MAX(T5663:T6027)</f>
        <v>153077.9</v>
      </c>
      <c r="W6431" s="12"/>
      <c r="Y6431" s="12"/>
      <c r="AG6431" s="61"/>
      <c r="AH6431" s="61"/>
      <c r="AI6431" s="61"/>
      <c r="AJ6431" s="61"/>
      <c r="AL6431" s="60"/>
    </row>
    <row r="6432" spans="1:38">
      <c r="A6432" s="1" t="s">
        <v>166</v>
      </c>
      <c r="B6432" s="7"/>
      <c r="C6432" s="8"/>
      <c r="F6432" s="11">
        <f>MAX(F$5298:F$5662)</f>
        <v>54675.5</v>
      </c>
      <c r="G6432" s="11">
        <f t="shared" ref="G6432:M6432" si="1300">MAX(G5298:G5662)</f>
        <v>25014.2</v>
      </c>
      <c r="H6432" s="11">
        <f t="shared" si="1300"/>
        <v>18684.900000000001</v>
      </c>
      <c r="I6432" s="11">
        <f t="shared" si="1300"/>
        <v>5099.3999999999996</v>
      </c>
      <c r="J6432" s="11">
        <f t="shared" si="1300"/>
        <v>4033.5</v>
      </c>
      <c r="K6432" s="11">
        <f t="shared" si="1300"/>
        <v>53594.5</v>
      </c>
      <c r="L6432" s="11">
        <f t="shared" si="1300"/>
        <v>41425</v>
      </c>
      <c r="M6432" s="11">
        <f t="shared" si="1300"/>
        <v>2534</v>
      </c>
      <c r="O6432" s="11">
        <f>MAX(O5298:O5662)</f>
        <v>156467</v>
      </c>
      <c r="P6432" s="11">
        <f>MAX(P5298:P5662)</f>
        <v>50806</v>
      </c>
      <c r="S6432" s="11">
        <f>MAX(S5298:S5662)</f>
        <v>156467</v>
      </c>
      <c r="T6432" s="11">
        <f>MAX(T5298:T5662)</f>
        <v>156467</v>
      </c>
      <c r="W6432" s="12"/>
      <c r="Y6432" s="12"/>
      <c r="AG6432" s="61"/>
      <c r="AH6432" s="61"/>
      <c r="AI6432" s="61"/>
      <c r="AJ6432" s="61"/>
      <c r="AL6432" s="60"/>
    </row>
    <row r="6433" spans="2:38">
      <c r="B6433" s="7"/>
      <c r="C6433" s="8"/>
      <c r="F6433" s="11"/>
      <c r="G6433" s="60"/>
      <c r="I6433" s="60"/>
      <c r="J6433" s="61"/>
      <c r="L6433" s="20"/>
      <c r="M6433" s="20"/>
      <c r="W6433" s="12"/>
      <c r="Y6433" s="12"/>
      <c r="AG6433" s="61"/>
      <c r="AH6433" s="61"/>
      <c r="AI6433" s="61"/>
      <c r="AJ6433" s="61"/>
      <c r="AL6433" s="60"/>
    </row>
    <row r="6434" spans="2:38">
      <c r="B6434" s="7"/>
      <c r="C6434" s="8"/>
      <c r="F6434" s="11"/>
      <c r="G6434" s="60"/>
      <c r="I6434" s="60"/>
      <c r="J6434" s="61"/>
      <c r="L6434" s="20"/>
      <c r="M6434" s="20"/>
      <c r="W6434" s="12"/>
      <c r="Y6434" s="12"/>
      <c r="AG6434" s="61"/>
      <c r="AH6434" s="61"/>
      <c r="AI6434" s="61"/>
      <c r="AJ6434" s="61"/>
      <c r="AL6434" s="60"/>
    </row>
    <row r="6435" spans="2:38">
      <c r="B6435" s="7"/>
      <c r="C6435" s="8"/>
      <c r="F6435" s="11"/>
      <c r="G6435" s="60"/>
      <c r="I6435" s="60"/>
      <c r="J6435" s="61"/>
      <c r="L6435" s="20"/>
      <c r="M6435" s="20"/>
      <c r="W6435" s="12"/>
      <c r="Y6435" s="12"/>
      <c r="AG6435" s="61"/>
      <c r="AH6435" s="61"/>
      <c r="AI6435" s="61"/>
      <c r="AJ6435" s="61"/>
      <c r="AL6435" s="60"/>
    </row>
    <row r="6436" spans="2:38">
      <c r="B6436" s="7"/>
      <c r="C6436" s="8"/>
      <c r="F6436" s="11"/>
      <c r="G6436" s="60"/>
      <c r="I6436" s="60"/>
      <c r="J6436" s="61"/>
      <c r="L6436" s="20"/>
      <c r="M6436" s="20"/>
      <c r="W6436" s="12"/>
      <c r="Y6436" s="12"/>
      <c r="AG6436" s="61"/>
      <c r="AH6436" s="61"/>
      <c r="AI6436" s="61"/>
      <c r="AJ6436" s="61"/>
      <c r="AL6436" s="60"/>
    </row>
    <row r="6437" spans="2:38">
      <c r="B6437" s="7"/>
      <c r="C6437" s="8"/>
      <c r="F6437" s="11"/>
      <c r="G6437" s="60"/>
      <c r="I6437" s="60"/>
      <c r="J6437" s="61"/>
      <c r="L6437" s="20"/>
      <c r="M6437" s="20"/>
      <c r="W6437" s="12"/>
      <c r="Y6437" s="12"/>
      <c r="AG6437" s="61"/>
      <c r="AH6437" s="61"/>
      <c r="AI6437" s="61"/>
      <c r="AJ6437" s="61"/>
      <c r="AL6437" s="60"/>
    </row>
    <row r="6438" spans="2:38">
      <c r="B6438" s="7"/>
      <c r="C6438" s="8"/>
      <c r="F6438" s="11"/>
      <c r="G6438" s="60"/>
      <c r="I6438" s="60"/>
      <c r="J6438" s="61"/>
      <c r="L6438" s="20"/>
      <c r="M6438" s="20"/>
      <c r="W6438" s="12"/>
      <c r="Y6438" s="12"/>
      <c r="AG6438" s="61"/>
      <c r="AH6438" s="61"/>
      <c r="AI6438" s="61"/>
      <c r="AJ6438" s="61"/>
      <c r="AL6438" s="60"/>
    </row>
    <row r="6439" spans="2:38">
      <c r="B6439" s="7"/>
      <c r="C6439" s="8"/>
      <c r="F6439" s="11"/>
      <c r="G6439" s="60"/>
      <c r="I6439" s="60"/>
      <c r="J6439" s="61"/>
      <c r="L6439" s="20"/>
      <c r="M6439" s="20"/>
      <c r="W6439" s="12"/>
      <c r="Y6439" s="12"/>
      <c r="AG6439" s="61"/>
      <c r="AH6439" s="61"/>
      <c r="AI6439" s="61"/>
      <c r="AJ6439" s="61"/>
      <c r="AL6439" s="60"/>
    </row>
    <row r="6440" spans="2:38">
      <c r="B6440" s="7"/>
      <c r="C6440" s="8"/>
      <c r="F6440" s="11"/>
      <c r="G6440" s="60"/>
      <c r="I6440" s="60"/>
      <c r="J6440" s="61"/>
      <c r="L6440" s="20"/>
      <c r="M6440" s="20"/>
      <c r="W6440" s="12"/>
      <c r="Y6440" s="12"/>
      <c r="AG6440" s="61"/>
      <c r="AH6440" s="61"/>
      <c r="AI6440" s="61"/>
      <c r="AJ6440" s="61"/>
      <c r="AL6440" s="60"/>
    </row>
    <row r="6441" spans="2:38">
      <c r="B6441" s="7"/>
      <c r="C6441" s="8"/>
      <c r="F6441" s="11"/>
      <c r="G6441" s="60"/>
      <c r="I6441" s="60"/>
      <c r="J6441" s="61"/>
      <c r="L6441" s="20"/>
      <c r="M6441" s="20"/>
      <c r="W6441" s="12"/>
      <c r="Y6441" s="12"/>
      <c r="AG6441" s="61"/>
      <c r="AH6441" s="61"/>
      <c r="AI6441" s="61"/>
      <c r="AJ6441" s="61"/>
      <c r="AL6441" s="60"/>
    </row>
    <row r="6442" spans="2:38">
      <c r="B6442" s="7"/>
      <c r="C6442" s="8"/>
      <c r="F6442" s="11"/>
      <c r="G6442" s="60"/>
      <c r="I6442" s="60"/>
      <c r="J6442" s="61"/>
      <c r="L6442" s="20"/>
      <c r="M6442" s="20"/>
      <c r="W6442" s="12"/>
      <c r="Y6442" s="12"/>
      <c r="AG6442" s="61"/>
      <c r="AH6442" s="61"/>
      <c r="AI6442" s="61"/>
      <c r="AJ6442" s="61"/>
      <c r="AL6442" s="60"/>
    </row>
    <row r="6443" spans="2:38">
      <c r="B6443" s="7"/>
      <c r="C6443" s="8"/>
      <c r="F6443" s="11"/>
      <c r="G6443" s="60"/>
      <c r="I6443" s="60"/>
      <c r="J6443" s="61"/>
      <c r="L6443" s="20"/>
      <c r="M6443" s="20"/>
      <c r="W6443" s="12"/>
      <c r="Y6443" s="12"/>
      <c r="AG6443" s="61"/>
      <c r="AH6443" s="61"/>
      <c r="AI6443" s="61"/>
      <c r="AJ6443" s="61"/>
      <c r="AL6443" s="60"/>
    </row>
    <row r="6444" spans="2:38">
      <c r="B6444" s="7"/>
      <c r="C6444" s="8"/>
      <c r="F6444" s="11"/>
      <c r="G6444" s="60"/>
      <c r="I6444" s="60"/>
      <c r="J6444" s="61"/>
      <c r="L6444" s="20"/>
      <c r="M6444" s="20"/>
      <c r="W6444" s="12"/>
      <c r="Y6444" s="12"/>
      <c r="AG6444" s="61"/>
      <c r="AH6444" s="61"/>
      <c r="AI6444" s="61"/>
      <c r="AJ6444" s="61"/>
      <c r="AL6444" s="60"/>
    </row>
    <row r="6445" spans="2:38">
      <c r="B6445" s="7"/>
      <c r="C6445" s="8"/>
      <c r="F6445" s="11"/>
      <c r="G6445" s="60"/>
      <c r="I6445" s="60"/>
      <c r="J6445" s="61"/>
      <c r="L6445" s="20"/>
      <c r="M6445" s="20"/>
      <c r="W6445" s="12"/>
      <c r="Y6445" s="12"/>
      <c r="AG6445" s="61"/>
      <c r="AH6445" s="61"/>
      <c r="AI6445" s="61"/>
      <c r="AJ6445" s="61"/>
      <c r="AL6445" s="60"/>
    </row>
    <row r="6446" spans="2:38">
      <c r="B6446" s="7"/>
      <c r="C6446" s="8"/>
      <c r="F6446" s="11"/>
      <c r="G6446" s="60"/>
      <c r="I6446" s="60"/>
      <c r="J6446" s="61"/>
      <c r="L6446" s="20"/>
      <c r="M6446" s="20"/>
      <c r="W6446" s="12"/>
      <c r="Y6446" s="12"/>
      <c r="AG6446" s="61"/>
      <c r="AH6446" s="61"/>
      <c r="AI6446" s="61"/>
      <c r="AJ6446" s="61"/>
      <c r="AL6446" s="60"/>
    </row>
    <row r="6447" spans="2:38">
      <c r="B6447" s="7"/>
      <c r="C6447" s="8"/>
      <c r="F6447" s="11"/>
      <c r="G6447" s="60"/>
      <c r="I6447" s="60"/>
      <c r="J6447" s="61"/>
      <c r="L6447" s="20"/>
      <c r="M6447" s="20"/>
      <c r="W6447" s="12"/>
      <c r="Y6447" s="12"/>
      <c r="AG6447" s="61"/>
      <c r="AH6447" s="61"/>
      <c r="AI6447" s="61"/>
      <c r="AJ6447" s="61"/>
      <c r="AL6447" s="60"/>
    </row>
    <row r="6448" spans="2:38">
      <c r="B6448" s="7"/>
      <c r="C6448" s="8"/>
      <c r="F6448" s="11"/>
      <c r="G6448" s="60"/>
      <c r="I6448" s="60"/>
      <c r="J6448" s="61"/>
      <c r="L6448" s="20"/>
      <c r="M6448" s="20"/>
      <c r="W6448" s="12"/>
      <c r="Y6448" s="12"/>
      <c r="AG6448" s="61"/>
      <c r="AH6448" s="61"/>
      <c r="AI6448" s="61"/>
      <c r="AJ6448" s="61"/>
      <c r="AL6448" s="60"/>
    </row>
    <row r="6449" spans="1:38">
      <c r="B6449" s="7"/>
      <c r="C6449" s="8"/>
      <c r="F6449" s="11"/>
      <c r="G6449" s="60"/>
      <c r="I6449" s="60"/>
      <c r="J6449" s="61"/>
      <c r="L6449" s="20"/>
      <c r="M6449" s="20"/>
      <c r="W6449" s="12"/>
      <c r="Y6449" s="12"/>
      <c r="AG6449" s="61"/>
      <c r="AH6449" s="61"/>
      <c r="AI6449" s="61"/>
      <c r="AJ6449" s="61"/>
      <c r="AL6449" s="60"/>
    </row>
    <row r="6450" spans="1:38">
      <c r="B6450" s="7"/>
      <c r="C6450" s="8"/>
      <c r="F6450" s="11"/>
      <c r="G6450" s="60"/>
      <c r="I6450" s="60"/>
      <c r="J6450" s="61"/>
      <c r="L6450" s="20"/>
      <c r="M6450" s="20"/>
      <c r="W6450" s="12"/>
      <c r="Y6450" s="12"/>
      <c r="AG6450" s="61"/>
      <c r="AH6450" s="61"/>
      <c r="AI6450" s="61"/>
      <c r="AJ6450" s="61"/>
      <c r="AL6450" s="60"/>
    </row>
    <row r="6451" spans="1:38">
      <c r="B6451" s="7"/>
      <c r="C6451" s="8"/>
      <c r="F6451" s="11"/>
      <c r="G6451" s="60"/>
      <c r="I6451" s="60"/>
      <c r="J6451" s="61"/>
      <c r="L6451" s="20"/>
      <c r="M6451" s="20"/>
      <c r="W6451" s="12"/>
      <c r="Y6451" s="12"/>
      <c r="AG6451" s="61"/>
      <c r="AH6451" s="61"/>
      <c r="AI6451" s="61"/>
      <c r="AJ6451" s="61"/>
      <c r="AL6451" s="60"/>
    </row>
    <row r="6452" spans="1:38">
      <c r="B6452" s="7"/>
      <c r="C6452" s="8"/>
      <c r="F6452" s="11"/>
      <c r="G6452" s="60"/>
      <c r="I6452" s="60"/>
      <c r="J6452" s="61"/>
      <c r="L6452" s="20"/>
      <c r="M6452" s="20"/>
      <c r="W6452" s="12"/>
      <c r="Y6452" s="12"/>
      <c r="AG6452" s="61"/>
      <c r="AH6452" s="61"/>
      <c r="AI6452" s="61"/>
      <c r="AJ6452" s="61"/>
      <c r="AL6452" s="60"/>
    </row>
    <row r="6453" spans="1:38">
      <c r="B6453" s="7"/>
      <c r="C6453" s="8"/>
      <c r="F6453" s="11"/>
      <c r="G6453" s="60"/>
      <c r="I6453" s="60"/>
      <c r="J6453" s="61"/>
      <c r="L6453" s="20"/>
      <c r="M6453" s="20"/>
      <c r="W6453" s="12"/>
      <c r="Y6453" s="12"/>
      <c r="AG6453" s="61"/>
      <c r="AH6453" s="61"/>
      <c r="AI6453" s="61"/>
      <c r="AJ6453" s="61"/>
      <c r="AL6453" s="60"/>
    </row>
    <row r="6454" spans="1:38">
      <c r="B6454" s="7"/>
      <c r="C6454" s="8"/>
      <c r="F6454" s="11"/>
      <c r="G6454" s="60"/>
      <c r="I6454" s="60"/>
      <c r="J6454" s="61"/>
      <c r="L6454" s="20"/>
      <c r="M6454" s="20"/>
      <c r="W6454" s="12"/>
      <c r="Y6454" s="12"/>
      <c r="AG6454" s="61"/>
      <c r="AH6454" s="61"/>
      <c r="AI6454" s="61"/>
      <c r="AJ6454" s="61"/>
      <c r="AL6454" s="60"/>
    </row>
    <row r="6455" spans="1:38">
      <c r="B6455" s="7"/>
      <c r="C6455" s="8"/>
      <c r="F6455" s="11"/>
      <c r="G6455" s="60"/>
      <c r="I6455" s="60"/>
      <c r="J6455" s="61"/>
      <c r="L6455" s="20"/>
      <c r="M6455" s="20"/>
      <c r="W6455" s="12"/>
      <c r="Y6455" s="12"/>
      <c r="AG6455" s="61"/>
      <c r="AH6455" s="61"/>
      <c r="AI6455" s="61"/>
      <c r="AJ6455" s="61"/>
      <c r="AL6455" s="60"/>
    </row>
    <row r="6456" spans="1:38">
      <c r="B6456" s="7"/>
      <c r="C6456" s="8"/>
      <c r="F6456" s="11"/>
      <c r="G6456" s="60"/>
      <c r="I6456" s="60"/>
      <c r="J6456" s="61"/>
      <c r="L6456" s="20"/>
      <c r="M6456" s="20"/>
      <c r="W6456" s="12"/>
      <c r="Y6456" s="12"/>
      <c r="AG6456" s="61"/>
      <c r="AH6456" s="61"/>
      <c r="AI6456" s="61"/>
      <c r="AJ6456" s="61"/>
      <c r="AL6456" s="60"/>
    </row>
    <row r="6457" spans="1:38">
      <c r="B6457" s="7"/>
      <c r="C6457" s="8"/>
      <c r="F6457" s="11"/>
      <c r="G6457" s="60"/>
      <c r="I6457" s="60"/>
      <c r="J6457" s="61"/>
      <c r="L6457" s="20"/>
      <c r="M6457" s="20"/>
      <c r="W6457" s="12"/>
      <c r="Y6457" s="12"/>
      <c r="AG6457" s="61"/>
      <c r="AH6457" s="61"/>
      <c r="AI6457" s="61"/>
      <c r="AJ6457" s="61"/>
      <c r="AL6457" s="60"/>
    </row>
    <row r="6458" spans="1:38">
      <c r="B6458" s="7"/>
      <c r="C6458" s="8"/>
      <c r="F6458" s="11"/>
      <c r="G6458" s="60"/>
      <c r="I6458" s="60"/>
      <c r="J6458" s="61"/>
      <c r="L6458" s="20"/>
      <c r="M6458" s="20"/>
      <c r="W6458" s="12"/>
      <c r="Y6458" s="12"/>
      <c r="AG6458" s="61"/>
      <c r="AH6458" s="61"/>
      <c r="AI6458" s="61"/>
      <c r="AJ6458" s="61"/>
      <c r="AL6458" s="60"/>
    </row>
    <row r="6459" spans="1:38">
      <c r="B6459" s="7"/>
      <c r="C6459" s="8"/>
      <c r="F6459" s="11"/>
      <c r="G6459" s="60"/>
      <c r="I6459" s="60"/>
      <c r="J6459" s="61"/>
      <c r="L6459" s="20"/>
      <c r="M6459" s="20"/>
      <c r="W6459" s="12"/>
      <c r="Y6459" s="12"/>
      <c r="AG6459" s="61"/>
      <c r="AH6459" s="61"/>
      <c r="AI6459" s="61"/>
      <c r="AJ6459" s="61"/>
      <c r="AL6459" s="60"/>
    </row>
    <row r="6460" spans="1:38">
      <c r="B6460" s="7"/>
      <c r="C6460" s="8"/>
      <c r="F6460" s="11"/>
      <c r="G6460" s="60"/>
      <c r="I6460" s="60"/>
      <c r="J6460" s="61"/>
      <c r="L6460" s="20"/>
      <c r="M6460" s="20"/>
      <c r="W6460" s="12"/>
      <c r="Y6460" s="12"/>
      <c r="AG6460" s="61"/>
      <c r="AH6460" s="61"/>
      <c r="AI6460" s="61"/>
      <c r="AJ6460" s="61"/>
      <c r="AL6460" s="60"/>
    </row>
    <row r="6461" spans="1:38">
      <c r="B6461" s="7"/>
      <c r="C6461" s="8"/>
      <c r="F6461" s="11"/>
      <c r="G6461" s="60"/>
      <c r="I6461" s="60"/>
      <c r="J6461" s="61"/>
      <c r="L6461" s="20"/>
      <c r="M6461" s="20"/>
      <c r="W6461" s="12"/>
      <c r="Y6461" s="12"/>
      <c r="AG6461" s="61"/>
      <c r="AH6461" s="61"/>
      <c r="AI6461" s="61"/>
      <c r="AJ6461" s="61"/>
      <c r="AL6461" s="60"/>
    </row>
    <row r="6462" spans="1:38">
      <c r="B6462" s="7"/>
      <c r="C6462" s="8"/>
      <c r="F6462" s="11"/>
      <c r="G6462" s="60"/>
      <c r="I6462" s="60"/>
      <c r="J6462" s="61"/>
      <c r="L6462" s="20"/>
      <c r="M6462" s="20"/>
      <c r="W6462" s="12"/>
      <c r="Y6462" s="12"/>
      <c r="AG6462" s="61"/>
      <c r="AH6462" s="61"/>
      <c r="AI6462" s="61"/>
      <c r="AJ6462" s="61"/>
      <c r="AL6462" s="60"/>
    </row>
    <row r="6463" spans="1:38">
      <c r="A6463" s="13"/>
      <c r="B6463" s="7"/>
      <c r="C6463" s="8"/>
      <c r="F6463" s="11"/>
      <c r="G6463" s="60"/>
      <c r="I6463" s="60"/>
      <c r="J6463" s="60"/>
      <c r="L6463" s="20"/>
      <c r="M6463" s="20"/>
      <c r="W6463" s="12"/>
      <c r="Y6463" s="12"/>
      <c r="AG6463" s="61"/>
      <c r="AH6463" s="61"/>
      <c r="AI6463" s="61"/>
      <c r="AJ6463" s="61"/>
      <c r="AL6463" s="60"/>
    </row>
    <row r="6464" spans="1:38">
      <c r="B6464" s="7"/>
      <c r="C6464" s="8"/>
      <c r="F6464" s="11"/>
      <c r="G6464" s="11"/>
      <c r="L6464" s="16"/>
      <c r="M6464" s="16"/>
      <c r="W6464" s="12"/>
      <c r="Y6464" s="12"/>
      <c r="AG6464" s="63"/>
      <c r="AH6464" s="11"/>
      <c r="AI6464" s="63"/>
      <c r="AJ6464" s="63"/>
    </row>
    <row r="6465" spans="1:35">
      <c r="A6465" s="1" t="s">
        <v>16</v>
      </c>
      <c r="B6465" s="7"/>
      <c r="C6465" s="8"/>
      <c r="F6465" s="9">
        <f>MAX(F3:F6302)</f>
        <v>66109</v>
      </c>
      <c r="G6465" s="9">
        <f t="shared" ref="G6465:X6465" si="1301">MAX(G3:G6302)</f>
        <v>28066</v>
      </c>
      <c r="H6465" s="9">
        <f t="shared" si="1301"/>
        <v>22041</v>
      </c>
      <c r="I6465" s="9">
        <f t="shared" si="1301"/>
        <v>6752</v>
      </c>
      <c r="J6465" s="9">
        <f t="shared" si="1301"/>
        <v>4033.5</v>
      </c>
      <c r="K6465" s="9">
        <f t="shared" si="1301"/>
        <v>59871.8</v>
      </c>
      <c r="L6465" s="9">
        <f t="shared" si="1301"/>
        <v>42816</v>
      </c>
      <c r="M6465" s="9">
        <f t="shared" si="1301"/>
        <v>6430</v>
      </c>
      <c r="N6465" s="9"/>
      <c r="O6465" s="9">
        <f t="shared" si="1301"/>
        <v>184158</v>
      </c>
      <c r="P6465" s="9">
        <f t="shared" si="1301"/>
        <v>55311</v>
      </c>
      <c r="Q6465" s="9">
        <f t="shared" si="1301"/>
        <v>30160.091999999997</v>
      </c>
      <c r="R6465" s="9"/>
      <c r="S6465" s="9">
        <f t="shared" si="1301"/>
        <v>171524.7</v>
      </c>
      <c r="T6465" s="9">
        <f t="shared" si="1301"/>
        <v>180969</v>
      </c>
      <c r="U6465" s="9">
        <f t="shared" si="1301"/>
        <v>72217</v>
      </c>
      <c r="V6465" s="9">
        <f t="shared" si="1301"/>
        <v>138567</v>
      </c>
      <c r="W6465" s="12"/>
      <c r="X6465" s="9">
        <f t="shared" si="1301"/>
        <v>47055</v>
      </c>
      <c r="Y6465" s="12"/>
      <c r="AA6465" s="9">
        <f t="shared" ref="AA6465:AD6465" si="1302">MAX(AA3:AA6302)</f>
        <v>56692.31686438102</v>
      </c>
      <c r="AB6465" s="9">
        <f t="shared" si="1302"/>
        <v>3380.2955518345948</v>
      </c>
      <c r="AD6465" s="9">
        <f t="shared" si="1302"/>
        <v>201346.96612483467</v>
      </c>
      <c r="AG6465" s="61"/>
      <c r="AH6465" s="61"/>
      <c r="AI6465" s="61"/>
    </row>
    <row r="6466" spans="1:35">
      <c r="A6466" s="1" t="s">
        <v>92</v>
      </c>
      <c r="B6466" s="7"/>
      <c r="C6466" s="8"/>
      <c r="F6466" s="9">
        <v>74954</v>
      </c>
      <c r="G6466" s="9">
        <v>40906</v>
      </c>
      <c r="H6466" s="61">
        <v>20656</v>
      </c>
      <c r="I6466" s="11">
        <v>5716</v>
      </c>
      <c r="J6466" s="11">
        <v>492</v>
      </c>
      <c r="L6466" s="11">
        <v>59000</v>
      </c>
      <c r="M6466" s="11">
        <v>12000</v>
      </c>
      <c r="O6466" s="9"/>
      <c r="W6466" s="12"/>
      <c r="Y6466" s="12"/>
      <c r="AG6466" s="63"/>
      <c r="AH6466" s="63"/>
      <c r="AI6466" s="63"/>
    </row>
    <row r="6467" spans="1:35">
      <c r="A6467" s="1" t="s">
        <v>116</v>
      </c>
      <c r="B6467" s="7"/>
      <c r="C6467" s="8"/>
      <c r="F6467" s="12">
        <f>F6465/F6466</f>
        <v>0.8819942898310964</v>
      </c>
      <c r="G6467" s="12">
        <f>G6465/G6466</f>
        <v>0.6861096171710751</v>
      </c>
      <c r="H6467" s="61">
        <f>H6465/H6466</f>
        <v>1.0670507358636716</v>
      </c>
      <c r="I6467" s="12">
        <f>I6465/I6466</f>
        <v>1.1812456263121063</v>
      </c>
      <c r="J6467" s="12">
        <f>J6465/J6466</f>
        <v>8.1981707317073162</v>
      </c>
      <c r="K6467" s="12"/>
      <c r="L6467" s="12">
        <f>L6465/L6466</f>
        <v>0.72569491525423724</v>
      </c>
      <c r="M6467" s="12">
        <f>M6465/M6466</f>
        <v>0.53583333333333338</v>
      </c>
      <c r="W6467" s="12"/>
      <c r="Y6467" s="12"/>
      <c r="AG6467" s="61"/>
      <c r="AH6467" s="61"/>
    </row>
    <row r="6468" spans="1:35">
      <c r="B6468" s="7"/>
      <c r="C6468" s="8"/>
      <c r="W6468" s="12"/>
      <c r="Y6468" s="12"/>
      <c r="AI6468" s="61"/>
    </row>
    <row r="6469" spans="1:35">
      <c r="B6469" s="7"/>
      <c r="C6469" s="8"/>
      <c r="I6469" s="9"/>
      <c r="J6469" s="9"/>
      <c r="K6469" s="9"/>
      <c r="L6469" s="12"/>
      <c r="V6469" s="9"/>
      <c r="W6469" s="12"/>
      <c r="Y6469" s="12"/>
    </row>
    <row r="6470" spans="1:35">
      <c r="B6470" s="7"/>
      <c r="C6470" s="8"/>
      <c r="J6470" s="9"/>
      <c r="K6470" s="12"/>
      <c r="L6470" s="12"/>
      <c r="O6470" s="11">
        <f>MAX(O6151:O6302)</f>
        <v>137485.20000000001</v>
      </c>
      <c r="V6470" s="9"/>
      <c r="W6470" s="12"/>
      <c r="Y6470" s="12"/>
    </row>
    <row r="6471" spans="1:35">
      <c r="B6471" s="7"/>
      <c r="C6471" s="8"/>
      <c r="I6471" s="9"/>
      <c r="J6471" s="9"/>
      <c r="K6471" s="12"/>
      <c r="L6471" s="12"/>
      <c r="V6471" s="9"/>
      <c r="W6471" s="12"/>
      <c r="Y6471" s="12"/>
    </row>
    <row r="6472" spans="1:35">
      <c r="B6472" s="7"/>
      <c r="C6472" s="8"/>
      <c r="J6472" s="9"/>
      <c r="K6472" s="12"/>
      <c r="L6472" s="12"/>
      <c r="V6472" s="9"/>
      <c r="W6472" s="12"/>
      <c r="Y6472" s="12"/>
    </row>
    <row r="6473" spans="1:35">
      <c r="B6473" s="7"/>
      <c r="C6473" s="8"/>
      <c r="J6473" s="9"/>
      <c r="K6473" s="12"/>
      <c r="L6473" s="12"/>
      <c r="V6473" s="9"/>
      <c r="W6473" s="12"/>
      <c r="Y6473" s="12"/>
    </row>
    <row r="6474" spans="1:35">
      <c r="B6474" s="7"/>
      <c r="C6474" s="8"/>
      <c r="W6474" s="12"/>
      <c r="Y6474" s="12"/>
    </row>
    <row r="6475" spans="1:35">
      <c r="B6475" s="7"/>
      <c r="C6475" s="8"/>
      <c r="V6475" s="12"/>
      <c r="W6475" s="12"/>
      <c r="Y6475" s="12"/>
    </row>
    <row r="6476" spans="1:35">
      <c r="B6476" s="7"/>
      <c r="C6476" s="8"/>
      <c r="W6476" s="12"/>
      <c r="Y6476" s="12"/>
    </row>
    <row r="6477" spans="1:35">
      <c r="B6477" s="7"/>
      <c r="C6477" s="8"/>
      <c r="W6477" s="12"/>
      <c r="Y6477" s="12"/>
    </row>
    <row r="6478" spans="1:35">
      <c r="B6478" s="7"/>
      <c r="C6478" s="8"/>
      <c r="W6478" s="12"/>
      <c r="Y6478" s="12"/>
    </row>
    <row r="6479" spans="1:35">
      <c r="B6479" s="7"/>
      <c r="C6479" s="8"/>
      <c r="W6479" s="12"/>
      <c r="Y6479" s="12"/>
    </row>
    <row r="6480" spans="1:35">
      <c r="B6480" s="7"/>
      <c r="C6480" s="8"/>
      <c r="W6480" s="12"/>
      <c r="Y6480" s="12"/>
    </row>
    <row r="6481" spans="2:25">
      <c r="B6481" s="7"/>
      <c r="C6481" s="8"/>
      <c r="W6481" s="12"/>
      <c r="Y6481" s="12"/>
    </row>
    <row r="6482" spans="2:25">
      <c r="B6482" s="7"/>
      <c r="C6482" s="8"/>
      <c r="W6482" s="12"/>
      <c r="Y6482" s="12"/>
    </row>
    <row r="6483" spans="2:25">
      <c r="B6483" s="7"/>
      <c r="C6483" s="8"/>
      <c r="W6483" s="12"/>
      <c r="Y6483" s="12"/>
    </row>
    <row r="6484" spans="2:25">
      <c r="B6484" s="7"/>
      <c r="C6484" s="8"/>
      <c r="W6484" s="12"/>
      <c r="Y6484" s="12"/>
    </row>
    <row r="6485" spans="2:25">
      <c r="B6485" s="7"/>
      <c r="C6485" s="8"/>
      <c r="W6485" s="12"/>
      <c r="Y6485" s="12"/>
    </row>
    <row r="6486" spans="2:25">
      <c r="B6486" s="7"/>
      <c r="C6486" s="8"/>
      <c r="W6486" s="12"/>
      <c r="Y6486" s="12"/>
    </row>
    <row r="6487" spans="2:25">
      <c r="B6487" s="7"/>
      <c r="C6487" s="8"/>
      <c r="W6487" s="12"/>
      <c r="Y6487" s="12"/>
    </row>
    <row r="6488" spans="2:25">
      <c r="B6488" s="7"/>
      <c r="C6488" s="8"/>
      <c r="W6488" s="12"/>
      <c r="Y6488" s="12"/>
    </row>
    <row r="6489" spans="2:25">
      <c r="B6489" s="7"/>
      <c r="C6489" s="8"/>
      <c r="W6489" s="12"/>
      <c r="Y6489" s="12"/>
    </row>
    <row r="6490" spans="2:25">
      <c r="B6490" s="7"/>
      <c r="C6490" s="8"/>
      <c r="W6490" s="12"/>
      <c r="Y6490" s="12"/>
    </row>
    <row r="6491" spans="2:25">
      <c r="B6491" s="7"/>
      <c r="C6491" s="8"/>
      <c r="W6491" s="12"/>
      <c r="Y6491" s="12"/>
    </row>
    <row r="6492" spans="2:25">
      <c r="B6492" s="7"/>
      <c r="C6492" s="8"/>
      <c r="W6492" s="12"/>
      <c r="Y6492" s="12"/>
    </row>
    <row r="6493" spans="2:25">
      <c r="B6493" s="7"/>
      <c r="C6493" s="8"/>
      <c r="W6493" s="12"/>
      <c r="Y6493" s="12"/>
    </row>
    <row r="6494" spans="2:25">
      <c r="B6494" s="7"/>
      <c r="C6494" s="8"/>
      <c r="W6494" s="12"/>
      <c r="Y6494" s="12"/>
    </row>
    <row r="6495" spans="2:25">
      <c r="B6495" s="7"/>
      <c r="C6495" s="8"/>
      <c r="W6495" s="12"/>
      <c r="Y6495" s="12"/>
    </row>
    <row r="6496" spans="2:25">
      <c r="B6496" s="7"/>
      <c r="C6496" s="8"/>
      <c r="W6496" s="12"/>
      <c r="Y6496" s="12"/>
    </row>
    <row r="6497" spans="2:25">
      <c r="B6497" s="7"/>
      <c r="C6497" s="8"/>
      <c r="W6497" s="12"/>
      <c r="Y6497" s="12"/>
    </row>
    <row r="6498" spans="2:25">
      <c r="B6498" s="7"/>
      <c r="C6498" s="8"/>
      <c r="W6498" s="12"/>
      <c r="Y6498" s="12"/>
    </row>
    <row r="6499" spans="2:25">
      <c r="B6499" s="7"/>
      <c r="C6499" s="8"/>
      <c r="W6499" s="12"/>
      <c r="Y6499" s="12"/>
    </row>
    <row r="6500" spans="2:25">
      <c r="B6500" s="7"/>
      <c r="C6500" s="8"/>
      <c r="W6500" s="12"/>
      <c r="Y6500" s="12"/>
    </row>
    <row r="6501" spans="2:25">
      <c r="B6501" s="7"/>
      <c r="C6501" s="8"/>
      <c r="W6501" s="12"/>
      <c r="Y6501" s="12"/>
    </row>
    <row r="6502" spans="2:25">
      <c r="B6502" s="7"/>
      <c r="C6502" s="8"/>
      <c r="W6502" s="12"/>
      <c r="Y6502" s="12"/>
    </row>
    <row r="6503" spans="2:25">
      <c r="B6503" s="7"/>
      <c r="C6503" s="8"/>
      <c r="W6503" s="12"/>
      <c r="Y6503" s="12"/>
    </row>
    <row r="6504" spans="2:25">
      <c r="B6504" s="7"/>
      <c r="C6504" s="8"/>
      <c r="W6504" s="12"/>
      <c r="Y6504" s="12"/>
    </row>
    <row r="6505" spans="2:25">
      <c r="B6505" s="7"/>
      <c r="C6505" s="8"/>
      <c r="W6505" s="12"/>
      <c r="Y6505" s="12"/>
    </row>
    <row r="6506" spans="2:25">
      <c r="B6506" s="7"/>
      <c r="C6506" s="8"/>
      <c r="W6506" s="12"/>
      <c r="Y6506" s="12"/>
    </row>
    <row r="6507" spans="2:25">
      <c r="B6507" s="7"/>
      <c r="C6507" s="8"/>
      <c r="W6507" s="12"/>
      <c r="Y6507" s="12"/>
    </row>
    <row r="6508" spans="2:25">
      <c r="B6508" s="7"/>
      <c r="C6508" s="8"/>
      <c r="W6508" s="12"/>
      <c r="Y6508" s="12"/>
    </row>
    <row r="6509" spans="2:25">
      <c r="B6509" s="7"/>
      <c r="C6509" s="8"/>
      <c r="W6509" s="12"/>
      <c r="Y6509" s="12"/>
    </row>
    <row r="6510" spans="2:25">
      <c r="B6510" s="7"/>
      <c r="C6510" s="8"/>
      <c r="W6510" s="12"/>
      <c r="Y6510" s="12"/>
    </row>
    <row r="6511" spans="2:25">
      <c r="B6511" s="7"/>
      <c r="C6511" s="8"/>
      <c r="W6511" s="12"/>
      <c r="Y6511" s="12"/>
    </row>
    <row r="6512" spans="2:25">
      <c r="B6512" s="7"/>
      <c r="C6512" s="8"/>
      <c r="W6512" s="12"/>
      <c r="Y6512" s="12"/>
    </row>
    <row r="6513" spans="2:25">
      <c r="B6513" s="7"/>
      <c r="C6513" s="8"/>
      <c r="W6513" s="12"/>
      <c r="Y6513" s="12"/>
    </row>
    <row r="6514" spans="2:25">
      <c r="B6514" s="7"/>
      <c r="C6514" s="8"/>
      <c r="W6514" s="12"/>
      <c r="Y6514" s="12"/>
    </row>
    <row r="6515" spans="2:25">
      <c r="B6515" s="7"/>
      <c r="C6515" s="8"/>
      <c r="W6515" s="12"/>
      <c r="Y6515" s="12"/>
    </row>
    <row r="6516" spans="2:25">
      <c r="B6516" s="7"/>
      <c r="C6516" s="8"/>
      <c r="W6516" s="12"/>
      <c r="Y6516" s="12"/>
    </row>
    <row r="6517" spans="2:25">
      <c r="B6517" s="7"/>
      <c r="C6517" s="8"/>
      <c r="W6517" s="12"/>
      <c r="Y6517" s="12"/>
    </row>
    <row r="6518" spans="2:25">
      <c r="B6518" s="7"/>
      <c r="C6518" s="8"/>
      <c r="W6518" s="12"/>
      <c r="Y6518" s="12"/>
    </row>
    <row r="6519" spans="2:25">
      <c r="B6519" s="7"/>
      <c r="C6519" s="8"/>
      <c r="W6519" s="12"/>
      <c r="Y6519" s="12"/>
    </row>
    <row r="6520" spans="2:25">
      <c r="B6520" s="7"/>
      <c r="C6520" s="8"/>
      <c r="W6520" s="12"/>
      <c r="Y6520" s="12"/>
    </row>
    <row r="6521" spans="2:25">
      <c r="B6521" s="7"/>
      <c r="C6521" s="8"/>
      <c r="W6521" s="12"/>
      <c r="Y6521" s="12"/>
    </row>
    <row r="6522" spans="2:25">
      <c r="B6522" s="7"/>
      <c r="C6522" s="8"/>
      <c r="W6522" s="12"/>
      <c r="Y6522" s="12"/>
    </row>
    <row r="6523" spans="2:25">
      <c r="B6523" s="7"/>
      <c r="C6523" s="8"/>
      <c r="W6523" s="12"/>
      <c r="Y6523" s="12"/>
    </row>
    <row r="6524" spans="2:25">
      <c r="B6524" s="7"/>
      <c r="C6524" s="8"/>
      <c r="W6524" s="12"/>
      <c r="Y6524" s="12"/>
    </row>
    <row r="6525" spans="2:25">
      <c r="B6525" s="7"/>
      <c r="C6525" s="8"/>
      <c r="W6525" s="12"/>
      <c r="Y6525" s="12"/>
    </row>
    <row r="6526" spans="2:25">
      <c r="B6526" s="7"/>
      <c r="C6526" s="8"/>
      <c r="W6526" s="12"/>
      <c r="Y6526" s="12"/>
    </row>
    <row r="6527" spans="2:25">
      <c r="B6527" s="7"/>
      <c r="C6527" s="8"/>
      <c r="W6527" s="12"/>
      <c r="Y6527" s="12"/>
    </row>
    <row r="6528" spans="2:25">
      <c r="B6528" s="7"/>
      <c r="C6528" s="8"/>
      <c r="W6528" s="12"/>
      <c r="Y6528" s="12"/>
    </row>
    <row r="6529" spans="2:25">
      <c r="B6529" s="7"/>
      <c r="C6529" s="8"/>
      <c r="W6529" s="12"/>
      <c r="Y6529" s="12"/>
    </row>
    <row r="6530" spans="2:25">
      <c r="B6530" s="7"/>
      <c r="C6530" s="8"/>
      <c r="W6530" s="12"/>
      <c r="Y6530" s="12"/>
    </row>
    <row r="6531" spans="2:25">
      <c r="B6531" s="7"/>
      <c r="C6531" s="8"/>
      <c r="W6531" s="12"/>
      <c r="Y6531" s="12"/>
    </row>
    <row r="6532" spans="2:25">
      <c r="B6532" s="7"/>
      <c r="C6532" s="8"/>
      <c r="W6532" s="12"/>
      <c r="Y6532" s="12"/>
    </row>
    <row r="6533" spans="2:25">
      <c r="B6533" s="7"/>
      <c r="C6533" s="8"/>
      <c r="W6533" s="12"/>
      <c r="Y6533" s="12"/>
    </row>
    <row r="6534" spans="2:25">
      <c r="B6534" s="7"/>
      <c r="C6534" s="8"/>
      <c r="W6534" s="12"/>
      <c r="Y6534" s="12"/>
    </row>
    <row r="6535" spans="2:25">
      <c r="B6535" s="7"/>
      <c r="C6535" s="8"/>
      <c r="W6535" s="12"/>
      <c r="Y6535" s="12"/>
    </row>
    <row r="6536" spans="2:25">
      <c r="B6536" s="7"/>
      <c r="C6536" s="8"/>
      <c r="W6536" s="12"/>
      <c r="Y6536" s="12"/>
    </row>
    <row r="6537" spans="2:25">
      <c r="B6537" s="7"/>
      <c r="C6537" s="8"/>
      <c r="W6537" s="12"/>
      <c r="Y6537" s="12"/>
    </row>
    <row r="6538" spans="2:25">
      <c r="B6538" s="7"/>
      <c r="C6538" s="8"/>
      <c r="W6538" s="12"/>
      <c r="Y6538" s="12"/>
    </row>
    <row r="6539" spans="2:25">
      <c r="B6539" s="7"/>
      <c r="C6539" s="8"/>
      <c r="W6539" s="12"/>
      <c r="Y6539" s="12"/>
    </row>
    <row r="6540" spans="2:25">
      <c r="B6540" s="7"/>
      <c r="C6540" s="8"/>
      <c r="W6540" s="12"/>
      <c r="Y6540" s="12"/>
    </row>
    <row r="6541" spans="2:25">
      <c r="B6541" s="7"/>
      <c r="C6541" s="8"/>
      <c r="W6541" s="12"/>
      <c r="Y6541" s="12"/>
    </row>
    <row r="6542" spans="2:25">
      <c r="B6542" s="7"/>
      <c r="C6542" s="8"/>
      <c r="W6542" s="12"/>
      <c r="Y6542" s="12"/>
    </row>
    <row r="6543" spans="2:25">
      <c r="B6543" s="7"/>
      <c r="C6543" s="8"/>
      <c r="W6543" s="12"/>
      <c r="Y6543" s="12"/>
    </row>
    <row r="6544" spans="2:25">
      <c r="B6544" s="7"/>
      <c r="C6544" s="8"/>
      <c r="W6544" s="12"/>
      <c r="Y6544" s="12"/>
    </row>
    <row r="6545" spans="2:25">
      <c r="B6545" s="7"/>
      <c r="C6545" s="8"/>
      <c r="W6545" s="12"/>
      <c r="Y6545" s="12"/>
    </row>
    <row r="6546" spans="2:25">
      <c r="B6546" s="7"/>
      <c r="C6546" s="8"/>
      <c r="W6546" s="12"/>
      <c r="Y6546" s="12"/>
    </row>
    <row r="6547" spans="2:25">
      <c r="B6547" s="7"/>
      <c r="C6547" s="8"/>
      <c r="W6547" s="12"/>
      <c r="Y6547" s="12"/>
    </row>
    <row r="6548" spans="2:25">
      <c r="B6548" s="7"/>
      <c r="C6548" s="8"/>
      <c r="W6548" s="12"/>
      <c r="Y6548" s="12"/>
    </row>
    <row r="6549" spans="2:25">
      <c r="B6549" s="7"/>
      <c r="C6549" s="8"/>
      <c r="W6549" s="12"/>
      <c r="Y6549" s="12"/>
    </row>
    <row r="6550" spans="2:25">
      <c r="B6550" s="7"/>
      <c r="C6550" s="8"/>
      <c r="W6550" s="12"/>
      <c r="Y6550" s="12"/>
    </row>
    <row r="6551" spans="2:25">
      <c r="B6551" s="7"/>
      <c r="C6551" s="8"/>
      <c r="W6551" s="12"/>
      <c r="Y6551" s="12"/>
    </row>
    <row r="6552" spans="2:25">
      <c r="B6552" s="7"/>
      <c r="C6552" s="8"/>
      <c r="W6552" s="12"/>
      <c r="Y6552" s="12"/>
    </row>
    <row r="6553" spans="2:25">
      <c r="B6553" s="7"/>
      <c r="C6553" s="8"/>
      <c r="W6553" s="12"/>
      <c r="Y6553" s="12"/>
    </row>
    <row r="6554" spans="2:25">
      <c r="B6554" s="7"/>
      <c r="C6554" s="8"/>
      <c r="W6554" s="12"/>
      <c r="Y6554" s="12"/>
    </row>
    <row r="6555" spans="2:25">
      <c r="B6555" s="7"/>
      <c r="C6555" s="8"/>
      <c r="W6555" s="12"/>
      <c r="Y6555" s="12"/>
    </row>
    <row r="6556" spans="2:25">
      <c r="B6556" s="7"/>
      <c r="C6556" s="8"/>
      <c r="W6556" s="12"/>
      <c r="Y6556" s="12"/>
    </row>
    <row r="6557" spans="2:25">
      <c r="B6557" s="7"/>
      <c r="C6557" s="8"/>
      <c r="W6557" s="12"/>
      <c r="Y6557" s="12"/>
    </row>
    <row r="6558" spans="2:25">
      <c r="B6558" s="7"/>
      <c r="C6558" s="8"/>
      <c r="W6558" s="12"/>
      <c r="Y6558" s="12"/>
    </row>
    <row r="6559" spans="2:25">
      <c r="B6559" s="7"/>
      <c r="C6559" s="8"/>
      <c r="W6559" s="12"/>
      <c r="Y6559" s="12"/>
    </row>
    <row r="6560" spans="2:25">
      <c r="B6560" s="7"/>
      <c r="C6560" s="8"/>
      <c r="W6560" s="12"/>
      <c r="Y6560" s="12"/>
    </row>
    <row r="6561" spans="2:25">
      <c r="B6561" s="7"/>
      <c r="C6561" s="8"/>
      <c r="W6561" s="12"/>
      <c r="Y6561" s="12"/>
    </row>
    <row r="6562" spans="2:25">
      <c r="B6562" s="7"/>
      <c r="C6562" s="8"/>
      <c r="W6562" s="12"/>
      <c r="Y6562" s="12"/>
    </row>
    <row r="6563" spans="2:25">
      <c r="B6563" s="7"/>
      <c r="C6563" s="8"/>
      <c r="W6563" s="12"/>
      <c r="Y6563" s="12"/>
    </row>
    <row r="6564" spans="2:25">
      <c r="B6564" s="7"/>
      <c r="C6564" s="8"/>
      <c r="W6564" s="12"/>
      <c r="Y6564" s="12"/>
    </row>
    <row r="6565" spans="2:25">
      <c r="B6565" s="7"/>
      <c r="C6565" s="8"/>
      <c r="W6565" s="12"/>
      <c r="Y6565" s="12"/>
    </row>
    <row r="6566" spans="2:25">
      <c r="B6566" s="7"/>
      <c r="C6566" s="8"/>
      <c r="W6566" s="12"/>
      <c r="Y6566" s="12"/>
    </row>
    <row r="6567" spans="2:25">
      <c r="B6567" s="7"/>
      <c r="C6567" s="8"/>
      <c r="W6567" s="12"/>
      <c r="Y6567" s="12"/>
    </row>
    <row r="6568" spans="2:25">
      <c r="B6568" s="7"/>
      <c r="C6568" s="8"/>
      <c r="W6568" s="12"/>
      <c r="Y6568" s="12"/>
    </row>
    <row r="6569" spans="2:25">
      <c r="B6569" s="7"/>
      <c r="C6569" s="8"/>
      <c r="W6569" s="12"/>
      <c r="Y6569" s="12"/>
    </row>
    <row r="6570" spans="2:25">
      <c r="B6570" s="7"/>
      <c r="C6570" s="8"/>
      <c r="W6570" s="12"/>
      <c r="Y6570" s="12"/>
    </row>
    <row r="6571" spans="2:25">
      <c r="B6571" s="7"/>
      <c r="C6571" s="8"/>
      <c r="W6571" s="12"/>
      <c r="Y6571" s="12"/>
    </row>
    <row r="6572" spans="2:25">
      <c r="B6572" s="7"/>
      <c r="C6572" s="8"/>
      <c r="W6572" s="12"/>
      <c r="Y6572" s="12"/>
    </row>
    <row r="6573" spans="2:25">
      <c r="B6573" s="7"/>
      <c r="C6573" s="8"/>
      <c r="W6573" s="12"/>
      <c r="Y6573" s="12"/>
    </row>
    <row r="6574" spans="2:25">
      <c r="B6574" s="7"/>
      <c r="C6574" s="8"/>
      <c r="W6574" s="12"/>
      <c r="Y6574" s="12"/>
    </row>
    <row r="6575" spans="2:25">
      <c r="B6575" s="7"/>
      <c r="C6575" s="8"/>
      <c r="W6575" s="12"/>
      <c r="Y6575" s="12"/>
    </row>
    <row r="6576" spans="2:25">
      <c r="B6576" s="7"/>
      <c r="C6576" s="8"/>
      <c r="W6576" s="12"/>
      <c r="Y6576" s="12"/>
    </row>
    <row r="6577" spans="2:25">
      <c r="B6577" s="7"/>
      <c r="C6577" s="8"/>
      <c r="W6577" s="12"/>
      <c r="Y6577" s="12"/>
    </row>
    <row r="6578" spans="2:25">
      <c r="B6578" s="7"/>
      <c r="C6578" s="8"/>
      <c r="W6578" s="12"/>
      <c r="Y6578" s="12"/>
    </row>
    <row r="6579" spans="2:25">
      <c r="B6579" s="7"/>
      <c r="C6579" s="8"/>
      <c r="W6579" s="12"/>
      <c r="Y6579" s="12"/>
    </row>
    <row r="6580" spans="2:25">
      <c r="B6580" s="7"/>
      <c r="C6580" s="8"/>
      <c r="W6580" s="12"/>
      <c r="Y6580" s="12"/>
    </row>
    <row r="6581" spans="2:25">
      <c r="B6581" s="7"/>
      <c r="C6581" s="8"/>
      <c r="W6581" s="12"/>
      <c r="Y6581" s="12"/>
    </row>
    <row r="6582" spans="2:25">
      <c r="B6582" s="7"/>
      <c r="C6582" s="8"/>
      <c r="W6582" s="12"/>
      <c r="Y6582" s="12"/>
    </row>
    <row r="6583" spans="2:25">
      <c r="B6583" s="7"/>
      <c r="C6583" s="8"/>
      <c r="W6583" s="12"/>
      <c r="Y6583" s="12"/>
    </row>
    <row r="6584" spans="2:25">
      <c r="B6584" s="7"/>
      <c r="C6584" s="8"/>
      <c r="W6584" s="12"/>
      <c r="Y6584" s="12"/>
    </row>
    <row r="6585" spans="2:25">
      <c r="B6585" s="7"/>
      <c r="C6585" s="8"/>
      <c r="W6585" s="12"/>
      <c r="Y6585" s="12"/>
    </row>
    <row r="6586" spans="2:25">
      <c r="B6586" s="7"/>
      <c r="C6586" s="8"/>
      <c r="W6586" s="12"/>
      <c r="Y6586" s="12"/>
    </row>
    <row r="6587" spans="2:25">
      <c r="B6587" s="7"/>
      <c r="C6587" s="8"/>
      <c r="W6587" s="12"/>
      <c r="Y6587" s="12"/>
    </row>
    <row r="6588" spans="2:25">
      <c r="B6588" s="7"/>
      <c r="C6588" s="8"/>
      <c r="W6588" s="12"/>
      <c r="Y6588" s="12"/>
    </row>
    <row r="6589" spans="2:25">
      <c r="B6589" s="7"/>
      <c r="C6589" s="8"/>
      <c r="W6589" s="12"/>
      <c r="Y6589" s="12"/>
    </row>
    <row r="6590" spans="2:25">
      <c r="B6590" s="7"/>
      <c r="C6590" s="8"/>
      <c r="W6590" s="12"/>
      <c r="Y6590" s="12"/>
    </row>
    <row r="6591" spans="2:25">
      <c r="B6591" s="7"/>
      <c r="C6591" s="8"/>
      <c r="W6591" s="12"/>
      <c r="Y6591" s="12"/>
    </row>
    <row r="6592" spans="2:25">
      <c r="B6592" s="7"/>
      <c r="C6592" s="8"/>
      <c r="W6592" s="12"/>
      <c r="Y6592" s="12"/>
    </row>
    <row r="6593" spans="2:25">
      <c r="B6593" s="7"/>
      <c r="C6593" s="8"/>
      <c r="W6593" s="12"/>
      <c r="Y6593" s="12"/>
    </row>
    <row r="6594" spans="2:25">
      <c r="B6594" s="7"/>
      <c r="C6594" s="8"/>
      <c r="W6594" s="12"/>
      <c r="Y6594" s="12"/>
    </row>
    <row r="6595" spans="2:25">
      <c r="B6595" s="7"/>
      <c r="C6595" s="8"/>
      <c r="W6595" s="12"/>
      <c r="Y6595" s="12"/>
    </row>
    <row r="6596" spans="2:25">
      <c r="B6596" s="7"/>
      <c r="C6596" s="8"/>
      <c r="W6596" s="12"/>
      <c r="Y6596" s="12"/>
    </row>
    <row r="6597" spans="2:25">
      <c r="B6597" s="7"/>
      <c r="C6597" s="8"/>
      <c r="W6597" s="12"/>
      <c r="Y6597" s="12"/>
    </row>
    <row r="6598" spans="2:25">
      <c r="B6598" s="7"/>
      <c r="C6598" s="8"/>
      <c r="W6598" s="12"/>
      <c r="Y6598" s="12"/>
    </row>
    <row r="6599" spans="2:25">
      <c r="B6599" s="7"/>
      <c r="C6599" s="8"/>
      <c r="W6599" s="12"/>
      <c r="Y6599" s="12"/>
    </row>
    <row r="6600" spans="2:25">
      <c r="B6600" s="7"/>
      <c r="C6600" s="8"/>
      <c r="W6600" s="12"/>
      <c r="Y6600" s="12"/>
    </row>
    <row r="6601" spans="2:25">
      <c r="B6601" s="7"/>
      <c r="C6601" s="8"/>
      <c r="W6601" s="12"/>
      <c r="Y6601" s="12"/>
    </row>
    <row r="6602" spans="2:25">
      <c r="B6602" s="7"/>
      <c r="C6602" s="8"/>
      <c r="W6602" s="12"/>
      <c r="Y6602" s="12"/>
    </row>
    <row r="6603" spans="2:25">
      <c r="B6603" s="7"/>
      <c r="C6603" s="8"/>
      <c r="W6603" s="12"/>
      <c r="Y6603" s="12"/>
    </row>
    <row r="6604" spans="2:25">
      <c r="B6604" s="7"/>
      <c r="C6604" s="8"/>
      <c r="W6604" s="12"/>
      <c r="Y6604" s="12"/>
    </row>
    <row r="6605" spans="2:25">
      <c r="B6605" s="7"/>
      <c r="C6605" s="8"/>
      <c r="W6605" s="12"/>
      <c r="Y6605" s="12"/>
    </row>
    <row r="6606" spans="2:25">
      <c r="B6606" s="7"/>
      <c r="C6606" s="8"/>
      <c r="W6606" s="12"/>
      <c r="Y6606" s="12"/>
    </row>
    <row r="6607" spans="2:25">
      <c r="B6607" s="7"/>
      <c r="C6607" s="8"/>
      <c r="W6607" s="12"/>
      <c r="Y6607" s="12"/>
    </row>
    <row r="6608" spans="2:25">
      <c r="B6608" s="7"/>
      <c r="C6608" s="8"/>
      <c r="W6608" s="12"/>
      <c r="Y6608" s="12"/>
    </row>
    <row r="6609" spans="2:25">
      <c r="B6609" s="7"/>
      <c r="C6609" s="8"/>
      <c r="W6609" s="12"/>
      <c r="Y6609" s="12"/>
    </row>
    <row r="6610" spans="2:25">
      <c r="B6610" s="7"/>
      <c r="C6610" s="8"/>
      <c r="W6610" s="12"/>
      <c r="Y6610" s="12"/>
    </row>
    <row r="6611" spans="2:25">
      <c r="B6611" s="7"/>
      <c r="C6611" s="8"/>
      <c r="W6611" s="12"/>
      <c r="Y6611" s="12"/>
    </row>
    <row r="6612" spans="2:25">
      <c r="B6612" s="7"/>
      <c r="C6612" s="8"/>
      <c r="W6612" s="12"/>
      <c r="Y6612" s="12"/>
    </row>
    <row r="6613" spans="2:25">
      <c r="B6613" s="7"/>
      <c r="C6613" s="8"/>
      <c r="W6613" s="12"/>
      <c r="Y6613" s="12"/>
    </row>
    <row r="6614" spans="2:25">
      <c r="B6614" s="7"/>
      <c r="C6614" s="8"/>
      <c r="W6614" s="12"/>
      <c r="Y6614" s="12"/>
    </row>
    <row r="6615" spans="2:25">
      <c r="B6615" s="7"/>
      <c r="C6615" s="8"/>
      <c r="W6615" s="12"/>
      <c r="Y6615" s="12"/>
    </row>
    <row r="6616" spans="2:25">
      <c r="B6616" s="7"/>
      <c r="C6616" s="8"/>
      <c r="W6616" s="12"/>
      <c r="Y6616" s="12"/>
    </row>
    <row r="6617" spans="2:25">
      <c r="B6617" s="7"/>
      <c r="C6617" s="8"/>
      <c r="W6617" s="12"/>
      <c r="Y6617" s="12"/>
    </row>
    <row r="6618" spans="2:25">
      <c r="B6618" s="7"/>
      <c r="C6618" s="8"/>
      <c r="W6618" s="12"/>
      <c r="Y6618" s="12"/>
    </row>
    <row r="6619" spans="2:25">
      <c r="B6619" s="7"/>
      <c r="C6619" s="8"/>
      <c r="W6619" s="12"/>
      <c r="Y6619" s="12"/>
    </row>
    <row r="6620" spans="2:25">
      <c r="B6620" s="7"/>
      <c r="C6620" s="8"/>
      <c r="W6620" s="12"/>
      <c r="Y6620" s="12"/>
    </row>
    <row r="6621" spans="2:25">
      <c r="B6621" s="7"/>
      <c r="C6621" s="8"/>
      <c r="W6621" s="12"/>
      <c r="Y6621" s="12"/>
    </row>
    <row r="6622" spans="2:25">
      <c r="B6622" s="7"/>
      <c r="C6622" s="8"/>
      <c r="W6622" s="12"/>
      <c r="Y6622" s="12"/>
    </row>
    <row r="6623" spans="2:25">
      <c r="B6623" s="7"/>
      <c r="C6623" s="8"/>
      <c r="W6623" s="12"/>
      <c r="Y6623" s="12"/>
    </row>
    <row r="6624" spans="2:25">
      <c r="B6624" s="7"/>
      <c r="C6624" s="8"/>
      <c r="W6624" s="12"/>
      <c r="Y6624" s="12"/>
    </row>
    <row r="6625" spans="2:25">
      <c r="B6625" s="7"/>
      <c r="C6625" s="8"/>
      <c r="W6625" s="12"/>
      <c r="Y6625" s="12"/>
    </row>
    <row r="6626" spans="2:25">
      <c r="B6626" s="7"/>
      <c r="C6626" s="8"/>
      <c r="W6626" s="12"/>
      <c r="Y6626" s="12"/>
    </row>
    <row r="6627" spans="2:25">
      <c r="B6627" s="7"/>
      <c r="C6627" s="8"/>
      <c r="W6627" s="12"/>
      <c r="Y6627" s="12"/>
    </row>
    <row r="6628" spans="2:25">
      <c r="B6628" s="7"/>
      <c r="C6628" s="8"/>
      <c r="W6628" s="12"/>
      <c r="Y6628" s="12"/>
    </row>
    <row r="6629" spans="2:25">
      <c r="B6629" s="7"/>
      <c r="C6629" s="8"/>
      <c r="W6629" s="12"/>
      <c r="Y6629" s="12"/>
    </row>
    <row r="6630" spans="2:25">
      <c r="B6630" s="7"/>
      <c r="C6630" s="8"/>
      <c r="W6630" s="12"/>
      <c r="Y6630" s="12"/>
    </row>
    <row r="6631" spans="2:25">
      <c r="B6631" s="7"/>
      <c r="C6631" s="8"/>
      <c r="W6631" s="12"/>
      <c r="Y6631" s="12"/>
    </row>
    <row r="6632" spans="2:25">
      <c r="B6632" s="7"/>
      <c r="C6632" s="8"/>
      <c r="W6632" s="12"/>
      <c r="Y6632" s="12"/>
    </row>
    <row r="6633" spans="2:25">
      <c r="B6633" s="7"/>
      <c r="C6633" s="8"/>
      <c r="W6633" s="12"/>
      <c r="Y6633" s="12"/>
    </row>
    <row r="6634" spans="2:25">
      <c r="B6634" s="7"/>
      <c r="C6634" s="8"/>
      <c r="W6634" s="12"/>
      <c r="Y6634" s="12"/>
    </row>
    <row r="6635" spans="2:25">
      <c r="B6635" s="7"/>
      <c r="C6635" s="8"/>
      <c r="W6635" s="12"/>
      <c r="Y6635" s="12"/>
    </row>
    <row r="6636" spans="2:25">
      <c r="B6636" s="7"/>
      <c r="C6636" s="8"/>
      <c r="W6636" s="12"/>
      <c r="Y6636" s="12"/>
    </row>
    <row r="6637" spans="2:25">
      <c r="B6637" s="7"/>
      <c r="C6637" s="8"/>
      <c r="W6637" s="12"/>
      <c r="Y6637" s="12"/>
    </row>
    <row r="6638" spans="2:25">
      <c r="B6638" s="7"/>
      <c r="C6638" s="8"/>
      <c r="W6638" s="12"/>
      <c r="Y6638" s="12"/>
    </row>
    <row r="6639" spans="2:25">
      <c r="B6639" s="7"/>
      <c r="C6639" s="8"/>
      <c r="W6639" s="12"/>
      <c r="Y6639" s="12"/>
    </row>
    <row r="6640" spans="2:25">
      <c r="B6640" s="7"/>
      <c r="C6640" s="8"/>
      <c r="W6640" s="12"/>
      <c r="Y6640" s="12"/>
    </row>
    <row r="6641" spans="2:25">
      <c r="B6641" s="7"/>
      <c r="C6641" s="8"/>
      <c r="W6641" s="12"/>
      <c r="Y6641" s="12"/>
    </row>
    <row r="6642" spans="2:25">
      <c r="B6642" s="7"/>
      <c r="C6642" s="8"/>
      <c r="W6642" s="12"/>
      <c r="Y6642" s="12"/>
    </row>
    <row r="6643" spans="2:25">
      <c r="B6643" s="7"/>
      <c r="C6643" s="8"/>
      <c r="W6643" s="12"/>
      <c r="Y6643" s="12"/>
    </row>
    <row r="6644" spans="2:25">
      <c r="B6644" s="7"/>
      <c r="C6644" s="8"/>
      <c r="W6644" s="12"/>
      <c r="Y6644" s="12"/>
    </row>
    <row r="6645" spans="2:25">
      <c r="B6645" s="7"/>
      <c r="C6645" s="8"/>
      <c r="W6645" s="12"/>
      <c r="Y6645" s="12"/>
    </row>
    <row r="6646" spans="2:25">
      <c r="B6646" s="7"/>
      <c r="C6646" s="8"/>
      <c r="W6646" s="12"/>
      <c r="Y6646" s="12"/>
    </row>
    <row r="6647" spans="2:25">
      <c r="B6647" s="7"/>
      <c r="C6647" s="8"/>
      <c r="W6647" s="12"/>
      <c r="Y6647" s="12"/>
    </row>
    <row r="6648" spans="2:25">
      <c r="B6648" s="7"/>
      <c r="C6648" s="8"/>
      <c r="W6648" s="12"/>
      <c r="Y6648" s="12"/>
    </row>
    <row r="6649" spans="2:25">
      <c r="B6649" s="7"/>
      <c r="C6649" s="8"/>
      <c r="W6649" s="12"/>
      <c r="Y6649" s="12"/>
    </row>
    <row r="6650" spans="2:25">
      <c r="B6650" s="7"/>
      <c r="C6650" s="8"/>
      <c r="W6650" s="12"/>
      <c r="Y6650" s="12"/>
    </row>
    <row r="6651" spans="2:25">
      <c r="B6651" s="7"/>
      <c r="C6651" s="8"/>
      <c r="W6651" s="12"/>
      <c r="Y6651" s="12"/>
    </row>
    <row r="6652" spans="2:25">
      <c r="B6652" s="7"/>
      <c r="C6652" s="8"/>
      <c r="W6652" s="12"/>
      <c r="Y6652" s="12"/>
    </row>
    <row r="6653" spans="2:25">
      <c r="B6653" s="7"/>
      <c r="C6653" s="8"/>
      <c r="W6653" s="12"/>
      <c r="Y6653" s="12"/>
    </row>
    <row r="6654" spans="2:25">
      <c r="B6654" s="7"/>
      <c r="C6654" s="8"/>
      <c r="W6654" s="12"/>
      <c r="Y6654" s="12"/>
    </row>
    <row r="6655" spans="2:25">
      <c r="B6655" s="7"/>
      <c r="C6655" s="8"/>
      <c r="W6655" s="12"/>
      <c r="Y6655" s="12"/>
    </row>
    <row r="6656" spans="2:25">
      <c r="B6656" s="7"/>
      <c r="C6656" s="8"/>
      <c r="W6656" s="12"/>
      <c r="Y6656" s="12"/>
    </row>
    <row r="6657" spans="2:25">
      <c r="B6657" s="7"/>
      <c r="C6657" s="8"/>
      <c r="W6657" s="12"/>
      <c r="Y6657" s="12"/>
    </row>
    <row r="6658" spans="2:25">
      <c r="B6658" s="7"/>
      <c r="C6658" s="8"/>
      <c r="W6658" s="12"/>
      <c r="Y6658" s="12"/>
    </row>
    <row r="6659" spans="2:25">
      <c r="B6659" s="7"/>
      <c r="C6659" s="8"/>
      <c r="W6659" s="12"/>
      <c r="Y6659" s="12"/>
    </row>
    <row r="6660" spans="2:25">
      <c r="B6660" s="7"/>
      <c r="C6660" s="8"/>
      <c r="W6660" s="12"/>
      <c r="Y6660" s="12"/>
    </row>
    <row r="6661" spans="2:25">
      <c r="B6661" s="7"/>
      <c r="C6661" s="8"/>
      <c r="W6661" s="12"/>
      <c r="Y6661" s="12"/>
    </row>
    <row r="6662" spans="2:25">
      <c r="B6662" s="7"/>
      <c r="C6662" s="8"/>
      <c r="W6662" s="12"/>
      <c r="Y6662" s="12"/>
    </row>
    <row r="6663" spans="2:25">
      <c r="B6663" s="7"/>
      <c r="C6663" s="8"/>
      <c r="W6663" s="12"/>
      <c r="Y6663" s="12"/>
    </row>
    <row r="6664" spans="2:25">
      <c r="B6664" s="7"/>
      <c r="C6664" s="8"/>
      <c r="W6664" s="12"/>
      <c r="Y6664" s="12"/>
    </row>
    <row r="6665" spans="2:25">
      <c r="B6665" s="7"/>
      <c r="C6665" s="8"/>
      <c r="W6665" s="12"/>
      <c r="Y6665" s="12"/>
    </row>
    <row r="6666" spans="2:25">
      <c r="B6666" s="7"/>
      <c r="C6666" s="8"/>
      <c r="W6666" s="12"/>
      <c r="Y6666" s="12"/>
    </row>
    <row r="6667" spans="2:25">
      <c r="B6667" s="7"/>
      <c r="C6667" s="8"/>
      <c r="W6667" s="12"/>
      <c r="Y6667" s="12"/>
    </row>
    <row r="6668" spans="2:25">
      <c r="B6668" s="7"/>
      <c r="C6668" s="8"/>
      <c r="W6668" s="12"/>
      <c r="Y6668" s="12"/>
    </row>
    <row r="6669" spans="2:25">
      <c r="B6669" s="7"/>
      <c r="C6669" s="8"/>
      <c r="W6669" s="12"/>
      <c r="Y6669" s="12"/>
    </row>
    <row r="6670" spans="2:25">
      <c r="B6670" s="7"/>
      <c r="C6670" s="8"/>
      <c r="W6670" s="12"/>
      <c r="Y6670" s="12"/>
    </row>
    <row r="6671" spans="2:25">
      <c r="B6671" s="7"/>
      <c r="C6671" s="8"/>
      <c r="W6671" s="12"/>
      <c r="Y6671" s="12"/>
    </row>
    <row r="6672" spans="2:25">
      <c r="B6672" s="7"/>
      <c r="C6672" s="8"/>
      <c r="W6672" s="12"/>
      <c r="Y6672" s="12"/>
    </row>
    <row r="6673" spans="2:25">
      <c r="B6673" s="7"/>
      <c r="C6673" s="8"/>
      <c r="W6673" s="12"/>
      <c r="Y6673" s="12"/>
    </row>
    <row r="6674" spans="2:25">
      <c r="B6674" s="7"/>
      <c r="C6674" s="8"/>
      <c r="W6674" s="12"/>
      <c r="Y6674" s="12"/>
    </row>
    <row r="6675" spans="2:25">
      <c r="B6675" s="7"/>
      <c r="C6675" s="8"/>
      <c r="W6675" s="12"/>
      <c r="Y6675" s="12"/>
    </row>
    <row r="6676" spans="2:25">
      <c r="B6676" s="7"/>
      <c r="C6676" s="8"/>
      <c r="W6676" s="12"/>
      <c r="Y6676" s="12"/>
    </row>
    <row r="6677" spans="2:25">
      <c r="B6677" s="7"/>
      <c r="C6677" s="8"/>
      <c r="W6677" s="12"/>
      <c r="Y6677" s="12"/>
    </row>
    <row r="6678" spans="2:25">
      <c r="B6678" s="7"/>
      <c r="C6678" s="8"/>
      <c r="W6678" s="12"/>
      <c r="Y6678" s="12"/>
    </row>
    <row r="6679" spans="2:25">
      <c r="B6679" s="7"/>
      <c r="C6679" s="8"/>
      <c r="W6679" s="12"/>
      <c r="Y6679" s="12"/>
    </row>
    <row r="6680" spans="2:25">
      <c r="B6680" s="7"/>
      <c r="C6680" s="8"/>
      <c r="W6680" s="12"/>
      <c r="Y6680" s="12"/>
    </row>
    <row r="6681" spans="2:25">
      <c r="B6681" s="7"/>
      <c r="C6681" s="8"/>
      <c r="W6681" s="12"/>
      <c r="Y6681" s="12"/>
    </row>
    <row r="6682" spans="2:25">
      <c r="B6682" s="7"/>
      <c r="C6682" s="8"/>
      <c r="W6682" s="12"/>
      <c r="Y6682" s="12"/>
    </row>
    <row r="6683" spans="2:25">
      <c r="B6683" s="7"/>
      <c r="C6683" s="8"/>
      <c r="W6683" s="12"/>
      <c r="Y6683" s="12"/>
    </row>
    <row r="6684" spans="2:25">
      <c r="B6684" s="7"/>
      <c r="C6684" s="8"/>
      <c r="W6684" s="12"/>
      <c r="Y6684" s="12"/>
    </row>
    <row r="6685" spans="2:25">
      <c r="B6685" s="7"/>
      <c r="C6685" s="8"/>
      <c r="W6685" s="12"/>
      <c r="Y6685" s="12"/>
    </row>
    <row r="6686" spans="2:25">
      <c r="B6686" s="7"/>
      <c r="C6686" s="8"/>
      <c r="W6686" s="12"/>
      <c r="Y6686" s="12"/>
    </row>
    <row r="6687" spans="2:25">
      <c r="B6687" s="7"/>
      <c r="C6687" s="8"/>
      <c r="W6687" s="12"/>
      <c r="Y6687" s="12"/>
    </row>
    <row r="6688" spans="2:25">
      <c r="B6688" s="7"/>
      <c r="C6688" s="8"/>
      <c r="W6688" s="12"/>
      <c r="Y6688" s="12"/>
    </row>
    <row r="6689" spans="2:25">
      <c r="B6689" s="7"/>
      <c r="C6689" s="8"/>
      <c r="W6689" s="12"/>
      <c r="Y6689" s="12"/>
    </row>
    <row r="6690" spans="2:25">
      <c r="B6690" s="7"/>
      <c r="C6690" s="8"/>
      <c r="W6690" s="12"/>
      <c r="Y6690" s="12"/>
    </row>
    <row r="6691" spans="2:25">
      <c r="B6691" s="7"/>
      <c r="C6691" s="8"/>
      <c r="W6691" s="12"/>
      <c r="Y6691" s="12"/>
    </row>
    <row r="6692" spans="2:25">
      <c r="B6692" s="7"/>
      <c r="C6692" s="8"/>
      <c r="W6692" s="12"/>
      <c r="Y6692" s="12"/>
    </row>
    <row r="6693" spans="2:25">
      <c r="B6693" s="7"/>
      <c r="C6693" s="8"/>
      <c r="W6693" s="12"/>
      <c r="Y6693" s="12"/>
    </row>
    <row r="6694" spans="2:25">
      <c r="B6694" s="7"/>
      <c r="C6694" s="8"/>
      <c r="W6694" s="12"/>
      <c r="Y6694" s="12"/>
    </row>
    <row r="6695" spans="2:25">
      <c r="B6695" s="7"/>
      <c r="C6695" s="8"/>
      <c r="W6695" s="12"/>
      <c r="Y6695" s="12"/>
    </row>
    <row r="6696" spans="2:25">
      <c r="B6696" s="7"/>
      <c r="C6696" s="8"/>
      <c r="W6696" s="12"/>
      <c r="Y6696" s="12"/>
    </row>
    <row r="6697" spans="2:25">
      <c r="B6697" s="7"/>
      <c r="C6697" s="8"/>
      <c r="W6697" s="12"/>
      <c r="Y6697" s="12"/>
    </row>
    <row r="6698" spans="2:25">
      <c r="B6698" s="7"/>
      <c r="C6698" s="8"/>
      <c r="W6698" s="12"/>
      <c r="Y6698" s="12"/>
    </row>
    <row r="6699" spans="2:25">
      <c r="B6699" s="7"/>
      <c r="C6699" s="8"/>
      <c r="W6699" s="12"/>
      <c r="Y6699" s="12"/>
    </row>
    <row r="6700" spans="2:25">
      <c r="B6700" s="7"/>
      <c r="C6700" s="8"/>
      <c r="W6700" s="12"/>
      <c r="Y6700" s="12"/>
    </row>
    <row r="6701" spans="2:25">
      <c r="B6701" s="7"/>
      <c r="C6701" s="8"/>
      <c r="W6701" s="12"/>
      <c r="Y6701" s="12"/>
    </row>
    <row r="6702" spans="2:25">
      <c r="B6702" s="7"/>
      <c r="C6702" s="8"/>
      <c r="W6702" s="12"/>
      <c r="Y6702" s="12"/>
    </row>
    <row r="6703" spans="2:25">
      <c r="B6703" s="7"/>
      <c r="C6703" s="8"/>
      <c r="W6703" s="12"/>
      <c r="Y6703" s="12"/>
    </row>
    <row r="6704" spans="2:25">
      <c r="B6704" s="7"/>
      <c r="C6704" s="8"/>
      <c r="W6704" s="12"/>
      <c r="Y6704" s="12"/>
    </row>
    <row r="6705" spans="2:25">
      <c r="B6705" s="7"/>
      <c r="C6705" s="8"/>
      <c r="W6705" s="12"/>
      <c r="Y6705" s="12"/>
    </row>
    <row r="6706" spans="2:25">
      <c r="B6706" s="7"/>
      <c r="C6706" s="8"/>
      <c r="W6706" s="12"/>
      <c r="Y6706" s="12"/>
    </row>
    <row r="6707" spans="2:25">
      <c r="B6707" s="7"/>
      <c r="C6707" s="8"/>
      <c r="W6707" s="12"/>
      <c r="Y6707" s="12"/>
    </row>
    <row r="6708" spans="2:25">
      <c r="B6708" s="7"/>
      <c r="C6708" s="8"/>
      <c r="W6708" s="12"/>
      <c r="Y6708" s="12"/>
    </row>
    <row r="6709" spans="2:25">
      <c r="B6709" s="7"/>
      <c r="C6709" s="8"/>
      <c r="W6709" s="12"/>
      <c r="Y6709" s="12"/>
    </row>
    <row r="6710" spans="2:25">
      <c r="B6710" s="7"/>
      <c r="C6710" s="8"/>
      <c r="W6710" s="12"/>
      <c r="Y6710" s="12"/>
    </row>
    <row r="6711" spans="2:25">
      <c r="B6711" s="7"/>
      <c r="C6711" s="8"/>
      <c r="W6711" s="12"/>
      <c r="Y6711" s="12"/>
    </row>
    <row r="6712" spans="2:25">
      <c r="B6712" s="7"/>
      <c r="C6712" s="8"/>
      <c r="W6712" s="12"/>
      <c r="Y6712" s="12"/>
    </row>
    <row r="6713" spans="2:25">
      <c r="B6713" s="7"/>
      <c r="C6713" s="8"/>
      <c r="W6713" s="12"/>
      <c r="Y6713" s="12"/>
    </row>
    <row r="6714" spans="2:25">
      <c r="B6714" s="7"/>
      <c r="C6714" s="8"/>
      <c r="W6714" s="12"/>
      <c r="Y6714" s="12"/>
    </row>
    <row r="6715" spans="2:25">
      <c r="B6715" s="7"/>
      <c r="C6715" s="8"/>
      <c r="W6715" s="12"/>
      <c r="Y6715" s="12"/>
    </row>
    <row r="6716" spans="2:25">
      <c r="B6716" s="7"/>
      <c r="C6716" s="8"/>
      <c r="W6716" s="12"/>
      <c r="Y6716" s="12"/>
    </row>
    <row r="6717" spans="2:25">
      <c r="B6717" s="7"/>
      <c r="C6717" s="8"/>
      <c r="W6717" s="12"/>
      <c r="Y6717" s="12"/>
    </row>
    <row r="6718" spans="2:25">
      <c r="B6718" s="7"/>
      <c r="C6718" s="8"/>
      <c r="W6718" s="12"/>
      <c r="Y6718" s="12"/>
    </row>
    <row r="6719" spans="2:25">
      <c r="B6719" s="7"/>
      <c r="C6719" s="8"/>
      <c r="W6719" s="12"/>
      <c r="Y6719" s="12"/>
    </row>
    <row r="6720" spans="2:25">
      <c r="B6720" s="7"/>
      <c r="C6720" s="8"/>
      <c r="W6720" s="12"/>
      <c r="Y6720" s="12"/>
    </row>
    <row r="6721" spans="2:25">
      <c r="B6721" s="7"/>
      <c r="C6721" s="8"/>
      <c r="W6721" s="12"/>
      <c r="Y6721" s="12"/>
    </row>
    <row r="6722" spans="2:25">
      <c r="B6722" s="7"/>
      <c r="C6722" s="8"/>
      <c r="W6722" s="12"/>
      <c r="Y6722" s="12"/>
    </row>
    <row r="6723" spans="2:25">
      <c r="B6723" s="7"/>
      <c r="C6723" s="8"/>
      <c r="W6723" s="12"/>
      <c r="Y6723" s="12"/>
    </row>
    <row r="6724" spans="2:25">
      <c r="B6724" s="7"/>
      <c r="C6724" s="8"/>
      <c r="W6724" s="12"/>
      <c r="Y6724" s="12"/>
    </row>
    <row r="6725" spans="2:25">
      <c r="B6725" s="7"/>
      <c r="C6725" s="8"/>
      <c r="W6725" s="12"/>
      <c r="Y6725" s="12"/>
    </row>
    <row r="6726" spans="2:25">
      <c r="B6726" s="7"/>
      <c r="C6726" s="8"/>
      <c r="W6726" s="12"/>
      <c r="Y6726" s="12"/>
    </row>
    <row r="6727" spans="2:25">
      <c r="B6727" s="7"/>
      <c r="C6727" s="8"/>
      <c r="W6727" s="12"/>
      <c r="Y6727" s="12"/>
    </row>
    <row r="6728" spans="2:25">
      <c r="B6728" s="7"/>
      <c r="C6728" s="8"/>
      <c r="W6728" s="12"/>
      <c r="Y6728" s="12"/>
    </row>
    <row r="6729" spans="2:25">
      <c r="B6729" s="7"/>
      <c r="C6729" s="8"/>
      <c r="W6729" s="12"/>
      <c r="Y6729" s="12"/>
    </row>
    <row r="6730" spans="2:25">
      <c r="B6730" s="7"/>
      <c r="C6730" s="8"/>
      <c r="W6730" s="12"/>
      <c r="Y6730" s="12"/>
    </row>
    <row r="6731" spans="2:25">
      <c r="B6731" s="7"/>
      <c r="C6731" s="8"/>
      <c r="W6731" s="12"/>
      <c r="Y6731" s="12"/>
    </row>
    <row r="6732" spans="2:25">
      <c r="B6732" s="7"/>
      <c r="C6732" s="8"/>
      <c r="W6732" s="12"/>
      <c r="Y6732" s="12"/>
    </row>
    <row r="6733" spans="2:25">
      <c r="B6733" s="7"/>
      <c r="C6733" s="8"/>
      <c r="W6733" s="12"/>
      <c r="Y6733" s="12"/>
    </row>
    <row r="6734" spans="2:25">
      <c r="B6734" s="7"/>
      <c r="C6734" s="8"/>
      <c r="W6734" s="12"/>
      <c r="Y6734" s="12"/>
    </row>
    <row r="6735" spans="2:25">
      <c r="B6735" s="7"/>
      <c r="C6735" s="8"/>
      <c r="W6735" s="12"/>
      <c r="Y6735" s="12"/>
    </row>
    <row r="6736" spans="2:25">
      <c r="B6736" s="7"/>
      <c r="C6736" s="8"/>
      <c r="W6736" s="12"/>
      <c r="Y6736" s="12"/>
    </row>
    <row r="6737" spans="2:25">
      <c r="B6737" s="7"/>
      <c r="C6737" s="8"/>
      <c r="W6737" s="12"/>
      <c r="Y6737" s="12"/>
    </row>
    <row r="6738" spans="2:25">
      <c r="B6738" s="7"/>
      <c r="C6738" s="8"/>
      <c r="W6738" s="12"/>
      <c r="Y6738" s="12"/>
    </row>
    <row r="6739" spans="2:25">
      <c r="B6739" s="7"/>
      <c r="C6739" s="8"/>
      <c r="W6739" s="12"/>
      <c r="Y6739" s="12"/>
    </row>
    <row r="6740" spans="2:25">
      <c r="B6740" s="7"/>
      <c r="C6740" s="8"/>
      <c r="W6740" s="12"/>
      <c r="Y6740" s="12"/>
    </row>
    <row r="6741" spans="2:25">
      <c r="B6741" s="7"/>
      <c r="C6741" s="8"/>
      <c r="W6741" s="12"/>
      <c r="Y6741" s="12"/>
    </row>
    <row r="6742" spans="2:25">
      <c r="B6742" s="7"/>
      <c r="C6742" s="8"/>
      <c r="W6742" s="12"/>
      <c r="Y6742" s="12"/>
    </row>
    <row r="6743" spans="2:25">
      <c r="B6743" s="7"/>
      <c r="C6743" s="8"/>
      <c r="W6743" s="12"/>
      <c r="Y6743" s="12"/>
    </row>
    <row r="6745" spans="2:25">
      <c r="I6745" s="9"/>
      <c r="J6745" s="9"/>
      <c r="K6745" s="9"/>
      <c r="L6745" s="9"/>
      <c r="M6745" s="9"/>
      <c r="N6745" s="9"/>
      <c r="O6745" s="9"/>
      <c r="P6745" s="9"/>
      <c r="Q6745" s="9"/>
      <c r="S6745" s="9"/>
      <c r="T6745" s="9"/>
    </row>
    <row r="6750" spans="2:25">
      <c r="U6750" s="36"/>
    </row>
    <row r="6752" spans="2:25">
      <c r="C6752" s="7"/>
      <c r="Q6752" s="38"/>
      <c r="R6752" s="7"/>
    </row>
    <row r="6753" spans="3:18">
      <c r="C6753" s="7"/>
      <c r="R6753" s="7"/>
    </row>
    <row r="6754" spans="3:18">
      <c r="C6754" s="7"/>
      <c r="R6754" s="7"/>
    </row>
    <row r="6755" spans="3:18">
      <c r="C6755" s="7"/>
      <c r="R6755" s="7"/>
    </row>
    <row r="6756" spans="3:18">
      <c r="C6756" s="7"/>
      <c r="R6756" s="7"/>
    </row>
    <row r="6757" spans="3:18">
      <c r="C6757" s="7"/>
      <c r="R6757" s="7"/>
    </row>
    <row r="6758" spans="3:18">
      <c r="C6758" s="7"/>
      <c r="R6758" s="7"/>
    </row>
    <row r="6762" spans="3:18">
      <c r="C6762" s="7"/>
      <c r="Q6762" s="38"/>
      <c r="R6762" s="7"/>
    </row>
    <row r="6763" spans="3:18">
      <c r="C6763" s="7"/>
      <c r="R6763" s="7"/>
    </row>
    <row r="6764" spans="3:18">
      <c r="C6764" s="7"/>
      <c r="R6764" s="7"/>
    </row>
    <row r="6765" spans="3:18">
      <c r="C6765" s="7"/>
      <c r="R6765" s="7"/>
    </row>
    <row r="6766" spans="3:18">
      <c r="C6766" s="7"/>
      <c r="R6766" s="7"/>
    </row>
    <row r="6767" spans="3:18">
      <c r="C6767" s="7"/>
      <c r="R6767" s="7"/>
    </row>
    <row r="6768" spans="3:18">
      <c r="C6768" s="7"/>
      <c r="R6768" s="7"/>
    </row>
    <row r="6769" spans="3:18">
      <c r="C6769" s="7"/>
      <c r="R6769" s="7"/>
    </row>
    <row r="6770" spans="3:18">
      <c r="C6770" s="7"/>
      <c r="R6770" s="7"/>
    </row>
    <row r="6771" spans="3:18">
      <c r="R6771" s="2"/>
    </row>
    <row r="6772" spans="3:18">
      <c r="C6772" s="8"/>
      <c r="Q6772" s="38"/>
      <c r="R6772" s="8"/>
    </row>
    <row r="6773" spans="3:18">
      <c r="C6773" s="8"/>
      <c r="R6773" s="8"/>
    </row>
    <row r="6774" spans="3:18">
      <c r="C6774" s="8"/>
      <c r="R6774" s="8"/>
    </row>
    <row r="6775" spans="3:18">
      <c r="C6775" s="8"/>
      <c r="R6775" s="8"/>
    </row>
    <row r="6776" spans="3:18">
      <c r="C6776" s="8"/>
      <c r="R6776" s="8"/>
    </row>
    <row r="6777" spans="3:18">
      <c r="C6777" s="8"/>
      <c r="R6777" s="8"/>
    </row>
    <row r="6778" spans="3:18">
      <c r="C6778" s="8"/>
      <c r="R6778" s="8"/>
    </row>
  </sheetData>
  <autoFilter ref="A2:AP6180">
    <filterColumn colId="1"/>
    <filterColumn colId="4"/>
  </autoFilter>
  <phoneticPr fontId="0" type="noConversion"/>
  <pageMargins left="0.75" right="0.75" top="1" bottom="1" header="0.5" footer="0.5"/>
  <pageSetup orientation="portrait" horizontalDpi="300" verticalDpi="3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AB3691"/>
  <sheetViews>
    <sheetView zoomScale="55" workbookViewId="0">
      <pane xSplit="1" ySplit="3" topLeftCell="J4" activePane="bottomRight" state="frozen"/>
      <selection activeCell="J3679" sqref="J3679"/>
      <selection pane="topRight" activeCell="J3679" sqref="J3679"/>
      <selection pane="bottomLeft" activeCell="J3679" sqref="J3679"/>
      <selection pane="bottomRight" activeCell="S22" sqref="S22"/>
    </sheetView>
  </sheetViews>
  <sheetFormatPr defaultRowHeight="20.25"/>
  <cols>
    <col min="1" max="1" width="39.85546875" style="28" bestFit="1" customWidth="1"/>
    <col min="2" max="9" width="15" style="13" bestFit="1" customWidth="1"/>
    <col min="10" max="12" width="15" style="27" bestFit="1" customWidth="1"/>
    <col min="13" max="15" width="15" style="27" customWidth="1"/>
    <col min="16" max="16" width="20.5703125" style="27" customWidth="1"/>
    <col min="17" max="19" width="20.5703125" style="54" customWidth="1"/>
    <col min="20" max="20" width="25.140625" style="27" bestFit="1" customWidth="1"/>
    <col min="21" max="21" width="25.140625" style="27" customWidth="1"/>
    <col min="22" max="23" width="14.7109375" style="27" bestFit="1" customWidth="1"/>
    <col min="24" max="24" width="16.5703125" style="9" bestFit="1" customWidth="1"/>
    <col min="25" max="25" width="12.5703125" style="27" bestFit="1" customWidth="1"/>
    <col min="26" max="26" width="10.85546875" style="27" bestFit="1" customWidth="1"/>
    <col min="27" max="16384" width="9.140625" style="27"/>
  </cols>
  <sheetData>
    <row r="1" spans="1:28">
      <c r="M1" s="11"/>
      <c r="N1" s="11"/>
      <c r="O1" s="11"/>
      <c r="P1" s="13"/>
      <c r="Q1" s="55"/>
      <c r="R1" s="55"/>
      <c r="S1" s="55"/>
      <c r="X1" s="3" t="s">
        <v>106</v>
      </c>
      <c r="Y1" s="3" t="s">
        <v>104</v>
      </c>
    </row>
    <row r="2" spans="1:28">
      <c r="B2" s="6" t="s">
        <v>12</v>
      </c>
      <c r="C2" s="6" t="s">
        <v>12</v>
      </c>
      <c r="D2" s="6" t="s">
        <v>12</v>
      </c>
      <c r="E2" s="6" t="s">
        <v>12</v>
      </c>
      <c r="F2" s="6" t="s">
        <v>12</v>
      </c>
      <c r="G2" s="6" t="s">
        <v>12</v>
      </c>
      <c r="H2" s="6" t="s">
        <v>12</v>
      </c>
      <c r="I2" s="6" t="s">
        <v>12</v>
      </c>
      <c r="J2" s="6" t="s">
        <v>12</v>
      </c>
      <c r="K2" s="6" t="s">
        <v>12</v>
      </c>
      <c r="L2" s="6" t="s">
        <v>12</v>
      </c>
      <c r="M2" s="6" t="s">
        <v>12</v>
      </c>
      <c r="N2" s="6" t="s">
        <v>12</v>
      </c>
      <c r="O2" s="6" t="s">
        <v>12</v>
      </c>
      <c r="P2" s="6" t="s">
        <v>12</v>
      </c>
      <c r="Q2" s="6" t="s">
        <v>12</v>
      </c>
      <c r="R2" s="6" t="s">
        <v>12</v>
      </c>
      <c r="S2" s="6" t="s">
        <v>12</v>
      </c>
      <c r="T2" s="6"/>
      <c r="U2" s="6"/>
      <c r="V2" s="6"/>
      <c r="W2" s="6"/>
      <c r="X2" s="3" t="s">
        <v>104</v>
      </c>
      <c r="Y2" s="6" t="s">
        <v>135</v>
      </c>
      <c r="Z2" s="6"/>
      <c r="AA2" s="6"/>
      <c r="AB2" s="6"/>
    </row>
    <row r="3" spans="1:28">
      <c r="B3" s="6">
        <v>95</v>
      </c>
      <c r="C3" s="6">
        <v>96</v>
      </c>
      <c r="D3" s="6">
        <v>97</v>
      </c>
      <c r="E3" s="6">
        <v>98</v>
      </c>
      <c r="F3" s="6">
        <v>99</v>
      </c>
      <c r="G3" s="29" t="s">
        <v>54</v>
      </c>
      <c r="H3" s="29" t="s">
        <v>55</v>
      </c>
      <c r="I3" s="29" t="s">
        <v>56</v>
      </c>
      <c r="J3" s="29" t="s">
        <v>90</v>
      </c>
      <c r="K3" s="29" t="s">
        <v>91</v>
      </c>
      <c r="L3" s="29" t="s">
        <v>99</v>
      </c>
      <c r="M3" s="29" t="s">
        <v>103</v>
      </c>
      <c r="N3" s="29" t="s">
        <v>113</v>
      </c>
      <c r="O3" s="29" t="s">
        <v>133</v>
      </c>
      <c r="P3" s="29" t="s">
        <v>139</v>
      </c>
      <c r="Q3" s="65" t="s">
        <v>143</v>
      </c>
      <c r="R3" s="65">
        <v>11</v>
      </c>
      <c r="S3" s="65">
        <v>12</v>
      </c>
      <c r="T3" s="6" t="s">
        <v>136</v>
      </c>
      <c r="U3" s="6" t="s">
        <v>138</v>
      </c>
      <c r="V3" s="6" t="s">
        <v>15</v>
      </c>
      <c r="W3" s="6" t="s">
        <v>16</v>
      </c>
      <c r="X3" s="3" t="s">
        <v>105</v>
      </c>
      <c r="Y3" s="6" t="s">
        <v>15</v>
      </c>
      <c r="Z3" s="29"/>
      <c r="AA3" s="29"/>
      <c r="AB3" s="29"/>
    </row>
    <row r="4" spans="1:28">
      <c r="A4" s="28" t="s">
        <v>36</v>
      </c>
      <c r="B4" s="51">
        <f>MIN('DAILY DATA'!$S$3:$S$33)</f>
        <v>30612.536</v>
      </c>
      <c r="C4" s="9">
        <f>MIN('DAILY DATA'!$S$368:$S$398)</f>
        <v>48042.516999999993</v>
      </c>
      <c r="D4" s="9">
        <f>MIN('DAILY DATA'!$S$734:$S$764)</f>
        <v>36950.110999999997</v>
      </c>
      <c r="E4" s="9">
        <f>MIN('DAILY DATA'!$S$1099:$S$1129)</f>
        <v>37005.091999999997</v>
      </c>
      <c r="F4" s="9">
        <f>MIN('DAILY DATA'!$S$1464:$S$1494)</f>
        <v>36366.148000000001</v>
      </c>
      <c r="G4" s="9">
        <f>MIN('DAILY DATA'!$S$1829:$S$1859)</f>
        <v>44003</v>
      </c>
      <c r="H4" s="21">
        <f>MIN('DAILY DATA'!$S$2195:$S$2225)</f>
        <v>59384</v>
      </c>
      <c r="I4" s="9">
        <f>MIN('DAILY DATA'!$S$2560:$S$2590)</f>
        <v>39223</v>
      </c>
      <c r="J4" s="11">
        <f>MIN('DAILY DATA'!$S$2925:$S$2955)</f>
        <v>51997</v>
      </c>
      <c r="K4" s="11">
        <f>MIN('DAILY DATA'!$S$3290:$S$3320)</f>
        <v>35275</v>
      </c>
      <c r="L4" s="11">
        <f>MIN('DAILY DATA'!$S$3656:$S$3686)</f>
        <v>36667</v>
      </c>
      <c r="M4" s="11">
        <f>MIN('DAILY DATA'!$S$4021:$S$4051)</f>
        <v>43699</v>
      </c>
      <c r="N4" s="11">
        <f>MIN('DAILY DATA'!$S$4386:$S$4416)</f>
        <v>33978</v>
      </c>
      <c r="O4" s="11">
        <f>MIN('DAILY DATA'!$S$4751:$S$4781)</f>
        <v>40237</v>
      </c>
      <c r="P4" s="11">
        <f>MIN('DAILY DATA'!$S$5117:$S$5147)</f>
        <v>67955.600000000006</v>
      </c>
      <c r="Q4" s="25">
        <f>MIN('DAILY DATA'!$S$5482:$S$5512)</f>
        <v>56671.7</v>
      </c>
      <c r="R4" s="25">
        <f>MIN('DAILY DATA'!$S$5847:$S$5877)</f>
        <v>47420.1</v>
      </c>
      <c r="S4" s="25">
        <f>MIN('DAILY DATA'!$S$6212:$S$6242)</f>
        <v>42253.500000000007</v>
      </c>
      <c r="T4" s="11">
        <f>AVERAGE(B4,N4,K4)</f>
        <v>33288.511999999995</v>
      </c>
      <c r="U4" s="11">
        <f>AVERAGE(Q4:S4)</f>
        <v>48781.766666666663</v>
      </c>
      <c r="V4" s="33">
        <f t="shared" ref="V4:V9" si="0">MIN(B4:S4)</f>
        <v>30612.536</v>
      </c>
      <c r="W4" s="11">
        <f t="shared" ref="W4:W9" si="1">MAX(B4:S4)</f>
        <v>67955.600000000006</v>
      </c>
      <c r="X4" s="9">
        <v>35000</v>
      </c>
      <c r="Y4" s="11">
        <f>X4-V4</f>
        <v>4387.4639999999999</v>
      </c>
      <c r="Z4" s="11"/>
      <c r="AA4" s="11"/>
      <c r="AB4" s="11"/>
    </row>
    <row r="5" spans="1:28">
      <c r="A5" s="28" t="s">
        <v>37</v>
      </c>
      <c r="B5" s="9">
        <f>AVERAGE('DAILY DATA'!$S$3:$S$33)</f>
        <v>90993.83435483872</v>
      </c>
      <c r="C5" s="9">
        <f>AVERAGE('DAILY DATA'!$S$368:$S$398)</f>
        <v>95252.873387096784</v>
      </c>
      <c r="D5" s="9">
        <f>AVERAGE('DAILY DATA'!$S$734:$S$764)</f>
        <v>100938.38938709679</v>
      </c>
      <c r="E5" s="9">
        <f>AVERAGE('DAILY DATA'!$S$1099:$S$1129)</f>
        <v>89455.500387096763</v>
      </c>
      <c r="F5" s="9">
        <f>AVERAGE('DAILY DATA'!$S$1464:$S$1494)</f>
        <v>94731.593064516128</v>
      </c>
      <c r="G5" s="9">
        <f>AVERAGE('DAILY DATA'!$S$1829:$S$1859)</f>
        <v>111786.83870967742</v>
      </c>
      <c r="H5" s="9">
        <f>AVERAGE('DAILY DATA'!$S$2195:$S$2225)</f>
        <v>105394.77419354839</v>
      </c>
      <c r="I5" s="9">
        <f>AVERAGE('DAILY DATA'!$S$2560:$S$2590)</f>
        <v>91469.258064516136</v>
      </c>
      <c r="J5" s="11">
        <f>AVERAGE('DAILY DATA'!$S$2925:$S$2955)</f>
        <v>120085.06451612903</v>
      </c>
      <c r="K5" s="11">
        <f>AVERAGE('DAILY DATA'!$S$3290:$S$3320)</f>
        <v>115766.25806451614</v>
      </c>
      <c r="L5" s="11">
        <f>AVERAGE('DAILY DATA'!$S$3656:$S$3686)</f>
        <v>105186.80645161291</v>
      </c>
      <c r="M5" s="11">
        <f>AVERAGE('DAILY DATA'!$S$4021:$S$4051)</f>
        <v>80971.806451612909</v>
      </c>
      <c r="N5" s="11">
        <f>AVERAGE('DAILY DATA'!$S$4386:$S$4416)</f>
        <v>90201.451612903227</v>
      </c>
      <c r="O5" s="11">
        <f>AVERAGE('DAILY DATA'!$S$4751:$S$4781)</f>
        <v>101541.3870967742</v>
      </c>
      <c r="P5" s="11">
        <f>AVERAGE('DAILY DATA'!$S$5117:$S$5147)</f>
        <v>111305.10645161293</v>
      </c>
      <c r="Q5" s="25">
        <f>AVERAGE('DAILY DATA'!$S$5482:$S$5512)</f>
        <v>107738.42258064514</v>
      </c>
      <c r="R5" s="25">
        <f>AVERAGE('DAILY DATA'!$S$5847:$S$5877)</f>
        <v>110409.56451612907</v>
      </c>
      <c r="S5" s="25">
        <f>AVERAGE('DAILY DATA'!$S$6212:$S$6242)</f>
        <v>82472.625806451615</v>
      </c>
      <c r="T5" s="11"/>
      <c r="U5" s="11"/>
      <c r="V5" s="11">
        <f t="shared" si="0"/>
        <v>80971.806451612909</v>
      </c>
      <c r="W5" s="11">
        <f t="shared" si="1"/>
        <v>120085.06451612903</v>
      </c>
      <c r="Y5" s="11"/>
      <c r="Z5" s="11"/>
      <c r="AA5" s="11"/>
    </row>
    <row r="6" spans="1:28">
      <c r="A6" s="28" t="s">
        <v>38</v>
      </c>
      <c r="B6" s="9">
        <f>MAX('DAILY DATA'!$S$3:$S$33)</f>
        <v>126876.573</v>
      </c>
      <c r="C6" s="9">
        <f>MAX('DAILY DATA'!$S$368:$S$398)</f>
        <v>125331.67399999998</v>
      </c>
      <c r="D6" s="9">
        <f>MAX('DAILY DATA'!$S$734:$S$764)</f>
        <v>146133.56</v>
      </c>
      <c r="E6" s="9">
        <f>MAX('DAILY DATA'!$S$1099:$S$1129)</f>
        <v>121483.46799999999</v>
      </c>
      <c r="F6" s="9">
        <f>MAX('DAILY DATA'!$S$1464:$S$1494)</f>
        <v>149006.83299999998</v>
      </c>
      <c r="G6" s="9">
        <f>MAX('DAILY DATA'!$S$1829:$S$1859)</f>
        <v>158240</v>
      </c>
      <c r="H6" s="9">
        <f>MAX('DAILY DATA'!$S$2195:$S$2225)</f>
        <v>140189</v>
      </c>
      <c r="I6" s="9">
        <f>MAX('DAILY DATA'!$S$2560:$S$2590)</f>
        <v>133754</v>
      </c>
      <c r="J6" s="11">
        <f>MAX('DAILY DATA'!$S$2925:$S$2955)</f>
        <v>170969</v>
      </c>
      <c r="K6" s="11">
        <f>MAX('DAILY DATA'!$S$3290:$S$3320)</f>
        <v>161179</v>
      </c>
      <c r="L6" s="25">
        <f>MAX('DAILY DATA'!$S$3656:$S$3686)</f>
        <v>170707</v>
      </c>
      <c r="M6" s="11">
        <f>MAX('DAILY DATA'!$S$4021:$S$4051)</f>
        <v>113490</v>
      </c>
      <c r="N6" s="11">
        <f>MAX('DAILY DATA'!$S$4386:$S$4416)</f>
        <v>136778</v>
      </c>
      <c r="O6" s="25">
        <f>MAX('DAILY DATA'!$S$4751:$S$4781)</f>
        <v>153622</v>
      </c>
      <c r="P6" s="34">
        <f>MAX('DAILY DATA'!$S$5117:$S$5147)</f>
        <v>171524.7</v>
      </c>
      <c r="Q6" s="25">
        <f>MAX('DAILY DATA'!$S$5482:$S$5512)</f>
        <v>156467</v>
      </c>
      <c r="R6" s="25">
        <f>MAX('DAILY DATA'!$S$5847:$S$5877)</f>
        <v>148347.9</v>
      </c>
      <c r="S6" s="25">
        <f>MAX('DAILY DATA'!$S$6212:$S$6242)</f>
        <v>137485.20000000001</v>
      </c>
      <c r="T6" s="11"/>
      <c r="U6" s="11"/>
      <c r="V6" s="11">
        <f t="shared" si="0"/>
        <v>113490</v>
      </c>
      <c r="W6" s="34">
        <f t="shared" si="1"/>
        <v>171524.7</v>
      </c>
      <c r="Y6" s="11"/>
      <c r="Z6" s="11"/>
      <c r="AA6" s="11"/>
    </row>
    <row r="7" spans="1:28">
      <c r="A7" s="28" t="s">
        <v>39</v>
      </c>
      <c r="B7" s="9">
        <f>MIN('DAILY DATA'!$S$34:$S$61)</f>
        <v>56318.148000000001</v>
      </c>
      <c r="C7" s="9">
        <f>MIN('DAILY DATA'!$S$399:$S$427)</f>
        <v>47597.5</v>
      </c>
      <c r="D7" s="9">
        <f>MIN('DAILY DATA'!$S$765:$S$792)</f>
        <v>41877.939999999995</v>
      </c>
      <c r="E7" s="9">
        <f>MIN('DAILY DATA'!$S$1130:$S$1157)</f>
        <v>45028.063999999998</v>
      </c>
      <c r="F7" s="9">
        <f>MIN('DAILY DATA'!$S$1495:$S$1522)</f>
        <v>55342.704999999994</v>
      </c>
      <c r="G7" s="9">
        <f>MIN('DAILY DATA'!$S$1860:$S$1888)</f>
        <v>42648</v>
      </c>
      <c r="H7" s="21">
        <f>MIN('DAILY DATA'!$S$2226:$S$2253)</f>
        <v>40052</v>
      </c>
      <c r="I7" s="9">
        <f>MIN('DAILY DATA'!$S$2591:$S$2618)</f>
        <v>51474</v>
      </c>
      <c r="J7" s="11">
        <f>MIN('DAILY DATA'!$S$2956:$S$2983)</f>
        <v>79109</v>
      </c>
      <c r="K7" s="11">
        <f>MIN('DAILY DATA'!$S$3321:$S$3349)</f>
        <v>52686</v>
      </c>
      <c r="L7" s="11">
        <f>MIN('DAILY DATA'!$S$3687:$S$3714)</f>
        <v>56053</v>
      </c>
      <c r="M7" s="11">
        <f>MIN('DAILY DATA'!$S$4052:$S$4079)</f>
        <v>48427</v>
      </c>
      <c r="N7" s="11">
        <f>MIN('DAILY DATA'!$S$4417:$S$4444)</f>
        <v>60507</v>
      </c>
      <c r="O7" s="25">
        <f>MIN('DAILY DATA'!$S$4782:$S$4810)</f>
        <v>39154</v>
      </c>
      <c r="P7" s="11">
        <f>MIN('DAILY DATA'!$S$5148:$S$5175)</f>
        <v>40117.699999999997</v>
      </c>
      <c r="Q7" s="25">
        <f>MIN('DAILY DATA'!$S$5513:$S$5540)</f>
        <v>76132</v>
      </c>
      <c r="R7" s="25">
        <f>MIN('DAILY DATA'!$S$5878:$S$5905)</f>
        <v>35266.900000000009</v>
      </c>
      <c r="S7" s="93">
        <f>MIN('DAILY DATA'!$S$6243:$S$6271)</f>
        <v>35248.9</v>
      </c>
      <c r="T7" s="11">
        <f>AVERAGE(O7,H7,R7)</f>
        <v>38157.633333333339</v>
      </c>
      <c r="U7" s="11">
        <f>AVERAGE(Q7:S7)</f>
        <v>48882.600000000006</v>
      </c>
      <c r="V7" s="33">
        <f t="shared" si="0"/>
        <v>35248.9</v>
      </c>
      <c r="W7" s="11">
        <f t="shared" si="1"/>
        <v>79109</v>
      </c>
      <c r="X7" s="9">
        <v>35000</v>
      </c>
      <c r="Y7" s="11">
        <f>X7-V7</f>
        <v>-248.90000000000146</v>
      </c>
      <c r="Z7" s="11"/>
      <c r="AA7" s="11"/>
    </row>
    <row r="8" spans="1:28">
      <c r="A8" s="28" t="s">
        <v>40</v>
      </c>
      <c r="B8" s="9">
        <f>AVERAGE('DAILY DATA'!$S$34:$S$61)</f>
        <v>92294.938000000009</v>
      </c>
      <c r="C8" s="9">
        <f>AVERAGE('DAILY DATA'!$S$399:$S$427)</f>
        <v>90971.91889655171</v>
      </c>
      <c r="D8" s="9">
        <f>AVERAGE('DAILY DATA'!$S$765:$S$792)</f>
        <v>87856.01278571428</v>
      </c>
      <c r="E8" s="9">
        <f>AVERAGE('DAILY DATA'!$S$1130:$S$1157)</f>
        <v>88316.604714285699</v>
      </c>
      <c r="F8" s="9">
        <f>AVERAGE('DAILY DATA'!$S$1495:$S$1522)</f>
        <v>92762.686642857137</v>
      </c>
      <c r="G8" s="9">
        <f>AVERAGE('DAILY DATA'!$S$1860:$S$1888)</f>
        <v>95243.551724137928</v>
      </c>
      <c r="H8" s="9">
        <f>AVERAGE('DAILY DATA'!$S$2226:$S$2253)</f>
        <v>87461.25</v>
      </c>
      <c r="I8" s="9">
        <f>AVERAGE('DAILY DATA'!$S$2591:$S$2618)</f>
        <v>88986.428571428565</v>
      </c>
      <c r="J8" s="11">
        <f>AVERAGE('DAILY DATA'!$S$2956:$S$2983)</f>
        <v>114716.60714285714</v>
      </c>
      <c r="K8" s="11">
        <f>AVERAGE('DAILY DATA'!$S$3321:$S$3349)</f>
        <v>102038.41379310345</v>
      </c>
      <c r="L8" s="11">
        <f>AVERAGE('DAILY DATA'!$S$3687:$S$3714)</f>
        <v>97365.46428571429</v>
      </c>
      <c r="M8" s="11">
        <f>AVERAGE('DAILY DATA'!$S$4052:$S$4079)</f>
        <v>94132.607142857145</v>
      </c>
      <c r="N8" s="11">
        <f>AVERAGE('DAILY DATA'!$S$4417:$S$4444)</f>
        <v>113962.96428571429</v>
      </c>
      <c r="O8" s="11">
        <f>AVERAGE('DAILY DATA'!$S$4782:$S$4810)</f>
        <v>89471.034482758623</v>
      </c>
      <c r="P8" s="11">
        <f>AVERAGE('DAILY DATA'!$S$5148:$S$5175)</f>
        <v>88676.960714285698</v>
      </c>
      <c r="Q8" s="25">
        <f>AVERAGE('DAILY DATA'!$S$5513:$S$5540)</f>
        <v>110032.04642857144</v>
      </c>
      <c r="R8" s="25">
        <f>AVERAGE('DAILY DATA'!$S$5878:$S$5905)</f>
        <v>77653.75</v>
      </c>
      <c r="S8" s="25">
        <f>AVERAGE('DAILY DATA'!$S$6243:$S$6271)</f>
        <v>75126.465517241362</v>
      </c>
      <c r="T8" s="11"/>
      <c r="U8" s="11"/>
      <c r="V8" s="11">
        <f t="shared" si="0"/>
        <v>75126.465517241362</v>
      </c>
      <c r="W8" s="11">
        <f t="shared" si="1"/>
        <v>114716.60714285714</v>
      </c>
      <c r="Y8" s="11"/>
      <c r="Z8" s="11"/>
      <c r="AA8" s="11"/>
    </row>
    <row r="9" spans="1:28">
      <c r="A9" s="28" t="s">
        <v>41</v>
      </c>
      <c r="B9" s="9">
        <f>MAX('DAILY DATA'!$S$34:$S$61)</f>
        <v>132996.06599999999</v>
      </c>
      <c r="C9" s="9">
        <f>MAX('DAILY DATA'!$S$399:$S$427)</f>
        <v>144635.27599999998</v>
      </c>
      <c r="D9" s="9">
        <f>MAX('DAILY DATA'!$S$765:$S$792)</f>
        <v>123383.556</v>
      </c>
      <c r="E9" s="9">
        <f>MAX('DAILY DATA'!$S$1130:$S$1157)</f>
        <v>112805.17</v>
      </c>
      <c r="F9" s="9">
        <f>MAX('DAILY DATA'!$S$1495:$S$1522)</f>
        <v>145427.03899999999</v>
      </c>
      <c r="G9" s="9">
        <f>MAX('DAILY DATA'!$S$1860:$S$1888)</f>
        <v>140449</v>
      </c>
      <c r="H9" s="9">
        <f>MAX('DAILY DATA'!$S$2226:$S$2253)</f>
        <v>142563</v>
      </c>
      <c r="I9" s="9">
        <f>MAX('DAILY DATA'!$S$2591:$S$2618)</f>
        <v>130666</v>
      </c>
      <c r="J9" s="11">
        <f>MAX('DAILY DATA'!$S$2956:$S$2983)</f>
        <v>161098</v>
      </c>
      <c r="K9" s="11">
        <f>MAX('DAILY DATA'!$S$3321:$S$3349)</f>
        <v>132707</v>
      </c>
      <c r="L9" s="11">
        <f>MAX('DAILY DATA'!$S$3687:$S$3714)</f>
        <v>128931</v>
      </c>
      <c r="M9" s="11">
        <f>MAX('DAILY DATA'!$S$4052:$S$4079)</f>
        <v>128598</v>
      </c>
      <c r="N9" s="34">
        <f>MAX('DAILY DATA'!$S$4417:$S$4444)</f>
        <v>162832</v>
      </c>
      <c r="O9" s="11">
        <f>MAX('DAILY DATA'!$S$4782:$S$4810)</f>
        <v>126838</v>
      </c>
      <c r="P9" s="11">
        <f>MAX('DAILY DATA'!$S$5148:$S$5175)</f>
        <v>150431.09999999998</v>
      </c>
      <c r="Q9" s="25">
        <f>MAX('DAILY DATA'!$S$5513:$S$5540)</f>
        <v>138270.6</v>
      </c>
      <c r="R9" s="25">
        <f>MAX('DAILY DATA'!$S$5878:$S$5905)</f>
        <v>115546.5</v>
      </c>
      <c r="S9" s="25">
        <f>MAX('DAILY DATA'!$S$6243:$S$6271)</f>
        <v>123052.6</v>
      </c>
      <c r="T9" s="11"/>
      <c r="U9" s="11"/>
      <c r="V9" s="11">
        <f t="shared" si="0"/>
        <v>112805.17</v>
      </c>
      <c r="W9" s="34">
        <f t="shared" si="1"/>
        <v>162832</v>
      </c>
      <c r="Y9" s="11"/>
      <c r="Z9" s="11"/>
      <c r="AA9" s="11"/>
    </row>
    <row r="10" spans="1:28">
      <c r="A10" s="28" t="s">
        <v>42</v>
      </c>
      <c r="B10" s="9">
        <f>MIN('DAILY DATA'!$S$62:$S$92)</f>
        <v>35667.737999999998</v>
      </c>
      <c r="C10" s="9">
        <f>MIN('DAILY DATA'!$S$428:$S$458)</f>
        <v>45547.567999999999</v>
      </c>
      <c r="D10" s="9">
        <f>MIN('DAILY DATA'!$S$793:$S$823)</f>
        <v>30640.53999999999</v>
      </c>
      <c r="E10" s="21">
        <f>MIN('DAILY DATA'!$S$1158:$S$1188)</f>
        <v>28990.501</v>
      </c>
      <c r="F10" s="9">
        <f>MIN('DAILY DATA'!$S$1523:$S$1553)</f>
        <v>45819.39</v>
      </c>
      <c r="G10" s="9">
        <f>MIN('DAILY DATA'!$S$1889:$S$1919)</f>
        <v>32806</v>
      </c>
      <c r="H10" s="9">
        <f>MIN('DAILY DATA'!$S$2254:$S$2284)</f>
        <v>52294</v>
      </c>
      <c r="I10" s="9">
        <f>MIN('DAILY DATA'!$S$2619:$S$2649)</f>
        <v>30060</v>
      </c>
      <c r="J10" s="11">
        <f>MIN('DAILY DATA'!$S$2984:$S$3014)</f>
        <v>32447</v>
      </c>
      <c r="K10" s="11">
        <f>MIN('DAILY DATA'!$S$3350:$S$3380)</f>
        <v>30214</v>
      </c>
      <c r="L10" s="11">
        <f>MIN('DAILY DATA'!$S$3715:$S$3745)</f>
        <v>48105</v>
      </c>
      <c r="M10" s="11">
        <f>MIN('DAILY DATA'!$S$4080:$S$4110)</f>
        <v>29723</v>
      </c>
      <c r="N10" s="11">
        <f>MIN('DAILY DATA'!$S$4445:$S$4475)</f>
        <v>30207</v>
      </c>
      <c r="O10" s="11">
        <f>MIN('DAILY DATA'!$S$4811:$S$4841)</f>
        <v>35774</v>
      </c>
      <c r="P10" s="25">
        <f>MIN('DAILY DATA'!$S$5176:$S$5206)</f>
        <v>27272.2</v>
      </c>
      <c r="Q10" s="25">
        <f>MIN('DAILY DATA'!$S$5541:$S$5571)</f>
        <v>27485.7</v>
      </c>
      <c r="R10" s="25">
        <f>MIN('DAILY DATA'!$S$5906:$S$5936)</f>
        <v>26616.900000000005</v>
      </c>
      <c r="S10" s="93">
        <f>MIN('DAILY DATA'!$S$6272:$S$6302)</f>
        <v>22125.9</v>
      </c>
      <c r="T10" s="11">
        <f>AVERAGE(R10,Q10,P10)</f>
        <v>27124.933333333334</v>
      </c>
      <c r="U10" s="11">
        <f>AVERAGE(Q10:S10)</f>
        <v>25409.5</v>
      </c>
      <c r="V10" s="33">
        <f t="shared" ref="V10:V12" si="2">MIN(B10:S10)</f>
        <v>22125.9</v>
      </c>
      <c r="W10" s="11">
        <f t="shared" ref="W10:W12" si="3">MAX(B10:S10)</f>
        <v>52294</v>
      </c>
      <c r="X10" s="9">
        <v>30000</v>
      </c>
      <c r="Y10" s="11">
        <f>X10-V10</f>
        <v>7874.0999999999985</v>
      </c>
      <c r="Z10" s="11"/>
      <c r="AA10" s="11"/>
    </row>
    <row r="11" spans="1:28">
      <c r="A11" s="28" t="s">
        <v>43</v>
      </c>
      <c r="B11" s="9">
        <f>AVERAGE('DAILY DATA'!$S$62:$S$92)</f>
        <v>61874.375580645166</v>
      </c>
      <c r="C11" s="9">
        <f>AVERAGE('DAILY DATA'!$S$428:$S$458)</f>
        <v>80355.79216129033</v>
      </c>
      <c r="D11" s="9">
        <f>AVERAGE('DAILY DATA'!$S$793:$S$823)</f>
        <v>67022.196064516116</v>
      </c>
      <c r="E11" s="9">
        <f>AVERAGE('DAILY DATA'!$S$1158:$S$1188)</f>
        <v>77441.383838709648</v>
      </c>
      <c r="F11" s="9">
        <f>AVERAGE('DAILY DATA'!$S$1523:$S$1553)</f>
        <v>86666.642096774216</v>
      </c>
      <c r="G11" s="9">
        <f>AVERAGE('DAILY DATA'!$S$1889:$S$1919)</f>
        <v>65484.129032258068</v>
      </c>
      <c r="H11" s="9">
        <f>AVERAGE('DAILY DATA'!$S$2254:$S$2284)</f>
        <v>80188.580645161288</v>
      </c>
      <c r="I11" s="9">
        <f>AVERAGE('DAILY DATA'!$S$2619:$S$2649)</f>
        <v>68300.193548387091</v>
      </c>
      <c r="J11" s="11">
        <f>AVERAGE('DAILY DATA'!$S$2984:$S$3014)</f>
        <v>68701.806451612909</v>
      </c>
      <c r="K11" s="11">
        <f>AVERAGE('DAILY DATA'!$S$3350:$S$3380)</f>
        <v>66282.419354838712</v>
      </c>
      <c r="L11" s="11">
        <f>AVERAGE('DAILY DATA'!$S$3715:$S$3745)</f>
        <v>84483.387096774197</v>
      </c>
      <c r="M11" s="11">
        <f>AVERAGE('DAILY DATA'!$S$4080:$S$4110)</f>
        <v>67186.387096774197</v>
      </c>
      <c r="N11" s="11">
        <f>AVERAGE('DAILY DATA'!$S$4445:$S$4475)</f>
        <v>63101.516129032258</v>
      </c>
      <c r="O11" s="11">
        <f>AVERAGE('DAILY DATA'!$S$4811:$S$4841)</f>
        <v>63328.290322580644</v>
      </c>
      <c r="P11" s="11">
        <f>AVERAGE('DAILY DATA'!$S$5176:$S$5206)</f>
        <v>70789.067741935491</v>
      </c>
      <c r="Q11" s="25">
        <f>AVERAGE('DAILY DATA'!$S$5541:$S$5571)</f>
        <v>57775.116129032271</v>
      </c>
      <c r="R11" s="25">
        <f>AVERAGE('DAILY DATA'!$S$5906:$S$5936)</f>
        <v>62319.677419354826</v>
      </c>
      <c r="S11" s="25">
        <f>AVERAGE('DAILY DATA'!$S$6272:$S$6302)</f>
        <v>40077.200000000004</v>
      </c>
      <c r="T11" s="11"/>
      <c r="U11" s="11"/>
      <c r="V11" s="11">
        <f t="shared" si="2"/>
        <v>40077.200000000004</v>
      </c>
      <c r="W11" s="11">
        <f t="shared" si="3"/>
        <v>86666.642096774216</v>
      </c>
      <c r="Y11" s="11"/>
      <c r="Z11" s="11"/>
      <c r="AA11" s="11"/>
    </row>
    <row r="12" spans="1:28">
      <c r="A12" s="28" t="s">
        <v>44</v>
      </c>
      <c r="B12" s="9">
        <f>MAX('DAILY DATA'!$S$62:$S$92)</f>
        <v>112663.88</v>
      </c>
      <c r="C12" s="9">
        <f>MAX('DAILY DATA'!$S$428:$S$458)</f>
        <v>115361.31199999999</v>
      </c>
      <c r="D12" s="9">
        <f>MAX('DAILY DATA'!$S$793:$S$823)</f>
        <v>96160.414000000004</v>
      </c>
      <c r="E12" s="9">
        <f>MAX('DAILY DATA'!$S$1158:$S$1188)</f>
        <v>128700.54899999998</v>
      </c>
      <c r="F12" s="21">
        <f>MAX('DAILY DATA'!$S$1523:$S$1553)</f>
        <v>134010.76999999999</v>
      </c>
      <c r="G12" s="9">
        <f>MAX('DAILY DATA'!$S$1889:$S$1919)</f>
        <v>102075</v>
      </c>
      <c r="H12" s="9">
        <f>MAX('DAILY DATA'!$S$2254:$S$2284)</f>
        <v>125845</v>
      </c>
      <c r="I12" s="9">
        <f>MAX('DAILY DATA'!$S$2619:$S$2649)</f>
        <v>126816</v>
      </c>
      <c r="J12" s="11">
        <f>MAX('DAILY DATA'!$S$2984:$S$3014)</f>
        <v>124117</v>
      </c>
      <c r="K12" s="11">
        <f>MAX('DAILY DATA'!$S$3350:$S$3380)</f>
        <v>113998</v>
      </c>
      <c r="L12" s="11">
        <f>MAX('DAILY DATA'!$S$3715:$S$3745)</f>
        <v>129374</v>
      </c>
      <c r="M12" s="11">
        <f>MAX('DAILY DATA'!$S$4080:$S$4110)</f>
        <v>112474</v>
      </c>
      <c r="N12" s="11">
        <f>MAX('DAILY DATA'!$S$4445:$S$4475)</f>
        <v>114398</v>
      </c>
      <c r="O12" s="11">
        <f>MAX('DAILY DATA'!$S$4811:$S$4841)</f>
        <v>103670</v>
      </c>
      <c r="P12" s="34">
        <f>MAX('DAILY DATA'!$S$5176:$S$5206)</f>
        <v>146894.79999999999</v>
      </c>
      <c r="Q12" s="25">
        <f>MAX('DAILY DATA'!$S$5541:$S$5571)</f>
        <v>106143.1</v>
      </c>
      <c r="R12" s="25">
        <f>MAX('DAILY DATA'!$S$5906:$S$5936)</f>
        <v>95262.5</v>
      </c>
      <c r="S12" s="25">
        <f>MAX('DAILY DATA'!$S$6272:$S$6302)</f>
        <v>107846.8</v>
      </c>
      <c r="T12" s="11"/>
      <c r="U12" s="11"/>
      <c r="V12" s="11">
        <f t="shared" si="2"/>
        <v>95262.5</v>
      </c>
      <c r="W12" s="34">
        <f t="shared" si="3"/>
        <v>146894.79999999999</v>
      </c>
      <c r="Y12" s="11"/>
      <c r="Z12" s="11"/>
      <c r="AA12" s="11"/>
    </row>
    <row r="13" spans="1:28">
      <c r="A13" s="28" t="s">
        <v>45</v>
      </c>
      <c r="B13" s="9">
        <f>MIN('DAILY DATA'!$S$93:$S$122)</f>
        <v>24678.6</v>
      </c>
      <c r="C13" s="9">
        <f>MIN('DAILY DATA'!$S$459:$S$488)</f>
        <v>27672.079999999998</v>
      </c>
      <c r="D13" s="9">
        <f>MIN('DAILY DATA'!$S$824:$S$853)</f>
        <v>29645.240000000005</v>
      </c>
      <c r="E13" s="9">
        <f>MIN('DAILY DATA'!$S$1189:$S$1218)</f>
        <v>28557</v>
      </c>
      <c r="F13" s="9">
        <f>MIN('DAILY DATA'!$S$1554:$S$1583)</f>
        <v>28231.84</v>
      </c>
      <c r="G13" s="9">
        <f>MIN('DAILY DATA'!$S$1920:$S$1949)</f>
        <v>33538</v>
      </c>
      <c r="H13" s="9">
        <f>MIN('DAILY DATA'!$S$2285:$S$2314)</f>
        <v>25887</v>
      </c>
      <c r="I13" s="21">
        <f>MIN('DAILY DATA'!$S$2650:$S$2679)</f>
        <v>22902</v>
      </c>
      <c r="J13" s="11">
        <f>MIN('DAILY DATA'!$S$3015:$S$3044)</f>
        <v>28821</v>
      </c>
      <c r="K13" s="11">
        <f>MIN('DAILY DATA'!$S$3381:$S$3410)</f>
        <v>24494</v>
      </c>
      <c r="L13" s="11">
        <f>MIN('DAILY DATA'!$S$3746:$S$3775)</f>
        <v>28720</v>
      </c>
      <c r="M13" s="11">
        <f>MIN('DAILY DATA'!$S$4111:$S$4140)</f>
        <v>25012</v>
      </c>
      <c r="N13" s="11">
        <f>MIN('DAILY DATA'!$S$4476:$S$4505)</f>
        <v>25507</v>
      </c>
      <c r="O13" s="11">
        <f>MIN('DAILY DATA'!$S$4842:$S$4871)</f>
        <v>25003</v>
      </c>
      <c r="P13" s="92">
        <f>MIN('DAILY DATA'!$S$5207:$S$5236)</f>
        <v>19514.400000000001</v>
      </c>
      <c r="Q13" s="25">
        <f>MIN('DAILY DATA'!$S$5572:$S$5601)</f>
        <v>22002.5</v>
      </c>
      <c r="R13" s="25">
        <f>MIN('DAILY DATA'!$S$5937:$S$5966)</f>
        <v>21014.100000000006</v>
      </c>
      <c r="S13" s="25">
        <f>MIN('DAILY DATA'!$S$6303:$S$6332)</f>
        <v>21898.600000000006</v>
      </c>
      <c r="T13" s="11">
        <f>AVERAGE(I13,P13,Q13)</f>
        <v>21472.966666666667</v>
      </c>
      <c r="U13" s="11">
        <f>AVERAGE(Q13:S13)</f>
        <v>21638.400000000005</v>
      </c>
      <c r="V13" s="33">
        <f t="shared" ref="V13:V15" si="4">MIN(B13:S13)</f>
        <v>19514.400000000001</v>
      </c>
      <c r="W13" s="11">
        <f t="shared" ref="W13:W15" si="5">MAX(B13:S13)</f>
        <v>33538</v>
      </c>
      <c r="X13" s="9">
        <v>25000</v>
      </c>
      <c r="Y13" s="11">
        <f>X13-V13</f>
        <v>5485.5999999999985</v>
      </c>
      <c r="Z13" s="11"/>
      <c r="AA13" s="11"/>
    </row>
    <row r="14" spans="1:28">
      <c r="A14" s="28" t="s">
        <v>46</v>
      </c>
      <c r="B14" s="9">
        <f>AVERAGE('DAILY DATA'!$S$93:$S$122)</f>
        <v>41186.283533333342</v>
      </c>
      <c r="C14" s="9">
        <f>AVERAGE('DAILY DATA'!$S$459:$S$488)</f>
        <v>47199.128433333324</v>
      </c>
      <c r="D14" s="9">
        <f>AVERAGE('DAILY DATA'!$S$824:$S$853)</f>
        <v>54059.292799999981</v>
      </c>
      <c r="E14" s="9">
        <f>AVERAGE('DAILY DATA'!$S$1189:$S$1218)</f>
        <v>45928.474900000001</v>
      </c>
      <c r="F14" s="9">
        <f>AVERAGE('DAILY DATA'!$S$1554:$S$1583)</f>
        <v>45936.671800000004</v>
      </c>
      <c r="G14" s="9">
        <f>AVERAGE('DAILY DATA'!$S$1920:$S$1949)</f>
        <v>51830.7</v>
      </c>
      <c r="H14" s="9">
        <f>AVERAGE('DAILY DATA'!$S$2285:$S$2314)</f>
        <v>44405.633333333331</v>
      </c>
      <c r="I14" s="9">
        <f>AVERAGE('DAILY DATA'!$S$2650:$S$2679)</f>
        <v>40974.699999999997</v>
      </c>
      <c r="J14" s="11">
        <f>AVERAGE('DAILY DATA'!$S$3015:$S$3044)</f>
        <v>48613.966666666667</v>
      </c>
      <c r="K14" s="11">
        <f>AVERAGE('DAILY DATA'!$S$3381:$S$3410)</f>
        <v>48035.4</v>
      </c>
      <c r="L14" s="11">
        <f>AVERAGE('DAILY DATA'!$S$3746:$S$3775)</f>
        <v>45100.333333333336</v>
      </c>
      <c r="M14" s="11">
        <f>AVERAGE('DAILY DATA'!$S$4111:$S$4140)</f>
        <v>37879.033333333333</v>
      </c>
      <c r="N14" s="11">
        <f>AVERAGE('DAILY DATA'!$S$4476:$S$4505)</f>
        <v>47598.8</v>
      </c>
      <c r="O14" s="11">
        <f>AVERAGE('DAILY DATA'!$S$4842:$S$4871)</f>
        <v>44465.533333333333</v>
      </c>
      <c r="P14" s="11">
        <f>AVERAGE('DAILY DATA'!$S$5207:$S$5236)</f>
        <v>38536.203333333338</v>
      </c>
      <c r="Q14" s="25">
        <f>AVERAGE('DAILY DATA'!$S$5572:$S$5601)</f>
        <v>29005.776666666661</v>
      </c>
      <c r="R14" s="25">
        <f>AVERAGE('DAILY DATA'!$S$5937:$S$5966)</f>
        <v>34833.450000000004</v>
      </c>
      <c r="S14" s="25">
        <f>AVERAGE('DAILY DATA'!$S$6303:$S$6332)</f>
        <v>33656.173333333332</v>
      </c>
      <c r="T14" s="11"/>
      <c r="U14" s="11"/>
      <c r="V14" s="11">
        <f t="shared" si="4"/>
        <v>29005.776666666661</v>
      </c>
      <c r="W14" s="11">
        <f t="shared" si="5"/>
        <v>54059.292799999981</v>
      </c>
      <c r="Y14" s="11"/>
      <c r="Z14" s="11"/>
      <c r="AA14" s="11"/>
    </row>
    <row r="15" spans="1:28">
      <c r="A15" s="28" t="s">
        <v>47</v>
      </c>
      <c r="B15" s="9">
        <f>MAX('DAILY DATA'!$S$93:$S$122)</f>
        <v>70524.306000000011</v>
      </c>
      <c r="C15" s="9">
        <f>MAX('DAILY DATA'!$S$459:$S$488)</f>
        <v>96629.168000000005</v>
      </c>
      <c r="D15" s="9">
        <f>MAX('DAILY DATA'!$S$824:$S$853)</f>
        <v>87455.462000000014</v>
      </c>
      <c r="E15" s="9">
        <f>MAX('DAILY DATA'!$S$1189:$S$1218)</f>
        <v>66506.090000000011</v>
      </c>
      <c r="F15" s="9">
        <f>MAX('DAILY DATA'!$S$1554:$S$1583)</f>
        <v>66021.280000000013</v>
      </c>
      <c r="G15" s="9">
        <f>MAX('DAILY DATA'!$S$1920:$S$1949)</f>
        <v>78573</v>
      </c>
      <c r="H15" s="9">
        <f>MAX('DAILY DATA'!$S$2285:$S$2314)</f>
        <v>84216</v>
      </c>
      <c r="I15" s="9">
        <f>MAX('DAILY DATA'!$S$2650:$S$2679)</f>
        <v>78351</v>
      </c>
      <c r="J15" s="34">
        <f>MAX('DAILY DATA'!$S$3015:$S$3044)</f>
        <v>97874</v>
      </c>
      <c r="K15" s="11">
        <f>MAX('DAILY DATA'!$S$3381:$S$3410)</f>
        <v>92366</v>
      </c>
      <c r="L15" s="11">
        <f>MAX('DAILY DATA'!$S$3746:$S$3775)</f>
        <v>69240</v>
      </c>
      <c r="M15" s="11">
        <f>MAX('DAILY DATA'!$S$4111:$S$4140)</f>
        <v>64903</v>
      </c>
      <c r="N15" s="11">
        <f>MAX('DAILY DATA'!$S$4476:$S$4505)</f>
        <v>91704</v>
      </c>
      <c r="O15" s="11">
        <f>MAX('DAILY DATA'!$S$4842:$S$4871)</f>
        <v>79093</v>
      </c>
      <c r="P15" s="11">
        <f>MAX('DAILY DATA'!$S$5207:$S$5236)</f>
        <v>75021.3</v>
      </c>
      <c r="Q15" s="25">
        <f>MAX('DAILY DATA'!$S$5572:$S$5601)</f>
        <v>40416.699999999997</v>
      </c>
      <c r="R15" s="25">
        <f>MAX('DAILY DATA'!$S$5937:$S$5966)</f>
        <v>79738.899999999994</v>
      </c>
      <c r="S15" s="25">
        <f>MAX('DAILY DATA'!$S$6303:$S$6332)</f>
        <v>57783.700000000012</v>
      </c>
      <c r="T15" s="11"/>
      <c r="U15" s="11"/>
      <c r="V15" s="11">
        <f t="shared" si="4"/>
        <v>40416.699999999997</v>
      </c>
      <c r="W15" s="34">
        <f t="shared" si="5"/>
        <v>97874</v>
      </c>
      <c r="Y15" s="11"/>
      <c r="Z15" s="11"/>
      <c r="AA15" s="11"/>
    </row>
    <row r="16" spans="1:28">
      <c r="A16" s="28" t="s">
        <v>48</v>
      </c>
      <c r="B16" s="9">
        <f>MIN('DAILY DATA'!$S$123:$S$153)</f>
        <v>20222.999999999996</v>
      </c>
      <c r="C16" s="9">
        <f>MIN('DAILY DATA'!$S$489:$S$519)</f>
        <v>21629.609999999997</v>
      </c>
      <c r="D16" s="9">
        <f>MIN('DAILY DATA'!$S$854:$S$884)</f>
        <v>20402.472000000002</v>
      </c>
      <c r="E16" s="9">
        <f>MIN('DAILY DATA'!$S$1219:$S$1249)</f>
        <v>23470.381000000005</v>
      </c>
      <c r="F16" s="9">
        <f>MIN('DAILY DATA'!$S$1584:$S$1614)</f>
        <v>21591</v>
      </c>
      <c r="G16" s="9">
        <f>MIN('DAILY DATA'!$S$1950:$S$1980)</f>
        <v>25071</v>
      </c>
      <c r="H16" s="9">
        <f>MIN('DAILY DATA'!$S$2315:$S$2345)</f>
        <v>22872</v>
      </c>
      <c r="I16" s="11">
        <f>MIN('DAILY DATA'!$S$2680:$S$2710)</f>
        <v>20079</v>
      </c>
      <c r="J16" s="11">
        <f>MIN('DAILY DATA'!$S$3045:$S$3075)</f>
        <v>24219</v>
      </c>
      <c r="K16" s="25">
        <f>MIN('DAILY DATA'!$S$3411:$S$3441)</f>
        <v>19857</v>
      </c>
      <c r="L16" s="11">
        <f>MIN('DAILY DATA'!$S$3776:$S$3806)</f>
        <v>21010</v>
      </c>
      <c r="M16" s="11">
        <f>MIN('DAILY DATA'!$S$4141:$S$4171)</f>
        <v>21300</v>
      </c>
      <c r="N16" s="11">
        <f>MIN('DAILY DATA'!$S$4506:$S$4536)</f>
        <v>20136</v>
      </c>
      <c r="O16" s="11">
        <f>MIN('DAILY DATA'!$S$4872:$S$4902)</f>
        <v>22373</v>
      </c>
      <c r="P16" s="25">
        <f>MIN('DAILY DATA'!$S$5237:$S$5267)</f>
        <v>18411.7</v>
      </c>
      <c r="Q16" s="25">
        <f>MIN('DAILY DATA'!$S$5602:$S$5632)</f>
        <v>16855</v>
      </c>
      <c r="R16" s="25">
        <f>MIN('DAILY DATA'!$S$5967:$S$5997)</f>
        <v>16441.8</v>
      </c>
      <c r="S16" s="93">
        <f>MIN('DAILY DATA'!$S$6333:$S$6363)</f>
        <v>14373.399999999994</v>
      </c>
      <c r="T16" s="11">
        <f>AVERAGE(K16,P16,Q16)</f>
        <v>18374.566666666666</v>
      </c>
      <c r="U16" s="11">
        <f>AVERAGE(Q16:S16)</f>
        <v>15890.066666666666</v>
      </c>
      <c r="V16" s="33">
        <f t="shared" ref="V16:V18" si="6">MIN(B16:S16)</f>
        <v>14373.399999999994</v>
      </c>
      <c r="W16" s="11">
        <f t="shared" ref="W16:W18" si="7">MAX(B16:S16)</f>
        <v>25071</v>
      </c>
      <c r="X16" s="9">
        <v>25000</v>
      </c>
      <c r="Y16" s="11">
        <f>X16-V16</f>
        <v>10626.600000000006</v>
      </c>
      <c r="Z16" s="11"/>
    </row>
    <row r="17" spans="1:26">
      <c r="A17" s="28" t="s">
        <v>49</v>
      </c>
      <c r="B17" s="9">
        <f>AVERAGE('DAILY DATA'!$S$123:$S$153)</f>
        <v>29613.242903225808</v>
      </c>
      <c r="C17" s="9">
        <f>AVERAGE('DAILY DATA'!$S$489:$S$519)</f>
        <v>31735.976290322578</v>
      </c>
      <c r="D17" s="9">
        <f>AVERAGE('DAILY DATA'!$S$854:$S$884)</f>
        <v>32735.930225806456</v>
      </c>
      <c r="E17" s="9">
        <f>AVERAGE('DAILY DATA'!$S$1219:$S$1249)</f>
        <v>32795.977483870964</v>
      </c>
      <c r="F17" s="9">
        <f>AVERAGE('DAILY DATA'!$S$1584:$S$1614)</f>
        <v>32836.612903225803</v>
      </c>
      <c r="G17" s="9">
        <f>AVERAGE('DAILY DATA'!$S$1950:$S$1980)</f>
        <v>32523.387096774193</v>
      </c>
      <c r="H17" s="9">
        <f>AVERAGE('DAILY DATA'!$S$2315:$S$2345)</f>
        <v>28564.677419354837</v>
      </c>
      <c r="I17" s="11">
        <f>AVERAGE('DAILY DATA'!$S$2680:$S$2710)</f>
        <v>29519.322580645163</v>
      </c>
      <c r="J17" s="11">
        <f>AVERAGE('DAILY DATA'!$S$3045:$S$3075)</f>
        <v>31517.16129032258</v>
      </c>
      <c r="K17" s="11">
        <f>AVERAGE('DAILY DATA'!$S$3411:$S$3441)</f>
        <v>26073.290322580644</v>
      </c>
      <c r="L17" s="11">
        <f>AVERAGE('DAILY DATA'!$S$3776:$S$3806)</f>
        <v>32291.516129032258</v>
      </c>
      <c r="M17" s="11">
        <f>AVERAGE('DAILY DATA'!$S$4141:$S$4171)</f>
        <v>30526.83870967742</v>
      </c>
      <c r="N17" s="11">
        <f>AVERAGE('DAILY DATA'!$S$4506:$S$4536)</f>
        <v>28180.387096774193</v>
      </c>
      <c r="O17" s="11">
        <f>AVERAGE('DAILY DATA'!$S$4872:$S$4902)</f>
        <v>30032.419354838708</v>
      </c>
      <c r="P17" s="11">
        <f>AVERAGE('DAILY DATA'!$S$5237:$S$5267)</f>
        <v>25328.011290322585</v>
      </c>
      <c r="Q17" s="25">
        <f>AVERAGE('DAILY DATA'!$S$5602:$S$5632)</f>
        <v>21952.622580645162</v>
      </c>
      <c r="R17" s="25">
        <f>AVERAGE('DAILY DATA'!$S$5967:$S$5997)</f>
        <v>23012.254838709679</v>
      </c>
      <c r="S17" s="25">
        <f>AVERAGE('DAILY DATA'!$S$6333:$S$6363)</f>
        <v>21380.683870967743</v>
      </c>
      <c r="T17" s="11"/>
      <c r="U17" s="11"/>
      <c r="V17" s="11">
        <f t="shared" si="6"/>
        <v>21380.683870967743</v>
      </c>
      <c r="W17" s="11">
        <f t="shared" si="7"/>
        <v>32836.612903225803</v>
      </c>
    </row>
    <row r="18" spans="1:26">
      <c r="A18" s="28" t="s">
        <v>50</v>
      </c>
      <c r="B18" s="44">
        <f>MAX('DAILY DATA'!$S$123:$S$153)</f>
        <v>59799.991999999998</v>
      </c>
      <c r="C18" s="9">
        <f>MAX('DAILY DATA'!$S$489:$S$519)</f>
        <v>45996.55</v>
      </c>
      <c r="D18" s="9">
        <f>MAX('DAILY DATA'!$S$854:$S$884)</f>
        <v>40624.322</v>
      </c>
      <c r="E18" s="9">
        <f>MAX('DAILY DATA'!$S$1219:$S$1249)</f>
        <v>51448.338000000003</v>
      </c>
      <c r="F18" s="9">
        <f>MAX('DAILY DATA'!$S$1584:$S$1614)</f>
        <v>46289</v>
      </c>
      <c r="G18" s="9">
        <f>MAX('DAILY DATA'!$S$1950:$S$1980)</f>
        <v>40279</v>
      </c>
      <c r="H18" s="9">
        <f>MAX('DAILY DATA'!$S$2315:$S$2345)</f>
        <v>37228</v>
      </c>
      <c r="I18" s="11">
        <f>MAX('DAILY DATA'!$S$2680:$S$2710)</f>
        <v>47166</v>
      </c>
      <c r="J18" s="11">
        <f>MAX('DAILY DATA'!$S$3045:$S$3075)</f>
        <v>49426</v>
      </c>
      <c r="K18" s="11">
        <f>MAX('DAILY DATA'!$S$3411:$S$3441)</f>
        <v>53374</v>
      </c>
      <c r="L18" s="11">
        <f>MAX('DAILY DATA'!$S$3776:$S$3806)</f>
        <v>59313</v>
      </c>
      <c r="M18" s="11">
        <f>MAX('DAILY DATA'!$S$4141:$S$4171)</f>
        <v>50432</v>
      </c>
      <c r="N18" s="11">
        <f>MAX('DAILY DATA'!$S$4506:$S$4536)</f>
        <v>43691</v>
      </c>
      <c r="O18" s="11">
        <f>MAX('DAILY DATA'!$S$4872:$S$4902)</f>
        <v>58885</v>
      </c>
      <c r="P18" s="11">
        <f>MAX('DAILY DATA'!$S$5237:$S$5267)</f>
        <v>34898.399999999994</v>
      </c>
      <c r="Q18" s="25">
        <f>MAX('DAILY DATA'!$S$5602:$S$5632)</f>
        <v>30929.100000000002</v>
      </c>
      <c r="R18" s="25">
        <f>MAX('DAILY DATA'!$S$5967:$S$5997)</f>
        <v>33501.5</v>
      </c>
      <c r="S18" s="25">
        <f>MAX('DAILY DATA'!$S$6333:$S$6363)</f>
        <v>27032.699999999997</v>
      </c>
      <c r="T18" s="11"/>
      <c r="U18" s="11"/>
      <c r="V18" s="11">
        <f t="shared" si="6"/>
        <v>27032.699999999997</v>
      </c>
      <c r="W18" s="34">
        <f t="shared" si="7"/>
        <v>59799.991999999998</v>
      </c>
    </row>
    <row r="19" spans="1:26">
      <c r="A19" s="28" t="s">
        <v>51</v>
      </c>
      <c r="B19" s="9">
        <f>MIN('DAILY DATA'!$S$154:$S$183)</f>
        <v>18862.284</v>
      </c>
      <c r="C19" s="9">
        <f>MIN('DAILY DATA'!$S$520:$S$549)</f>
        <v>19986.72</v>
      </c>
      <c r="D19" s="9">
        <f>MIN('DAILY DATA'!$S$885:$S$914)</f>
        <v>22297.439999999999</v>
      </c>
      <c r="E19" s="9">
        <f>MIN('DAILY DATA'!$S$1250:$S$1279)</f>
        <v>20679.560999999998</v>
      </c>
      <c r="F19" s="9">
        <f>MIN('DAILY DATA'!$S$1615:$S$1644)</f>
        <v>22339</v>
      </c>
      <c r="G19" s="9">
        <f>MIN('DAILY DATA'!$S$1981:$S$2010)</f>
        <v>21656</v>
      </c>
      <c r="H19" s="9">
        <f>MIN('DAILY DATA'!$S$2346:$S$2375)</f>
        <v>18934</v>
      </c>
      <c r="I19" s="11">
        <f>MIN('DAILY DATA'!$S$2711:$S$2740)</f>
        <v>19419</v>
      </c>
      <c r="J19" s="25">
        <f>MIN('DAILY DATA'!$S$3076:$S$3105)</f>
        <v>18553</v>
      </c>
      <c r="K19" s="11">
        <f>MIN('DAILY DATA'!$S$3442:$S$3471)</f>
        <v>19187</v>
      </c>
      <c r="L19" s="11">
        <f>MIN('DAILY DATA'!$S$3807:$S$3836)</f>
        <v>20868</v>
      </c>
      <c r="M19" s="11">
        <f>MIN('DAILY DATA'!$S$4172:$S$4201)</f>
        <v>20632</v>
      </c>
      <c r="N19" s="11">
        <f>MIN('DAILY DATA'!$S$4537:$S$4566)</f>
        <v>20056</v>
      </c>
      <c r="O19" s="11">
        <f>MIN('DAILY DATA'!$S$4903:$S$4932)</f>
        <v>19775</v>
      </c>
      <c r="P19" s="11">
        <f>MIN('DAILY DATA'!$S$5268:$S$5297)</f>
        <v>17854.8</v>
      </c>
      <c r="Q19" s="25">
        <f>MIN('DAILY DATA'!$S$5633:$S$5662)</f>
        <v>16342.099999999999</v>
      </c>
      <c r="R19" s="25">
        <f>MIN('DAILY DATA'!$S$5998:$S$6027)</f>
        <v>15265.899999999994</v>
      </c>
      <c r="S19" s="92">
        <f>MIN('DAILY DATA'!$S$6364:$S$6393)</f>
        <v>14617.099999999999</v>
      </c>
      <c r="T19" s="11">
        <f>AVERAGE(Q19,P19,R19)</f>
        <v>16487.599999999995</v>
      </c>
      <c r="U19" s="11">
        <f>AVERAGE(Q19:S19)</f>
        <v>15408.366666666663</v>
      </c>
      <c r="V19" s="33">
        <f t="shared" ref="V19:V21" si="8">MIN(B19:S19)</f>
        <v>14617.099999999999</v>
      </c>
      <c r="W19" s="11">
        <f t="shared" ref="W19:W21" si="9">MAX(B19:S19)</f>
        <v>22339</v>
      </c>
      <c r="X19" s="9">
        <v>20000</v>
      </c>
      <c r="Y19" s="11">
        <f>X19-V19</f>
        <v>5382.9000000000015</v>
      </c>
      <c r="Z19" s="11"/>
    </row>
    <row r="20" spans="1:26">
      <c r="A20" s="28" t="s">
        <v>52</v>
      </c>
      <c r="B20" s="9">
        <f>AVERAGE('DAILY DATA'!$S$154:$S$183)</f>
        <v>25724.66003333333</v>
      </c>
      <c r="C20" s="9">
        <f>AVERAGE('DAILY DATA'!$S$520:$S$549)</f>
        <v>26126.51703333333</v>
      </c>
      <c r="D20" s="9">
        <f>AVERAGE('DAILY DATA'!$S$885:$S$914)</f>
        <v>28967.558600000004</v>
      </c>
      <c r="E20" s="9">
        <f>AVERAGE('DAILY DATA'!$S$1250:$S$1279)</f>
        <v>26959.885733333336</v>
      </c>
      <c r="F20" s="9">
        <f>AVERAGE('DAILY DATA'!$S$1615:$S$1644)</f>
        <v>30120.733333333334</v>
      </c>
      <c r="G20" s="9">
        <f>AVERAGE('DAILY DATA'!$S$1981:$S$2010)</f>
        <v>28192.566666666666</v>
      </c>
      <c r="H20" s="9">
        <f>AVERAGE('DAILY DATA'!$S$2346:$S$2375)</f>
        <v>24549.766666666666</v>
      </c>
      <c r="I20" s="11">
        <f>AVERAGE('DAILY DATA'!$S$2711:$S$2740)</f>
        <v>23219.733333333334</v>
      </c>
      <c r="J20" s="11">
        <f>AVERAGE('DAILY DATA'!$S$3076:$S$3105)</f>
        <v>24336.466666666667</v>
      </c>
      <c r="K20" s="11">
        <f>AVERAGE('DAILY DATA'!$S$3442:$S$3471)</f>
        <v>23052.466666666667</v>
      </c>
      <c r="L20" s="11">
        <f>AVERAGE('DAILY DATA'!$S$3807:$S$3836)</f>
        <v>24615.8</v>
      </c>
      <c r="M20" s="11">
        <f>AVERAGE('DAILY DATA'!$S$4172:$S$4201)</f>
        <v>24292</v>
      </c>
      <c r="N20" s="11">
        <f>AVERAGE('DAILY DATA'!$S$4537:$S$4566)</f>
        <v>24996.799999999999</v>
      </c>
      <c r="O20" s="11">
        <f>AVERAGE('DAILY DATA'!$S$4903:$S$4932)</f>
        <v>23656.933333333334</v>
      </c>
      <c r="P20" s="11">
        <f>AVERAGE('DAILY DATA'!$S$5268:$S$5297)</f>
        <v>21035.833333333332</v>
      </c>
      <c r="Q20" s="25">
        <f>AVERAGE('DAILY DATA'!$S$5633:$S$5662)</f>
        <v>19200.039999999997</v>
      </c>
      <c r="R20" s="25">
        <f>AVERAGE('DAILY DATA'!$S$5998:$S$6027)</f>
        <v>19480.413333333334</v>
      </c>
      <c r="S20" s="25">
        <f>AVERAGE('DAILY DATA'!$S$6364:$S$6393)</f>
        <v>20094.303333333333</v>
      </c>
      <c r="T20" s="11"/>
      <c r="U20" s="11"/>
      <c r="V20" s="11">
        <f t="shared" si="8"/>
        <v>19200.039999999997</v>
      </c>
      <c r="W20" s="11">
        <f t="shared" si="9"/>
        <v>30120.733333333334</v>
      </c>
    </row>
    <row r="21" spans="1:26">
      <c r="A21" s="28" t="s">
        <v>53</v>
      </c>
      <c r="B21" s="9">
        <f>MAX('DAILY DATA'!$S$154:$S$183)</f>
        <v>29529.984000000004</v>
      </c>
      <c r="C21" s="9">
        <f>MIN('DAILY DATA'!$S$520:$S$549)</f>
        <v>19986.72</v>
      </c>
      <c r="D21" s="9">
        <f>MIN('DAILY DATA'!$S$885:$S$914)</f>
        <v>22297.439999999999</v>
      </c>
      <c r="E21" s="9">
        <f>MIN('DAILY DATA'!$S$1250:$S$1279)</f>
        <v>20679.560999999998</v>
      </c>
      <c r="F21" s="44">
        <f>MAX('DAILY DATA'!$S$1615:$S$1644)</f>
        <v>34353</v>
      </c>
      <c r="G21" s="9">
        <f>MIN('DAILY DATA'!$S$1981:$S$2010)</f>
        <v>21656</v>
      </c>
      <c r="H21" s="9">
        <f>MIN('DAILY DATA'!$S$2346:$S$2375)</f>
        <v>18934</v>
      </c>
      <c r="I21" s="11">
        <f>MAX('DAILY DATA'!$S$2711:$S$2740)</f>
        <v>25914</v>
      </c>
      <c r="J21" s="11">
        <f>MAX('DAILY DATA'!$S$3076:$S$3105)</f>
        <v>30664</v>
      </c>
      <c r="K21" s="11">
        <f>MAX('DAILY DATA'!$S$3442:$S$3471)</f>
        <v>25790</v>
      </c>
      <c r="L21" s="11">
        <f>MAX('DAILY DATA'!$S$3807:$S$3836)</f>
        <v>30257</v>
      </c>
      <c r="M21" s="11">
        <f>MAX('DAILY DATA'!$S$4172:$S$4201)</f>
        <v>27985</v>
      </c>
      <c r="N21" s="11">
        <f>MAX('DAILY DATA'!$S$4537:$S$4566)</f>
        <v>28348</v>
      </c>
      <c r="O21" s="11">
        <f>MAX('DAILY DATA'!$S$4903:$S$4932)</f>
        <v>26849</v>
      </c>
      <c r="P21" s="11">
        <f>MAX('DAILY DATA'!$S$5268:$S$5297)</f>
        <v>23481.9</v>
      </c>
      <c r="Q21" s="25">
        <f>MAX('DAILY DATA'!$S$5633:$S$5662)</f>
        <v>21325.800000000003</v>
      </c>
      <c r="R21" s="25">
        <f>MAX('DAILY DATA'!$S$5998:$S$6027)</f>
        <v>21742.199999999997</v>
      </c>
      <c r="S21" s="25">
        <f>MAX('DAILY DATA'!$S$6364:$S$6393)</f>
        <v>23800.399999999994</v>
      </c>
      <c r="T21" s="11"/>
      <c r="U21" s="11"/>
      <c r="V21" s="11">
        <f t="shared" si="8"/>
        <v>18934</v>
      </c>
      <c r="W21" s="34">
        <f t="shared" si="9"/>
        <v>34353</v>
      </c>
    </row>
    <row r="22" spans="1:26">
      <c r="A22" s="28" t="s">
        <v>18</v>
      </c>
      <c r="B22" s="9">
        <f>MIN('DAILY DATA'!$S$184:$S$214)</f>
        <v>17485.946999999996</v>
      </c>
      <c r="C22" s="9">
        <f>MIN('DAILY DATA'!$S$550:$S$580)</f>
        <v>18835.704000000002</v>
      </c>
      <c r="D22" s="9">
        <f>MIN('DAILY DATA'!$S$915:$S$945)</f>
        <v>19505.508999999998</v>
      </c>
      <c r="E22" s="9">
        <f>MIN('DAILY DATA'!$S$1280:$S$1310)</f>
        <v>17713.831999999999</v>
      </c>
      <c r="F22" s="9">
        <f>MIN('DAILY DATA'!$S$1645:$S$1675)</f>
        <v>21351</v>
      </c>
      <c r="G22" s="9">
        <f>MIN('DAILY DATA'!$S$2011:$S$2041)</f>
        <v>20349</v>
      </c>
      <c r="H22" s="9">
        <f>MIN('DAILY DATA'!$S$2376:$S$2406)</f>
        <v>17447</v>
      </c>
      <c r="I22" s="11">
        <f>MIN('DAILY DATA'!$S$2741:$S$2771)</f>
        <v>17173</v>
      </c>
      <c r="J22" s="11">
        <f>MIN('DAILY DATA'!$S$3106:$S$3136)</f>
        <v>16293</v>
      </c>
      <c r="K22" s="25">
        <f>MIN('DAILY DATA'!$S$3472:$S$3502)</f>
        <v>15195</v>
      </c>
      <c r="L22" s="11">
        <f>MIN('DAILY DATA'!$S$3837:$S$3867)</f>
        <v>16343</v>
      </c>
      <c r="M22" s="11">
        <f>MIN('DAILY DATA'!$S$4202:$S$4232)</f>
        <v>18030</v>
      </c>
      <c r="N22" s="11">
        <f>MIN('DAILY DATA'!$S$4567:$S$4597)</f>
        <v>20400</v>
      </c>
      <c r="O22" s="11">
        <f>MIN('DAILY DATA'!$S$4933:$S$4963)</f>
        <v>18276</v>
      </c>
      <c r="P22" s="11">
        <f>MIN('DAILY DATA'!$S$5298:$S$5328)</f>
        <v>15117.2</v>
      </c>
      <c r="Q22" s="25">
        <f>MIN('DAILY DATA'!$S$5663:$S$5693)</f>
        <v>14829.300000000003</v>
      </c>
      <c r="R22" s="93">
        <f>MIN('DAILY DATA'!$S$6028:$S$6058)</f>
        <v>14122.100000000006</v>
      </c>
      <c r="S22" s="25">
        <f>MIN('DAILY DATA'!$S$6394:$S$6424)</f>
        <v>15124.399999999994</v>
      </c>
      <c r="T22" s="11">
        <f>AVERAGE(K22,P22,Q22)</f>
        <v>15047.166666666666</v>
      </c>
      <c r="U22" s="11">
        <f>AVERAGE(Q22:S22)</f>
        <v>14691.933333333334</v>
      </c>
      <c r="V22" s="33">
        <f t="shared" ref="V22:V24" si="10">MIN(B22:S22)</f>
        <v>14122.100000000006</v>
      </c>
      <c r="W22" s="11">
        <f t="shared" ref="W22:W24" si="11">MAX(B22:S22)</f>
        <v>21351</v>
      </c>
      <c r="X22" s="9">
        <v>20000</v>
      </c>
      <c r="Y22" s="11">
        <f>X22-V22</f>
        <v>5877.8999999999942</v>
      </c>
      <c r="Z22" s="11"/>
    </row>
    <row r="23" spans="1:26">
      <c r="A23" s="28" t="s">
        <v>19</v>
      </c>
      <c r="B23" s="9">
        <f>AVERAGE('DAILY DATA'!$S$184:$S$214)</f>
        <v>23632.122290322583</v>
      </c>
      <c r="C23" s="9">
        <f>AVERAGE('DAILY DATA'!$S$550:$S$580)</f>
        <v>24757.066580645162</v>
      </c>
      <c r="D23" s="9">
        <f>AVERAGE('DAILY DATA'!$S$915:$S$945)</f>
        <v>26312.507612903228</v>
      </c>
      <c r="E23" s="9">
        <f>AVERAGE('DAILY DATA'!$S$1280:$S$1310)</f>
        <v>26315.449645161287</v>
      </c>
      <c r="F23" s="9">
        <f>AVERAGE('DAILY DATA'!$S$1645:$S$1675)</f>
        <v>28195.354838709678</v>
      </c>
      <c r="G23" s="9">
        <f>AVERAGE('DAILY DATA'!$S$2011:$S$2041)</f>
        <v>26018.967741935485</v>
      </c>
      <c r="H23" s="9">
        <f>AVERAGE('DAILY DATA'!$S$2376:$S$2406)</f>
        <v>22263.83870967742</v>
      </c>
      <c r="I23" s="11">
        <f>AVERAGE('DAILY DATA'!$S$2741:$S$2771)</f>
        <v>21690.806451612902</v>
      </c>
      <c r="J23" s="11">
        <f>AVERAGE('DAILY DATA'!$S$3106:$S$3136)</f>
        <v>20897.451612903227</v>
      </c>
      <c r="K23" s="11">
        <f>AVERAGE('DAILY DATA'!$S$3472:$S$3502)</f>
        <v>21750.516129032258</v>
      </c>
      <c r="L23" s="11">
        <f>AVERAGE('DAILY DATA'!$S$3837:$S$3867)</f>
        <v>20542.16129032258</v>
      </c>
      <c r="M23" s="11">
        <f>AVERAGE('DAILY DATA'!$S$4202:$S$4232)</f>
        <v>21328.032258064515</v>
      </c>
      <c r="N23" s="11">
        <f>AVERAGE('DAILY DATA'!$S$4567:$S$4597)</f>
        <v>23600.354838709678</v>
      </c>
      <c r="O23" s="11">
        <f>AVERAGE('DAILY DATA'!$S$4933:$S$4963)</f>
        <v>22169.451612903227</v>
      </c>
      <c r="P23" s="11">
        <f>AVERAGE('DAILY DATA'!$S$5298:$S$5328)</f>
        <v>19049.251612903223</v>
      </c>
      <c r="Q23" s="25">
        <f>AVERAGE('DAILY DATA'!$S$5663:$S$5693)</f>
        <v>18214.058064516128</v>
      </c>
      <c r="R23" s="25">
        <f>AVERAGE('DAILY DATA'!$S$6028:$S$6058)</f>
        <v>18053.170967741939</v>
      </c>
      <c r="S23" s="25">
        <f>AVERAGE('DAILY DATA'!$S$6394:$S$6424)</f>
        <v>18052.245161290321</v>
      </c>
      <c r="T23" s="11"/>
      <c r="U23" s="11"/>
      <c r="V23" s="11">
        <f t="shared" si="10"/>
        <v>18052.245161290321</v>
      </c>
      <c r="W23" s="11">
        <f t="shared" si="11"/>
        <v>28195.354838709678</v>
      </c>
    </row>
    <row r="24" spans="1:26">
      <c r="A24" s="28" t="s">
        <v>20</v>
      </c>
      <c r="B24" s="9">
        <f>MAX('DAILY DATA'!$S$184:$S$214)</f>
        <v>28674.449999999993</v>
      </c>
      <c r="C24" s="9">
        <f>MAX('DAILY DATA'!$S$550:$S$580)</f>
        <v>29630.808000000001</v>
      </c>
      <c r="D24" s="9">
        <f>MAX('DAILY DATA'!$S$915:$S$945)</f>
        <v>30812.248</v>
      </c>
      <c r="E24" s="9">
        <f>MAX('DAILY DATA'!$S$1280:$S$1310)</f>
        <v>30811.514999999999</v>
      </c>
      <c r="F24" s="44">
        <f>MAX('DAILY DATA'!$S$1645:$S$1675)</f>
        <v>35885</v>
      </c>
      <c r="G24" s="9">
        <f>MAX('DAILY DATA'!$S$2011:$S$2041)</f>
        <v>30722</v>
      </c>
      <c r="H24" s="9">
        <f>MAX('DAILY DATA'!$S$2376:$S$2406)</f>
        <v>26272</v>
      </c>
      <c r="I24" s="11">
        <f>MAX('DAILY DATA'!$S$2741:$S$2771)</f>
        <v>24204</v>
      </c>
      <c r="J24" s="11">
        <f>MAX('DAILY DATA'!$S$3106:$S$3136)</f>
        <v>23842</v>
      </c>
      <c r="K24" s="11">
        <f>MAX('DAILY DATA'!$S$3472:$S$3502)</f>
        <v>24528</v>
      </c>
      <c r="L24" s="11">
        <f>MAX('DAILY DATA'!$S$3837:$S$3867)</f>
        <v>23899</v>
      </c>
      <c r="M24" s="11">
        <f>MAX('DAILY DATA'!$S$4202:$S$4232)</f>
        <v>23844</v>
      </c>
      <c r="N24" s="11">
        <f>MAX('DAILY DATA'!$S$4567:$S$4597)</f>
        <v>26354</v>
      </c>
      <c r="O24" s="11">
        <f>MAX('DAILY DATA'!$S$4933:$S$4963)</f>
        <v>24733</v>
      </c>
      <c r="P24" s="11">
        <f>MAX('DAILY DATA'!$S$5298:$S$5328)</f>
        <v>21075.800000000003</v>
      </c>
      <c r="Q24" s="25">
        <f>MAX('DAILY DATA'!$S$5663:$S$5693)</f>
        <v>20239</v>
      </c>
      <c r="R24" s="25">
        <f>MAX('DAILY DATA'!$S$6028:$S$6058)</f>
        <v>20509.300000000003</v>
      </c>
      <c r="S24" s="25">
        <f>MAX('DAILY DATA'!$S$6394:$S$6424)</f>
        <v>21217</v>
      </c>
      <c r="T24" s="11"/>
      <c r="U24" s="11"/>
      <c r="V24" s="11">
        <f t="shared" si="10"/>
        <v>20239</v>
      </c>
      <c r="W24" s="34">
        <f t="shared" si="11"/>
        <v>35885</v>
      </c>
    </row>
    <row r="25" spans="1:26">
      <c r="A25" s="28" t="s">
        <v>21</v>
      </c>
      <c r="B25" s="9">
        <f>MIN('DAILY DATA'!$S$215:$S$245)</f>
        <v>18703.944000000003</v>
      </c>
      <c r="C25" s="9">
        <f>MIN('DAILY DATA'!$S$581:$S$611)</f>
        <v>20382.960000000003</v>
      </c>
      <c r="D25" s="9">
        <f>MIN('DAILY DATA'!$S$946:$S$976)</f>
        <v>20826.257999999998</v>
      </c>
      <c r="E25" s="9">
        <f>MIN('DAILY DATA'!$S$1311:$S$1341)</f>
        <v>20364.72</v>
      </c>
      <c r="F25" s="9">
        <f>MIN('DAILY DATA'!$S$1676:$S$1706)</f>
        <v>22017</v>
      </c>
      <c r="G25" s="9">
        <f>MIN('DAILY DATA'!$S$2042:$S$2072)</f>
        <v>21035</v>
      </c>
      <c r="H25" s="9">
        <f>MIN('DAILY DATA'!$S$2407:$S$2437)</f>
        <v>17818</v>
      </c>
      <c r="I25" s="11">
        <f>MIN('DAILY DATA'!$S$2772:$S$2802)</f>
        <v>19393</v>
      </c>
      <c r="J25" s="11">
        <f>MIN('DAILY DATA'!$S$3137:$S$3167)</f>
        <v>18241</v>
      </c>
      <c r="K25" s="11">
        <f>MIN('DAILY DATA'!$S$3503:$S$3533)</f>
        <v>20561</v>
      </c>
      <c r="L25" s="25">
        <f>MIN('DAILY DATA'!$S$3868:$S$3898)</f>
        <v>17738</v>
      </c>
      <c r="M25" s="11">
        <f>MIN('DAILY DATA'!$S$4233:$S$4263)</f>
        <v>19890</v>
      </c>
      <c r="N25" s="11">
        <f>MIN('DAILY DATA'!$S$4598:$S$4628)</f>
        <v>20570</v>
      </c>
      <c r="O25" s="11">
        <f>MIN('DAILY DATA'!$S$4964:$S$4994)</f>
        <v>19422</v>
      </c>
      <c r="P25" s="94">
        <f>MIN('DAILY DATA'!$S$5329:$S$5359)</f>
        <v>15412.900000000001</v>
      </c>
      <c r="Q25" s="25">
        <f>MIN('DAILY DATA'!$S$5694:$S$5724)</f>
        <v>16799.699999999997</v>
      </c>
      <c r="R25" s="25">
        <f>MIN('DAILY DATA'!$S$6059:$S$6089)</f>
        <v>16456.300000000003</v>
      </c>
      <c r="S25" s="25"/>
      <c r="T25" s="11">
        <f>AVERAGE(L25,Q25,P25)</f>
        <v>16650.2</v>
      </c>
      <c r="U25" s="11">
        <f>AVERAGE(P25:R25)</f>
        <v>16222.966666666667</v>
      </c>
      <c r="V25" s="33">
        <f t="shared" ref="V25:V39" si="12">MIN(B25:R25)</f>
        <v>15412.900000000001</v>
      </c>
      <c r="W25" s="11">
        <f t="shared" ref="W25:W39" si="13">MAX(B25:R25)</f>
        <v>22017</v>
      </c>
      <c r="X25" s="9">
        <v>20000</v>
      </c>
      <c r="Y25" s="11">
        <f>X25-V25</f>
        <v>4587.0999999999985</v>
      </c>
      <c r="Z25" s="11"/>
    </row>
    <row r="26" spans="1:26">
      <c r="A26" s="28" t="s">
        <v>22</v>
      </c>
      <c r="B26" s="9">
        <f>AVERAGE('DAILY DATA'!$S$215:$S$245)</f>
        <v>24195.131258064517</v>
      </c>
      <c r="C26" s="9">
        <f>AVERAGE('DAILY DATA'!$S$581:$S$611)</f>
        <v>25361.411903225806</v>
      </c>
      <c r="D26" s="9">
        <f>AVERAGE('DAILY DATA'!$S$946:$S$976)</f>
        <v>26638.259387096768</v>
      </c>
      <c r="E26" s="9">
        <f>AVERAGE('DAILY DATA'!$S$1311:$S$1341)</f>
        <v>26599.743999999995</v>
      </c>
      <c r="F26" s="9">
        <f>AVERAGE('DAILY DATA'!$S$1676:$S$1706)</f>
        <v>28971.709677419356</v>
      </c>
      <c r="G26" s="9">
        <f>AVERAGE('DAILY DATA'!$S$2042:$S$2072)</f>
        <v>27407.709677419356</v>
      </c>
      <c r="H26" s="9">
        <f>AVERAGE('DAILY DATA'!$S$2407:$S$2437)</f>
        <v>23102.387096774193</v>
      </c>
      <c r="I26" s="11">
        <f>AVERAGE('DAILY DATA'!$S$2772:$S$2802)</f>
        <v>23453.677419354837</v>
      </c>
      <c r="J26" s="11">
        <f>AVERAGE('DAILY DATA'!$S$3137:$S$3167)</f>
        <v>21749.774193548386</v>
      </c>
      <c r="K26" s="11">
        <f>AVERAGE('DAILY DATA'!$S$3503:$S$3533)</f>
        <v>23344.967741935485</v>
      </c>
      <c r="L26" s="11">
        <f>AVERAGE('DAILY DATA'!$S$3868:$S$3898)</f>
        <v>21708.612903225807</v>
      </c>
      <c r="M26" s="11">
        <f>AVERAGE('DAILY DATA'!$S$4233:$S$4263)</f>
        <v>22520.129032258064</v>
      </c>
      <c r="N26" s="11">
        <f>AVERAGE('DAILY DATA'!$S$4598:$S$4628)</f>
        <v>23912.645161290322</v>
      </c>
      <c r="O26" s="11">
        <f>AVERAGE('DAILY DATA'!$S$4964:$S$4994)</f>
        <v>22459.677419354837</v>
      </c>
      <c r="P26" s="11">
        <f>AVERAGE('DAILY DATA'!$S$5329:$S$5359)</f>
        <v>19050.36129032258</v>
      </c>
      <c r="Q26" s="25">
        <f>AVERAGE('DAILY DATA'!$S$5694:$S$5724)</f>
        <v>18975.816129032253</v>
      </c>
      <c r="R26" s="25">
        <f>AVERAGE('DAILY DATA'!$S$6059:$S$6089)</f>
        <v>19393.951612903224</v>
      </c>
      <c r="S26" s="25"/>
      <c r="T26" s="11"/>
      <c r="U26" s="11"/>
      <c r="V26" s="11">
        <f t="shared" si="12"/>
        <v>18975.816129032253</v>
      </c>
      <c r="W26" s="11">
        <f t="shared" si="13"/>
        <v>28971.709677419356</v>
      </c>
    </row>
    <row r="27" spans="1:26">
      <c r="A27" s="28" t="s">
        <v>23</v>
      </c>
      <c r="B27" s="9">
        <f>MAX('DAILY DATA'!$S$215:$S$245)</f>
        <v>26859.336999999996</v>
      </c>
      <c r="C27" s="9">
        <f>MAX('DAILY DATA'!$S$581:$S$611)</f>
        <v>29229.899999999994</v>
      </c>
      <c r="D27" s="9">
        <f>MAX('DAILY DATA'!$S$946:$S$976)</f>
        <v>29754.912</v>
      </c>
      <c r="E27" s="9">
        <f>MAX('DAILY DATA'!$S$1311:$S$1341)</f>
        <v>31016.16</v>
      </c>
      <c r="F27" s="44">
        <f>MAX('DAILY DATA'!$S$1676:$S$1706)</f>
        <v>39109</v>
      </c>
      <c r="G27" s="9">
        <f>MAX('DAILY DATA'!$S$2042:$S$2072)</f>
        <v>30578</v>
      </c>
      <c r="H27" s="9">
        <f>MAX('DAILY DATA'!$S$2407:$S$2437)</f>
        <v>28287</v>
      </c>
      <c r="I27" s="11">
        <f>MAX('DAILY DATA'!$S$2772:$S$2802)</f>
        <v>26083</v>
      </c>
      <c r="J27" s="11">
        <f>MAX('DAILY DATA'!$S$3137:$S$3167)</f>
        <v>24279</v>
      </c>
      <c r="K27" s="11">
        <f>MAX('DAILY DATA'!$S$3503:$S$3533)</f>
        <v>25705</v>
      </c>
      <c r="L27" s="11">
        <f>MAX('DAILY DATA'!$S$3868:$S$3898)</f>
        <v>24326</v>
      </c>
      <c r="M27" s="11">
        <f>MAX('DAILY DATA'!$S$4233:$S$4263)</f>
        <v>25136</v>
      </c>
      <c r="N27" s="11">
        <f>MAX('DAILY DATA'!$S$4598:$S$4628)</f>
        <v>26060</v>
      </c>
      <c r="O27" s="11">
        <f>MAX('DAILY DATA'!$S$4964:$S$4994)</f>
        <v>25646</v>
      </c>
      <c r="P27" s="11">
        <f>MAX('DAILY DATA'!$S$5329:$S$5359)</f>
        <v>20955.600000000006</v>
      </c>
      <c r="Q27" s="25">
        <f>MAX('DAILY DATA'!$S$5694:$S$5724)</f>
        <v>20938</v>
      </c>
      <c r="R27" s="25">
        <f>MAX('DAILY DATA'!$S$6059:$S$6089)</f>
        <v>23259.899999999994</v>
      </c>
      <c r="S27" s="25"/>
      <c r="V27" s="11">
        <f t="shared" si="12"/>
        <v>20938</v>
      </c>
      <c r="W27" s="34">
        <f t="shared" si="13"/>
        <v>39109</v>
      </c>
    </row>
    <row r="28" spans="1:26">
      <c r="A28" s="28" t="s">
        <v>24</v>
      </c>
      <c r="B28" s="9">
        <f>MIN('DAILY DATA'!$S$246:$S$275)</f>
        <v>19095.062999999995</v>
      </c>
      <c r="C28" s="9">
        <f>MIN('DAILY DATA'!$S$612:$S$641)</f>
        <v>20431.84</v>
      </c>
      <c r="D28" s="9">
        <f>MIN('DAILY DATA'!$S$977:$S$1006)</f>
        <v>23221.691999999995</v>
      </c>
      <c r="E28" s="9">
        <f>MIN('DAILY DATA'!$S$1342:$S$1371)</f>
        <v>19772.48</v>
      </c>
      <c r="F28" s="9">
        <f>MIN('DAILY DATA'!$S$1707:$S$1736)</f>
        <v>14006</v>
      </c>
      <c r="G28" s="9">
        <f>MIN('DAILY DATA'!$S$2073:$S$2102)</f>
        <v>19570</v>
      </c>
      <c r="H28" s="9">
        <f>MIN('DAILY DATA'!$S$2438:$S$2467)</f>
        <v>17412</v>
      </c>
      <c r="I28" s="11">
        <f>MIN('DAILY DATA'!$S$2803:$S$2832)</f>
        <v>19928</v>
      </c>
      <c r="J28" s="33">
        <f>MIN('DAILY DATA'!$S$3168:$S$3197)</f>
        <v>13219</v>
      </c>
      <c r="K28" s="11">
        <f>MIN('DAILY DATA'!$S$3534:$S$3563)</f>
        <v>19906</v>
      </c>
      <c r="L28" s="11">
        <f>MIN('DAILY DATA'!$S$3899:$S$3928)</f>
        <v>19110</v>
      </c>
      <c r="M28" s="11">
        <f>MIN('DAILY DATA'!$S$4264:$S$4293)</f>
        <v>19711</v>
      </c>
      <c r="N28" s="11">
        <f>MIN('DAILY DATA'!$S$4629:$S$4658)</f>
        <v>19343</v>
      </c>
      <c r="O28" s="11">
        <f>MIN('DAILY DATA'!$S$4995:$S$5024)</f>
        <v>20447.600000000006</v>
      </c>
      <c r="P28" s="11">
        <f>MIN('DAILY DATA'!$S$5360:$S$5389)</f>
        <v>14737.600000000006</v>
      </c>
      <c r="Q28" s="25">
        <f>MIN('DAILY DATA'!$S$5725:$S$5754)</f>
        <v>16790.199999999997</v>
      </c>
      <c r="R28" s="25">
        <f>MIN('DAILY DATA'!$S$6090:$S$6119)</f>
        <v>16657.600000000006</v>
      </c>
      <c r="S28" s="25"/>
      <c r="T28" s="11">
        <f>AVERAGE(J28,F28,P28)</f>
        <v>13987.533333333335</v>
      </c>
      <c r="U28" s="11">
        <f>AVERAGE(P28:R28)</f>
        <v>16061.800000000003</v>
      </c>
      <c r="V28" s="33">
        <f t="shared" si="12"/>
        <v>13219</v>
      </c>
      <c r="W28" s="11">
        <f t="shared" si="13"/>
        <v>23221.691999999995</v>
      </c>
      <c r="X28" s="9">
        <v>15000</v>
      </c>
      <c r="Y28" s="11">
        <f>X28-V28</f>
        <v>1781</v>
      </c>
      <c r="Z28" s="11"/>
    </row>
    <row r="29" spans="1:26">
      <c r="A29" s="28" t="s">
        <v>25</v>
      </c>
      <c r="B29" s="9">
        <f>AVERAGE('DAILY DATA'!$S$246:$S$275)</f>
        <v>27015.913566666663</v>
      </c>
      <c r="C29" s="9">
        <f>AVERAGE('DAILY DATA'!$S$612:$S$641)</f>
        <v>26817.523566666667</v>
      </c>
      <c r="D29" s="9">
        <f>AVERAGE('DAILY DATA'!$S$977:$S$1006)</f>
        <v>28569.864466666662</v>
      </c>
      <c r="E29" s="9">
        <f>AVERAGE('DAILY DATA'!$S$1342:$S$1371)</f>
        <v>27394.942800000001</v>
      </c>
      <c r="F29" s="9">
        <f>AVERAGE('DAILY DATA'!$S$1707:$S$1736)</f>
        <v>29292.066666666666</v>
      </c>
      <c r="G29" s="9">
        <f>AVERAGE('DAILY DATA'!$S$2073:$S$2102)</f>
        <v>31605.833333333332</v>
      </c>
      <c r="H29" s="9">
        <f>AVERAGE('DAILY DATA'!$S$2438:$S$2467)</f>
        <v>26929.5</v>
      </c>
      <c r="I29" s="11">
        <f>AVERAGE('DAILY DATA'!$S$2803:$S$2832)</f>
        <v>25420</v>
      </c>
      <c r="J29" s="11">
        <f>AVERAGE('DAILY DATA'!$S$3168:$S$3197)</f>
        <v>23147.466666666667</v>
      </c>
      <c r="K29" s="11">
        <f>AVERAGE('DAILY DATA'!$S$3534:$S$3563)</f>
        <v>25510.3</v>
      </c>
      <c r="L29" s="11">
        <f>AVERAGE('DAILY DATA'!$S$3899:$S$3928)</f>
        <v>22566.799999999999</v>
      </c>
      <c r="M29" s="11">
        <f>AVERAGE('DAILY DATA'!$S$4264:$S$4293)</f>
        <v>24725.866666666665</v>
      </c>
      <c r="N29" s="11">
        <f>AVERAGE('DAILY DATA'!$S$4629:$S$4658)</f>
        <v>24704.6</v>
      </c>
      <c r="O29" s="11">
        <f>AVERAGE('DAILY DATA'!$S$4995:$S$5024)</f>
        <v>24396.496666666666</v>
      </c>
      <c r="P29" s="11">
        <f>AVERAGE('DAILY DATA'!$S$5360:$S$5389)</f>
        <v>20301.713333333333</v>
      </c>
      <c r="Q29" s="25">
        <f>AVERAGE('DAILY DATA'!$S$5725:$S$5754)</f>
        <v>19796.383333333335</v>
      </c>
      <c r="R29" s="25">
        <f>AVERAGE('DAILY DATA'!$S$6090:$S$6119)</f>
        <v>21572.419999999995</v>
      </c>
      <c r="S29" s="25"/>
      <c r="V29" s="11">
        <f t="shared" si="12"/>
        <v>19796.383333333335</v>
      </c>
      <c r="W29" s="11">
        <f t="shared" si="13"/>
        <v>31605.833333333332</v>
      </c>
    </row>
    <row r="30" spans="1:26">
      <c r="A30" s="28" t="s">
        <v>26</v>
      </c>
      <c r="B30" s="9">
        <f>MAX('DAILY DATA'!$S$246:$S$275)</f>
        <v>33644.995999999999</v>
      </c>
      <c r="C30" s="9">
        <f>MAX('DAILY DATA'!$S$612:$S$641)</f>
        <v>31052.054000000004</v>
      </c>
      <c r="D30" s="9">
        <f>MAX('DAILY DATA'!$S$977:$S$1006)</f>
        <v>32782.361999999994</v>
      </c>
      <c r="E30" s="9">
        <f>MAX('DAILY DATA'!$S$1342:$S$1371)</f>
        <v>32883.911999999997</v>
      </c>
      <c r="F30" s="9">
        <f>MAX('DAILY DATA'!$S$1707:$S$1736)</f>
        <v>45457</v>
      </c>
      <c r="G30" s="44">
        <f>MAX('DAILY DATA'!$S$2073:$S$2102)</f>
        <v>50067</v>
      </c>
      <c r="H30" s="9">
        <f>MAX('DAILY DATA'!$S$2438:$S$2467)</f>
        <v>36470</v>
      </c>
      <c r="I30" s="11">
        <f>MAX('DAILY DATA'!$S$2803:$S$2832)</f>
        <v>29222</v>
      </c>
      <c r="J30" s="11">
        <f>MAX('DAILY DATA'!$S$3168:$S$3197)</f>
        <v>33320</v>
      </c>
      <c r="K30" s="11">
        <f>MAX('DAILY DATA'!$S$3534:$S$3563)</f>
        <v>31928</v>
      </c>
      <c r="L30" s="11">
        <f>MAX('DAILY DATA'!$S$3899:$S$3928)</f>
        <v>26420</v>
      </c>
      <c r="M30" s="11">
        <f>MAX('DAILY DATA'!$S$4264:$S$4293)</f>
        <v>28452</v>
      </c>
      <c r="N30" s="11">
        <f>MAX('DAILY DATA'!$S$4629:$S$4658)</f>
        <v>28714</v>
      </c>
      <c r="O30" s="11">
        <f>MAX('DAILY DATA'!$S$4995:$S$5024)</f>
        <v>29759.999999999996</v>
      </c>
      <c r="P30" s="11">
        <f>MAX('DAILY DATA'!$S$5360:$S$5389)</f>
        <v>23538.799999999999</v>
      </c>
      <c r="Q30" s="25">
        <f>MAX('DAILY DATA'!$S$5725:$S$5754)</f>
        <v>22404.199999999997</v>
      </c>
      <c r="R30" s="25">
        <f>MAX('DAILY DATA'!$S$6090:$S$6119)</f>
        <v>25174</v>
      </c>
      <c r="S30" s="25"/>
      <c r="V30" s="11">
        <f t="shared" si="12"/>
        <v>22404.199999999997</v>
      </c>
      <c r="W30" s="34">
        <f t="shared" si="13"/>
        <v>50067</v>
      </c>
    </row>
    <row r="31" spans="1:26">
      <c r="A31" s="28" t="s">
        <v>27</v>
      </c>
      <c r="B31" s="9">
        <f>MIN('DAILY DATA'!$S$276:$S$306)</f>
        <v>22913.174999999999</v>
      </c>
      <c r="C31" s="9">
        <f>MIN('DAILY DATA'!$S$642:$S$672)</f>
        <v>28927.037</v>
      </c>
      <c r="D31" s="9">
        <f>MIN('DAILY DATA'!$S$1007:$S$1037)</f>
        <v>23965.946999999996</v>
      </c>
      <c r="E31" s="9">
        <f>MIN('DAILY DATA'!$S$1372:$S$1402)</f>
        <v>25162.216000000004</v>
      </c>
      <c r="F31" s="9">
        <f>MIN('DAILY DATA'!$S$1737:$S$1767)</f>
        <v>25173.833999999999</v>
      </c>
      <c r="G31" s="9">
        <f>MIN('DAILY DATA'!$S$2103:$S$2133)</f>
        <v>29932</v>
      </c>
      <c r="H31" s="9">
        <f>MIN('DAILY DATA'!$S$2468:$S$2498)</f>
        <v>24286</v>
      </c>
      <c r="I31" s="25">
        <f>MIN('DAILY DATA'!$S$2833:$S$2863)</f>
        <v>21438</v>
      </c>
      <c r="J31" s="11">
        <f>MIN('DAILY DATA'!$S$3198:$S$3228)</f>
        <v>25600</v>
      </c>
      <c r="K31" s="11">
        <f>MIN('DAILY DATA'!$S$3564:$S$3594)</f>
        <v>22112</v>
      </c>
      <c r="L31" s="11">
        <f>MIN('DAILY DATA'!$S$3929:$S$3959)</f>
        <v>22350</v>
      </c>
      <c r="M31" s="11">
        <f>MIN('DAILY DATA'!$S$4294:$S$4324)</f>
        <v>26120</v>
      </c>
      <c r="N31" s="11">
        <f>MIN('DAILY DATA'!$S$4659:$S$4689)</f>
        <v>24848</v>
      </c>
      <c r="O31" s="11">
        <f>MIN('DAILY DATA'!$S$5025:$S$5055)</f>
        <v>24944.899999999998</v>
      </c>
      <c r="P31" s="94">
        <f>MIN('DAILY DATA'!$S$5390:$S$5420)</f>
        <v>20864.699999999997</v>
      </c>
      <c r="Q31" s="25">
        <f>MIN('DAILY DATA'!$S$5755:$S$5785)</f>
        <v>21844.300000000003</v>
      </c>
      <c r="R31" s="25">
        <f>MIN('DAILY DATA'!$S$6120:$S$6150)</f>
        <v>22705.5</v>
      </c>
      <c r="S31" s="25"/>
      <c r="T31" s="11">
        <f>AVERAGE(I31,P31,Q31)</f>
        <v>21382.333333333332</v>
      </c>
      <c r="U31" s="11">
        <f>AVERAGE(P31:R31)</f>
        <v>21804.833333333332</v>
      </c>
      <c r="V31" s="33">
        <f t="shared" si="12"/>
        <v>20864.699999999997</v>
      </c>
      <c r="W31" s="11">
        <f t="shared" si="13"/>
        <v>29932</v>
      </c>
      <c r="X31" s="9">
        <v>25000</v>
      </c>
      <c r="Y31" s="11">
        <f>X31-V31</f>
        <v>4135.3000000000029</v>
      </c>
      <c r="Z31" s="11"/>
    </row>
    <row r="32" spans="1:26">
      <c r="A32" s="28" t="s">
        <v>28</v>
      </c>
      <c r="B32" s="9">
        <f>AVERAGE('DAILY DATA'!$S$276:$S$306)</f>
        <v>35274.397419354835</v>
      </c>
      <c r="C32" s="9">
        <f>AVERAGE('DAILY DATA'!$S$642:$S$672)</f>
        <v>40488.706322580656</v>
      </c>
      <c r="D32" s="9">
        <f>AVERAGE('DAILY DATA'!$S$1007:$S$1037)</f>
        <v>44131.986032258072</v>
      </c>
      <c r="E32" s="9">
        <f>AVERAGE('DAILY DATA'!$S$1372:$S$1402)</f>
        <v>38974.255451612895</v>
      </c>
      <c r="F32" s="9">
        <f>AVERAGE('DAILY DATA'!$S$1737:$S$1767)</f>
        <v>44681.896612903212</v>
      </c>
      <c r="G32" s="9">
        <f>AVERAGE('DAILY DATA'!$S$2103:$S$2133)</f>
        <v>43598.258064516129</v>
      </c>
      <c r="H32" s="9">
        <f>AVERAGE('DAILY DATA'!$S$2468:$S$2498)</f>
        <v>41601.290322580644</v>
      </c>
      <c r="I32" s="11">
        <f>AVERAGE('DAILY DATA'!$S$2833:$S$2863)</f>
        <v>40563.06451612903</v>
      </c>
      <c r="J32" s="11">
        <f>AVERAGE('DAILY DATA'!$S$3198:$S$3228)</f>
        <v>39300.93548387097</v>
      </c>
      <c r="K32" s="11">
        <f>AVERAGE('DAILY DATA'!$S$3564:$S$3594)</f>
        <v>37539.548387096773</v>
      </c>
      <c r="L32" s="11">
        <f>AVERAGE('DAILY DATA'!$S$3929:$S$3959)</f>
        <v>37294.741935483871</v>
      </c>
      <c r="M32" s="11">
        <f>AVERAGE('DAILY DATA'!$S$4294:$S$4324)</f>
        <v>42662.354838709674</v>
      </c>
      <c r="N32" s="11">
        <f>AVERAGE('DAILY DATA'!$S$4659:$S$4689)</f>
        <v>31965</v>
      </c>
      <c r="O32" s="11">
        <f>AVERAGE('DAILY DATA'!$S$5025:$S$5055)</f>
        <v>41284.283870967731</v>
      </c>
      <c r="P32" s="11">
        <f>AVERAGE('DAILY DATA'!$S$5390:$S$5420)</f>
        <v>35109.883870967737</v>
      </c>
      <c r="Q32" s="25">
        <f>AVERAGE('DAILY DATA'!$S$5755:$S$5785)</f>
        <v>29217.583870967737</v>
      </c>
      <c r="R32" s="25">
        <f>AVERAGE('DAILY DATA'!$S$6120:$S$6150)</f>
        <v>32821.43548387097</v>
      </c>
      <c r="S32" s="25"/>
      <c r="V32" s="11">
        <f t="shared" si="12"/>
        <v>29217.583870967737</v>
      </c>
      <c r="W32" s="11">
        <f t="shared" si="13"/>
        <v>44681.896612903212</v>
      </c>
    </row>
    <row r="33" spans="1:27">
      <c r="A33" s="28" t="s">
        <v>29</v>
      </c>
      <c r="B33" s="9">
        <f>MAX('DAILY DATA'!$S$276:$S$306)</f>
        <v>50616.789999999994</v>
      </c>
      <c r="C33" s="9">
        <f>MAX('DAILY DATA'!$S$642:$S$672)</f>
        <v>52146.344999999994</v>
      </c>
      <c r="D33" s="9">
        <f>MAX('DAILY DATA'!$S$1007:$S$1037)</f>
        <v>75546.395999999993</v>
      </c>
      <c r="E33" s="9">
        <f>MAX('DAILY DATA'!$S$1372:$S$1402)</f>
        <v>69657.936000000002</v>
      </c>
      <c r="F33" s="9">
        <f>MAX('DAILY DATA'!$S$1737:$S$1767)</f>
        <v>71715.812000000005</v>
      </c>
      <c r="G33" s="9">
        <f>MAX('DAILY DATA'!$S$2103:$S$2133)</f>
        <v>77420</v>
      </c>
      <c r="H33" s="9">
        <f>MAX('DAILY DATA'!$S$2468:$S$2498)</f>
        <v>74951</v>
      </c>
      <c r="I33" s="34">
        <f>MAX('DAILY DATA'!$S$2833:$S$2864)</f>
        <v>88334</v>
      </c>
      <c r="J33" s="11">
        <f>MAX('DAILY DATA'!$S$3198:$S$3228)</f>
        <v>63341</v>
      </c>
      <c r="K33" s="11">
        <f>MAX('DAILY DATA'!$S$3564:$S$3594)</f>
        <v>54253</v>
      </c>
      <c r="L33" s="11">
        <f>MAX('DAILY DATA'!$S$3929:$S$3959)</f>
        <v>73075</v>
      </c>
      <c r="M33" s="11">
        <f>MAX('DAILY DATA'!$S$4294:$S$4324)</f>
        <v>80535</v>
      </c>
      <c r="N33" s="11">
        <f>MAX('DAILY DATA'!$S$4659:$S$4689)</f>
        <v>60962</v>
      </c>
      <c r="O33" s="11">
        <f>MAX('DAILY DATA'!$S$5025:$S$5055)</f>
        <v>76012.399999999994</v>
      </c>
      <c r="P33" s="11">
        <f>MAX('DAILY DATA'!$S$5390:$S$5420)</f>
        <v>66639.7</v>
      </c>
      <c r="Q33" s="25">
        <f>MAX('DAILY DATA'!$S$5755:$S$5785)</f>
        <v>42419.9</v>
      </c>
      <c r="R33" s="25">
        <f>MAX('DAILY DATA'!$S$6120:$S$6150)</f>
        <v>76404.200000000012</v>
      </c>
      <c r="S33" s="25"/>
      <c r="V33" s="11">
        <f t="shared" si="12"/>
        <v>42419.9</v>
      </c>
      <c r="W33" s="34">
        <f t="shared" si="13"/>
        <v>88334</v>
      </c>
    </row>
    <row r="34" spans="1:27">
      <c r="A34" s="28" t="s">
        <v>30</v>
      </c>
      <c r="B34" s="9">
        <f>MIN('DAILY DATA'!$S$307:$S$336)</f>
        <v>32166.703000000001</v>
      </c>
      <c r="C34" s="9">
        <f>MIN('DAILY DATA'!$S$673:$S$702)</f>
        <v>33126.409999999996</v>
      </c>
      <c r="D34" s="9">
        <f>MIN('DAILY DATA'!$S$1038:$S$1067)</f>
        <v>37537.119999999995</v>
      </c>
      <c r="E34" s="9">
        <f>MIN('DAILY DATA'!$S$1403:$S$1432)</f>
        <v>43045.626000000004</v>
      </c>
      <c r="F34" s="9">
        <f>MIN('DAILY DATA'!$S$1768:$S$1797)</f>
        <v>29415</v>
      </c>
      <c r="G34" s="9">
        <f>MIN('DAILY DATA'!$S$2134:$S$2163)</f>
        <v>39406</v>
      </c>
      <c r="H34" s="9">
        <f>MIN('DAILY DATA'!$S$2499:$S$2528)</f>
        <v>29457</v>
      </c>
      <c r="I34" s="11">
        <f>MIN('DAILY DATA'!$S$2864:$S$2893)</f>
        <v>30410</v>
      </c>
      <c r="J34" s="25">
        <f>MIN('DAILY DATA'!$S$3229:$S$3258)</f>
        <v>28690</v>
      </c>
      <c r="K34" s="11">
        <f>MIN('DAILY DATA'!$S$3595:$S$3624)</f>
        <v>29366</v>
      </c>
      <c r="L34" s="11">
        <f>MIN('DAILY DATA'!$S$3960:$S$3989)</f>
        <v>28706</v>
      </c>
      <c r="M34" s="11">
        <f>MIN('DAILY DATA'!$S$4325:$S$4354)</f>
        <v>29199</v>
      </c>
      <c r="N34" s="11">
        <f>MIN('DAILY DATA'!$S$4690:$S$4719)</f>
        <v>33740</v>
      </c>
      <c r="O34" s="11">
        <f>MIN('DAILY DATA'!$S$5056:$S$5085)</f>
        <v>31754.5</v>
      </c>
      <c r="P34" s="11">
        <f>MIN('DAILY DATA'!$S$5421:$S$5450)</f>
        <v>33150.199999999997</v>
      </c>
      <c r="Q34" s="25">
        <f>MIN('DAILY DATA'!$S$5786:$S$5815)</f>
        <v>35404.1</v>
      </c>
      <c r="R34" s="93">
        <f>MIN('DAILY DATA'!$S$6151:$S$6180)</f>
        <v>28664.6</v>
      </c>
      <c r="S34" s="25"/>
      <c r="T34" s="11">
        <f>AVERAGE(J34,L34,M34)</f>
        <v>28865</v>
      </c>
      <c r="U34" s="11">
        <f>AVERAGE(P34:R34)</f>
        <v>32406.3</v>
      </c>
      <c r="V34" s="33">
        <f t="shared" si="12"/>
        <v>28664.6</v>
      </c>
      <c r="W34" s="11">
        <f t="shared" si="13"/>
        <v>43045.626000000004</v>
      </c>
      <c r="X34" s="9">
        <v>30000</v>
      </c>
      <c r="Y34" s="11">
        <f>X34-V34</f>
        <v>1335.4000000000015</v>
      </c>
      <c r="Z34" s="11"/>
    </row>
    <row r="35" spans="1:27">
      <c r="A35" s="28" t="s">
        <v>31</v>
      </c>
      <c r="B35" s="9">
        <f>AVERAGE('DAILY DATA'!$S$307:$S$336)</f>
        <v>77293.808799999999</v>
      </c>
      <c r="C35" s="9">
        <f>AVERAGE('DAILY DATA'!$S$673:$S$702)</f>
        <v>82043.232833333328</v>
      </c>
      <c r="D35" s="9">
        <f>AVERAGE('DAILY DATA'!$S$1038:$S$1067)</f>
        <v>75653.407233333346</v>
      </c>
      <c r="E35" s="9">
        <f>AVERAGE('DAILY DATA'!$S$1403:$S$1432)</f>
        <v>64622.947899999999</v>
      </c>
      <c r="F35" s="9">
        <f>AVERAGE('DAILY DATA'!$S$1768:$S$1797)</f>
        <v>60264.7</v>
      </c>
      <c r="G35" s="9">
        <f>AVERAGE('DAILY DATA'!$S$2134:$S$2163)</f>
        <v>79598.03333333334</v>
      </c>
      <c r="H35" s="9">
        <f>AVERAGE('DAILY DATA'!$S$2499:$S$2528)</f>
        <v>52494.133333333331</v>
      </c>
      <c r="I35" s="11">
        <f>AVERAGE('DAILY DATA'!$S$2864:$S$2893)</f>
        <v>72243.266666666663</v>
      </c>
      <c r="J35" s="11">
        <f>AVERAGE('DAILY DATA'!$S$3229:$S$3258)</f>
        <v>56602.567999999999</v>
      </c>
      <c r="K35" s="11">
        <f>AVERAGE('DAILY DATA'!$S$3595:$S$3624)</f>
        <v>60171.133333333331</v>
      </c>
      <c r="L35" s="11">
        <f>AVERAGE('DAILY DATA'!$S$3960:$S$3989)</f>
        <v>55584.966666666667</v>
      </c>
      <c r="M35" s="11">
        <f>AVERAGE('DAILY DATA'!$S$4325:$S$4354)</f>
        <v>61232.866666666669</v>
      </c>
      <c r="N35" s="11">
        <f>AVERAGE('DAILY DATA'!$S$4690:$S$4719)</f>
        <v>64224.5</v>
      </c>
      <c r="O35" s="11">
        <f>AVERAGE('DAILY DATA'!$S$5056:$S$5085)</f>
        <v>69830.27</v>
      </c>
      <c r="P35" s="11">
        <f>AVERAGE('DAILY DATA'!$S$5421:$S$5450)</f>
        <v>51691.096666666665</v>
      </c>
      <c r="Q35" s="25">
        <f>AVERAGE('DAILY DATA'!$S$5786:$S$5815)</f>
        <v>55337.933333333349</v>
      </c>
      <c r="R35" s="25">
        <f>AVERAGE('DAILY DATA'!$S$6151:$S$6180)</f>
        <v>49821.826666666668</v>
      </c>
      <c r="S35" s="25"/>
      <c r="V35" s="11">
        <f t="shared" si="12"/>
        <v>49821.826666666668</v>
      </c>
      <c r="W35" s="11">
        <f t="shared" si="13"/>
        <v>82043.232833333328</v>
      </c>
    </row>
    <row r="36" spans="1:27">
      <c r="A36" s="28" t="s">
        <v>32</v>
      </c>
      <c r="B36" s="9">
        <f>MAX('DAILY DATA'!$S$307:$S$336)</f>
        <v>107511.58200000002</v>
      </c>
      <c r="C36" s="9">
        <f>MAX('DAILY DATA'!$S$673:$S$702)</f>
        <v>116536.48800000001</v>
      </c>
      <c r="D36" s="9">
        <f>MAX('DAILY DATA'!$S$1038:$S$1067)</f>
        <v>109555.9</v>
      </c>
      <c r="E36" s="9">
        <f>MAX('DAILY DATA'!$S$1403:$S$1432)</f>
        <v>94148.262999999977</v>
      </c>
      <c r="F36" s="9">
        <f>MAX('DAILY DATA'!$S$1768:$S$1797)</f>
        <v>125121</v>
      </c>
      <c r="G36" s="44">
        <f>MAX('DAILY DATA'!$S$2134:$S$2163)</f>
        <v>127405</v>
      </c>
      <c r="H36" s="9">
        <f>MAX('DAILY DATA'!$S$2499:$S$2528)</f>
        <v>83537</v>
      </c>
      <c r="I36" s="11">
        <f>MAX('DAILY DATA'!$S$2864:$S$2893)</f>
        <v>105801</v>
      </c>
      <c r="J36" s="11">
        <f>MAX('DAILY DATA'!$S$3229:$S$3258)</f>
        <v>94809</v>
      </c>
      <c r="K36" s="11">
        <f>MAX('DAILY DATA'!$S$3595:$S$3624)</f>
        <v>91655</v>
      </c>
      <c r="L36" s="11">
        <f>MAX('DAILY DATA'!$S$3960:$S$3989)</f>
        <v>106451</v>
      </c>
      <c r="M36" s="11">
        <f>MAX('DAILY DATA'!$S$4325:$S$4354)</f>
        <v>95107</v>
      </c>
      <c r="N36" s="11">
        <f>MAX('DAILY DATA'!$S$4690:$S$4719)</f>
        <v>86635</v>
      </c>
      <c r="O36" s="11">
        <f>MAX('DAILY DATA'!$S$5056:$S$5085)</f>
        <v>115841.3</v>
      </c>
      <c r="P36" s="11">
        <f>MAX('DAILY DATA'!$S$5421:$S$5450)</f>
        <v>75657.200000000012</v>
      </c>
      <c r="Q36" s="25">
        <f>MAX('DAILY DATA'!$S$5786:$S$5815)</f>
        <v>84746.599999999991</v>
      </c>
      <c r="R36" s="25">
        <f>MAX('DAILY DATA'!$S$6151:$S$6180)</f>
        <v>86515</v>
      </c>
      <c r="S36" s="25"/>
      <c r="V36" s="11">
        <f t="shared" si="12"/>
        <v>75657.200000000012</v>
      </c>
      <c r="W36" s="34">
        <f t="shared" si="13"/>
        <v>127405</v>
      </c>
    </row>
    <row r="37" spans="1:27">
      <c r="A37" s="28" t="s">
        <v>33</v>
      </c>
      <c r="B37" s="9">
        <f>MIN('DAILY DATA'!$S$337:$S$367)</f>
        <v>52705.886999999995</v>
      </c>
      <c r="C37" s="9">
        <f>MIN('DAILY DATA'!$S$703:$S$733)</f>
        <v>42487.871999999996</v>
      </c>
      <c r="D37" s="9">
        <f>MIN('DAILY DATA'!$S$1068:$S$1098)</f>
        <v>65522.850000000013</v>
      </c>
      <c r="E37" s="51">
        <f>MIN('DAILY DATA'!$S$1433:$S$1463)</f>
        <v>31828.86</v>
      </c>
      <c r="F37" s="9">
        <f>MIN('DAILY DATA'!$S$1798:$S$1828)</f>
        <v>41983</v>
      </c>
      <c r="G37" s="9">
        <f>MIN('DAILY DATA'!$S$2164:$S$2194)</f>
        <v>83957</v>
      </c>
      <c r="H37" s="9">
        <f>MIN('DAILY DATA'!$S$2529:$S$2559)</f>
        <v>35352</v>
      </c>
      <c r="I37" s="11">
        <f>MIN('DAILY DATA'!$S$2894:$S$2924)</f>
        <v>50331</v>
      </c>
      <c r="J37" s="11">
        <f>MIN('DAILY DATA'!$S$3259:$S$3289)</f>
        <v>49253</v>
      </c>
      <c r="K37" s="11">
        <f>MIN('DAILY DATA'!$S$3625:$S$3655)</f>
        <v>44028</v>
      </c>
      <c r="L37" s="11">
        <f>MIN('DAILY DATA'!$S$3990:$S$4020)</f>
        <v>66843</v>
      </c>
      <c r="M37" s="11">
        <f>MIN('DAILY DATA'!$S$4355:$S$4385)</f>
        <v>37487</v>
      </c>
      <c r="N37" s="11">
        <f>MIN('DAILY DATA'!$S$4720:$S$4750)</f>
        <v>42698</v>
      </c>
      <c r="O37" s="11">
        <f>MIN('DAILY DATA'!$S$5086:$S$5116)</f>
        <v>40059.9</v>
      </c>
      <c r="P37" s="11">
        <f>MIN('DAILY DATA'!$S$5451:$S$5481)</f>
        <v>52473.8</v>
      </c>
      <c r="Q37" s="25">
        <f>MIN('DAILY DATA'!$S$5816:$S$5846)</f>
        <v>72638.5</v>
      </c>
      <c r="R37" s="25">
        <f>MIN('DAILY DATA'!$S$6181:$S$6211)</f>
        <v>31910.100000000002</v>
      </c>
      <c r="S37" s="25"/>
      <c r="T37" s="11">
        <f>AVERAGE(E37,H37,R37)</f>
        <v>33030.32</v>
      </c>
      <c r="U37" s="11">
        <f>AVERAGE(P37:R37)</f>
        <v>52340.799999999996</v>
      </c>
      <c r="V37" s="33">
        <f t="shared" si="12"/>
        <v>31828.86</v>
      </c>
      <c r="W37" s="11">
        <f t="shared" si="13"/>
        <v>83957</v>
      </c>
      <c r="X37" s="9">
        <v>35000</v>
      </c>
      <c r="Y37" s="11">
        <f>X37-V37</f>
        <v>3171.1399999999994</v>
      </c>
      <c r="Z37" s="11"/>
    </row>
    <row r="38" spans="1:27">
      <c r="A38" s="28" t="s">
        <v>34</v>
      </c>
      <c r="B38" s="9">
        <f>AVERAGE('DAILY DATA'!$S$337:$S$367)</f>
        <v>94534.731967741929</v>
      </c>
      <c r="C38" s="9">
        <f>AVERAGE('DAILY DATA'!$S$703:$S$733)</f>
        <v>82986.770387096782</v>
      </c>
      <c r="D38" s="9">
        <f>AVERAGE('DAILY DATA'!$S$1068:$S$1098)</f>
        <v>95119.09009677422</v>
      </c>
      <c r="E38" s="9">
        <f>AVERAGE('DAILY DATA'!$S$1433:$S$1463)</f>
        <v>85839.050129032257</v>
      </c>
      <c r="F38" s="9">
        <f>AVERAGE('DAILY DATA'!$S$1798:$S$1828)</f>
        <v>90147.870967741939</v>
      </c>
      <c r="G38" s="9">
        <f>AVERAGE('DAILY DATA'!$S$2164:$S$2194)</f>
        <v>120213.29032258065</v>
      </c>
      <c r="H38" s="9">
        <f>AVERAGE('DAILY DATA'!$S$2529:$S$2559)</f>
        <v>75521.93548387097</v>
      </c>
      <c r="I38" s="11">
        <f>AVERAGE('DAILY DATA'!$S$2894:$S$2924)</f>
        <v>102389.96774193548</v>
      </c>
      <c r="J38" s="11">
        <f>AVERAGE('DAILY DATA'!$S$3259:$S$3289)</f>
        <v>99989.774193548394</v>
      </c>
      <c r="K38" s="11">
        <f>AVERAGE('DAILY DATA'!$S$3625:$S$3655)</f>
        <v>92164.483870967742</v>
      </c>
      <c r="L38" s="11">
        <f>AVERAGE('DAILY DATA'!$S$3990:$S$4020)</f>
        <v>100266.93548387097</v>
      </c>
      <c r="M38" s="11">
        <f>AVERAGE('DAILY DATA'!$S$4355:$S$4385)</f>
        <v>73060.193548387091</v>
      </c>
      <c r="N38" s="11">
        <f>AVERAGE('DAILY DATA'!$S$4720:$S$4750)</f>
        <v>84512.258064516136</v>
      </c>
      <c r="O38" s="11">
        <f>AVERAGE('DAILY DATA'!$S$5086:$S$5116)</f>
        <v>85106.05483870965</v>
      </c>
      <c r="P38" s="11">
        <f>AVERAGE('DAILY DATA'!$S$5451:$S$5481)</f>
        <v>93710.099999999991</v>
      </c>
      <c r="Q38" s="25">
        <f>AVERAGE('DAILY DATA'!$S$5816:$S$5846)</f>
        <v>112184.15806451613</v>
      </c>
      <c r="R38" s="25">
        <f>AVERAGE('DAILY DATA'!$S$6181:$S$6211)</f>
        <v>67750.787096774191</v>
      </c>
      <c r="S38" s="25"/>
      <c r="V38" s="11">
        <f t="shared" si="12"/>
        <v>67750.787096774191</v>
      </c>
      <c r="W38" s="11">
        <f t="shared" si="13"/>
        <v>120213.29032258065</v>
      </c>
    </row>
    <row r="39" spans="1:27">
      <c r="A39" s="28" t="s">
        <v>35</v>
      </c>
      <c r="B39" s="9">
        <f>MAX('DAILY DATA'!$S$337:$S$367)</f>
        <v>123915.24999999999</v>
      </c>
      <c r="C39" s="9">
        <f>MAX('DAILY DATA'!$S$703:$S$733)</f>
        <v>124253.07</v>
      </c>
      <c r="D39" s="9">
        <f>MAX('DAILY DATA'!$S$1068:$S$1098)</f>
        <v>127952.15599999999</v>
      </c>
      <c r="E39" s="9">
        <f>MAX('DAILY DATA'!$S$1433:$S$1463)</f>
        <v>139443.91200000001</v>
      </c>
      <c r="F39" s="9">
        <f>MAX('DAILY DATA'!$S$1798:$S$1828)</f>
        <v>131681</v>
      </c>
      <c r="G39" s="9">
        <f>MAX('DAILY DATA'!$S$2164:$S$2194)</f>
        <v>145818</v>
      </c>
      <c r="H39" s="9">
        <f>MAX('DAILY DATA'!$S$2529:$S$2559)</f>
        <v>120704</v>
      </c>
      <c r="I39" s="11">
        <f>MAX('DAILY DATA'!$S$2894:$S$2924)</f>
        <v>140669</v>
      </c>
      <c r="J39" s="11">
        <f>MAX('DAILY DATA'!$S$3259:$S$3289)</f>
        <v>125917</v>
      </c>
      <c r="K39" s="34">
        <f>MAX('DAILY DATA'!$S$3625:$S$3655)</f>
        <v>160097</v>
      </c>
      <c r="L39" s="11">
        <f>MAX('DAILY DATA'!$S$3990:$S$4020)</f>
        <v>137141</v>
      </c>
      <c r="M39" s="11">
        <f>MAX('DAILY DATA'!$S$4355:$S$4385)</f>
        <v>130568</v>
      </c>
      <c r="N39" s="11">
        <f>MAX('DAILY DATA'!$S$4720:$S$4750)</f>
        <v>126522</v>
      </c>
      <c r="O39" s="11">
        <f>MAX('DAILY DATA'!$S$5086:$S$5116)</f>
        <v>142581.19999999998</v>
      </c>
      <c r="P39" s="11">
        <f>MAX('DAILY DATA'!$S$5451:$S$5481)</f>
        <v>123900.1</v>
      </c>
      <c r="Q39" s="25">
        <f>MAX('DAILY DATA'!$S$5816:$S$5846)</f>
        <v>153077.9</v>
      </c>
      <c r="R39" s="25">
        <f>MAX('DAILY DATA'!$S$6181:$S$6211)</f>
        <v>98198.5</v>
      </c>
      <c r="S39" s="25"/>
      <c r="V39" s="11">
        <f t="shared" si="12"/>
        <v>98198.5</v>
      </c>
      <c r="W39" s="34">
        <f t="shared" si="13"/>
        <v>160097</v>
      </c>
    </row>
    <row r="40" spans="1:27">
      <c r="H40" s="9"/>
      <c r="I40" s="9"/>
      <c r="J40" s="11"/>
      <c r="K40" s="11"/>
      <c r="L40" s="11"/>
      <c r="M40" s="11"/>
      <c r="N40" s="11"/>
      <c r="O40" s="11"/>
    </row>
    <row r="41" spans="1:27">
      <c r="A41" s="28" t="s">
        <v>94</v>
      </c>
      <c r="B41" s="9">
        <f>MIN(B4:B39)</f>
        <v>17485.946999999996</v>
      </c>
      <c r="C41" s="9">
        <f t="shared" ref="C41:I41" si="14">MIN(C4:C39)</f>
        <v>18835.704000000002</v>
      </c>
      <c r="D41" s="9">
        <f t="shared" si="14"/>
        <v>19505.508999999998</v>
      </c>
      <c r="E41" s="9">
        <f t="shared" si="14"/>
        <v>17713.831999999999</v>
      </c>
      <c r="F41" s="9">
        <f t="shared" si="14"/>
        <v>14006</v>
      </c>
      <c r="G41" s="9">
        <f t="shared" si="14"/>
        <v>19570</v>
      </c>
      <c r="H41" s="9">
        <f t="shared" si="14"/>
        <v>17412</v>
      </c>
      <c r="I41" s="9">
        <f t="shared" si="14"/>
        <v>17173</v>
      </c>
      <c r="J41" s="9">
        <f t="shared" ref="J41:P41" si="15">MIN(J4:J39)</f>
        <v>13219</v>
      </c>
      <c r="K41" s="9">
        <f t="shared" si="15"/>
        <v>15195</v>
      </c>
      <c r="L41" s="9">
        <f t="shared" si="15"/>
        <v>16343</v>
      </c>
      <c r="M41" s="9">
        <f t="shared" si="15"/>
        <v>18030</v>
      </c>
      <c r="N41" s="9">
        <f t="shared" si="15"/>
        <v>19343</v>
      </c>
      <c r="O41" s="9">
        <f t="shared" si="15"/>
        <v>18276</v>
      </c>
      <c r="P41" s="9">
        <f t="shared" si="15"/>
        <v>14737.600000000006</v>
      </c>
      <c r="Q41" s="9">
        <f>MIN(Q4:Q39)</f>
        <v>14829.300000000003</v>
      </c>
      <c r="R41" s="9">
        <f>MIN(R4:R39)</f>
        <v>14122.100000000006</v>
      </c>
      <c r="S41" s="9">
        <f>MIN(S4:S39)</f>
        <v>14373.399999999994</v>
      </c>
      <c r="T41" s="9"/>
      <c r="U41" s="9"/>
      <c r="V41" s="9"/>
      <c r="W41" s="9"/>
      <c r="Y41" s="9"/>
      <c r="Z41" s="9"/>
      <c r="AA41" s="9"/>
    </row>
    <row r="42" spans="1:27">
      <c r="A42" s="28" t="s">
        <v>107</v>
      </c>
      <c r="B42" s="9">
        <f>AVERAGE(B5,B8,B11,B14,B17,B20,B23,B26,B29,B32,B35,B38)</f>
        <v>51969.453308960576</v>
      </c>
      <c r="C42" s="9">
        <f t="shared" ref="C42:L42" si="16">AVERAGE(C5,C8,C11,C14,C17,C20,C23,C26,C29,C32,C35,C38)</f>
        <v>54508.076482956363</v>
      </c>
      <c r="D42" s="9">
        <f t="shared" si="16"/>
        <v>55667.041224347158</v>
      </c>
      <c r="E42" s="9">
        <f t="shared" si="16"/>
        <v>52553.684748591906</v>
      </c>
      <c r="F42" s="9">
        <f t="shared" si="16"/>
        <v>55384.044883678958</v>
      </c>
      <c r="G42" s="9">
        <f t="shared" si="16"/>
        <v>59458.605475219374</v>
      </c>
      <c r="H42" s="9">
        <f t="shared" si="16"/>
        <v>51039.813933691745</v>
      </c>
      <c r="I42" s="9">
        <f t="shared" si="16"/>
        <v>52352.534907834102</v>
      </c>
      <c r="J42" s="9">
        <f t="shared" si="16"/>
        <v>55804.920240399391</v>
      </c>
      <c r="K42" s="9">
        <f t="shared" si="16"/>
        <v>53477.433138672604</v>
      </c>
      <c r="L42" s="9">
        <f t="shared" si="16"/>
        <v>53917.293798003077</v>
      </c>
      <c r="M42" s="9">
        <f t="shared" ref="M42:S42" si="17">AVERAGE(M5,M8,M11,M14,M17,M20,M23,M26,M29,M32,M35,M38)</f>
        <v>48376.509645417296</v>
      </c>
      <c r="N42" s="9">
        <f t="shared" si="17"/>
        <v>51746.773099078331</v>
      </c>
      <c r="O42" s="9">
        <f t="shared" si="17"/>
        <v>51478.486027685081</v>
      </c>
      <c r="P42" s="9">
        <f t="shared" si="17"/>
        <v>49548.632469918077</v>
      </c>
      <c r="Q42" s="9">
        <f t="shared" si="17"/>
        <v>49952.496431771629</v>
      </c>
      <c r="R42" s="9">
        <f t="shared" si="17"/>
        <v>44760.22516129032</v>
      </c>
      <c r="S42" s="9">
        <f t="shared" si="17"/>
        <v>41551.385288945392</v>
      </c>
      <c r="T42" s="9"/>
      <c r="U42" s="9"/>
      <c r="V42" s="9"/>
      <c r="W42" s="9"/>
      <c r="Y42" s="9"/>
      <c r="Z42" s="9"/>
      <c r="AA42" s="9"/>
    </row>
    <row r="43" spans="1:27">
      <c r="A43" s="28" t="s">
        <v>95</v>
      </c>
      <c r="B43" s="9">
        <f>MAX(B4:B39)</f>
        <v>132996.06599999999</v>
      </c>
      <c r="C43" s="9">
        <f t="shared" ref="C43:I43" si="18">MAX(C4:C39)</f>
        <v>144635.27599999998</v>
      </c>
      <c r="D43" s="9">
        <f t="shared" si="18"/>
        <v>146133.56</v>
      </c>
      <c r="E43" s="9">
        <f t="shared" si="18"/>
        <v>139443.91200000001</v>
      </c>
      <c r="F43" s="9">
        <f t="shared" si="18"/>
        <v>149006.83299999998</v>
      </c>
      <c r="G43" s="9">
        <f t="shared" si="18"/>
        <v>158240</v>
      </c>
      <c r="H43" s="9">
        <f t="shared" si="18"/>
        <v>142563</v>
      </c>
      <c r="I43" s="9">
        <f t="shared" si="18"/>
        <v>140669</v>
      </c>
      <c r="J43" s="9">
        <f t="shared" ref="J43:P43" si="19">MAX(J4:J39)</f>
        <v>170969</v>
      </c>
      <c r="K43" s="9">
        <f t="shared" si="19"/>
        <v>161179</v>
      </c>
      <c r="L43" s="9">
        <f t="shared" si="19"/>
        <v>170707</v>
      </c>
      <c r="M43" s="9">
        <f t="shared" si="19"/>
        <v>130568</v>
      </c>
      <c r="N43" s="9">
        <f t="shared" si="19"/>
        <v>162832</v>
      </c>
      <c r="O43" s="9">
        <f t="shared" si="19"/>
        <v>153622</v>
      </c>
      <c r="P43" s="9">
        <f t="shared" si="19"/>
        <v>171524.7</v>
      </c>
      <c r="Q43" s="9">
        <f>MAX(Q4:Q39)</f>
        <v>156467</v>
      </c>
      <c r="R43" s="9">
        <f>MAX(R4:R39)</f>
        <v>148347.9</v>
      </c>
      <c r="S43" s="9">
        <f>MAX(S4:S39)</f>
        <v>137485.20000000001</v>
      </c>
      <c r="T43" s="9"/>
      <c r="U43" s="9"/>
      <c r="V43" s="9"/>
      <c r="W43" s="9"/>
      <c r="Y43" s="9"/>
      <c r="Z43" s="9"/>
      <c r="AA43" s="9"/>
    </row>
    <row r="45" spans="1:27">
      <c r="A45" s="28" t="s">
        <v>140</v>
      </c>
      <c r="B45" s="9">
        <f>AVERAGE(B5,B8,B11,B35,B38)</f>
        <v>83398.337740645162</v>
      </c>
      <c r="C45" s="9">
        <f t="shared" ref="C45:M45" si="20">AVERAGE(C5,C8,C11,C35,C38)</f>
        <v>86322.11753307379</v>
      </c>
      <c r="D45" s="9">
        <f t="shared" si="20"/>
        <v>85317.819113486941</v>
      </c>
      <c r="E45" s="9">
        <f t="shared" si="20"/>
        <v>81135.097393824879</v>
      </c>
      <c r="F45" s="9">
        <f t="shared" si="20"/>
        <v>84914.698554377886</v>
      </c>
      <c r="G45" s="9">
        <f t="shared" si="20"/>
        <v>94465.168624397484</v>
      </c>
      <c r="H45" s="9">
        <f t="shared" si="20"/>
        <v>80212.134731182799</v>
      </c>
      <c r="I45" s="9">
        <f t="shared" si="20"/>
        <v>84677.822918586782</v>
      </c>
      <c r="J45" s="9">
        <f t="shared" si="20"/>
        <v>92019.164060829484</v>
      </c>
      <c r="K45" s="9">
        <f t="shared" si="20"/>
        <v>87284.541683351883</v>
      </c>
      <c r="L45" s="9">
        <f t="shared" si="20"/>
        <v>88577.511996927817</v>
      </c>
      <c r="M45" s="9">
        <f t="shared" si="20"/>
        <v>75316.772181259599</v>
      </c>
      <c r="N45" s="9">
        <f t="shared" ref="N45:S45" si="21">AVERAGE(N5,N8,N11,N35,N38)</f>
        <v>83200.538018433173</v>
      </c>
      <c r="O45" s="9">
        <f t="shared" si="21"/>
        <v>81855.407348164619</v>
      </c>
      <c r="P45" s="9">
        <f t="shared" si="21"/>
        <v>83234.466314900157</v>
      </c>
      <c r="Q45" s="9">
        <f t="shared" si="21"/>
        <v>88613.535307219674</v>
      </c>
      <c r="R45" s="9">
        <f t="shared" si="21"/>
        <v>73591.121139784955</v>
      </c>
      <c r="S45" s="9">
        <f t="shared" si="21"/>
        <v>65892.097107897673</v>
      </c>
    </row>
    <row r="46" spans="1:27">
      <c r="A46" s="28" t="s">
        <v>144</v>
      </c>
      <c r="B46" s="9">
        <f>AVERAGE(B20,B23,B26)</f>
        <v>24517.304527240147</v>
      </c>
      <c r="C46" s="9">
        <f t="shared" ref="C46:P46" si="22">AVERAGE(C20,C23,C26)</f>
        <v>25414.998505734766</v>
      </c>
      <c r="D46" s="9">
        <f t="shared" si="22"/>
        <v>27306.108533333332</v>
      </c>
      <c r="E46" s="9">
        <f t="shared" si="22"/>
        <v>26625.026459498204</v>
      </c>
      <c r="F46" s="9">
        <f t="shared" si="22"/>
        <v>29095.932616487455</v>
      </c>
      <c r="G46" s="9">
        <f t="shared" si="22"/>
        <v>27206.4146953405</v>
      </c>
      <c r="H46" s="9">
        <f t="shared" si="22"/>
        <v>23305.330824372762</v>
      </c>
      <c r="I46" s="9">
        <f t="shared" si="22"/>
        <v>22788.072401433688</v>
      </c>
      <c r="J46" s="9">
        <f t="shared" si="22"/>
        <v>22327.897491039428</v>
      </c>
      <c r="K46" s="9">
        <f t="shared" si="22"/>
        <v>22715.983512544801</v>
      </c>
      <c r="L46" s="9">
        <f t="shared" si="22"/>
        <v>22288.858064516127</v>
      </c>
      <c r="M46" s="9">
        <f t="shared" si="22"/>
        <v>22713.387096774193</v>
      </c>
      <c r="N46" s="9">
        <f t="shared" si="22"/>
        <v>24169.933333333334</v>
      </c>
      <c r="O46" s="9">
        <f t="shared" si="22"/>
        <v>22762.020788530466</v>
      </c>
      <c r="P46" s="9">
        <f t="shared" si="22"/>
        <v>19711.815412186381</v>
      </c>
      <c r="Q46" s="9">
        <f>AVERAGE(Q20,Q23,Q26)</f>
        <v>18796.638064516126</v>
      </c>
      <c r="R46" s="9">
        <f>AVERAGE(R20,R23,R26)</f>
        <v>18975.845304659499</v>
      </c>
      <c r="S46" s="9">
        <f>AVERAGE(S20,S23,S26)</f>
        <v>19073.274247311827</v>
      </c>
    </row>
    <row r="47" spans="1:27">
      <c r="A47" s="28" t="s">
        <v>110</v>
      </c>
      <c r="B47" s="9">
        <f>AVERAGE(B14,B17,B20,B23,B26,B29,B32)</f>
        <v>29520.250143471581</v>
      </c>
      <c r="C47" s="9">
        <f t="shared" ref="C47:N47" si="23">AVERAGE(C14,C17,C20,C23,C26,C29,C32)</f>
        <v>31783.761447158224</v>
      </c>
      <c r="D47" s="9">
        <f t="shared" si="23"/>
        <v>34487.914160675879</v>
      </c>
      <c r="E47" s="9">
        <f t="shared" si="23"/>
        <v>32138.390001996922</v>
      </c>
      <c r="F47" s="9">
        <f t="shared" si="23"/>
        <v>34290.720833179723</v>
      </c>
      <c r="G47" s="9">
        <f t="shared" si="23"/>
        <v>34453.91751152074</v>
      </c>
      <c r="H47" s="9">
        <f t="shared" si="23"/>
        <v>30202.441935483868</v>
      </c>
      <c r="I47" s="9">
        <f t="shared" si="23"/>
        <v>29263.043471582183</v>
      </c>
      <c r="J47" s="9">
        <f t="shared" si="23"/>
        <v>29937.603225806455</v>
      </c>
      <c r="K47" s="9">
        <f t="shared" si="23"/>
        <v>29329.498463901691</v>
      </c>
      <c r="L47" s="9">
        <f t="shared" si="23"/>
        <v>29159.995084485407</v>
      </c>
      <c r="M47" s="9">
        <f t="shared" si="23"/>
        <v>29133.464976958523</v>
      </c>
      <c r="N47" s="9">
        <f t="shared" si="23"/>
        <v>29279.798156682031</v>
      </c>
      <c r="O47" s="9">
        <f>AVERAGE(O14,O17,O20,O23,O26,O29,O32)</f>
        <v>29780.685084485409</v>
      </c>
      <c r="P47" s="9">
        <f>AVERAGE(P14,P17,P20,P23,P26,P29,P32)</f>
        <v>25487.322580645159</v>
      </c>
      <c r="Q47" s="9">
        <f>AVERAGE(Q14,Q17,Q20,Q23,Q26,Q29,Q32)</f>
        <v>22337.468663594464</v>
      </c>
      <c r="R47" s="9">
        <f>AVERAGE(R14,R17,R20,R23,R26,R29,R32)</f>
        <v>24166.728033794167</v>
      </c>
      <c r="S47" s="9">
        <f>AVERAGE(S14,S17,S20,S23,S26,S29,S32)</f>
        <v>23295.851424731183</v>
      </c>
    </row>
    <row r="48" spans="1:27">
      <c r="A48" s="28" t="s">
        <v>159</v>
      </c>
      <c r="B48" s="61">
        <f>B45/B47</f>
        <v>2.8251230032035739</v>
      </c>
      <c r="C48" s="61">
        <f t="shared" ref="C48:R48" si="24">C45/C47</f>
        <v>2.7159188718612732</v>
      </c>
      <c r="D48" s="61">
        <f t="shared" si="24"/>
        <v>2.4738468878111739</v>
      </c>
      <c r="E48" s="61">
        <f t="shared" si="24"/>
        <v>2.5245538867623281</v>
      </c>
      <c r="F48" s="61">
        <f t="shared" si="24"/>
        <v>2.4763171053614705</v>
      </c>
      <c r="G48" s="61">
        <f t="shared" si="24"/>
        <v>2.7417830960096223</v>
      </c>
      <c r="H48" s="61">
        <f t="shared" si="24"/>
        <v>2.6558162052765728</v>
      </c>
      <c r="I48" s="61">
        <f t="shared" si="24"/>
        <v>2.8936779252239702</v>
      </c>
      <c r="J48" s="61">
        <f t="shared" si="24"/>
        <v>3.0736984309254329</v>
      </c>
      <c r="K48" s="61">
        <f t="shared" si="24"/>
        <v>2.9759984402999731</v>
      </c>
      <c r="L48" s="61">
        <f t="shared" si="24"/>
        <v>3.0376380976845754</v>
      </c>
      <c r="M48" s="61">
        <f t="shared" si="24"/>
        <v>2.585232214596759</v>
      </c>
      <c r="N48" s="61">
        <f t="shared" si="24"/>
        <v>2.8415680180993914</v>
      </c>
      <c r="O48" s="61">
        <f t="shared" si="24"/>
        <v>2.748607263934574</v>
      </c>
      <c r="P48" s="61">
        <f t="shared" si="24"/>
        <v>3.2657202831539336</v>
      </c>
      <c r="Q48" s="61">
        <f t="shared" si="24"/>
        <v>3.96703568527627</v>
      </c>
      <c r="R48" s="61">
        <f t="shared" si="24"/>
        <v>3.0451421076480405</v>
      </c>
      <c r="S48" s="61">
        <f t="shared" ref="S48" si="25">S45/S47</f>
        <v>2.8284906143394162</v>
      </c>
    </row>
    <row r="49" spans="1:19">
      <c r="A49" s="28" t="s">
        <v>161</v>
      </c>
      <c r="B49" s="9">
        <v>3962</v>
      </c>
      <c r="C49" s="9">
        <v>4289</v>
      </c>
      <c r="D49" s="9">
        <v>3984</v>
      </c>
      <c r="E49" s="9">
        <v>3359</v>
      </c>
      <c r="F49" s="9">
        <v>3584</v>
      </c>
      <c r="G49" s="9">
        <v>4123</v>
      </c>
      <c r="H49" s="9">
        <v>3648</v>
      </c>
      <c r="I49" s="9">
        <v>3662</v>
      </c>
      <c r="J49" s="9">
        <v>3931</v>
      </c>
      <c r="K49" s="9">
        <v>3702</v>
      </c>
      <c r="L49" s="9">
        <v>3653</v>
      </c>
      <c r="M49" s="9">
        <v>3134</v>
      </c>
      <c r="N49" s="9">
        <v>3425</v>
      </c>
      <c r="O49" s="9">
        <v>3405</v>
      </c>
      <c r="P49" s="9">
        <v>3742</v>
      </c>
      <c r="Q49" s="9">
        <v>3883</v>
      </c>
      <c r="R49" s="9">
        <v>3333</v>
      </c>
      <c r="S49" s="9"/>
    </row>
    <row r="50" spans="1:19">
      <c r="B50" s="61"/>
      <c r="C50" s="61"/>
      <c r="D50" s="61"/>
      <c r="E50" s="61"/>
      <c r="F50" s="61"/>
      <c r="G50" s="61"/>
      <c r="H50" s="61"/>
      <c r="I50" s="61"/>
      <c r="J50" s="61"/>
      <c r="K50" s="61"/>
      <c r="L50" s="61"/>
      <c r="M50" s="61"/>
      <c r="N50" s="61"/>
      <c r="O50" s="61"/>
      <c r="P50" s="61"/>
      <c r="Q50" s="61"/>
      <c r="R50" s="61"/>
      <c r="S50" s="101"/>
    </row>
    <row r="51" spans="1:19">
      <c r="J51" s="13"/>
      <c r="K51" s="13"/>
      <c r="L51" s="13"/>
    </row>
    <row r="52" spans="1:19">
      <c r="B52" s="9"/>
      <c r="C52" s="9"/>
      <c r="D52" s="9"/>
      <c r="E52" s="9"/>
      <c r="F52" s="9"/>
      <c r="G52" s="9"/>
      <c r="H52" s="9"/>
      <c r="I52" s="31"/>
      <c r="J52" s="31"/>
      <c r="K52" s="31"/>
    </row>
    <row r="53" spans="1:19">
      <c r="B53" s="9"/>
      <c r="C53" s="9"/>
      <c r="D53" s="9"/>
      <c r="E53" s="9"/>
      <c r="F53" s="9"/>
      <c r="G53" s="9"/>
      <c r="H53" s="9"/>
      <c r="I53" s="9"/>
      <c r="J53" s="9"/>
      <c r="O53" s="31"/>
      <c r="P53" s="31"/>
      <c r="Q53" s="32"/>
      <c r="R53" s="32"/>
      <c r="S53" s="32"/>
    </row>
    <row r="54" spans="1:19">
      <c r="B54" s="9"/>
      <c r="C54" s="9"/>
      <c r="D54" s="9"/>
      <c r="E54" s="9"/>
      <c r="F54" s="9"/>
      <c r="G54" s="9"/>
      <c r="H54" s="9"/>
      <c r="I54" s="9"/>
      <c r="J54" s="9"/>
      <c r="O54" s="31"/>
      <c r="P54" s="31"/>
      <c r="Q54" s="32"/>
      <c r="R54" s="32"/>
      <c r="S54" s="32"/>
    </row>
    <row r="55" spans="1:19">
      <c r="O55" s="31"/>
      <c r="P55" s="31"/>
      <c r="Q55" s="32"/>
      <c r="R55" s="32"/>
      <c r="S55" s="32"/>
    </row>
    <row r="3661" spans="6:6">
      <c r="F3661" s="35">
        <v>4235</v>
      </c>
    </row>
    <row r="3662" spans="6:6">
      <c r="F3662" s="35">
        <v>16577</v>
      </c>
    </row>
    <row r="3663" spans="6:6">
      <c r="F3663" s="35">
        <v>2202</v>
      </c>
    </row>
    <row r="3664" spans="6:6">
      <c r="F3664" s="35">
        <v>1539</v>
      </c>
    </row>
    <row r="3665" spans="6:6">
      <c r="F3665" s="35">
        <v>11220</v>
      </c>
    </row>
    <row r="3666" spans="6:6">
      <c r="F3666" s="35">
        <v>6225</v>
      </c>
    </row>
    <row r="3667" spans="6:6">
      <c r="F3667" s="35">
        <v>18225</v>
      </c>
    </row>
    <row r="3668" spans="6:6">
      <c r="F3668" s="35">
        <v>18319</v>
      </c>
    </row>
    <row r="3669" spans="6:6">
      <c r="F3669" s="35">
        <v>25627</v>
      </c>
    </row>
    <row r="3670" spans="6:6">
      <c r="F3670" s="35">
        <v>17377</v>
      </c>
    </row>
    <row r="3671" spans="6:6">
      <c r="F3671" s="35">
        <v>15214</v>
      </c>
    </row>
    <row r="3672" spans="6:6">
      <c r="F3672" s="35">
        <v>2506</v>
      </c>
    </row>
    <row r="3673" spans="6:6">
      <c r="F3673" s="35">
        <v>826</v>
      </c>
    </row>
    <row r="3674" spans="6:6">
      <c r="F3674" s="35">
        <v>27555</v>
      </c>
    </row>
    <row r="3675" spans="6:6">
      <c r="F3675" s="35">
        <v>40121</v>
      </c>
    </row>
    <row r="3676" spans="6:6">
      <c r="F3676" s="35">
        <v>41254</v>
      </c>
    </row>
    <row r="3677" spans="6:6">
      <c r="F3677" s="35">
        <v>55565</v>
      </c>
    </row>
    <row r="3678" spans="6:6">
      <c r="F3678" s="35">
        <v>58761</v>
      </c>
    </row>
    <row r="3679" spans="6:6">
      <c r="F3679" s="35">
        <v>56361</v>
      </c>
    </row>
    <row r="3680" spans="6:6">
      <c r="F3680" s="35">
        <v>45149</v>
      </c>
    </row>
    <row r="3681" spans="6:6">
      <c r="F3681" s="35">
        <v>49308</v>
      </c>
    </row>
    <row r="3682" spans="6:6">
      <c r="F3682" s="35">
        <v>51722</v>
      </c>
    </row>
    <row r="3683" spans="6:6">
      <c r="F3683" s="35">
        <v>60965</v>
      </c>
    </row>
    <row r="3684" spans="6:6">
      <c r="F3684" s="35">
        <v>50077</v>
      </c>
    </row>
    <row r="3685" spans="6:6">
      <c r="F3685" s="35">
        <v>39538</v>
      </c>
    </row>
    <row r="3686" spans="6:6">
      <c r="F3686" s="35">
        <v>31263</v>
      </c>
    </row>
    <row r="3687" spans="6:6">
      <c r="F3687" s="35">
        <v>55385</v>
      </c>
    </row>
    <row r="3688" spans="6:6">
      <c r="F3688" s="35">
        <v>55251</v>
      </c>
    </row>
    <row r="3689" spans="6:6">
      <c r="F3689" s="35">
        <v>43650</v>
      </c>
    </row>
    <row r="3690" spans="6:6">
      <c r="F3690" s="35">
        <v>47258</v>
      </c>
    </row>
    <row r="3691" spans="6:6">
      <c r="F3691" s="35">
        <v>42510</v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Z3685"/>
  <sheetViews>
    <sheetView zoomScale="55" workbookViewId="0">
      <pane xSplit="1" ySplit="2" topLeftCell="H3" activePane="bottomRight" state="frozen"/>
      <selection activeCell="J3679" sqref="J3679"/>
      <selection pane="topRight" activeCell="J3679" sqref="J3679"/>
      <selection pane="bottomLeft" activeCell="J3679" sqref="J3679"/>
      <selection pane="bottomRight" activeCell="R104" sqref="R104"/>
    </sheetView>
  </sheetViews>
  <sheetFormatPr defaultRowHeight="20.25"/>
  <cols>
    <col min="1" max="1" width="20.42578125" style="27" bestFit="1" customWidth="1"/>
    <col min="2" max="9" width="18.42578125" style="27" bestFit="1" customWidth="1"/>
    <col min="10" max="11" width="18.42578125" style="13" bestFit="1" customWidth="1"/>
    <col min="12" max="18" width="18.42578125" style="13" customWidth="1"/>
    <col min="19" max="19" width="18.42578125" style="55" customWidth="1"/>
    <col min="20" max="20" width="5.7109375" style="13" customWidth="1"/>
    <col min="21" max="21" width="19.42578125" style="13" bestFit="1" customWidth="1"/>
    <col min="22" max="22" width="18.42578125" style="13" bestFit="1" customWidth="1"/>
    <col min="23" max="23" width="22.7109375" style="27" bestFit="1" customWidth="1"/>
    <col min="24" max="24" width="20.140625" style="27" bestFit="1" customWidth="1"/>
    <col min="25" max="25" width="9.140625" style="27"/>
    <col min="26" max="26" width="13.140625" style="27" customWidth="1"/>
    <col min="27" max="16384" width="9.140625" style="27"/>
  </cols>
  <sheetData>
    <row r="1" spans="1:26" s="28" customFormat="1">
      <c r="B1" s="6" t="s">
        <v>9</v>
      </c>
      <c r="C1" s="6" t="s">
        <v>9</v>
      </c>
      <c r="D1" s="6" t="s">
        <v>9</v>
      </c>
      <c r="E1" s="6" t="s">
        <v>9</v>
      </c>
      <c r="F1" s="6" t="s">
        <v>9</v>
      </c>
      <c r="G1" s="6" t="s">
        <v>9</v>
      </c>
      <c r="H1" s="6" t="s">
        <v>9</v>
      </c>
      <c r="I1" s="6" t="s">
        <v>9</v>
      </c>
      <c r="J1" s="6" t="s">
        <v>9</v>
      </c>
      <c r="K1" s="6" t="s">
        <v>9</v>
      </c>
      <c r="L1" s="6" t="s">
        <v>9</v>
      </c>
      <c r="M1" s="6" t="s">
        <v>9</v>
      </c>
      <c r="N1" s="6" t="s">
        <v>9</v>
      </c>
      <c r="O1" s="6" t="s">
        <v>9</v>
      </c>
      <c r="P1" s="6" t="s">
        <v>9</v>
      </c>
      <c r="Q1" s="6" t="s">
        <v>9</v>
      </c>
      <c r="R1" s="6" t="s">
        <v>9</v>
      </c>
      <c r="S1" s="6" t="s">
        <v>9</v>
      </c>
      <c r="T1" s="6"/>
      <c r="U1" s="6" t="s">
        <v>9</v>
      </c>
      <c r="V1" s="6" t="s">
        <v>9</v>
      </c>
    </row>
    <row r="2" spans="1:26">
      <c r="B2" s="6">
        <v>95</v>
      </c>
      <c r="C2" s="6">
        <v>96</v>
      </c>
      <c r="D2" s="6">
        <v>97</v>
      </c>
      <c r="E2" s="6">
        <v>98</v>
      </c>
      <c r="F2" s="6">
        <v>99</v>
      </c>
      <c r="G2" s="29" t="s">
        <v>54</v>
      </c>
      <c r="H2" s="29" t="s">
        <v>55</v>
      </c>
      <c r="I2" s="29" t="s">
        <v>56</v>
      </c>
      <c r="J2" s="29" t="s">
        <v>90</v>
      </c>
      <c r="K2" s="29" t="s">
        <v>91</v>
      </c>
      <c r="L2" s="29" t="s">
        <v>99</v>
      </c>
      <c r="M2" s="29" t="s">
        <v>103</v>
      </c>
      <c r="N2" s="29" t="s">
        <v>113</v>
      </c>
      <c r="O2" s="29" t="s">
        <v>133</v>
      </c>
      <c r="P2" s="29" t="s">
        <v>139</v>
      </c>
      <c r="Q2" s="29" t="s">
        <v>143</v>
      </c>
      <c r="R2" s="29">
        <v>11</v>
      </c>
      <c r="S2" s="65">
        <v>12</v>
      </c>
      <c r="T2" s="29"/>
      <c r="U2" s="6" t="s">
        <v>15</v>
      </c>
      <c r="V2" s="6" t="s">
        <v>16</v>
      </c>
      <c r="W2" s="6"/>
      <c r="X2" s="6"/>
      <c r="Z2" s="6"/>
    </row>
    <row r="3" spans="1:26">
      <c r="A3" s="28" t="s">
        <v>57</v>
      </c>
      <c r="B3" s="9">
        <f>SUM('DAILY DATA'!$O$3:$O$33)</f>
        <v>2911244</v>
      </c>
      <c r="C3" s="9">
        <f>SUM('DAILY DATA'!$O$368:$O$398)</f>
        <v>3056176.9180000005</v>
      </c>
      <c r="D3" s="9">
        <f>SUM('DAILY DATA'!$O$734:$O$764)</f>
        <v>3200950.9849999989</v>
      </c>
      <c r="E3" s="21">
        <f>SUM('DAILY DATA'!$O$1099:$O$1129)</f>
        <v>2832630.1700000004</v>
      </c>
      <c r="F3" s="9">
        <f>SUM('DAILY DATA'!$O$1464:$O$1494)</f>
        <v>2936679.3849999998</v>
      </c>
      <c r="G3" s="9">
        <f>SUM('DAILY DATA'!$O$1829:$O$1859)</f>
        <v>3672055</v>
      </c>
      <c r="H3" s="9">
        <f>SUM('DAILY DATA'!$O$2195:$O$2225)</f>
        <v>3267299</v>
      </c>
      <c r="I3" s="9">
        <f>SUM('DAILY DATA'!$O$2560:$O$2590)</f>
        <v>3534625</v>
      </c>
      <c r="J3" s="25">
        <f>SUM('DAILY DATA'!$O$2925:$O$2955)</f>
        <v>3960425</v>
      </c>
      <c r="K3" s="11">
        <f>SUM('DAILY DATA'!$O$3290:$O$3320)</f>
        <v>3615499</v>
      </c>
      <c r="L3" s="11">
        <f>SUM('DAILY DATA'!$O$3656:$O$3686)</f>
        <v>3261160</v>
      </c>
      <c r="M3" s="11">
        <f>SUM('DAILY DATA'!$O$4021:$O$4051)</f>
        <v>2747464</v>
      </c>
      <c r="N3" s="11">
        <f>SUM('DAILY DATA'!$O$4386:$O$4416)</f>
        <v>2814423</v>
      </c>
      <c r="O3" s="11">
        <f>SUM('DAILY DATA'!$O$4751:$O$4781)</f>
        <v>3147783</v>
      </c>
      <c r="P3" s="11">
        <f>SUM('DAILY DATA'!$O$5117:$O$5147)</f>
        <v>3595468.3000000007</v>
      </c>
      <c r="Q3" s="11">
        <f>SUM('DAILY DATA'!$O$5482:$O$5512)</f>
        <v>3339891.0999999996</v>
      </c>
      <c r="R3" s="11">
        <f>SUM('DAILY DATA'!$O$5847:$O$5877)</f>
        <v>3422696.5000000014</v>
      </c>
      <c r="S3" s="25">
        <f>SUM('DAILY DATA'!$O$6212:$O$6242)</f>
        <v>2556651.4</v>
      </c>
      <c r="T3" s="11"/>
      <c r="U3" s="11">
        <f>MIN(B3:S3)</f>
        <v>2556651.4</v>
      </c>
      <c r="V3" s="9">
        <f>MAX(B3:S3)</f>
        <v>3960425</v>
      </c>
      <c r="W3" s="30"/>
      <c r="X3" s="30"/>
      <c r="Z3" s="30"/>
    </row>
    <row r="4" spans="1:26">
      <c r="A4" s="28" t="s">
        <v>58</v>
      </c>
      <c r="B4" s="9">
        <f>SUM('DAILY DATA'!$O$34:$O$61)</f>
        <v>2650827.8750000005</v>
      </c>
      <c r="C4" s="9">
        <f>SUM('DAILY DATA'!$O$399:$O$427)</f>
        <v>2713706.4670000002</v>
      </c>
      <c r="D4" s="9">
        <f>SUM('DAILY DATA'!$O$765:$O$792)</f>
        <v>2525874.5630000001</v>
      </c>
      <c r="E4" s="9">
        <f>SUM('DAILY DATA'!$O$1130:$O$1157)</f>
        <v>2490855.9489999991</v>
      </c>
      <c r="F4" s="9">
        <f>SUM('DAILY DATA'!$O$1495:$O$1522)</f>
        <v>2597355.2259999998</v>
      </c>
      <c r="G4" s="9">
        <f>SUM('DAILY DATA'!$O$1860:$O$1888)</f>
        <v>2903973</v>
      </c>
      <c r="H4" s="9">
        <f>SUM('DAILY DATA'!$O$2226:$O$2253)</f>
        <v>2448915</v>
      </c>
      <c r="I4" s="9">
        <f>SUM('DAILY DATA'!$O$2591:$O$2618)</f>
        <v>3022217</v>
      </c>
      <c r="J4" s="25">
        <f>SUM('DAILY DATA'!$O$2956:$O$2983)</f>
        <v>3299767</v>
      </c>
      <c r="K4" s="11">
        <f>SUM('DAILY DATA'!$O$3321:$O$3349)</f>
        <v>3064041</v>
      </c>
      <c r="L4" s="11">
        <f>SUM('DAILY DATA'!$O$3687:$O$3714)</f>
        <v>2726233</v>
      </c>
      <c r="M4" s="11">
        <f>SUM('DAILY DATA'!$O$4052:$O$4079)</f>
        <v>3090571</v>
      </c>
      <c r="N4" s="11">
        <f>SUM('DAILY DATA'!$O$4417:$O$4444)</f>
        <v>3190963</v>
      </c>
      <c r="O4" s="11">
        <f>SUM('DAILY DATA'!$O$4782:$O$4810)</f>
        <v>2603473</v>
      </c>
      <c r="P4" s="11">
        <f>SUM('DAILY DATA'!$O$5148:$O$5175)</f>
        <v>2483250.8999999994</v>
      </c>
      <c r="Q4" s="11">
        <f>SUM('DAILY DATA'!$O$5513:$O$5540)</f>
        <v>3080897.3000000003</v>
      </c>
      <c r="R4" s="11">
        <f>SUM('DAILY DATA'!$O$5878:$O$5905)</f>
        <v>2174305</v>
      </c>
      <c r="S4" s="25">
        <f>SUM('DAILY DATA'!$O$6243:$O$6271)</f>
        <v>2191657.4999999995</v>
      </c>
      <c r="T4" s="11"/>
      <c r="U4" s="11">
        <f t="shared" ref="U4:U16" si="0">MIN(B4:S4)</f>
        <v>2174305</v>
      </c>
      <c r="V4" s="9">
        <f t="shared" ref="V4:V16" si="1">MAX(B4:S4)</f>
        <v>3299767</v>
      </c>
      <c r="W4" s="30"/>
      <c r="X4" s="30"/>
      <c r="Z4" s="30"/>
    </row>
    <row r="5" spans="1:26">
      <c r="A5" s="28" t="s">
        <v>59</v>
      </c>
      <c r="B5" s="9">
        <f>SUM('DAILY DATA'!$O$62:$O$92)</f>
        <v>2025721.9809999997</v>
      </c>
      <c r="C5" s="9">
        <f>SUM('DAILY DATA'!$O$428:$O$458)</f>
        <v>2566433.9619999994</v>
      </c>
      <c r="D5" s="9">
        <f>SUM('DAILY DATA'!$O$793:$O$823)</f>
        <v>2147846.3109999993</v>
      </c>
      <c r="E5" s="9">
        <f>SUM('DAILY DATA'!$O$1158:$O$1188)</f>
        <v>2442995.3570000008</v>
      </c>
      <c r="F5" s="9">
        <f>SUM('DAILY DATA'!$O$1523:$O$1553)</f>
        <v>2686665.9050000007</v>
      </c>
      <c r="G5" s="9">
        <f>SUM('DAILY DATA'!$O$1889:$O$1919)</f>
        <v>2495871</v>
      </c>
      <c r="H5" s="9">
        <f>SUM('DAILY DATA'!$O$2254:$O$2284)</f>
        <v>2485846</v>
      </c>
      <c r="I5" s="9">
        <f>SUM('DAILY DATA'!$O$2619:$O$2649)</f>
        <v>2603416</v>
      </c>
      <c r="J5" s="11">
        <f>SUM('DAILY DATA'!$O$2984:$O$3014)</f>
        <v>2295584</v>
      </c>
      <c r="K5" s="11">
        <f>SUM('DAILY DATA'!$O$3350:$O$3380)</f>
        <v>2054755</v>
      </c>
      <c r="L5" s="11">
        <f>SUM('DAILY DATA'!$O$3715:$O$3745)</f>
        <v>2619481</v>
      </c>
      <c r="M5" s="11">
        <f>SUM('DAILY DATA'!$O$4080:$O$4110)</f>
        <v>2251042</v>
      </c>
      <c r="N5" s="11">
        <f>SUM('DAILY DATA'!$O$4445:$O$4475)</f>
        <v>2066059</v>
      </c>
      <c r="O5" s="11">
        <f>SUM('DAILY DATA'!$O$4811:$O$4841)</f>
        <v>1963177</v>
      </c>
      <c r="P5" s="11">
        <f>SUM('DAILY DATA'!$O$5176:$O$5206)</f>
        <v>2707515.0999999996</v>
      </c>
      <c r="Q5" s="11">
        <f>SUM('DAILY DATA'!$O$5541:$O$5571)</f>
        <v>1791028.6000000003</v>
      </c>
      <c r="R5" s="11">
        <f>SUM('DAILY DATA'!$O$5906:$O$5936)</f>
        <v>1931909.9999999995</v>
      </c>
      <c r="S5" s="25">
        <f>SUM('DAILY DATA'!$O$6272:$O$6302)</f>
        <v>1265155.2000000002</v>
      </c>
      <c r="T5" s="11"/>
      <c r="U5" s="11">
        <f t="shared" si="0"/>
        <v>1265155.2000000002</v>
      </c>
      <c r="V5" s="9">
        <f t="shared" si="1"/>
        <v>2707515.0999999996</v>
      </c>
      <c r="W5" s="30"/>
      <c r="X5" s="30"/>
      <c r="Z5" s="30"/>
    </row>
    <row r="6" spans="1:26">
      <c r="A6" s="28" t="s">
        <v>60</v>
      </c>
      <c r="B6" s="9">
        <f>SUM('DAILY DATA'!$O$93:$O$122)</f>
        <v>1308567.327</v>
      </c>
      <c r="C6" s="9">
        <f>SUM('DAILY DATA'!$O$459:$O$488)</f>
        <v>1473271.899</v>
      </c>
      <c r="D6" s="9">
        <f>SUM('DAILY DATA'!$O$824:$O$853)</f>
        <v>1684125.4679999996</v>
      </c>
      <c r="E6" s="9">
        <f>SUM('DAILY DATA'!$O$1189:$O$1218)</f>
        <v>1498239.5280000002</v>
      </c>
      <c r="F6" s="9">
        <f>SUM('DAILY DATA'!$O$1554:$O$1583)</f>
        <v>1378100.1540000001</v>
      </c>
      <c r="G6" s="9">
        <f>SUM('DAILY DATA'!$O$1920:$O$1949)</f>
        <v>2041127</v>
      </c>
      <c r="H6" s="9">
        <f>SUM('DAILY DATA'!$O$2285:$O$2314)</f>
        <v>1367202</v>
      </c>
      <c r="I6" s="9">
        <f>SUM('DAILY DATA'!$O$2650:$O$2679)</f>
        <v>1318785</v>
      </c>
      <c r="J6" s="11">
        <f>SUM('DAILY DATA'!$O$3015:$O$3044)</f>
        <v>1611824</v>
      </c>
      <c r="K6" s="11">
        <f>SUM('DAILY DATA'!$O$3381:$O$3410)</f>
        <v>1525222</v>
      </c>
      <c r="L6" s="11">
        <f>SUM('DAILY DATA'!$O$3746:$O$3775)</f>
        <v>1388599</v>
      </c>
      <c r="M6" s="11">
        <f>SUM('DAILY DATA'!$O$4111:$O$4140)</f>
        <v>1170638</v>
      </c>
      <c r="N6" s="11">
        <f>SUM('DAILY DATA'!$O$4476:$O$4505)</f>
        <v>1698752</v>
      </c>
      <c r="O6" s="11">
        <f>SUM('DAILY DATA'!$O$4842:$O$4871)</f>
        <v>1511631</v>
      </c>
      <c r="P6" s="11">
        <f>SUM('DAILY DATA'!$O$5207:$O$5236)</f>
        <v>1562650.0999999999</v>
      </c>
      <c r="Q6" s="11">
        <f>SUM('DAILY DATA'!$O$5572:$O$5601)</f>
        <v>1000211.2999999998</v>
      </c>
      <c r="R6" s="11">
        <f>SUM('DAILY DATA'!$O$5937:$O$5966)</f>
        <v>1233363.5000000002</v>
      </c>
      <c r="S6" s="25">
        <f>SUM('DAILY DATA'!$O$6303:$O$6332)</f>
        <v>1776627.2000000002</v>
      </c>
      <c r="T6" s="11"/>
      <c r="U6" s="11">
        <f t="shared" si="0"/>
        <v>1000211.2999999998</v>
      </c>
      <c r="V6" s="9">
        <f t="shared" si="1"/>
        <v>2041127</v>
      </c>
      <c r="W6" s="30"/>
      <c r="X6" s="30"/>
      <c r="Z6" s="30"/>
    </row>
    <row r="7" spans="1:26">
      <c r="A7" s="28" t="s">
        <v>61</v>
      </c>
      <c r="B7" s="9">
        <f>SUM('DAILY DATA'!$O$123:$O$153)</f>
        <v>1054857.3180000002</v>
      </c>
      <c r="C7" s="9">
        <f>SUM('DAILY DATA'!$O$489:$O$519)</f>
        <v>1171085.5119999999</v>
      </c>
      <c r="D7" s="9">
        <f>SUM('DAILY DATA'!$O$854:$O$884)</f>
        <v>1069040.7870000002</v>
      </c>
      <c r="E7" s="9">
        <f>SUM('DAILY DATA'!$O$1219:$O$1249)</f>
        <v>1533670.4519999998</v>
      </c>
      <c r="F7" s="9">
        <f>SUM('DAILY DATA'!$O$1584:$O$1614)</f>
        <v>1121462</v>
      </c>
      <c r="G7" s="9">
        <f>SUM('DAILY DATA'!$O$1950:$O$1980)</f>
        <v>1392067</v>
      </c>
      <c r="H7" s="9">
        <f>SUM('DAILY DATA'!$O$2315:$O$2345)</f>
        <v>1016485</v>
      </c>
      <c r="I7" s="11">
        <f>SUM('DAILY DATA'!$O$2680:$O$2710)</f>
        <v>968834</v>
      </c>
      <c r="J7" s="11">
        <f>SUM('DAILY DATA'!$O$3045:$O$3075)</f>
        <v>977032</v>
      </c>
      <c r="K7" s="11">
        <f>SUM('DAILY DATA'!$O$3411:$O$3441)</f>
        <v>1308106</v>
      </c>
      <c r="L7" s="11">
        <f>SUM('DAILY DATA'!$O$3776:$O$3806)</f>
        <v>1001037</v>
      </c>
      <c r="M7" s="11">
        <f>SUM('DAILY DATA'!$O$4141:$O$4171)</f>
        <v>1020697</v>
      </c>
      <c r="N7" s="11">
        <f>SUM('DAILY DATA'!$O$4506:$O$4536)</f>
        <v>963897</v>
      </c>
      <c r="O7" s="11">
        <f>SUM('DAILY DATA'!$O$4872:$O$4902)</f>
        <v>932956</v>
      </c>
      <c r="P7" s="11">
        <f>SUM('DAILY DATA'!$O$5237:$O$5267)</f>
        <v>1005612.35</v>
      </c>
      <c r="Q7" s="11">
        <f>SUM('DAILY DATA'!$O$5602:$O$5632)</f>
        <v>1338786.2999999998</v>
      </c>
      <c r="R7" s="11">
        <f>SUM('DAILY DATA'!$O$5967:$O$5997)</f>
        <v>1088880.8999999999</v>
      </c>
      <c r="S7" s="25">
        <f>SUM('DAILY DATA'!$O$6333:$O$6363)</f>
        <v>2198794.1999999993</v>
      </c>
      <c r="T7" s="11"/>
      <c r="U7" s="11">
        <f t="shared" si="0"/>
        <v>932956</v>
      </c>
      <c r="V7" s="9">
        <f t="shared" si="1"/>
        <v>2198794.1999999993</v>
      </c>
      <c r="W7" s="30"/>
      <c r="X7" s="30"/>
      <c r="Z7" s="30"/>
    </row>
    <row r="8" spans="1:26">
      <c r="A8" s="28" t="s">
        <v>62</v>
      </c>
      <c r="B8" s="9">
        <f>SUM('DAILY DATA'!$O$154:$O$183)</f>
        <v>826921.98300000001</v>
      </c>
      <c r="C8" s="9">
        <f>SUM('DAILY DATA'!$O$520:$O$549)</f>
        <v>888598.45599999989</v>
      </c>
      <c r="D8" s="9">
        <f>SUM('DAILY DATA'!$O$885:$O$914)</f>
        <v>1168085.1189999999</v>
      </c>
      <c r="E8" s="9">
        <f>SUM('DAILY DATA'!$O$1250:$O$1279)</f>
        <v>1219975.3949999998</v>
      </c>
      <c r="F8" s="9">
        <f>SUM('DAILY DATA'!$O$1615:$O$1644)</f>
        <v>1365111</v>
      </c>
      <c r="G8" s="9">
        <f>SUM('DAILY DATA'!$O$1981:$O$2010)</f>
        <v>1038043</v>
      </c>
      <c r="H8" s="9">
        <f>SUM('DAILY DATA'!$O$2346:$O$2375)</f>
        <v>1032832</v>
      </c>
      <c r="I8" s="11">
        <f>SUM('DAILY DATA'!$O$2711:$O$2740)</f>
        <v>1174683</v>
      </c>
      <c r="J8" s="11">
        <f>SUM('DAILY DATA'!$O$3076:$O$3105)</f>
        <v>807805</v>
      </c>
      <c r="K8" s="11">
        <f>SUM('DAILY DATA'!$O$3442:$O$3471)</f>
        <v>887667</v>
      </c>
      <c r="L8" s="11">
        <f>SUM('DAILY DATA'!$O$3807:$O$3836)</f>
        <v>1265249</v>
      </c>
      <c r="M8" s="11">
        <f>SUM('DAILY DATA'!$O$4172:$O$4201)</f>
        <v>1250281</v>
      </c>
      <c r="N8" s="11">
        <f>SUM('DAILY DATA'!$O$4537:$O$4566)</f>
        <v>1039340</v>
      </c>
      <c r="O8" s="11">
        <f>SUM('DAILY DATA'!$O$4903:$O$4932)</f>
        <v>1337532</v>
      </c>
      <c r="P8" s="11">
        <f>SUM('DAILY DATA'!$O$5268:$O$5297)</f>
        <v>631075</v>
      </c>
      <c r="Q8" s="11">
        <f>SUM('DAILY DATA'!$O$5633:$O$5662)</f>
        <v>1530482.2</v>
      </c>
      <c r="R8" s="11">
        <f>SUM('DAILY DATA'!$O$5998:$O$6027)</f>
        <v>1226183.3999999999</v>
      </c>
      <c r="S8" s="25">
        <f>SUM('DAILY DATA'!$O$6364:$O$6393)</f>
        <v>2072998.1000000003</v>
      </c>
      <c r="T8" s="11"/>
      <c r="U8" s="11">
        <f t="shared" si="0"/>
        <v>631075</v>
      </c>
      <c r="V8" s="9">
        <f t="shared" si="1"/>
        <v>2072998.1000000003</v>
      </c>
      <c r="W8" s="30"/>
      <c r="X8" s="30"/>
      <c r="Z8" s="30"/>
    </row>
    <row r="9" spans="1:26">
      <c r="A9" s="28" t="s">
        <v>63</v>
      </c>
      <c r="B9" s="9">
        <f>SUM('DAILY DATA'!$O$184:$O$214)</f>
        <v>1095169.1070000001</v>
      </c>
      <c r="C9" s="9">
        <f>SUM('DAILY DATA'!$O$550:$O$580)</f>
        <v>939927.11699999985</v>
      </c>
      <c r="D9" s="9">
        <f>SUM('DAILY DATA'!$O$915:$O$945)</f>
        <v>1379642.1789999995</v>
      </c>
      <c r="E9" s="9">
        <f>SUM('DAILY DATA'!$O$1280:$O$1310)</f>
        <v>1350518.486</v>
      </c>
      <c r="F9" s="9">
        <f>SUM('DAILY DATA'!$O$1645:$O$1675)</f>
        <v>1877701</v>
      </c>
      <c r="G9" s="9">
        <f>SUM('DAILY DATA'!$O$2011:$O$2041)</f>
        <v>995840</v>
      </c>
      <c r="H9" s="9">
        <f>SUM('DAILY DATA'!$O$2376:$O$2406)</f>
        <v>1113905</v>
      </c>
      <c r="I9" s="11">
        <f>SUM('DAILY DATA'!$O$2741:$O$2771)</f>
        <v>1538172</v>
      </c>
      <c r="J9" s="11">
        <f>SUM('DAILY DATA'!$O$3106:$O$3136)</f>
        <v>940586</v>
      </c>
      <c r="K9" s="11">
        <f>SUM('DAILY DATA'!$O$3472:$O$3502)</f>
        <v>901154</v>
      </c>
      <c r="L9" s="11">
        <f>SUM('DAILY DATA'!$O$3837:$O$3867)</f>
        <v>1431877</v>
      </c>
      <c r="M9" s="11">
        <f>SUM('DAILY DATA'!$O$4202:$O$4232)</f>
        <v>1567014</v>
      </c>
      <c r="N9" s="11">
        <f>SUM('DAILY DATA'!$O$4567:$O$4597)</f>
        <v>1341059</v>
      </c>
      <c r="O9" s="11">
        <f>SUM('DAILY DATA'!$O$4933:$O$4963)</f>
        <v>1497958</v>
      </c>
      <c r="P9" s="11">
        <f>SUM('DAILY DATA'!$O$5298:$O$5328)</f>
        <v>947416.8</v>
      </c>
      <c r="Q9" s="11">
        <f>SUM('DAILY DATA'!$O$5663:$O$5693)</f>
        <v>1783560.7999999996</v>
      </c>
      <c r="R9" s="11">
        <f>SUM('DAILY DATA'!$O$6028:$O$6058)</f>
        <v>1755968.2999999998</v>
      </c>
      <c r="S9" s="25">
        <f>SUM('DAILY DATA'!$O$6394:$O$6424)</f>
        <v>1952358.6</v>
      </c>
      <c r="T9" s="11"/>
      <c r="U9" s="11">
        <f t="shared" si="0"/>
        <v>901154</v>
      </c>
      <c r="V9" s="9">
        <f t="shared" si="1"/>
        <v>1952358.6</v>
      </c>
      <c r="W9" s="30"/>
      <c r="X9" s="30"/>
      <c r="Z9" s="30"/>
    </row>
    <row r="10" spans="1:26">
      <c r="A10" s="28" t="s">
        <v>64</v>
      </c>
      <c r="B10" s="9">
        <f>SUM('DAILY DATA'!$O$215:$O$245)</f>
        <v>1388459.8419999999</v>
      </c>
      <c r="C10" s="9">
        <f>SUM('DAILY DATA'!$O$581:$O$611)</f>
        <v>837151.63499999989</v>
      </c>
      <c r="D10" s="9">
        <f>SUM('DAILY DATA'!$O$946:$O$976)</f>
        <v>1214713.2039999997</v>
      </c>
      <c r="E10" s="9">
        <f>SUM('DAILY DATA'!$O$1311:$O$1341)</f>
        <v>1567342.321</v>
      </c>
      <c r="F10" s="9">
        <f>SUM('DAILY DATA'!$O$1676:$O$1706)</f>
        <v>1765820</v>
      </c>
      <c r="G10" s="9">
        <f>SUM('DAILY DATA'!$O$2042:$O$2072)</f>
        <v>1050528</v>
      </c>
      <c r="H10" s="9">
        <f>SUM('DAILY DATA'!$O$2407:$O$2437)</f>
        <v>1536961</v>
      </c>
      <c r="I10" s="11">
        <f>SUM('DAILY DATA'!$O$2772:$O$2802)</f>
        <v>1590646</v>
      </c>
      <c r="J10" s="11">
        <f>SUM('DAILY DATA'!$O$3137:$O$3167)</f>
        <v>1049198</v>
      </c>
      <c r="K10" s="11">
        <f>SUM('DAILY DATA'!$O$3503:$O$3533)</f>
        <v>939075</v>
      </c>
      <c r="L10" s="11">
        <f>SUM('DAILY DATA'!$O$3868:$O$3898)</f>
        <v>1609842</v>
      </c>
      <c r="M10" s="11">
        <f>SUM('DAILY DATA'!$O$4233:$O$4263)</f>
        <v>1572728</v>
      </c>
      <c r="N10" s="11">
        <f>SUM('DAILY DATA'!$O$4598:$O$4628)</f>
        <v>1683497</v>
      </c>
      <c r="O10" s="11">
        <f>SUM('DAILY DATA'!$O$4964:$O$4994)</f>
        <v>1535136</v>
      </c>
      <c r="P10" s="11">
        <f>SUM('DAILY DATA'!$O$5329:$O$5359)</f>
        <v>1661019.2</v>
      </c>
      <c r="Q10" s="11">
        <f>SUM('DAILY DATA'!$O$5694:$O$5724)</f>
        <v>1984014.3000000005</v>
      </c>
      <c r="R10" s="11">
        <f>SUM('DAILY DATA'!$O$6059:$O$6089)</f>
        <v>1620033.5</v>
      </c>
      <c r="S10" s="25"/>
      <c r="T10" s="11"/>
      <c r="U10" s="11">
        <f t="shared" si="0"/>
        <v>837151.63499999989</v>
      </c>
      <c r="V10" s="9">
        <f t="shared" si="1"/>
        <v>1984014.3000000005</v>
      </c>
      <c r="W10" s="30"/>
      <c r="X10" s="30"/>
      <c r="Z10" s="30"/>
    </row>
    <row r="11" spans="1:26">
      <c r="A11" s="28" t="s">
        <v>65</v>
      </c>
      <c r="B11" s="9">
        <f>SUM('DAILY DATA'!$O$246:$O$275)</f>
        <v>1097496.1640000003</v>
      </c>
      <c r="C11" s="9">
        <f>SUM('DAILY DATA'!$O$612:$O$641)</f>
        <v>891842.17699999991</v>
      </c>
      <c r="D11" s="9">
        <f>SUM('DAILY DATA'!$O$977:$O$1006)</f>
        <v>1081516.7019999998</v>
      </c>
      <c r="E11" s="9">
        <f>SUM('DAILY DATA'!$O$1342:$O$1371)</f>
        <v>1327700.3580000002</v>
      </c>
      <c r="F11" s="9">
        <f>SUM('DAILY DATA'!$O$1707:$O$1736)</f>
        <v>1342828</v>
      </c>
      <c r="G11" s="9">
        <f>SUM('DAILY DATA'!$O$2073:$O$2102)</f>
        <v>1030025</v>
      </c>
      <c r="H11" s="9">
        <f>SUM('DAILY DATA'!$O$2438:$O$2467)</f>
        <v>1493814</v>
      </c>
      <c r="I11" s="11">
        <f>SUM('DAILY DATA'!$O$2803:$O$2832)</f>
        <v>1325540</v>
      </c>
      <c r="J11" s="11">
        <f>SUM('DAILY DATA'!$O$3168:$O$3197)</f>
        <v>766230</v>
      </c>
      <c r="K11" s="11">
        <f>SUM('DAILY DATA'!$O$3534:$O$3563)</f>
        <v>778293</v>
      </c>
      <c r="L11" s="11">
        <f>SUM('DAILY DATA'!$O$3899:$O$3928)</f>
        <v>1105203</v>
      </c>
      <c r="M11" s="11">
        <f>SUM('DAILY DATA'!$O$4264:$O$4293)</f>
        <v>741776</v>
      </c>
      <c r="N11" s="11">
        <f>SUM('DAILY DATA'!$O$4629:$O$4658)</f>
        <v>1327187</v>
      </c>
      <c r="O11" s="11">
        <f>SUM('DAILY DATA'!$O$4995:$O$5024)</f>
        <v>1426336.8999999997</v>
      </c>
      <c r="P11" s="11">
        <f>SUM('DAILY DATA'!$O$5360:$O$5389)</f>
        <v>1108816.4000000001</v>
      </c>
      <c r="Q11" s="11">
        <f>SUM('DAILY DATA'!$O$5725:$O$5754)</f>
        <v>1398788.4999999998</v>
      </c>
      <c r="R11" s="11">
        <f>SUM('DAILY DATA'!$O$6090:$O$6119)</f>
        <v>1164887.5999999996</v>
      </c>
      <c r="S11" s="25"/>
      <c r="T11" s="11"/>
      <c r="U11" s="11">
        <f t="shared" si="0"/>
        <v>741776</v>
      </c>
      <c r="V11" s="9">
        <f t="shared" si="1"/>
        <v>1493814</v>
      </c>
      <c r="W11" s="30"/>
      <c r="X11" s="30"/>
      <c r="Z11" s="30"/>
    </row>
    <row r="12" spans="1:26">
      <c r="A12" s="28" t="s">
        <v>66</v>
      </c>
      <c r="B12" s="9">
        <f>SUM('DAILY DATA'!$O$276:$O$306)</f>
        <v>1147775.6299999999</v>
      </c>
      <c r="C12" s="9">
        <f>SUM('DAILY DATA'!$O$642:$O$672)</f>
        <v>1323956.017</v>
      </c>
      <c r="D12" s="9">
        <f>SUM('DAILY DATA'!$O$1007:$O$1037)</f>
        <v>1625379.4050000003</v>
      </c>
      <c r="E12" s="9">
        <f>SUM('DAILY DATA'!$O$1372:$O$1402)</f>
        <v>1578182.568</v>
      </c>
      <c r="F12" s="9">
        <f>SUM('DAILY DATA'!$O$1737:$O$1767)</f>
        <v>1538928</v>
      </c>
      <c r="G12" s="9">
        <f>SUM('DAILY DATA'!$O$2103:$O$2133)</f>
        <v>1386501</v>
      </c>
      <c r="H12" s="9">
        <f>SUM('DAILY DATA'!$O$2468:$O$2498)</f>
        <v>1632772</v>
      </c>
      <c r="I12" s="11">
        <f>SUM('DAILY DATA'!$O$2833:$O$2863)</f>
        <v>1472077</v>
      </c>
      <c r="J12" s="11">
        <f>SUM('DAILY DATA'!$O$3198:$O$3228)</f>
        <v>1218329</v>
      </c>
      <c r="K12" s="11">
        <f>SUM('DAILY DATA'!$O$3564:$O$3594)</f>
        <v>1163737</v>
      </c>
      <c r="L12" s="11">
        <f>SUM('DAILY DATA'!$O$3929:$O$3959)</f>
        <v>1211462</v>
      </c>
      <c r="M12" s="11">
        <f>SUM('DAILY DATA'!$O$4294:$O$4324)</f>
        <v>1326522</v>
      </c>
      <c r="N12" s="11">
        <f>SUM('DAILY DATA'!$O$4659:$O$4689)</f>
        <v>1290459</v>
      </c>
      <c r="O12" s="11">
        <f>SUM('DAILY DATA'!$O$5025:$O$5055)</f>
        <v>1734530.8</v>
      </c>
      <c r="P12" s="11">
        <f>SUM('DAILY DATA'!$O$5390:$O$5420)</f>
        <v>1088406.3999999999</v>
      </c>
      <c r="Q12" s="11">
        <f>SUM('DAILY DATA'!$O$5755:$O$5785)</f>
        <v>1843771.1</v>
      </c>
      <c r="R12" s="11">
        <f>SUM('DAILY DATA'!$O$6120:$O$6150)</f>
        <v>1216703.5</v>
      </c>
      <c r="S12" s="25"/>
      <c r="T12" s="11"/>
      <c r="U12" s="11">
        <f t="shared" si="0"/>
        <v>1088406.3999999999</v>
      </c>
      <c r="V12" s="9">
        <f t="shared" si="1"/>
        <v>1843771.1</v>
      </c>
      <c r="W12" s="30"/>
      <c r="X12" s="30"/>
      <c r="Z12" s="30"/>
    </row>
    <row r="13" spans="1:26">
      <c r="A13" s="28" t="s">
        <v>67</v>
      </c>
      <c r="B13" s="9">
        <f>SUM('DAILY DATA'!$O$307:$O$336)</f>
        <v>2626404.2989999992</v>
      </c>
      <c r="C13" s="9">
        <f>SUM('DAILY DATA'!$O$673:$O$702)</f>
        <v>2629923.6219999995</v>
      </c>
      <c r="D13" s="9">
        <f>SUM('DAILY DATA'!$O$1038:$O$1067)</f>
        <v>2345503.1</v>
      </c>
      <c r="E13" s="9">
        <f>SUM('DAILY DATA'!$O$1403:$O$1432)</f>
        <v>1938688.4369999999</v>
      </c>
      <c r="F13" s="9">
        <f>SUM('DAILY DATA'!$O$1768:$O$1797)</f>
        <v>2070421</v>
      </c>
      <c r="G13" s="9">
        <f>SUM('DAILY DATA'!$O$2134:$O$2163)</f>
        <v>2391799</v>
      </c>
      <c r="H13" s="9">
        <f>SUM('DAILY DATA'!$O$2499:$O$2528)</f>
        <v>2379923</v>
      </c>
      <c r="I13" s="11">
        <f>SUM('DAILY DATA'!$O$2864:$O$2893)</f>
        <v>2180520</v>
      </c>
      <c r="J13" s="11">
        <f>SUM('DAILY DATA'!$O$3229:$O$3258)</f>
        <v>1699691.04</v>
      </c>
      <c r="K13" s="11">
        <f>SUM('DAILY DATA'!$O$3595:$O$3624)</f>
        <v>1805257</v>
      </c>
      <c r="L13" s="11">
        <f>SUM('DAILY DATA'!$O$3960:$O$3989)</f>
        <v>1792710</v>
      </c>
      <c r="M13" s="11">
        <f>SUM('DAILY DATA'!$O$4325:$O$4354)</f>
        <v>1885084</v>
      </c>
      <c r="N13" s="11">
        <f>SUM('DAILY DATA'!$O$4690:$O$4719)</f>
        <v>1983531</v>
      </c>
      <c r="O13" s="11">
        <f>SUM('DAILY DATA'!$O$5056:$O$5085)</f>
        <v>2191414.1</v>
      </c>
      <c r="P13" s="11">
        <f>SUM('DAILY DATA'!$O$5421:$O$5450)</f>
        <v>2013051.9</v>
      </c>
      <c r="Q13" s="11">
        <f>SUM('DAILY DATA'!$O$5786:$O$5815)</f>
        <v>1663973.0000000005</v>
      </c>
      <c r="R13" s="11">
        <f>SUM('DAILY DATA'!$O$6151:$O$6180)</f>
        <v>1494654.8</v>
      </c>
      <c r="S13" s="25"/>
      <c r="T13" s="11"/>
      <c r="U13" s="11">
        <f t="shared" si="0"/>
        <v>1494654.8</v>
      </c>
      <c r="V13" s="9">
        <f t="shared" si="1"/>
        <v>2629923.6219999995</v>
      </c>
      <c r="W13" s="30"/>
      <c r="X13" s="30"/>
      <c r="Z13" s="30"/>
    </row>
    <row r="14" spans="1:26">
      <c r="A14" s="28" t="s">
        <v>68</v>
      </c>
      <c r="B14" s="9">
        <f>SUM('DAILY DATA'!$O$337:$O$367)</f>
        <v>3073871.3</v>
      </c>
      <c r="C14" s="9">
        <f>SUM('DAILY DATA'!$O$703:$O$733)</f>
        <v>2634040.7509999992</v>
      </c>
      <c r="D14" s="9">
        <f>SUM('DAILY DATA'!$O$1068:$O$1098)</f>
        <v>3004214.6929999995</v>
      </c>
      <c r="E14" s="9">
        <f>SUM('DAILY DATA'!$O$1433:$O$1463)</f>
        <v>2661010.554</v>
      </c>
      <c r="F14" s="9">
        <f>SUM('DAILY DATA'!$O$1798:$O$1828)</f>
        <v>2943523</v>
      </c>
      <c r="G14" s="9">
        <f>SUM('DAILY DATA'!$O$2164:$O$2194)</f>
        <v>3728743</v>
      </c>
      <c r="H14" s="9">
        <f>SUM('DAILY DATA'!$O$2529:$O$2559)</f>
        <v>2936175</v>
      </c>
      <c r="I14" s="31">
        <f>SUM('DAILY DATA'!$O$2894:$O$2924)</f>
        <v>3174697</v>
      </c>
      <c r="J14" s="11">
        <f>SUM('DAILY DATA'!$O$3259:$O$3289)</f>
        <v>3099683</v>
      </c>
      <c r="K14" s="11">
        <f>SUM('DAILY DATA'!$O$3625:$O$3655)</f>
        <v>2857120</v>
      </c>
      <c r="L14" s="11">
        <f>SUM('DAILY DATA'!$O$3990:$O$4020)</f>
        <v>3345769</v>
      </c>
      <c r="M14" s="11">
        <f>SUM('DAILY DATA'!$O$4355:$O$4385)</f>
        <v>2264866</v>
      </c>
      <c r="N14" s="11">
        <f>SUM('DAILY DATA'!$O$4720:$O$4750)</f>
        <v>2863349</v>
      </c>
      <c r="O14" s="11">
        <f>SUM('DAILY DATA'!$O$5086:$O$5116)</f>
        <v>2655204.6999999993</v>
      </c>
      <c r="P14" s="11">
        <f>SUM('DAILY DATA'!$O$5451:$O$5481)</f>
        <v>2905013.0999999996</v>
      </c>
      <c r="Q14" s="11">
        <f>SUM('DAILY DATA'!$O$5816:$O$5846)</f>
        <v>3623628.8999999994</v>
      </c>
      <c r="R14" s="11">
        <f>SUM('DAILY DATA'!$O$6181:$O$6211)</f>
        <v>2451169.4</v>
      </c>
      <c r="S14" s="25"/>
      <c r="T14" s="11"/>
      <c r="U14" s="11">
        <f t="shared" si="0"/>
        <v>2264866</v>
      </c>
      <c r="V14" s="9">
        <f t="shared" si="1"/>
        <v>3728743</v>
      </c>
      <c r="W14" s="30"/>
      <c r="X14" s="30"/>
      <c r="Z14" s="30"/>
    </row>
    <row r="15" spans="1:26">
      <c r="A15" s="28" t="s">
        <v>9</v>
      </c>
      <c r="B15" s="9">
        <f t="shared" ref="B15:R15" si="2">SUM(B3:B14)</f>
        <v>21207316.826000001</v>
      </c>
      <c r="C15" s="9">
        <f t="shared" si="2"/>
        <v>21126114.532999996</v>
      </c>
      <c r="D15" s="9">
        <f t="shared" si="2"/>
        <v>22446892.515999999</v>
      </c>
      <c r="E15" s="9">
        <f t="shared" si="2"/>
        <v>22441809.574999999</v>
      </c>
      <c r="F15" s="9">
        <f t="shared" si="2"/>
        <v>23624594.670000002</v>
      </c>
      <c r="G15" s="9">
        <f t="shared" si="2"/>
        <v>24126572</v>
      </c>
      <c r="H15" s="9">
        <f t="shared" si="2"/>
        <v>22712129</v>
      </c>
      <c r="I15" s="9">
        <f t="shared" si="2"/>
        <v>23904212</v>
      </c>
      <c r="J15" s="9">
        <f t="shared" si="2"/>
        <v>21726154.039999999</v>
      </c>
      <c r="K15" s="9">
        <f t="shared" si="2"/>
        <v>20899926</v>
      </c>
      <c r="L15" s="9">
        <f t="shared" si="2"/>
        <v>22758622</v>
      </c>
      <c r="M15" s="9">
        <f t="shared" si="2"/>
        <v>20888683</v>
      </c>
      <c r="N15" s="9">
        <f t="shared" si="2"/>
        <v>22262516</v>
      </c>
      <c r="O15" s="9">
        <f t="shared" si="2"/>
        <v>22537132.5</v>
      </c>
      <c r="P15" s="9">
        <f t="shared" si="2"/>
        <v>21709295.549999997</v>
      </c>
      <c r="Q15" s="9">
        <f t="shared" si="2"/>
        <v>24379033.399999999</v>
      </c>
      <c r="R15" s="9">
        <f t="shared" si="2"/>
        <v>20780756.400000002</v>
      </c>
      <c r="S15" s="21"/>
      <c r="T15" s="9"/>
      <c r="U15" s="11">
        <f t="shared" si="0"/>
        <v>20780756.400000002</v>
      </c>
      <c r="V15" s="9">
        <f t="shared" si="1"/>
        <v>24379033.399999999</v>
      </c>
      <c r="W15" s="30"/>
      <c r="X15" s="30"/>
      <c r="Z15" s="30"/>
    </row>
    <row r="16" spans="1:26">
      <c r="A16" s="28" t="s">
        <v>70</v>
      </c>
      <c r="B16" s="9"/>
      <c r="C16" s="9">
        <f t="shared" ref="C16:S16" si="3">SUM(B9:B14,C3:C8)</f>
        <v>22298449.556000002</v>
      </c>
      <c r="D16" s="9">
        <f t="shared" si="3"/>
        <v>21052764.551999997</v>
      </c>
      <c r="E16" s="9">
        <f t="shared" si="3"/>
        <v>22669336.134</v>
      </c>
      <c r="F16" s="9">
        <f t="shared" si="3"/>
        <v>22508816.393999998</v>
      </c>
      <c r="G16" s="9">
        <f t="shared" si="3"/>
        <v>25082357</v>
      </c>
      <c r="H16" s="9">
        <f t="shared" si="3"/>
        <v>22202015</v>
      </c>
      <c r="I16" s="9">
        <f t="shared" si="3"/>
        <v>23716110</v>
      </c>
      <c r="J16" s="9">
        <f t="shared" si="3"/>
        <v>24234089</v>
      </c>
      <c r="K16" s="9">
        <f t="shared" si="3"/>
        <v>21229007.039999999</v>
      </c>
      <c r="L16" s="9">
        <f t="shared" si="3"/>
        <v>20706395</v>
      </c>
      <c r="M16" s="9">
        <f t="shared" si="3"/>
        <v>22027556</v>
      </c>
      <c r="N16" s="9">
        <f t="shared" si="3"/>
        <v>21131424</v>
      </c>
      <c r="O16" s="9">
        <f t="shared" si="3"/>
        <v>21985634</v>
      </c>
      <c r="P16" s="9">
        <f t="shared" si="3"/>
        <v>23026152.25</v>
      </c>
      <c r="Q16" s="9">
        <f t="shared" si="3"/>
        <v>21805020.600000001</v>
      </c>
      <c r="R16" s="9">
        <f t="shared" si="3"/>
        <v>23375075.899999999</v>
      </c>
      <c r="S16" s="9">
        <f t="shared" si="3"/>
        <v>21765300.699999999</v>
      </c>
      <c r="T16" s="9"/>
      <c r="U16" s="11">
        <f t="shared" si="0"/>
        <v>20706395</v>
      </c>
      <c r="V16" s="9">
        <f t="shared" si="1"/>
        <v>25082357</v>
      </c>
      <c r="W16" s="30"/>
      <c r="X16" s="30"/>
      <c r="Z16" s="30"/>
    </row>
    <row r="17" spans="1:26">
      <c r="R17" s="9"/>
      <c r="S17" s="9"/>
      <c r="U17" s="9"/>
    </row>
    <row r="18" spans="1:26">
      <c r="B18" s="28" t="s">
        <v>10</v>
      </c>
      <c r="C18" s="28" t="s">
        <v>10</v>
      </c>
      <c r="D18" s="28" t="s">
        <v>10</v>
      </c>
      <c r="E18" s="28" t="s">
        <v>10</v>
      </c>
      <c r="F18" s="28" t="s">
        <v>10</v>
      </c>
      <c r="G18" s="28" t="s">
        <v>10</v>
      </c>
      <c r="H18" s="28" t="s">
        <v>10</v>
      </c>
      <c r="I18" s="28" t="s">
        <v>10</v>
      </c>
      <c r="J18" s="6" t="s">
        <v>10</v>
      </c>
      <c r="K18" s="6" t="s">
        <v>10</v>
      </c>
      <c r="L18" s="6" t="s">
        <v>10</v>
      </c>
      <c r="M18" s="6" t="s">
        <v>10</v>
      </c>
      <c r="N18" s="6" t="s">
        <v>10</v>
      </c>
      <c r="O18" s="6" t="s">
        <v>10</v>
      </c>
      <c r="P18" s="6" t="s">
        <v>10</v>
      </c>
      <c r="Q18" s="6" t="s">
        <v>10</v>
      </c>
      <c r="R18" s="6" t="s">
        <v>10</v>
      </c>
      <c r="S18" s="6" t="s">
        <v>10</v>
      </c>
      <c r="T18" s="6"/>
      <c r="U18" s="6" t="s">
        <v>10</v>
      </c>
      <c r="V18" s="6" t="s">
        <v>10</v>
      </c>
    </row>
    <row r="19" spans="1:26">
      <c r="B19" s="6">
        <v>95</v>
      </c>
      <c r="C19" s="6">
        <v>96</v>
      </c>
      <c r="D19" s="6">
        <v>97</v>
      </c>
      <c r="E19" s="6">
        <v>98</v>
      </c>
      <c r="F19" s="6">
        <v>99</v>
      </c>
      <c r="G19" s="29" t="s">
        <v>54</v>
      </c>
      <c r="H19" s="29" t="s">
        <v>55</v>
      </c>
      <c r="I19" s="29" t="s">
        <v>56</v>
      </c>
      <c r="J19" s="29" t="s">
        <v>90</v>
      </c>
      <c r="K19" s="29" t="s">
        <v>91</v>
      </c>
      <c r="L19" s="29" t="s">
        <v>99</v>
      </c>
      <c r="M19" s="29" t="s">
        <v>103</v>
      </c>
      <c r="N19" s="29" t="s">
        <v>113</v>
      </c>
      <c r="O19" s="29" t="s">
        <v>133</v>
      </c>
      <c r="P19" s="29" t="s">
        <v>139</v>
      </c>
      <c r="Q19" s="29" t="s">
        <v>143</v>
      </c>
      <c r="R19" s="29">
        <v>11</v>
      </c>
      <c r="S19" s="105">
        <v>12</v>
      </c>
      <c r="T19" s="29"/>
      <c r="U19" s="6" t="s">
        <v>15</v>
      </c>
      <c r="V19" s="6" t="s">
        <v>16</v>
      </c>
    </row>
    <row r="20" spans="1:26">
      <c r="A20" s="28" t="s">
        <v>57</v>
      </c>
      <c r="B20" s="9">
        <f>SUM('DAILY DATA'!$P$3:$P$33)</f>
        <v>90435.13499999998</v>
      </c>
      <c r="C20" s="9">
        <f>SUM('DAILY DATA'!$P$368:$P$398)</f>
        <v>103337.84299999999</v>
      </c>
      <c r="D20" s="9">
        <f>SUM('DAILY DATA'!$P$734:$P$764)</f>
        <v>71860.914000000004</v>
      </c>
      <c r="E20" s="9">
        <f>SUM('DAILY DATA'!$P$1099:$P$1129)</f>
        <v>59509.65800000001</v>
      </c>
      <c r="F20" s="9">
        <f>SUM('DAILY DATA'!$P$1464:$P$1494)</f>
        <v>0</v>
      </c>
      <c r="G20" s="9">
        <f>SUM('DAILY DATA'!$P$1829:$P$1859)</f>
        <v>206663</v>
      </c>
      <c r="H20" s="9">
        <f>SUM('DAILY DATA'!$P$2195:$P$2225)</f>
        <v>61</v>
      </c>
      <c r="I20" s="9">
        <f>SUM('DAILY DATA'!$P$2560:$P$2590)</f>
        <v>699078</v>
      </c>
      <c r="J20" s="11">
        <f>SUM('DAILY DATA'!$P$2925:$P$2955)</f>
        <v>237788</v>
      </c>
      <c r="K20" s="11">
        <f>SUM('DAILY DATA'!$P$3290:$P$3320)</f>
        <v>26745</v>
      </c>
      <c r="L20" s="11">
        <f>SUM('DAILY DATA'!$P$3656:$P$3686)</f>
        <v>369</v>
      </c>
      <c r="M20" s="11">
        <f>SUM('DAILY DATA'!$P$4021:$P$4051)</f>
        <v>237338</v>
      </c>
      <c r="N20" s="11">
        <f>SUM('DAILY DATA'!$P$4386:$P$4416)</f>
        <v>18178</v>
      </c>
      <c r="O20" s="11">
        <f>SUM('DAILY DATA'!$P$4751:$P$4781)</f>
        <v>0</v>
      </c>
      <c r="P20" s="11">
        <f>SUM('DAILY DATA'!$P$5117:$P$5147)</f>
        <v>145010</v>
      </c>
      <c r="Q20" s="11">
        <f>SUM('DAILY DATA'!$P$5482:$P$5512)</f>
        <v>0</v>
      </c>
      <c r="R20" s="11">
        <f>SUM('DAILY DATA'!$P$5847:$P$5877)</f>
        <v>0</v>
      </c>
      <c r="S20" s="25">
        <f>SUM('DAILY DATA'!$P$6212:$P$6242)</f>
        <v>0</v>
      </c>
      <c r="T20" s="11"/>
      <c r="U20" s="11">
        <f>MIN(B20:S20)</f>
        <v>0</v>
      </c>
      <c r="V20" s="9">
        <f>MAX(B20:S20)</f>
        <v>699078</v>
      </c>
      <c r="W20" s="30"/>
      <c r="X20" s="30"/>
      <c r="Z20" s="30"/>
    </row>
    <row r="21" spans="1:26">
      <c r="A21" s="28" t="s">
        <v>58</v>
      </c>
      <c r="B21" s="9">
        <f>SUM('DAILY DATA'!$P$34:$P$61)</f>
        <v>66569.611000000004</v>
      </c>
      <c r="C21" s="9">
        <f>SUM('DAILY DATA'!$P$399:$P$427)</f>
        <v>75520.819000000003</v>
      </c>
      <c r="D21" s="9">
        <f>SUM('DAILY DATA'!$P$765:$P$792)</f>
        <v>65906.205000000002</v>
      </c>
      <c r="E21" s="9">
        <f>SUM('DAILY DATA'!$P$1130:$P$1157)</f>
        <v>17991.017</v>
      </c>
      <c r="F21" s="9">
        <f>SUM('DAILY DATA'!$P$1495:$P$1522)</f>
        <v>0</v>
      </c>
      <c r="G21" s="9">
        <f>SUM('DAILY DATA'!$P$1860:$P$1888)</f>
        <v>141910</v>
      </c>
      <c r="H21" s="9">
        <f>SUM('DAILY DATA'!$P$2226:$P$2253)</f>
        <v>0</v>
      </c>
      <c r="I21" s="9">
        <f>SUM('DAILY DATA'!$P$2591:$P$2618)</f>
        <v>530597</v>
      </c>
      <c r="J21" s="11">
        <f>SUM('DAILY DATA'!$P$2956:$P$2983)</f>
        <v>87702</v>
      </c>
      <c r="K21" s="11">
        <f>SUM('DAILY DATA'!$P$3321:$P$3349)</f>
        <v>104927</v>
      </c>
      <c r="L21" s="11">
        <f>SUM('DAILY DATA'!$P$3687:$P$3714)</f>
        <v>0</v>
      </c>
      <c r="M21" s="11">
        <f>SUM('DAILY DATA'!$P$4052:$P$4079)</f>
        <v>454858</v>
      </c>
      <c r="N21" s="11">
        <f>SUM('DAILY DATA'!$P$4417:$P$4444)</f>
        <v>0</v>
      </c>
      <c r="O21" s="11">
        <f>SUM('DAILY DATA'!$P$4782:$P$4810)</f>
        <v>8813</v>
      </c>
      <c r="P21" s="11">
        <f>SUM('DAILY DATA'!$P$5148:$P$5175)</f>
        <v>296</v>
      </c>
      <c r="Q21" s="11">
        <f>SUM('DAILY DATA'!$P$5513:$P$5540)</f>
        <v>0</v>
      </c>
      <c r="R21" s="11">
        <f>SUM('DAILY DATA'!$P$5878:$P$5905)</f>
        <v>0</v>
      </c>
      <c r="S21" s="25">
        <f>SUM('DAILY DATA'!$P$6243:$P$6271)</f>
        <v>12990</v>
      </c>
      <c r="T21" s="11"/>
      <c r="U21" s="11">
        <f t="shared" ref="U21:U32" si="4">MIN(B21:S21)</f>
        <v>0</v>
      </c>
      <c r="V21" s="9">
        <f t="shared" ref="V21:V32" si="5">MAX(B21:S21)</f>
        <v>530597</v>
      </c>
      <c r="W21" s="30"/>
      <c r="X21" s="30"/>
      <c r="Z21" s="30"/>
    </row>
    <row r="22" spans="1:26">
      <c r="A22" s="28" t="s">
        <v>59</v>
      </c>
      <c r="B22" s="9">
        <f>SUM('DAILY DATA'!$P$62:$P$92)</f>
        <v>107616.33800000002</v>
      </c>
      <c r="C22" s="9">
        <f>SUM('DAILY DATA'!$P$428:$P$458)</f>
        <v>75404.404999999999</v>
      </c>
      <c r="D22" s="9">
        <f>SUM('DAILY DATA'!$P$793:$P$823)</f>
        <v>70158.232999999993</v>
      </c>
      <c r="E22" s="9">
        <f>SUM('DAILY DATA'!$P$1158:$P$1188)</f>
        <v>42312.457999999999</v>
      </c>
      <c r="F22" s="9">
        <f>SUM('DAILY DATA'!$P$1523:$P$1553)</f>
        <v>0</v>
      </c>
      <c r="G22" s="9">
        <f>SUM('DAILY DATA'!$P$1889:$P$1919)</f>
        <v>465863</v>
      </c>
      <c r="H22" s="9">
        <f>SUM('DAILY DATA'!$P$2254:$P$2284)</f>
        <v>0</v>
      </c>
      <c r="I22" s="9">
        <f>SUM('DAILY DATA'!$P$2619:$P$2649)</f>
        <v>486110</v>
      </c>
      <c r="J22" s="11">
        <f>SUM('DAILY DATA'!$P$2984:$P$3014)</f>
        <v>165828</v>
      </c>
      <c r="K22" s="11">
        <f>SUM('DAILY DATA'!$P$3350:$P$3380)</f>
        <v>0</v>
      </c>
      <c r="L22" s="11">
        <f>SUM('DAILY DATA'!$P$3715:$P$3745)</f>
        <v>496</v>
      </c>
      <c r="M22" s="11">
        <f>SUM('DAILY DATA'!$P$4080:$P$4110)</f>
        <v>168264</v>
      </c>
      <c r="N22" s="11">
        <f>SUM('DAILY DATA'!$P$4445:$P$4475)</f>
        <v>109912</v>
      </c>
      <c r="O22" s="11">
        <f>SUM('DAILY DATA'!$P$4811:$P$4841)</f>
        <v>0</v>
      </c>
      <c r="P22" s="11">
        <f>SUM('DAILY DATA'!$P$5176:$P$5206)</f>
        <v>513054</v>
      </c>
      <c r="Q22" s="11">
        <f>SUM('DAILY DATA'!$P$5541:$P$5571)</f>
        <v>0</v>
      </c>
      <c r="R22" s="11">
        <f>SUM('DAILY DATA'!P5906:P5936)</f>
        <v>0</v>
      </c>
      <c r="S22" s="25">
        <f>SUM('DAILY DATA'!$P$6272:$P$6302)</f>
        <v>22762</v>
      </c>
      <c r="T22" s="11"/>
      <c r="U22" s="11">
        <f t="shared" si="4"/>
        <v>0</v>
      </c>
      <c r="V22" s="9">
        <f t="shared" si="5"/>
        <v>513054</v>
      </c>
      <c r="W22" s="30"/>
      <c r="X22" s="30"/>
      <c r="Z22" s="30"/>
    </row>
    <row r="23" spans="1:26">
      <c r="A23" s="28" t="s">
        <v>60</v>
      </c>
      <c r="B23" s="9">
        <f>SUM('DAILY DATA'!$P$93:$P$122)</f>
        <v>72978.820999999996</v>
      </c>
      <c r="C23" s="9">
        <f>SUM('DAILY DATA'!$P$459:$P$488)</f>
        <v>57298.046000000009</v>
      </c>
      <c r="D23" s="9">
        <f>SUM('DAILY DATA'!$P$824:$P$853)</f>
        <v>62346.683999999987</v>
      </c>
      <c r="E23" s="9">
        <f>SUM('DAILY DATA'!$P$1189:$P$1218)</f>
        <v>120385.281</v>
      </c>
      <c r="F23" s="9">
        <f>SUM('DAILY DATA'!$P$1554:$P$1583)</f>
        <v>0</v>
      </c>
      <c r="G23" s="9">
        <f>SUM('DAILY DATA'!$P$1920:$P$1949)</f>
        <v>486206</v>
      </c>
      <c r="H23" s="9">
        <f>SUM('DAILY DATA'!$P$2285:$P$2314)</f>
        <v>35033</v>
      </c>
      <c r="I23" s="9">
        <f>SUM('DAILY DATA'!$P$2650:$P$2679)</f>
        <v>89544</v>
      </c>
      <c r="J23" s="11">
        <f>SUM('DAILY DATA'!$P$3015:$P$3044)</f>
        <v>153405</v>
      </c>
      <c r="K23" s="11">
        <f>SUM('DAILY DATA'!$P$3381:$P$3410)</f>
        <v>84160</v>
      </c>
      <c r="L23" s="11">
        <f>SUM('DAILY DATA'!$P3746:$P$3775)</f>
        <v>35589</v>
      </c>
      <c r="M23" s="11">
        <f>SUM('DAILY DATA'!$P$4111:$P$4140)</f>
        <v>34267</v>
      </c>
      <c r="N23" s="11">
        <f>SUM('DAILY DATA'!$P$4476:$P$4505)</f>
        <v>270788</v>
      </c>
      <c r="O23" s="11">
        <f>SUM('DAILY DATA'!$P$4842:$P$4871)</f>
        <v>177665</v>
      </c>
      <c r="P23" s="11">
        <f>SUM('DAILY DATA'!$P$5207:$P$5236)</f>
        <v>406564</v>
      </c>
      <c r="Q23" s="11">
        <f>SUM('DAILY DATA'!$P$5572:$P$5601)</f>
        <v>130038</v>
      </c>
      <c r="R23" s="11">
        <f>SUM('DAILY DATA'!$P$5937:$P$5966)</f>
        <v>188360</v>
      </c>
      <c r="S23" s="25">
        <f>SUM('DAILY DATA'!$P$6303:$P$6332)</f>
        <v>766942</v>
      </c>
      <c r="T23" s="11"/>
      <c r="U23" s="11">
        <f t="shared" si="4"/>
        <v>0</v>
      </c>
      <c r="V23" s="9">
        <f t="shared" si="5"/>
        <v>766942</v>
      </c>
      <c r="W23" s="30"/>
      <c r="X23" s="30"/>
      <c r="Z23" s="30"/>
    </row>
    <row r="24" spans="1:26">
      <c r="A24" s="28" t="s">
        <v>61</v>
      </c>
      <c r="B24" s="9">
        <f>SUM('DAILY DATA'!$P$123:$P$153)</f>
        <v>136846.788</v>
      </c>
      <c r="C24" s="9">
        <f>SUM('DAILY DATA'!$P$489:$P$519)</f>
        <v>187270.24699999997</v>
      </c>
      <c r="D24" s="9">
        <f>SUM('DAILY DATA'!$P$854:$P$884)</f>
        <v>54226.950000000004</v>
      </c>
      <c r="E24" s="9">
        <f>SUM('DAILY DATA'!$P$1219:$P$1249)</f>
        <v>516995.14999999991</v>
      </c>
      <c r="F24" s="9">
        <f>SUM('DAILY DATA'!$P$1584:$P$1614)</f>
        <v>103527</v>
      </c>
      <c r="G24" s="9">
        <f>SUM('DAILY DATA'!$P$1950:$P$1980)</f>
        <v>383842</v>
      </c>
      <c r="H24" s="9">
        <f>SUM('DAILY DATA'!$P$2315:$P$2345)</f>
        <v>130980</v>
      </c>
      <c r="I24" s="11">
        <f>SUM('DAILY DATA'!$P$2680:$P$2710)</f>
        <v>53735</v>
      </c>
      <c r="J24" s="11">
        <f>SUM('DAILY DATA'!$P$3045:$P$3075)</f>
        <v>0</v>
      </c>
      <c r="K24" s="11">
        <f>SUM('DAILY DATA'!$P$3411:$P$3441)</f>
        <v>499834</v>
      </c>
      <c r="L24" s="11">
        <f>SUM('DAILY DATA'!$P$3776:$P$3806)</f>
        <v>0</v>
      </c>
      <c r="M24" s="11">
        <f>SUM('DAILY DATA'!$P$4141:$P$4171)</f>
        <v>74365</v>
      </c>
      <c r="N24" s="11">
        <f>SUM('DAILY DATA'!$P$4506:$P$4536)</f>
        <v>90305</v>
      </c>
      <c r="O24" s="11">
        <f>SUM('DAILY DATA'!$P$4872:$P$4902)</f>
        <v>1951</v>
      </c>
      <c r="P24" s="11">
        <f>SUM('DAILY DATA'!$P$5237:$P$5267)</f>
        <v>220444</v>
      </c>
      <c r="Q24" s="11">
        <f>SUM('DAILY DATA'!$P$5602:$P$5632)</f>
        <v>658255</v>
      </c>
      <c r="R24" s="11">
        <f>SUM('DAILY DATA'!$P$5967:$P$5997)</f>
        <v>375501</v>
      </c>
      <c r="S24" s="25">
        <f>SUM('DAILY DATA'!$P$6333:$P$6363)</f>
        <v>1535993</v>
      </c>
      <c r="T24" s="11"/>
      <c r="U24" s="11">
        <f t="shared" si="4"/>
        <v>0</v>
      </c>
      <c r="V24" s="9">
        <f t="shared" si="5"/>
        <v>1535993</v>
      </c>
      <c r="W24" s="30"/>
      <c r="X24" s="30"/>
      <c r="Z24" s="30"/>
    </row>
    <row r="25" spans="1:26">
      <c r="A25" s="28" t="s">
        <v>62</v>
      </c>
      <c r="B25" s="9">
        <f>SUM('DAILY DATA'!$P$154:$P$183)</f>
        <v>55182.181999999993</v>
      </c>
      <c r="C25" s="9">
        <f>SUM('DAILY DATA'!$P$520:$P$549)</f>
        <v>104802.94500000001</v>
      </c>
      <c r="D25" s="9">
        <f>SUM('DAILY DATA'!$P$885:$P$914)</f>
        <v>299058.36100000003</v>
      </c>
      <c r="E25" s="9">
        <f>SUM('DAILY DATA'!$P$1250:$P$1279)</f>
        <v>411178.82299999997</v>
      </c>
      <c r="F25" s="9">
        <f>SUM('DAILY DATA'!$P$1615:$P$1644)</f>
        <v>461489</v>
      </c>
      <c r="G25" s="9">
        <f>SUM('DAILY DATA'!$P$1981:$P$2010)</f>
        <v>192266</v>
      </c>
      <c r="H25" s="9">
        <f>SUM('DAILY DATA'!$P$2346:$P$2375)</f>
        <v>296339</v>
      </c>
      <c r="I25" s="11">
        <f>SUM('DAILY DATA'!$P$2711:$P$2740)</f>
        <v>478091</v>
      </c>
      <c r="J25" s="11">
        <f>SUM('DAILY DATA'!$P$3076:$P$3105)</f>
        <v>77711</v>
      </c>
      <c r="K25" s="11">
        <f>SUM('DAILY DATA'!$P$3442:$P$3471)</f>
        <v>196093</v>
      </c>
      <c r="L25" s="11">
        <f>SUM('DAILY DATA'!$P$3807:$P$3836)</f>
        <v>526775</v>
      </c>
      <c r="M25" s="11">
        <f>SUM('DAILY DATA'!$P$4172:$P$4201)</f>
        <v>521521</v>
      </c>
      <c r="N25" s="11">
        <f>SUM('DAILY DATA'!$P$4537:$P$4566)</f>
        <v>289436</v>
      </c>
      <c r="O25" s="11">
        <f>SUM('DAILY DATA'!$P$4903:$P$4932)</f>
        <v>627824</v>
      </c>
      <c r="P25" s="11">
        <f>SUM('DAILY DATA'!$P$5268:$P$5297)</f>
        <v>0</v>
      </c>
      <c r="Q25" s="11">
        <f>SUM('DAILY DATA'!$P$5633:$P$5662)</f>
        <v>954481</v>
      </c>
      <c r="R25" s="11">
        <f>SUM('DAILY DATA'!$P$5998:$P$6027)</f>
        <v>641771</v>
      </c>
      <c r="S25" s="25">
        <f>SUM('DAILY DATA'!$P$6364:$P$6393)</f>
        <v>1470169</v>
      </c>
      <c r="T25" s="11"/>
      <c r="U25" s="11">
        <f t="shared" si="4"/>
        <v>0</v>
      </c>
      <c r="V25" s="9">
        <f t="shared" si="5"/>
        <v>1470169</v>
      </c>
      <c r="W25" s="30"/>
      <c r="X25" s="30"/>
      <c r="Z25" s="30"/>
    </row>
    <row r="26" spans="1:26">
      <c r="A26" s="28" t="s">
        <v>63</v>
      </c>
      <c r="B26" s="9">
        <f>SUM('DAILY DATA'!$P$184:$P$214)</f>
        <v>362573.31600000005</v>
      </c>
      <c r="C26" s="9">
        <f>SUM('DAILY DATA'!$P$550:$P$580)</f>
        <v>172458.05300000001</v>
      </c>
      <c r="D26" s="9">
        <f>SUM('DAILY DATA'!$P$915:$P$945)</f>
        <v>563954.44299999985</v>
      </c>
      <c r="E26" s="9">
        <f>SUM('DAILY DATA'!$P$1280:$P$1310)</f>
        <v>534739.54700000002</v>
      </c>
      <c r="F26" s="9">
        <f>SUM('DAILY DATA'!$P$1645:$P$1675)</f>
        <v>1003645</v>
      </c>
      <c r="G26" s="9">
        <f>SUM('DAILY DATA'!$P$2011:$P$2041)</f>
        <v>189252</v>
      </c>
      <c r="H26" s="9">
        <f>SUM('DAILY DATA'!$P$2376:$P$2406)</f>
        <v>423726</v>
      </c>
      <c r="I26" s="11">
        <f>SUM('DAILY DATA'!$P$2741:$P$2771)</f>
        <v>865757</v>
      </c>
      <c r="J26" s="11">
        <f>SUM('DAILY DATA'!$P$3106:$P$3136)</f>
        <v>292765</v>
      </c>
      <c r="K26" s="11">
        <f>SUM('DAILY DATA'!$P$3472:$P$3502)</f>
        <v>226888</v>
      </c>
      <c r="L26" s="11">
        <f>SUM('DAILY DATA'!$P$3837:$P$3867)</f>
        <v>795070</v>
      </c>
      <c r="M26" s="11">
        <f>SUM('DAILY DATA'!$P$4202:$P$4232)</f>
        <v>905845</v>
      </c>
      <c r="N26" s="11">
        <f>SUM('DAILY DATA'!$P$4567:$P$4597)</f>
        <v>609448</v>
      </c>
      <c r="O26" s="11">
        <f>SUM('DAILY DATA'!$P$4933:$P$4963)</f>
        <v>810705</v>
      </c>
      <c r="P26" s="11">
        <f>SUM('DAILY DATA'!$P$5298:$P$5328)</f>
        <v>356890</v>
      </c>
      <c r="Q26" s="11">
        <f>SUM('DAILY DATA'!$P$5663:$P$5693)</f>
        <v>1218925</v>
      </c>
      <c r="R26" s="11">
        <f>SUM('DAILY DATA'!$P$6028:$P$6058)</f>
        <v>1196320</v>
      </c>
      <c r="S26" s="25">
        <f>SUM('DAILY DATA'!$P$6394:$P$6424)</f>
        <v>1392739</v>
      </c>
      <c r="T26" s="11"/>
      <c r="U26" s="11">
        <f t="shared" si="4"/>
        <v>172458.05300000001</v>
      </c>
      <c r="V26" s="9">
        <f t="shared" si="5"/>
        <v>1392739</v>
      </c>
      <c r="W26" s="30"/>
      <c r="X26" s="30"/>
      <c r="Z26" s="30"/>
    </row>
    <row r="27" spans="1:26">
      <c r="A27" s="28" t="s">
        <v>64</v>
      </c>
      <c r="B27" s="9">
        <f>SUM('DAILY DATA'!$P$215:$P$245)</f>
        <v>638410.77300000004</v>
      </c>
      <c r="C27" s="9">
        <f>SUM('DAILY DATA'!$P$581:$P$611)</f>
        <v>50947.865999999995</v>
      </c>
      <c r="D27" s="9">
        <f>SUM('DAILY DATA'!$P$946:$P$976)</f>
        <v>388927.16299999994</v>
      </c>
      <c r="E27" s="9">
        <f>SUM('DAILY DATA'!$P$1311:$P$1341)</f>
        <v>742750.25699999987</v>
      </c>
      <c r="F27" s="9">
        <f>SUM('DAILY DATA'!$P$1676:$P$1706)</f>
        <v>867697</v>
      </c>
      <c r="G27" s="9">
        <f>SUM('DAILY DATA'!$P$2042:$P$2072)</f>
        <v>200889</v>
      </c>
      <c r="H27" s="9">
        <f>SUM('DAILY DATA'!$P$2407:$P$2437)</f>
        <v>820787</v>
      </c>
      <c r="I27" s="11">
        <f>SUM('DAILY DATA'!$P$2772:$P$2802)</f>
        <v>863582</v>
      </c>
      <c r="J27" s="11">
        <f>SUM('DAILY DATA'!$P$3137:$P$3167)</f>
        <v>374955</v>
      </c>
      <c r="K27" s="11">
        <f>SUM('DAILY DATA'!$P$3503:$P$3533)</f>
        <v>215381</v>
      </c>
      <c r="L27" s="11">
        <f>SUM('DAILY DATA'!$P$3868:$P$3898)</f>
        <v>936875</v>
      </c>
      <c r="M27" s="11">
        <f>SUM('DAILY DATA'!$P$4233:$P$4263)</f>
        <v>874604</v>
      </c>
      <c r="N27" s="11">
        <f>SUM('DAILY DATA'!$P$4598:$P$4628)</f>
        <v>942205</v>
      </c>
      <c r="O27" s="11">
        <f>SUM('DAILY DATA'!$P$4964:$P$4994)</f>
        <v>838886</v>
      </c>
      <c r="P27" s="11">
        <f>SUM('DAILY DATA'!$P$5329:$P$5359)</f>
        <v>1070458</v>
      </c>
      <c r="Q27" s="11">
        <f>SUM('DAILY DATA'!$P$5694:$P$5724)</f>
        <v>1395764</v>
      </c>
      <c r="R27" s="11">
        <f>SUM('DAILY DATA'!$P$6059:$P$6089)</f>
        <v>1018821</v>
      </c>
      <c r="S27" s="25"/>
      <c r="T27" s="11"/>
      <c r="U27" s="11">
        <f t="shared" si="4"/>
        <v>50947.865999999995</v>
      </c>
      <c r="V27" s="9">
        <f t="shared" si="5"/>
        <v>1395764</v>
      </c>
      <c r="W27" s="30"/>
      <c r="X27" s="30"/>
      <c r="Z27" s="30"/>
    </row>
    <row r="28" spans="1:26">
      <c r="A28" s="28" t="s">
        <v>65</v>
      </c>
      <c r="B28" s="9">
        <f>SUM('DAILY DATA'!$P$246:$P$275)</f>
        <v>287018.75699999998</v>
      </c>
      <c r="C28" s="9">
        <f>SUM('DAILY DATA'!$P$612:$P$641)</f>
        <v>87316.470000000016</v>
      </c>
      <c r="D28" s="9">
        <f>SUM('DAILY DATA'!$P$977:$P$1006)</f>
        <v>224420.76799999998</v>
      </c>
      <c r="E28" s="9">
        <f>SUM('DAILY DATA'!$P$1342:$P$1371)</f>
        <v>505852.07400000008</v>
      </c>
      <c r="F28" s="9">
        <f>SUM('DAILY DATA'!$P$1707:$P$1736)</f>
        <v>464066</v>
      </c>
      <c r="G28" s="9">
        <f>SUM('DAILY DATA'!$P$2073:$P$2102)</f>
        <v>81850</v>
      </c>
      <c r="H28" s="9">
        <f>SUM('DAILY DATA'!$P$2438:$P$2467)</f>
        <v>685929</v>
      </c>
      <c r="I28" s="11">
        <f>SUM('DAILY DATA'!$P$2803:$P$2832)</f>
        <v>562940</v>
      </c>
      <c r="J28" s="11">
        <f>SUM('DAILY DATA'!$P$3168:$P$3197)</f>
        <v>71806</v>
      </c>
      <c r="K28" s="11">
        <f>SUM('DAILY DATA'!$P$3534:$P$3563)</f>
        <v>12984</v>
      </c>
      <c r="L28" s="11">
        <f>SUM('DAILY DATA'!$P$3899:$P$3928)</f>
        <v>428199</v>
      </c>
      <c r="M28" s="11">
        <f>SUM('DAILY DATA'!$P$4264:$P$4293)</f>
        <v>0</v>
      </c>
      <c r="N28" s="11">
        <f>SUM('DAILY DATA'!$P$4629:$P$4658)</f>
        <v>586049</v>
      </c>
      <c r="O28" s="11">
        <f>SUM('DAILY DATA'!$P$4995:$P$5024)</f>
        <v>694442</v>
      </c>
      <c r="P28" s="11">
        <f>SUM('DAILY DATA'!$P$5360:$P$5389)</f>
        <v>499765</v>
      </c>
      <c r="Q28" s="11">
        <f>SUM('DAILY DATA'!$P$5725:$P$5754)</f>
        <v>804897</v>
      </c>
      <c r="R28" s="11">
        <f>SUM('DAILY DATA'!$P$6090:$P$6119)</f>
        <v>517715</v>
      </c>
      <c r="S28" s="25"/>
      <c r="T28" s="11"/>
      <c r="U28" s="11">
        <f t="shared" si="4"/>
        <v>0</v>
      </c>
      <c r="V28" s="9">
        <f t="shared" si="5"/>
        <v>804897</v>
      </c>
      <c r="W28" s="30"/>
      <c r="X28" s="30"/>
      <c r="Z28" s="30"/>
    </row>
    <row r="29" spans="1:26">
      <c r="A29" s="28" t="s">
        <v>66</v>
      </c>
      <c r="B29" s="9">
        <f>SUM('DAILY DATA'!$P$276:$P$306)</f>
        <v>54269.310000000005</v>
      </c>
      <c r="C29" s="9">
        <f>SUM('DAILY DATA'!$P$642:$P$672)</f>
        <v>68806.120999999999</v>
      </c>
      <c r="D29" s="9">
        <f>SUM('DAILY DATA'!$P$1007:$P$1037)</f>
        <v>257287.83800000002</v>
      </c>
      <c r="E29" s="9">
        <f>SUM('DAILY DATA'!$P$1372:$P$1402)</f>
        <v>369980.64899999998</v>
      </c>
      <c r="F29" s="9">
        <f>SUM('DAILY DATA'!$P$1737:$P$1767)</f>
        <v>153789.20500000002</v>
      </c>
      <c r="G29" s="9">
        <f>SUM('DAILY DATA'!$P$2103:$P$2133)</f>
        <v>34955</v>
      </c>
      <c r="H29" s="9">
        <f>SUM('DAILY DATA'!$P$2468:$P$2498)</f>
        <v>343132</v>
      </c>
      <c r="I29" s="11">
        <f>SUM('DAILY DATA'!$P$2833:$P$2863)</f>
        <v>214622</v>
      </c>
      <c r="J29" s="11">
        <f>SUM('DAILY DATA'!$P$3198:$P$3228)</f>
        <v>0</v>
      </c>
      <c r="K29" s="11">
        <f>SUM('DAILY DATA'!$P$3564:$P$3594)</f>
        <v>11</v>
      </c>
      <c r="L29" s="11">
        <f>SUM('DAILY DATA'!$P$3929:$P$3959)</f>
        <v>55325</v>
      </c>
      <c r="M29" s="11">
        <f>SUM('DAILY DATA'!$P$4294:$P$4324)</f>
        <v>3989</v>
      </c>
      <c r="N29" s="11">
        <f>SUM('DAILY DATA'!$P$4659:$P$4689)</f>
        <v>299544</v>
      </c>
      <c r="O29" s="11">
        <f>SUM('DAILY DATA'!$P$5025:$P$5055)</f>
        <v>454718</v>
      </c>
      <c r="P29" s="11">
        <f>SUM('DAILY DATA'!$P$5390:$P$5420)</f>
        <v>0</v>
      </c>
      <c r="Q29" s="11">
        <f>SUM('DAILY DATA'!$P$5755:$P$5785)</f>
        <v>938026</v>
      </c>
      <c r="R29" s="11">
        <f>SUM('DAILY DATA'!$P$6120:$P$6150)</f>
        <v>199239</v>
      </c>
      <c r="S29" s="25"/>
      <c r="T29" s="11"/>
      <c r="U29" s="11">
        <f t="shared" si="4"/>
        <v>0</v>
      </c>
      <c r="V29" s="9">
        <f t="shared" si="5"/>
        <v>938026</v>
      </c>
      <c r="W29" s="30"/>
      <c r="X29" s="30"/>
      <c r="Z29" s="30"/>
    </row>
    <row r="30" spans="1:26">
      <c r="A30" s="28" t="s">
        <v>67</v>
      </c>
      <c r="B30" s="9">
        <f>SUM('DAILY DATA'!$P$307:$P$336)</f>
        <v>307590.03499999997</v>
      </c>
      <c r="C30" s="9">
        <f>SUM('DAILY DATA'!$P$673:$P$702)</f>
        <v>168626.63699999999</v>
      </c>
      <c r="D30" s="9">
        <f>SUM('DAILY DATA'!$P$1038:$P$1067)</f>
        <v>75900.882999999987</v>
      </c>
      <c r="E30" s="9">
        <f>SUM('DAILY DATA'!$P$1403:$P$1432)</f>
        <v>0</v>
      </c>
      <c r="F30" s="9">
        <f>SUM('DAILY DATA'!$P$1768:$P$1797)</f>
        <v>262480</v>
      </c>
      <c r="G30" s="9">
        <f>SUM('DAILY DATA'!$P$2134:$P$2163)</f>
        <v>3858</v>
      </c>
      <c r="H30" s="9">
        <f>SUM('DAILY DATA'!$P$2499:$P$2528)</f>
        <v>805099</v>
      </c>
      <c r="I30" s="11">
        <f>SUM('DAILY DATA'!$P$2864:$P$2893)</f>
        <v>13222</v>
      </c>
      <c r="J30" s="11">
        <f>SUM('DAILY DATA'!$P$3229:$P$3258)</f>
        <v>1614</v>
      </c>
      <c r="K30" s="11">
        <f>SUM('DAILY DATA'!$P$3595:$P$3624)</f>
        <v>123</v>
      </c>
      <c r="L30" s="11">
        <f>SUM('DAILY DATA'!$P$3960:$P$3989)</f>
        <v>125161</v>
      </c>
      <c r="M30" s="11">
        <f>SUM('DAILY DATA'!$P$4325:$P$4354)</f>
        <v>48098</v>
      </c>
      <c r="N30" s="11">
        <f>SUM('DAILY DATA'!$P$4690:$P$4719)</f>
        <v>56796</v>
      </c>
      <c r="O30" s="11">
        <f>SUM('DAILY DATA'!$P$5056:$P$5085)</f>
        <v>96506</v>
      </c>
      <c r="P30" s="11">
        <f>SUM('DAILY DATA'!$P$5421:$P$5450)</f>
        <v>462319</v>
      </c>
      <c r="Q30" s="11">
        <f>SUM('DAILY DATA'!$P$5786:$P$5815)</f>
        <v>3835</v>
      </c>
      <c r="R30" s="11">
        <f>SUM('DAILY DATA'!$P$6151:$P$6180)</f>
        <v>0</v>
      </c>
      <c r="S30" s="25"/>
      <c r="T30" s="11"/>
      <c r="U30" s="11">
        <f t="shared" si="4"/>
        <v>0</v>
      </c>
      <c r="V30" s="9">
        <f t="shared" si="5"/>
        <v>805099</v>
      </c>
      <c r="W30" s="30"/>
      <c r="X30" s="30"/>
      <c r="Z30" s="30"/>
    </row>
    <row r="31" spans="1:26">
      <c r="A31" s="28" t="s">
        <v>68</v>
      </c>
      <c r="B31" s="9">
        <f>SUM('DAILY DATA'!$P$337:$P$367)</f>
        <v>143294.60900000003</v>
      </c>
      <c r="C31" s="9">
        <f>SUM('DAILY DATA'!$P$703:$P$733)</f>
        <v>61450.868999999999</v>
      </c>
      <c r="D31" s="9">
        <f>SUM('DAILY DATA'!$P$1068:$P$1098)</f>
        <v>55522.900000000009</v>
      </c>
      <c r="E31" s="9">
        <f>SUM('DAILY DATA'!$P$1433:$P$1463)</f>
        <v>0</v>
      </c>
      <c r="F31" s="9">
        <f>SUM('DAILY DATA'!$P$1798:$P$1828)</f>
        <v>148939</v>
      </c>
      <c r="G31" s="9">
        <f>SUM('DAILY DATA'!$P$2164:$P$2194)</f>
        <v>2131</v>
      </c>
      <c r="H31" s="9">
        <f>SUM('DAILY DATA'!$P$2529:$P$2559)</f>
        <v>594995</v>
      </c>
      <c r="I31" s="11">
        <f>SUM('DAILY DATA'!$P$2894:$P$2924)</f>
        <v>608</v>
      </c>
      <c r="J31" s="11">
        <f>SUM('DAILY DATA'!$P$3259:$P$3289)</f>
        <v>0</v>
      </c>
      <c r="K31" s="11">
        <f>SUM('DAILY DATA'!$P$3625:$P$3655)</f>
        <v>21</v>
      </c>
      <c r="L31" s="11">
        <f>SUM('DAILY DATA'!$P$3990:$P$4020)</f>
        <v>237494</v>
      </c>
      <c r="M31" s="11">
        <f>SUM('DAILY DATA'!$P$4355:$P$4385)</f>
        <v>0</v>
      </c>
      <c r="N31" s="11">
        <f>SUM('DAILY DATA'!$P$4720:$P$4750)</f>
        <v>243469</v>
      </c>
      <c r="O31" s="11">
        <f>SUM('DAILY DATA'!$P$5086:$P$5116)</f>
        <v>16917</v>
      </c>
      <c r="P31" s="11">
        <f>SUM('DAILY DATA'!$P$5451:$P$5481)</f>
        <v>0</v>
      </c>
      <c r="Q31" s="11">
        <f>SUM('DAILY DATA'!$P$5816:$P$5846)</f>
        <v>145920</v>
      </c>
      <c r="R31" s="11">
        <f>SUM('DAILY DATA'!$P$6181:$P$6211)</f>
        <v>350895</v>
      </c>
      <c r="S31" s="25"/>
      <c r="T31" s="11"/>
      <c r="U31" s="11">
        <f t="shared" si="4"/>
        <v>0</v>
      </c>
      <c r="V31" s="9">
        <f t="shared" si="5"/>
        <v>594995</v>
      </c>
      <c r="W31" s="30"/>
      <c r="X31" s="30"/>
      <c r="Z31" s="30"/>
    </row>
    <row r="32" spans="1:26">
      <c r="A32" s="28" t="s">
        <v>9</v>
      </c>
      <c r="B32" s="9">
        <f t="shared" ref="B32:R32" si="6">SUM(B20:B31)</f>
        <v>2322785.6750000003</v>
      </c>
      <c r="C32" s="9">
        <f t="shared" si="6"/>
        <v>1213240.321</v>
      </c>
      <c r="D32" s="9">
        <f t="shared" si="6"/>
        <v>2189571.3419999997</v>
      </c>
      <c r="E32" s="9">
        <f t="shared" si="6"/>
        <v>3321694.9139999999</v>
      </c>
      <c r="F32" s="9">
        <f t="shared" si="6"/>
        <v>3465632.2050000001</v>
      </c>
      <c r="G32" s="9">
        <f t="shared" si="6"/>
        <v>2389685</v>
      </c>
      <c r="H32" s="9">
        <f t="shared" si="6"/>
        <v>4136081</v>
      </c>
      <c r="I32" s="9">
        <f t="shared" si="6"/>
        <v>4857886</v>
      </c>
      <c r="J32" s="9">
        <f t="shared" si="6"/>
        <v>1463574</v>
      </c>
      <c r="K32" s="9">
        <f t="shared" si="6"/>
        <v>1367167</v>
      </c>
      <c r="L32" s="9">
        <f t="shared" si="6"/>
        <v>3141353</v>
      </c>
      <c r="M32" s="9">
        <f t="shared" si="6"/>
        <v>3323149</v>
      </c>
      <c r="N32" s="9">
        <f t="shared" si="6"/>
        <v>3516130</v>
      </c>
      <c r="O32" s="9">
        <f t="shared" si="6"/>
        <v>3728427</v>
      </c>
      <c r="P32" s="9">
        <f t="shared" si="6"/>
        <v>3674800</v>
      </c>
      <c r="Q32" s="9">
        <f t="shared" si="6"/>
        <v>6250141</v>
      </c>
      <c r="R32" s="9">
        <f t="shared" si="6"/>
        <v>4488622</v>
      </c>
      <c r="S32" s="21"/>
      <c r="T32" s="9"/>
      <c r="U32" s="11">
        <f t="shared" si="4"/>
        <v>1213240.321</v>
      </c>
      <c r="V32" s="9">
        <f t="shared" si="5"/>
        <v>6250141</v>
      </c>
      <c r="W32" s="9"/>
      <c r="X32" s="9" t="s">
        <v>109</v>
      </c>
      <c r="Z32" s="30"/>
    </row>
    <row r="33" spans="1:26">
      <c r="A33" s="28" t="s">
        <v>70</v>
      </c>
      <c r="B33" s="9"/>
      <c r="C33" s="9">
        <f t="shared" ref="C33:S33" si="7">SUM(B26:B31,C20:C25)</f>
        <v>2396791.105</v>
      </c>
      <c r="D33" s="9">
        <f t="shared" si="7"/>
        <v>1233163.3629999999</v>
      </c>
      <c r="E33" s="9">
        <f t="shared" si="7"/>
        <v>2734386.3819999993</v>
      </c>
      <c r="F33" s="9">
        <f t="shared" si="7"/>
        <v>2718338.5269999998</v>
      </c>
      <c r="G33" s="9">
        <f t="shared" si="7"/>
        <v>4777366.2050000001</v>
      </c>
      <c r="H33" s="9">
        <f t="shared" si="7"/>
        <v>975348</v>
      </c>
      <c r="I33" s="9">
        <f t="shared" si="7"/>
        <v>6010823</v>
      </c>
      <c r="J33" s="9">
        <f t="shared" si="7"/>
        <v>3243165</v>
      </c>
      <c r="K33" s="9">
        <f t="shared" si="7"/>
        <v>1652899</v>
      </c>
      <c r="L33" s="9">
        <f t="shared" si="7"/>
        <v>1018637</v>
      </c>
      <c r="M33" s="9">
        <f t="shared" si="7"/>
        <v>4068737</v>
      </c>
      <c r="N33" s="9">
        <f t="shared" si="7"/>
        <v>2611155</v>
      </c>
      <c r="O33" s="9">
        <f t="shared" si="7"/>
        <v>3553764</v>
      </c>
      <c r="P33" s="9">
        <f t="shared" si="7"/>
        <v>4197542</v>
      </c>
      <c r="Q33" s="9">
        <f t="shared" si="7"/>
        <v>4132206</v>
      </c>
      <c r="R33" s="9">
        <f t="shared" si="7"/>
        <v>5712999</v>
      </c>
      <c r="S33" s="9">
        <f t="shared" si="7"/>
        <v>7091846</v>
      </c>
      <c r="T33" s="9"/>
      <c r="U33" s="11">
        <f>MIN(B33:R33)</f>
        <v>975348</v>
      </c>
      <c r="V33" s="9">
        <f>MAX(B33:R33)</f>
        <v>6010823</v>
      </c>
      <c r="W33" s="9">
        <f>AVERAGE(C33:O33)</f>
        <v>2845736.4293846157</v>
      </c>
      <c r="X33" s="45">
        <f>0.8876*53520*12</f>
        <v>570052.22399999993</v>
      </c>
      <c r="Z33" s="30"/>
    </row>
    <row r="34" spans="1:26">
      <c r="A34" s="28" t="s">
        <v>71</v>
      </c>
      <c r="B34" s="12"/>
      <c r="C34" s="12">
        <f t="shared" ref="C34:R34" si="8">C33/C16</f>
        <v>0.10748689495118185</v>
      </c>
      <c r="D34" s="12">
        <f t="shared" si="8"/>
        <v>5.8574889770609734E-2</v>
      </c>
      <c r="E34" s="12">
        <f t="shared" si="8"/>
        <v>0.12062048777418333</v>
      </c>
      <c r="F34" s="12">
        <f t="shared" si="8"/>
        <v>0.12076772405165677</v>
      </c>
      <c r="G34" s="12">
        <f t="shared" si="8"/>
        <v>0.19046719592580555</v>
      </c>
      <c r="H34" s="12">
        <f t="shared" si="8"/>
        <v>4.393060719939159E-2</v>
      </c>
      <c r="I34" s="12">
        <f t="shared" si="8"/>
        <v>0.25344894251207301</v>
      </c>
      <c r="J34" s="12">
        <f t="shared" si="8"/>
        <v>0.13382656967216716</v>
      </c>
      <c r="K34" s="12">
        <f t="shared" si="8"/>
        <v>7.7860400954485723E-2</v>
      </c>
      <c r="L34" s="12">
        <f t="shared" si="8"/>
        <v>4.9194318953154327E-2</v>
      </c>
      <c r="M34" s="12">
        <f t="shared" si="8"/>
        <v>0.1847112316954273</v>
      </c>
      <c r="N34" s="12">
        <f t="shared" si="8"/>
        <v>0.12356739422766776</v>
      </c>
      <c r="O34" s="12">
        <f t="shared" si="8"/>
        <v>0.16164027837450581</v>
      </c>
      <c r="P34" s="12">
        <f t="shared" si="8"/>
        <v>0.18229454727938751</v>
      </c>
      <c r="Q34" s="12">
        <f t="shared" si="8"/>
        <v>0.18950708994056165</v>
      </c>
      <c r="R34" s="12">
        <f t="shared" si="8"/>
        <v>0.24440558073225338</v>
      </c>
      <c r="S34" s="53"/>
      <c r="T34" s="12"/>
      <c r="U34" s="46">
        <f>X33/U33</f>
        <v>0.58446034030930494</v>
      </c>
      <c r="V34" s="46">
        <f>X33/V33</f>
        <v>9.4837632716850903E-2</v>
      </c>
      <c r="W34" s="46">
        <f>X33/W33</f>
        <v>0.20031799786998281</v>
      </c>
    </row>
    <row r="35" spans="1:26">
      <c r="A35" s="28" t="s">
        <v>69</v>
      </c>
      <c r="B35" s="12">
        <f>B32/(52000*365)</f>
        <v>0.12238069942044258</v>
      </c>
      <c r="C35" s="12">
        <f t="shared" ref="C35:K35" si="9">C32/(52000*365)</f>
        <v>6.3922040094836666E-2</v>
      </c>
      <c r="D35" s="12">
        <f t="shared" si="9"/>
        <v>0.11536203066385668</v>
      </c>
      <c r="E35" s="12">
        <f t="shared" si="9"/>
        <v>0.17501026944151737</v>
      </c>
      <c r="F35" s="12">
        <f t="shared" si="9"/>
        <v>0.18259389910432033</v>
      </c>
      <c r="G35" s="12">
        <f t="shared" si="9"/>
        <v>0.12590542676501582</v>
      </c>
      <c r="H35" s="12">
        <f t="shared" si="9"/>
        <v>0.21791786090621706</v>
      </c>
      <c r="I35" s="12">
        <f t="shared" si="9"/>
        <v>0.25594762908324553</v>
      </c>
      <c r="J35" s="12">
        <f t="shared" si="9"/>
        <v>7.7111380400421495E-2</v>
      </c>
      <c r="K35" s="12">
        <f t="shared" si="9"/>
        <v>7.2031981032665962E-2</v>
      </c>
      <c r="L35" s="12">
        <f t="shared" ref="L35:Q35" si="10">L32/(52000*365)</f>
        <v>0.1655085879873551</v>
      </c>
      <c r="M35" s="12">
        <f t="shared" si="10"/>
        <v>0.17508688092729188</v>
      </c>
      <c r="N35" s="12">
        <f t="shared" si="10"/>
        <v>0.18525447839831402</v>
      </c>
      <c r="O35" s="12">
        <f t="shared" si="10"/>
        <v>0.19643977871443624</v>
      </c>
      <c r="P35" s="12">
        <f t="shared" si="10"/>
        <v>0.19361433087460483</v>
      </c>
      <c r="Q35" s="12">
        <f t="shared" si="10"/>
        <v>0.32930142255005268</v>
      </c>
      <c r="R35" s="12">
        <f>R32/(52000*365)</f>
        <v>0.23649220231822971</v>
      </c>
      <c r="S35" s="53"/>
      <c r="T35" s="12"/>
      <c r="U35" s="12"/>
    </row>
    <row r="36" spans="1:26">
      <c r="N36" s="11"/>
      <c r="P36" s="11"/>
      <c r="Q36" s="11"/>
      <c r="R36" s="11"/>
      <c r="S36" s="25"/>
      <c r="U36" s="11"/>
    </row>
    <row r="37" spans="1:26">
      <c r="B37" s="6" t="s">
        <v>12</v>
      </c>
      <c r="C37" s="6" t="s">
        <v>12</v>
      </c>
      <c r="D37" s="6" t="s">
        <v>12</v>
      </c>
      <c r="E37" s="6" t="s">
        <v>12</v>
      </c>
      <c r="F37" s="6" t="s">
        <v>12</v>
      </c>
      <c r="G37" s="6" t="s">
        <v>12</v>
      </c>
      <c r="H37" s="6" t="s">
        <v>12</v>
      </c>
      <c r="I37" s="6" t="s">
        <v>12</v>
      </c>
      <c r="J37" s="6" t="s">
        <v>12</v>
      </c>
      <c r="K37" s="6" t="s">
        <v>12</v>
      </c>
      <c r="L37" s="6" t="s">
        <v>12</v>
      </c>
      <c r="M37" s="6" t="s">
        <v>12</v>
      </c>
      <c r="N37" s="6" t="s">
        <v>12</v>
      </c>
      <c r="O37" s="6" t="s">
        <v>12</v>
      </c>
      <c r="P37" s="6" t="s">
        <v>12</v>
      </c>
      <c r="Q37" s="6" t="s">
        <v>12</v>
      </c>
      <c r="R37" s="6" t="s">
        <v>12</v>
      </c>
      <c r="S37" s="6" t="s">
        <v>12</v>
      </c>
      <c r="T37" s="6"/>
      <c r="U37" s="6" t="s">
        <v>12</v>
      </c>
      <c r="V37" s="6" t="s">
        <v>12</v>
      </c>
      <c r="W37" s="6" t="s">
        <v>12</v>
      </c>
    </row>
    <row r="38" spans="1:26">
      <c r="B38" s="6">
        <v>95</v>
      </c>
      <c r="C38" s="6">
        <v>96</v>
      </c>
      <c r="D38" s="6">
        <v>97</v>
      </c>
      <c r="E38" s="6">
        <v>98</v>
      </c>
      <c r="F38" s="6">
        <v>99</v>
      </c>
      <c r="G38" s="29" t="s">
        <v>54</v>
      </c>
      <c r="H38" s="29" t="s">
        <v>55</v>
      </c>
      <c r="I38" s="29" t="s">
        <v>56</v>
      </c>
      <c r="J38" s="29" t="s">
        <v>90</v>
      </c>
      <c r="K38" s="29" t="s">
        <v>91</v>
      </c>
      <c r="L38" s="29" t="s">
        <v>99</v>
      </c>
      <c r="M38" s="29" t="s">
        <v>103</v>
      </c>
      <c r="N38" s="29" t="s">
        <v>113</v>
      </c>
      <c r="O38" s="29" t="s">
        <v>133</v>
      </c>
      <c r="P38" s="29" t="s">
        <v>139</v>
      </c>
      <c r="Q38" s="29" t="s">
        <v>143</v>
      </c>
      <c r="R38" s="29">
        <v>11</v>
      </c>
      <c r="S38" s="65">
        <v>12</v>
      </c>
      <c r="T38" s="29"/>
      <c r="U38" s="6" t="s">
        <v>15</v>
      </c>
      <c r="V38" s="6" t="s">
        <v>16</v>
      </c>
      <c r="W38" s="6" t="s">
        <v>102</v>
      </c>
    </row>
    <row r="39" spans="1:26">
      <c r="A39" s="28" t="s">
        <v>57</v>
      </c>
      <c r="B39" s="9">
        <f>SUM('DAILY DATA'!$S$3:$S$33)</f>
        <v>2820808.8650000002</v>
      </c>
      <c r="C39" s="9">
        <f>SUM('DAILY DATA'!$S$368:$S$398)</f>
        <v>2952839.0750000002</v>
      </c>
      <c r="D39" s="9">
        <f>SUM('DAILY DATA'!$S$734:$S$764)</f>
        <v>3129090.0710000005</v>
      </c>
      <c r="E39" s="21">
        <f>SUM('DAILY DATA'!$S$1099:$S$1129)</f>
        <v>2773120.5119999996</v>
      </c>
      <c r="F39" s="9">
        <f>SUM('DAILY DATA'!$S$1464:$S$1494)</f>
        <v>2936679.3849999998</v>
      </c>
      <c r="G39" s="9">
        <f>SUM('DAILY DATA'!$S$1829:$S$1859)</f>
        <v>3465392</v>
      </c>
      <c r="H39" s="9">
        <f>SUM('DAILY DATA'!$S$2195:$S$2225)</f>
        <v>3267238</v>
      </c>
      <c r="I39" s="9">
        <f>SUM('DAILY DATA'!$S$2560:$S$2590)</f>
        <v>2835547</v>
      </c>
      <c r="J39" s="34">
        <f>SUM('DAILY DATA'!$S$2925:$S$2955)</f>
        <v>3722637</v>
      </c>
      <c r="K39" s="11">
        <f>SUM('DAILY DATA'!$S$3290:$S$3320)</f>
        <v>3588754</v>
      </c>
      <c r="L39" s="11">
        <f>SUM('DAILY DATA'!$S$3656:$S$3686)</f>
        <v>3260791</v>
      </c>
      <c r="M39" s="33">
        <f>SUM('DAILY DATA'!$S$4021:$S$4051)</f>
        <v>2510126</v>
      </c>
      <c r="N39" s="11">
        <f>SUM('DAILY DATA'!$S$4386:$S$4416)</f>
        <v>2796245</v>
      </c>
      <c r="O39" s="11">
        <f>SUM('DAILY DATA'!$S$4751:$S$4781)</f>
        <v>3147783</v>
      </c>
      <c r="P39" s="11">
        <f>SUM('DAILY DATA'!$S$5117:$S$5147)</f>
        <v>3450458.3000000007</v>
      </c>
      <c r="Q39" s="20">
        <f>SUM('DAILY DATA'!$S$5482:$S$5512)</f>
        <v>3339891.0999999996</v>
      </c>
      <c r="R39" s="11">
        <f>SUM('DAILY DATA'!$S$5847:$S$5877)</f>
        <v>3422696.5000000014</v>
      </c>
      <c r="S39" s="25">
        <f>SUM('DAILY DATA'!$S$6212:$S$6242)</f>
        <v>2556651.4</v>
      </c>
      <c r="T39" s="11"/>
      <c r="U39" s="25">
        <f>MIN(B39:S39)</f>
        <v>2510126</v>
      </c>
      <c r="V39" s="21">
        <f>MAX(B39:S39)</f>
        <v>3722637</v>
      </c>
      <c r="W39" s="9">
        <f>V39-U39</f>
        <v>1212511</v>
      </c>
      <c r="X39" s="30"/>
      <c r="Z39" s="30"/>
    </row>
    <row r="40" spans="1:26">
      <c r="A40" s="28" t="s">
        <v>58</v>
      </c>
      <c r="B40" s="9">
        <f>SUM('DAILY DATA'!$S$34:$S$61)</f>
        <v>2584258.2640000004</v>
      </c>
      <c r="C40" s="9">
        <f>SUM('DAILY DATA'!$S$399:$S$427)</f>
        <v>2638185.6479999996</v>
      </c>
      <c r="D40" s="9">
        <f>SUM('DAILY DATA'!$S$765:$S$792)</f>
        <v>2459968.358</v>
      </c>
      <c r="E40" s="9">
        <f>SUM('DAILY DATA'!$S$1130:$S$1157)</f>
        <v>2472864.9319999996</v>
      </c>
      <c r="F40" s="9">
        <f>SUM('DAILY DATA'!$S$1495:$S$1522)</f>
        <v>2597355.2259999998</v>
      </c>
      <c r="G40" s="9">
        <f>SUM('DAILY DATA'!$S$1860:$S$1888)</f>
        <v>2762063</v>
      </c>
      <c r="H40" s="21">
        <f>SUM('DAILY DATA'!$S$2226:$S$2253)</f>
        <v>2448915</v>
      </c>
      <c r="I40" s="9">
        <f>SUM('DAILY DATA'!$S$2591:$S$2618)</f>
        <v>2491620</v>
      </c>
      <c r="J40" s="34">
        <f>SUM('DAILY DATA'!$S$2956:$S$2983)</f>
        <v>3212065</v>
      </c>
      <c r="K40" s="11">
        <f>SUM('DAILY DATA'!$S$3321:$S$3349)</f>
        <v>2959114</v>
      </c>
      <c r="L40" s="11">
        <f>SUM('DAILY DATA'!$S$3687:$S$3714)</f>
        <v>2726233</v>
      </c>
      <c r="M40" s="11">
        <f>SUM('DAILY DATA'!$S$4052:$S$4079)</f>
        <v>2635713</v>
      </c>
      <c r="N40" s="11">
        <f>SUM('DAILY DATA'!$S$4417:$S$4444)</f>
        <v>3190963</v>
      </c>
      <c r="O40" s="11">
        <f>SUM('DAILY DATA'!$S$4782:$S$4810)</f>
        <v>2594660</v>
      </c>
      <c r="P40" s="11">
        <f>SUM('DAILY DATA'!$S$5148:$S$5175)</f>
        <v>2482954.8999999994</v>
      </c>
      <c r="Q40" s="20">
        <f>SUM('DAILY DATA'!$S$5513:$S$5540)</f>
        <v>3080897.3000000003</v>
      </c>
      <c r="R40" s="93">
        <f>SUM('DAILY DATA'!$S$5878:$S$5905)</f>
        <v>2174305</v>
      </c>
      <c r="S40" s="25">
        <f>SUM('DAILY DATA'!$S$6243:$S$6271)</f>
        <v>2178667.4999999995</v>
      </c>
      <c r="T40" s="11"/>
      <c r="U40" s="25">
        <f t="shared" ref="U40:U52" si="11">MIN(B40:S40)</f>
        <v>2174305</v>
      </c>
      <c r="V40" s="21">
        <f t="shared" ref="V40:V52" si="12">MAX(B40:S40)</f>
        <v>3212065</v>
      </c>
      <c r="W40" s="9">
        <f t="shared" ref="W40:W52" si="13">V40-U40</f>
        <v>1037760</v>
      </c>
      <c r="X40" s="30"/>
      <c r="Z40" s="30"/>
    </row>
    <row r="41" spans="1:26">
      <c r="A41" s="28" t="s">
        <v>59</v>
      </c>
      <c r="B41" s="9">
        <f>SUM('DAILY DATA'!$S$62:$S$92)</f>
        <v>1918105.6430000002</v>
      </c>
      <c r="C41" s="9">
        <f>SUM('DAILY DATA'!$S$428:$S$458)</f>
        <v>2491029.557</v>
      </c>
      <c r="D41" s="9">
        <f>SUM('DAILY DATA'!$S$793:$S$823)</f>
        <v>2077688.0779999995</v>
      </c>
      <c r="E41" s="9">
        <f>SUM('DAILY DATA'!$S$1158:$S$1188)</f>
        <v>2400682.8989999993</v>
      </c>
      <c r="F41" s="44">
        <f>SUM('DAILY DATA'!$S$1523:$S$1553)</f>
        <v>2686665.9050000007</v>
      </c>
      <c r="G41" s="9">
        <f>SUM('DAILY DATA'!$S$1889:$S$1919)</f>
        <v>2030008</v>
      </c>
      <c r="H41" s="9">
        <f>SUM('DAILY DATA'!$S$2254:$S$2284)</f>
        <v>2485846</v>
      </c>
      <c r="I41" s="9">
        <f>SUM('DAILY DATA'!$S$2619:$S$2649)</f>
        <v>2117306</v>
      </c>
      <c r="J41" s="11">
        <f>SUM('DAILY DATA'!$S$2984:$S$3014)</f>
        <v>2129756</v>
      </c>
      <c r="K41" s="11">
        <f>SUM('DAILY DATA'!$S$3350:$S$3380)</f>
        <v>2054755</v>
      </c>
      <c r="L41" s="11">
        <f>SUM('DAILY DATA'!$S$3715:$S$3745)</f>
        <v>2618985</v>
      </c>
      <c r="M41" s="11">
        <f>SUM('DAILY DATA'!$S$4080:$S$4110)</f>
        <v>2082778</v>
      </c>
      <c r="N41" s="11">
        <f>SUM('DAILY DATA'!$S$4445:$S$4475)</f>
        <v>1956147</v>
      </c>
      <c r="O41" s="11">
        <f>SUM('DAILY DATA'!$S$4811:$S$4841)</f>
        <v>1963177</v>
      </c>
      <c r="P41" s="11">
        <f>SUM('DAILY DATA'!$S$5176:$S$5206)</f>
        <v>2194461.1</v>
      </c>
      <c r="Q41" s="22">
        <f>SUM('DAILY DATA'!$S$5541:$S$5571)</f>
        <v>1791028.6000000003</v>
      </c>
      <c r="R41" s="11">
        <f>SUM('DAILY DATA'!$S$5906:$S$5936)</f>
        <v>1931909.9999999995</v>
      </c>
      <c r="S41" s="93">
        <f>SUM('DAILY DATA'!$S$6272:$S$6302)</f>
        <v>1242393.2000000002</v>
      </c>
      <c r="T41" s="11"/>
      <c r="U41" s="25">
        <f t="shared" si="11"/>
        <v>1242393.2000000002</v>
      </c>
      <c r="V41" s="21">
        <f t="shared" si="12"/>
        <v>2686665.9050000007</v>
      </c>
      <c r="W41" s="9">
        <f t="shared" si="13"/>
        <v>1444272.7050000005</v>
      </c>
      <c r="X41" s="30"/>
      <c r="Z41" s="30"/>
    </row>
    <row r="42" spans="1:26">
      <c r="A42" s="28" t="s">
        <v>60</v>
      </c>
      <c r="B42" s="9">
        <f>SUM('DAILY DATA'!$S$93:$S$122)</f>
        <v>1235588.5060000003</v>
      </c>
      <c r="C42" s="9">
        <f>SUM('DAILY DATA'!$S$459:$S$488)</f>
        <v>1415973.8529999997</v>
      </c>
      <c r="D42" s="44">
        <f>SUM('DAILY DATA'!$S$824:$S$853)</f>
        <v>1621778.7839999995</v>
      </c>
      <c r="E42" s="9">
        <f>SUM('DAILY DATA'!$S$1189:$S$1218)</f>
        <v>1377854.247</v>
      </c>
      <c r="F42" s="9">
        <f>SUM('DAILY DATA'!$S$1554:$S$1583)</f>
        <v>1378100.1540000001</v>
      </c>
      <c r="G42" s="9">
        <f>SUM('DAILY DATA'!$S$1920:$S$1949)</f>
        <v>1554921</v>
      </c>
      <c r="H42" s="9">
        <f>SUM('DAILY DATA'!$S$2285:$S$2314)</f>
        <v>1332169</v>
      </c>
      <c r="I42" s="9">
        <f>SUM('DAILY DATA'!$S$2650:$S$2679)</f>
        <v>1229241</v>
      </c>
      <c r="J42" s="11">
        <f>SUM('DAILY DATA'!$S$3015:$S$3044)</f>
        <v>1458419</v>
      </c>
      <c r="K42" s="11">
        <f>SUM('DAILY DATA'!$S$3381:$S$3410)</f>
        <v>1441062</v>
      </c>
      <c r="L42" s="11">
        <f>SUM('DAILY DATA'!$S$3746:$S$3775)</f>
        <v>1353010</v>
      </c>
      <c r="M42" s="11">
        <f>SUM('DAILY DATA'!$S$4111:$S$4140)</f>
        <v>1136371</v>
      </c>
      <c r="N42" s="11">
        <f>SUM('DAILY DATA'!$S$4476:$S$4505)</f>
        <v>1427964</v>
      </c>
      <c r="O42" s="11">
        <f>SUM('DAILY DATA'!$S$4842:$S$4871)</f>
        <v>1333966</v>
      </c>
      <c r="P42" s="11">
        <f>SUM('DAILY DATA'!$S$5207:$S$5236)</f>
        <v>1156086.1000000001</v>
      </c>
      <c r="Q42" s="22">
        <f>SUM('DAILY DATA'!$S$5572:$S$5601)</f>
        <v>870173.29999999981</v>
      </c>
      <c r="R42" s="11">
        <f>SUM('DAILY DATA'!$S$5937:$S$5966)</f>
        <v>1045003.5000000002</v>
      </c>
      <c r="S42" s="93">
        <f>SUM('DAILY DATA'!$S$6303:$S$6332)</f>
        <v>1009685.2000000001</v>
      </c>
      <c r="T42" s="11"/>
      <c r="U42" s="25">
        <f t="shared" si="11"/>
        <v>870173.29999999981</v>
      </c>
      <c r="V42" s="21">
        <f t="shared" si="12"/>
        <v>1621778.7839999995</v>
      </c>
      <c r="W42" s="9">
        <f t="shared" si="13"/>
        <v>751605.48399999971</v>
      </c>
      <c r="X42" s="30"/>
      <c r="Z42" s="30"/>
    </row>
    <row r="43" spans="1:26">
      <c r="A43" s="28" t="s">
        <v>61</v>
      </c>
      <c r="B43" s="9">
        <f>SUM('DAILY DATA'!$S$123:$S$153)</f>
        <v>918010.53</v>
      </c>
      <c r="C43" s="9">
        <f>SUM('DAILY DATA'!$S$489:$S$519)</f>
        <v>983815.2649999999</v>
      </c>
      <c r="D43" s="9">
        <f>SUM('DAILY DATA'!$S$854:$S$884)</f>
        <v>1014813.8370000002</v>
      </c>
      <c r="E43" s="9">
        <f>SUM('DAILY DATA'!$S$1219:$S$1249)</f>
        <v>1016675.3019999999</v>
      </c>
      <c r="F43" s="9">
        <f>SUM('DAILY DATA'!$S$1584:$S$1614)</f>
        <v>1017935</v>
      </c>
      <c r="G43" s="9">
        <f>SUM('DAILY DATA'!$S$1950:$S$1980)</f>
        <v>1008225</v>
      </c>
      <c r="H43" s="9">
        <f>SUM('DAILY DATA'!$S$2315:$S$2345)</f>
        <v>885505</v>
      </c>
      <c r="I43" s="11">
        <f>SUM('DAILY DATA'!$S$2680:$S$2710)</f>
        <v>915099</v>
      </c>
      <c r="J43" s="11">
        <f>SUM('DAILY DATA'!$S$3045:$S$3075)</f>
        <v>977032</v>
      </c>
      <c r="K43" s="11">
        <f>SUM('DAILY DATA'!$S$3411:$S$3441)</f>
        <v>808272</v>
      </c>
      <c r="L43" s="11">
        <f>SUM('DAILY DATA'!$S$3776:$S$3806)</f>
        <v>1001037</v>
      </c>
      <c r="M43" s="11">
        <f>SUM('DAILY DATA'!$S$4141:$S$4171)</f>
        <v>946332</v>
      </c>
      <c r="N43" s="11">
        <f>SUM('DAILY DATA'!$S$4506:$S$4536)</f>
        <v>873592</v>
      </c>
      <c r="O43" s="11">
        <f>SUM('DAILY DATA'!$S$4872:$S$4902)</f>
        <v>931005</v>
      </c>
      <c r="P43" s="11">
        <f>SUM('DAILY DATA'!$S$5237:$S$5267)</f>
        <v>785168.35000000009</v>
      </c>
      <c r="Q43" s="22">
        <f>SUM('DAILY DATA'!$S$5602:$S$5632)</f>
        <v>680531.3</v>
      </c>
      <c r="R43" s="11">
        <f>SUM('DAILY DATA'!$S$5967:$S$5997)</f>
        <v>713379.9</v>
      </c>
      <c r="S43" s="93">
        <f>SUM('DAILY DATA'!$S$6333:$S$6363)</f>
        <v>662801.20000000007</v>
      </c>
      <c r="T43" s="11"/>
      <c r="U43" s="25">
        <f t="shared" si="11"/>
        <v>662801.20000000007</v>
      </c>
      <c r="V43" s="21">
        <f t="shared" si="12"/>
        <v>1017935</v>
      </c>
      <c r="W43" s="9">
        <f t="shared" si="13"/>
        <v>355133.79999999993</v>
      </c>
      <c r="X43" s="30"/>
      <c r="Z43" s="30"/>
    </row>
    <row r="44" spans="1:26">
      <c r="A44" s="28" t="s">
        <v>62</v>
      </c>
      <c r="B44" s="9">
        <f>SUM('DAILY DATA'!$S$154:$S$183)</f>
        <v>771739.80099999986</v>
      </c>
      <c r="C44" s="9">
        <f>SUM('DAILY DATA'!$S$520:$S$549)</f>
        <v>783795.51099999994</v>
      </c>
      <c r="D44" s="9">
        <f>SUM('DAILY DATA'!$S$885:$S$914)</f>
        <v>869026.75800000015</v>
      </c>
      <c r="E44" s="9">
        <f>SUM('DAILY DATA'!$S$1250:$S$1279)</f>
        <v>808796.57200000004</v>
      </c>
      <c r="F44" s="9">
        <f>SUM('DAILY DATA'!$S$1615:$S$1644)</f>
        <v>903622</v>
      </c>
      <c r="G44" s="9">
        <f>SUM('DAILY DATA'!$S$1981:$S$2010)</f>
        <v>845777</v>
      </c>
      <c r="H44" s="9">
        <f>SUM('DAILY DATA'!$S$2346:$S$2375)</f>
        <v>736493</v>
      </c>
      <c r="I44" s="11">
        <f>SUM('DAILY DATA'!$S$2711:$S$2740)</f>
        <v>696592</v>
      </c>
      <c r="J44" s="11">
        <f>SUM('DAILY DATA'!$S$3076:$S$3105)</f>
        <v>730094</v>
      </c>
      <c r="K44" s="11">
        <f>SUM('DAILY DATA'!$S$3442:$S$3471)</f>
        <v>691574</v>
      </c>
      <c r="L44" s="11">
        <f>SUM('DAILY DATA'!$S$3807:$S$3836)</f>
        <v>738474</v>
      </c>
      <c r="M44" s="11">
        <f>SUM('DAILY DATA'!$S$4172:$S$4201)</f>
        <v>728760</v>
      </c>
      <c r="N44" s="11">
        <f>SUM('DAILY DATA'!$S$4537:$S$4566)</f>
        <v>749904</v>
      </c>
      <c r="O44" s="11">
        <f>SUM('DAILY DATA'!$S$4903:$S$4932)</f>
        <v>709708</v>
      </c>
      <c r="P44" s="11">
        <f>SUM('DAILY DATA'!$S$5268:$S$5297)</f>
        <v>631075</v>
      </c>
      <c r="Q44" s="33">
        <f>SUM('DAILY DATA'!$S$5633:$S$5662)</f>
        <v>576001.19999999995</v>
      </c>
      <c r="R44" s="11">
        <f>SUM('DAILY DATA'!$S$5998:$S$6027)</f>
        <v>584412.4</v>
      </c>
      <c r="S44" s="25">
        <f>SUM('DAILY DATA'!$S$6364:$S$6393)</f>
        <v>602829.1</v>
      </c>
      <c r="T44" s="11"/>
      <c r="U44" s="25">
        <f t="shared" si="11"/>
        <v>576001.19999999995</v>
      </c>
      <c r="V44" s="21">
        <f t="shared" si="12"/>
        <v>903622</v>
      </c>
      <c r="W44" s="9">
        <f t="shared" si="13"/>
        <v>327620.80000000005</v>
      </c>
      <c r="X44" s="30"/>
      <c r="Z44" s="30"/>
    </row>
    <row r="45" spans="1:26">
      <c r="A45" s="28" t="s">
        <v>63</v>
      </c>
      <c r="B45" s="9">
        <f>SUM('DAILY DATA'!$S$184:$S$214)</f>
        <v>732595.79100000008</v>
      </c>
      <c r="C45" s="9">
        <f>SUM('DAILY DATA'!$S$550:$S$580)</f>
        <v>767469.06400000001</v>
      </c>
      <c r="D45" s="9">
        <f>SUM('DAILY DATA'!$S$915:$S$945)</f>
        <v>815687.73600000003</v>
      </c>
      <c r="E45" s="9">
        <f>SUM('DAILY DATA'!$S$1280:$S$1310)</f>
        <v>815778.9389999999</v>
      </c>
      <c r="F45" s="9">
        <f>SUM('DAILY DATA'!$S$1645:$S$1675)</f>
        <v>874056</v>
      </c>
      <c r="G45" s="9">
        <f>SUM('DAILY DATA'!$S$2011:$S$2041)</f>
        <v>806588</v>
      </c>
      <c r="H45" s="9">
        <f>SUM('DAILY DATA'!S2398:S2428)</f>
        <v>725302</v>
      </c>
      <c r="I45" s="11">
        <f>SUM('DAILY DATA'!$S$2741:$S$2771)</f>
        <v>672415</v>
      </c>
      <c r="J45" s="11">
        <f>SUM('DAILY DATA'!$S$3106:$S$3136)</f>
        <v>647821</v>
      </c>
      <c r="K45" s="11">
        <f>SUM('DAILY DATA'!$S$3472:$S$3502)</f>
        <v>674266</v>
      </c>
      <c r="L45" s="11">
        <f>SUM('DAILY DATA'!$S$3837:$S$3867)</f>
        <v>636807</v>
      </c>
      <c r="M45" s="11">
        <f>SUM('DAILY DATA'!$S$4202:$S$4232)</f>
        <v>661169</v>
      </c>
      <c r="N45" s="11">
        <f>SUM('DAILY DATA'!$S$4567:$S$4597)</f>
        <v>731611</v>
      </c>
      <c r="O45" s="11">
        <f>SUM('DAILY DATA'!$S$4933:$S$4963)</f>
        <v>687253</v>
      </c>
      <c r="P45" s="11">
        <f>SUM('DAILY DATA'!$S$5298:$S$5328)</f>
        <v>590526.79999999993</v>
      </c>
      <c r="Q45" s="25">
        <f>SUM('DAILY DATA'!$S$5663:$S$5693)</f>
        <v>564635.79999999993</v>
      </c>
      <c r="R45" s="25">
        <f>SUM('DAILY DATA'!$S$6028:$S$6058)</f>
        <v>559648.30000000005</v>
      </c>
      <c r="S45" s="92">
        <f>SUM('DAILY DATA'!$S$6394:$S$6424)</f>
        <v>559619.6</v>
      </c>
      <c r="T45" s="11"/>
      <c r="U45" s="25">
        <f t="shared" si="11"/>
        <v>559619.6</v>
      </c>
      <c r="V45" s="21">
        <f t="shared" si="12"/>
        <v>874056</v>
      </c>
      <c r="W45" s="9">
        <f t="shared" si="13"/>
        <v>314436.40000000002</v>
      </c>
      <c r="X45" s="30"/>
      <c r="Z45" s="30"/>
    </row>
    <row r="46" spans="1:26">
      <c r="A46" s="28" t="s">
        <v>64</v>
      </c>
      <c r="B46" s="9">
        <f>SUM('DAILY DATA'!$S$215:$S$245)</f>
        <v>750049.06900000002</v>
      </c>
      <c r="C46" s="9">
        <f>SUM('DAILY DATA'!$S$581:$S$611)</f>
        <v>786203.76899999997</v>
      </c>
      <c r="D46" s="9">
        <f>SUM('DAILY DATA'!$S$946:$S$976)</f>
        <v>825786.04099999985</v>
      </c>
      <c r="E46" s="9">
        <f>SUM('DAILY DATA'!$S$1311:$S$1341)</f>
        <v>824592.0639999999</v>
      </c>
      <c r="F46" s="9">
        <f>SUM('DAILY DATA'!$S$1676:$S$1706)</f>
        <v>898123</v>
      </c>
      <c r="G46" s="9">
        <f>SUM('DAILY DATA'!$S$2042:$S$2072)</f>
        <v>849639</v>
      </c>
      <c r="H46" s="9">
        <f>SUM('DAILY DATA'!$S$2407:$S$2437)</f>
        <v>716174</v>
      </c>
      <c r="I46" s="11">
        <f>SUM('DAILY DATA'!$S$2772:$S$2802)</f>
        <v>727064</v>
      </c>
      <c r="J46" s="11">
        <f>SUM('DAILY DATA'!$S$3137:$S$3167)</f>
        <v>674243</v>
      </c>
      <c r="K46" s="11">
        <f>SUM('DAILY DATA'!$S$3503:$S$3533)</f>
        <v>723694</v>
      </c>
      <c r="L46" s="11">
        <f>SUM('DAILY DATA'!$S$3868:$S$3898)</f>
        <v>672967</v>
      </c>
      <c r="M46" s="11">
        <f>SUM('DAILY DATA'!$S$4233:$S$4263)</f>
        <v>698124</v>
      </c>
      <c r="N46" s="11">
        <f>SUM('DAILY DATA'!$S$4598:$S$4628)</f>
        <v>741292</v>
      </c>
      <c r="O46" s="11">
        <f>SUM('DAILY DATA'!$S$4964:$S$4994)</f>
        <v>696250</v>
      </c>
      <c r="P46" s="11">
        <f>SUM('DAILY DATA'!$S$5329:$S$5359)</f>
        <v>590561.19999999995</v>
      </c>
      <c r="Q46" s="33">
        <f>SUM('DAILY DATA'!$S$5694:$S$5724)</f>
        <v>588250.29999999981</v>
      </c>
      <c r="R46" s="11">
        <f>SUM('DAILY DATA'!$S$6059:$S$6089)</f>
        <v>601212.49999999988</v>
      </c>
      <c r="S46" s="25"/>
      <c r="T46" s="11"/>
      <c r="U46" s="25">
        <f t="shared" si="11"/>
        <v>588250.29999999981</v>
      </c>
      <c r="V46" s="21">
        <f t="shared" si="12"/>
        <v>898123</v>
      </c>
      <c r="W46" s="9">
        <f t="shared" si="13"/>
        <v>309872.70000000019</v>
      </c>
      <c r="X46" s="30"/>
      <c r="Z46" s="30"/>
    </row>
    <row r="47" spans="1:26">
      <c r="A47" s="28" t="s">
        <v>65</v>
      </c>
      <c r="B47" s="9">
        <f>SUM('DAILY DATA'!$S$246:$S$275)</f>
        <v>810477.40699999989</v>
      </c>
      <c r="C47" s="9">
        <f>SUM('DAILY DATA'!$S$612:$S$641)</f>
        <v>804525.70700000005</v>
      </c>
      <c r="D47" s="9">
        <f>SUM('DAILY DATA'!$S$977:$S$1006)</f>
        <v>857095.93399999989</v>
      </c>
      <c r="E47" s="9">
        <f>SUM('DAILY DATA'!$S$1342:$S$1371)</f>
        <v>821848.28399999999</v>
      </c>
      <c r="F47" s="9">
        <f>SUM('DAILY DATA'!$S$1707:$S$1736)</f>
        <v>878762</v>
      </c>
      <c r="G47" s="9">
        <f>SUM('DAILY DATA'!$S$2073:$S$2102)</f>
        <v>948175</v>
      </c>
      <c r="H47" s="9">
        <f>SUM('DAILY DATA'!$S$2438:$S$2467)</f>
        <v>807885</v>
      </c>
      <c r="I47" s="11">
        <f>SUM('DAILY DATA'!$S$2803:$S$2832)</f>
        <v>762600</v>
      </c>
      <c r="J47" s="11">
        <f>SUM('DAILY DATA'!$S$3168:$S$3197)</f>
        <v>694424</v>
      </c>
      <c r="K47" s="11">
        <f>SUM('DAILY DATA'!$S$3534:$S$3563)</f>
        <v>765309</v>
      </c>
      <c r="L47" s="11">
        <f>SUM('DAILY DATA'!$S$3899:$S$3928)</f>
        <v>677004</v>
      </c>
      <c r="M47" s="11">
        <f>SUM('DAILY DATA'!$S$4264:$S$4293)</f>
        <v>741776</v>
      </c>
      <c r="N47" s="11">
        <f>SUM('DAILY DATA'!$S$4629:$S$4658)</f>
        <v>741138</v>
      </c>
      <c r="O47" s="11">
        <f>SUM('DAILY DATA'!$S$4995:$S$5024)</f>
        <v>731894.9</v>
      </c>
      <c r="P47" s="11">
        <f>SUM('DAILY DATA'!$S$5360:$S$5389)</f>
        <v>609051.4</v>
      </c>
      <c r="Q47" s="33">
        <f>SUM('DAILY DATA'!$S$5725:$S$5754)</f>
        <v>593891.5</v>
      </c>
      <c r="R47" s="11">
        <f>SUM('DAILY DATA'!$S$6090:$S$6119)</f>
        <v>647172.59999999986</v>
      </c>
      <c r="S47" s="25"/>
      <c r="T47" s="11"/>
      <c r="U47" s="25">
        <f t="shared" si="11"/>
        <v>593891.5</v>
      </c>
      <c r="V47" s="21">
        <f t="shared" si="12"/>
        <v>948175</v>
      </c>
      <c r="W47" s="9">
        <f t="shared" si="13"/>
        <v>354283.5</v>
      </c>
      <c r="X47" s="30"/>
      <c r="Z47" s="30"/>
    </row>
    <row r="48" spans="1:26">
      <c r="A48" s="28" t="s">
        <v>66</v>
      </c>
      <c r="B48" s="9">
        <f>SUM('DAILY DATA'!$S$276:$S$306)</f>
        <v>1093506.3199999998</v>
      </c>
      <c r="C48" s="9">
        <f>SUM('DAILY DATA'!$S$642:$S$672)</f>
        <v>1255149.8960000004</v>
      </c>
      <c r="D48" s="9">
        <f>SUM('DAILY DATA'!$S$1007:$S$1037)</f>
        <v>1368091.5670000003</v>
      </c>
      <c r="E48" s="9">
        <f>SUM('DAILY DATA'!$S$1372:$S$1402)</f>
        <v>1208201.9189999998</v>
      </c>
      <c r="F48" s="9">
        <f>SUM('DAILY DATA'!$S$1737:$S$1767)</f>
        <v>1385138.7949999997</v>
      </c>
      <c r="G48" s="9">
        <f>SUM('DAILY DATA'!$S$2103:$S$2133)</f>
        <v>1351546</v>
      </c>
      <c r="H48" s="9">
        <f>SUM('DAILY DATA'!$S$2468:$S$2498)</f>
        <v>1289640</v>
      </c>
      <c r="I48" s="11">
        <f>SUM('DAILY DATA'!$S$2833:$S$2863)</f>
        <v>1257455</v>
      </c>
      <c r="J48" s="11">
        <f>SUM('DAILY DATA'!$S$3198:$S$3228)</f>
        <v>1218329</v>
      </c>
      <c r="K48" s="11">
        <f>SUM('DAILY DATA'!$S$3564:$S$3594)</f>
        <v>1163726</v>
      </c>
      <c r="L48" s="11">
        <f>SUM('DAILY DATA'!$S$3929:$S$3959)</f>
        <v>1156137</v>
      </c>
      <c r="M48" s="11">
        <f>SUM('DAILY DATA'!$S$4294:$S$4324)</f>
        <v>1322533</v>
      </c>
      <c r="N48" s="11">
        <f>SUM('DAILY DATA'!$S$4659:$S$4689)</f>
        <v>990915</v>
      </c>
      <c r="O48" s="11">
        <f>SUM('DAILY DATA'!$S$5025:$S$5055)</f>
        <v>1279812.7999999996</v>
      </c>
      <c r="P48" s="11">
        <f>SUM('DAILY DATA'!$S$5390:$S$5420)</f>
        <v>1088406.3999999999</v>
      </c>
      <c r="Q48" s="33">
        <f>SUM('DAILY DATA'!$S$5755:$S$5785)</f>
        <v>905745.09999999986</v>
      </c>
      <c r="R48" s="11">
        <f>SUM('DAILY DATA'!$S$6120:$S$6150)</f>
        <v>1017464.5000000001</v>
      </c>
      <c r="S48" s="25"/>
      <c r="T48" s="11"/>
      <c r="U48" s="25">
        <f t="shared" si="11"/>
        <v>905745.09999999986</v>
      </c>
      <c r="V48" s="21">
        <f t="shared" si="12"/>
        <v>1385138.7949999997</v>
      </c>
      <c r="W48" s="9">
        <f t="shared" si="13"/>
        <v>479393.69499999983</v>
      </c>
      <c r="X48" s="30"/>
      <c r="Z48" s="30"/>
    </row>
    <row r="49" spans="1:26">
      <c r="A49" s="28" t="s">
        <v>67</v>
      </c>
      <c r="B49" s="9">
        <f>SUM('DAILY DATA'!$S$307:$S$336)</f>
        <v>2318814.264</v>
      </c>
      <c r="C49" s="95">
        <f>SUM('DAILY DATA'!$S$673:$S$702)</f>
        <v>2461296.9849999999</v>
      </c>
      <c r="D49" s="9">
        <f>SUM('DAILY DATA'!$S$1038:$S$1067)</f>
        <v>2269602.2170000002</v>
      </c>
      <c r="E49" s="9">
        <f>SUM('DAILY DATA'!$S$1403:$S$1432)</f>
        <v>1938688.4369999999</v>
      </c>
      <c r="F49" s="9">
        <f>SUM('DAILY DATA'!$S$1768:$S$1797)</f>
        <v>1807941</v>
      </c>
      <c r="G49" s="9">
        <f>SUM('DAILY DATA'!$S$2134:$S$2163)</f>
        <v>2387941</v>
      </c>
      <c r="H49" s="9">
        <f>SUM('DAILY DATA'!$S$2499:$S$2528)</f>
        <v>1574824</v>
      </c>
      <c r="I49" s="11">
        <f>SUM('DAILY DATA'!$S$2864:$S$2893)</f>
        <v>2167298</v>
      </c>
      <c r="J49" s="11">
        <f>SUM('DAILY DATA'!$S$3229:$S$3258)</f>
        <v>1698077.04</v>
      </c>
      <c r="K49" s="11">
        <f>SUM('DAILY DATA'!$S$3595:$S$3624)</f>
        <v>1805134</v>
      </c>
      <c r="L49" s="11">
        <f>SUM('DAILY DATA'!$S$3960:$S$3989)</f>
        <v>1667549</v>
      </c>
      <c r="M49" s="11">
        <f>SUM('DAILY DATA'!$S$4325:$S$4354)</f>
        <v>1836986</v>
      </c>
      <c r="N49" s="11">
        <f>SUM('DAILY DATA'!$S$4690:$S$4719)</f>
        <v>1926735</v>
      </c>
      <c r="O49" s="11">
        <f>SUM('DAILY DATA'!$S$5056:$S$5085)</f>
        <v>2094908.1</v>
      </c>
      <c r="P49" s="11">
        <f>SUM('DAILY DATA'!$S$5421:$S$5450)</f>
        <v>1550732.9</v>
      </c>
      <c r="Q49" s="11">
        <f>SUM('DAILY DATA'!$S$5786:$S$5815)</f>
        <v>1660138.0000000005</v>
      </c>
      <c r="R49" s="93">
        <f>SUM('DAILY DATA'!$S$6151:$S$6180)</f>
        <v>1494654.8</v>
      </c>
      <c r="S49" s="25"/>
      <c r="T49" s="11"/>
      <c r="U49" s="25">
        <f t="shared" si="11"/>
        <v>1494654.8</v>
      </c>
      <c r="V49" s="21">
        <f t="shared" si="12"/>
        <v>2461296.9849999999</v>
      </c>
      <c r="W49" s="9">
        <f t="shared" si="13"/>
        <v>966642.18499999982</v>
      </c>
      <c r="X49" s="30"/>
      <c r="Z49" s="30"/>
    </row>
    <row r="50" spans="1:26">
      <c r="A50" s="28" t="s">
        <v>68</v>
      </c>
      <c r="B50" s="9">
        <f>SUM('DAILY DATA'!$S$337:$S$367)</f>
        <v>2930576.6909999996</v>
      </c>
      <c r="C50" s="9">
        <f>SUM('DAILY DATA'!$S$703:$S$733)</f>
        <v>2572589.8820000002</v>
      </c>
      <c r="D50" s="9">
        <f>SUM('DAILY DATA'!$S$1068:$S$1098)</f>
        <v>2948691.793000001</v>
      </c>
      <c r="E50" s="9">
        <f>SUM('DAILY DATA'!$S$1433:$S$1463)</f>
        <v>2661010.554</v>
      </c>
      <c r="F50" s="9">
        <f>SUM('DAILY DATA'!$S$1798:$S$1828)</f>
        <v>2794584</v>
      </c>
      <c r="G50" s="96">
        <f>SUM('DAILY DATA'!$S$2164:$S$2194)</f>
        <v>3726612</v>
      </c>
      <c r="H50" s="9">
        <f>SUM('DAILY DATA'!$S$2529:$S$2559)</f>
        <v>2341180</v>
      </c>
      <c r="I50" s="32">
        <f>SUM('DAILY DATA'!$S$2894:$S$2924)</f>
        <v>3174089</v>
      </c>
      <c r="J50" s="11">
        <f>SUM('DAILY DATA'!$S$3259:$S$3289)</f>
        <v>3099683</v>
      </c>
      <c r="K50" s="11">
        <f>SUM('DAILY DATA'!$S$3625:$S$3655)</f>
        <v>2857099</v>
      </c>
      <c r="L50" s="11">
        <f>SUM('DAILY DATA'!$S$3990:$S$4020)</f>
        <v>3108275</v>
      </c>
      <c r="M50" s="11">
        <f>SUM('DAILY DATA'!$S$4355:$S$4385)</f>
        <v>2264866</v>
      </c>
      <c r="N50" s="11">
        <f>SUM('DAILY DATA'!$S$4720:$S$4750)</f>
        <v>2619880</v>
      </c>
      <c r="O50" s="11">
        <f>SUM('DAILY DATA'!$S$5086:$S$5116)</f>
        <v>2638287.6999999993</v>
      </c>
      <c r="P50" s="11">
        <f>SUM('DAILY DATA'!$S$5451:$S$5481)</f>
        <v>2905013.0999999996</v>
      </c>
      <c r="Q50" s="11">
        <f>SUM('DAILY DATA'!$S$5816:$S$5846)</f>
        <v>3477708.9</v>
      </c>
      <c r="R50" s="93">
        <f>SUM('DAILY DATA'!$S$6181:$S$6211)</f>
        <v>2100274.4</v>
      </c>
      <c r="S50" s="25"/>
      <c r="T50" s="11"/>
      <c r="U50" s="25">
        <f t="shared" si="11"/>
        <v>2100274.4</v>
      </c>
      <c r="V50" s="21">
        <f t="shared" si="12"/>
        <v>3726612</v>
      </c>
      <c r="W50" s="9">
        <f t="shared" si="13"/>
        <v>1626337.6</v>
      </c>
      <c r="X50" s="30"/>
      <c r="Z50" s="30"/>
    </row>
    <row r="51" spans="1:26">
      <c r="A51" s="28" t="s">
        <v>9</v>
      </c>
      <c r="B51" s="9">
        <f>SUM(B39:B50)</f>
        <v>18884531.151000001</v>
      </c>
      <c r="C51" s="9">
        <f t="shared" ref="C51:R51" si="14">SUM(C39:C50)</f>
        <v>19912874.211999997</v>
      </c>
      <c r="D51" s="9">
        <f t="shared" si="14"/>
        <v>20257321.173999999</v>
      </c>
      <c r="E51" s="9">
        <f t="shared" si="14"/>
        <v>19120114.660999998</v>
      </c>
      <c r="F51" s="9">
        <f t="shared" si="14"/>
        <v>20158962.465000004</v>
      </c>
      <c r="G51" s="96">
        <f t="shared" si="14"/>
        <v>21736887</v>
      </c>
      <c r="H51" s="9">
        <f t="shared" si="14"/>
        <v>18611171</v>
      </c>
      <c r="I51" s="9">
        <f t="shared" si="14"/>
        <v>19046326</v>
      </c>
      <c r="J51" s="9">
        <f t="shared" si="14"/>
        <v>20262580.039999999</v>
      </c>
      <c r="K51" s="9">
        <f t="shared" si="14"/>
        <v>19532759</v>
      </c>
      <c r="L51" s="9">
        <f t="shared" si="14"/>
        <v>19617269</v>
      </c>
      <c r="M51" s="9">
        <f t="shared" si="14"/>
        <v>17565534</v>
      </c>
      <c r="N51" s="9">
        <f t="shared" si="14"/>
        <v>18746386</v>
      </c>
      <c r="O51" s="9">
        <f t="shared" si="14"/>
        <v>18808705.5</v>
      </c>
      <c r="P51" s="9">
        <f t="shared" si="14"/>
        <v>18034495.550000001</v>
      </c>
      <c r="Q51" s="9">
        <f t="shared" si="14"/>
        <v>18128892.400000002</v>
      </c>
      <c r="R51" s="97">
        <f t="shared" si="14"/>
        <v>16292134.400000004</v>
      </c>
      <c r="S51" s="21"/>
      <c r="T51" s="9"/>
      <c r="U51" s="25">
        <f t="shared" si="11"/>
        <v>16292134.400000004</v>
      </c>
      <c r="V51" s="21">
        <f t="shared" si="12"/>
        <v>21736887</v>
      </c>
      <c r="W51" s="9">
        <f t="shared" si="13"/>
        <v>5444752.5999999959</v>
      </c>
      <c r="X51" s="30"/>
      <c r="Z51" s="30"/>
    </row>
    <row r="52" spans="1:26">
      <c r="A52" s="28" t="s">
        <v>70</v>
      </c>
      <c r="C52" s="9">
        <f t="shared" ref="C52:J52" si="15">SUM(B45:B50,C39:C44)</f>
        <v>19901658.450999998</v>
      </c>
      <c r="D52" s="9">
        <f t="shared" si="15"/>
        <v>19819601.189000003</v>
      </c>
      <c r="E52" s="9">
        <f t="shared" si="15"/>
        <v>19934949.752000004</v>
      </c>
      <c r="F52" s="9">
        <f t="shared" si="15"/>
        <v>19790477.866999999</v>
      </c>
      <c r="G52" s="9">
        <f t="shared" si="15"/>
        <v>20304990.795000002</v>
      </c>
      <c r="H52" s="96">
        <f t="shared" si="15"/>
        <v>21226667</v>
      </c>
      <c r="I52" s="9">
        <f t="shared" si="15"/>
        <v>17740410</v>
      </c>
      <c r="J52" s="9">
        <f t="shared" si="15"/>
        <v>20990924</v>
      </c>
      <c r="K52" s="9">
        <f t="shared" ref="K52:R52" si="16">SUM(J45:J50,K39:K44)</f>
        <v>19576108.039999999</v>
      </c>
      <c r="L52" s="9">
        <f t="shared" si="16"/>
        <v>19687758</v>
      </c>
      <c r="M52" s="9">
        <f t="shared" si="16"/>
        <v>17958819</v>
      </c>
      <c r="N52" s="9">
        <f t="shared" si="16"/>
        <v>18520269</v>
      </c>
      <c r="O52" s="9">
        <f t="shared" si="16"/>
        <v>18431870</v>
      </c>
      <c r="P52" s="9">
        <f t="shared" si="16"/>
        <v>18828610.25</v>
      </c>
      <c r="Q52" s="9">
        <f t="shared" si="16"/>
        <v>17672814.599999998</v>
      </c>
      <c r="R52" s="97">
        <f t="shared" si="16"/>
        <v>17662076.899999999</v>
      </c>
      <c r="S52" s="21"/>
      <c r="T52" s="9"/>
      <c r="U52" s="25">
        <f t="shared" si="11"/>
        <v>17662076.899999999</v>
      </c>
      <c r="V52" s="21">
        <f t="shared" si="12"/>
        <v>21226667</v>
      </c>
      <c r="W52" s="9">
        <f t="shared" si="13"/>
        <v>3564590.1000000015</v>
      </c>
      <c r="X52" s="30"/>
      <c r="Z52" s="30"/>
    </row>
    <row r="53" spans="1:26">
      <c r="C53" s="13"/>
      <c r="D53" s="13"/>
      <c r="E53" s="13"/>
      <c r="F53" s="13"/>
      <c r="G53" s="13"/>
      <c r="H53" s="13"/>
      <c r="I53" s="13"/>
      <c r="V53" s="11"/>
    </row>
    <row r="54" spans="1:26">
      <c r="B54" s="6" t="s">
        <v>13</v>
      </c>
      <c r="C54" s="6" t="s">
        <v>13</v>
      </c>
      <c r="D54" s="6" t="s">
        <v>13</v>
      </c>
      <c r="E54" s="6" t="s">
        <v>13</v>
      </c>
      <c r="F54" s="6" t="s">
        <v>13</v>
      </c>
      <c r="G54" s="6" t="s">
        <v>13</v>
      </c>
      <c r="H54" s="6" t="s">
        <v>13</v>
      </c>
      <c r="I54" s="6" t="s">
        <v>13</v>
      </c>
      <c r="J54" s="6" t="s">
        <v>13</v>
      </c>
      <c r="K54" s="6" t="s">
        <v>13</v>
      </c>
      <c r="L54" s="6" t="s">
        <v>13</v>
      </c>
      <c r="M54" s="6" t="s">
        <v>13</v>
      </c>
      <c r="N54" s="6" t="s">
        <v>13</v>
      </c>
      <c r="O54" s="6" t="s">
        <v>13</v>
      </c>
      <c r="P54" s="6" t="s">
        <v>13</v>
      </c>
      <c r="Q54" s="6" t="s">
        <v>13</v>
      </c>
      <c r="R54" s="6" t="s">
        <v>13</v>
      </c>
      <c r="S54" s="6" t="s">
        <v>13</v>
      </c>
      <c r="T54" s="6"/>
      <c r="U54" s="6" t="s">
        <v>13</v>
      </c>
      <c r="V54" s="6" t="s">
        <v>13</v>
      </c>
    </row>
    <row r="55" spans="1:26">
      <c r="B55" s="6">
        <v>95</v>
      </c>
      <c r="C55" s="6">
        <v>96</v>
      </c>
      <c r="D55" s="6">
        <v>97</v>
      </c>
      <c r="E55" s="6">
        <v>98</v>
      </c>
      <c r="F55" s="6">
        <v>99</v>
      </c>
      <c r="G55" s="29" t="s">
        <v>54</v>
      </c>
      <c r="H55" s="29" t="s">
        <v>55</v>
      </c>
      <c r="I55" s="29" t="s">
        <v>56</v>
      </c>
      <c r="J55" s="29" t="s">
        <v>90</v>
      </c>
      <c r="K55" s="29" t="s">
        <v>91</v>
      </c>
      <c r="L55" s="29" t="s">
        <v>99</v>
      </c>
      <c r="M55" s="29" t="s">
        <v>103</v>
      </c>
      <c r="N55" s="29" t="s">
        <v>113</v>
      </c>
      <c r="O55" s="29" t="s">
        <v>133</v>
      </c>
      <c r="P55" s="29" t="s">
        <v>139</v>
      </c>
      <c r="Q55" s="29" t="s">
        <v>143</v>
      </c>
      <c r="R55" s="29">
        <v>11</v>
      </c>
      <c r="S55" s="65">
        <v>12</v>
      </c>
      <c r="T55" s="29"/>
      <c r="U55" s="6" t="s">
        <v>15</v>
      </c>
      <c r="V55" s="6" t="s">
        <v>16</v>
      </c>
    </row>
    <row r="56" spans="1:26">
      <c r="A56" s="28" t="s">
        <v>57</v>
      </c>
      <c r="B56" s="9">
        <f>SUM('DAILY DATA'!$V$3:$V$33)</f>
        <v>2368385.8649999993</v>
      </c>
      <c r="C56" s="9">
        <f>SUM('DAILY DATA'!$V$368:$V$398)</f>
        <v>2511791.0749999997</v>
      </c>
      <c r="D56" s="9">
        <f>SUM('DAILY DATA'!$V$734:$V$764)</f>
        <v>2666690.0710000005</v>
      </c>
      <c r="E56" s="9">
        <f>SUM('DAILY DATA'!$V$1099:$V$1129)</f>
        <v>2398598.5120000001</v>
      </c>
      <c r="F56" s="9">
        <f>SUM('DAILY DATA'!$V$1464:$V$1494)</f>
        <v>2414232.3849999998</v>
      </c>
      <c r="G56" s="9">
        <f>SUM('DAILY DATA'!$V$1829:$V$1859)</f>
        <v>2813822</v>
      </c>
      <c r="H56" s="9">
        <f>SUM('DAILY DATA'!$V$2195:$V$2225)</f>
        <v>2580054</v>
      </c>
      <c r="I56" s="9">
        <f>SUM('DAILY DATA'!$V$2560:$V$2590)</f>
        <v>2321981</v>
      </c>
      <c r="J56" s="11">
        <f>SUM('DAILY DATA'!$V$2925:$V$2955)</f>
        <v>3000970</v>
      </c>
      <c r="K56" s="11">
        <f>SUM('DAILY DATA'!$V$3290:$V$3320)</f>
        <v>2967854</v>
      </c>
      <c r="L56" s="11">
        <f>SUM('DAILY DATA'!$V$3656:$V$3686)</f>
        <v>2264247</v>
      </c>
      <c r="M56" s="11">
        <f>SUM('DAILY DATA'!$V$4021:$V$4051)</f>
        <v>1755158</v>
      </c>
      <c r="N56" s="11">
        <f>SUM('DAILY DATA'!$V$4386:$V$4416)</f>
        <v>2034088</v>
      </c>
      <c r="O56" s="11">
        <f>SUM('DAILY DATA'!$V$4751:$V$4781)</f>
        <v>2254042</v>
      </c>
      <c r="P56" s="11">
        <f>SUM('DAILY DATA'!$V$5117:$V$5147)</f>
        <v>2415832.3000000003</v>
      </c>
      <c r="Q56" s="11">
        <f>SUM('DAILY DATA'!$V$5482:$V$5512)</f>
        <v>2485179.0999999996</v>
      </c>
      <c r="R56" s="11">
        <f>SUM('DAILY DATA'!$V$5847:$V$5877)</f>
        <v>2592408.5000000009</v>
      </c>
      <c r="S56" s="25">
        <f>SUM('DAILY DATA'!$V$6212:$V$6242)</f>
        <v>2176608.3999999994</v>
      </c>
      <c r="T56" s="11"/>
      <c r="U56" s="11">
        <f>MIN(B56:S56)</f>
        <v>1755158</v>
      </c>
      <c r="V56" s="9">
        <f>MAX(C56:S56)</f>
        <v>3000970</v>
      </c>
      <c r="W56" s="30"/>
      <c r="Z56" s="30"/>
    </row>
    <row r="57" spans="1:26">
      <c r="A57" s="28" t="s">
        <v>58</v>
      </c>
      <c r="B57" s="9">
        <f>SUM('DAILY DATA'!$V$34:$V$61)</f>
        <v>2162407.2639999995</v>
      </c>
      <c r="C57" s="9">
        <f>SUM('DAILY DATA'!$V$399:$V$427)</f>
        <v>2238659.648</v>
      </c>
      <c r="D57" s="9">
        <f>SUM('DAILY DATA'!$V$765:$V$792)</f>
        <v>2127559.358</v>
      </c>
      <c r="E57" s="9">
        <f>SUM('DAILY DATA'!$V$1130:$V$1157)</f>
        <v>2131274.9319999996</v>
      </c>
      <c r="F57" s="9">
        <f>SUM('DAILY DATA'!$V$1495:$V$1522)</f>
        <v>2197141.2259999998</v>
      </c>
      <c r="G57" s="9">
        <f>SUM('DAILY DATA'!$V$1860:$V$1888)</f>
        <v>2191686</v>
      </c>
      <c r="H57" s="9">
        <f>SUM('DAILY DATA'!$V$2226:$V$2253)</f>
        <v>1830622</v>
      </c>
      <c r="I57" s="9">
        <f>SUM('DAILY DATA'!$V$2591:$V$2618)</f>
        <v>2035612</v>
      </c>
      <c r="J57" s="11">
        <f>SUM('DAILY DATA'!$V$2956:$V$2983)</f>
        <v>2568089</v>
      </c>
      <c r="K57" s="11">
        <f>SUM('DAILY DATA'!$V$3321:$V$3349)</f>
        <v>2356627</v>
      </c>
      <c r="L57" s="11">
        <f>SUM('DAILY DATA'!$V$3687:$V$3714)</f>
        <v>1875364</v>
      </c>
      <c r="M57" s="11">
        <f>SUM('DAILY DATA'!$V$4052:$V$4079)</f>
        <v>1809575</v>
      </c>
      <c r="N57" s="11">
        <f>SUM('DAILY DATA'!$V$4417:$V$4444)</f>
        <v>2227329</v>
      </c>
      <c r="O57" s="11">
        <f>SUM('DAILY DATA'!$V$4782:$V$4810)</f>
        <v>1814687</v>
      </c>
      <c r="P57" s="11">
        <f>SUM('DAILY DATA'!$V$5148:$V$5175)</f>
        <v>1711237.9000000001</v>
      </c>
      <c r="Q57" s="11">
        <f>SUM('DAILY DATA'!$V$5513:$V$5540)</f>
        <v>2278661.3000000003</v>
      </c>
      <c r="R57" s="11">
        <f>SUM('DAILY DATA'!$V$5878:$V$5905)</f>
        <v>1687273</v>
      </c>
      <c r="S57" s="25">
        <f>SUM('DAILY DATA'!$V$6243:$V$6271)</f>
        <v>1871641.4999999995</v>
      </c>
      <c r="T57" s="11"/>
      <c r="U57" s="11">
        <f t="shared" ref="U57:U69" si="17">MIN(B57:S57)</f>
        <v>1687273</v>
      </c>
      <c r="V57" s="9">
        <f t="shared" ref="V57:V69" si="18">MAX(C57:S57)</f>
        <v>2568089</v>
      </c>
      <c r="W57" s="30"/>
      <c r="X57" s="30"/>
      <c r="Z57" s="30"/>
    </row>
    <row r="58" spans="1:26">
      <c r="A58" s="28" t="s">
        <v>59</v>
      </c>
      <c r="B58" s="9">
        <f>SUM('DAILY DATA'!$V$62:$V$92)</f>
        <v>1636884.6430000002</v>
      </c>
      <c r="C58" s="9">
        <f>SUM('DAILY DATA'!$V$428:$V$458)</f>
        <v>2254620.5570000005</v>
      </c>
      <c r="D58" s="9">
        <f>SUM('DAILY DATA'!$V$793:$V$823)</f>
        <v>1826418.0779999995</v>
      </c>
      <c r="E58" s="9">
        <f>SUM('DAILY DATA'!$V$1158:$V$1188)</f>
        <v>1958078.899</v>
      </c>
      <c r="F58" s="9">
        <f>SUM('DAILY DATA'!$V$1523:$V$1553)</f>
        <v>2214834.9050000003</v>
      </c>
      <c r="G58" s="9">
        <f>SUM('DAILY DATA'!$V$1889:$V$1919)</f>
        <v>1660137</v>
      </c>
      <c r="H58" s="9">
        <f>SUM('DAILY DATA'!$V$2254:$V$2284)</f>
        <v>1901278</v>
      </c>
      <c r="I58" s="9">
        <f>SUM('DAILY DATA'!$V$2619:$V$2649)</f>
        <v>1738248</v>
      </c>
      <c r="J58" s="11">
        <f>SUM('DAILY DATA'!$V$2984:$V$3014)</f>
        <v>1856948</v>
      </c>
      <c r="K58" s="11">
        <f>SUM('DAILY DATA'!$V$3350:$V$3380)</f>
        <v>1708263</v>
      </c>
      <c r="L58" s="11">
        <f>SUM('DAILY DATA'!$V$3715:$V$3745)</f>
        <v>1931308</v>
      </c>
      <c r="M58" s="11">
        <f>SUM('DAILY DATA'!$V$4080:$V$4110)</f>
        <v>1527638</v>
      </c>
      <c r="N58" s="11">
        <f>SUM('DAILY DATA'!$V$4445:$V$4475)</f>
        <v>1416642</v>
      </c>
      <c r="O58" s="11">
        <f>SUM('DAILY DATA'!$V$4811:$V$4841)</f>
        <v>1514134</v>
      </c>
      <c r="P58" s="11">
        <f>SUM('DAILY DATA'!$V$5176:$V$5206)</f>
        <v>1881458.1000000003</v>
      </c>
      <c r="Q58" s="11">
        <f>SUM('DAILY DATA'!$V$5541:$V$5571)</f>
        <v>1656100.6000000006</v>
      </c>
      <c r="R58" s="11">
        <f>SUM('DAILY DATA'!$V$5906:$V$5936)</f>
        <v>1730568</v>
      </c>
      <c r="S58" s="25">
        <f>SUM('DAILY DATA'!$V$6272:$V$6302)</f>
        <v>1189235.2000000002</v>
      </c>
      <c r="T58" s="11"/>
      <c r="U58" s="11">
        <f t="shared" si="17"/>
        <v>1189235.2000000002</v>
      </c>
      <c r="V58" s="9">
        <f t="shared" si="18"/>
        <v>2254620.5570000005</v>
      </c>
      <c r="W58" s="30"/>
      <c r="X58" s="30"/>
      <c r="Z58" s="30"/>
    </row>
    <row r="59" spans="1:26">
      <c r="A59" s="28" t="s">
        <v>60</v>
      </c>
      <c r="B59" s="9">
        <f>SUM('DAILY DATA'!$V$93:$V$122)</f>
        <v>1193369.5060000003</v>
      </c>
      <c r="C59" s="9">
        <f>SUM('DAILY DATA'!$V$459:$V$488)</f>
        <v>1349199.8529999997</v>
      </c>
      <c r="D59" s="9">
        <f>SUM('DAILY DATA'!$V$824:$V$853)</f>
        <v>1453780.7839999995</v>
      </c>
      <c r="E59" s="9">
        <f>SUM('DAILY DATA'!$V$1189:$V$1218)</f>
        <v>1258311.247</v>
      </c>
      <c r="F59" s="9">
        <f>SUM('DAILY DATA'!$V$1554:$V$1583)</f>
        <v>1378100.1540000001</v>
      </c>
      <c r="G59" s="9">
        <f>SUM('DAILY DATA'!$V$1920:$V$1949)</f>
        <v>1507057</v>
      </c>
      <c r="H59" s="9">
        <f>SUM('DAILY DATA'!$V$2285:$V$2314)</f>
        <v>1224095</v>
      </c>
      <c r="I59" s="9">
        <f>SUM('DAILY DATA'!$V$2650:$V$2679)</f>
        <v>1132053</v>
      </c>
      <c r="J59" s="11">
        <f>SUM('DAILY DATA'!$V$3015:$V$3044)</f>
        <v>1417567</v>
      </c>
      <c r="K59" s="11">
        <f>SUM('DAILY DATA'!$V$3381:$V$3410)</f>
        <v>1367697</v>
      </c>
      <c r="L59" s="11">
        <f>SUM('DAILY DATA'!$V$3746:$V$3775)</f>
        <v>1270899</v>
      </c>
      <c r="M59" s="11">
        <f>SUM('DAILY DATA'!$V$4111:$V$4140)</f>
        <v>1122855</v>
      </c>
      <c r="N59" s="11">
        <f>SUM('DAILY DATA'!$V$4476:$V$4505)</f>
        <v>1397533</v>
      </c>
      <c r="O59" s="11">
        <f>SUM('DAILY DATA'!$V$4842:$V$4871)</f>
        <v>1309008</v>
      </c>
      <c r="P59" s="11">
        <f>SUM('DAILY DATA'!$V$5207:$V$5236)</f>
        <v>1155566.1000000001</v>
      </c>
      <c r="Q59" s="11">
        <f>SUM('DAILY DATA'!$V$5572:$V$5601)</f>
        <v>869405.29999999981</v>
      </c>
      <c r="R59" s="11">
        <f>SUM('DAILY DATA'!$V$5937:$V$5966)</f>
        <v>931703.5</v>
      </c>
      <c r="S59" s="25">
        <f>SUM('DAILY DATA'!$V$6303:$V$6332)</f>
        <v>830435.20000000007</v>
      </c>
      <c r="T59" s="11"/>
      <c r="U59" s="11">
        <f t="shared" si="17"/>
        <v>830435.20000000007</v>
      </c>
      <c r="V59" s="9">
        <f t="shared" si="18"/>
        <v>1507057</v>
      </c>
      <c r="W59" s="30"/>
      <c r="X59" s="30"/>
      <c r="Z59" s="30"/>
    </row>
    <row r="60" spans="1:26">
      <c r="A60" s="28" t="s">
        <v>61</v>
      </c>
      <c r="B60" s="9">
        <f>SUM('DAILY DATA'!$V$123:$V$153)</f>
        <v>918010.53</v>
      </c>
      <c r="C60" s="9">
        <f>SUM('DAILY DATA'!$V$489:$V$519)</f>
        <v>983815.2649999999</v>
      </c>
      <c r="D60" s="9">
        <f>SUM('DAILY DATA'!$V$854:$V$884)</f>
        <v>1001094.8370000002</v>
      </c>
      <c r="E60" s="9">
        <f>SUM('DAILY DATA'!$V$1219:$V$1249)</f>
        <v>1004255.3019999999</v>
      </c>
      <c r="F60" s="9">
        <f>SUM('DAILY DATA'!$V$1584:$V$1614)</f>
        <v>1017935</v>
      </c>
      <c r="G60" s="9">
        <f>SUM('DAILY DATA'!$V$1950:$V$1980)</f>
        <v>1008225</v>
      </c>
      <c r="H60" s="9">
        <f>SUM('DAILY DATA'!$V$2315:$V$2345)</f>
        <v>885505</v>
      </c>
      <c r="I60" s="11">
        <f>SUM('DAILY DATA'!$V$2680:$V$2710)</f>
        <v>915099</v>
      </c>
      <c r="J60" s="11">
        <f>SUM('DAILY DATA'!$V$3045:$V$3075)</f>
        <v>977032</v>
      </c>
      <c r="K60" s="11">
        <f>SUM('DAILY DATA'!$V$3411:$V$3441)</f>
        <v>808272</v>
      </c>
      <c r="L60" s="11">
        <f>SUM('DAILY DATA'!$V$3776:$V$3806)</f>
        <v>998671</v>
      </c>
      <c r="M60" s="11">
        <f>SUM('DAILY DATA'!$V$4141:$V$4171)</f>
        <v>891647</v>
      </c>
      <c r="N60" s="11">
        <f>SUM('DAILY DATA'!$V$4506:$V$4536)</f>
        <v>873581</v>
      </c>
      <c r="O60" s="11">
        <f>SUM('DAILY DATA'!$V$4872:$V$4902)</f>
        <v>931005</v>
      </c>
      <c r="P60" s="11">
        <f>SUM('DAILY DATA'!$V$5237:$V$5267)</f>
        <v>785115.35000000009</v>
      </c>
      <c r="Q60" s="25">
        <f>SUM('DAILY DATA'!$V$5602:$V$5632)</f>
        <v>680531.3</v>
      </c>
      <c r="R60" s="11">
        <f>SUM('DAILY DATA'!$V$5967:$V$5997)</f>
        <v>713379.9</v>
      </c>
      <c r="S60" s="25">
        <f>SUM('DAILY DATA'!$V$6333:$V$6363)</f>
        <v>662801.20000000007</v>
      </c>
      <c r="T60" s="11"/>
      <c r="U60" s="11">
        <f t="shared" si="17"/>
        <v>662801.20000000007</v>
      </c>
      <c r="V60" s="9">
        <f t="shared" si="18"/>
        <v>1017935</v>
      </c>
      <c r="W60" s="30"/>
      <c r="X60" s="30"/>
      <c r="Z60" s="30"/>
    </row>
    <row r="61" spans="1:26">
      <c r="A61" s="28" t="s">
        <v>62</v>
      </c>
      <c r="B61" s="9">
        <f>SUM('DAILY DATA'!$V$154:$V$183)</f>
        <v>771739.80099999986</v>
      </c>
      <c r="C61" s="9">
        <f>SUM('DAILY DATA'!$V$520:$V$549)</f>
        <v>783795.51099999994</v>
      </c>
      <c r="D61" s="9">
        <f>SUM('DAILY DATA'!$V$885:$V$914)</f>
        <v>869026.75800000015</v>
      </c>
      <c r="E61" s="9">
        <f>SUM('DAILY DATA'!$V$1250:$V$1279)</f>
        <v>808796.57200000004</v>
      </c>
      <c r="F61" s="9">
        <f>SUM('DAILY DATA'!$V$1615:$V$1644)</f>
        <v>898654</v>
      </c>
      <c r="G61" s="9">
        <f>SUM('DAILY DATA'!$V$1981:$V$2010)</f>
        <v>845777</v>
      </c>
      <c r="H61" s="9">
        <f>SUM('DAILY DATA'!$V$2346:$V$2375)</f>
        <v>736493</v>
      </c>
      <c r="I61" s="11">
        <f>SUM('DAILY DATA'!$V$2711:$V$2740)</f>
        <v>670330</v>
      </c>
      <c r="J61" s="11">
        <f>SUM('DAILY DATA'!$V$3076:$V$3105)</f>
        <v>730094</v>
      </c>
      <c r="K61" s="11">
        <f>SUM('DAILY DATA'!$V$3442:$V$3471)</f>
        <v>691574</v>
      </c>
      <c r="L61" s="11">
        <f>SUM('DAILY DATA'!$V$3807:$V$3836)</f>
        <v>738474</v>
      </c>
      <c r="M61" s="11">
        <f>SUM('DAILY DATA'!$V$4172:$V$4201)</f>
        <v>728760</v>
      </c>
      <c r="N61" s="11">
        <f>SUM('DAILY DATA'!$V$4537:$V$4566)</f>
        <v>749904</v>
      </c>
      <c r="O61" s="11">
        <f>SUM('DAILY DATA'!$V$4903:$V$4932)</f>
        <v>709708</v>
      </c>
      <c r="P61" s="11">
        <f>SUM('DAILY DATA'!$V$5268:$V$5297)</f>
        <v>631026</v>
      </c>
      <c r="Q61" s="25">
        <f>SUM('DAILY DATA'!$V$5633:$V$5662)</f>
        <v>576001.19999999995</v>
      </c>
      <c r="R61" s="11">
        <f>SUM('DAILY DATA'!$V$5998:$V$6027)</f>
        <v>584412.4</v>
      </c>
      <c r="S61" s="25">
        <f>SUM('DAILY DATA'!$V$6364:$V$6393)</f>
        <v>602818.1</v>
      </c>
      <c r="T61" s="11"/>
      <c r="U61" s="11">
        <f t="shared" si="17"/>
        <v>576001.19999999995</v>
      </c>
      <c r="V61" s="9">
        <f t="shared" si="18"/>
        <v>898654</v>
      </c>
      <c r="W61" s="30"/>
      <c r="X61" s="30"/>
      <c r="Z61" s="30"/>
    </row>
    <row r="62" spans="1:26">
      <c r="A62" s="28" t="s">
        <v>63</v>
      </c>
      <c r="B62" s="9">
        <f>SUM('DAILY DATA'!$V$184:$V$214)</f>
        <v>732595.79100000008</v>
      </c>
      <c r="C62" s="9">
        <f>SUM('DAILY DATA'!$V$550:$V$580)</f>
        <v>767469.06400000001</v>
      </c>
      <c r="D62" s="9">
        <f>SUM('DAILY DATA'!$V$915:$V$945)</f>
        <v>815687.73600000003</v>
      </c>
      <c r="E62" s="9">
        <f>SUM('DAILY DATA'!$V$1280:$V$1310)</f>
        <v>815778.9389999999</v>
      </c>
      <c r="F62" s="9">
        <f>SUM('DAILY DATA'!$V$1645:$V$1675)</f>
        <v>874056</v>
      </c>
      <c r="G62" s="9">
        <f>SUM('DAILY DATA'!$V$2011:$V$2041)</f>
        <v>806588</v>
      </c>
      <c r="H62" s="9">
        <f>SUM('DAILY DATA'!$V$2415:$V$2445)</f>
        <v>711738</v>
      </c>
      <c r="I62" s="11">
        <f>SUM('DAILY DATA'!$V$2741:$V$2771)</f>
        <v>672415</v>
      </c>
      <c r="J62" s="11">
        <f>SUM('DAILY DATA'!$V$3106:$V$3136)</f>
        <v>647821</v>
      </c>
      <c r="K62" s="11">
        <f>SUM('DAILY DATA'!$V$3472:$V$3502)</f>
        <v>674266</v>
      </c>
      <c r="L62" s="11">
        <f>SUM('DAILY DATA'!$V$3837:$V$3867)</f>
        <v>636807</v>
      </c>
      <c r="M62" s="11">
        <f>SUM('DAILY DATA'!$V$4202:$V$4232)</f>
        <v>661169</v>
      </c>
      <c r="N62" s="11">
        <f>SUM('DAILY DATA'!$V$4567:$V$4597)</f>
        <v>731611</v>
      </c>
      <c r="O62" s="11">
        <f>SUM('DAILY DATA'!$V$4933:$V$4963)</f>
        <v>687202</v>
      </c>
      <c r="P62" s="11">
        <f>SUM('DAILY DATA'!$V$5298:$V$5328)</f>
        <v>590468.79999999993</v>
      </c>
      <c r="Q62" s="25">
        <f>SUM('DAILY DATA'!$V$5663:$V$5693)</f>
        <v>564635.79999999993</v>
      </c>
      <c r="R62" s="25">
        <f>SUM('DAILY DATA'!$V$6028:$V$6058)</f>
        <v>559648.30000000005</v>
      </c>
      <c r="S62" s="25">
        <f>SUM('DAILY DATA'!$V$6394:$V$6424)</f>
        <v>559614.6</v>
      </c>
      <c r="T62" s="11"/>
      <c r="U62" s="11">
        <f t="shared" si="17"/>
        <v>559614.6</v>
      </c>
      <c r="V62" s="9">
        <f t="shared" si="18"/>
        <v>874056</v>
      </c>
      <c r="W62" s="30"/>
      <c r="X62" s="30"/>
      <c r="Z62" s="30"/>
    </row>
    <row r="63" spans="1:26">
      <c r="A63" s="28" t="s">
        <v>64</v>
      </c>
      <c r="B63" s="9">
        <f>SUM('DAILY DATA'!$V$215:$V$245)</f>
        <v>750049.06900000002</v>
      </c>
      <c r="C63" s="9">
        <f>SUM('DAILY DATA'!$V$581:$V$611)</f>
        <v>786203.76899999997</v>
      </c>
      <c r="D63" s="9">
        <f>SUM('DAILY DATA'!$V$946:$V$976)</f>
        <v>825786.04099999985</v>
      </c>
      <c r="E63" s="9">
        <f>SUM('DAILY DATA'!$V$1311:$V$1341)</f>
        <v>824592.0639999999</v>
      </c>
      <c r="F63" s="9">
        <f>SUM('DAILY DATA'!$V$1676:$V$1706)</f>
        <v>897981</v>
      </c>
      <c r="G63" s="9">
        <f>SUM('DAILY DATA'!$V$2042:$V$2072)</f>
        <v>849639</v>
      </c>
      <c r="H63" s="9">
        <f>SUM('DAILY DATA'!$V$2407:$V$2437)</f>
        <v>716174</v>
      </c>
      <c r="I63" s="11">
        <f>SUM('DAILY DATA'!$V$2772:$V$2802)</f>
        <v>726596</v>
      </c>
      <c r="J63" s="11">
        <f>SUM('DAILY DATA'!$V$3137:$V$3167)</f>
        <v>674243</v>
      </c>
      <c r="K63" s="11">
        <f>SUM('DAILY DATA'!$V$3503:$V$3533)</f>
        <v>723694</v>
      </c>
      <c r="L63" s="11">
        <f>SUM('DAILY DATA'!$V$3868:$V$3898)</f>
        <v>672967</v>
      </c>
      <c r="M63" s="11">
        <f>SUM('DAILY DATA'!$V$4233:$V$4263)</f>
        <v>698124</v>
      </c>
      <c r="N63" s="11">
        <f>SUM('DAILY DATA'!$V$4598:$V$4628)</f>
        <v>741269</v>
      </c>
      <c r="O63" s="11">
        <f>SUM('DAILY DATA'!$V$4964:$V$4994)</f>
        <v>695982</v>
      </c>
      <c r="P63" s="11">
        <f>SUM('DAILY DATA'!$V$5329:$V$5359)</f>
        <v>589887.19999999995</v>
      </c>
      <c r="Q63" s="11">
        <f>SUM('DAILY DATA'!$V$5694:$V$5724)</f>
        <v>588250.29999999981</v>
      </c>
      <c r="R63" s="11">
        <f>SUM('DAILY DATA'!$V$6059:$V$6089)</f>
        <v>601212.49999999988</v>
      </c>
      <c r="S63" s="25"/>
      <c r="T63" s="11"/>
      <c r="U63" s="11">
        <f t="shared" si="17"/>
        <v>588250.29999999981</v>
      </c>
      <c r="V63" s="9">
        <f t="shared" si="18"/>
        <v>897981</v>
      </c>
      <c r="W63" s="30"/>
      <c r="X63" s="30"/>
      <c r="Z63" s="30"/>
    </row>
    <row r="64" spans="1:26">
      <c r="A64" s="28" t="s">
        <v>65</v>
      </c>
      <c r="B64" s="9">
        <f>SUM('DAILY DATA'!$V$246:$V$275)</f>
        <v>714667.40699999989</v>
      </c>
      <c r="C64" s="9">
        <f>SUM('DAILY DATA'!$V$612:$V$641)</f>
        <v>804525.70700000005</v>
      </c>
      <c r="D64" s="9">
        <f>SUM('DAILY DATA'!$V$977:$V$1006)</f>
        <v>857095.93399999989</v>
      </c>
      <c r="E64" s="9">
        <f>SUM('DAILY DATA'!$V$1342:$V$1371)</f>
        <v>812060.28399999999</v>
      </c>
      <c r="F64" s="9">
        <f>SUM('DAILY DATA'!$V$1707:$V$1736)</f>
        <v>878762</v>
      </c>
      <c r="G64" s="9">
        <f>SUM('DAILY DATA'!$V$2073:$V$2102)</f>
        <v>948175</v>
      </c>
      <c r="H64" s="9">
        <f>SUM('DAILY DATA'!$V$2438:$V$2467)</f>
        <v>796088</v>
      </c>
      <c r="I64" s="11">
        <f>SUM('DAILY DATA'!$V$2803:$V$2832)</f>
        <v>739823</v>
      </c>
      <c r="J64" s="11">
        <f>SUM('DAILY DATA'!$V$3168:$V$3197)</f>
        <v>694424</v>
      </c>
      <c r="K64" s="11">
        <f>SUM('DAILY DATA'!$V$3534:$V$3563)</f>
        <v>757075</v>
      </c>
      <c r="L64" s="11">
        <f>SUM('DAILY DATA'!$V$3899:$V$3928)</f>
        <v>677004</v>
      </c>
      <c r="M64" s="11">
        <f>SUM('DAILY DATA'!$V$4264:$V$4293)</f>
        <v>741776</v>
      </c>
      <c r="N64" s="11">
        <f>SUM('DAILY DATA'!$V$4629:$V$4658)</f>
        <v>741138</v>
      </c>
      <c r="O64" s="11">
        <f>SUM('DAILY DATA'!$V$4995:$V$5024)</f>
        <v>730788.89999999991</v>
      </c>
      <c r="P64" s="11">
        <f>SUM('DAILY DATA'!$V$5360:$V$5389)</f>
        <v>608984.4</v>
      </c>
      <c r="Q64" s="11">
        <f>SUM('DAILY DATA'!$V$5725:$V$5754)</f>
        <v>593891.5</v>
      </c>
      <c r="R64" s="11">
        <f>SUM('DAILY DATA'!$V$6090:$V$6119)</f>
        <v>647172.59999999986</v>
      </c>
      <c r="S64" s="25"/>
      <c r="T64" s="11"/>
      <c r="U64" s="11">
        <f t="shared" si="17"/>
        <v>593891.5</v>
      </c>
      <c r="V64" s="9">
        <f t="shared" si="18"/>
        <v>948175</v>
      </c>
      <c r="W64" s="30"/>
      <c r="X64" s="30"/>
      <c r="Z64" s="30"/>
    </row>
    <row r="65" spans="1:26">
      <c r="A65" s="28" t="s">
        <v>66</v>
      </c>
      <c r="B65" s="9">
        <f>SUM('DAILY DATA'!$V$276:$V$306)</f>
        <v>1018248.3200000001</v>
      </c>
      <c r="C65" s="9">
        <f>SUM('DAILY DATA'!$V$642:$V$672)</f>
        <v>1200667.8960000002</v>
      </c>
      <c r="D65" s="9">
        <f>SUM('DAILY DATA'!$V$1007:$V$1037)</f>
        <v>1268606.5670000003</v>
      </c>
      <c r="E65" s="9">
        <f>SUM('DAILY DATA'!$V$1372:$V$1402)</f>
        <v>1199020.9189999998</v>
      </c>
      <c r="F65" s="9">
        <f>SUM('DAILY DATA'!$V$1737:$V$1767)</f>
        <v>1372248.7949999997</v>
      </c>
      <c r="G65" s="9">
        <f>SUM('DAILY DATA'!$V$2103:$V$2133)</f>
        <v>1341724</v>
      </c>
      <c r="H65" s="9">
        <f>SUM('DAILY DATA'!$V$2468:$V$2498)</f>
        <v>1284505</v>
      </c>
      <c r="I65" s="11">
        <f>SUM('DAILY DATA'!$V$2833:$V$2863)</f>
        <v>1255325</v>
      </c>
      <c r="J65" s="11">
        <f>SUM('DAILY DATA'!$V$3198:$V$3228)</f>
        <v>1210814</v>
      </c>
      <c r="K65" s="11">
        <f>SUM('DAILY DATA'!$V$3564:$V$3594)</f>
        <v>1163551</v>
      </c>
      <c r="L65" s="11">
        <f>SUM('DAILY DATA'!$V$3929:$V$3959)</f>
        <v>1145831</v>
      </c>
      <c r="M65" s="11">
        <f>SUM('DAILY DATA'!$V$4294:$V$4324)</f>
        <v>1308577</v>
      </c>
      <c r="N65" s="11">
        <f>SUM('DAILY DATA'!$V$4659:$V$4689)</f>
        <v>990914</v>
      </c>
      <c r="O65" s="11">
        <f>SUM('DAILY DATA'!$V$5025:$V$5055)</f>
        <v>1225094.7999999996</v>
      </c>
      <c r="P65" s="11">
        <f>SUM('DAILY DATA'!$V$5390:$V$5420)</f>
        <v>1078386.3999999999</v>
      </c>
      <c r="Q65" s="11">
        <f>SUM('DAILY DATA'!$V$5755:$V$5785)</f>
        <v>905745.09999999986</v>
      </c>
      <c r="R65" s="11">
        <f>SUM('DAILY DATA'!$V$6120:$V$6150)</f>
        <v>1017464.5000000001</v>
      </c>
      <c r="S65" s="25"/>
      <c r="T65" s="11"/>
      <c r="U65" s="11">
        <f t="shared" si="17"/>
        <v>905745.09999999986</v>
      </c>
      <c r="V65" s="9">
        <f t="shared" si="18"/>
        <v>1372248.7949999997</v>
      </c>
      <c r="W65" s="30"/>
      <c r="X65" s="30"/>
      <c r="Z65" s="30"/>
    </row>
    <row r="66" spans="1:26">
      <c r="A66" s="28" t="s">
        <v>67</v>
      </c>
      <c r="B66" s="9">
        <f>SUM('DAILY DATA'!$V$307:$V$336)</f>
        <v>2067160.264</v>
      </c>
      <c r="C66" s="9">
        <f>SUM('DAILY DATA'!$V$673:$V$702)</f>
        <v>2104717.9849999999</v>
      </c>
      <c r="D66" s="9">
        <f>SUM('DAILY DATA'!$V$1038:$V$1067)</f>
        <v>1942842.2169999997</v>
      </c>
      <c r="E66" s="9">
        <f>SUM('DAILY DATA'!$V$1403:$V$1432)</f>
        <v>1663385.4369999999</v>
      </c>
      <c r="F66" s="9">
        <f>SUM('DAILY DATA'!$V$1768:$V$1797)</f>
        <v>1558028</v>
      </c>
      <c r="G66" s="9">
        <f>SUM('DAILY DATA'!$V$2134:$V$2163)</f>
        <v>1932327</v>
      </c>
      <c r="H66" s="9">
        <f>SUM('DAILY DATA'!$V$2499:$V$2528)</f>
        <v>1306708</v>
      </c>
      <c r="I66" s="11">
        <f>SUM('DAILY DATA'!$V$2864:$V$2893)</f>
        <v>1966779</v>
      </c>
      <c r="J66" s="11">
        <f>SUM('DAILY DATA'!$V$3229:$V$3258)</f>
        <v>1358533</v>
      </c>
      <c r="K66" s="11">
        <f>SUM('DAILY DATA'!$V$3595:$V$3624)</f>
        <v>1418949</v>
      </c>
      <c r="L66" s="11">
        <f>SUM('DAILY DATA'!$V$3960:$V$3989)</f>
        <v>1279046</v>
      </c>
      <c r="M66" s="11">
        <f>SUM('DAILY DATA'!$V$4325:$V$4354)</f>
        <v>1298281</v>
      </c>
      <c r="N66" s="11">
        <f>SUM('DAILY DATA'!$V$4690:$V$4719)</f>
        <v>1445615</v>
      </c>
      <c r="O66" s="11">
        <f>SUM('DAILY DATA'!$V$5056:$V$5085)</f>
        <v>1600418.1</v>
      </c>
      <c r="P66" s="11">
        <f>SUM('DAILY DATA'!$V$5421:$V$5450)</f>
        <v>1320932.8999999997</v>
      </c>
      <c r="Q66" s="11">
        <f>SUM('DAILY DATA'!$V$5786:$V$5815)</f>
        <v>1628542.0000000005</v>
      </c>
      <c r="R66" s="11">
        <f>SUM('DAILY DATA'!$V$6151:$V$6180)</f>
        <v>1484563.8</v>
      </c>
      <c r="S66" s="25"/>
      <c r="T66" s="11"/>
      <c r="U66" s="11">
        <f t="shared" si="17"/>
        <v>1279046</v>
      </c>
      <c r="V66" s="9">
        <f t="shared" si="18"/>
        <v>2104717.9849999999</v>
      </c>
      <c r="W66" s="30"/>
      <c r="X66" s="30"/>
      <c r="Z66" s="30"/>
    </row>
    <row r="67" spans="1:26">
      <c r="A67" s="28" t="s">
        <v>68</v>
      </c>
      <c r="B67" s="9">
        <f>SUM('DAILY DATA'!$V$337:$V$367)</f>
        <v>2542298.6910000001</v>
      </c>
      <c r="C67" s="9">
        <f>SUM('DAILY DATA'!$V$703:$V$733)</f>
        <v>2258044.8820000002</v>
      </c>
      <c r="D67" s="9">
        <f>SUM('DAILY DATA'!$V$1068:$V$1098)</f>
        <v>2551002.7930000001</v>
      </c>
      <c r="E67" s="9">
        <f>SUM('DAILY DATA'!$V$1433:$V$1463)</f>
        <v>2274012.5539999995</v>
      </c>
      <c r="F67" s="9">
        <f>SUM('DAILY DATA'!$V$1798:$V$1828)</f>
        <v>2281368</v>
      </c>
      <c r="G67" s="9">
        <f>SUM('DAILY DATA'!$V$2164:$V$2194)</f>
        <v>3012040</v>
      </c>
      <c r="H67" s="9">
        <f>SUM('DAILY DATA'!$V$2529:$V$2559)</f>
        <v>1881346</v>
      </c>
      <c r="I67" s="32">
        <f>SUM('DAILY DATA'!$V$2894:$V$2924)</f>
        <v>2575733</v>
      </c>
      <c r="J67" s="11">
        <f>SUM('DAILY DATA'!$V$3259:$V$3289)</f>
        <v>2492712</v>
      </c>
      <c r="K67" s="11">
        <f>SUM('DAILY DATA'!$V$3625:$V$3655)</f>
        <v>2142239</v>
      </c>
      <c r="L67" s="11">
        <f>SUM('DAILY DATA'!$V$3990:$V$4020)</f>
        <v>2105209</v>
      </c>
      <c r="M67" s="11">
        <f>SUM('DAILY DATA'!$V$4355:$V$4385)</f>
        <v>1511344</v>
      </c>
      <c r="N67" s="11">
        <f>SUM('DAILY DATA'!$V$4720:$V$4750)</f>
        <v>1924787</v>
      </c>
      <c r="O67" s="11">
        <f>SUM('DAILY DATA'!$V$5086:$V$5116)</f>
        <v>1809166.7</v>
      </c>
      <c r="P67" s="11">
        <f>SUM('DAILY DATA'!$V$5451:$V$5481)</f>
        <v>2217626.1</v>
      </c>
      <c r="Q67" s="11">
        <f>SUM('DAILY DATA'!$V$5816:$V$5846)</f>
        <v>2654714.9</v>
      </c>
      <c r="R67" s="11">
        <f>SUM('DAILY DATA'!$V$6181:$V$6211)</f>
        <v>1717634.4</v>
      </c>
      <c r="S67" s="25"/>
      <c r="T67" s="11"/>
      <c r="U67" s="11">
        <f t="shared" si="17"/>
        <v>1511344</v>
      </c>
      <c r="V67" s="9">
        <f t="shared" si="18"/>
        <v>3012040</v>
      </c>
      <c r="W67" s="30"/>
      <c r="X67" s="30"/>
      <c r="Z67" s="30"/>
    </row>
    <row r="68" spans="1:26">
      <c r="A68" s="28" t="s">
        <v>9</v>
      </c>
      <c r="B68" s="9">
        <f>SUM(B56:B67)</f>
        <v>16875817.151000001</v>
      </c>
      <c r="C68" s="9">
        <f t="shared" ref="C68:R68" si="19">SUM(C56:C67)</f>
        <v>18043511.211999997</v>
      </c>
      <c r="D68" s="9">
        <f t="shared" si="19"/>
        <v>18205591.173999999</v>
      </c>
      <c r="E68" s="9">
        <f t="shared" si="19"/>
        <v>17148165.660999998</v>
      </c>
      <c r="F68" s="9">
        <f t="shared" si="19"/>
        <v>17983341.465</v>
      </c>
      <c r="G68" s="9">
        <f t="shared" si="19"/>
        <v>18917197</v>
      </c>
      <c r="H68" s="9">
        <f t="shared" si="19"/>
        <v>15854606</v>
      </c>
      <c r="I68" s="9">
        <f t="shared" si="19"/>
        <v>16749994</v>
      </c>
      <c r="J68" s="9">
        <f t="shared" si="19"/>
        <v>17629247</v>
      </c>
      <c r="K68" s="9">
        <f t="shared" si="19"/>
        <v>16780061</v>
      </c>
      <c r="L68" s="9">
        <f t="shared" si="19"/>
        <v>15595827</v>
      </c>
      <c r="M68" s="9">
        <f t="shared" si="19"/>
        <v>14054904</v>
      </c>
      <c r="N68" s="9">
        <f t="shared" si="19"/>
        <v>15274411</v>
      </c>
      <c r="O68" s="9">
        <f t="shared" si="19"/>
        <v>15281236.499999998</v>
      </c>
      <c r="P68" s="9">
        <f t="shared" si="19"/>
        <v>14986521.550000001</v>
      </c>
      <c r="Q68" s="9">
        <f t="shared" si="19"/>
        <v>15481658.400000002</v>
      </c>
      <c r="R68" s="9">
        <f t="shared" si="19"/>
        <v>14267441.400000002</v>
      </c>
      <c r="S68" s="21"/>
      <c r="T68" s="9"/>
      <c r="U68" s="11">
        <f t="shared" si="17"/>
        <v>14054904</v>
      </c>
      <c r="V68" s="9">
        <f t="shared" si="18"/>
        <v>18917197</v>
      </c>
      <c r="W68" s="30"/>
      <c r="X68" s="30"/>
      <c r="Z68" s="30"/>
    </row>
    <row r="69" spans="1:26">
      <c r="A69" s="28" t="s">
        <v>70</v>
      </c>
      <c r="C69" s="9">
        <f t="shared" ref="C69:R69" si="20">SUM(B62:B67,C56:C61)</f>
        <v>17946901.450999998</v>
      </c>
      <c r="D69" s="9">
        <f t="shared" si="20"/>
        <v>17866199.189000003</v>
      </c>
      <c r="E69" s="9">
        <f t="shared" si="20"/>
        <v>17820336.752</v>
      </c>
      <c r="F69" s="9">
        <f t="shared" si="20"/>
        <v>17709747.866999999</v>
      </c>
      <c r="G69" s="9">
        <f t="shared" si="20"/>
        <v>17889147.795000002</v>
      </c>
      <c r="H69" s="9">
        <f t="shared" si="20"/>
        <v>18048540</v>
      </c>
      <c r="I69" s="9">
        <f t="shared" si="20"/>
        <v>15509882</v>
      </c>
      <c r="J69" s="9">
        <f t="shared" si="20"/>
        <v>18487371</v>
      </c>
      <c r="K69" s="9">
        <f t="shared" si="20"/>
        <v>16978834</v>
      </c>
      <c r="L69" s="9">
        <f t="shared" si="20"/>
        <v>15958737</v>
      </c>
      <c r="M69" s="9">
        <f t="shared" si="20"/>
        <v>14352497</v>
      </c>
      <c r="N69" s="9">
        <f t="shared" si="20"/>
        <v>14918348</v>
      </c>
      <c r="O69" s="9">
        <f t="shared" si="20"/>
        <v>15107918</v>
      </c>
      <c r="P69" s="9">
        <f t="shared" si="20"/>
        <v>15328888.249999998</v>
      </c>
      <c r="Q69" s="9">
        <f t="shared" si="20"/>
        <v>14952164.600000001</v>
      </c>
      <c r="R69" s="9">
        <f t="shared" si="20"/>
        <v>15175524.900000002</v>
      </c>
      <c r="S69" s="21"/>
      <c r="T69" s="9"/>
      <c r="U69" s="11">
        <f t="shared" si="17"/>
        <v>14352497</v>
      </c>
      <c r="V69" s="9">
        <f t="shared" si="18"/>
        <v>18487371</v>
      </c>
      <c r="W69" s="30"/>
      <c r="X69" s="30"/>
      <c r="Z69" s="30"/>
    </row>
    <row r="71" spans="1:26">
      <c r="B71" s="6" t="s">
        <v>87</v>
      </c>
      <c r="C71" s="6" t="s">
        <v>87</v>
      </c>
      <c r="D71" s="6" t="s">
        <v>87</v>
      </c>
      <c r="E71" s="6" t="s">
        <v>87</v>
      </c>
      <c r="F71" s="6" t="s">
        <v>87</v>
      </c>
      <c r="G71" s="6" t="s">
        <v>87</v>
      </c>
      <c r="H71" s="6" t="s">
        <v>87</v>
      </c>
      <c r="I71" s="6" t="s">
        <v>87</v>
      </c>
      <c r="J71" s="6" t="s">
        <v>87</v>
      </c>
      <c r="K71" s="6" t="s">
        <v>87</v>
      </c>
      <c r="L71" s="6" t="s">
        <v>87</v>
      </c>
      <c r="M71" s="6" t="s">
        <v>87</v>
      </c>
      <c r="N71" s="6" t="s">
        <v>87</v>
      </c>
      <c r="O71" s="6" t="s">
        <v>87</v>
      </c>
      <c r="P71" s="6" t="s">
        <v>87</v>
      </c>
      <c r="Q71" s="6" t="s">
        <v>87</v>
      </c>
      <c r="R71" s="6" t="s">
        <v>87</v>
      </c>
      <c r="S71" s="6" t="s">
        <v>87</v>
      </c>
      <c r="T71" s="6"/>
      <c r="U71" s="6" t="s">
        <v>87</v>
      </c>
      <c r="V71" s="6" t="s">
        <v>87</v>
      </c>
    </row>
    <row r="72" spans="1:26">
      <c r="B72" s="6">
        <v>95</v>
      </c>
      <c r="C72" s="6">
        <v>96</v>
      </c>
      <c r="D72" s="6">
        <v>97</v>
      </c>
      <c r="E72" s="6">
        <v>98</v>
      </c>
      <c r="F72" s="6">
        <v>99</v>
      </c>
      <c r="G72" s="29" t="s">
        <v>54</v>
      </c>
      <c r="H72" s="29" t="s">
        <v>55</v>
      </c>
      <c r="I72" s="29" t="s">
        <v>56</v>
      </c>
      <c r="J72" s="29" t="s">
        <v>90</v>
      </c>
      <c r="K72" s="29" t="s">
        <v>91</v>
      </c>
      <c r="L72" s="29" t="s">
        <v>99</v>
      </c>
      <c r="M72" s="29" t="s">
        <v>103</v>
      </c>
      <c r="N72" s="29" t="s">
        <v>113</v>
      </c>
      <c r="O72" s="29" t="s">
        <v>133</v>
      </c>
      <c r="P72" s="29" t="s">
        <v>139</v>
      </c>
      <c r="Q72" s="29" t="s">
        <v>143</v>
      </c>
      <c r="R72" s="29">
        <v>11</v>
      </c>
      <c r="S72" s="65">
        <v>12</v>
      </c>
      <c r="T72" s="29"/>
      <c r="U72" s="6" t="s">
        <v>15</v>
      </c>
      <c r="V72" s="6" t="s">
        <v>16</v>
      </c>
    </row>
    <row r="73" spans="1:26">
      <c r="A73" s="28" t="s">
        <v>57</v>
      </c>
      <c r="B73" s="9">
        <f>SUM('DAILY DATA'!$X$3:$X$33)</f>
        <v>452423</v>
      </c>
      <c r="C73" s="9">
        <f>SUM('DAILY DATA'!$X$368:$X$398)</f>
        <v>441048</v>
      </c>
      <c r="D73" s="9">
        <f>SUM('DAILY DATA'!$X$734:$X$764)</f>
        <v>462400</v>
      </c>
      <c r="E73" s="9">
        <f>SUM('DAILY DATA'!$X$1099:$X$1129)</f>
        <v>374522</v>
      </c>
      <c r="F73" s="9">
        <f>SUM('DAILY DATA'!$X$1464:$X$1494)</f>
        <v>522447</v>
      </c>
      <c r="G73" s="9">
        <f>SUM('DAILY DATA'!$X$1829:$X$1859)</f>
        <v>651570</v>
      </c>
      <c r="H73" s="9">
        <f>SUM('DAILY DATA'!$X$2195:$X$2225)</f>
        <v>687184</v>
      </c>
      <c r="I73" s="9">
        <f>SUM('DAILY DATA'!$X$2560:$X$2590)</f>
        <v>513566</v>
      </c>
      <c r="J73" s="11">
        <f>SUM('DAILY DATA'!$X$2925:$X$2955)</f>
        <v>721667</v>
      </c>
      <c r="K73" s="11">
        <f>SUM('DAILY DATA'!$X$3290:$X$3320)</f>
        <v>620900</v>
      </c>
      <c r="L73" s="11">
        <f>SUM('DAILY DATA'!$X$3656:$X$3686)</f>
        <v>996544</v>
      </c>
      <c r="M73" s="11">
        <f>SUM('DAILY DATA'!$X$4021:$X$4051)</f>
        <v>754968</v>
      </c>
      <c r="N73" s="11">
        <f>SUM('DAILY DATA'!$X$4386:$X$4416)</f>
        <v>762157</v>
      </c>
      <c r="O73" s="11">
        <f>SUM('DAILY DATA'!$X$4751:$X$4781)</f>
        <v>893741</v>
      </c>
      <c r="P73" s="11">
        <f>SUM('DAILY DATA'!$X$5117:$X$5147)</f>
        <v>1034626</v>
      </c>
      <c r="Q73" s="11">
        <f>SUM('DAILY DATA'!$X$5482:$X$5512)</f>
        <v>854712</v>
      </c>
      <c r="R73" s="11">
        <f>SUM('DAILY DATA'!$X$5847:$X$5877)</f>
        <v>830288</v>
      </c>
      <c r="S73" s="25">
        <f>SUM('DAILY DATA'!$X$6212:$X$6242)</f>
        <v>380043</v>
      </c>
      <c r="T73" s="11"/>
      <c r="U73" s="11">
        <f>MIN(B73:S73)</f>
        <v>374522</v>
      </c>
      <c r="V73" s="9">
        <f>MAX(B73:S73)</f>
        <v>1034626</v>
      </c>
      <c r="W73" s="30"/>
      <c r="X73" s="30"/>
      <c r="Z73" s="30"/>
    </row>
    <row r="74" spans="1:26">
      <c r="A74" s="28" t="s">
        <v>58</v>
      </c>
      <c r="B74" s="9">
        <f>SUM('DAILY DATA'!$X$34:$X$61)</f>
        <v>421851</v>
      </c>
      <c r="C74" s="9">
        <f>SUM('DAILY DATA'!$X$399:$X$427)</f>
        <v>399526</v>
      </c>
      <c r="D74" s="9">
        <f>SUM('DAILY DATA'!$X$765:$X$792)</f>
        <v>332409</v>
      </c>
      <c r="E74" s="9">
        <f>SUM('DAILY DATA'!$X$1130:$X$1157)</f>
        <v>341590</v>
      </c>
      <c r="F74" s="9">
        <f>SUM('DAILY DATA'!$X$1495:$X$1522)</f>
        <v>400214</v>
      </c>
      <c r="G74" s="9">
        <f>SUM('DAILY DATA'!$X$1860:$X$1888)</f>
        <v>570377</v>
      </c>
      <c r="H74" s="9">
        <f>SUM('DAILY DATA'!$X$2226:$X$2253)</f>
        <v>618293</v>
      </c>
      <c r="I74" s="9">
        <f>SUM('DAILY DATA'!$X$2591:$X$2618)</f>
        <v>456008</v>
      </c>
      <c r="J74" s="11">
        <f>SUM('DAILY DATA'!$X$2956:$X$2983)</f>
        <v>643976</v>
      </c>
      <c r="K74" s="11">
        <f>SUM('DAILY DATA'!$X$3321:$X$3349)</f>
        <v>602487</v>
      </c>
      <c r="L74" s="11">
        <f>SUM('DAILY DATA'!$X$3687:$X$3714)</f>
        <v>850869</v>
      </c>
      <c r="M74" s="11">
        <f>SUM('DAILY DATA'!$X$4052:$X$4079)</f>
        <v>826138</v>
      </c>
      <c r="N74" s="11">
        <f>SUM('DAILY DATA'!$X$4417:$X$4444)</f>
        <v>963634</v>
      </c>
      <c r="O74" s="11">
        <f>SUM('DAILY DATA'!$X$4782:$X$4810)</f>
        <v>779973</v>
      </c>
      <c r="P74" s="11">
        <f>SUM('DAILY DATA'!$X$5148:$X$5175)</f>
        <v>771717</v>
      </c>
      <c r="Q74" s="11">
        <f>SUM('DAILY DATA'!$X$5513:$X$5540)</f>
        <v>802236</v>
      </c>
      <c r="R74" s="11">
        <f>SUM('DAILY DATA'!$X$5878:$X$5905)</f>
        <v>487032</v>
      </c>
      <c r="S74" s="25">
        <f>SUM('DAILY DATA'!$X$6243:$X$6271)</f>
        <v>307026</v>
      </c>
      <c r="T74" s="11"/>
      <c r="U74" s="11">
        <f t="shared" ref="U74:U86" si="21">MIN(B74:S74)</f>
        <v>307026</v>
      </c>
      <c r="V74" s="9">
        <f t="shared" ref="V74:V86" si="22">MAX(B74:S74)</f>
        <v>963634</v>
      </c>
      <c r="W74" s="30"/>
      <c r="X74" s="30"/>
      <c r="Z74" s="30"/>
    </row>
    <row r="75" spans="1:26">
      <c r="A75" s="28" t="s">
        <v>59</v>
      </c>
      <c r="B75" s="9">
        <f>SUM('DAILY DATA'!$X$62:$X$92)</f>
        <v>281221</v>
      </c>
      <c r="C75" s="9">
        <f>SUM('DAILY DATA'!$X$428:$X$458)</f>
        <v>236409</v>
      </c>
      <c r="D75" s="9">
        <f>SUM('DAILY DATA'!$X$793:$X$823)</f>
        <v>251270</v>
      </c>
      <c r="E75" s="9">
        <f>SUM('DAILY DATA'!$X$1158:$X$1188)</f>
        <v>442604</v>
      </c>
      <c r="F75" s="9">
        <f>SUM('DAILY DATA'!$X$1523:$X$1553)</f>
        <v>471831</v>
      </c>
      <c r="G75" s="9">
        <f>SUM('DAILY DATA'!$X$1889:$X$1919)</f>
        <v>369871</v>
      </c>
      <c r="H75" s="9">
        <f>SUM('DAILY DATA'!$X$2254:$X$2284)</f>
        <v>584568</v>
      </c>
      <c r="I75" s="9">
        <f>SUM('DAILY DATA'!$X$2619:$X$2649)</f>
        <v>379058</v>
      </c>
      <c r="J75" s="11">
        <f>SUM('DAILY DATA'!$X$2984:$X$3014)</f>
        <v>272808</v>
      </c>
      <c r="K75" s="11">
        <f>SUM('DAILY DATA'!$X$3350:$X$3380)</f>
        <v>346492</v>
      </c>
      <c r="L75" s="11">
        <f>SUM('DAILY DATA'!$X$3715:$X$3745)</f>
        <v>687677</v>
      </c>
      <c r="M75" s="11">
        <f>SUM('DAILY DATA'!$X$4080:$X$4110)</f>
        <v>555140</v>
      </c>
      <c r="N75" s="11">
        <f>SUM('DAILY DATA'!$X$4445:$X$4475)</f>
        <v>539505</v>
      </c>
      <c r="O75" s="11">
        <f>SUM('DAILY DATA'!$X$4811:$X$4841)</f>
        <v>449043</v>
      </c>
      <c r="P75" s="11">
        <f>SUM('DAILY DATA'!$X$5176:$X$5206)</f>
        <v>313003</v>
      </c>
      <c r="Q75" s="11">
        <f>SUM('DAILY DATA'!$X$5541:$X$5571)</f>
        <v>134928</v>
      </c>
      <c r="R75" s="11">
        <f>SUM('DAILY DATA'!$X$5906:$X$5936)</f>
        <v>201342</v>
      </c>
      <c r="S75" s="25">
        <f>SUM('DAILY DATA'!$X$6272:$X$6302)</f>
        <v>53158</v>
      </c>
      <c r="T75" s="11"/>
      <c r="U75" s="11">
        <f t="shared" si="21"/>
        <v>53158</v>
      </c>
      <c r="V75" s="9">
        <f t="shared" si="22"/>
        <v>687677</v>
      </c>
      <c r="W75" s="30"/>
      <c r="X75" s="30"/>
      <c r="Z75" s="30"/>
    </row>
    <row r="76" spans="1:26">
      <c r="A76" s="28" t="s">
        <v>60</v>
      </c>
      <c r="B76" s="9">
        <f>SUM('DAILY DATA'!$X$93:$X$122)</f>
        <v>42219</v>
      </c>
      <c r="C76" s="9">
        <f>SUM('DAILY DATA'!$X$459:$X$488)</f>
        <v>66774</v>
      </c>
      <c r="D76" s="9">
        <f>SUM('DAILY DATA'!$X$824:$X$853)</f>
        <v>167998</v>
      </c>
      <c r="E76" s="9">
        <f>SUM('DAILY DATA'!$X$1189:$X$1218)</f>
        <v>119543</v>
      </c>
      <c r="F76" s="9">
        <f>SUM('DAILY DATA'!$X$1554:$X$1583)</f>
        <v>0</v>
      </c>
      <c r="G76" s="9">
        <f>SUM('DAILY DATA'!$X$1920:$X$1949)</f>
        <v>47864</v>
      </c>
      <c r="H76" s="9">
        <f>SUM('DAILY DATA'!$X$2285:$X$2314)</f>
        <v>108074</v>
      </c>
      <c r="I76" s="9">
        <f>SUM('DAILY DATA'!$X$2650:$X$2679)</f>
        <v>97188</v>
      </c>
      <c r="J76" s="11">
        <f>SUM('DAILY DATA'!$X$3015:$X$3044)</f>
        <v>40852</v>
      </c>
      <c r="K76" s="11">
        <f>SUM('DAILY DATA'!$X$3381:$X$3410)</f>
        <v>73365</v>
      </c>
      <c r="L76" s="11">
        <f>SUM('DAILY DATA'!$X$3746:$X$3775)</f>
        <v>82111</v>
      </c>
      <c r="M76" s="11">
        <f>SUM('DAILY DATA'!$X$4111:$X$4140)</f>
        <v>13516</v>
      </c>
      <c r="N76" s="11">
        <f>SUM('DAILY DATA'!$X$4476:$X$4505)</f>
        <v>30431</v>
      </c>
      <c r="O76" s="11">
        <f>SUM('DAILY DATA'!$X$4842:$X$4871)</f>
        <v>24958</v>
      </c>
      <c r="P76" s="11">
        <f>SUM('DAILY DATA'!$X$5207:$X$5236)</f>
        <v>520</v>
      </c>
      <c r="Q76" s="11">
        <f>SUM('DAILY DATA'!$X$5572:$X$5601)</f>
        <v>768</v>
      </c>
      <c r="R76" s="11">
        <f>SUM('DAILY DATA'!$X$5937:$X$5966)</f>
        <v>113300</v>
      </c>
      <c r="S76" s="25">
        <f>SUM('DAILY DATA'!$X$6303:$X$6332)</f>
        <v>179250</v>
      </c>
      <c r="T76" s="11"/>
      <c r="U76" s="11">
        <f t="shared" si="21"/>
        <v>0</v>
      </c>
      <c r="V76" s="9">
        <f t="shared" si="22"/>
        <v>179250</v>
      </c>
      <c r="W76" s="30"/>
      <c r="X76" s="30"/>
      <c r="Z76" s="30"/>
    </row>
    <row r="77" spans="1:26">
      <c r="A77" s="28" t="s">
        <v>61</v>
      </c>
      <c r="B77" s="9">
        <f>SUM('DAILY DATA'!$X$123:$X$153)</f>
        <v>0</v>
      </c>
      <c r="C77" s="9">
        <f>SUM('DAILY DATA'!$X$489:$X$519)</f>
        <v>0</v>
      </c>
      <c r="D77" s="9">
        <f>SUM('DAILY DATA'!$X$854:$X$884)</f>
        <v>13719</v>
      </c>
      <c r="E77" s="9">
        <f>SUM('DAILY DATA'!$X$1219:$X$1249)</f>
        <v>12420</v>
      </c>
      <c r="F77" s="9">
        <f>SUM('DAILY DATA'!$X$1584:$X$1614)</f>
        <v>0</v>
      </c>
      <c r="G77" s="9">
        <f>SUM('DAILY DATA'!$X$1950:$X$1980)</f>
        <v>0</v>
      </c>
      <c r="H77" s="9">
        <f>SUM('DAILY DATA'!$X$2315:$X$2345)</f>
        <v>0</v>
      </c>
      <c r="I77" s="11">
        <f>SUM('DAILY DATA'!$X$2680:$X$2710)</f>
        <v>0</v>
      </c>
      <c r="J77" s="11">
        <f>SUM('DAILY DATA'!$X$3045:$X$3075)</f>
        <v>0</v>
      </c>
      <c r="K77" s="11">
        <f>SUM('DAILY DATA'!$X$3411:$X$3441)</f>
        <v>0</v>
      </c>
      <c r="L77" s="11">
        <f>SUM('DAILY DATA'!$X$3776:$X$3806)</f>
        <v>2366</v>
      </c>
      <c r="M77" s="11">
        <f>SUM('DAILY DATA'!$X$4141:$X$4171)</f>
        <v>54685</v>
      </c>
      <c r="N77" s="11">
        <f>SUM('DAILY DATA'!$X$4506:$X$4536)</f>
        <v>11</v>
      </c>
      <c r="O77" s="11">
        <f>SUM('DAILY DATA'!$X$4872:$X$4902)</f>
        <v>0</v>
      </c>
      <c r="P77" s="11">
        <f>SUM('DAILY DATA'!$X$5237:$X$5267)</f>
        <v>53</v>
      </c>
      <c r="Q77" s="25">
        <f>SUM('DAILY DATA'!$X$5602:$X$5632)</f>
        <v>0</v>
      </c>
      <c r="R77" s="11">
        <f>SUM('DAILY DATA'!$X$5967:$X$5997)</f>
        <v>0</v>
      </c>
      <c r="S77" s="25">
        <f>SUM('DAILY DATA'!$X$6333:$X$6363)</f>
        <v>0</v>
      </c>
      <c r="T77" s="11"/>
      <c r="U77" s="11">
        <f t="shared" si="21"/>
        <v>0</v>
      </c>
      <c r="V77" s="9">
        <f t="shared" si="22"/>
        <v>54685</v>
      </c>
      <c r="W77" s="30"/>
      <c r="X77" s="30"/>
      <c r="Z77" s="30"/>
    </row>
    <row r="78" spans="1:26">
      <c r="A78" s="28" t="s">
        <v>62</v>
      </c>
      <c r="B78" s="9">
        <f>SUM('DAILY DATA'!$X$154:$X$183)</f>
        <v>0</v>
      </c>
      <c r="C78" s="9">
        <f>SUM('DAILY DATA'!$X$520:$X$549)</f>
        <v>0</v>
      </c>
      <c r="D78" s="9">
        <f>SUM('DAILY DATA'!$X$885:$X$914)</f>
        <v>0</v>
      </c>
      <c r="E78" s="9">
        <f>SUM('DAILY DATA'!$X$1250:$X$1279)</f>
        <v>0</v>
      </c>
      <c r="F78" s="9">
        <f>SUM('DAILY DATA'!$X$1615:$X$1644)</f>
        <v>4968</v>
      </c>
      <c r="G78" s="9">
        <f>SUM('DAILY DATA'!$X$1981:$X$2010)</f>
        <v>0</v>
      </c>
      <c r="H78" s="9">
        <f>SUM('DAILY DATA'!$X$2346:$X$2375)</f>
        <v>0</v>
      </c>
      <c r="I78" s="11">
        <f>SUM('DAILY DATA'!$X$2711:$X$2740)</f>
        <v>26262</v>
      </c>
      <c r="J78" s="11">
        <f>SUM('DAILY DATA'!$X$3076:$X$3105)</f>
        <v>0</v>
      </c>
      <c r="K78" s="11">
        <f>SUM('DAILY DATA'!$X$3442:$X$3471)</f>
        <v>0</v>
      </c>
      <c r="L78" s="11">
        <f>SUM('DAILY DATA'!$X$3807:$X$3836)</f>
        <v>0</v>
      </c>
      <c r="M78" s="11">
        <f>SUM('DAILY DATA'!$X$4172:$X$4201)</f>
        <v>0</v>
      </c>
      <c r="N78" s="11">
        <f>SUM('DAILY DATA'!$X$4537:$X$4566)</f>
        <v>0</v>
      </c>
      <c r="O78" s="11">
        <f>SUM('DAILY DATA'!$X$4903:$X$4932)</f>
        <v>0</v>
      </c>
      <c r="P78" s="11">
        <f>SUM('DAILY DATA'!$X$5268:$X$5297)</f>
        <v>49</v>
      </c>
      <c r="Q78" s="25">
        <f>SUM('DAILY DATA'!$X$5633:$X$5662)</f>
        <v>0</v>
      </c>
      <c r="R78" s="11">
        <f>SUM('DAILY DATA'!$X$5998:$X$6027)</f>
        <v>0</v>
      </c>
      <c r="S78" s="25">
        <f>SUM('DAILY DATA'!$X$6364:$X$6393)</f>
        <v>11</v>
      </c>
      <c r="T78" s="11"/>
      <c r="U78" s="11">
        <f t="shared" si="21"/>
        <v>0</v>
      </c>
      <c r="V78" s="9">
        <f t="shared" si="22"/>
        <v>26262</v>
      </c>
      <c r="W78" s="30"/>
      <c r="X78" s="30"/>
      <c r="Z78" s="30"/>
    </row>
    <row r="79" spans="1:26">
      <c r="A79" s="28" t="s">
        <v>63</v>
      </c>
      <c r="B79" s="9">
        <f>SUM('DAILY DATA'!$X$184:$X$214)</f>
        <v>0</v>
      </c>
      <c r="C79" s="9">
        <f>SUM('DAILY DATA'!$X$550:$X$580)</f>
        <v>0</v>
      </c>
      <c r="D79" s="9">
        <f>SUM('DAILY DATA'!$X$915:$X$945)</f>
        <v>0</v>
      </c>
      <c r="E79" s="9">
        <f>SUM('DAILY DATA'!$X$1280:$X$1310)</f>
        <v>0</v>
      </c>
      <c r="F79" s="9">
        <f>SUM('DAILY DATA'!$X$1645:$X$1675)</f>
        <v>0</v>
      </c>
      <c r="G79" s="9">
        <f>SUM('DAILY DATA'!$X$2011:$X$2041)</f>
        <v>0</v>
      </c>
      <c r="H79" s="9">
        <f>SUM('DAILY DATA'!$X$2415:$X$2445)</f>
        <v>0</v>
      </c>
      <c r="I79" s="11">
        <f>SUM('DAILY DATA'!$X$2741:$X$2771)</f>
        <v>0</v>
      </c>
      <c r="J79" s="11">
        <f>SUM('DAILY DATA'!$X$3106:$X$3136)</f>
        <v>0</v>
      </c>
      <c r="K79" s="11">
        <f>SUM('DAILY DATA'!$X$3472:$X$3502)</f>
        <v>0</v>
      </c>
      <c r="L79" s="11">
        <f>SUM('DAILY DATA'!$X$3837:$X$3867)</f>
        <v>0</v>
      </c>
      <c r="M79" s="11">
        <f>SUM('DAILY DATA'!$X$4202:$X$4232)</f>
        <v>0</v>
      </c>
      <c r="N79" s="11">
        <f>SUM('DAILY DATA'!$X$4567:$X$4597)</f>
        <v>0</v>
      </c>
      <c r="O79" s="11">
        <f>SUM('DAILY DATA'!$X$4933:$X$4963)</f>
        <v>51</v>
      </c>
      <c r="P79" s="11">
        <f>SUM('DAILY DATA'!$X$5298:$X$5328)</f>
        <v>58</v>
      </c>
      <c r="Q79" s="25">
        <f>SUM('DAILY DATA'!$X$5663:$X$5693)</f>
        <v>0</v>
      </c>
      <c r="R79" s="25">
        <f>SUM('DAILY DATA'!$X$6028:$X$6058)</f>
        <v>0</v>
      </c>
      <c r="S79" s="25">
        <f>SUM('DAILY DATA'!$X$6394:$X$6424)</f>
        <v>5</v>
      </c>
      <c r="T79" s="11"/>
      <c r="U79" s="11">
        <f t="shared" si="21"/>
        <v>0</v>
      </c>
      <c r="V79" s="9">
        <f t="shared" si="22"/>
        <v>58</v>
      </c>
      <c r="W79" s="30"/>
      <c r="X79" s="30"/>
      <c r="Z79" s="30"/>
    </row>
    <row r="80" spans="1:26">
      <c r="A80" s="28" t="s">
        <v>64</v>
      </c>
      <c r="B80" s="9">
        <f>SUM('DAILY DATA'!$X$215:$X$245)</f>
        <v>0</v>
      </c>
      <c r="C80" s="9">
        <f>SUM('DAILY DATA'!$X$581:$X$611)</f>
        <v>0</v>
      </c>
      <c r="D80" s="9">
        <f>SUM('DAILY DATA'!$X$946:$X$976)</f>
        <v>0</v>
      </c>
      <c r="E80" s="9">
        <f>SUM('DAILY DATA'!$X$1311:$X$1341)</f>
        <v>0</v>
      </c>
      <c r="F80" s="9">
        <f>SUM('DAILY DATA'!$X$1676:$X$1706)</f>
        <v>142</v>
      </c>
      <c r="G80" s="9">
        <f>SUM('DAILY DATA'!$X$2042:$X$2072)</f>
        <v>0</v>
      </c>
      <c r="H80" s="9">
        <f>SUM('DAILY DATA'!$X$2407:$X$2437)</f>
        <v>0</v>
      </c>
      <c r="I80" s="11">
        <f>SUM('DAILY DATA'!$X$2772:$X$2802)</f>
        <v>468</v>
      </c>
      <c r="J80" s="11">
        <f>SUM('DAILY DATA'!$X$3137:$X$3167)</f>
        <v>0</v>
      </c>
      <c r="K80" s="11">
        <f>SUM('DAILY DATA'!$X$3503:$X$3533)</f>
        <v>0</v>
      </c>
      <c r="L80" s="11">
        <f>SUM('DAILY DATA'!$X$3868:$X$3898)</f>
        <v>0</v>
      </c>
      <c r="M80" s="11">
        <f>SUM('DAILY DATA'!$X$4233:$X$4263)</f>
        <v>0</v>
      </c>
      <c r="N80" s="11">
        <f>SUM('DAILY DATA'!$X$4598:$X$4628)</f>
        <v>23</v>
      </c>
      <c r="O80" s="11">
        <f>SUM('DAILY DATA'!$X$4964:$X$4994)</f>
        <v>268</v>
      </c>
      <c r="P80" s="11">
        <f>SUM('DAILY DATA'!$X$5329:$X$5359)</f>
        <v>674</v>
      </c>
      <c r="Q80" s="11">
        <f>SUM('DAILY DATA'!$X$5694:$X$5724)</f>
        <v>0</v>
      </c>
      <c r="R80" s="11">
        <f>SUM('DAILY DATA'!$X$6059:$X$6089)</f>
        <v>0</v>
      </c>
      <c r="S80" s="25"/>
      <c r="T80" s="11"/>
      <c r="U80" s="11">
        <f t="shared" si="21"/>
        <v>0</v>
      </c>
      <c r="V80" s="9">
        <f t="shared" si="22"/>
        <v>674</v>
      </c>
      <c r="W80" s="30"/>
      <c r="X80" s="30"/>
      <c r="Z80" s="30"/>
    </row>
    <row r="81" spans="1:26">
      <c r="A81" s="28" t="s">
        <v>65</v>
      </c>
      <c r="B81" s="9">
        <f>SUM('DAILY DATA'!$X$246:$X$275)</f>
        <v>95810</v>
      </c>
      <c r="C81" s="9">
        <f>SUM('DAILY DATA'!$X$612:$X$641)</f>
        <v>0</v>
      </c>
      <c r="D81" s="9">
        <f>SUM('DAILY DATA'!$X$977:$X$1006)</f>
        <v>0</v>
      </c>
      <c r="E81" s="9">
        <f>SUM('DAILY DATA'!$X$1342:$X$1371)</f>
        <v>9788</v>
      </c>
      <c r="F81" s="9">
        <f>SUM('DAILY DATA'!$X$1707:$X$1736)</f>
        <v>0</v>
      </c>
      <c r="G81" s="9">
        <f>SUM('DAILY DATA'!$X$2073:$X$2102)</f>
        <v>0</v>
      </c>
      <c r="H81" s="9">
        <f>SUM('DAILY DATA'!$X$2438:$X$2467)</f>
        <v>11797</v>
      </c>
      <c r="I81" s="11">
        <f>SUM('DAILY DATA'!$X$2803:$X$2832)</f>
        <v>22777</v>
      </c>
      <c r="J81" s="11">
        <f>SUM('DAILY DATA'!$X$3168:$X$3197)</f>
        <v>0</v>
      </c>
      <c r="K81" s="11">
        <f>SUM('DAILY DATA'!$X$3534:$X$3563)</f>
        <v>8234</v>
      </c>
      <c r="L81" s="11">
        <f>SUM('DAILY DATA'!$X$3899:$X$3928)</f>
        <v>0</v>
      </c>
      <c r="M81" s="11">
        <f>SUM('DAILY DATA'!$X$4264:$X$4293)</f>
        <v>0</v>
      </c>
      <c r="N81" s="11">
        <f>SUM('DAILY DATA'!$X$4629:$X$4658)</f>
        <v>0</v>
      </c>
      <c r="O81" s="11">
        <f>SUM('DAILY DATA'!$X$4995:$X$5024)</f>
        <v>1106</v>
      </c>
      <c r="P81" s="11">
        <f>SUM('DAILY DATA'!$X$5360:$X$5389)</f>
        <v>67</v>
      </c>
      <c r="Q81" s="11">
        <f>SUM('DAILY DATA'!$X$5725:$X$5754)</f>
        <v>0</v>
      </c>
      <c r="R81" s="11">
        <f>SUM('DAILY DATA'!$X$6090:$X$6119)</f>
        <v>0</v>
      </c>
      <c r="S81" s="25"/>
      <c r="T81" s="11"/>
      <c r="U81" s="11">
        <f t="shared" si="21"/>
        <v>0</v>
      </c>
      <c r="V81" s="9">
        <f t="shared" si="22"/>
        <v>95810</v>
      </c>
      <c r="W81" s="30"/>
      <c r="X81" s="30"/>
      <c r="Z81" s="30"/>
    </row>
    <row r="82" spans="1:26">
      <c r="A82" s="28" t="s">
        <v>66</v>
      </c>
      <c r="B82" s="9">
        <f>SUM('DAILY DATA'!$X$276:$X$306)</f>
        <v>75258</v>
      </c>
      <c r="C82" s="9">
        <f>SUM('DAILY DATA'!$X$642:$X$672)</f>
        <v>54482</v>
      </c>
      <c r="D82" s="9">
        <f>SUM('DAILY DATA'!$X$1007:$X$1037)</f>
        <v>99485</v>
      </c>
      <c r="E82" s="9">
        <f>SUM('DAILY DATA'!$X$1372:$X$1402)</f>
        <v>9181</v>
      </c>
      <c r="F82" s="9">
        <f>SUM('DAILY DATA'!$X$1737:$X$1767)</f>
        <v>12890</v>
      </c>
      <c r="G82" s="9">
        <f>SUM('DAILY DATA'!$X$2103:$X$2133)</f>
        <v>9822</v>
      </c>
      <c r="H82" s="9">
        <f>SUM('DAILY DATA'!$X$2468:$X$2498)</f>
        <v>5135</v>
      </c>
      <c r="I82" s="11">
        <f>SUM('DAILY DATA'!$X$2833:$X$2863)</f>
        <v>2130</v>
      </c>
      <c r="J82" s="11">
        <f>SUM('DAILY DATA'!$X$3198:$X$3228)</f>
        <v>7515</v>
      </c>
      <c r="K82" s="11">
        <f>SUM('DAILY DATA'!$X$3564:$X$3594)</f>
        <v>175</v>
      </c>
      <c r="L82" s="11">
        <f>SUM('DAILY DATA'!$X$3929:$X$3959)</f>
        <v>10306</v>
      </c>
      <c r="M82" s="11">
        <f>SUM('DAILY DATA'!$X$4294:$X$4324)</f>
        <v>13956</v>
      </c>
      <c r="N82" s="11">
        <f>SUM('DAILY DATA'!$X$4659:$X$4689)</f>
        <v>1</v>
      </c>
      <c r="O82" s="11">
        <f>SUM('DAILY DATA'!$X$5025:$X$5055)</f>
        <v>54718</v>
      </c>
      <c r="P82" s="11">
        <f>SUM('DAILY DATA'!$X$5390:$X$5420)</f>
        <v>10020</v>
      </c>
      <c r="Q82" s="11">
        <f>SUM('DAILY DATA'!$X$5755:$X$5785)</f>
        <v>0</v>
      </c>
      <c r="R82" s="11">
        <f>SUM('DAILY DATA'!$X$6120:$X$6150)</f>
        <v>0</v>
      </c>
      <c r="S82" s="25"/>
      <c r="T82" s="11"/>
      <c r="U82" s="11">
        <f t="shared" si="21"/>
        <v>0</v>
      </c>
      <c r="V82" s="9">
        <f t="shared" si="22"/>
        <v>99485</v>
      </c>
      <c r="W82" s="30"/>
      <c r="X82" s="30"/>
      <c r="Z82" s="30"/>
    </row>
    <row r="83" spans="1:26">
      <c r="A83" s="28" t="s">
        <v>67</v>
      </c>
      <c r="B83" s="9">
        <f>SUM('DAILY DATA'!$X$307:$X$336)</f>
        <v>251654</v>
      </c>
      <c r="C83" s="9">
        <f>SUM('DAILY DATA'!$X$673:$X$702)</f>
        <v>356579</v>
      </c>
      <c r="D83" s="9">
        <f>SUM('DAILY DATA'!$X$1038:$X$1067)</f>
        <v>326760</v>
      </c>
      <c r="E83" s="9">
        <f>SUM('DAILY DATA'!$X$1403:$X$1432)</f>
        <v>275303</v>
      </c>
      <c r="F83" s="9">
        <f>SUM('DAILY DATA'!$X$1768:$X$1797)</f>
        <v>249913</v>
      </c>
      <c r="G83" s="9">
        <f>SUM('DAILY DATA'!$X$2134:$X$2163)</f>
        <v>455614</v>
      </c>
      <c r="H83" s="9">
        <f>SUM('DAILY DATA'!$X$2499:$X$2528)</f>
        <v>268116</v>
      </c>
      <c r="I83" s="11">
        <f>SUM('DAILY DATA'!$X$2864:$X$2893)</f>
        <v>200519</v>
      </c>
      <c r="J83" s="11">
        <f>SUM('DAILY DATA'!$X$3229:$X$3258)</f>
        <v>339544.04</v>
      </c>
      <c r="K83" s="11">
        <f>SUM('DAILY DATA'!$X$3595:$X$3624)</f>
        <v>386185</v>
      </c>
      <c r="L83" s="11">
        <f>SUM('DAILY DATA'!$X$3960:$X$3989)</f>
        <v>388503</v>
      </c>
      <c r="M83" s="11">
        <f>SUM('DAILY DATA'!$X$4325:$X$4354)</f>
        <v>538705</v>
      </c>
      <c r="N83" s="11">
        <f>SUM('DAILY DATA'!$X$4690:$X$4719)</f>
        <v>481120</v>
      </c>
      <c r="O83" s="11">
        <f>SUM('DAILY DATA'!$X$5056:$X$5085)</f>
        <v>494490</v>
      </c>
      <c r="P83" s="11">
        <f>SUM('DAILY DATA'!$X$5421:$X$5450)</f>
        <v>229800</v>
      </c>
      <c r="Q83" s="11">
        <f>SUM('DAILY DATA'!$X$5786:$X$5815)</f>
        <v>31596</v>
      </c>
      <c r="R83" s="11">
        <f>SUM('DAILY DATA'!$X$6151:$X$6180)</f>
        <v>10091</v>
      </c>
      <c r="S83" s="25"/>
      <c r="T83" s="11"/>
      <c r="U83" s="11">
        <f t="shared" si="21"/>
        <v>10091</v>
      </c>
      <c r="V83" s="9">
        <f t="shared" si="22"/>
        <v>538705</v>
      </c>
      <c r="W83" s="30"/>
      <c r="X83" s="30"/>
      <c r="Z83" s="30"/>
    </row>
    <row r="84" spans="1:26">
      <c r="A84" s="28" t="s">
        <v>68</v>
      </c>
      <c r="B84" s="9">
        <f>SUM('DAILY DATA'!$X$337:$X$367)</f>
        <v>388278</v>
      </c>
      <c r="C84" s="9">
        <f>SUM('DAILY DATA'!$X$703:$X$733)</f>
        <v>314545</v>
      </c>
      <c r="D84" s="9">
        <f>SUM('DAILY DATA'!$X$1068:$X$1098)</f>
        <v>397689</v>
      </c>
      <c r="E84" s="9">
        <f>SUM('DAILY DATA'!$X$1433:$X$1463)</f>
        <v>386998</v>
      </c>
      <c r="F84" s="9">
        <f>SUM('DAILY DATA'!$X$1798:$X$1828)</f>
        <v>513216</v>
      </c>
      <c r="G84" s="9">
        <f>SUM('DAILY DATA'!$X$2164:$X$2194)</f>
        <v>714572</v>
      </c>
      <c r="H84" s="9">
        <f>SUM('DAILY DATA'!$X$2529:$X$2559)</f>
        <v>459834</v>
      </c>
      <c r="I84" s="25">
        <f>SUM('DAILY DATA'!$X$2894:$X$2924)</f>
        <v>598356</v>
      </c>
      <c r="J84" s="11">
        <f>SUM('DAILY DATA'!$X$3259:$X$3289)</f>
        <v>606971</v>
      </c>
      <c r="K84" s="11">
        <f>SUM('DAILY DATA'!$X$3625:$X$3655)</f>
        <v>714860</v>
      </c>
      <c r="L84" s="11">
        <f>SUM('DAILY DATA'!$X$3990:$X$4020)</f>
        <v>1003066</v>
      </c>
      <c r="M84" s="11">
        <f>SUM('DAILY DATA'!$X$4355:$X$4385)</f>
        <v>753522</v>
      </c>
      <c r="N84" s="11">
        <f>SUM('DAILY DATA'!$X$4720:$X$4750)</f>
        <v>695093</v>
      </c>
      <c r="O84" s="11">
        <f>SUM('DAILY DATA'!$X$5086:$X$5116)</f>
        <v>829121</v>
      </c>
      <c r="P84" s="11">
        <f>SUM('DAILY DATA'!$X$5451:$X$5481)</f>
        <v>687387</v>
      </c>
      <c r="Q84" s="11">
        <f>SUM('DAILY DATA'!$X$5816:$X$5846)</f>
        <v>822994</v>
      </c>
      <c r="R84" s="11">
        <f>SUM('DAILY DATA'!$X$6181:$X$6211)</f>
        <v>382640</v>
      </c>
      <c r="S84" s="25"/>
      <c r="T84" s="11"/>
      <c r="U84" s="11">
        <f t="shared" si="21"/>
        <v>314545</v>
      </c>
      <c r="V84" s="9">
        <f t="shared" si="22"/>
        <v>1003066</v>
      </c>
      <c r="W84" s="30"/>
      <c r="X84" s="30"/>
      <c r="Z84" s="30"/>
    </row>
    <row r="85" spans="1:26">
      <c r="A85" s="28" t="s">
        <v>9</v>
      </c>
      <c r="B85" s="9">
        <f t="shared" ref="B85:R85" si="23">SUM(B73:B84)</f>
        <v>2008714</v>
      </c>
      <c r="C85" s="9">
        <f t="shared" si="23"/>
        <v>1869363</v>
      </c>
      <c r="D85" s="9">
        <f t="shared" si="23"/>
        <v>2051730</v>
      </c>
      <c r="E85" s="9">
        <f t="shared" si="23"/>
        <v>1971949</v>
      </c>
      <c r="F85" s="9">
        <f t="shared" si="23"/>
        <v>2175621</v>
      </c>
      <c r="G85" s="9">
        <f t="shared" si="23"/>
        <v>2819690</v>
      </c>
      <c r="H85" s="9">
        <f t="shared" si="23"/>
        <v>2743001</v>
      </c>
      <c r="I85" s="9">
        <f t="shared" si="23"/>
        <v>2296332</v>
      </c>
      <c r="J85" s="9">
        <f t="shared" si="23"/>
        <v>2633333.04</v>
      </c>
      <c r="K85" s="9">
        <f t="shared" si="23"/>
        <v>2752698</v>
      </c>
      <c r="L85" s="9">
        <f t="shared" si="23"/>
        <v>4021442</v>
      </c>
      <c r="M85" s="9">
        <f t="shared" si="23"/>
        <v>3510630</v>
      </c>
      <c r="N85" s="9">
        <f t="shared" si="23"/>
        <v>3471975</v>
      </c>
      <c r="O85" s="9">
        <f t="shared" si="23"/>
        <v>3527469</v>
      </c>
      <c r="P85" s="9">
        <f t="shared" si="23"/>
        <v>3047974</v>
      </c>
      <c r="Q85" s="9">
        <f t="shared" si="23"/>
        <v>2647234</v>
      </c>
      <c r="R85" s="9">
        <f t="shared" si="23"/>
        <v>2024693</v>
      </c>
      <c r="S85" s="21"/>
      <c r="T85" s="9"/>
      <c r="U85" s="11">
        <f t="shared" si="21"/>
        <v>1869363</v>
      </c>
      <c r="V85" s="9">
        <f t="shared" si="22"/>
        <v>4021442</v>
      </c>
      <c r="W85" s="30"/>
      <c r="X85" s="30"/>
      <c r="Z85" s="30"/>
    </row>
    <row r="86" spans="1:26">
      <c r="A86" s="28" t="s">
        <v>70</v>
      </c>
      <c r="C86" s="9">
        <f t="shared" ref="C86:R86" si="24">SUM(B79:B84,C73:C78)</f>
        <v>1954757</v>
      </c>
      <c r="D86" s="9">
        <f t="shared" si="24"/>
        <v>1953402</v>
      </c>
      <c r="E86" s="9">
        <f t="shared" si="24"/>
        <v>2114613</v>
      </c>
      <c r="F86" s="9">
        <f t="shared" si="24"/>
        <v>2080730</v>
      </c>
      <c r="G86" s="9">
        <f t="shared" si="24"/>
        <v>2415843</v>
      </c>
      <c r="H86" s="9">
        <f t="shared" si="24"/>
        <v>3178127</v>
      </c>
      <c r="I86" s="9">
        <f t="shared" si="24"/>
        <v>2216964</v>
      </c>
      <c r="J86" s="9">
        <f t="shared" si="24"/>
        <v>2503553</v>
      </c>
      <c r="K86" s="9">
        <f t="shared" si="24"/>
        <v>2597274.04</v>
      </c>
      <c r="L86" s="9">
        <f t="shared" si="24"/>
        <v>3729021</v>
      </c>
      <c r="M86" s="9">
        <f t="shared" si="24"/>
        <v>3606322</v>
      </c>
      <c r="N86" s="9">
        <f t="shared" si="24"/>
        <v>3601921</v>
      </c>
      <c r="O86" s="9">
        <f t="shared" si="24"/>
        <v>3323952</v>
      </c>
      <c r="P86" s="9">
        <f t="shared" si="24"/>
        <v>3499722</v>
      </c>
      <c r="Q86" s="9">
        <f t="shared" si="24"/>
        <v>2720650</v>
      </c>
      <c r="R86" s="9">
        <f t="shared" si="24"/>
        <v>2486552</v>
      </c>
      <c r="S86" s="21"/>
      <c r="T86" s="9"/>
      <c r="U86" s="11">
        <f t="shared" si="21"/>
        <v>1953402</v>
      </c>
      <c r="V86" s="9">
        <f t="shared" si="22"/>
        <v>3729021</v>
      </c>
      <c r="W86" s="30"/>
      <c r="X86" s="30"/>
      <c r="Z86" s="30"/>
    </row>
    <row r="88" spans="1:26">
      <c r="B88" s="6" t="s">
        <v>88</v>
      </c>
      <c r="C88" s="6" t="s">
        <v>88</v>
      </c>
      <c r="D88" s="6" t="s">
        <v>88</v>
      </c>
      <c r="E88" s="6" t="s">
        <v>88</v>
      </c>
      <c r="F88" s="6" t="s">
        <v>88</v>
      </c>
      <c r="G88" s="6" t="s">
        <v>88</v>
      </c>
      <c r="H88" s="6" t="s">
        <v>88</v>
      </c>
      <c r="I88" s="6" t="s">
        <v>88</v>
      </c>
      <c r="J88" s="6" t="s">
        <v>88</v>
      </c>
      <c r="K88" s="6" t="s">
        <v>88</v>
      </c>
      <c r="L88" s="6" t="s">
        <v>88</v>
      </c>
      <c r="M88" s="6" t="s">
        <v>88</v>
      </c>
      <c r="N88" s="6" t="s">
        <v>88</v>
      </c>
      <c r="O88" s="6" t="s">
        <v>88</v>
      </c>
      <c r="P88" s="6" t="s">
        <v>88</v>
      </c>
      <c r="Q88" s="6" t="s">
        <v>88</v>
      </c>
      <c r="R88" s="6" t="s">
        <v>88</v>
      </c>
      <c r="S88" s="6" t="s">
        <v>88</v>
      </c>
      <c r="T88" s="6"/>
      <c r="U88" s="6"/>
    </row>
    <row r="89" spans="1:26">
      <c r="B89" s="6">
        <v>95</v>
      </c>
      <c r="C89" s="6">
        <v>96</v>
      </c>
      <c r="D89" s="6">
        <v>97</v>
      </c>
      <c r="E89" s="6">
        <v>98</v>
      </c>
      <c r="F89" s="6">
        <v>99</v>
      </c>
      <c r="G89" s="29" t="s">
        <v>54</v>
      </c>
      <c r="H89" s="29" t="s">
        <v>55</v>
      </c>
      <c r="I89" s="29" t="s">
        <v>56</v>
      </c>
      <c r="J89" s="29" t="s">
        <v>90</v>
      </c>
      <c r="K89" s="29" t="s">
        <v>91</v>
      </c>
      <c r="L89" s="29" t="s">
        <v>99</v>
      </c>
      <c r="M89" s="29" t="s">
        <v>103</v>
      </c>
      <c r="N89" s="29" t="s">
        <v>113</v>
      </c>
      <c r="O89" s="29" t="s">
        <v>133</v>
      </c>
      <c r="P89" s="29" t="s">
        <v>139</v>
      </c>
      <c r="Q89" s="29" t="s">
        <v>143</v>
      </c>
      <c r="R89" s="29">
        <v>11</v>
      </c>
      <c r="S89" s="65">
        <v>12</v>
      </c>
      <c r="T89" s="29"/>
      <c r="U89" s="29"/>
    </row>
    <row r="90" spans="1:26">
      <c r="A90" s="28" t="s">
        <v>57</v>
      </c>
      <c r="B90" s="12">
        <f t="shared" ref="B90:S96" si="25">B73/B39</f>
        <v>0.16038768369369824</v>
      </c>
      <c r="C90" s="12">
        <f t="shared" si="25"/>
        <v>0.14936404890266497</v>
      </c>
      <c r="D90" s="12">
        <f t="shared" si="25"/>
        <v>0.14777458926013765</v>
      </c>
      <c r="E90" s="12">
        <f t="shared" si="25"/>
        <v>0.13505435424798445</v>
      </c>
      <c r="F90" s="12">
        <f t="shared" si="25"/>
        <v>0.17790399683007957</v>
      </c>
      <c r="G90" s="12">
        <f t="shared" si="25"/>
        <v>0.18802201886539821</v>
      </c>
      <c r="H90" s="12">
        <f t="shared" si="25"/>
        <v>0.21032566345029044</v>
      </c>
      <c r="I90" s="12">
        <f t="shared" si="25"/>
        <v>0.18111708252411263</v>
      </c>
      <c r="J90" s="12">
        <f t="shared" si="25"/>
        <v>0.19385908429965101</v>
      </c>
      <c r="K90" s="12">
        <f t="shared" si="25"/>
        <v>0.173012694656697</v>
      </c>
      <c r="L90" s="12">
        <f t="shared" si="25"/>
        <v>0.30561418993121608</v>
      </c>
      <c r="M90" s="12">
        <f t="shared" si="25"/>
        <v>0.30076896538261427</v>
      </c>
      <c r="N90" s="12">
        <f t="shared" si="25"/>
        <v>0.27256445697712467</v>
      </c>
      <c r="O90" s="12">
        <f t="shared" si="25"/>
        <v>0.28392713220701682</v>
      </c>
      <c r="P90" s="12">
        <f t="shared" si="25"/>
        <v>0.29985176172104433</v>
      </c>
      <c r="Q90" s="12">
        <f t="shared" si="25"/>
        <v>0.25591014030367637</v>
      </c>
      <c r="R90" s="12">
        <f t="shared" si="25"/>
        <v>0.24258300436512548</v>
      </c>
      <c r="S90" s="12">
        <f t="shared" si="25"/>
        <v>0.14864873639010778</v>
      </c>
      <c r="T90" s="12"/>
      <c r="U90" s="12"/>
    </row>
    <row r="91" spans="1:26">
      <c r="A91" s="28" t="s">
        <v>58</v>
      </c>
      <c r="B91" s="12">
        <f t="shared" ref="B91:N102" si="26">B74/B40</f>
        <v>0.16323871567969567</v>
      </c>
      <c r="C91" s="12">
        <f t="shared" si="26"/>
        <v>0.15143968367157157</v>
      </c>
      <c r="D91" s="12">
        <f t="shared" si="26"/>
        <v>0.13512734784534167</v>
      </c>
      <c r="E91" s="12">
        <f t="shared" si="26"/>
        <v>0.13813532457016542</v>
      </c>
      <c r="F91" s="12">
        <f t="shared" si="26"/>
        <v>0.15408520020434049</v>
      </c>
      <c r="G91" s="12">
        <f t="shared" si="26"/>
        <v>0.20650397909099105</v>
      </c>
      <c r="H91" s="12">
        <f t="shared" si="26"/>
        <v>0.25247630072909838</v>
      </c>
      <c r="I91" s="12">
        <f t="shared" si="26"/>
        <v>0.18301667188415568</v>
      </c>
      <c r="J91" s="12">
        <f t="shared" si="26"/>
        <v>0.20048660285517261</v>
      </c>
      <c r="K91" s="12">
        <f t="shared" ref="K91:Q91" si="27">K74/K40</f>
        <v>0.20360384898993414</v>
      </c>
      <c r="L91" s="12">
        <f t="shared" si="27"/>
        <v>0.31210428455674921</v>
      </c>
      <c r="M91" s="12">
        <f t="shared" si="27"/>
        <v>0.31344004449649865</v>
      </c>
      <c r="N91" s="12">
        <f t="shared" si="27"/>
        <v>0.30198845928329471</v>
      </c>
      <c r="O91" s="12">
        <f t="shared" si="27"/>
        <v>0.30060701594813966</v>
      </c>
      <c r="P91" s="12">
        <f t="shared" si="27"/>
        <v>0.31080588696959427</v>
      </c>
      <c r="Q91" s="12">
        <f t="shared" si="27"/>
        <v>0.26039037393424308</v>
      </c>
      <c r="R91" s="12">
        <f t="shared" ref="R91:R101" si="28">R74/R40</f>
        <v>0.22399433382161196</v>
      </c>
      <c r="S91" s="12">
        <f t="shared" si="25"/>
        <v>0.14092375270664298</v>
      </c>
      <c r="T91" s="12"/>
      <c r="U91" s="12"/>
    </row>
    <row r="92" spans="1:26">
      <c r="A92" s="28" t="s">
        <v>59</v>
      </c>
      <c r="B92" s="12">
        <f t="shared" si="26"/>
        <v>0.14661392662406134</v>
      </c>
      <c r="C92" s="12">
        <f t="shared" si="26"/>
        <v>9.490413284566257E-2</v>
      </c>
      <c r="D92" s="12">
        <f t="shared" si="26"/>
        <v>0.1209373065478985</v>
      </c>
      <c r="E92" s="12">
        <f t="shared" si="26"/>
        <v>0.18436587363719131</v>
      </c>
      <c r="F92" s="12">
        <f t="shared" si="26"/>
        <v>0.17561952869610703</v>
      </c>
      <c r="G92" s="12">
        <f t="shared" si="26"/>
        <v>0.18220174501775363</v>
      </c>
      <c r="H92" s="12">
        <f t="shared" si="26"/>
        <v>0.23515857378132032</v>
      </c>
      <c r="I92" s="12">
        <f t="shared" si="26"/>
        <v>0.17902844463672232</v>
      </c>
      <c r="J92" s="12">
        <f t="shared" si="26"/>
        <v>0.12809354686640159</v>
      </c>
      <c r="K92" s="12">
        <f t="shared" si="26"/>
        <v>0.16862934997116444</v>
      </c>
      <c r="L92" s="12">
        <f t="shared" ref="L92:L101" si="29">L75/L41</f>
        <v>0.26257385972046421</v>
      </c>
      <c r="M92" s="12">
        <f t="shared" ref="M92:M101" si="30">M75/M41</f>
        <v>0.26653824843550294</v>
      </c>
      <c r="N92" s="12">
        <f t="shared" ref="N92:O101" si="31">N75/N41</f>
        <v>0.27579982485978816</v>
      </c>
      <c r="O92" s="12">
        <f t="shared" ref="O92:Q101" si="32">O75/O41</f>
        <v>0.22873281420880542</v>
      </c>
      <c r="P92" s="12">
        <f t="shared" si="32"/>
        <v>0.14263319591311049</v>
      </c>
      <c r="Q92" s="12">
        <f>Q75/Q41</f>
        <v>7.5335480404947183E-2</v>
      </c>
      <c r="R92" s="12">
        <f t="shared" si="28"/>
        <v>0.10421914064319769</v>
      </c>
      <c r="S92" s="12">
        <f t="shared" si="25"/>
        <v>4.2786776360334226E-2</v>
      </c>
      <c r="T92" s="12"/>
      <c r="U92" s="12"/>
    </row>
    <row r="93" spans="1:26">
      <c r="A93" s="28" t="s">
        <v>60</v>
      </c>
      <c r="B93" s="12">
        <f t="shared" si="26"/>
        <v>3.4169142716191626E-2</v>
      </c>
      <c r="C93" s="12">
        <f t="shared" si="26"/>
        <v>4.7157650445682361E-2</v>
      </c>
      <c r="D93" s="12">
        <f t="shared" si="26"/>
        <v>0.10358872717871247</v>
      </c>
      <c r="E93" s="12">
        <f t="shared" si="26"/>
        <v>8.6760265289511432E-2</v>
      </c>
      <c r="F93" s="12">
        <f t="shared" si="26"/>
        <v>0</v>
      </c>
      <c r="G93" s="12">
        <f t="shared" si="26"/>
        <v>3.0782271253652113E-2</v>
      </c>
      <c r="H93" s="12">
        <f t="shared" si="26"/>
        <v>8.112634357953083E-2</v>
      </c>
      <c r="I93" s="12">
        <f t="shared" si="26"/>
        <v>7.9063422062882707E-2</v>
      </c>
      <c r="J93" s="12">
        <f t="shared" si="26"/>
        <v>2.8011154544750172E-2</v>
      </c>
      <c r="K93" s="12">
        <f t="shared" si="26"/>
        <v>5.0910370268593581E-2</v>
      </c>
      <c r="L93" s="12">
        <f t="shared" si="29"/>
        <v>6.06876519759647E-2</v>
      </c>
      <c r="M93" s="12">
        <f t="shared" si="30"/>
        <v>1.1894002926861033E-2</v>
      </c>
      <c r="N93" s="12">
        <f t="shared" si="31"/>
        <v>2.1310761335719949E-2</v>
      </c>
      <c r="O93" s="12">
        <f t="shared" si="32"/>
        <v>1.8709622284226134E-2</v>
      </c>
      <c r="P93" s="12">
        <f t="shared" si="32"/>
        <v>4.4979348856456276E-4</v>
      </c>
      <c r="Q93" s="12">
        <f>Q76/Q42</f>
        <v>8.8258281425090859E-4</v>
      </c>
      <c r="R93" s="12">
        <f t="shared" si="28"/>
        <v>0.10842068950008299</v>
      </c>
      <c r="S93" s="12">
        <f t="shared" si="25"/>
        <v>0.17753058081865514</v>
      </c>
      <c r="T93" s="12"/>
      <c r="U93" s="12"/>
    </row>
    <row r="94" spans="1:26">
      <c r="A94" s="28" t="s">
        <v>61</v>
      </c>
      <c r="B94" s="12">
        <f t="shared" si="26"/>
        <v>0</v>
      </c>
      <c r="C94" s="12">
        <f t="shared" si="26"/>
        <v>0</v>
      </c>
      <c r="D94" s="12">
        <f t="shared" si="26"/>
        <v>1.351873565358175E-2</v>
      </c>
      <c r="E94" s="12">
        <f t="shared" si="26"/>
        <v>1.2216289680262147E-2</v>
      </c>
      <c r="F94" s="12">
        <f t="shared" si="26"/>
        <v>0</v>
      </c>
      <c r="G94" s="12">
        <f t="shared" si="26"/>
        <v>0</v>
      </c>
      <c r="H94" s="12">
        <f t="shared" si="26"/>
        <v>0</v>
      </c>
      <c r="I94" s="12">
        <f t="shared" si="26"/>
        <v>0</v>
      </c>
      <c r="J94" s="12">
        <f>J77/J43</f>
        <v>0</v>
      </c>
      <c r="K94" s="12">
        <f>K77/K43</f>
        <v>0</v>
      </c>
      <c r="L94" s="12">
        <f t="shared" si="29"/>
        <v>2.3635489996873243E-3</v>
      </c>
      <c r="M94" s="12">
        <f t="shared" si="30"/>
        <v>5.7786273739026048E-2</v>
      </c>
      <c r="N94" s="12">
        <f t="shared" si="31"/>
        <v>1.259169040009524E-5</v>
      </c>
      <c r="O94" s="12">
        <f t="shared" si="32"/>
        <v>0</v>
      </c>
      <c r="P94" s="12">
        <f t="shared" si="32"/>
        <v>6.7501447301078802E-5</v>
      </c>
      <c r="Q94" s="12">
        <f>Q77/Q43</f>
        <v>0</v>
      </c>
      <c r="R94" s="12">
        <f t="shared" si="28"/>
        <v>0</v>
      </c>
      <c r="S94" s="12">
        <f t="shared" si="25"/>
        <v>0</v>
      </c>
      <c r="T94" s="12"/>
      <c r="U94" s="12"/>
    </row>
    <row r="95" spans="1:26">
      <c r="A95" s="28" t="s">
        <v>62</v>
      </c>
      <c r="B95" s="12">
        <f t="shared" si="26"/>
        <v>0</v>
      </c>
      <c r="C95" s="12">
        <f t="shared" si="26"/>
        <v>0</v>
      </c>
      <c r="D95" s="12">
        <f t="shared" si="26"/>
        <v>0</v>
      </c>
      <c r="E95" s="12">
        <f t="shared" si="26"/>
        <v>0</v>
      </c>
      <c r="F95" s="12">
        <f t="shared" si="26"/>
        <v>5.4978741110774196E-3</v>
      </c>
      <c r="G95" s="12">
        <f t="shared" si="26"/>
        <v>0</v>
      </c>
      <c r="H95" s="12">
        <f t="shared" si="26"/>
        <v>0</v>
      </c>
      <c r="I95" s="12">
        <f t="shared" si="26"/>
        <v>3.770069136596458E-2</v>
      </c>
      <c r="J95" s="12">
        <f>J78/J44</f>
        <v>0</v>
      </c>
      <c r="K95" s="12">
        <f>K78/K44</f>
        <v>0</v>
      </c>
      <c r="L95" s="12">
        <f t="shared" si="29"/>
        <v>0</v>
      </c>
      <c r="M95" s="12">
        <f t="shared" si="30"/>
        <v>0</v>
      </c>
      <c r="N95" s="12">
        <f t="shared" si="31"/>
        <v>0</v>
      </c>
      <c r="O95" s="12">
        <f t="shared" si="31"/>
        <v>0</v>
      </c>
      <c r="P95" s="12">
        <f t="shared" si="32"/>
        <v>7.7645287802559121E-5</v>
      </c>
      <c r="Q95" s="12">
        <f t="shared" si="32"/>
        <v>0</v>
      </c>
      <c r="R95" s="12">
        <f t="shared" si="28"/>
        <v>0</v>
      </c>
      <c r="S95" s="12">
        <f t="shared" si="25"/>
        <v>1.8247294299495496E-5</v>
      </c>
      <c r="T95" s="12"/>
      <c r="U95" s="12"/>
    </row>
    <row r="96" spans="1:26">
      <c r="A96" s="28" t="s">
        <v>63</v>
      </c>
      <c r="B96" s="12">
        <f t="shared" si="26"/>
        <v>0</v>
      </c>
      <c r="C96" s="12">
        <f t="shared" si="26"/>
        <v>0</v>
      </c>
      <c r="D96" s="12">
        <f t="shared" si="26"/>
        <v>0</v>
      </c>
      <c r="E96" s="12">
        <f t="shared" si="26"/>
        <v>0</v>
      </c>
      <c r="F96" s="12">
        <f t="shared" si="26"/>
        <v>0</v>
      </c>
      <c r="G96" s="12">
        <f t="shared" si="26"/>
        <v>0</v>
      </c>
      <c r="H96" s="12">
        <f t="shared" si="26"/>
        <v>0</v>
      </c>
      <c r="I96" s="12">
        <f t="shared" si="26"/>
        <v>0</v>
      </c>
      <c r="J96" s="12">
        <f t="shared" si="26"/>
        <v>0</v>
      </c>
      <c r="K96" s="12">
        <f t="shared" ref="K96:K101" si="33">K79/K45</f>
        <v>0</v>
      </c>
      <c r="L96" s="12">
        <f t="shared" si="29"/>
        <v>0</v>
      </c>
      <c r="M96" s="12">
        <f t="shared" si="30"/>
        <v>0</v>
      </c>
      <c r="N96" s="12">
        <f t="shared" si="31"/>
        <v>0</v>
      </c>
      <c r="O96" s="12">
        <f t="shared" si="31"/>
        <v>7.4208479264550319E-5</v>
      </c>
      <c r="P96" s="12">
        <f t="shared" si="32"/>
        <v>9.8217388270947239E-5</v>
      </c>
      <c r="Q96" s="12">
        <f t="shared" si="32"/>
        <v>0</v>
      </c>
      <c r="R96" s="12">
        <f t="shared" si="28"/>
        <v>0</v>
      </c>
      <c r="S96" s="12">
        <f t="shared" si="25"/>
        <v>8.9346406022948442E-6</v>
      </c>
      <c r="T96" s="12"/>
      <c r="U96" s="12"/>
    </row>
    <row r="97" spans="1:21">
      <c r="A97" s="28" t="s">
        <v>64</v>
      </c>
      <c r="B97" s="12">
        <f t="shared" si="26"/>
        <v>0</v>
      </c>
      <c r="C97" s="12">
        <f t="shared" si="26"/>
        <v>0</v>
      </c>
      <c r="D97" s="12">
        <f t="shared" si="26"/>
        <v>0</v>
      </c>
      <c r="E97" s="12">
        <f t="shared" si="26"/>
        <v>0</v>
      </c>
      <c r="F97" s="12">
        <f t="shared" si="26"/>
        <v>1.5810751979405938E-4</v>
      </c>
      <c r="G97" s="12">
        <f t="shared" si="26"/>
        <v>0</v>
      </c>
      <c r="H97" s="12">
        <f t="shared" si="26"/>
        <v>0</v>
      </c>
      <c r="I97" s="12">
        <f t="shared" si="26"/>
        <v>6.4368473751966811E-4</v>
      </c>
      <c r="J97" s="12">
        <f t="shared" si="26"/>
        <v>0</v>
      </c>
      <c r="K97" s="12">
        <f t="shared" si="33"/>
        <v>0</v>
      </c>
      <c r="L97" s="12">
        <f t="shared" si="29"/>
        <v>0</v>
      </c>
      <c r="M97" s="12">
        <f t="shared" si="30"/>
        <v>0</v>
      </c>
      <c r="N97" s="12">
        <f t="shared" si="31"/>
        <v>3.102690977374638E-5</v>
      </c>
      <c r="O97" s="12">
        <f t="shared" si="31"/>
        <v>3.8491921005385995E-4</v>
      </c>
      <c r="P97" s="12">
        <f t="shared" si="32"/>
        <v>1.1412873043471195E-3</v>
      </c>
      <c r="Q97" s="12">
        <f t="shared" si="32"/>
        <v>0</v>
      </c>
      <c r="R97" s="12">
        <f t="shared" si="28"/>
        <v>0</v>
      </c>
      <c r="S97" s="53"/>
      <c r="T97" s="12"/>
      <c r="U97" s="12"/>
    </row>
    <row r="98" spans="1:21">
      <c r="A98" s="28" t="s">
        <v>65</v>
      </c>
      <c r="B98" s="12">
        <f t="shared" si="26"/>
        <v>0.11821427614452924</v>
      </c>
      <c r="C98" s="12">
        <f t="shared" si="26"/>
        <v>0</v>
      </c>
      <c r="D98" s="12">
        <f t="shared" si="26"/>
        <v>0</v>
      </c>
      <c r="E98" s="12">
        <f t="shared" si="26"/>
        <v>1.1909740752102124E-2</v>
      </c>
      <c r="F98" s="12">
        <f t="shared" si="26"/>
        <v>0</v>
      </c>
      <c r="G98" s="12">
        <f t="shared" si="26"/>
        <v>0</v>
      </c>
      <c r="H98" s="12">
        <f t="shared" si="26"/>
        <v>1.4602325826076731E-2</v>
      </c>
      <c r="I98" s="12">
        <f t="shared" si="26"/>
        <v>2.9867558353002886E-2</v>
      </c>
      <c r="J98" s="12">
        <f>J81/J47</f>
        <v>0</v>
      </c>
      <c r="K98" s="12">
        <f t="shared" si="33"/>
        <v>1.0759052879294507E-2</v>
      </c>
      <c r="L98" s="12">
        <f t="shared" si="29"/>
        <v>0</v>
      </c>
      <c r="M98" s="12">
        <f t="shared" si="30"/>
        <v>0</v>
      </c>
      <c r="N98" s="12">
        <f t="shared" si="31"/>
        <v>0</v>
      </c>
      <c r="O98" s="12">
        <f t="shared" si="31"/>
        <v>1.5111459309253281E-3</v>
      </c>
      <c r="P98" s="12">
        <f t="shared" si="32"/>
        <v>1.100071356867417E-4</v>
      </c>
      <c r="Q98" s="12">
        <f t="shared" si="32"/>
        <v>0</v>
      </c>
      <c r="R98" s="12">
        <f t="shared" si="28"/>
        <v>0</v>
      </c>
      <c r="S98" s="53"/>
      <c r="T98" s="12"/>
      <c r="U98" s="12"/>
    </row>
    <row r="99" spans="1:21">
      <c r="A99" s="28" t="s">
        <v>66</v>
      </c>
      <c r="B99" s="12">
        <f t="shared" si="26"/>
        <v>6.8822647499650488E-2</v>
      </c>
      <c r="C99" s="12">
        <f t="shared" si="26"/>
        <v>4.3406767728402046E-2</v>
      </c>
      <c r="D99" s="12">
        <f t="shared" si="26"/>
        <v>7.2718085835551366E-2</v>
      </c>
      <c r="E99" s="12">
        <f t="shared" si="26"/>
        <v>7.5988953962255719E-3</v>
      </c>
      <c r="F99" s="12">
        <f t="shared" si="26"/>
        <v>9.3059266309843004E-3</v>
      </c>
      <c r="G99" s="12">
        <f t="shared" si="26"/>
        <v>7.2672332277258786E-3</v>
      </c>
      <c r="H99" s="12">
        <f t="shared" si="26"/>
        <v>3.9817313358766785E-3</v>
      </c>
      <c r="I99" s="12">
        <f t="shared" si="26"/>
        <v>1.6938975947449412E-3</v>
      </c>
      <c r="J99" s="12">
        <f>J82/J48</f>
        <v>6.1682845930778963E-3</v>
      </c>
      <c r="K99" s="12">
        <f t="shared" si="33"/>
        <v>1.5037904111448914E-4</v>
      </c>
      <c r="L99" s="12">
        <f t="shared" si="29"/>
        <v>8.9141684765732775E-3</v>
      </c>
      <c r="M99" s="12">
        <f t="shared" si="30"/>
        <v>1.0552477707550587E-2</v>
      </c>
      <c r="N99" s="12">
        <f t="shared" si="31"/>
        <v>1.0091682939505407E-6</v>
      </c>
      <c r="O99" s="12">
        <f t="shared" si="31"/>
        <v>4.275469037346713E-2</v>
      </c>
      <c r="P99" s="12">
        <f t="shared" si="32"/>
        <v>9.2061200669161826E-3</v>
      </c>
      <c r="Q99" s="12">
        <f t="shared" si="32"/>
        <v>0</v>
      </c>
      <c r="R99" s="12">
        <f t="shared" si="28"/>
        <v>0</v>
      </c>
      <c r="S99" s="53"/>
      <c r="T99" s="12"/>
      <c r="U99" s="12"/>
    </row>
    <row r="100" spans="1:21">
      <c r="A100" s="28" t="s">
        <v>67</v>
      </c>
      <c r="B100" s="12">
        <f t="shared" si="26"/>
        <v>0.10852701913515571</v>
      </c>
      <c r="C100" s="12">
        <f t="shared" si="26"/>
        <v>0.14487443090903557</v>
      </c>
      <c r="D100" s="12">
        <f t="shared" si="26"/>
        <v>0.14397236553281001</v>
      </c>
      <c r="E100" s="12">
        <f t="shared" si="26"/>
        <v>0.14200476711256108</v>
      </c>
      <c r="F100" s="12">
        <f t="shared" si="26"/>
        <v>0.13823072766201994</v>
      </c>
      <c r="G100" s="12">
        <f t="shared" si="26"/>
        <v>0.19079784634544991</v>
      </c>
      <c r="H100" s="12">
        <f t="shared" si="26"/>
        <v>0.17025140587138626</v>
      </c>
      <c r="I100" s="12">
        <f t="shared" si="26"/>
        <v>9.2520271785421299E-2</v>
      </c>
      <c r="J100" s="12">
        <f>J83/J49</f>
        <v>0.19995797128262213</v>
      </c>
      <c r="K100" s="12">
        <f t="shared" si="33"/>
        <v>0.21393702628170541</v>
      </c>
      <c r="L100" s="12">
        <f t="shared" si="29"/>
        <v>0.23297846120263932</v>
      </c>
      <c r="M100" s="12">
        <f t="shared" si="30"/>
        <v>0.29325482066820324</v>
      </c>
      <c r="N100" s="12">
        <f t="shared" si="31"/>
        <v>0.24970740657122023</v>
      </c>
      <c r="O100" s="12">
        <f t="shared" si="31"/>
        <v>0.23604376726597218</v>
      </c>
      <c r="P100" s="12">
        <f t="shared" si="32"/>
        <v>0.14818799549554923</v>
      </c>
      <c r="Q100" s="12">
        <f t="shared" si="32"/>
        <v>1.9032152748747387E-2</v>
      </c>
      <c r="R100" s="12">
        <f t="shared" si="28"/>
        <v>6.7513916925834644E-3</v>
      </c>
      <c r="S100" s="53"/>
      <c r="T100" s="12"/>
      <c r="U100" s="12"/>
    </row>
    <row r="101" spans="1:21">
      <c r="A101" s="28" t="s">
        <v>68</v>
      </c>
      <c r="B101" s="12">
        <f t="shared" si="26"/>
        <v>0.13249201127970073</v>
      </c>
      <c r="C101" s="12">
        <f t="shared" si="26"/>
        <v>0.12226783685997564</v>
      </c>
      <c r="D101" s="12">
        <f t="shared" si="26"/>
        <v>0.13486963979893976</v>
      </c>
      <c r="E101" s="12">
        <f t="shared" si="26"/>
        <v>0.14543271894140711</v>
      </c>
      <c r="F101" s="12">
        <f t="shared" si="26"/>
        <v>0.18364665367009902</v>
      </c>
      <c r="G101" s="12">
        <f t="shared" si="26"/>
        <v>0.19174842994119054</v>
      </c>
      <c r="H101" s="12">
        <f t="shared" si="26"/>
        <v>0.19641121144038476</v>
      </c>
      <c r="I101" s="12">
        <f t="shared" si="26"/>
        <v>0.18851267245499417</v>
      </c>
      <c r="J101" s="12">
        <f>J84/J50</f>
        <v>0.19581712065395074</v>
      </c>
      <c r="K101" s="12">
        <f t="shared" si="33"/>
        <v>0.25020484064430387</v>
      </c>
      <c r="L101" s="12">
        <f t="shared" si="29"/>
        <v>0.32270825457850416</v>
      </c>
      <c r="M101" s="12">
        <f t="shared" si="30"/>
        <v>0.332700477644152</v>
      </c>
      <c r="N101" s="12">
        <f t="shared" si="31"/>
        <v>0.26531482357970593</v>
      </c>
      <c r="O101" s="12">
        <f t="shared" si="31"/>
        <v>0.31426481653232902</v>
      </c>
      <c r="P101" s="12">
        <f t="shared" si="32"/>
        <v>0.2366209639467719</v>
      </c>
      <c r="Q101" s="12">
        <f t="shared" si="32"/>
        <v>0.23664832901914246</v>
      </c>
      <c r="R101" s="12">
        <f t="shared" si="28"/>
        <v>0.18218571820901117</v>
      </c>
      <c r="S101" s="53"/>
      <c r="T101" s="12"/>
      <c r="U101" s="12"/>
    </row>
    <row r="102" spans="1:21">
      <c r="A102" s="28" t="s">
        <v>9</v>
      </c>
      <c r="B102" s="12">
        <f>B85/B51</f>
        <v>0.10636822190280491</v>
      </c>
      <c r="C102" s="12">
        <f t="shared" ref="C102:H102" si="34">C85/C51</f>
        <v>9.3877105841078182E-2</v>
      </c>
      <c r="D102" s="12">
        <f t="shared" si="34"/>
        <v>0.10128338206106778</v>
      </c>
      <c r="E102" s="12">
        <f t="shared" si="34"/>
        <v>0.10313478945930471</v>
      </c>
      <c r="F102" s="12">
        <f t="shared" si="34"/>
        <v>0.1079232626072554</v>
      </c>
      <c r="G102" s="12">
        <f t="shared" si="34"/>
        <v>0.1297191267544428</v>
      </c>
      <c r="H102" s="12">
        <f t="shared" si="34"/>
        <v>0.14738465408759072</v>
      </c>
      <c r="I102" s="12">
        <f t="shared" si="26"/>
        <v>0.1205656145967469</v>
      </c>
      <c r="J102" s="12">
        <f t="shared" si="26"/>
        <v>0.12996040162711678</v>
      </c>
      <c r="K102" s="12">
        <f t="shared" si="26"/>
        <v>0.14092724944796586</v>
      </c>
      <c r="L102" s="12">
        <f t="shared" si="26"/>
        <v>0.20499499701003232</v>
      </c>
      <c r="M102" s="12">
        <f t="shared" si="26"/>
        <v>0.19985899660095729</v>
      </c>
      <c r="N102" s="12">
        <f t="shared" si="26"/>
        <v>0.1852076981664626</v>
      </c>
      <c r="O102" s="12">
        <f t="shared" ref="O102:Q103" si="35">O85/O51</f>
        <v>0.1875444857169995</v>
      </c>
      <c r="P102" s="12">
        <f t="shared" si="35"/>
        <v>0.16900799867396346</v>
      </c>
      <c r="Q102" s="12">
        <f t="shared" si="35"/>
        <v>0.1460229307776133</v>
      </c>
      <c r="R102" s="12">
        <f>R85/R51</f>
        <v>0.12427426329112529</v>
      </c>
      <c r="S102" s="53"/>
      <c r="T102" s="12"/>
      <c r="U102" s="12"/>
    </row>
    <row r="103" spans="1:21">
      <c r="A103" s="28" t="s">
        <v>70</v>
      </c>
      <c r="C103" s="12">
        <f t="shared" ref="C103:N103" si="36">C86/C52</f>
        <v>9.8220809326660885E-2</v>
      </c>
      <c r="D103" s="12">
        <f t="shared" si="36"/>
        <v>9.855909719738204E-2</v>
      </c>
      <c r="E103" s="12">
        <f t="shared" si="36"/>
        <v>0.106075662407318</v>
      </c>
      <c r="F103" s="12">
        <f t="shared" si="36"/>
        <v>0.10513793623293716</v>
      </c>
      <c r="G103" s="12">
        <f t="shared" si="36"/>
        <v>0.1189777934100265</v>
      </c>
      <c r="H103" s="12">
        <f t="shared" si="36"/>
        <v>0.14972331737243535</v>
      </c>
      <c r="I103" s="12">
        <f t="shared" si="36"/>
        <v>0.12496689760834163</v>
      </c>
      <c r="J103" s="12">
        <f t="shared" si="36"/>
        <v>0.11926835617145772</v>
      </c>
      <c r="K103" s="12">
        <f t="shared" si="36"/>
        <v>0.13267571034512946</v>
      </c>
      <c r="L103" s="12">
        <f t="shared" si="36"/>
        <v>0.18940810832802801</v>
      </c>
      <c r="M103" s="12">
        <f t="shared" si="36"/>
        <v>0.20081064350612365</v>
      </c>
      <c r="N103" s="12">
        <f t="shared" si="36"/>
        <v>0.19448535007779855</v>
      </c>
      <c r="O103" s="12">
        <f t="shared" si="35"/>
        <v>0.18033720940957157</v>
      </c>
      <c r="P103" s="12">
        <f t="shared" si="35"/>
        <v>0.1858725606155664</v>
      </c>
      <c r="Q103" s="12">
        <f t="shared" si="35"/>
        <v>0.15394548415621359</v>
      </c>
      <c r="R103" s="12">
        <f>R86/R52</f>
        <v>0.14078480204103291</v>
      </c>
      <c r="S103" s="53"/>
      <c r="T103" s="12"/>
      <c r="U103" s="12"/>
    </row>
    <row r="104" spans="1:21">
      <c r="A104" s="28" t="s">
        <v>89</v>
      </c>
      <c r="C104" s="12">
        <f t="shared" ref="C104:R104" si="37">AVERAGE(B100:B101,C90:C92)</f>
        <v>0.12734537916695113</v>
      </c>
      <c r="D104" s="12">
        <f t="shared" si="37"/>
        <v>0.13419630228447779</v>
      </c>
      <c r="E104" s="12">
        <f t="shared" si="37"/>
        <v>0.1472795115574182</v>
      </c>
      <c r="F104" s="12">
        <f t="shared" si="37"/>
        <v>0.15900924235689903</v>
      </c>
      <c r="G104" s="12">
        <f t="shared" si="37"/>
        <v>0.17972102486125238</v>
      </c>
      <c r="H104" s="12">
        <f t="shared" si="37"/>
        <v>0.21610136284946996</v>
      </c>
      <c r="I104" s="12">
        <f t="shared" si="37"/>
        <v>0.18196496327135234</v>
      </c>
      <c r="J104" s="12">
        <f t="shared" si="37"/>
        <v>0.16069443565232816</v>
      </c>
      <c r="K104" s="12">
        <f t="shared" si="37"/>
        <v>0.18820419711087369</v>
      </c>
      <c r="L104" s="12">
        <f t="shared" si="37"/>
        <v>0.2688868402268878</v>
      </c>
      <c r="M104" s="12">
        <f t="shared" si="37"/>
        <v>0.28728679481915187</v>
      </c>
      <c r="N104" s="12">
        <f t="shared" si="37"/>
        <v>0.29526160788651257</v>
      </c>
      <c r="O104" s="12">
        <f t="shared" si="37"/>
        <v>0.26565783850297764</v>
      </c>
      <c r="P104" s="12">
        <f t="shared" si="37"/>
        <v>0.26071988568041005</v>
      </c>
      <c r="Q104" s="12">
        <f t="shared" si="37"/>
        <v>0.19528899081703754</v>
      </c>
      <c r="R104" s="12">
        <f t="shared" si="37"/>
        <v>0.16529539211956498</v>
      </c>
      <c r="S104" s="53"/>
      <c r="T104" s="12"/>
      <c r="U104" s="12"/>
    </row>
    <row r="3655" spans="6:6">
      <c r="F3655" s="35">
        <v>4235</v>
      </c>
    </row>
    <row r="3656" spans="6:6">
      <c r="F3656" s="35">
        <v>16577</v>
      </c>
    </row>
    <row r="3657" spans="6:6">
      <c r="F3657" s="35">
        <v>2202</v>
      </c>
    </row>
    <row r="3658" spans="6:6">
      <c r="F3658" s="35">
        <v>1539</v>
      </c>
    </row>
    <row r="3659" spans="6:6">
      <c r="F3659" s="35">
        <v>11220</v>
      </c>
    </row>
    <row r="3660" spans="6:6">
      <c r="F3660" s="35">
        <v>6225</v>
      </c>
    </row>
    <row r="3661" spans="6:6">
      <c r="F3661" s="35">
        <v>18225</v>
      </c>
    </row>
    <row r="3662" spans="6:6">
      <c r="F3662" s="35">
        <v>18319</v>
      </c>
    </row>
    <row r="3663" spans="6:6">
      <c r="F3663" s="35">
        <v>25627</v>
      </c>
    </row>
    <row r="3664" spans="6:6">
      <c r="F3664" s="35">
        <v>17377</v>
      </c>
    </row>
    <row r="3665" spans="6:6">
      <c r="F3665" s="35">
        <v>15214</v>
      </c>
    </row>
    <row r="3666" spans="6:6">
      <c r="F3666" s="35">
        <v>2506</v>
      </c>
    </row>
    <row r="3667" spans="6:6">
      <c r="F3667" s="35">
        <v>826</v>
      </c>
    </row>
    <row r="3668" spans="6:6">
      <c r="F3668" s="35">
        <v>27555</v>
      </c>
    </row>
    <row r="3669" spans="6:6">
      <c r="F3669" s="35">
        <v>40121</v>
      </c>
    </row>
    <row r="3670" spans="6:6">
      <c r="F3670" s="35">
        <v>41254</v>
      </c>
    </row>
    <row r="3671" spans="6:6">
      <c r="F3671" s="35">
        <v>55565</v>
      </c>
    </row>
    <row r="3672" spans="6:6">
      <c r="F3672" s="35">
        <v>58761</v>
      </c>
    </row>
    <row r="3673" spans="6:6">
      <c r="F3673" s="35">
        <v>56361</v>
      </c>
    </row>
    <row r="3674" spans="6:6">
      <c r="F3674" s="35">
        <v>45149</v>
      </c>
    </row>
    <row r="3675" spans="6:6">
      <c r="F3675" s="35">
        <v>49308</v>
      </c>
    </row>
    <row r="3676" spans="6:6">
      <c r="F3676" s="35">
        <v>51722</v>
      </c>
    </row>
    <row r="3677" spans="6:6">
      <c r="F3677" s="35">
        <v>60965</v>
      </c>
    </row>
    <row r="3678" spans="6:6">
      <c r="F3678" s="35">
        <v>50077</v>
      </c>
    </row>
    <row r="3679" spans="6:6">
      <c r="F3679" s="35">
        <v>39538</v>
      </c>
    </row>
    <row r="3680" spans="6:6">
      <c r="F3680" s="35">
        <v>31263</v>
      </c>
    </row>
    <row r="3681" spans="6:6">
      <c r="F3681" s="35">
        <v>55385</v>
      </c>
    </row>
    <row r="3682" spans="6:6">
      <c r="F3682" s="35">
        <v>55251</v>
      </c>
    </row>
    <row r="3683" spans="6:6">
      <c r="F3683" s="35">
        <v>43650</v>
      </c>
    </row>
    <row r="3684" spans="6:6">
      <c r="F3684" s="35">
        <v>47258</v>
      </c>
    </row>
    <row r="3685" spans="6:6">
      <c r="F3685" s="35">
        <v>42510</v>
      </c>
    </row>
  </sheetData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zoomScale="50" workbookViewId="0">
      <selection activeCell="EL9" sqref="EL9"/>
    </sheetView>
  </sheetViews>
  <sheetFormatPr defaultRowHeight="20.25"/>
  <cols>
    <col min="1" max="16384" width="9.140625" style="27"/>
  </cols>
  <sheetData/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07"/>
  <sheetViews>
    <sheetView workbookViewId="0">
      <selection activeCell="A22" sqref="A22"/>
    </sheetView>
  </sheetViews>
  <sheetFormatPr defaultRowHeight="20.25"/>
  <cols>
    <col min="1" max="1" width="22.140625" bestFit="1" customWidth="1"/>
    <col min="2" max="2" width="9.140625" style="69"/>
    <col min="3" max="3" width="18.140625" bestFit="1" customWidth="1"/>
    <col min="4" max="4" width="12.7109375" style="71" bestFit="1" customWidth="1"/>
    <col min="5" max="5" width="17.5703125" bestFit="1" customWidth="1"/>
    <col min="6" max="6" width="19.7109375" bestFit="1" customWidth="1"/>
  </cols>
  <sheetData>
    <row r="1" spans="1:5">
      <c r="A1" s="1" t="s">
        <v>17</v>
      </c>
      <c r="B1" s="68" t="s">
        <v>1</v>
      </c>
      <c r="C1" s="6" t="s">
        <v>145</v>
      </c>
      <c r="D1" s="70" t="s">
        <v>146</v>
      </c>
      <c r="E1" s="28" t="s">
        <v>147</v>
      </c>
    </row>
    <row r="2" spans="1:5">
      <c r="A2" s="1">
        <v>39264</v>
      </c>
      <c r="B2" s="10"/>
      <c r="C2" s="35">
        <v>20783</v>
      </c>
      <c r="D2" s="35">
        <v>0</v>
      </c>
      <c r="E2" s="35">
        <f>SUM(C2:D2)</f>
        <v>20783</v>
      </c>
    </row>
    <row r="3" spans="1:5">
      <c r="A3" s="1">
        <v>39265</v>
      </c>
      <c r="B3" s="10"/>
      <c r="C3" s="35">
        <v>22554</v>
      </c>
      <c r="D3" s="35">
        <v>0</v>
      </c>
      <c r="E3" s="35">
        <f t="shared" ref="E3:E66" si="0">SUM(C3:D3)</f>
        <v>22554</v>
      </c>
    </row>
    <row r="4" spans="1:5">
      <c r="A4" s="1">
        <v>39266</v>
      </c>
      <c r="B4" s="10"/>
      <c r="C4" s="35">
        <v>20904</v>
      </c>
      <c r="D4" s="35">
        <v>0</v>
      </c>
      <c r="E4" s="35">
        <f t="shared" si="0"/>
        <v>20904</v>
      </c>
    </row>
    <row r="5" spans="1:5">
      <c r="A5" s="1">
        <v>39267</v>
      </c>
      <c r="B5" s="10"/>
      <c r="C5" s="35">
        <v>20679</v>
      </c>
      <c r="D5" s="35">
        <v>0</v>
      </c>
      <c r="E5" s="35">
        <f t="shared" si="0"/>
        <v>20679</v>
      </c>
    </row>
    <row r="6" spans="1:5">
      <c r="A6" s="1">
        <v>39268</v>
      </c>
      <c r="B6" s="10"/>
      <c r="C6" s="35">
        <v>22191</v>
      </c>
      <c r="D6" s="35">
        <v>0</v>
      </c>
      <c r="E6" s="35">
        <f t="shared" si="0"/>
        <v>22191</v>
      </c>
    </row>
    <row r="7" spans="1:5">
      <c r="A7" s="1">
        <v>39269</v>
      </c>
      <c r="B7" s="10"/>
      <c r="C7" s="35">
        <v>21243</v>
      </c>
      <c r="D7" s="35">
        <v>0</v>
      </c>
      <c r="E7" s="35">
        <f t="shared" si="0"/>
        <v>21243</v>
      </c>
    </row>
    <row r="8" spans="1:5">
      <c r="A8" s="1">
        <v>39270</v>
      </c>
      <c r="B8" s="10"/>
      <c r="C8" s="35">
        <v>20400</v>
      </c>
      <c r="D8" s="35">
        <v>0</v>
      </c>
      <c r="E8" s="35">
        <f t="shared" si="0"/>
        <v>20400</v>
      </c>
    </row>
    <row r="9" spans="1:5">
      <c r="A9" s="1">
        <v>39271</v>
      </c>
      <c r="B9" s="10"/>
      <c r="C9" s="35">
        <v>21260</v>
      </c>
      <c r="D9" s="35">
        <v>0</v>
      </c>
      <c r="E9" s="35">
        <f t="shared" si="0"/>
        <v>21260</v>
      </c>
    </row>
    <row r="10" spans="1:5">
      <c r="A10" s="1">
        <v>39272</v>
      </c>
      <c r="B10" s="10"/>
      <c r="C10" s="35">
        <v>23706</v>
      </c>
      <c r="D10" s="35">
        <v>0</v>
      </c>
      <c r="E10" s="35">
        <f t="shared" si="0"/>
        <v>23706</v>
      </c>
    </row>
    <row r="11" spans="1:5">
      <c r="A11" s="1">
        <v>39273</v>
      </c>
      <c r="B11" s="10"/>
      <c r="C11" s="35">
        <v>24272</v>
      </c>
      <c r="D11" s="35">
        <v>0</v>
      </c>
      <c r="E11" s="35">
        <f t="shared" si="0"/>
        <v>24272</v>
      </c>
    </row>
    <row r="12" spans="1:5">
      <c r="A12" s="1">
        <v>39274</v>
      </c>
      <c r="B12" s="10"/>
      <c r="C12" s="35">
        <v>23619</v>
      </c>
      <c r="D12" s="35">
        <v>0</v>
      </c>
      <c r="E12" s="35">
        <f t="shared" si="0"/>
        <v>23619</v>
      </c>
    </row>
    <row r="13" spans="1:5">
      <c r="A13" s="1">
        <v>39275</v>
      </c>
      <c r="B13" s="10"/>
      <c r="C13" s="35">
        <v>24833</v>
      </c>
      <c r="D13" s="35">
        <v>0</v>
      </c>
      <c r="E13" s="35">
        <f t="shared" si="0"/>
        <v>24833</v>
      </c>
    </row>
    <row r="14" spans="1:5">
      <c r="A14" s="1">
        <v>39276</v>
      </c>
      <c r="B14" s="10"/>
      <c r="C14" s="35">
        <v>24666</v>
      </c>
      <c r="D14" s="35">
        <v>0</v>
      </c>
      <c r="E14" s="35">
        <f t="shared" si="0"/>
        <v>24666</v>
      </c>
    </row>
    <row r="15" spans="1:5">
      <c r="A15" s="1">
        <v>39277</v>
      </c>
      <c r="B15" s="10"/>
      <c r="C15" s="35">
        <v>22366</v>
      </c>
      <c r="D15" s="35">
        <v>0</v>
      </c>
      <c r="E15" s="35">
        <f t="shared" si="0"/>
        <v>22366</v>
      </c>
    </row>
    <row r="16" spans="1:5">
      <c r="A16" s="1">
        <v>39278</v>
      </c>
      <c r="B16" s="10"/>
      <c r="C16" s="35">
        <v>22749</v>
      </c>
      <c r="D16" s="35">
        <v>0</v>
      </c>
      <c r="E16" s="35">
        <f t="shared" si="0"/>
        <v>22749</v>
      </c>
    </row>
    <row r="17" spans="1:5">
      <c r="A17" s="1">
        <v>39279</v>
      </c>
      <c r="B17" s="10"/>
      <c r="C17" s="35">
        <v>25329</v>
      </c>
      <c r="D17" s="35">
        <v>0</v>
      </c>
      <c r="E17" s="35">
        <f t="shared" si="0"/>
        <v>25329</v>
      </c>
    </row>
    <row r="18" spans="1:5">
      <c r="A18" s="1">
        <v>39280</v>
      </c>
      <c r="B18" s="10"/>
      <c r="C18" s="35">
        <v>25699</v>
      </c>
      <c r="D18" s="35">
        <v>0</v>
      </c>
      <c r="E18" s="35">
        <f t="shared" si="0"/>
        <v>25699</v>
      </c>
    </row>
    <row r="19" spans="1:5">
      <c r="A19" s="1">
        <v>39281</v>
      </c>
      <c r="B19" s="10"/>
      <c r="C19" s="35">
        <v>25181</v>
      </c>
      <c r="D19" s="35">
        <v>0</v>
      </c>
      <c r="E19" s="35">
        <f t="shared" si="0"/>
        <v>25181</v>
      </c>
    </row>
    <row r="20" spans="1:5">
      <c r="A20" s="1">
        <v>39282</v>
      </c>
      <c r="B20" s="10"/>
      <c r="C20" s="35">
        <v>24940</v>
      </c>
      <c r="D20" s="35">
        <v>0</v>
      </c>
      <c r="E20" s="35">
        <f t="shared" si="0"/>
        <v>24940</v>
      </c>
    </row>
    <row r="21" spans="1:5">
      <c r="A21" s="1">
        <v>39283</v>
      </c>
      <c r="B21" s="10"/>
      <c r="C21" s="35">
        <v>24261</v>
      </c>
      <c r="D21" s="35">
        <v>0</v>
      </c>
      <c r="E21" s="35">
        <f t="shared" si="0"/>
        <v>24261</v>
      </c>
    </row>
    <row r="22" spans="1:5">
      <c r="A22" s="1">
        <v>39284</v>
      </c>
      <c r="B22" s="10"/>
      <c r="C22" s="35">
        <v>22764</v>
      </c>
      <c r="D22" s="35">
        <v>0</v>
      </c>
      <c r="E22" s="35">
        <f t="shared" si="0"/>
        <v>22764</v>
      </c>
    </row>
    <row r="23" spans="1:5">
      <c r="A23" s="1">
        <v>39285</v>
      </c>
      <c r="B23" s="10"/>
      <c r="C23" s="35">
        <v>23558</v>
      </c>
      <c r="D23" s="35">
        <v>0</v>
      </c>
      <c r="E23" s="35">
        <f t="shared" si="0"/>
        <v>23558</v>
      </c>
    </row>
    <row r="24" spans="1:5">
      <c r="A24" s="1">
        <v>39286</v>
      </c>
      <c r="B24" s="10"/>
      <c r="C24" s="35">
        <v>26354</v>
      </c>
      <c r="D24" s="35">
        <v>0</v>
      </c>
      <c r="E24" s="35">
        <f t="shared" si="0"/>
        <v>26354</v>
      </c>
    </row>
    <row r="25" spans="1:5">
      <c r="A25" s="1">
        <v>39287</v>
      </c>
      <c r="B25" s="10"/>
      <c r="C25" s="35">
        <v>25896</v>
      </c>
      <c r="D25" s="35">
        <v>0</v>
      </c>
      <c r="E25" s="35">
        <f t="shared" si="0"/>
        <v>25896</v>
      </c>
    </row>
    <row r="26" spans="1:5">
      <c r="A26" s="1">
        <v>39288</v>
      </c>
      <c r="B26" s="10"/>
      <c r="C26" s="35">
        <v>25903</v>
      </c>
      <c r="D26" s="35">
        <v>0</v>
      </c>
      <c r="E26" s="35">
        <f t="shared" si="0"/>
        <v>25903</v>
      </c>
    </row>
    <row r="27" spans="1:5">
      <c r="A27" s="1">
        <v>39289</v>
      </c>
      <c r="B27" s="10"/>
      <c r="C27" s="35">
        <v>25698</v>
      </c>
      <c r="D27" s="35">
        <v>0</v>
      </c>
      <c r="E27" s="35">
        <f t="shared" si="0"/>
        <v>25698</v>
      </c>
    </row>
    <row r="28" spans="1:5">
      <c r="A28" s="1">
        <v>39290</v>
      </c>
      <c r="B28" s="10"/>
      <c r="C28" s="35">
        <v>23658</v>
      </c>
      <c r="D28" s="35">
        <v>0</v>
      </c>
      <c r="E28" s="35">
        <f t="shared" si="0"/>
        <v>23658</v>
      </c>
    </row>
    <row r="29" spans="1:5">
      <c r="A29" s="1">
        <v>39291</v>
      </c>
      <c r="B29" s="10"/>
      <c r="C29" s="35">
        <v>21462</v>
      </c>
      <c r="D29" s="35">
        <v>0</v>
      </c>
      <c r="E29" s="35">
        <f t="shared" si="0"/>
        <v>21462</v>
      </c>
    </row>
    <row r="30" spans="1:5">
      <c r="A30" s="1">
        <v>39292</v>
      </c>
      <c r="B30" s="10"/>
      <c r="C30" s="35">
        <v>23548</v>
      </c>
      <c r="D30" s="35">
        <v>0</v>
      </c>
      <c r="E30" s="35">
        <f t="shared" si="0"/>
        <v>23548</v>
      </c>
    </row>
    <row r="31" spans="1:5">
      <c r="A31" s="1">
        <v>39293</v>
      </c>
      <c r="B31" s="10"/>
      <c r="C31" s="35">
        <v>25986</v>
      </c>
      <c r="D31" s="35">
        <v>0</v>
      </c>
      <c r="E31" s="35">
        <f t="shared" si="0"/>
        <v>25986</v>
      </c>
    </row>
    <row r="32" spans="1:5">
      <c r="A32" s="1">
        <v>39294</v>
      </c>
      <c r="B32" s="10"/>
      <c r="C32" s="35">
        <v>25149</v>
      </c>
      <c r="D32" s="35">
        <v>0</v>
      </c>
      <c r="E32" s="35">
        <f t="shared" si="0"/>
        <v>25149</v>
      </c>
    </row>
    <row r="33" spans="1:5">
      <c r="A33" s="1">
        <v>39295</v>
      </c>
      <c r="B33" s="10"/>
      <c r="C33" s="35">
        <v>25043</v>
      </c>
      <c r="D33" s="35">
        <v>0</v>
      </c>
      <c r="E33" s="35">
        <f t="shared" si="0"/>
        <v>25043</v>
      </c>
    </row>
    <row r="34" spans="1:5">
      <c r="A34" s="1">
        <v>39296</v>
      </c>
      <c r="B34" s="10"/>
      <c r="C34" s="35">
        <v>24311</v>
      </c>
      <c r="D34" s="35">
        <v>0</v>
      </c>
      <c r="E34" s="35">
        <f t="shared" si="0"/>
        <v>24311</v>
      </c>
    </row>
    <row r="35" spans="1:5">
      <c r="A35" s="1">
        <v>39297</v>
      </c>
      <c r="B35" s="10"/>
      <c r="C35" s="35">
        <v>22736</v>
      </c>
      <c r="D35" s="35">
        <v>0</v>
      </c>
      <c r="E35" s="35">
        <f t="shared" si="0"/>
        <v>22736</v>
      </c>
    </row>
    <row r="36" spans="1:5">
      <c r="A36" s="1">
        <v>39298</v>
      </c>
      <c r="B36" s="10"/>
      <c r="C36" s="35">
        <v>20570</v>
      </c>
      <c r="D36" s="35">
        <v>0</v>
      </c>
      <c r="E36" s="35">
        <f t="shared" si="0"/>
        <v>20570</v>
      </c>
    </row>
    <row r="37" spans="1:5">
      <c r="A37" s="1">
        <v>39299</v>
      </c>
      <c r="B37" s="10"/>
      <c r="C37" s="35">
        <v>21572</v>
      </c>
      <c r="D37" s="35">
        <v>0</v>
      </c>
      <c r="E37" s="35">
        <f t="shared" si="0"/>
        <v>21572</v>
      </c>
    </row>
    <row r="38" spans="1:5">
      <c r="A38" s="1">
        <v>39300</v>
      </c>
      <c r="B38" s="10"/>
      <c r="C38" s="35">
        <v>24234</v>
      </c>
      <c r="D38" s="35">
        <v>0</v>
      </c>
      <c r="E38" s="35">
        <f t="shared" si="0"/>
        <v>24234</v>
      </c>
    </row>
    <row r="39" spans="1:5">
      <c r="A39" s="1">
        <v>39301</v>
      </c>
      <c r="B39" s="10"/>
      <c r="C39" s="35">
        <v>24052</v>
      </c>
      <c r="D39" s="35">
        <v>0</v>
      </c>
      <c r="E39" s="35">
        <f t="shared" si="0"/>
        <v>24052</v>
      </c>
    </row>
    <row r="40" spans="1:5">
      <c r="A40" s="1">
        <v>39302</v>
      </c>
      <c r="B40" s="10"/>
      <c r="C40" s="35">
        <v>23840</v>
      </c>
      <c r="D40" s="35">
        <v>0</v>
      </c>
      <c r="E40" s="35">
        <f t="shared" si="0"/>
        <v>23840</v>
      </c>
    </row>
    <row r="41" spans="1:5">
      <c r="A41" s="1">
        <v>39303</v>
      </c>
      <c r="B41" s="10"/>
      <c r="C41" s="35">
        <v>23629</v>
      </c>
      <c r="D41" s="35">
        <v>0</v>
      </c>
      <c r="E41" s="35">
        <f t="shared" si="0"/>
        <v>23629</v>
      </c>
    </row>
    <row r="42" spans="1:5">
      <c r="A42" s="1">
        <v>39304</v>
      </c>
      <c r="B42" s="10"/>
      <c r="C42" s="35">
        <v>22529</v>
      </c>
      <c r="D42" s="35">
        <v>0</v>
      </c>
      <c r="E42" s="35">
        <f t="shared" si="0"/>
        <v>22529</v>
      </c>
    </row>
    <row r="43" spans="1:5">
      <c r="A43" s="1">
        <v>39305</v>
      </c>
      <c r="B43" s="10"/>
      <c r="C43" s="35">
        <v>22217</v>
      </c>
      <c r="D43" s="35">
        <v>0</v>
      </c>
      <c r="E43" s="35">
        <f t="shared" si="0"/>
        <v>22217</v>
      </c>
    </row>
    <row r="44" spans="1:5">
      <c r="A44" s="1">
        <v>39306</v>
      </c>
      <c r="B44" s="10"/>
      <c r="C44" s="35">
        <v>22057</v>
      </c>
      <c r="D44" s="35">
        <v>0</v>
      </c>
      <c r="E44" s="35">
        <f t="shared" si="0"/>
        <v>22057</v>
      </c>
    </row>
    <row r="45" spans="1:5">
      <c r="A45" s="1">
        <v>39307</v>
      </c>
      <c r="B45" s="10"/>
      <c r="C45" s="35">
        <v>24661</v>
      </c>
      <c r="D45" s="35">
        <v>0</v>
      </c>
      <c r="E45" s="35">
        <f t="shared" si="0"/>
        <v>24661</v>
      </c>
    </row>
    <row r="46" spans="1:5">
      <c r="A46" s="1">
        <v>39308</v>
      </c>
      <c r="B46" s="10"/>
      <c r="C46" s="35">
        <v>25023</v>
      </c>
      <c r="D46" s="35">
        <v>0</v>
      </c>
      <c r="E46" s="35">
        <f t="shared" si="0"/>
        <v>25023</v>
      </c>
    </row>
    <row r="47" spans="1:5">
      <c r="A47" s="1">
        <v>39309</v>
      </c>
      <c r="B47" s="10"/>
      <c r="C47" s="35">
        <v>24178</v>
      </c>
      <c r="D47" s="35">
        <v>0</v>
      </c>
      <c r="E47" s="35">
        <f t="shared" si="0"/>
        <v>24178</v>
      </c>
    </row>
    <row r="48" spans="1:5">
      <c r="A48" s="1">
        <v>39310</v>
      </c>
      <c r="B48" s="10"/>
      <c r="C48" s="35">
        <v>24153</v>
      </c>
      <c r="D48" s="35">
        <v>0</v>
      </c>
      <c r="E48" s="35">
        <f t="shared" si="0"/>
        <v>24153</v>
      </c>
    </row>
    <row r="49" spans="1:5">
      <c r="A49" s="1">
        <v>39311</v>
      </c>
      <c r="B49" s="10"/>
      <c r="C49" s="35">
        <v>23660</v>
      </c>
      <c r="D49" s="35">
        <v>0</v>
      </c>
      <c r="E49" s="35">
        <f t="shared" si="0"/>
        <v>23660</v>
      </c>
    </row>
    <row r="50" spans="1:5">
      <c r="A50" s="1">
        <v>39312</v>
      </c>
      <c r="B50" s="10"/>
      <c r="C50" s="35">
        <v>21503</v>
      </c>
      <c r="D50" s="35">
        <v>0</v>
      </c>
      <c r="E50" s="35">
        <f t="shared" si="0"/>
        <v>21503</v>
      </c>
    </row>
    <row r="51" spans="1:5">
      <c r="A51" s="1">
        <v>39313</v>
      </c>
      <c r="B51" s="10"/>
      <c r="C51" s="35">
        <v>22856</v>
      </c>
      <c r="D51" s="35">
        <v>0</v>
      </c>
      <c r="E51" s="35">
        <f t="shared" si="0"/>
        <v>22856</v>
      </c>
    </row>
    <row r="52" spans="1:5">
      <c r="A52" s="1">
        <v>39314</v>
      </c>
      <c r="B52" s="10"/>
      <c r="C52" s="35">
        <v>25374</v>
      </c>
      <c r="D52" s="35">
        <v>0</v>
      </c>
      <c r="E52" s="35">
        <f t="shared" si="0"/>
        <v>25374</v>
      </c>
    </row>
    <row r="53" spans="1:5">
      <c r="A53" s="1">
        <v>39315</v>
      </c>
      <c r="B53" s="10"/>
      <c r="C53" s="35">
        <v>25760</v>
      </c>
      <c r="D53" s="35">
        <v>0</v>
      </c>
      <c r="E53" s="35">
        <f t="shared" si="0"/>
        <v>25760</v>
      </c>
    </row>
    <row r="54" spans="1:5">
      <c r="A54" s="1">
        <v>39316</v>
      </c>
      <c r="B54" s="10"/>
      <c r="C54" s="35">
        <v>26060</v>
      </c>
      <c r="D54" s="35">
        <v>0</v>
      </c>
      <c r="E54" s="35">
        <f t="shared" si="0"/>
        <v>26060</v>
      </c>
    </row>
    <row r="55" spans="1:5">
      <c r="A55" s="1">
        <v>39317</v>
      </c>
      <c r="B55" s="10"/>
      <c r="C55" s="35">
        <v>25657</v>
      </c>
      <c r="D55" s="35">
        <v>0</v>
      </c>
      <c r="E55" s="35">
        <f t="shared" si="0"/>
        <v>25657</v>
      </c>
    </row>
    <row r="56" spans="1:5">
      <c r="A56" s="1">
        <v>39318</v>
      </c>
      <c r="B56" s="10"/>
      <c r="C56" s="35">
        <v>24262</v>
      </c>
      <c r="D56" s="35">
        <v>0</v>
      </c>
      <c r="E56" s="35">
        <f t="shared" si="0"/>
        <v>24262</v>
      </c>
    </row>
    <row r="57" spans="1:5">
      <c r="A57" s="1">
        <v>39319</v>
      </c>
      <c r="B57" s="10"/>
      <c r="C57" s="35">
        <v>22614</v>
      </c>
      <c r="D57" s="35">
        <v>0</v>
      </c>
      <c r="E57" s="35">
        <f t="shared" si="0"/>
        <v>22614</v>
      </c>
    </row>
    <row r="58" spans="1:5">
      <c r="A58" s="1">
        <v>39320</v>
      </c>
      <c r="B58" s="10"/>
      <c r="C58" s="35">
        <v>24155</v>
      </c>
      <c r="D58" s="35">
        <v>0</v>
      </c>
      <c r="E58" s="35">
        <f t="shared" si="0"/>
        <v>24155</v>
      </c>
    </row>
    <row r="59" spans="1:5">
      <c r="A59" s="1">
        <v>39321</v>
      </c>
      <c r="B59" s="10"/>
      <c r="C59" s="35">
        <v>25979</v>
      </c>
      <c r="D59" s="35">
        <v>0</v>
      </c>
      <c r="E59" s="35">
        <f t="shared" si="0"/>
        <v>25979</v>
      </c>
    </row>
    <row r="60" spans="1:5">
      <c r="A60" s="1">
        <v>39322</v>
      </c>
      <c r="B60" s="10"/>
      <c r="C60" s="35">
        <v>25647</v>
      </c>
      <c r="D60" s="35">
        <v>0</v>
      </c>
      <c r="E60" s="35">
        <f t="shared" si="0"/>
        <v>25647</v>
      </c>
    </row>
    <row r="61" spans="1:5">
      <c r="A61" s="1">
        <v>39323</v>
      </c>
      <c r="B61" s="10"/>
      <c r="C61" s="35">
        <v>25356</v>
      </c>
      <c r="D61" s="35">
        <v>0</v>
      </c>
      <c r="E61" s="35">
        <f t="shared" si="0"/>
        <v>25356</v>
      </c>
    </row>
    <row r="62" spans="1:5">
      <c r="A62" s="1">
        <v>39324</v>
      </c>
      <c r="B62" s="10"/>
      <c r="C62" s="35">
        <v>25101</v>
      </c>
      <c r="D62" s="35">
        <v>0</v>
      </c>
      <c r="E62" s="35">
        <f t="shared" si="0"/>
        <v>25101</v>
      </c>
    </row>
    <row r="63" spans="1:5">
      <c r="A63" s="1">
        <v>39325</v>
      </c>
      <c r="B63" s="10"/>
      <c r="C63" s="35">
        <v>22480</v>
      </c>
      <c r="D63" s="35">
        <v>0</v>
      </c>
      <c r="E63" s="35">
        <f t="shared" si="0"/>
        <v>22480</v>
      </c>
    </row>
    <row r="64" spans="1:5">
      <c r="A64" s="1">
        <v>39326</v>
      </c>
      <c r="B64" s="10"/>
      <c r="C64" s="35">
        <v>20651</v>
      </c>
      <c r="D64" s="35">
        <v>0</v>
      </c>
      <c r="E64" s="35">
        <f t="shared" si="0"/>
        <v>20651</v>
      </c>
    </row>
    <row r="65" spans="1:5">
      <c r="A65" s="1">
        <v>39327</v>
      </c>
      <c r="B65" s="10"/>
      <c r="C65" s="35">
        <v>19343</v>
      </c>
      <c r="D65" s="35">
        <v>0</v>
      </c>
      <c r="E65" s="35">
        <f t="shared" si="0"/>
        <v>19343</v>
      </c>
    </row>
    <row r="66" spans="1:5">
      <c r="A66" s="1">
        <v>39328</v>
      </c>
      <c r="B66" s="10"/>
      <c r="C66" s="35">
        <v>21212</v>
      </c>
      <c r="D66" s="35">
        <v>0</v>
      </c>
      <c r="E66" s="35">
        <f t="shared" si="0"/>
        <v>21212</v>
      </c>
    </row>
    <row r="67" spans="1:5">
      <c r="A67" s="1">
        <v>39329</v>
      </c>
      <c r="B67" s="10"/>
      <c r="C67" s="35">
        <v>23678</v>
      </c>
      <c r="D67" s="35">
        <v>0</v>
      </c>
      <c r="E67" s="35">
        <f t="shared" ref="E67:E130" si="1">SUM(C67:D67)</f>
        <v>23678</v>
      </c>
    </row>
    <row r="68" spans="1:5">
      <c r="A68" s="1">
        <v>39330</v>
      </c>
      <c r="B68" s="10"/>
      <c r="C68" s="35">
        <v>25896</v>
      </c>
      <c r="D68" s="35">
        <v>0</v>
      </c>
      <c r="E68" s="35">
        <f t="shared" si="1"/>
        <v>25896</v>
      </c>
    </row>
    <row r="69" spans="1:5">
      <c r="A69" s="1">
        <v>39331</v>
      </c>
      <c r="B69" s="10"/>
      <c r="C69" s="35">
        <v>25346</v>
      </c>
      <c r="D69" s="35">
        <v>0</v>
      </c>
      <c r="E69" s="35">
        <f t="shared" si="1"/>
        <v>25346</v>
      </c>
    </row>
    <row r="70" spans="1:5">
      <c r="A70" s="1">
        <v>39332</v>
      </c>
      <c r="B70" s="10"/>
      <c r="C70" s="35">
        <v>23520</v>
      </c>
      <c r="D70" s="35">
        <v>0</v>
      </c>
      <c r="E70" s="35">
        <f t="shared" si="1"/>
        <v>23520</v>
      </c>
    </row>
    <row r="71" spans="1:5">
      <c r="A71" s="1">
        <v>39333</v>
      </c>
      <c r="B71" s="10"/>
      <c r="C71" s="35">
        <v>21732</v>
      </c>
      <c r="D71" s="35">
        <v>0</v>
      </c>
      <c r="E71" s="35">
        <f t="shared" si="1"/>
        <v>21732</v>
      </c>
    </row>
    <row r="72" spans="1:5">
      <c r="A72" s="1">
        <v>39334</v>
      </c>
      <c r="B72" s="10"/>
      <c r="C72" s="35">
        <v>24024</v>
      </c>
      <c r="D72" s="35">
        <v>0</v>
      </c>
      <c r="E72" s="35">
        <f t="shared" si="1"/>
        <v>24024</v>
      </c>
    </row>
    <row r="73" spans="1:5">
      <c r="A73" s="1">
        <v>39335</v>
      </c>
      <c r="B73" s="10"/>
      <c r="C73" s="35">
        <v>26184</v>
      </c>
      <c r="D73" s="35">
        <v>0</v>
      </c>
      <c r="E73" s="35">
        <f t="shared" si="1"/>
        <v>26184</v>
      </c>
    </row>
    <row r="74" spans="1:5">
      <c r="A74" s="1">
        <v>39336</v>
      </c>
      <c r="B74" s="10"/>
      <c r="C74" s="35">
        <v>25477</v>
      </c>
      <c r="D74" s="35">
        <v>0</v>
      </c>
      <c r="E74" s="35">
        <f t="shared" si="1"/>
        <v>25477</v>
      </c>
    </row>
    <row r="75" spans="1:5">
      <c r="A75" s="1">
        <v>39337</v>
      </c>
      <c r="B75" s="10"/>
      <c r="C75" s="35">
        <v>26014</v>
      </c>
      <c r="D75" s="35">
        <v>0</v>
      </c>
      <c r="E75" s="35">
        <f t="shared" si="1"/>
        <v>26014</v>
      </c>
    </row>
    <row r="76" spans="1:5">
      <c r="A76" s="1">
        <v>39338</v>
      </c>
      <c r="B76" s="10"/>
      <c r="C76" s="35">
        <v>25001</v>
      </c>
      <c r="D76" s="35">
        <v>0</v>
      </c>
      <c r="E76" s="35">
        <f t="shared" si="1"/>
        <v>25001</v>
      </c>
    </row>
    <row r="77" spans="1:5">
      <c r="A77" s="1">
        <v>39339</v>
      </c>
      <c r="B77" s="10"/>
      <c r="C77" s="35">
        <v>23795</v>
      </c>
      <c r="D77" s="35">
        <v>0</v>
      </c>
      <c r="E77" s="35">
        <f t="shared" si="1"/>
        <v>23795</v>
      </c>
    </row>
    <row r="78" spans="1:5">
      <c r="A78" s="1">
        <v>39340</v>
      </c>
      <c r="B78" s="10">
        <v>1</v>
      </c>
      <c r="C78" s="35">
        <v>23187</v>
      </c>
      <c r="D78" s="35">
        <v>0</v>
      </c>
      <c r="E78" s="35">
        <f t="shared" si="1"/>
        <v>23187</v>
      </c>
    </row>
    <row r="79" spans="1:5">
      <c r="A79" s="1">
        <v>39341</v>
      </c>
      <c r="B79" s="10">
        <v>6</v>
      </c>
      <c r="C79" s="35">
        <v>25820</v>
      </c>
      <c r="D79" s="35">
        <v>0</v>
      </c>
      <c r="E79" s="35">
        <f t="shared" si="1"/>
        <v>25820</v>
      </c>
    </row>
    <row r="80" spans="1:5">
      <c r="A80" s="1">
        <v>39342</v>
      </c>
      <c r="B80" s="10">
        <v>4</v>
      </c>
      <c r="C80" s="35">
        <v>28714</v>
      </c>
      <c r="D80" s="35">
        <v>0</v>
      </c>
      <c r="E80" s="35">
        <f t="shared" si="1"/>
        <v>28714</v>
      </c>
    </row>
    <row r="81" spans="1:5">
      <c r="A81" s="1">
        <v>39343</v>
      </c>
      <c r="B81" s="10">
        <v>1</v>
      </c>
      <c r="C81" s="35">
        <v>26885</v>
      </c>
      <c r="D81" s="35">
        <v>0</v>
      </c>
      <c r="E81" s="35">
        <f t="shared" si="1"/>
        <v>26885</v>
      </c>
    </row>
    <row r="82" spans="1:5">
      <c r="A82" s="1">
        <v>39344</v>
      </c>
      <c r="B82" s="10"/>
      <c r="C82" s="35">
        <v>27446</v>
      </c>
      <c r="D82" s="35">
        <v>0</v>
      </c>
      <c r="E82" s="35">
        <f t="shared" si="1"/>
        <v>27446</v>
      </c>
    </row>
    <row r="83" spans="1:5">
      <c r="A83" s="1">
        <v>39345</v>
      </c>
      <c r="B83" s="10"/>
      <c r="C83" s="35">
        <v>27293</v>
      </c>
      <c r="D83" s="35">
        <v>0</v>
      </c>
      <c r="E83" s="35">
        <f t="shared" si="1"/>
        <v>27293</v>
      </c>
    </row>
    <row r="84" spans="1:5">
      <c r="A84" s="1">
        <v>39346</v>
      </c>
      <c r="B84" s="10"/>
      <c r="C84" s="35">
        <v>23904</v>
      </c>
      <c r="D84" s="35">
        <v>0</v>
      </c>
      <c r="E84" s="35">
        <f t="shared" si="1"/>
        <v>23904</v>
      </c>
    </row>
    <row r="85" spans="1:5">
      <c r="A85" s="1">
        <v>39347</v>
      </c>
      <c r="B85" s="10"/>
      <c r="C85" s="35">
        <v>21543</v>
      </c>
      <c r="D85" s="35">
        <v>0</v>
      </c>
      <c r="E85" s="35">
        <f t="shared" si="1"/>
        <v>21543</v>
      </c>
    </row>
    <row r="86" spans="1:5">
      <c r="A86" s="1">
        <v>39348</v>
      </c>
      <c r="B86" s="10"/>
      <c r="C86" s="35">
        <v>24270</v>
      </c>
      <c r="D86" s="35">
        <v>0</v>
      </c>
      <c r="E86" s="35">
        <f t="shared" si="1"/>
        <v>24270</v>
      </c>
    </row>
    <row r="87" spans="1:5">
      <c r="A87" s="1">
        <v>39349</v>
      </c>
      <c r="B87" s="10"/>
      <c r="C87" s="35">
        <v>26383</v>
      </c>
      <c r="D87" s="35">
        <v>0</v>
      </c>
      <c r="E87" s="35">
        <f t="shared" si="1"/>
        <v>26383</v>
      </c>
    </row>
    <row r="88" spans="1:5">
      <c r="A88" s="1">
        <v>39350</v>
      </c>
      <c r="B88" s="10"/>
      <c r="C88" s="35">
        <v>25486</v>
      </c>
      <c r="D88" s="35">
        <v>0</v>
      </c>
      <c r="E88" s="35">
        <f t="shared" si="1"/>
        <v>25486</v>
      </c>
    </row>
    <row r="89" spans="1:5">
      <c r="A89" s="1">
        <v>39351</v>
      </c>
      <c r="B89" s="10"/>
      <c r="C89" s="35">
        <v>26276</v>
      </c>
      <c r="D89" s="35">
        <v>0</v>
      </c>
      <c r="E89" s="35">
        <f t="shared" si="1"/>
        <v>26276</v>
      </c>
    </row>
    <row r="90" spans="1:5">
      <c r="A90" s="1">
        <v>39352</v>
      </c>
      <c r="B90" s="10"/>
      <c r="C90" s="35">
        <v>26165</v>
      </c>
      <c r="D90" s="35">
        <v>0</v>
      </c>
      <c r="E90" s="35">
        <f t="shared" si="1"/>
        <v>26165</v>
      </c>
    </row>
    <row r="91" spans="1:5">
      <c r="A91" s="1">
        <v>39353</v>
      </c>
      <c r="B91" s="10"/>
      <c r="C91" s="35">
        <v>24707</v>
      </c>
      <c r="D91" s="35">
        <v>0</v>
      </c>
      <c r="E91" s="35">
        <f t="shared" si="1"/>
        <v>24707</v>
      </c>
    </row>
    <row r="92" spans="1:5">
      <c r="A92" s="1">
        <v>39354</v>
      </c>
      <c r="B92" s="10">
        <v>1</v>
      </c>
      <c r="C92" s="35">
        <v>24967</v>
      </c>
      <c r="D92" s="35">
        <v>0</v>
      </c>
      <c r="E92" s="35">
        <f t="shared" si="1"/>
        <v>24967</v>
      </c>
    </row>
    <row r="93" spans="1:5">
      <c r="A93" s="1">
        <v>39355</v>
      </c>
      <c r="B93" s="10"/>
      <c r="C93" s="35">
        <v>26219</v>
      </c>
      <c r="D93" s="35">
        <v>0</v>
      </c>
      <c r="E93" s="35">
        <f t="shared" si="1"/>
        <v>26219</v>
      </c>
    </row>
    <row r="94" spans="1:5">
      <c r="A94" s="1">
        <v>39356</v>
      </c>
      <c r="B94" s="10">
        <v>0</v>
      </c>
      <c r="C94" s="35">
        <v>27291</v>
      </c>
      <c r="D94" s="35">
        <v>0</v>
      </c>
      <c r="E94" s="35">
        <f t="shared" si="1"/>
        <v>27291</v>
      </c>
    </row>
    <row r="95" spans="1:5">
      <c r="A95" s="1">
        <v>39357</v>
      </c>
      <c r="B95" s="10">
        <v>0</v>
      </c>
      <c r="C95" s="35">
        <v>27848</v>
      </c>
      <c r="D95" s="35">
        <v>0</v>
      </c>
      <c r="E95" s="35">
        <f t="shared" si="1"/>
        <v>27848</v>
      </c>
    </row>
    <row r="96" spans="1:5">
      <c r="A96" s="1">
        <v>39358</v>
      </c>
      <c r="B96" s="10">
        <v>0</v>
      </c>
      <c r="C96" s="35">
        <v>26432</v>
      </c>
      <c r="D96" s="35">
        <v>0</v>
      </c>
      <c r="E96" s="35">
        <f t="shared" si="1"/>
        <v>26432</v>
      </c>
    </row>
    <row r="97" spans="1:5">
      <c r="A97" s="1">
        <v>39359</v>
      </c>
      <c r="B97" s="10">
        <v>0</v>
      </c>
      <c r="C97" s="35">
        <v>28525</v>
      </c>
      <c r="D97" s="35">
        <v>0</v>
      </c>
      <c r="E97" s="35">
        <f t="shared" si="1"/>
        <v>28525</v>
      </c>
    </row>
    <row r="98" spans="1:5">
      <c r="A98" s="1">
        <v>39360</v>
      </c>
      <c r="B98" s="10">
        <v>0</v>
      </c>
      <c r="C98" s="35">
        <v>27113</v>
      </c>
      <c r="D98" s="35">
        <v>0</v>
      </c>
      <c r="E98" s="35">
        <f t="shared" si="1"/>
        <v>27113</v>
      </c>
    </row>
    <row r="99" spans="1:5">
      <c r="A99" s="1">
        <v>39361</v>
      </c>
      <c r="B99" s="10">
        <v>0</v>
      </c>
      <c r="C99" s="35">
        <v>24848</v>
      </c>
      <c r="D99" s="35">
        <v>0</v>
      </c>
      <c r="E99" s="35">
        <f t="shared" si="1"/>
        <v>24848</v>
      </c>
    </row>
    <row r="100" spans="1:5">
      <c r="A100" s="1">
        <v>39362</v>
      </c>
      <c r="B100" s="10">
        <v>0</v>
      </c>
      <c r="C100" s="35">
        <v>26046</v>
      </c>
      <c r="D100" s="35">
        <v>0</v>
      </c>
      <c r="E100" s="35">
        <f t="shared" si="1"/>
        <v>26046</v>
      </c>
    </row>
    <row r="101" spans="1:5">
      <c r="A101" s="1">
        <v>39363</v>
      </c>
      <c r="B101" s="10">
        <v>0</v>
      </c>
      <c r="C101" s="35">
        <v>28604</v>
      </c>
      <c r="D101" s="35">
        <v>0</v>
      </c>
      <c r="E101" s="35">
        <f t="shared" si="1"/>
        <v>28604</v>
      </c>
    </row>
    <row r="102" spans="1:5">
      <c r="A102" s="1">
        <v>39364</v>
      </c>
      <c r="B102" s="10">
        <v>0</v>
      </c>
      <c r="C102" s="35">
        <v>28095</v>
      </c>
      <c r="D102" s="35">
        <v>0</v>
      </c>
      <c r="E102" s="35">
        <f t="shared" si="1"/>
        <v>28095</v>
      </c>
    </row>
    <row r="103" spans="1:5">
      <c r="A103" s="1">
        <v>39365</v>
      </c>
      <c r="B103" s="10">
        <v>0</v>
      </c>
      <c r="C103" s="35">
        <v>29504</v>
      </c>
      <c r="D103" s="35">
        <v>0</v>
      </c>
      <c r="E103" s="35">
        <f t="shared" si="1"/>
        <v>29504</v>
      </c>
    </row>
    <row r="104" spans="1:5">
      <c r="A104" s="1">
        <v>39366</v>
      </c>
      <c r="B104" s="10">
        <v>6</v>
      </c>
      <c r="C104" s="35">
        <v>34534</v>
      </c>
      <c r="D104" s="35">
        <v>0</v>
      </c>
      <c r="E104" s="35">
        <f t="shared" si="1"/>
        <v>34534</v>
      </c>
    </row>
    <row r="105" spans="1:5">
      <c r="A105" s="1">
        <v>39367</v>
      </c>
      <c r="B105" s="10">
        <v>3</v>
      </c>
      <c r="C105" s="35">
        <v>31655</v>
      </c>
      <c r="D105" s="35">
        <v>0</v>
      </c>
      <c r="E105" s="35">
        <f t="shared" si="1"/>
        <v>31655</v>
      </c>
    </row>
    <row r="106" spans="1:5">
      <c r="A106" s="1">
        <v>39368</v>
      </c>
      <c r="B106" s="10">
        <v>6</v>
      </c>
      <c r="C106" s="35">
        <v>29552</v>
      </c>
      <c r="D106" s="35">
        <v>0</v>
      </c>
      <c r="E106" s="35">
        <f t="shared" si="1"/>
        <v>29552</v>
      </c>
    </row>
    <row r="107" spans="1:5">
      <c r="A107" s="1">
        <v>39369</v>
      </c>
      <c r="B107" s="10">
        <v>5</v>
      </c>
      <c r="C107" s="35">
        <v>31614</v>
      </c>
      <c r="D107" s="35">
        <v>0</v>
      </c>
      <c r="E107" s="35">
        <f t="shared" si="1"/>
        <v>31614</v>
      </c>
    </row>
    <row r="108" spans="1:5">
      <c r="A108" s="1">
        <v>39370</v>
      </c>
      <c r="B108" s="10">
        <v>1</v>
      </c>
      <c r="C108" s="35">
        <v>31677</v>
      </c>
      <c r="D108" s="35">
        <v>0</v>
      </c>
      <c r="E108" s="35">
        <f t="shared" si="1"/>
        <v>31677</v>
      </c>
    </row>
    <row r="109" spans="1:5">
      <c r="A109" s="1">
        <v>39371</v>
      </c>
      <c r="B109" s="10">
        <v>0</v>
      </c>
      <c r="C109" s="35">
        <v>30801</v>
      </c>
      <c r="D109" s="35">
        <v>0</v>
      </c>
      <c r="E109" s="35">
        <f t="shared" si="1"/>
        <v>30801</v>
      </c>
    </row>
    <row r="110" spans="1:5">
      <c r="A110" s="1">
        <v>39372</v>
      </c>
      <c r="B110" s="10">
        <v>0</v>
      </c>
      <c r="C110" s="35">
        <v>29819</v>
      </c>
      <c r="D110" s="35">
        <v>0</v>
      </c>
      <c r="E110" s="35">
        <f t="shared" si="1"/>
        <v>29819</v>
      </c>
    </row>
    <row r="111" spans="1:5">
      <c r="A111" s="1">
        <v>39373</v>
      </c>
      <c r="B111" s="10">
        <v>0</v>
      </c>
      <c r="C111" s="35">
        <v>29080</v>
      </c>
      <c r="D111" s="35">
        <v>0</v>
      </c>
      <c r="E111" s="35">
        <f t="shared" si="1"/>
        <v>29080</v>
      </c>
    </row>
    <row r="112" spans="1:5">
      <c r="A112" s="1">
        <v>39374</v>
      </c>
      <c r="B112" s="10">
        <v>0</v>
      </c>
      <c r="C112" s="35">
        <v>27260</v>
      </c>
      <c r="D112" s="35">
        <v>0</v>
      </c>
      <c r="E112" s="35">
        <f t="shared" si="1"/>
        <v>27260</v>
      </c>
    </row>
    <row r="113" spans="1:5">
      <c r="A113" s="1">
        <v>39375</v>
      </c>
      <c r="B113" s="10">
        <v>1</v>
      </c>
      <c r="C113" s="35">
        <v>27348</v>
      </c>
      <c r="D113" s="35">
        <v>0</v>
      </c>
      <c r="E113" s="35">
        <f t="shared" si="1"/>
        <v>27348</v>
      </c>
    </row>
    <row r="114" spans="1:5">
      <c r="A114" s="1">
        <v>39376</v>
      </c>
      <c r="B114" s="10">
        <v>1</v>
      </c>
      <c r="C114" s="35">
        <v>27990</v>
      </c>
      <c r="D114" s="35">
        <v>0</v>
      </c>
      <c r="E114" s="35">
        <f t="shared" si="1"/>
        <v>27990</v>
      </c>
    </row>
    <row r="115" spans="1:5">
      <c r="A115" s="1">
        <v>39377</v>
      </c>
      <c r="B115" s="10">
        <v>0</v>
      </c>
      <c r="C115" s="35">
        <v>28084</v>
      </c>
      <c r="D115" s="35">
        <v>0</v>
      </c>
      <c r="E115" s="35">
        <f t="shared" si="1"/>
        <v>28084</v>
      </c>
    </row>
    <row r="116" spans="1:5">
      <c r="A116" s="1">
        <v>39378</v>
      </c>
      <c r="B116" s="10">
        <v>0</v>
      </c>
      <c r="C116" s="35">
        <v>27614</v>
      </c>
      <c r="D116" s="35">
        <v>0</v>
      </c>
      <c r="E116" s="35">
        <f t="shared" si="1"/>
        <v>27614</v>
      </c>
    </row>
    <row r="117" spans="1:5">
      <c r="A117" s="1">
        <v>39379</v>
      </c>
      <c r="B117" s="10">
        <v>0</v>
      </c>
      <c r="C117" s="35">
        <v>30919</v>
      </c>
      <c r="D117" s="35">
        <v>0</v>
      </c>
      <c r="E117" s="35">
        <f t="shared" si="1"/>
        <v>30919</v>
      </c>
    </row>
    <row r="118" spans="1:5">
      <c r="A118" s="1">
        <v>39380</v>
      </c>
      <c r="B118" s="10">
        <v>6</v>
      </c>
      <c r="C118" s="35">
        <v>34863</v>
      </c>
      <c r="D118" s="35">
        <v>0</v>
      </c>
      <c r="E118" s="35">
        <f t="shared" si="1"/>
        <v>34863</v>
      </c>
    </row>
    <row r="119" spans="1:5">
      <c r="A119" s="1">
        <v>39381</v>
      </c>
      <c r="B119" s="10">
        <v>0</v>
      </c>
      <c r="C119" s="35">
        <v>30660</v>
      </c>
      <c r="D119" s="35">
        <v>0</v>
      </c>
      <c r="E119" s="35">
        <f t="shared" si="1"/>
        <v>30660</v>
      </c>
    </row>
    <row r="120" spans="1:5">
      <c r="A120" s="1">
        <v>39382</v>
      </c>
      <c r="B120" s="10">
        <v>2</v>
      </c>
      <c r="C120" s="35">
        <v>30455</v>
      </c>
      <c r="D120" s="35">
        <v>0</v>
      </c>
      <c r="E120" s="35">
        <f t="shared" si="1"/>
        <v>30455</v>
      </c>
    </row>
    <row r="121" spans="1:5">
      <c r="A121" s="1">
        <v>39383</v>
      </c>
      <c r="B121" s="10">
        <v>14</v>
      </c>
      <c r="C121" s="35">
        <v>45877</v>
      </c>
      <c r="D121" s="35">
        <v>0</v>
      </c>
      <c r="E121" s="35">
        <f t="shared" si="1"/>
        <v>45877</v>
      </c>
    </row>
    <row r="122" spans="1:5">
      <c r="A122" s="1">
        <v>39384</v>
      </c>
      <c r="B122" s="10">
        <v>19</v>
      </c>
      <c r="C122" s="35">
        <v>60962</v>
      </c>
      <c r="D122" s="35">
        <v>0</v>
      </c>
      <c r="E122" s="35">
        <f t="shared" si="1"/>
        <v>60962</v>
      </c>
    </row>
    <row r="123" spans="1:5">
      <c r="A123" s="1">
        <v>39385</v>
      </c>
      <c r="B123" s="10">
        <v>14</v>
      </c>
      <c r="C123" s="35">
        <v>54748</v>
      </c>
      <c r="D123" s="35">
        <v>0</v>
      </c>
      <c r="E123" s="35">
        <f t="shared" si="1"/>
        <v>54748</v>
      </c>
    </row>
    <row r="124" spans="1:5">
      <c r="A124" s="1">
        <v>39386</v>
      </c>
      <c r="B124" s="10">
        <v>8</v>
      </c>
      <c r="C124" s="35">
        <v>41096</v>
      </c>
      <c r="D124" s="35">
        <v>0</v>
      </c>
      <c r="E124" s="35">
        <f t="shared" si="1"/>
        <v>41096</v>
      </c>
    </row>
    <row r="125" spans="1:5">
      <c r="A125" s="1">
        <v>39387</v>
      </c>
      <c r="B125" s="10">
        <v>4</v>
      </c>
      <c r="C125" s="35">
        <v>34660</v>
      </c>
      <c r="D125" s="35">
        <v>6135</v>
      </c>
      <c r="E125" s="35">
        <f t="shared" si="1"/>
        <v>40795</v>
      </c>
    </row>
    <row r="126" spans="1:5">
      <c r="A126" s="1">
        <v>39388</v>
      </c>
      <c r="B126" s="10">
        <v>12</v>
      </c>
      <c r="C126" s="35">
        <v>37971</v>
      </c>
      <c r="D126" s="35">
        <v>12569</v>
      </c>
      <c r="E126" s="35">
        <f t="shared" si="1"/>
        <v>50540</v>
      </c>
    </row>
    <row r="127" spans="1:5">
      <c r="A127" s="1">
        <v>39389</v>
      </c>
      <c r="B127" s="10">
        <v>16</v>
      </c>
      <c r="C127" s="35">
        <v>40098</v>
      </c>
      <c r="D127" s="35">
        <v>14583</v>
      </c>
      <c r="E127" s="35">
        <f t="shared" si="1"/>
        <v>54681</v>
      </c>
    </row>
    <row r="128" spans="1:5">
      <c r="A128" s="1">
        <v>39390</v>
      </c>
      <c r="B128" s="10">
        <v>16</v>
      </c>
      <c r="C128" s="35">
        <v>42191</v>
      </c>
      <c r="D128" s="35">
        <v>14127</v>
      </c>
      <c r="E128" s="35">
        <f t="shared" si="1"/>
        <v>56318</v>
      </c>
    </row>
    <row r="129" spans="1:5">
      <c r="A129" s="1">
        <v>39391</v>
      </c>
      <c r="B129" s="10">
        <v>10</v>
      </c>
      <c r="C129" s="35">
        <v>36699</v>
      </c>
      <c r="D129" s="35">
        <v>12537</v>
      </c>
      <c r="E129" s="35">
        <f t="shared" si="1"/>
        <v>49236</v>
      </c>
    </row>
    <row r="130" spans="1:5">
      <c r="A130" s="1">
        <v>39392</v>
      </c>
      <c r="B130" s="10">
        <v>18</v>
      </c>
      <c r="C130" s="35">
        <v>53222</v>
      </c>
      <c r="D130" s="35">
        <v>16452</v>
      </c>
      <c r="E130" s="35">
        <f t="shared" si="1"/>
        <v>69674</v>
      </c>
    </row>
    <row r="131" spans="1:5">
      <c r="A131" s="1">
        <v>39393</v>
      </c>
      <c r="B131" s="10">
        <v>23</v>
      </c>
      <c r="C131" s="35">
        <v>61709</v>
      </c>
      <c r="D131" s="35">
        <v>19507</v>
      </c>
      <c r="E131" s="35">
        <f t="shared" ref="E131:E194" si="2">SUM(C131:D131)</f>
        <v>81216</v>
      </c>
    </row>
    <row r="132" spans="1:5">
      <c r="A132" s="1">
        <v>39394</v>
      </c>
      <c r="B132" s="10">
        <v>23</v>
      </c>
      <c r="C132" s="35">
        <v>62170</v>
      </c>
      <c r="D132" s="35">
        <v>19720</v>
      </c>
      <c r="E132" s="35">
        <f t="shared" si="2"/>
        <v>81890</v>
      </c>
    </row>
    <row r="133" spans="1:5">
      <c r="A133" s="1">
        <v>39395</v>
      </c>
      <c r="B133" s="10">
        <v>18</v>
      </c>
      <c r="C133" s="35">
        <v>51302</v>
      </c>
      <c r="D133" s="35">
        <v>17154</v>
      </c>
      <c r="E133" s="35">
        <f t="shared" si="2"/>
        <v>68456</v>
      </c>
    </row>
    <row r="134" spans="1:5">
      <c r="A134" s="1">
        <v>39396</v>
      </c>
      <c r="B134" s="10">
        <v>24</v>
      </c>
      <c r="C134" s="35">
        <v>61437</v>
      </c>
      <c r="D134" s="35">
        <v>19834</v>
      </c>
      <c r="E134" s="35">
        <f t="shared" si="2"/>
        <v>81271</v>
      </c>
    </row>
    <row r="135" spans="1:5">
      <c r="A135" s="1">
        <v>39397</v>
      </c>
      <c r="B135" s="10">
        <v>19</v>
      </c>
      <c r="C135" s="35">
        <v>51607</v>
      </c>
      <c r="D135" s="35">
        <v>17271</v>
      </c>
      <c r="E135" s="35">
        <f t="shared" si="2"/>
        <v>68878</v>
      </c>
    </row>
    <row r="136" spans="1:5">
      <c r="A136" s="1">
        <v>39398</v>
      </c>
      <c r="B136" s="10">
        <v>8</v>
      </c>
      <c r="C136" s="35">
        <v>35135</v>
      </c>
      <c r="D136" s="35">
        <v>13060</v>
      </c>
      <c r="E136" s="35">
        <f t="shared" si="2"/>
        <v>48195</v>
      </c>
    </row>
    <row r="137" spans="1:5">
      <c r="A137" s="1">
        <v>39399</v>
      </c>
      <c r="B137" s="10">
        <v>5</v>
      </c>
      <c r="C137" s="35">
        <v>29990</v>
      </c>
      <c r="D137" s="35">
        <v>11638</v>
      </c>
      <c r="E137" s="35">
        <f t="shared" si="2"/>
        <v>41628</v>
      </c>
    </row>
    <row r="138" spans="1:5">
      <c r="A138" s="1">
        <v>39400</v>
      </c>
      <c r="B138" s="10">
        <v>0</v>
      </c>
      <c r="C138" s="35">
        <v>24612</v>
      </c>
      <c r="D138" s="35">
        <v>10583</v>
      </c>
      <c r="E138" s="35">
        <f t="shared" si="2"/>
        <v>35195</v>
      </c>
    </row>
    <row r="139" spans="1:5">
      <c r="A139" s="1">
        <v>39401</v>
      </c>
      <c r="B139" s="10">
        <v>19</v>
      </c>
      <c r="C139" s="35">
        <v>55650</v>
      </c>
      <c r="D139" s="35">
        <v>18934</v>
      </c>
      <c r="E139" s="35">
        <f t="shared" si="2"/>
        <v>74584</v>
      </c>
    </row>
    <row r="140" spans="1:5">
      <c r="A140" s="1">
        <v>39402</v>
      </c>
      <c r="B140" s="10">
        <v>24</v>
      </c>
      <c r="C140" s="35">
        <v>64294</v>
      </c>
      <c r="D140" s="35">
        <v>20965</v>
      </c>
      <c r="E140" s="35">
        <f t="shared" si="2"/>
        <v>85259</v>
      </c>
    </row>
    <row r="141" spans="1:5">
      <c r="A141" s="1">
        <v>39403</v>
      </c>
      <c r="B141" s="10">
        <v>21</v>
      </c>
      <c r="C141" s="35">
        <v>55097</v>
      </c>
      <c r="D141" s="35">
        <v>18670</v>
      </c>
      <c r="E141" s="35">
        <f t="shared" si="2"/>
        <v>73767</v>
      </c>
    </row>
    <row r="142" spans="1:5">
      <c r="A142" s="1">
        <v>39404</v>
      </c>
      <c r="B142" s="10">
        <v>16</v>
      </c>
      <c r="C142" s="35">
        <v>46666</v>
      </c>
      <c r="D142" s="35">
        <v>15525</v>
      </c>
      <c r="E142" s="35">
        <f t="shared" si="2"/>
        <v>62191</v>
      </c>
    </row>
    <row r="143" spans="1:5">
      <c r="A143" s="1">
        <v>39405</v>
      </c>
      <c r="B143" s="10">
        <v>18</v>
      </c>
      <c r="C143" s="35">
        <v>55917</v>
      </c>
      <c r="D143" s="35">
        <v>17355</v>
      </c>
      <c r="E143" s="35">
        <f t="shared" si="2"/>
        <v>73272</v>
      </c>
    </row>
    <row r="144" spans="1:5">
      <c r="A144" s="1">
        <v>39406</v>
      </c>
      <c r="B144" s="10">
        <v>9</v>
      </c>
      <c r="C144" s="35">
        <v>36014</v>
      </c>
      <c r="D144" s="35">
        <v>13131</v>
      </c>
      <c r="E144" s="35">
        <f t="shared" si="2"/>
        <v>49145</v>
      </c>
    </row>
    <row r="145" spans="1:5">
      <c r="A145" s="1">
        <v>39407</v>
      </c>
      <c r="B145" s="10">
        <v>2</v>
      </c>
      <c r="C145" s="35">
        <v>23933</v>
      </c>
      <c r="D145" s="35">
        <v>9807</v>
      </c>
      <c r="E145" s="35">
        <f t="shared" si="2"/>
        <v>33740</v>
      </c>
    </row>
    <row r="146" spans="1:5">
      <c r="A146" s="1">
        <v>39408</v>
      </c>
      <c r="B146" s="10">
        <v>5</v>
      </c>
      <c r="C146" s="35">
        <v>30744</v>
      </c>
      <c r="D146" s="35">
        <v>12307</v>
      </c>
      <c r="E146" s="35">
        <f t="shared" si="2"/>
        <v>43051</v>
      </c>
    </row>
    <row r="147" spans="1:5">
      <c r="A147" s="1">
        <v>39409</v>
      </c>
      <c r="B147" s="10">
        <v>27</v>
      </c>
      <c r="C147" s="35">
        <v>64565</v>
      </c>
      <c r="D147" s="35">
        <v>21060</v>
      </c>
      <c r="E147" s="35">
        <f t="shared" si="2"/>
        <v>85625</v>
      </c>
    </row>
    <row r="148" spans="1:5">
      <c r="A148" s="1">
        <v>39410</v>
      </c>
      <c r="B148" s="10">
        <v>27</v>
      </c>
      <c r="C148" s="35">
        <v>63143</v>
      </c>
      <c r="D148" s="35">
        <v>20294</v>
      </c>
      <c r="E148" s="35">
        <f t="shared" si="2"/>
        <v>83437</v>
      </c>
    </row>
    <row r="149" spans="1:5">
      <c r="A149" s="1">
        <v>39411</v>
      </c>
      <c r="B149" s="10">
        <v>19</v>
      </c>
      <c r="C149" s="35">
        <v>55083</v>
      </c>
      <c r="D149" s="35">
        <v>18075</v>
      </c>
      <c r="E149" s="35">
        <f t="shared" si="2"/>
        <v>73158</v>
      </c>
    </row>
    <row r="150" spans="1:5">
      <c r="A150" s="1">
        <v>39412</v>
      </c>
      <c r="B150" s="10">
        <v>5</v>
      </c>
      <c r="C150" s="35">
        <v>34685</v>
      </c>
      <c r="D150" s="35">
        <v>12703</v>
      </c>
      <c r="E150" s="35">
        <f t="shared" si="2"/>
        <v>47388</v>
      </c>
    </row>
    <row r="151" spans="1:5">
      <c r="A151" s="1">
        <v>39413</v>
      </c>
      <c r="B151" s="10">
        <v>13</v>
      </c>
      <c r="C151" s="35">
        <v>48948</v>
      </c>
      <c r="D151" s="35">
        <v>17044</v>
      </c>
      <c r="E151" s="35">
        <f t="shared" si="2"/>
        <v>65992</v>
      </c>
    </row>
    <row r="152" spans="1:5">
      <c r="A152" s="1">
        <v>39414</v>
      </c>
      <c r="B152" s="10">
        <v>24</v>
      </c>
      <c r="C152" s="35">
        <v>63119</v>
      </c>
      <c r="D152" s="35">
        <v>20382</v>
      </c>
      <c r="E152" s="35">
        <f t="shared" si="2"/>
        <v>83501</v>
      </c>
    </row>
    <row r="153" spans="1:5">
      <c r="A153" s="1">
        <v>39415</v>
      </c>
      <c r="B153" s="10">
        <v>18</v>
      </c>
      <c r="C153" s="35">
        <v>59340</v>
      </c>
      <c r="D153" s="35">
        <v>18677</v>
      </c>
      <c r="E153" s="35">
        <f t="shared" si="2"/>
        <v>78017</v>
      </c>
    </row>
    <row r="154" spans="1:5">
      <c r="A154" s="1">
        <v>39416</v>
      </c>
      <c r="B154" s="10">
        <v>24</v>
      </c>
      <c r="C154" s="35">
        <v>65614</v>
      </c>
      <c r="D154" s="35">
        <v>21021</v>
      </c>
      <c r="E154" s="35">
        <f t="shared" si="2"/>
        <v>86635</v>
      </c>
    </row>
    <row r="155" spans="1:5">
      <c r="A155" s="1">
        <v>39417</v>
      </c>
      <c r="B155" s="10">
        <v>24</v>
      </c>
      <c r="C155" s="35">
        <v>66245</v>
      </c>
      <c r="D155" s="35">
        <v>21017</v>
      </c>
      <c r="E155" s="35">
        <f t="shared" si="2"/>
        <v>87262</v>
      </c>
    </row>
    <row r="156" spans="1:5">
      <c r="A156" s="1">
        <v>39418</v>
      </c>
      <c r="B156" s="10">
        <v>17</v>
      </c>
      <c r="C156" s="35">
        <v>52221</v>
      </c>
      <c r="D156" s="35">
        <v>17194</v>
      </c>
      <c r="E156" s="35">
        <f t="shared" si="2"/>
        <v>69415</v>
      </c>
    </row>
    <row r="157" spans="1:5">
      <c r="A157" s="1">
        <v>39419</v>
      </c>
      <c r="B157" s="10">
        <v>21</v>
      </c>
      <c r="C157" s="35">
        <v>69725</v>
      </c>
      <c r="D157" s="35">
        <v>22208</v>
      </c>
      <c r="E157" s="35">
        <f t="shared" si="2"/>
        <v>91933</v>
      </c>
    </row>
    <row r="158" spans="1:5">
      <c r="A158" s="1">
        <v>39420</v>
      </c>
      <c r="B158" s="10">
        <v>29</v>
      </c>
      <c r="C158" s="35">
        <v>81966</v>
      </c>
      <c r="D158" s="35">
        <v>25361</v>
      </c>
      <c r="E158" s="35">
        <f t="shared" si="2"/>
        <v>107327</v>
      </c>
    </row>
    <row r="159" spans="1:5">
      <c r="A159" s="1">
        <v>39421</v>
      </c>
      <c r="B159" s="10">
        <v>31</v>
      </c>
      <c r="C159" s="35">
        <v>90595</v>
      </c>
      <c r="D159" s="35">
        <v>28403</v>
      </c>
      <c r="E159" s="35">
        <f t="shared" si="2"/>
        <v>118998</v>
      </c>
    </row>
    <row r="160" spans="1:5">
      <c r="A160" s="1">
        <v>39422</v>
      </c>
      <c r="B160" s="10">
        <v>36</v>
      </c>
      <c r="C160" s="35">
        <v>95606</v>
      </c>
      <c r="D160" s="35">
        <v>30916</v>
      </c>
      <c r="E160" s="35">
        <f t="shared" si="2"/>
        <v>126522</v>
      </c>
    </row>
    <row r="161" spans="1:5">
      <c r="A161" s="1">
        <v>39423</v>
      </c>
      <c r="B161" s="10">
        <v>25</v>
      </c>
      <c r="C161" s="35">
        <v>71995</v>
      </c>
      <c r="D161" s="35">
        <v>24791</v>
      </c>
      <c r="E161" s="35">
        <f t="shared" si="2"/>
        <v>96786</v>
      </c>
    </row>
    <row r="162" spans="1:5">
      <c r="A162" s="1">
        <v>39424</v>
      </c>
      <c r="B162" s="10">
        <v>18</v>
      </c>
      <c r="C162" s="35">
        <v>51582</v>
      </c>
      <c r="D162" s="35">
        <v>19997</v>
      </c>
      <c r="E162" s="35">
        <f t="shared" si="2"/>
        <v>71579</v>
      </c>
    </row>
    <row r="163" spans="1:5">
      <c r="A163" s="1">
        <v>39425</v>
      </c>
      <c r="B163" s="10">
        <v>9</v>
      </c>
      <c r="C163" s="35">
        <v>35555</v>
      </c>
      <c r="D163" s="35">
        <v>15916</v>
      </c>
      <c r="E163" s="35">
        <f t="shared" si="2"/>
        <v>51471</v>
      </c>
    </row>
    <row r="164" spans="1:5">
      <c r="A164" s="1">
        <v>39426</v>
      </c>
      <c r="B164" s="10">
        <v>2</v>
      </c>
      <c r="C164" s="35">
        <v>28667</v>
      </c>
      <c r="D164" s="35">
        <v>14031</v>
      </c>
      <c r="E164" s="35">
        <f t="shared" si="2"/>
        <v>42698</v>
      </c>
    </row>
    <row r="165" spans="1:5">
      <c r="A165" s="1">
        <v>39427</v>
      </c>
      <c r="B165" s="10">
        <v>12</v>
      </c>
      <c r="C165" s="35">
        <v>36803</v>
      </c>
      <c r="D165" s="35">
        <v>16449</v>
      </c>
      <c r="E165" s="35">
        <f t="shared" si="2"/>
        <v>53252</v>
      </c>
    </row>
    <row r="166" spans="1:5">
      <c r="A166" s="1">
        <v>39428</v>
      </c>
      <c r="B166" s="10">
        <v>5</v>
      </c>
      <c r="C166" s="35">
        <v>32418</v>
      </c>
      <c r="D166" s="35">
        <v>15457</v>
      </c>
      <c r="E166" s="35">
        <f t="shared" si="2"/>
        <v>47875</v>
      </c>
    </row>
    <row r="167" spans="1:5">
      <c r="A167" s="1">
        <v>39429</v>
      </c>
      <c r="B167" s="10">
        <v>17</v>
      </c>
      <c r="C167" s="35">
        <v>52233</v>
      </c>
      <c r="D167" s="35">
        <v>20411</v>
      </c>
      <c r="E167" s="35">
        <f t="shared" si="2"/>
        <v>72644</v>
      </c>
    </row>
    <row r="168" spans="1:5">
      <c r="A168" s="1">
        <v>39430</v>
      </c>
      <c r="B168" s="10">
        <v>23</v>
      </c>
      <c r="C168" s="35">
        <v>61965</v>
      </c>
      <c r="D168" s="35">
        <v>23032</v>
      </c>
      <c r="E168" s="35">
        <f t="shared" si="2"/>
        <v>84997</v>
      </c>
    </row>
    <row r="169" spans="1:5">
      <c r="A169" s="1">
        <v>39431</v>
      </c>
      <c r="B169" s="10">
        <v>27</v>
      </c>
      <c r="C169" s="35">
        <v>74314</v>
      </c>
      <c r="D169" s="35">
        <v>25788</v>
      </c>
      <c r="E169" s="35">
        <f t="shared" si="2"/>
        <v>100102</v>
      </c>
    </row>
    <row r="170" spans="1:5">
      <c r="A170" s="1">
        <v>39432</v>
      </c>
      <c r="B170" s="10">
        <v>26</v>
      </c>
      <c r="C170" s="35">
        <v>79041</v>
      </c>
      <c r="D170" s="35">
        <v>27017</v>
      </c>
      <c r="E170" s="35">
        <f t="shared" si="2"/>
        <v>106058</v>
      </c>
    </row>
    <row r="171" spans="1:5">
      <c r="A171" s="1">
        <v>39433</v>
      </c>
      <c r="B171" s="10">
        <v>32</v>
      </c>
      <c r="C171" s="35">
        <v>88979</v>
      </c>
      <c r="D171" s="35">
        <v>30005</v>
      </c>
      <c r="E171" s="35">
        <f t="shared" si="2"/>
        <v>118984</v>
      </c>
    </row>
    <row r="172" spans="1:5">
      <c r="A172" s="1">
        <v>39434</v>
      </c>
      <c r="B172" s="10">
        <v>30</v>
      </c>
      <c r="C172" s="35">
        <v>80809</v>
      </c>
      <c r="D172" s="35">
        <v>27231</v>
      </c>
      <c r="E172" s="35">
        <f t="shared" si="2"/>
        <v>108040</v>
      </c>
    </row>
    <row r="173" spans="1:5">
      <c r="A173" s="1">
        <v>39435</v>
      </c>
      <c r="B173" s="10">
        <v>27</v>
      </c>
      <c r="C173" s="35">
        <v>78305</v>
      </c>
      <c r="D173" s="35">
        <v>26585</v>
      </c>
      <c r="E173" s="35">
        <f t="shared" si="2"/>
        <v>104890</v>
      </c>
    </row>
    <row r="174" spans="1:5">
      <c r="A174" s="1">
        <v>39436</v>
      </c>
      <c r="B174" s="10">
        <v>26</v>
      </c>
      <c r="C174" s="35">
        <v>72923</v>
      </c>
      <c r="D174" s="35">
        <v>25394</v>
      </c>
      <c r="E174" s="35">
        <f t="shared" si="2"/>
        <v>98317</v>
      </c>
    </row>
    <row r="175" spans="1:5">
      <c r="A175" s="1">
        <v>39437</v>
      </c>
      <c r="B175" s="10">
        <v>23</v>
      </c>
      <c r="C175" s="35">
        <v>66790</v>
      </c>
      <c r="D175" s="35">
        <v>23534</v>
      </c>
      <c r="E175" s="35">
        <f t="shared" si="2"/>
        <v>90324</v>
      </c>
    </row>
    <row r="176" spans="1:5">
      <c r="A176" s="1">
        <v>39438</v>
      </c>
      <c r="B176" s="10">
        <v>19</v>
      </c>
      <c r="C176" s="35">
        <v>56008</v>
      </c>
      <c r="D176" s="35">
        <v>21085</v>
      </c>
      <c r="E176" s="35">
        <f t="shared" si="2"/>
        <v>77093</v>
      </c>
    </row>
    <row r="177" spans="1:5">
      <c r="A177" s="1">
        <v>39439</v>
      </c>
      <c r="B177" s="10">
        <v>11</v>
      </c>
      <c r="C177" s="35">
        <v>43868</v>
      </c>
      <c r="D177" s="35">
        <v>18980</v>
      </c>
      <c r="E177" s="35">
        <f t="shared" si="2"/>
        <v>62848</v>
      </c>
    </row>
    <row r="178" spans="1:5">
      <c r="A178" s="1">
        <v>39440</v>
      </c>
      <c r="B178" s="10">
        <v>21</v>
      </c>
      <c r="C178" s="35">
        <v>54092</v>
      </c>
      <c r="D178" s="35">
        <v>20925</v>
      </c>
      <c r="E178" s="35">
        <f t="shared" si="2"/>
        <v>75017</v>
      </c>
    </row>
    <row r="179" spans="1:5">
      <c r="A179" s="1">
        <v>39441</v>
      </c>
      <c r="B179" s="10">
        <v>23</v>
      </c>
      <c r="C179" s="35">
        <v>58016</v>
      </c>
      <c r="D179" s="35">
        <v>22113</v>
      </c>
      <c r="E179" s="35">
        <f t="shared" si="2"/>
        <v>80129</v>
      </c>
    </row>
    <row r="180" spans="1:5">
      <c r="A180" s="1">
        <v>39442</v>
      </c>
      <c r="B180" s="10">
        <v>27</v>
      </c>
      <c r="C180" s="35">
        <v>75375</v>
      </c>
      <c r="D180" s="35">
        <v>26322</v>
      </c>
      <c r="E180" s="35">
        <f t="shared" si="2"/>
        <v>101697</v>
      </c>
    </row>
    <row r="181" spans="1:5">
      <c r="A181" s="1">
        <v>39443</v>
      </c>
      <c r="B181" s="10">
        <v>20</v>
      </c>
      <c r="C181" s="35">
        <v>55235</v>
      </c>
      <c r="D181" s="35">
        <v>21499</v>
      </c>
      <c r="E181" s="35">
        <f t="shared" si="2"/>
        <v>76734</v>
      </c>
    </row>
    <row r="182" spans="1:5">
      <c r="A182" s="1">
        <v>39444</v>
      </c>
      <c r="B182" s="10">
        <v>14</v>
      </c>
      <c r="C182" s="35">
        <v>47094</v>
      </c>
      <c r="D182" s="35">
        <v>19047</v>
      </c>
      <c r="E182" s="35">
        <f t="shared" si="2"/>
        <v>66141</v>
      </c>
    </row>
    <row r="183" spans="1:5">
      <c r="A183" s="1">
        <v>39445</v>
      </c>
      <c r="B183" s="10">
        <v>15</v>
      </c>
      <c r="C183" s="35">
        <v>45339</v>
      </c>
      <c r="D183" s="35">
        <v>18735</v>
      </c>
      <c r="E183" s="35">
        <f t="shared" si="2"/>
        <v>64074</v>
      </c>
    </row>
    <row r="184" spans="1:5">
      <c r="A184" s="1">
        <v>39446</v>
      </c>
      <c r="B184" s="10">
        <v>23</v>
      </c>
      <c r="C184" s="35">
        <v>62913</v>
      </c>
      <c r="D184" s="35">
        <v>23650</v>
      </c>
      <c r="E184" s="35">
        <f t="shared" si="2"/>
        <v>86563</v>
      </c>
    </row>
    <row r="185" spans="1:5">
      <c r="A185" s="1">
        <v>39447</v>
      </c>
      <c r="B185" s="10">
        <v>22</v>
      </c>
      <c r="C185" s="35">
        <v>58110</v>
      </c>
      <c r="D185" s="35">
        <v>22000</v>
      </c>
      <c r="E185" s="35">
        <f t="shared" si="2"/>
        <v>80110</v>
      </c>
    </row>
    <row r="186" spans="1:5">
      <c r="A186" s="1">
        <v>39448</v>
      </c>
      <c r="B186" s="10">
        <v>24</v>
      </c>
      <c r="C186" s="35">
        <v>73415</v>
      </c>
      <c r="D186" s="35">
        <v>26129</v>
      </c>
      <c r="E186" s="35">
        <f t="shared" si="2"/>
        <v>99544</v>
      </c>
    </row>
    <row r="187" spans="1:5">
      <c r="A187" s="1">
        <v>39449</v>
      </c>
      <c r="B187" s="10">
        <v>35</v>
      </c>
      <c r="C187" s="35">
        <v>106859</v>
      </c>
      <c r="D187" s="35">
        <v>34617</v>
      </c>
      <c r="E187" s="35">
        <f t="shared" si="2"/>
        <v>141476</v>
      </c>
    </row>
    <row r="188" spans="1:5">
      <c r="A188" s="1">
        <v>39450</v>
      </c>
      <c r="B188" s="10">
        <v>40</v>
      </c>
      <c r="C188" s="35">
        <v>110653</v>
      </c>
      <c r="D188" s="35">
        <v>34711</v>
      </c>
      <c r="E188" s="35">
        <f t="shared" si="2"/>
        <v>145364</v>
      </c>
    </row>
    <row r="189" spans="1:5">
      <c r="A189" s="1">
        <v>39451</v>
      </c>
      <c r="B189" s="10">
        <v>33</v>
      </c>
      <c r="C189" s="35">
        <v>91130</v>
      </c>
      <c r="D189" s="35">
        <v>29444</v>
      </c>
      <c r="E189" s="35">
        <f t="shared" si="2"/>
        <v>120574</v>
      </c>
    </row>
    <row r="190" spans="1:5">
      <c r="A190" s="1">
        <v>39452</v>
      </c>
      <c r="B190" s="10">
        <v>23</v>
      </c>
      <c r="C190" s="35">
        <v>67373</v>
      </c>
      <c r="D190" s="35">
        <v>24585</v>
      </c>
      <c r="E190" s="35">
        <f t="shared" si="2"/>
        <v>91958</v>
      </c>
    </row>
    <row r="191" spans="1:5">
      <c r="A191" s="1">
        <v>39453</v>
      </c>
      <c r="B191" s="10">
        <v>12</v>
      </c>
      <c r="C191" s="35">
        <v>40052</v>
      </c>
      <c r="D191" s="35">
        <v>19403</v>
      </c>
      <c r="E191" s="35">
        <f t="shared" si="2"/>
        <v>59455</v>
      </c>
    </row>
    <row r="192" spans="1:5">
      <c r="A192" s="1">
        <v>39454</v>
      </c>
      <c r="B192" s="10">
        <v>7</v>
      </c>
      <c r="C192" s="35">
        <v>28196</v>
      </c>
      <c r="D192" s="35">
        <v>16169</v>
      </c>
      <c r="E192" s="35">
        <f t="shared" si="2"/>
        <v>44365</v>
      </c>
    </row>
    <row r="193" spans="1:5">
      <c r="A193" s="1">
        <v>39455</v>
      </c>
      <c r="B193" s="10">
        <v>3</v>
      </c>
      <c r="C193" s="35">
        <v>25247</v>
      </c>
      <c r="D193" s="35">
        <v>14990</v>
      </c>
      <c r="E193" s="35">
        <f t="shared" si="2"/>
        <v>40237</v>
      </c>
    </row>
    <row r="194" spans="1:5">
      <c r="A194" s="1">
        <v>39456</v>
      </c>
      <c r="B194" s="10">
        <v>9</v>
      </c>
      <c r="C194" s="35">
        <v>36551</v>
      </c>
      <c r="D194" s="35">
        <v>18306</v>
      </c>
      <c r="E194" s="35">
        <f t="shared" si="2"/>
        <v>54857</v>
      </c>
    </row>
    <row r="195" spans="1:5">
      <c r="A195" s="1">
        <v>39457</v>
      </c>
      <c r="B195" s="10">
        <v>17</v>
      </c>
      <c r="C195" s="35">
        <v>47691</v>
      </c>
      <c r="D195" s="35">
        <v>22666</v>
      </c>
      <c r="E195" s="35">
        <f t="shared" ref="E195:E258" si="3">SUM(C195:D195)</f>
        <v>70357</v>
      </c>
    </row>
    <row r="196" spans="1:5">
      <c r="A196" s="1">
        <v>39458</v>
      </c>
      <c r="B196" s="10">
        <v>6</v>
      </c>
      <c r="C196" s="35">
        <v>32114</v>
      </c>
      <c r="D196" s="35">
        <v>19110</v>
      </c>
      <c r="E196" s="35">
        <f t="shared" si="3"/>
        <v>51224</v>
      </c>
    </row>
    <row r="197" spans="1:5">
      <c r="A197" s="1">
        <v>39459</v>
      </c>
      <c r="B197" s="10">
        <v>21</v>
      </c>
      <c r="C197" s="35">
        <v>53246</v>
      </c>
      <c r="D197" s="35">
        <v>24174</v>
      </c>
      <c r="E197" s="35">
        <f t="shared" si="3"/>
        <v>77420</v>
      </c>
    </row>
    <row r="198" spans="1:5">
      <c r="A198" s="1">
        <v>39460</v>
      </c>
      <c r="B198" s="10">
        <v>25</v>
      </c>
      <c r="C198" s="35">
        <v>64666</v>
      </c>
      <c r="D198" s="35">
        <v>25551</v>
      </c>
      <c r="E198" s="35">
        <f t="shared" si="3"/>
        <v>90217</v>
      </c>
    </row>
    <row r="199" spans="1:5">
      <c r="A199" s="1">
        <v>39461</v>
      </c>
      <c r="B199" s="10">
        <v>27</v>
      </c>
      <c r="C199" s="35">
        <v>79282</v>
      </c>
      <c r="D199" s="35">
        <v>29243</v>
      </c>
      <c r="E199" s="35">
        <f t="shared" si="3"/>
        <v>108525</v>
      </c>
    </row>
    <row r="200" spans="1:5">
      <c r="A200" s="1">
        <v>39462</v>
      </c>
      <c r="B200" s="10">
        <v>32</v>
      </c>
      <c r="C200" s="35">
        <v>95296</v>
      </c>
      <c r="D200" s="35">
        <v>33980</v>
      </c>
      <c r="E200" s="35">
        <f t="shared" si="3"/>
        <v>129276</v>
      </c>
    </row>
    <row r="201" spans="1:5">
      <c r="A201" s="1">
        <v>39463</v>
      </c>
      <c r="B201" s="10">
        <v>29</v>
      </c>
      <c r="C201" s="35">
        <v>82379</v>
      </c>
      <c r="D201" s="35">
        <v>30552</v>
      </c>
      <c r="E201" s="35">
        <f t="shared" si="3"/>
        <v>112931</v>
      </c>
    </row>
    <row r="202" spans="1:5">
      <c r="A202" s="1">
        <v>39464</v>
      </c>
      <c r="B202" s="10">
        <v>30</v>
      </c>
      <c r="C202" s="35">
        <v>87847</v>
      </c>
      <c r="D202" s="35">
        <v>33176</v>
      </c>
      <c r="E202" s="35">
        <f t="shared" si="3"/>
        <v>121023</v>
      </c>
    </row>
    <row r="203" spans="1:5">
      <c r="A203" s="1">
        <v>39465</v>
      </c>
      <c r="B203" s="10">
        <v>22</v>
      </c>
      <c r="C203" s="35">
        <v>62221</v>
      </c>
      <c r="D203" s="35">
        <v>28792</v>
      </c>
      <c r="E203" s="35">
        <f t="shared" si="3"/>
        <v>91013</v>
      </c>
    </row>
    <row r="204" spans="1:5">
      <c r="A204" s="1">
        <v>39466</v>
      </c>
      <c r="B204" s="10">
        <v>30</v>
      </c>
      <c r="C204" s="35">
        <v>84178</v>
      </c>
      <c r="D204" s="35">
        <v>33360</v>
      </c>
      <c r="E204" s="35">
        <f t="shared" si="3"/>
        <v>117538</v>
      </c>
    </row>
    <row r="205" spans="1:5">
      <c r="A205" s="1">
        <v>39467</v>
      </c>
      <c r="B205" s="10">
        <v>43</v>
      </c>
      <c r="C205" s="35">
        <v>112606</v>
      </c>
      <c r="D205" s="35">
        <v>41016</v>
      </c>
      <c r="E205" s="35">
        <f t="shared" si="3"/>
        <v>153622</v>
      </c>
    </row>
    <row r="206" spans="1:5">
      <c r="A206" s="1">
        <v>39468</v>
      </c>
      <c r="B206" s="10">
        <v>40</v>
      </c>
      <c r="C206" s="35">
        <v>105639</v>
      </c>
      <c r="D206" s="35">
        <v>38908</v>
      </c>
      <c r="E206" s="35">
        <f t="shared" si="3"/>
        <v>144547</v>
      </c>
    </row>
    <row r="207" spans="1:5">
      <c r="A207" s="1">
        <v>39469</v>
      </c>
      <c r="B207" s="10">
        <v>27</v>
      </c>
      <c r="C207" s="35">
        <v>80920</v>
      </c>
      <c r="D207" s="35">
        <v>32959</v>
      </c>
      <c r="E207" s="35">
        <f t="shared" si="3"/>
        <v>113879</v>
      </c>
    </row>
    <row r="208" spans="1:5">
      <c r="A208" s="1">
        <v>39470</v>
      </c>
      <c r="B208" s="10">
        <v>27</v>
      </c>
      <c r="C208" s="35">
        <v>72943</v>
      </c>
      <c r="D208" s="35">
        <v>31583</v>
      </c>
      <c r="E208" s="35">
        <f t="shared" si="3"/>
        <v>104526</v>
      </c>
    </row>
    <row r="209" spans="1:5">
      <c r="A209" s="1">
        <v>39471</v>
      </c>
      <c r="B209" s="10">
        <v>33</v>
      </c>
      <c r="C209" s="35">
        <v>98199</v>
      </c>
      <c r="D209" s="35">
        <v>37127</v>
      </c>
      <c r="E209" s="35">
        <f t="shared" si="3"/>
        <v>135326</v>
      </c>
    </row>
    <row r="210" spans="1:5">
      <c r="A210" s="1">
        <v>39472</v>
      </c>
      <c r="B210" s="10">
        <v>37</v>
      </c>
      <c r="C210" s="35">
        <v>96159</v>
      </c>
      <c r="D210" s="35">
        <v>36241</v>
      </c>
      <c r="E210" s="35">
        <f t="shared" si="3"/>
        <v>132400</v>
      </c>
    </row>
    <row r="211" spans="1:5">
      <c r="A211" s="1">
        <v>39473</v>
      </c>
      <c r="B211" s="10">
        <v>28</v>
      </c>
      <c r="C211" s="35">
        <v>76733</v>
      </c>
      <c r="D211" s="35">
        <v>32078</v>
      </c>
      <c r="E211" s="35">
        <f t="shared" si="3"/>
        <v>108811</v>
      </c>
    </row>
    <row r="212" spans="1:5">
      <c r="A212" s="1">
        <v>39474</v>
      </c>
      <c r="B212" s="10">
        <v>27</v>
      </c>
      <c r="C212" s="35">
        <v>75960</v>
      </c>
      <c r="D212" s="35">
        <v>31824</v>
      </c>
      <c r="E212" s="35">
        <f t="shared" si="3"/>
        <v>107784</v>
      </c>
    </row>
    <row r="213" spans="1:5">
      <c r="A213" s="1">
        <v>39475</v>
      </c>
      <c r="B213" s="10">
        <v>26</v>
      </c>
      <c r="C213" s="35">
        <v>68498</v>
      </c>
      <c r="D213" s="35">
        <v>30293</v>
      </c>
      <c r="E213" s="35">
        <f t="shared" si="3"/>
        <v>98791</v>
      </c>
    </row>
    <row r="214" spans="1:5">
      <c r="A214" s="1">
        <v>39476</v>
      </c>
      <c r="B214" s="10">
        <v>12</v>
      </c>
      <c r="C214" s="35">
        <v>48447</v>
      </c>
      <c r="D214" s="35">
        <v>24290</v>
      </c>
      <c r="E214" s="35">
        <f t="shared" si="3"/>
        <v>72737</v>
      </c>
    </row>
    <row r="215" spans="1:5">
      <c r="A215" s="1">
        <v>39477</v>
      </c>
      <c r="B215" s="10">
        <v>23</v>
      </c>
      <c r="C215" s="35">
        <v>71453</v>
      </c>
      <c r="D215" s="35">
        <v>29283</v>
      </c>
      <c r="E215" s="35">
        <f t="shared" si="3"/>
        <v>100736</v>
      </c>
    </row>
    <row r="216" spans="1:5">
      <c r="A216" s="1">
        <v>39478</v>
      </c>
      <c r="B216" s="10">
        <v>26</v>
      </c>
      <c r="C216" s="35">
        <v>78089</v>
      </c>
      <c r="D216" s="35">
        <v>29181</v>
      </c>
      <c r="E216" s="35">
        <f t="shared" si="3"/>
        <v>107270</v>
      </c>
    </row>
    <row r="217" spans="1:5">
      <c r="A217" s="1">
        <v>39479</v>
      </c>
      <c r="B217" s="10">
        <v>24</v>
      </c>
      <c r="C217" s="35">
        <v>76632</v>
      </c>
      <c r="D217" s="35">
        <v>29510</v>
      </c>
      <c r="E217" s="35">
        <f t="shared" si="3"/>
        <v>106142</v>
      </c>
    </row>
    <row r="218" spans="1:5">
      <c r="A218" s="1">
        <v>39480</v>
      </c>
      <c r="B218" s="10">
        <v>23</v>
      </c>
      <c r="C218" s="35">
        <v>57197</v>
      </c>
      <c r="D218" s="35">
        <v>25637</v>
      </c>
      <c r="E218" s="35">
        <f t="shared" si="3"/>
        <v>82834</v>
      </c>
    </row>
    <row r="219" spans="1:5">
      <c r="A219" s="1">
        <v>39481</v>
      </c>
      <c r="B219" s="10">
        <v>15</v>
      </c>
      <c r="C219" s="35">
        <v>45864</v>
      </c>
      <c r="D219" s="35">
        <v>22931</v>
      </c>
      <c r="E219" s="35">
        <f t="shared" si="3"/>
        <v>68795</v>
      </c>
    </row>
    <row r="220" spans="1:5">
      <c r="A220" s="1">
        <v>39482</v>
      </c>
      <c r="B220" s="10">
        <v>9</v>
      </c>
      <c r="C220" s="35">
        <v>31373</v>
      </c>
      <c r="D220" s="35">
        <v>19845</v>
      </c>
      <c r="E220" s="35">
        <f t="shared" si="3"/>
        <v>51218</v>
      </c>
    </row>
    <row r="221" spans="1:5">
      <c r="A221" s="1">
        <v>39483</v>
      </c>
      <c r="B221" s="10">
        <v>0</v>
      </c>
      <c r="C221" s="35">
        <v>22743</v>
      </c>
      <c r="D221" s="35">
        <v>16411</v>
      </c>
      <c r="E221" s="35">
        <f t="shared" si="3"/>
        <v>39154</v>
      </c>
    </row>
    <row r="222" spans="1:5">
      <c r="A222" s="1">
        <v>39484</v>
      </c>
      <c r="B222" s="10">
        <v>0</v>
      </c>
      <c r="C222" s="35">
        <v>22987</v>
      </c>
      <c r="D222" s="35">
        <v>16740</v>
      </c>
      <c r="E222" s="35">
        <f t="shared" si="3"/>
        <v>39727</v>
      </c>
    </row>
    <row r="223" spans="1:5">
      <c r="A223" s="1">
        <v>39485</v>
      </c>
      <c r="B223" s="10">
        <v>16</v>
      </c>
      <c r="C223" s="35">
        <v>43934</v>
      </c>
      <c r="D223" s="35">
        <v>23216</v>
      </c>
      <c r="E223" s="35">
        <f t="shared" si="3"/>
        <v>67150</v>
      </c>
    </row>
    <row r="224" spans="1:5">
      <c r="A224" s="1">
        <v>39486</v>
      </c>
      <c r="B224" s="10">
        <v>22</v>
      </c>
      <c r="C224" s="35">
        <v>53514</v>
      </c>
      <c r="D224" s="35">
        <v>24836</v>
      </c>
      <c r="E224" s="35">
        <f t="shared" si="3"/>
        <v>78350</v>
      </c>
    </row>
    <row r="225" spans="1:5">
      <c r="A225" s="1">
        <v>39487</v>
      </c>
      <c r="B225" s="10">
        <v>13</v>
      </c>
      <c r="C225" s="35">
        <v>39716</v>
      </c>
      <c r="D225" s="35">
        <v>22753</v>
      </c>
      <c r="E225" s="35">
        <f t="shared" si="3"/>
        <v>62469</v>
      </c>
    </row>
    <row r="226" spans="1:5">
      <c r="A226" s="1">
        <v>39488</v>
      </c>
      <c r="B226" s="10">
        <v>23</v>
      </c>
      <c r="C226" s="35">
        <v>72685</v>
      </c>
      <c r="D226" s="35">
        <v>29663</v>
      </c>
      <c r="E226" s="35">
        <f t="shared" si="3"/>
        <v>102348</v>
      </c>
    </row>
    <row r="227" spans="1:5">
      <c r="A227" s="1">
        <v>39489</v>
      </c>
      <c r="B227" s="10">
        <v>36</v>
      </c>
      <c r="C227" s="35">
        <v>93155</v>
      </c>
      <c r="D227" s="35">
        <v>33683</v>
      </c>
      <c r="E227" s="35">
        <f t="shared" si="3"/>
        <v>126838</v>
      </c>
    </row>
    <row r="228" spans="1:5">
      <c r="A228" s="1">
        <v>39490</v>
      </c>
      <c r="B228" s="10">
        <v>31</v>
      </c>
      <c r="C228" s="35">
        <v>89272</v>
      </c>
      <c r="D228" s="35">
        <v>33823</v>
      </c>
      <c r="E228" s="35">
        <f t="shared" si="3"/>
        <v>123095</v>
      </c>
    </row>
    <row r="229" spans="1:5">
      <c r="A229" s="1">
        <v>39491</v>
      </c>
      <c r="B229" s="10">
        <v>29</v>
      </c>
      <c r="C229" s="35">
        <v>85810</v>
      </c>
      <c r="D229" s="35">
        <v>33365</v>
      </c>
      <c r="E229" s="35">
        <f t="shared" si="3"/>
        <v>119175</v>
      </c>
    </row>
    <row r="230" spans="1:5">
      <c r="A230" s="1">
        <v>39492</v>
      </c>
      <c r="B230" s="10">
        <v>28</v>
      </c>
      <c r="C230" s="35">
        <v>71602</v>
      </c>
      <c r="D230" s="35">
        <v>29790</v>
      </c>
      <c r="E230" s="35">
        <f t="shared" si="3"/>
        <v>101392</v>
      </c>
    </row>
    <row r="231" spans="1:5">
      <c r="A231" s="1">
        <v>39493</v>
      </c>
      <c r="B231" s="10">
        <v>15</v>
      </c>
      <c r="C231" s="35">
        <v>44534</v>
      </c>
      <c r="D231" s="35">
        <v>24404</v>
      </c>
      <c r="E231" s="35">
        <f t="shared" si="3"/>
        <v>68938</v>
      </c>
    </row>
    <row r="232" spans="1:5">
      <c r="A232" s="1">
        <v>39494</v>
      </c>
      <c r="B232" s="10">
        <v>25</v>
      </c>
      <c r="C232" s="35">
        <v>57348</v>
      </c>
      <c r="D232" s="35">
        <v>26520</v>
      </c>
      <c r="E232" s="35">
        <f t="shared" si="3"/>
        <v>83868</v>
      </c>
    </row>
    <row r="233" spans="1:5">
      <c r="A233" s="1">
        <v>39495</v>
      </c>
      <c r="B233" s="10">
        <v>10</v>
      </c>
      <c r="C233" s="35">
        <v>35141</v>
      </c>
      <c r="D233" s="35">
        <v>21154</v>
      </c>
      <c r="E233" s="35">
        <f t="shared" si="3"/>
        <v>56295</v>
      </c>
    </row>
    <row r="234" spans="1:5">
      <c r="A234" s="1">
        <v>39496</v>
      </c>
      <c r="B234" s="10">
        <v>8</v>
      </c>
      <c r="C234" s="35">
        <v>40242</v>
      </c>
      <c r="D234" s="35">
        <v>22143</v>
      </c>
      <c r="E234" s="35">
        <f t="shared" si="3"/>
        <v>62385</v>
      </c>
    </row>
    <row r="235" spans="1:5">
      <c r="A235" s="1">
        <v>39497</v>
      </c>
      <c r="B235" s="10">
        <v>25</v>
      </c>
      <c r="C235" s="35">
        <v>71966</v>
      </c>
      <c r="D235" s="35">
        <v>28866</v>
      </c>
      <c r="E235" s="35">
        <f t="shared" si="3"/>
        <v>100832</v>
      </c>
    </row>
    <row r="236" spans="1:5">
      <c r="A236" s="1">
        <v>39498</v>
      </c>
      <c r="B236" s="10">
        <v>30</v>
      </c>
      <c r="C236" s="35">
        <v>87801</v>
      </c>
      <c r="D236" s="35">
        <v>32537</v>
      </c>
      <c r="E236" s="35">
        <f t="shared" si="3"/>
        <v>120338</v>
      </c>
    </row>
    <row r="237" spans="1:5">
      <c r="A237" s="1">
        <v>39499</v>
      </c>
      <c r="B237" s="10">
        <v>35</v>
      </c>
      <c r="C237" s="35">
        <v>92649</v>
      </c>
      <c r="D237" s="35">
        <v>34180</v>
      </c>
      <c r="E237" s="35">
        <f t="shared" si="3"/>
        <v>126829</v>
      </c>
    </row>
    <row r="238" spans="1:5">
      <c r="A238" s="1">
        <v>39500</v>
      </c>
      <c r="B238" s="10">
        <v>30</v>
      </c>
      <c r="C238" s="35">
        <v>80518</v>
      </c>
      <c r="D238" s="35">
        <v>31590</v>
      </c>
      <c r="E238" s="35">
        <f t="shared" si="3"/>
        <v>112108</v>
      </c>
    </row>
    <row r="239" spans="1:5">
      <c r="A239" s="1">
        <v>39501</v>
      </c>
      <c r="B239" s="10">
        <v>27</v>
      </c>
      <c r="C239" s="35">
        <v>74032</v>
      </c>
      <c r="D239" s="35">
        <v>30317</v>
      </c>
      <c r="E239" s="35">
        <f t="shared" si="3"/>
        <v>104349</v>
      </c>
    </row>
    <row r="240" spans="1:5">
      <c r="A240" s="1">
        <v>39502</v>
      </c>
      <c r="B240" s="10">
        <v>26</v>
      </c>
      <c r="C240" s="35">
        <v>68430</v>
      </c>
      <c r="D240" s="35">
        <v>28497</v>
      </c>
      <c r="E240" s="35">
        <f t="shared" si="3"/>
        <v>96927</v>
      </c>
    </row>
    <row r="241" spans="1:5">
      <c r="A241" s="1">
        <v>39503</v>
      </c>
      <c r="B241" s="10">
        <v>22</v>
      </c>
      <c r="C241" s="35">
        <v>59084</v>
      </c>
      <c r="D241" s="35">
        <v>26162</v>
      </c>
      <c r="E241" s="35">
        <f t="shared" si="3"/>
        <v>85246</v>
      </c>
    </row>
    <row r="242" spans="1:5">
      <c r="A242" s="1">
        <v>39504</v>
      </c>
      <c r="B242" s="10">
        <v>13</v>
      </c>
      <c r="C242" s="35">
        <v>52793</v>
      </c>
      <c r="D242" s="35">
        <v>23712</v>
      </c>
      <c r="E242" s="35">
        <f t="shared" si="3"/>
        <v>76505</v>
      </c>
    </row>
    <row r="243" spans="1:5">
      <c r="A243" s="1">
        <v>39505</v>
      </c>
      <c r="B243" s="10">
        <v>29</v>
      </c>
      <c r="C243" s="35">
        <v>89101</v>
      </c>
      <c r="D243" s="35">
        <v>31253</v>
      </c>
      <c r="E243" s="35">
        <f t="shared" si="3"/>
        <v>120354</v>
      </c>
    </row>
    <row r="244" spans="1:5">
      <c r="A244" s="1">
        <v>39506</v>
      </c>
      <c r="B244" s="10">
        <v>35</v>
      </c>
      <c r="C244" s="35">
        <v>93535</v>
      </c>
      <c r="D244" s="35">
        <v>32926</v>
      </c>
      <c r="E244" s="35">
        <f t="shared" si="3"/>
        <v>126461</v>
      </c>
    </row>
    <row r="245" spans="1:5">
      <c r="A245" s="1">
        <v>39507</v>
      </c>
      <c r="B245" s="10">
        <v>20</v>
      </c>
      <c r="C245" s="35">
        <v>61029</v>
      </c>
      <c r="D245" s="35">
        <v>23509</v>
      </c>
      <c r="E245" s="35">
        <f t="shared" si="3"/>
        <v>84538</v>
      </c>
    </row>
    <row r="246" spans="1:5">
      <c r="A246" s="1">
        <v>39508</v>
      </c>
      <c r="B246" s="10">
        <v>20</v>
      </c>
      <c r="C246" s="35">
        <v>57657</v>
      </c>
      <c r="D246" s="35">
        <v>23130</v>
      </c>
      <c r="E246" s="35">
        <f t="shared" si="3"/>
        <v>80787</v>
      </c>
    </row>
    <row r="247" spans="1:5">
      <c r="A247" s="1">
        <v>39509</v>
      </c>
      <c r="B247" s="10">
        <v>22</v>
      </c>
      <c r="C247" s="35">
        <v>55039</v>
      </c>
      <c r="D247" s="35">
        <v>21957</v>
      </c>
      <c r="E247" s="35">
        <f t="shared" si="3"/>
        <v>76996</v>
      </c>
    </row>
    <row r="248" spans="1:5">
      <c r="A248" s="1">
        <v>39510</v>
      </c>
      <c r="B248" s="10">
        <v>5</v>
      </c>
      <c r="C248" s="35">
        <v>33190</v>
      </c>
      <c r="D248" s="35">
        <v>12511</v>
      </c>
      <c r="E248" s="35">
        <f t="shared" si="3"/>
        <v>45701</v>
      </c>
    </row>
    <row r="249" spans="1:5">
      <c r="A249" s="1">
        <v>39511</v>
      </c>
      <c r="B249" s="10">
        <v>2</v>
      </c>
      <c r="C249" s="35">
        <v>35879</v>
      </c>
      <c r="D249" s="35">
        <v>7324</v>
      </c>
      <c r="E249" s="35">
        <f t="shared" si="3"/>
        <v>43203</v>
      </c>
    </row>
    <row r="250" spans="1:5">
      <c r="A250" s="1">
        <v>39512</v>
      </c>
      <c r="B250" s="10">
        <v>14</v>
      </c>
      <c r="C250" s="35">
        <v>47953</v>
      </c>
      <c r="D250" s="35">
        <v>15104</v>
      </c>
      <c r="E250" s="35">
        <f t="shared" si="3"/>
        <v>63057</v>
      </c>
    </row>
    <row r="251" spans="1:5">
      <c r="A251" s="1">
        <v>39513</v>
      </c>
      <c r="B251" s="10">
        <v>17</v>
      </c>
      <c r="C251" s="35">
        <v>50002</v>
      </c>
      <c r="D251" s="35">
        <v>15804</v>
      </c>
      <c r="E251" s="35">
        <f t="shared" si="3"/>
        <v>65806</v>
      </c>
    </row>
    <row r="252" spans="1:5">
      <c r="A252" s="1">
        <v>39514</v>
      </c>
      <c r="B252" s="10">
        <v>15</v>
      </c>
      <c r="C252" s="35">
        <v>50634</v>
      </c>
      <c r="D252" s="35">
        <v>16298</v>
      </c>
      <c r="E252" s="35">
        <f t="shared" si="3"/>
        <v>66932</v>
      </c>
    </row>
    <row r="253" spans="1:5">
      <c r="A253" s="1">
        <v>39515</v>
      </c>
      <c r="B253" s="10">
        <v>15</v>
      </c>
      <c r="C253" s="35">
        <v>58590</v>
      </c>
      <c r="D253" s="35">
        <v>19953</v>
      </c>
      <c r="E253" s="35">
        <f t="shared" si="3"/>
        <v>78543</v>
      </c>
    </row>
    <row r="254" spans="1:5">
      <c r="A254" s="1">
        <v>39516</v>
      </c>
      <c r="B254" s="10">
        <v>27</v>
      </c>
      <c r="C254" s="35">
        <v>80373</v>
      </c>
      <c r="D254" s="35">
        <v>23297</v>
      </c>
      <c r="E254" s="35">
        <f t="shared" si="3"/>
        <v>103670</v>
      </c>
    </row>
    <row r="255" spans="1:5">
      <c r="A255" s="1">
        <v>39517</v>
      </c>
      <c r="B255" s="10">
        <v>20</v>
      </c>
      <c r="C255" s="35">
        <v>55045</v>
      </c>
      <c r="D255" s="35">
        <v>18463</v>
      </c>
      <c r="E255" s="35">
        <f t="shared" si="3"/>
        <v>73508</v>
      </c>
    </row>
    <row r="256" spans="1:5">
      <c r="A256" s="1">
        <v>39518</v>
      </c>
      <c r="B256" s="10">
        <v>17</v>
      </c>
      <c r="C256" s="35">
        <v>50001</v>
      </c>
      <c r="D256" s="35">
        <v>17066</v>
      </c>
      <c r="E256" s="35">
        <f t="shared" si="3"/>
        <v>67067</v>
      </c>
    </row>
    <row r="257" spans="1:5">
      <c r="A257" s="1">
        <v>39519</v>
      </c>
      <c r="B257" s="10">
        <v>15</v>
      </c>
      <c r="C257" s="35">
        <v>49996</v>
      </c>
      <c r="D257" s="35">
        <v>16170</v>
      </c>
      <c r="E257" s="35">
        <f t="shared" si="3"/>
        <v>66166</v>
      </c>
    </row>
    <row r="258" spans="1:5">
      <c r="A258" s="1">
        <v>39520</v>
      </c>
      <c r="B258" s="10">
        <v>8</v>
      </c>
      <c r="C258" s="35">
        <v>36308</v>
      </c>
      <c r="D258" s="35">
        <v>11083</v>
      </c>
      <c r="E258" s="35">
        <f t="shared" si="3"/>
        <v>47391</v>
      </c>
    </row>
    <row r="259" spans="1:5">
      <c r="A259" s="1">
        <v>39521</v>
      </c>
      <c r="B259" s="10">
        <v>3</v>
      </c>
      <c r="C259" s="35">
        <v>30199</v>
      </c>
      <c r="D259" s="35">
        <v>7189</v>
      </c>
      <c r="E259" s="35">
        <f t="shared" ref="E259:E322" si="4">SUM(C259:D259)</f>
        <v>37388</v>
      </c>
    </row>
    <row r="260" spans="1:5">
      <c r="A260" s="1">
        <v>39522</v>
      </c>
      <c r="B260" s="10">
        <v>11</v>
      </c>
      <c r="C260" s="35">
        <v>34365</v>
      </c>
      <c r="D260" s="35">
        <v>9623</v>
      </c>
      <c r="E260" s="35">
        <f t="shared" si="4"/>
        <v>43988</v>
      </c>
    </row>
    <row r="261" spans="1:5">
      <c r="A261" s="1">
        <v>39523</v>
      </c>
      <c r="B261" s="10">
        <v>18</v>
      </c>
      <c r="C261" s="35">
        <v>57265</v>
      </c>
      <c r="D261" s="35">
        <v>15488</v>
      </c>
      <c r="E261" s="35">
        <f t="shared" si="4"/>
        <v>72753</v>
      </c>
    </row>
    <row r="262" spans="1:5">
      <c r="A262" s="1">
        <v>39524</v>
      </c>
      <c r="B262" s="10">
        <v>21</v>
      </c>
      <c r="C262" s="35">
        <v>65384</v>
      </c>
      <c r="D262" s="35">
        <v>17030</v>
      </c>
      <c r="E262" s="35">
        <f t="shared" si="4"/>
        <v>82414</v>
      </c>
    </row>
    <row r="263" spans="1:5">
      <c r="A263" s="1">
        <v>39525</v>
      </c>
      <c r="B263" s="10">
        <v>14</v>
      </c>
      <c r="C263" s="35">
        <v>50408</v>
      </c>
      <c r="D263" s="35">
        <v>13436</v>
      </c>
      <c r="E263" s="35">
        <f t="shared" si="4"/>
        <v>63844</v>
      </c>
    </row>
    <row r="264" spans="1:5">
      <c r="A264" s="1">
        <v>39526</v>
      </c>
      <c r="B264" s="10">
        <v>0</v>
      </c>
      <c r="C264" s="35">
        <v>32830</v>
      </c>
      <c r="D264" s="35">
        <v>7573</v>
      </c>
      <c r="E264" s="35">
        <f t="shared" si="4"/>
        <v>40403</v>
      </c>
    </row>
    <row r="265" spans="1:5">
      <c r="A265" s="1">
        <v>39527</v>
      </c>
      <c r="B265" s="10">
        <v>15</v>
      </c>
      <c r="C265" s="35">
        <v>56051</v>
      </c>
      <c r="D265" s="35">
        <v>14907</v>
      </c>
      <c r="E265" s="35">
        <f t="shared" si="4"/>
        <v>70958</v>
      </c>
    </row>
    <row r="266" spans="1:5">
      <c r="A266" s="1">
        <v>39528</v>
      </c>
      <c r="B266" s="10">
        <v>14</v>
      </c>
      <c r="C266" s="35">
        <v>51576</v>
      </c>
      <c r="D266" s="35">
        <v>12315</v>
      </c>
      <c r="E266" s="35">
        <f t="shared" si="4"/>
        <v>63891</v>
      </c>
    </row>
    <row r="267" spans="1:5">
      <c r="A267" s="1">
        <v>39529</v>
      </c>
      <c r="B267" s="10">
        <v>16</v>
      </c>
      <c r="C267" s="35">
        <v>47430</v>
      </c>
      <c r="D267" s="35">
        <v>13330</v>
      </c>
      <c r="E267" s="35">
        <f t="shared" si="4"/>
        <v>60760</v>
      </c>
    </row>
    <row r="268" spans="1:5">
      <c r="A268" s="1">
        <v>39530</v>
      </c>
      <c r="B268" s="10">
        <v>22</v>
      </c>
      <c r="C268" s="35">
        <v>53584</v>
      </c>
      <c r="D268" s="35">
        <v>15886</v>
      </c>
      <c r="E268" s="35">
        <f t="shared" si="4"/>
        <v>69470</v>
      </c>
    </row>
    <row r="269" spans="1:5">
      <c r="A269" s="1">
        <v>39531</v>
      </c>
      <c r="B269" s="10">
        <v>22</v>
      </c>
      <c r="C269" s="35">
        <v>66321</v>
      </c>
      <c r="D269" s="35">
        <v>19520</v>
      </c>
      <c r="E269" s="35">
        <f t="shared" si="4"/>
        <v>85841</v>
      </c>
    </row>
    <row r="270" spans="1:5">
      <c r="A270" s="1">
        <v>39532</v>
      </c>
      <c r="B270" s="10">
        <v>17</v>
      </c>
      <c r="C270" s="35">
        <v>53821</v>
      </c>
      <c r="D270" s="35">
        <v>16786</v>
      </c>
      <c r="E270" s="35">
        <f t="shared" si="4"/>
        <v>70607</v>
      </c>
    </row>
    <row r="271" spans="1:5">
      <c r="A271" s="1">
        <v>39533</v>
      </c>
      <c r="B271" s="10">
        <v>4</v>
      </c>
      <c r="C271" s="35">
        <v>35102</v>
      </c>
      <c r="D271" s="35">
        <v>8495</v>
      </c>
      <c r="E271" s="35">
        <f t="shared" si="4"/>
        <v>43597</v>
      </c>
    </row>
    <row r="272" spans="1:5">
      <c r="A272" s="1">
        <v>39534</v>
      </c>
      <c r="B272" s="10">
        <v>1</v>
      </c>
      <c r="C272" s="35">
        <v>29781</v>
      </c>
      <c r="D272" s="35">
        <v>5993</v>
      </c>
      <c r="E272" s="35">
        <f t="shared" si="4"/>
        <v>35774</v>
      </c>
    </row>
    <row r="273" spans="1:5">
      <c r="A273" s="1">
        <v>39535</v>
      </c>
      <c r="B273" s="10">
        <v>2</v>
      </c>
      <c r="C273" s="35">
        <v>31267</v>
      </c>
      <c r="D273" s="35">
        <v>8551</v>
      </c>
      <c r="E273" s="35">
        <f t="shared" si="4"/>
        <v>39818</v>
      </c>
    </row>
    <row r="274" spans="1:5">
      <c r="A274" s="1">
        <v>39536</v>
      </c>
      <c r="B274" s="10">
        <v>21</v>
      </c>
      <c r="C274" s="35">
        <v>50993</v>
      </c>
      <c r="D274" s="35">
        <v>14544</v>
      </c>
      <c r="E274" s="35">
        <f t="shared" si="4"/>
        <v>65537</v>
      </c>
    </row>
    <row r="275" spans="1:5">
      <c r="A275" s="1">
        <v>39537</v>
      </c>
      <c r="B275" s="10">
        <v>22</v>
      </c>
      <c r="C275" s="35">
        <v>62463</v>
      </c>
      <c r="D275" s="35">
        <v>17890</v>
      </c>
      <c r="E275" s="35">
        <f t="shared" si="4"/>
        <v>80353</v>
      </c>
    </row>
    <row r="276" spans="1:5">
      <c r="A276" s="1">
        <v>39538</v>
      </c>
      <c r="B276" s="10">
        <v>8</v>
      </c>
      <c r="C276" s="35">
        <v>44627</v>
      </c>
      <c r="D276" s="35">
        <v>12327</v>
      </c>
      <c r="E276" s="35">
        <f t="shared" si="4"/>
        <v>56954</v>
      </c>
    </row>
    <row r="277" spans="1:5">
      <c r="A277" s="1">
        <v>39539</v>
      </c>
      <c r="B277" s="10">
        <v>0</v>
      </c>
      <c r="C277" s="35">
        <v>34210</v>
      </c>
      <c r="D277" s="35">
        <v>5076</v>
      </c>
      <c r="E277" s="35">
        <f t="shared" si="4"/>
        <v>39286</v>
      </c>
    </row>
    <row r="278" spans="1:5">
      <c r="A278" s="1">
        <v>39540</v>
      </c>
      <c r="B278" s="10">
        <v>15</v>
      </c>
      <c r="C278" s="35">
        <v>49015</v>
      </c>
      <c r="D278" s="35">
        <v>10278</v>
      </c>
      <c r="E278" s="35">
        <f t="shared" si="4"/>
        <v>59293</v>
      </c>
    </row>
    <row r="279" spans="1:5">
      <c r="A279" s="1">
        <v>39541</v>
      </c>
      <c r="B279" s="10">
        <v>20</v>
      </c>
      <c r="C279" s="35">
        <v>69555</v>
      </c>
      <c r="D279" s="35">
        <v>9538</v>
      </c>
      <c r="E279" s="35">
        <f t="shared" si="4"/>
        <v>79093</v>
      </c>
    </row>
    <row r="280" spans="1:5">
      <c r="A280" s="1">
        <v>39542</v>
      </c>
      <c r="B280" s="10">
        <v>3</v>
      </c>
      <c r="C280" s="35">
        <v>39433</v>
      </c>
      <c r="D280" s="35">
        <v>66</v>
      </c>
      <c r="E280" s="35">
        <f t="shared" si="4"/>
        <v>39499</v>
      </c>
    </row>
    <row r="281" spans="1:5">
      <c r="A281" s="1">
        <v>39543</v>
      </c>
      <c r="B281" s="10">
        <v>8</v>
      </c>
      <c r="C281" s="35">
        <v>44306</v>
      </c>
      <c r="D281" s="35">
        <v>0</v>
      </c>
      <c r="E281" s="35">
        <f t="shared" si="4"/>
        <v>44306</v>
      </c>
    </row>
    <row r="282" spans="1:5">
      <c r="A282" s="1">
        <v>39544</v>
      </c>
      <c r="B282" s="10">
        <v>17</v>
      </c>
      <c r="C282" s="35">
        <v>71093</v>
      </c>
      <c r="D282" s="35">
        <v>0</v>
      </c>
      <c r="E282" s="35">
        <f t="shared" si="4"/>
        <v>71093</v>
      </c>
    </row>
    <row r="283" spans="1:5">
      <c r="A283" s="1">
        <v>39545</v>
      </c>
      <c r="B283" s="10">
        <v>18</v>
      </c>
      <c r="C283" s="35">
        <v>74826</v>
      </c>
      <c r="D283" s="35">
        <v>0</v>
      </c>
      <c r="E283" s="35">
        <f t="shared" si="4"/>
        <v>74826</v>
      </c>
    </row>
    <row r="284" spans="1:5">
      <c r="A284" s="1">
        <v>39546</v>
      </c>
      <c r="B284" s="10">
        <v>15</v>
      </c>
      <c r="C284" s="35">
        <v>64585</v>
      </c>
      <c r="D284" s="35">
        <v>0</v>
      </c>
      <c r="E284" s="35">
        <f t="shared" si="4"/>
        <v>64585</v>
      </c>
    </row>
    <row r="285" spans="1:5">
      <c r="A285" s="1">
        <v>39547</v>
      </c>
      <c r="B285" s="10">
        <v>6</v>
      </c>
      <c r="C285" s="35">
        <v>41241</v>
      </c>
      <c r="D285" s="35">
        <v>0</v>
      </c>
      <c r="E285" s="35">
        <f t="shared" si="4"/>
        <v>41241</v>
      </c>
    </row>
    <row r="286" spans="1:5">
      <c r="A286" s="1">
        <v>39548</v>
      </c>
      <c r="B286" s="10">
        <v>0</v>
      </c>
      <c r="C286" s="35">
        <v>33781</v>
      </c>
      <c r="D286" s="35">
        <v>0</v>
      </c>
      <c r="E286" s="35">
        <f t="shared" si="4"/>
        <v>33781</v>
      </c>
    </row>
    <row r="287" spans="1:5">
      <c r="A287" s="1">
        <v>39549</v>
      </c>
      <c r="B287" s="10">
        <v>0</v>
      </c>
      <c r="C287" s="35">
        <v>30583</v>
      </c>
      <c r="D287" s="35">
        <v>0</v>
      </c>
      <c r="E287" s="35">
        <f t="shared" si="4"/>
        <v>30583</v>
      </c>
    </row>
    <row r="288" spans="1:5">
      <c r="A288" s="1">
        <v>39550</v>
      </c>
      <c r="B288" s="10">
        <v>0</v>
      </c>
      <c r="C288" s="35">
        <v>31250</v>
      </c>
      <c r="D288" s="35">
        <v>0</v>
      </c>
      <c r="E288" s="35">
        <f t="shared" si="4"/>
        <v>31250</v>
      </c>
    </row>
    <row r="289" spans="1:5">
      <c r="A289" s="1">
        <v>39551</v>
      </c>
      <c r="B289" s="10">
        <v>13</v>
      </c>
      <c r="C289" s="35">
        <v>51355</v>
      </c>
      <c r="D289" s="35">
        <v>0</v>
      </c>
      <c r="E289" s="35">
        <f t="shared" si="4"/>
        <v>51355</v>
      </c>
    </row>
    <row r="290" spans="1:5">
      <c r="A290" s="1">
        <v>39552</v>
      </c>
      <c r="B290" s="10">
        <v>17</v>
      </c>
      <c r="C290" s="35">
        <v>66438</v>
      </c>
      <c r="D290" s="35">
        <v>0</v>
      </c>
      <c r="E290" s="35">
        <f t="shared" si="4"/>
        <v>66438</v>
      </c>
    </row>
    <row r="291" spans="1:5">
      <c r="A291" s="1">
        <v>39553</v>
      </c>
      <c r="B291" s="10">
        <v>16</v>
      </c>
      <c r="C291" s="35">
        <v>65115</v>
      </c>
      <c r="D291" s="35">
        <v>0</v>
      </c>
      <c r="E291" s="35">
        <f t="shared" si="4"/>
        <v>65115</v>
      </c>
    </row>
    <row r="292" spans="1:5">
      <c r="A292" s="1">
        <v>39554</v>
      </c>
      <c r="B292" s="10">
        <v>11</v>
      </c>
      <c r="C292" s="35">
        <v>50652</v>
      </c>
      <c r="D292" s="35">
        <v>0</v>
      </c>
      <c r="E292" s="35">
        <f t="shared" si="4"/>
        <v>50652</v>
      </c>
    </row>
    <row r="293" spans="1:5">
      <c r="A293" s="1">
        <v>39555</v>
      </c>
      <c r="B293" s="10">
        <v>4</v>
      </c>
      <c r="C293" s="35">
        <v>39580</v>
      </c>
      <c r="D293" s="35">
        <v>0</v>
      </c>
      <c r="E293" s="35">
        <f t="shared" si="4"/>
        <v>39580</v>
      </c>
    </row>
    <row r="294" spans="1:5">
      <c r="A294" s="1">
        <v>39556</v>
      </c>
      <c r="B294" s="10">
        <v>0</v>
      </c>
      <c r="C294" s="35">
        <v>31689</v>
      </c>
      <c r="D294" s="35">
        <v>0</v>
      </c>
      <c r="E294" s="35">
        <f t="shared" si="4"/>
        <v>31689</v>
      </c>
    </row>
    <row r="295" spans="1:5">
      <c r="A295" s="1">
        <v>39557</v>
      </c>
      <c r="B295" s="10">
        <v>0</v>
      </c>
      <c r="C295" s="35">
        <v>28056</v>
      </c>
      <c r="D295" s="35">
        <v>0</v>
      </c>
      <c r="E295" s="35">
        <f t="shared" si="4"/>
        <v>28056</v>
      </c>
    </row>
    <row r="296" spans="1:5">
      <c r="A296" s="1">
        <v>39558</v>
      </c>
      <c r="B296" s="10">
        <v>7</v>
      </c>
      <c r="C296" s="35">
        <v>36378</v>
      </c>
      <c r="D296" s="35">
        <v>0</v>
      </c>
      <c r="E296" s="35">
        <f t="shared" si="4"/>
        <v>36378</v>
      </c>
    </row>
    <row r="297" spans="1:5">
      <c r="A297" s="1">
        <v>39559</v>
      </c>
      <c r="B297" s="10">
        <v>5</v>
      </c>
      <c r="C297" s="35">
        <v>41594</v>
      </c>
      <c r="D297" s="35">
        <v>0</v>
      </c>
      <c r="E297" s="35">
        <f t="shared" si="4"/>
        <v>41594</v>
      </c>
    </row>
    <row r="298" spans="1:5">
      <c r="A298" s="1">
        <v>39560</v>
      </c>
      <c r="B298" s="10">
        <v>2</v>
      </c>
      <c r="C298" s="35">
        <v>38054</v>
      </c>
      <c r="D298" s="35">
        <v>0</v>
      </c>
      <c r="E298" s="35">
        <f t="shared" si="4"/>
        <v>38054</v>
      </c>
    </row>
    <row r="299" spans="1:5">
      <c r="A299" s="1">
        <v>39561</v>
      </c>
      <c r="B299" s="10">
        <v>2</v>
      </c>
      <c r="C299" s="35">
        <v>33369</v>
      </c>
      <c r="D299" s="35">
        <v>0</v>
      </c>
      <c r="E299" s="35">
        <f t="shared" si="4"/>
        <v>33369</v>
      </c>
    </row>
    <row r="300" spans="1:5">
      <c r="A300" s="1">
        <v>39562</v>
      </c>
      <c r="B300" s="10">
        <v>0</v>
      </c>
      <c r="C300" s="35">
        <v>30423</v>
      </c>
      <c r="D300" s="35">
        <v>0</v>
      </c>
      <c r="E300" s="35">
        <f t="shared" si="4"/>
        <v>30423</v>
      </c>
    </row>
    <row r="301" spans="1:5">
      <c r="A301" s="1">
        <v>39563</v>
      </c>
      <c r="B301" s="10">
        <v>0</v>
      </c>
      <c r="C301" s="35">
        <v>27109</v>
      </c>
      <c r="D301" s="35">
        <v>0</v>
      </c>
      <c r="E301" s="35">
        <f t="shared" si="4"/>
        <v>27109</v>
      </c>
    </row>
    <row r="302" spans="1:5">
      <c r="A302" s="1">
        <v>39564</v>
      </c>
      <c r="B302" s="10">
        <v>0</v>
      </c>
      <c r="C302" s="35">
        <v>25003</v>
      </c>
      <c r="D302" s="35">
        <v>0</v>
      </c>
      <c r="E302" s="35">
        <f t="shared" si="4"/>
        <v>25003</v>
      </c>
    </row>
    <row r="303" spans="1:5">
      <c r="A303" s="1">
        <v>39565</v>
      </c>
      <c r="B303" s="10">
        <v>7</v>
      </c>
      <c r="C303" s="35">
        <v>31649</v>
      </c>
      <c r="D303" s="35">
        <v>0</v>
      </c>
      <c r="E303" s="35">
        <f t="shared" si="4"/>
        <v>31649</v>
      </c>
    </row>
    <row r="304" spans="1:5">
      <c r="A304" s="1">
        <v>39566</v>
      </c>
      <c r="B304" s="10">
        <v>6</v>
      </c>
      <c r="C304" s="35">
        <v>37210</v>
      </c>
      <c r="D304" s="35">
        <v>0</v>
      </c>
      <c r="E304" s="35">
        <f t="shared" si="4"/>
        <v>37210</v>
      </c>
    </row>
    <row r="305" spans="1:5">
      <c r="A305" s="1">
        <v>39567</v>
      </c>
      <c r="B305" s="10">
        <v>12</v>
      </c>
      <c r="C305" s="35">
        <v>47020</v>
      </c>
      <c r="D305" s="35">
        <v>0</v>
      </c>
      <c r="E305" s="35">
        <f t="shared" si="4"/>
        <v>47020</v>
      </c>
    </row>
    <row r="306" spans="1:5">
      <c r="A306" s="1">
        <v>39568</v>
      </c>
      <c r="B306" s="10">
        <v>11</v>
      </c>
      <c r="C306" s="35">
        <v>44436</v>
      </c>
      <c r="D306" s="35">
        <v>0</v>
      </c>
      <c r="E306" s="35">
        <f t="shared" si="4"/>
        <v>44436</v>
      </c>
    </row>
    <row r="307" spans="1:5">
      <c r="A307" s="1">
        <v>39569</v>
      </c>
      <c r="B307" s="10">
        <v>0</v>
      </c>
      <c r="C307" s="35">
        <v>31667</v>
      </c>
      <c r="D307" s="35">
        <v>0</v>
      </c>
      <c r="E307" s="35">
        <f t="shared" si="4"/>
        <v>31667</v>
      </c>
    </row>
    <row r="308" spans="1:5">
      <c r="A308" s="1">
        <v>39570</v>
      </c>
      <c r="B308" s="10">
        <v>0</v>
      </c>
      <c r="C308" s="35">
        <v>27319</v>
      </c>
      <c r="D308" s="35">
        <v>0</v>
      </c>
      <c r="E308" s="35">
        <f t="shared" si="4"/>
        <v>27319</v>
      </c>
    </row>
    <row r="309" spans="1:5">
      <c r="A309" s="1">
        <v>39571</v>
      </c>
      <c r="B309" s="10">
        <v>0</v>
      </c>
      <c r="C309" s="35">
        <v>24916</v>
      </c>
      <c r="D309" s="35">
        <v>0</v>
      </c>
      <c r="E309" s="35">
        <f t="shared" si="4"/>
        <v>24916</v>
      </c>
    </row>
    <row r="310" spans="1:5">
      <c r="A310" s="1">
        <v>39572</v>
      </c>
      <c r="B310" s="10">
        <v>0</v>
      </c>
      <c r="C310" s="35">
        <v>28012</v>
      </c>
      <c r="D310" s="35">
        <v>0</v>
      </c>
      <c r="E310" s="35">
        <f t="shared" si="4"/>
        <v>28012</v>
      </c>
    </row>
    <row r="311" spans="1:5">
      <c r="A311" s="1">
        <v>39573</v>
      </c>
      <c r="B311" s="10">
        <v>1</v>
      </c>
      <c r="C311" s="35">
        <v>31069</v>
      </c>
      <c r="D311" s="35">
        <v>0</v>
      </c>
      <c r="E311" s="35">
        <f t="shared" si="4"/>
        <v>31069</v>
      </c>
    </row>
    <row r="312" spans="1:5">
      <c r="A312" s="1">
        <v>39574</v>
      </c>
      <c r="B312" s="10">
        <v>0</v>
      </c>
      <c r="C312" s="35">
        <v>30633</v>
      </c>
      <c r="D312" s="35">
        <v>0</v>
      </c>
      <c r="E312" s="35">
        <f t="shared" si="4"/>
        <v>30633</v>
      </c>
    </row>
    <row r="313" spans="1:5">
      <c r="A313" s="1">
        <v>39575</v>
      </c>
      <c r="B313" s="10">
        <v>0</v>
      </c>
      <c r="C313" s="35">
        <v>29143</v>
      </c>
      <c r="D313" s="35">
        <v>0</v>
      </c>
      <c r="E313" s="35">
        <f t="shared" si="4"/>
        <v>29143</v>
      </c>
    </row>
    <row r="314" spans="1:5">
      <c r="A314" s="1">
        <v>39576</v>
      </c>
      <c r="B314" s="10">
        <v>0</v>
      </c>
      <c r="C314" s="35">
        <v>29387</v>
      </c>
      <c r="D314" s="35">
        <v>0</v>
      </c>
      <c r="E314" s="35">
        <f t="shared" si="4"/>
        <v>29387</v>
      </c>
    </row>
    <row r="315" spans="1:5">
      <c r="A315" s="1">
        <v>39577</v>
      </c>
      <c r="B315" s="10">
        <v>1</v>
      </c>
      <c r="C315" s="35">
        <v>28647</v>
      </c>
      <c r="D315" s="35">
        <v>0</v>
      </c>
      <c r="E315" s="35">
        <f t="shared" si="4"/>
        <v>28647</v>
      </c>
    </row>
    <row r="316" spans="1:5">
      <c r="A316" s="1">
        <v>39578</v>
      </c>
      <c r="B316" s="10">
        <v>8</v>
      </c>
      <c r="C316" s="35">
        <v>31727</v>
      </c>
      <c r="D316" s="35">
        <v>0</v>
      </c>
      <c r="E316" s="35">
        <f t="shared" si="4"/>
        <v>31727</v>
      </c>
    </row>
    <row r="317" spans="1:5">
      <c r="A317" s="1">
        <v>39579</v>
      </c>
      <c r="B317" s="10">
        <v>10</v>
      </c>
      <c r="C317" s="35">
        <v>42374</v>
      </c>
      <c r="D317" s="35">
        <v>0</v>
      </c>
      <c r="E317" s="35">
        <f t="shared" si="4"/>
        <v>42374</v>
      </c>
    </row>
    <row r="318" spans="1:5">
      <c r="A318" s="1">
        <v>39580</v>
      </c>
      <c r="B318" s="10">
        <v>16</v>
      </c>
      <c r="C318" s="35">
        <v>58885</v>
      </c>
      <c r="D318" s="35">
        <v>0</v>
      </c>
      <c r="E318" s="35">
        <f t="shared" si="4"/>
        <v>58885</v>
      </c>
    </row>
    <row r="319" spans="1:5">
      <c r="A319" s="1">
        <v>39581</v>
      </c>
      <c r="B319" s="10">
        <v>5</v>
      </c>
      <c r="C319" s="35">
        <v>37357</v>
      </c>
      <c r="D319" s="35">
        <v>0</v>
      </c>
      <c r="E319" s="35">
        <f t="shared" si="4"/>
        <v>37357</v>
      </c>
    </row>
    <row r="320" spans="1:5">
      <c r="A320" s="1">
        <v>39582</v>
      </c>
      <c r="B320" s="10">
        <v>0</v>
      </c>
      <c r="C320" s="35">
        <v>31046</v>
      </c>
      <c r="D320" s="35">
        <v>0</v>
      </c>
      <c r="E320" s="35">
        <f t="shared" si="4"/>
        <v>31046</v>
      </c>
    </row>
    <row r="321" spans="1:5">
      <c r="A321" s="1">
        <v>39583</v>
      </c>
      <c r="B321" s="10">
        <v>0</v>
      </c>
      <c r="C321" s="35">
        <v>28354</v>
      </c>
      <c r="D321" s="35">
        <v>0</v>
      </c>
      <c r="E321" s="35">
        <f t="shared" si="4"/>
        <v>28354</v>
      </c>
    </row>
    <row r="322" spans="1:5">
      <c r="A322" s="1">
        <v>39584</v>
      </c>
      <c r="B322" s="10">
        <v>0</v>
      </c>
      <c r="C322" s="35">
        <v>28283</v>
      </c>
      <c r="D322" s="35">
        <v>0</v>
      </c>
      <c r="E322" s="35">
        <f t="shared" si="4"/>
        <v>28283</v>
      </c>
    </row>
    <row r="323" spans="1:5">
      <c r="A323" s="1">
        <v>39585</v>
      </c>
      <c r="B323" s="10">
        <v>0</v>
      </c>
      <c r="C323" s="35">
        <v>25025</v>
      </c>
      <c r="D323" s="35">
        <v>0</v>
      </c>
      <c r="E323" s="35">
        <f t="shared" ref="E323:E386" si="5">SUM(C323:D323)</f>
        <v>25025</v>
      </c>
    </row>
    <row r="324" spans="1:5">
      <c r="A324" s="1">
        <v>39586</v>
      </c>
      <c r="B324" s="10">
        <v>1</v>
      </c>
      <c r="C324" s="35">
        <v>28999</v>
      </c>
      <c r="D324" s="35">
        <v>0</v>
      </c>
      <c r="E324" s="35">
        <f t="shared" si="5"/>
        <v>28999</v>
      </c>
    </row>
    <row r="325" spans="1:5">
      <c r="A325" s="1">
        <v>39587</v>
      </c>
      <c r="B325" s="10">
        <v>2</v>
      </c>
      <c r="C325" s="35">
        <v>31793</v>
      </c>
      <c r="D325" s="35">
        <v>0</v>
      </c>
      <c r="E325" s="35">
        <f t="shared" si="5"/>
        <v>31793</v>
      </c>
    </row>
    <row r="326" spans="1:5">
      <c r="A326" s="1">
        <v>39588</v>
      </c>
      <c r="B326" s="10">
        <v>4</v>
      </c>
      <c r="C326" s="35">
        <v>31090</v>
      </c>
      <c r="D326" s="35">
        <v>0</v>
      </c>
      <c r="E326" s="35">
        <f t="shared" si="5"/>
        <v>31090</v>
      </c>
    </row>
    <row r="327" spans="1:5">
      <c r="A327" s="1">
        <v>39589</v>
      </c>
      <c r="B327" s="10">
        <v>3</v>
      </c>
      <c r="C327" s="35">
        <v>32090</v>
      </c>
      <c r="D327" s="35">
        <v>0</v>
      </c>
      <c r="E327" s="35">
        <f t="shared" si="5"/>
        <v>32090</v>
      </c>
    </row>
    <row r="328" spans="1:5">
      <c r="A328" s="1">
        <v>39590</v>
      </c>
      <c r="B328" s="10">
        <v>2</v>
      </c>
      <c r="C328" s="35">
        <v>30296</v>
      </c>
      <c r="D328" s="35">
        <v>0</v>
      </c>
      <c r="E328" s="35">
        <f t="shared" si="5"/>
        <v>30296</v>
      </c>
    </row>
    <row r="329" spans="1:5">
      <c r="A329" s="1">
        <v>39591</v>
      </c>
      <c r="B329" s="10">
        <v>0</v>
      </c>
      <c r="C329" s="35">
        <v>26540</v>
      </c>
      <c r="D329" s="35">
        <v>0</v>
      </c>
      <c r="E329" s="35">
        <f t="shared" si="5"/>
        <v>26540</v>
      </c>
    </row>
    <row r="330" spans="1:5">
      <c r="A330" s="1">
        <v>39592</v>
      </c>
      <c r="B330" s="10">
        <v>1</v>
      </c>
      <c r="C330" s="35">
        <v>25214</v>
      </c>
      <c r="D330" s="35">
        <v>0</v>
      </c>
      <c r="E330" s="35">
        <f t="shared" si="5"/>
        <v>25214</v>
      </c>
    </row>
    <row r="331" spans="1:5">
      <c r="A331" s="1">
        <v>39593</v>
      </c>
      <c r="B331" s="10">
        <v>0</v>
      </c>
      <c r="C331" s="35">
        <v>23736</v>
      </c>
      <c r="D331" s="35">
        <v>0</v>
      </c>
      <c r="E331" s="35">
        <f t="shared" si="5"/>
        <v>23736</v>
      </c>
    </row>
    <row r="332" spans="1:5">
      <c r="A332" s="1">
        <v>39594</v>
      </c>
      <c r="B332" s="10">
        <v>0</v>
      </c>
      <c r="C332" s="35">
        <v>25152</v>
      </c>
      <c r="D332" s="35">
        <v>0</v>
      </c>
      <c r="E332" s="35">
        <f t="shared" si="5"/>
        <v>25152</v>
      </c>
    </row>
    <row r="333" spans="1:5">
      <c r="A333" s="1">
        <v>39595</v>
      </c>
      <c r="B333" s="10">
        <v>0</v>
      </c>
      <c r="C333" s="35">
        <v>26803</v>
      </c>
      <c r="D333" s="35">
        <v>0</v>
      </c>
      <c r="E333" s="35">
        <f t="shared" si="5"/>
        <v>26803</v>
      </c>
    </row>
    <row r="334" spans="1:5">
      <c r="A334" s="1">
        <v>39596</v>
      </c>
      <c r="B334" s="10">
        <v>7</v>
      </c>
      <c r="C334" s="35">
        <v>30459</v>
      </c>
      <c r="D334" s="35">
        <v>0</v>
      </c>
      <c r="E334" s="35">
        <f t="shared" si="5"/>
        <v>30459</v>
      </c>
    </row>
    <row r="335" spans="1:5">
      <c r="A335" s="1">
        <v>39597</v>
      </c>
      <c r="B335" s="10">
        <v>0</v>
      </c>
      <c r="C335" s="35">
        <v>27927</v>
      </c>
      <c r="D335" s="35">
        <v>0</v>
      </c>
      <c r="E335" s="35">
        <f t="shared" si="5"/>
        <v>27927</v>
      </c>
    </row>
    <row r="336" spans="1:5">
      <c r="A336" s="1">
        <v>39598</v>
      </c>
      <c r="B336" s="10">
        <v>0</v>
      </c>
      <c r="C336" s="35">
        <v>24689</v>
      </c>
      <c r="D336" s="35">
        <v>0</v>
      </c>
      <c r="E336" s="35">
        <f t="shared" si="5"/>
        <v>24689</v>
      </c>
    </row>
    <row r="337" spans="1:5">
      <c r="A337" s="1">
        <v>39599</v>
      </c>
      <c r="B337" s="10">
        <v>0</v>
      </c>
      <c r="C337" s="35">
        <v>22373</v>
      </c>
      <c r="D337" s="35">
        <v>0</v>
      </c>
      <c r="E337" s="35">
        <f t="shared" si="5"/>
        <v>22373</v>
      </c>
    </row>
    <row r="338" spans="1:5">
      <c r="A338" s="1">
        <v>39600</v>
      </c>
      <c r="B338" s="10">
        <v>0</v>
      </c>
      <c r="C338" s="35">
        <v>24536</v>
      </c>
      <c r="D338" s="35">
        <v>0</v>
      </c>
      <c r="E338" s="35">
        <f t="shared" si="5"/>
        <v>24536</v>
      </c>
    </row>
    <row r="339" spans="1:5">
      <c r="A339" s="1">
        <v>39601</v>
      </c>
      <c r="B339" s="10">
        <v>0</v>
      </c>
      <c r="C339" s="35">
        <v>26849</v>
      </c>
      <c r="D339" s="35">
        <v>0</v>
      </c>
      <c r="E339" s="35">
        <f t="shared" si="5"/>
        <v>26849</v>
      </c>
    </row>
    <row r="340" spans="1:5">
      <c r="A340" s="1">
        <v>39602</v>
      </c>
      <c r="B340" s="10">
        <v>0</v>
      </c>
      <c r="C340" s="35">
        <v>26498</v>
      </c>
      <c r="D340" s="35">
        <v>0</v>
      </c>
      <c r="E340" s="35">
        <f t="shared" si="5"/>
        <v>26498</v>
      </c>
    </row>
    <row r="341" spans="1:5">
      <c r="A341" s="1">
        <v>39603</v>
      </c>
      <c r="B341" s="10">
        <v>0</v>
      </c>
      <c r="C341" s="35">
        <v>25804</v>
      </c>
      <c r="D341" s="35">
        <v>0</v>
      </c>
      <c r="E341" s="35">
        <f t="shared" si="5"/>
        <v>25804</v>
      </c>
    </row>
    <row r="342" spans="1:5">
      <c r="A342" s="1">
        <v>39604</v>
      </c>
      <c r="B342" s="10">
        <v>0</v>
      </c>
      <c r="C342" s="35">
        <v>25401</v>
      </c>
      <c r="D342" s="35">
        <v>0</v>
      </c>
      <c r="E342" s="35">
        <f t="shared" si="5"/>
        <v>25401</v>
      </c>
    </row>
    <row r="343" spans="1:5">
      <c r="A343" s="1">
        <v>39605</v>
      </c>
      <c r="B343" s="10">
        <v>0</v>
      </c>
      <c r="C343" s="35">
        <v>23114</v>
      </c>
      <c r="D343" s="35">
        <v>0</v>
      </c>
      <c r="E343" s="35">
        <f t="shared" si="5"/>
        <v>23114</v>
      </c>
    </row>
    <row r="344" spans="1:5">
      <c r="A344" s="1">
        <v>39606</v>
      </c>
      <c r="B344" s="10">
        <v>0</v>
      </c>
      <c r="C344" s="35">
        <v>19775</v>
      </c>
      <c r="D344" s="35">
        <v>0</v>
      </c>
      <c r="E344" s="35">
        <f t="shared" si="5"/>
        <v>19775</v>
      </c>
    </row>
    <row r="345" spans="1:5">
      <c r="A345" s="1">
        <v>39607</v>
      </c>
      <c r="B345" s="10">
        <v>0</v>
      </c>
      <c r="C345" s="35">
        <v>21561</v>
      </c>
      <c r="D345" s="35">
        <v>0</v>
      </c>
      <c r="E345" s="35">
        <f t="shared" si="5"/>
        <v>21561</v>
      </c>
    </row>
    <row r="346" spans="1:5">
      <c r="A346" s="1">
        <v>39608</v>
      </c>
      <c r="B346" s="10">
        <v>0</v>
      </c>
      <c r="C346" s="35">
        <v>24082</v>
      </c>
      <c r="D346" s="35">
        <v>0</v>
      </c>
      <c r="E346" s="35">
        <f t="shared" si="5"/>
        <v>24082</v>
      </c>
    </row>
    <row r="347" spans="1:5">
      <c r="A347" s="1">
        <v>39609</v>
      </c>
      <c r="B347" s="10">
        <v>0</v>
      </c>
      <c r="C347" s="35">
        <v>24698</v>
      </c>
      <c r="D347" s="35">
        <v>0</v>
      </c>
      <c r="E347" s="35">
        <f t="shared" si="5"/>
        <v>24698</v>
      </c>
    </row>
    <row r="348" spans="1:5">
      <c r="A348" s="1">
        <v>39610</v>
      </c>
      <c r="B348" s="10">
        <v>0</v>
      </c>
      <c r="C348" s="35">
        <v>24901</v>
      </c>
      <c r="D348" s="35">
        <v>0</v>
      </c>
      <c r="E348" s="35">
        <f t="shared" si="5"/>
        <v>24901</v>
      </c>
    </row>
    <row r="349" spans="1:5">
      <c r="A349" s="1">
        <v>39611</v>
      </c>
      <c r="B349" s="10">
        <v>0</v>
      </c>
      <c r="C349" s="35">
        <v>24481</v>
      </c>
      <c r="D349" s="35">
        <v>0</v>
      </c>
      <c r="E349" s="35">
        <f t="shared" si="5"/>
        <v>24481</v>
      </c>
    </row>
    <row r="350" spans="1:5">
      <c r="A350" s="1">
        <v>39612</v>
      </c>
      <c r="B350" s="10">
        <v>0</v>
      </c>
      <c r="C350" s="35">
        <v>22923</v>
      </c>
      <c r="D350" s="35">
        <v>0</v>
      </c>
      <c r="E350" s="35">
        <f t="shared" si="5"/>
        <v>22923</v>
      </c>
    </row>
    <row r="351" spans="1:5">
      <c r="A351" s="1">
        <v>39613</v>
      </c>
      <c r="B351" s="10">
        <v>0</v>
      </c>
      <c r="C351" s="35">
        <v>20933</v>
      </c>
      <c r="D351" s="35">
        <v>0</v>
      </c>
      <c r="E351" s="35">
        <f t="shared" si="5"/>
        <v>20933</v>
      </c>
    </row>
    <row r="352" spans="1:5">
      <c r="A352" s="1">
        <v>39614</v>
      </c>
      <c r="B352" s="10">
        <v>0</v>
      </c>
      <c r="C352" s="35">
        <v>21816</v>
      </c>
      <c r="D352" s="35">
        <v>0</v>
      </c>
      <c r="E352" s="35">
        <f t="shared" si="5"/>
        <v>21816</v>
      </c>
    </row>
    <row r="353" spans="1:5">
      <c r="A353" s="1">
        <v>39615</v>
      </c>
      <c r="B353" s="10">
        <v>0</v>
      </c>
      <c r="C353" s="35">
        <v>24516</v>
      </c>
      <c r="D353" s="35">
        <v>0</v>
      </c>
      <c r="E353" s="35">
        <f t="shared" si="5"/>
        <v>24516</v>
      </c>
    </row>
    <row r="354" spans="1:5">
      <c r="A354" s="1">
        <v>39616</v>
      </c>
      <c r="B354" s="10">
        <v>0</v>
      </c>
      <c r="C354" s="35">
        <v>25192</v>
      </c>
      <c r="D354" s="35">
        <v>0</v>
      </c>
      <c r="E354" s="35">
        <f t="shared" si="5"/>
        <v>25192</v>
      </c>
    </row>
    <row r="355" spans="1:5">
      <c r="A355" s="1">
        <v>39617</v>
      </c>
      <c r="B355" s="10">
        <v>0</v>
      </c>
      <c r="C355" s="35">
        <v>25638</v>
      </c>
      <c r="D355" s="35">
        <v>0</v>
      </c>
      <c r="E355" s="35">
        <f t="shared" si="5"/>
        <v>25638</v>
      </c>
    </row>
    <row r="356" spans="1:5">
      <c r="A356" s="1">
        <v>39618</v>
      </c>
      <c r="B356" s="10">
        <v>0</v>
      </c>
      <c r="C356" s="35">
        <v>26288</v>
      </c>
      <c r="D356" s="35">
        <v>0</v>
      </c>
      <c r="E356" s="35">
        <f t="shared" si="5"/>
        <v>26288</v>
      </c>
    </row>
    <row r="357" spans="1:5">
      <c r="A357" s="1">
        <v>39619</v>
      </c>
      <c r="B357" s="10">
        <v>0</v>
      </c>
      <c r="C357" s="35">
        <v>23653</v>
      </c>
      <c r="D357" s="35">
        <v>0</v>
      </c>
      <c r="E357" s="35">
        <f t="shared" si="5"/>
        <v>23653</v>
      </c>
    </row>
    <row r="358" spans="1:5">
      <c r="A358" s="1">
        <v>39620</v>
      </c>
      <c r="B358" s="10">
        <v>0</v>
      </c>
      <c r="C358" s="35">
        <v>21147</v>
      </c>
      <c r="D358" s="35">
        <v>0</v>
      </c>
      <c r="E358" s="35">
        <f t="shared" si="5"/>
        <v>21147</v>
      </c>
    </row>
    <row r="359" spans="1:5">
      <c r="A359" s="1">
        <v>39621</v>
      </c>
      <c r="B359" s="10">
        <v>0</v>
      </c>
      <c r="C359" s="35">
        <v>22873</v>
      </c>
      <c r="D359" s="35">
        <v>0</v>
      </c>
      <c r="E359" s="35">
        <f t="shared" si="5"/>
        <v>22873</v>
      </c>
    </row>
    <row r="360" spans="1:5">
      <c r="A360" s="1">
        <v>39622</v>
      </c>
      <c r="B360" s="10">
        <v>0</v>
      </c>
      <c r="C360" s="35">
        <v>24499</v>
      </c>
      <c r="D360" s="35">
        <v>0</v>
      </c>
      <c r="E360" s="35">
        <f t="shared" si="5"/>
        <v>24499</v>
      </c>
    </row>
    <row r="361" spans="1:5">
      <c r="A361" s="1">
        <v>39623</v>
      </c>
      <c r="B361" s="10">
        <v>0</v>
      </c>
      <c r="C361" s="35">
        <v>24231</v>
      </c>
      <c r="D361" s="35">
        <v>0</v>
      </c>
      <c r="E361" s="35">
        <f t="shared" si="5"/>
        <v>24231</v>
      </c>
    </row>
    <row r="362" spans="1:5">
      <c r="A362" s="1">
        <v>39624</v>
      </c>
      <c r="B362" s="10">
        <v>0</v>
      </c>
      <c r="C362" s="35">
        <v>24373</v>
      </c>
      <c r="D362" s="35">
        <v>0</v>
      </c>
      <c r="E362" s="35">
        <f t="shared" si="5"/>
        <v>24373</v>
      </c>
    </row>
    <row r="363" spans="1:5">
      <c r="A363" s="1">
        <v>39625</v>
      </c>
      <c r="B363" s="10">
        <v>0</v>
      </c>
      <c r="C363" s="35">
        <v>23989</v>
      </c>
      <c r="D363" s="35">
        <v>0</v>
      </c>
      <c r="E363" s="35">
        <f t="shared" si="5"/>
        <v>23989</v>
      </c>
    </row>
    <row r="364" spans="1:5">
      <c r="A364" s="1">
        <v>39626</v>
      </c>
      <c r="B364" s="10">
        <v>0</v>
      </c>
      <c r="C364" s="35">
        <v>22538</v>
      </c>
      <c r="D364" s="35">
        <v>0</v>
      </c>
      <c r="E364" s="35">
        <f t="shared" si="5"/>
        <v>22538</v>
      </c>
    </row>
    <row r="365" spans="1:5">
      <c r="A365" s="1">
        <v>39627</v>
      </c>
      <c r="B365" s="10">
        <v>0</v>
      </c>
      <c r="C365" s="35">
        <v>20177</v>
      </c>
      <c r="D365" s="35">
        <v>0</v>
      </c>
      <c r="E365" s="35">
        <f t="shared" si="5"/>
        <v>20177</v>
      </c>
    </row>
    <row r="366" spans="1:5">
      <c r="A366" s="1">
        <v>39628</v>
      </c>
      <c r="B366" s="10">
        <v>0</v>
      </c>
      <c r="C366" s="35">
        <v>20846</v>
      </c>
      <c r="D366" s="35">
        <v>0</v>
      </c>
      <c r="E366" s="35">
        <f t="shared" si="5"/>
        <v>20846</v>
      </c>
    </row>
    <row r="367" spans="1:5">
      <c r="A367" s="1">
        <v>39629</v>
      </c>
      <c r="B367" s="10">
        <v>0</v>
      </c>
      <c r="C367" s="35">
        <v>22376</v>
      </c>
      <c r="D367" s="35">
        <v>0</v>
      </c>
      <c r="E367" s="35">
        <f t="shared" si="5"/>
        <v>22376</v>
      </c>
    </row>
    <row r="368" spans="1:5">
      <c r="A368" s="1">
        <v>39630</v>
      </c>
      <c r="B368" s="10">
        <v>0</v>
      </c>
      <c r="C368" s="35">
        <v>22485</v>
      </c>
      <c r="D368" s="35">
        <v>0</v>
      </c>
      <c r="E368" s="35">
        <f t="shared" si="5"/>
        <v>22485</v>
      </c>
    </row>
    <row r="369" spans="1:5">
      <c r="A369" s="1">
        <v>39631</v>
      </c>
      <c r="B369" s="10">
        <v>0</v>
      </c>
      <c r="C369" s="35">
        <v>21578</v>
      </c>
      <c r="D369" s="35">
        <v>0</v>
      </c>
      <c r="E369" s="35">
        <f t="shared" si="5"/>
        <v>21578</v>
      </c>
    </row>
    <row r="370" spans="1:5">
      <c r="A370" s="1">
        <v>39632</v>
      </c>
      <c r="B370" s="10">
        <v>0</v>
      </c>
      <c r="C370" s="35">
        <v>19780</v>
      </c>
      <c r="D370" s="35">
        <v>0</v>
      </c>
      <c r="E370" s="35">
        <f t="shared" si="5"/>
        <v>19780</v>
      </c>
    </row>
    <row r="371" spans="1:5">
      <c r="A371" s="1">
        <v>39633</v>
      </c>
      <c r="B371" s="10">
        <v>0</v>
      </c>
      <c r="C371" s="35">
        <v>18419</v>
      </c>
      <c r="D371" s="35">
        <v>0</v>
      </c>
      <c r="E371" s="35">
        <f t="shared" si="5"/>
        <v>18419</v>
      </c>
    </row>
    <row r="372" spans="1:5">
      <c r="A372" s="1">
        <v>39634</v>
      </c>
      <c r="B372" s="10">
        <v>0</v>
      </c>
      <c r="C372" s="35">
        <v>19771</v>
      </c>
      <c r="D372" s="35">
        <v>0</v>
      </c>
      <c r="E372" s="35">
        <f t="shared" si="5"/>
        <v>19771</v>
      </c>
    </row>
    <row r="373" spans="1:5">
      <c r="A373" s="1">
        <v>39635</v>
      </c>
      <c r="B373" s="10">
        <v>0</v>
      </c>
      <c r="C373" s="35">
        <v>21576</v>
      </c>
      <c r="D373" s="35">
        <v>0</v>
      </c>
      <c r="E373" s="35">
        <f t="shared" si="5"/>
        <v>21576</v>
      </c>
    </row>
    <row r="374" spans="1:5">
      <c r="A374" s="1">
        <v>39636</v>
      </c>
      <c r="B374" s="10">
        <v>0</v>
      </c>
      <c r="C374" s="35">
        <v>23408</v>
      </c>
      <c r="D374" s="35">
        <v>0</v>
      </c>
      <c r="E374" s="35">
        <f t="shared" si="5"/>
        <v>23408</v>
      </c>
    </row>
    <row r="375" spans="1:5">
      <c r="A375" s="1">
        <v>39637</v>
      </c>
      <c r="B375" s="10">
        <v>0</v>
      </c>
      <c r="C375" s="35">
        <v>23874</v>
      </c>
      <c r="D375" s="35">
        <v>0</v>
      </c>
      <c r="E375" s="35">
        <f t="shared" si="5"/>
        <v>23874</v>
      </c>
    </row>
    <row r="376" spans="1:5">
      <c r="A376" s="1">
        <v>39638</v>
      </c>
      <c r="B376" s="10">
        <v>0</v>
      </c>
      <c r="C376" s="35">
        <v>24276</v>
      </c>
      <c r="D376" s="35">
        <v>0</v>
      </c>
      <c r="E376" s="35">
        <f t="shared" si="5"/>
        <v>24276</v>
      </c>
    </row>
    <row r="377" spans="1:5">
      <c r="A377" s="1">
        <v>39639</v>
      </c>
      <c r="B377" s="10">
        <v>0</v>
      </c>
      <c r="C377" s="35">
        <v>24110</v>
      </c>
      <c r="D377" s="35">
        <v>0</v>
      </c>
      <c r="E377" s="35">
        <f t="shared" si="5"/>
        <v>24110</v>
      </c>
    </row>
    <row r="378" spans="1:5">
      <c r="A378" s="1">
        <v>39640</v>
      </c>
      <c r="B378" s="10">
        <v>0</v>
      </c>
      <c r="C378" s="35">
        <v>22220</v>
      </c>
      <c r="D378" s="35">
        <v>0</v>
      </c>
      <c r="E378" s="35">
        <f t="shared" si="5"/>
        <v>22220</v>
      </c>
    </row>
    <row r="379" spans="1:5">
      <c r="A379" s="1">
        <v>39641</v>
      </c>
      <c r="B379" s="10">
        <v>0</v>
      </c>
      <c r="C379" s="35">
        <v>20353</v>
      </c>
      <c r="D379" s="35">
        <v>0</v>
      </c>
      <c r="E379" s="35">
        <f t="shared" si="5"/>
        <v>20353</v>
      </c>
    </row>
    <row r="380" spans="1:5">
      <c r="A380" s="1">
        <v>39642</v>
      </c>
      <c r="B380" s="10">
        <v>0</v>
      </c>
      <c r="C380" s="35">
        <v>21689</v>
      </c>
      <c r="D380" s="35">
        <v>0</v>
      </c>
      <c r="E380" s="35">
        <f t="shared" si="5"/>
        <v>21689</v>
      </c>
    </row>
    <row r="381" spans="1:5">
      <c r="A381" s="1">
        <v>39643</v>
      </c>
      <c r="B381" s="10">
        <v>0</v>
      </c>
      <c r="C381" s="35">
        <v>24732</v>
      </c>
      <c r="D381" s="35">
        <v>0</v>
      </c>
      <c r="E381" s="35">
        <f t="shared" si="5"/>
        <v>24732</v>
      </c>
    </row>
    <row r="382" spans="1:5">
      <c r="A382" s="1">
        <v>39644</v>
      </c>
      <c r="B382" s="10">
        <v>0</v>
      </c>
      <c r="C382" s="35">
        <v>24440</v>
      </c>
      <c r="D382" s="35">
        <v>0</v>
      </c>
      <c r="E382" s="35">
        <f t="shared" si="5"/>
        <v>24440</v>
      </c>
    </row>
    <row r="383" spans="1:5">
      <c r="A383" s="1">
        <v>39645</v>
      </c>
      <c r="B383" s="10">
        <v>0</v>
      </c>
      <c r="C383" s="35">
        <v>24069</v>
      </c>
      <c r="D383" s="35">
        <v>0</v>
      </c>
      <c r="E383" s="35">
        <f t="shared" si="5"/>
        <v>24069</v>
      </c>
    </row>
    <row r="384" spans="1:5">
      <c r="A384" s="1">
        <v>39646</v>
      </c>
      <c r="B384" s="10">
        <v>0</v>
      </c>
      <c r="C384" s="35">
        <v>23282</v>
      </c>
      <c r="D384" s="35">
        <v>0</v>
      </c>
      <c r="E384" s="35">
        <f t="shared" si="5"/>
        <v>23282</v>
      </c>
    </row>
    <row r="385" spans="1:5">
      <c r="A385" s="1">
        <v>39647</v>
      </c>
      <c r="B385" s="10">
        <v>0</v>
      </c>
      <c r="C385" s="35">
        <v>21472</v>
      </c>
      <c r="D385" s="35">
        <v>0</v>
      </c>
      <c r="E385" s="35">
        <f t="shared" si="5"/>
        <v>21472</v>
      </c>
    </row>
    <row r="386" spans="1:5">
      <c r="A386" s="1">
        <v>39648</v>
      </c>
      <c r="B386" s="10">
        <v>0</v>
      </c>
      <c r="C386" s="35">
        <v>18276</v>
      </c>
      <c r="D386" s="35">
        <v>0</v>
      </c>
      <c r="E386" s="35">
        <f t="shared" si="5"/>
        <v>18276</v>
      </c>
    </row>
    <row r="387" spans="1:5">
      <c r="A387" s="1">
        <v>39649</v>
      </c>
      <c r="B387" s="10">
        <v>0</v>
      </c>
      <c r="C387" s="35">
        <v>19750</v>
      </c>
      <c r="D387" s="35">
        <v>0</v>
      </c>
      <c r="E387" s="35">
        <f t="shared" ref="E387:E450" si="6">SUM(C387:D387)</f>
        <v>19750</v>
      </c>
    </row>
    <row r="388" spans="1:5">
      <c r="A388" s="1">
        <v>39650</v>
      </c>
      <c r="B388" s="10">
        <v>0</v>
      </c>
      <c r="C388" s="35">
        <v>23045</v>
      </c>
      <c r="D388" s="35">
        <v>0</v>
      </c>
      <c r="E388" s="35">
        <f t="shared" si="6"/>
        <v>23045</v>
      </c>
    </row>
    <row r="389" spans="1:5">
      <c r="A389" s="1">
        <v>39651</v>
      </c>
      <c r="B389" s="10">
        <v>0</v>
      </c>
      <c r="C389" s="35">
        <v>23000</v>
      </c>
      <c r="D389" s="35">
        <v>0</v>
      </c>
      <c r="E389" s="35">
        <f t="shared" si="6"/>
        <v>23000</v>
      </c>
    </row>
    <row r="390" spans="1:5">
      <c r="A390" s="1">
        <v>39652</v>
      </c>
      <c r="B390" s="10">
        <v>0</v>
      </c>
      <c r="C390" s="35">
        <v>23157</v>
      </c>
      <c r="D390" s="35">
        <v>0</v>
      </c>
      <c r="E390" s="35">
        <f t="shared" si="6"/>
        <v>23157</v>
      </c>
    </row>
    <row r="391" spans="1:5">
      <c r="A391" s="1">
        <v>39653</v>
      </c>
      <c r="B391" s="10">
        <v>0</v>
      </c>
      <c r="C391" s="35">
        <v>23255</v>
      </c>
      <c r="D391" s="35">
        <v>0</v>
      </c>
      <c r="E391" s="35">
        <f t="shared" si="6"/>
        <v>23255</v>
      </c>
    </row>
    <row r="392" spans="1:5">
      <c r="A392" s="1">
        <v>39654</v>
      </c>
      <c r="B392" s="10">
        <v>0</v>
      </c>
      <c r="C392" s="35">
        <v>21560</v>
      </c>
      <c r="D392" s="35">
        <v>0</v>
      </c>
      <c r="E392" s="35">
        <f t="shared" si="6"/>
        <v>21560</v>
      </c>
    </row>
    <row r="393" spans="1:5">
      <c r="A393" s="1">
        <v>39655</v>
      </c>
      <c r="B393" s="10">
        <v>0</v>
      </c>
      <c r="C393" s="35">
        <v>19443</v>
      </c>
      <c r="D393" s="35">
        <v>0</v>
      </c>
      <c r="E393" s="35">
        <f t="shared" si="6"/>
        <v>19443</v>
      </c>
    </row>
    <row r="394" spans="1:5">
      <c r="A394" s="1">
        <v>39656</v>
      </c>
      <c r="B394" s="10">
        <v>0</v>
      </c>
      <c r="C394" s="35">
        <v>20789</v>
      </c>
      <c r="D394" s="35">
        <v>0</v>
      </c>
      <c r="E394" s="35">
        <f t="shared" si="6"/>
        <v>20789</v>
      </c>
    </row>
    <row r="395" spans="1:5">
      <c r="A395" s="1">
        <v>39657</v>
      </c>
      <c r="B395" s="10">
        <v>0</v>
      </c>
      <c r="C395" s="35">
        <v>23514</v>
      </c>
      <c r="D395" s="35">
        <v>0</v>
      </c>
      <c r="E395" s="35">
        <f t="shared" si="6"/>
        <v>23514</v>
      </c>
    </row>
    <row r="396" spans="1:5">
      <c r="A396" s="1">
        <v>39658</v>
      </c>
      <c r="B396" s="10">
        <v>0</v>
      </c>
      <c r="C396" s="35">
        <v>23178</v>
      </c>
      <c r="D396" s="35">
        <v>0</v>
      </c>
      <c r="E396" s="35">
        <f t="shared" si="6"/>
        <v>23178</v>
      </c>
    </row>
    <row r="397" spans="1:5">
      <c r="A397" s="1">
        <v>39659</v>
      </c>
      <c r="B397" s="10">
        <v>0</v>
      </c>
      <c r="C397" s="35">
        <v>23307</v>
      </c>
      <c r="D397" s="35">
        <v>0</v>
      </c>
      <c r="E397" s="35">
        <f t="shared" si="6"/>
        <v>23307</v>
      </c>
    </row>
    <row r="398" spans="1:5">
      <c r="A398" s="1">
        <v>39660</v>
      </c>
      <c r="B398" s="10">
        <v>0</v>
      </c>
      <c r="C398" s="35">
        <v>23394</v>
      </c>
      <c r="D398" s="35">
        <v>0</v>
      </c>
      <c r="E398" s="35">
        <f t="shared" si="6"/>
        <v>23394</v>
      </c>
    </row>
    <row r="399" spans="1:5">
      <c r="A399" s="1">
        <v>39661</v>
      </c>
      <c r="B399" s="10"/>
      <c r="C399" s="35">
        <v>20181</v>
      </c>
      <c r="D399" s="35">
        <v>0</v>
      </c>
      <c r="E399" s="35">
        <f t="shared" si="6"/>
        <v>20181</v>
      </c>
    </row>
    <row r="400" spans="1:5">
      <c r="A400" s="1">
        <v>39662</v>
      </c>
      <c r="B400" s="10"/>
      <c r="C400" s="35">
        <v>19551</v>
      </c>
      <c r="D400" s="35">
        <v>0</v>
      </c>
      <c r="E400" s="35">
        <f t="shared" si="6"/>
        <v>19551</v>
      </c>
    </row>
    <row r="401" spans="1:5">
      <c r="A401" s="1">
        <v>39663</v>
      </c>
      <c r="B401" s="10"/>
      <c r="C401" s="35">
        <v>21237</v>
      </c>
      <c r="D401" s="35">
        <v>0</v>
      </c>
      <c r="E401" s="35">
        <f t="shared" si="6"/>
        <v>21237</v>
      </c>
    </row>
    <row r="402" spans="1:5">
      <c r="A402" s="1">
        <v>39664</v>
      </c>
      <c r="B402" s="10"/>
      <c r="C402" s="35">
        <v>23273</v>
      </c>
      <c r="D402" s="35">
        <v>0</v>
      </c>
      <c r="E402" s="35">
        <f t="shared" si="6"/>
        <v>23273</v>
      </c>
    </row>
    <row r="403" spans="1:5">
      <c r="A403" s="1">
        <v>39665</v>
      </c>
      <c r="B403" s="10"/>
      <c r="C403" s="35">
        <v>23245</v>
      </c>
      <c r="D403" s="35">
        <v>0</v>
      </c>
      <c r="E403" s="35">
        <f t="shared" si="6"/>
        <v>23245</v>
      </c>
    </row>
    <row r="404" spans="1:5">
      <c r="A404" s="1">
        <v>39666</v>
      </c>
      <c r="B404" s="10"/>
      <c r="C404" s="35">
        <v>23261</v>
      </c>
      <c r="D404" s="35">
        <v>0</v>
      </c>
      <c r="E404" s="35">
        <f t="shared" si="6"/>
        <v>23261</v>
      </c>
    </row>
    <row r="405" spans="1:5">
      <c r="A405" s="1">
        <v>39667</v>
      </c>
      <c r="B405" s="10"/>
      <c r="C405" s="35">
        <v>23853</v>
      </c>
      <c r="D405" s="35">
        <v>0</v>
      </c>
      <c r="E405" s="35">
        <f t="shared" si="6"/>
        <v>23853</v>
      </c>
    </row>
    <row r="406" spans="1:5">
      <c r="A406" s="1">
        <v>39668</v>
      </c>
      <c r="B406" s="10"/>
      <c r="C406" s="35">
        <v>22329</v>
      </c>
      <c r="D406" s="35">
        <v>0</v>
      </c>
      <c r="E406" s="35">
        <f t="shared" si="6"/>
        <v>22329</v>
      </c>
    </row>
    <row r="407" spans="1:5">
      <c r="A407" s="1">
        <v>39669</v>
      </c>
      <c r="B407" s="10"/>
      <c r="C407" s="35">
        <v>20114</v>
      </c>
      <c r="D407" s="35">
        <v>0</v>
      </c>
      <c r="E407" s="35">
        <f t="shared" si="6"/>
        <v>20114</v>
      </c>
    </row>
    <row r="408" spans="1:5">
      <c r="A408" s="1">
        <v>39670</v>
      </c>
      <c r="B408" s="10"/>
      <c r="C408" s="35">
        <v>21086</v>
      </c>
      <c r="D408" s="35">
        <v>0</v>
      </c>
      <c r="E408" s="35">
        <f t="shared" si="6"/>
        <v>21086</v>
      </c>
    </row>
    <row r="409" spans="1:5">
      <c r="A409" s="1">
        <v>39671</v>
      </c>
      <c r="B409" s="10"/>
      <c r="C409" s="35">
        <v>23353</v>
      </c>
      <c r="D409" s="35">
        <v>0</v>
      </c>
      <c r="E409" s="35">
        <f t="shared" si="6"/>
        <v>23353</v>
      </c>
    </row>
    <row r="410" spans="1:5">
      <c r="A410" s="1">
        <v>39672</v>
      </c>
      <c r="B410" s="10"/>
      <c r="C410" s="35">
        <v>22912</v>
      </c>
      <c r="D410" s="35">
        <v>0</v>
      </c>
      <c r="E410" s="35">
        <f t="shared" si="6"/>
        <v>22912</v>
      </c>
    </row>
    <row r="411" spans="1:5">
      <c r="A411" s="1">
        <v>39673</v>
      </c>
      <c r="B411" s="10"/>
      <c r="C411" s="35">
        <v>23533</v>
      </c>
      <c r="D411" s="35">
        <v>0</v>
      </c>
      <c r="E411" s="35">
        <f t="shared" si="6"/>
        <v>23533</v>
      </c>
    </row>
    <row r="412" spans="1:5">
      <c r="A412" s="1">
        <v>39674</v>
      </c>
      <c r="B412" s="10"/>
      <c r="C412" s="35">
        <v>23366</v>
      </c>
      <c r="D412" s="35">
        <v>0</v>
      </c>
      <c r="E412" s="35">
        <f t="shared" si="6"/>
        <v>23366</v>
      </c>
    </row>
    <row r="413" spans="1:5">
      <c r="A413" s="1">
        <v>39675</v>
      </c>
      <c r="B413" s="10"/>
      <c r="C413" s="35">
        <v>22032</v>
      </c>
      <c r="D413" s="35">
        <v>0</v>
      </c>
      <c r="E413" s="35">
        <f t="shared" si="6"/>
        <v>22032</v>
      </c>
    </row>
    <row r="414" spans="1:5">
      <c r="A414" s="1">
        <v>39676</v>
      </c>
      <c r="B414" s="10"/>
      <c r="C414" s="35">
        <v>20687</v>
      </c>
      <c r="D414" s="35">
        <v>0</v>
      </c>
      <c r="E414" s="35">
        <f t="shared" si="6"/>
        <v>20687</v>
      </c>
    </row>
    <row r="415" spans="1:5">
      <c r="A415" s="1">
        <v>39677</v>
      </c>
      <c r="B415" s="10"/>
      <c r="C415" s="35">
        <v>22083</v>
      </c>
      <c r="D415" s="35">
        <v>0</v>
      </c>
      <c r="E415" s="35">
        <f t="shared" si="6"/>
        <v>22083</v>
      </c>
    </row>
    <row r="416" spans="1:5">
      <c r="A416" s="1">
        <v>39678</v>
      </c>
      <c r="B416" s="10"/>
      <c r="C416" s="35">
        <v>24006</v>
      </c>
      <c r="D416" s="35">
        <v>0</v>
      </c>
      <c r="E416" s="35">
        <f t="shared" si="6"/>
        <v>24006</v>
      </c>
    </row>
    <row r="417" spans="1:5">
      <c r="A417" s="1">
        <v>39679</v>
      </c>
      <c r="B417" s="10"/>
      <c r="C417" s="35">
        <v>23742</v>
      </c>
      <c r="D417" s="35">
        <v>0</v>
      </c>
      <c r="E417" s="35">
        <f t="shared" si="6"/>
        <v>23742</v>
      </c>
    </row>
    <row r="418" spans="1:5">
      <c r="A418" s="1">
        <v>39680</v>
      </c>
      <c r="B418" s="10"/>
      <c r="C418" s="35">
        <v>23833</v>
      </c>
      <c r="D418" s="35">
        <v>0</v>
      </c>
      <c r="E418" s="35">
        <f t="shared" si="6"/>
        <v>23833</v>
      </c>
    </row>
    <row r="419" spans="1:5">
      <c r="A419" s="1">
        <v>39681</v>
      </c>
      <c r="B419" s="10"/>
      <c r="C419" s="35">
        <v>24127</v>
      </c>
      <c r="D419" s="35">
        <v>0</v>
      </c>
      <c r="E419" s="35">
        <f t="shared" si="6"/>
        <v>24127</v>
      </c>
    </row>
    <row r="420" spans="1:5">
      <c r="A420" s="1">
        <v>39682</v>
      </c>
      <c r="B420" s="10"/>
      <c r="C420" s="35">
        <v>22880</v>
      </c>
      <c r="D420" s="35">
        <v>0</v>
      </c>
      <c r="E420" s="35">
        <f t="shared" si="6"/>
        <v>22880</v>
      </c>
    </row>
    <row r="421" spans="1:5">
      <c r="A421" s="1">
        <v>39683</v>
      </c>
      <c r="B421" s="10"/>
      <c r="C421" s="35">
        <v>20667</v>
      </c>
      <c r="D421" s="35">
        <v>0</v>
      </c>
      <c r="E421" s="35">
        <f t="shared" si="6"/>
        <v>20667</v>
      </c>
    </row>
    <row r="422" spans="1:5">
      <c r="A422" s="1">
        <v>39684</v>
      </c>
      <c r="B422" s="10"/>
      <c r="C422" s="35">
        <v>21618</v>
      </c>
      <c r="D422" s="35">
        <v>0</v>
      </c>
      <c r="E422" s="35">
        <f t="shared" si="6"/>
        <v>21618</v>
      </c>
    </row>
    <row r="423" spans="1:5">
      <c r="A423" s="1">
        <v>39685</v>
      </c>
      <c r="B423" s="10"/>
      <c r="C423" s="35">
        <v>23853</v>
      </c>
      <c r="D423" s="35">
        <v>0</v>
      </c>
      <c r="E423" s="35">
        <f t="shared" si="6"/>
        <v>23853</v>
      </c>
    </row>
    <row r="424" spans="1:5">
      <c r="A424" s="1">
        <v>39686</v>
      </c>
      <c r="B424" s="10"/>
      <c r="C424" s="35">
        <v>24895</v>
      </c>
      <c r="D424" s="35">
        <v>0</v>
      </c>
      <c r="E424" s="35">
        <f t="shared" si="6"/>
        <v>24895</v>
      </c>
    </row>
    <row r="425" spans="1:5">
      <c r="A425" s="1">
        <v>39687</v>
      </c>
      <c r="B425" s="10"/>
      <c r="C425" s="35">
        <v>25646</v>
      </c>
      <c r="D425" s="35">
        <v>0</v>
      </c>
      <c r="E425" s="35">
        <f t="shared" si="6"/>
        <v>25646</v>
      </c>
    </row>
    <row r="426" spans="1:5">
      <c r="A426" s="1">
        <v>39688</v>
      </c>
      <c r="B426" s="10"/>
      <c r="C426" s="35">
        <v>23816</v>
      </c>
      <c r="D426" s="35">
        <v>0</v>
      </c>
      <c r="E426" s="35">
        <f t="shared" si="6"/>
        <v>23816</v>
      </c>
    </row>
    <row r="427" spans="1:5">
      <c r="A427" s="1">
        <v>39689</v>
      </c>
      <c r="B427" s="10"/>
      <c r="C427" s="35">
        <v>21896</v>
      </c>
      <c r="D427" s="35">
        <v>0</v>
      </c>
      <c r="E427" s="35">
        <f t="shared" si="6"/>
        <v>21896</v>
      </c>
    </row>
    <row r="428" spans="1:5">
      <c r="A428" s="1">
        <v>39690</v>
      </c>
      <c r="B428" s="10"/>
      <c r="C428" s="35">
        <v>19422</v>
      </c>
      <c r="D428" s="35">
        <v>0</v>
      </c>
      <c r="E428" s="35">
        <f t="shared" si="6"/>
        <v>19422</v>
      </c>
    </row>
    <row r="429" spans="1:5">
      <c r="A429" s="1">
        <v>39691</v>
      </c>
      <c r="B429" s="10"/>
      <c r="C429" s="35">
        <v>19485</v>
      </c>
      <c r="D429" s="35">
        <v>0</v>
      </c>
      <c r="E429" s="35">
        <f t="shared" si="6"/>
        <v>19485</v>
      </c>
    </row>
    <row r="430" spans="1:5">
      <c r="A430" s="1">
        <v>39692</v>
      </c>
      <c r="B430" s="10">
        <v>0</v>
      </c>
      <c r="C430" s="35">
        <v>22006.799999999999</v>
      </c>
      <c r="D430" s="35">
        <v>0</v>
      </c>
      <c r="E430" s="35">
        <f t="shared" si="6"/>
        <v>22006.799999999999</v>
      </c>
    </row>
    <row r="431" spans="1:5">
      <c r="A431" s="1">
        <v>39693</v>
      </c>
      <c r="B431" s="10">
        <v>0</v>
      </c>
      <c r="C431" s="35">
        <v>24608</v>
      </c>
      <c r="D431" s="35">
        <v>0</v>
      </c>
      <c r="E431" s="35">
        <f t="shared" si="6"/>
        <v>24608</v>
      </c>
    </row>
    <row r="432" spans="1:5">
      <c r="A432" s="1">
        <v>39694</v>
      </c>
      <c r="B432" s="10">
        <v>0</v>
      </c>
      <c r="C432" s="35">
        <v>24639.200000000001</v>
      </c>
      <c r="D432" s="35">
        <v>0</v>
      </c>
      <c r="E432" s="35">
        <f t="shared" si="6"/>
        <v>24639.200000000001</v>
      </c>
    </row>
    <row r="433" spans="1:5">
      <c r="A433" s="1">
        <v>39695</v>
      </c>
      <c r="B433" s="10">
        <v>0</v>
      </c>
      <c r="C433" s="35">
        <v>24516.2</v>
      </c>
      <c r="D433" s="35">
        <v>0</v>
      </c>
      <c r="E433" s="35">
        <f t="shared" si="6"/>
        <v>24516.2</v>
      </c>
    </row>
    <row r="434" spans="1:5">
      <c r="A434" s="1">
        <v>39696</v>
      </c>
      <c r="B434" s="10">
        <v>0</v>
      </c>
      <c r="C434" s="35">
        <v>22231.200000000001</v>
      </c>
      <c r="D434" s="35">
        <v>0</v>
      </c>
      <c r="E434" s="35">
        <f t="shared" si="6"/>
        <v>22231.200000000001</v>
      </c>
    </row>
    <row r="435" spans="1:5">
      <c r="A435" s="1">
        <v>39697</v>
      </c>
      <c r="B435" s="10">
        <v>0</v>
      </c>
      <c r="C435" s="35">
        <v>21188.5</v>
      </c>
      <c r="D435" s="35">
        <v>0</v>
      </c>
      <c r="E435" s="35">
        <f t="shared" si="6"/>
        <v>21188.5</v>
      </c>
    </row>
    <row r="436" spans="1:5">
      <c r="A436" s="1">
        <v>39698</v>
      </c>
      <c r="B436" s="10">
        <v>0</v>
      </c>
      <c r="C436" s="35">
        <v>22326</v>
      </c>
      <c r="D436" s="35">
        <v>0</v>
      </c>
      <c r="E436" s="35">
        <f t="shared" si="6"/>
        <v>22326</v>
      </c>
    </row>
    <row r="437" spans="1:5">
      <c r="A437" s="1">
        <v>39699</v>
      </c>
      <c r="B437" s="10">
        <v>0</v>
      </c>
      <c r="C437" s="35">
        <v>23787.3</v>
      </c>
      <c r="D437" s="35">
        <v>0</v>
      </c>
      <c r="E437" s="35">
        <f t="shared" si="6"/>
        <v>23787.3</v>
      </c>
    </row>
    <row r="438" spans="1:5">
      <c r="A438" s="1">
        <v>39700</v>
      </c>
      <c r="B438" s="10">
        <v>0</v>
      </c>
      <c r="C438" s="35">
        <v>24238.7</v>
      </c>
      <c r="D438" s="35">
        <v>0</v>
      </c>
      <c r="E438" s="35">
        <f t="shared" si="6"/>
        <v>24238.7</v>
      </c>
    </row>
    <row r="439" spans="1:5">
      <c r="A439" s="1">
        <v>39701</v>
      </c>
      <c r="B439" s="10">
        <v>0</v>
      </c>
      <c r="C439" s="35">
        <v>27081.200000000001</v>
      </c>
      <c r="D439" s="35">
        <v>0</v>
      </c>
      <c r="E439" s="35">
        <f t="shared" si="6"/>
        <v>27081.200000000001</v>
      </c>
    </row>
    <row r="440" spans="1:5">
      <c r="A440" s="1">
        <v>39702</v>
      </c>
      <c r="B440" s="10">
        <v>0</v>
      </c>
      <c r="C440" s="35">
        <v>25331.599999999999</v>
      </c>
      <c r="D440" s="35">
        <v>0</v>
      </c>
      <c r="E440" s="35">
        <f t="shared" si="6"/>
        <v>25331.599999999999</v>
      </c>
    </row>
    <row r="441" spans="1:5">
      <c r="A441" s="1">
        <v>39703</v>
      </c>
      <c r="B441" s="10">
        <v>0</v>
      </c>
      <c r="C441" s="35">
        <v>22501.4</v>
      </c>
      <c r="D441" s="35">
        <v>0</v>
      </c>
      <c r="E441" s="35">
        <f t="shared" si="6"/>
        <v>22501.4</v>
      </c>
    </row>
    <row r="442" spans="1:5">
      <c r="A442" s="1">
        <v>39704</v>
      </c>
      <c r="B442" s="10">
        <v>0</v>
      </c>
      <c r="C442" s="35">
        <v>20445.599999999999</v>
      </c>
      <c r="D442" s="35">
        <v>0</v>
      </c>
      <c r="E442" s="35">
        <f t="shared" si="6"/>
        <v>20445.599999999999</v>
      </c>
    </row>
    <row r="443" spans="1:5">
      <c r="A443" s="1">
        <v>39705</v>
      </c>
      <c r="B443" s="10">
        <v>0</v>
      </c>
      <c r="C443" s="35">
        <v>21850.799999999999</v>
      </c>
      <c r="D443" s="35">
        <v>0</v>
      </c>
      <c r="E443" s="35">
        <f t="shared" si="6"/>
        <v>21850.799999999999</v>
      </c>
    </row>
    <row r="444" spans="1:5">
      <c r="A444" s="1">
        <v>39706</v>
      </c>
      <c r="B444" s="10">
        <v>0</v>
      </c>
      <c r="C444" s="35">
        <v>24592.3</v>
      </c>
      <c r="D444" s="35">
        <v>0</v>
      </c>
      <c r="E444" s="35">
        <f t="shared" si="6"/>
        <v>24592.3</v>
      </c>
    </row>
    <row r="445" spans="1:5">
      <c r="A445" s="1">
        <v>39707</v>
      </c>
      <c r="B445" s="10">
        <v>0</v>
      </c>
      <c r="C445" s="35">
        <v>26141</v>
      </c>
      <c r="D445" s="35">
        <v>0</v>
      </c>
      <c r="E445" s="35">
        <f t="shared" si="6"/>
        <v>26141</v>
      </c>
    </row>
    <row r="446" spans="1:5">
      <c r="A446" s="1">
        <v>39708</v>
      </c>
      <c r="B446" s="10">
        <v>0</v>
      </c>
      <c r="C446" s="35">
        <v>26179.8</v>
      </c>
      <c r="D446" s="35">
        <v>0</v>
      </c>
      <c r="E446" s="35">
        <f t="shared" si="6"/>
        <v>26179.8</v>
      </c>
    </row>
    <row r="447" spans="1:5">
      <c r="A447" s="1">
        <v>39709</v>
      </c>
      <c r="B447" s="10">
        <v>0</v>
      </c>
      <c r="C447" s="35">
        <v>25082.9</v>
      </c>
      <c r="D447" s="35">
        <v>0</v>
      </c>
      <c r="E447" s="35">
        <f t="shared" si="6"/>
        <v>25082.9</v>
      </c>
    </row>
    <row r="448" spans="1:5">
      <c r="A448" s="1">
        <v>39710</v>
      </c>
      <c r="B448" s="10">
        <v>2</v>
      </c>
      <c r="C448" s="35">
        <v>24373.200000000001</v>
      </c>
      <c r="D448" s="35">
        <v>0</v>
      </c>
      <c r="E448" s="35">
        <f t="shared" si="6"/>
        <v>24373.200000000001</v>
      </c>
    </row>
    <row r="449" spans="1:5">
      <c r="A449" s="1">
        <v>39711</v>
      </c>
      <c r="B449" s="10">
        <v>3</v>
      </c>
      <c r="C449" s="35">
        <v>22142.2</v>
      </c>
      <c r="D449" s="35">
        <v>0</v>
      </c>
      <c r="E449" s="35">
        <f t="shared" si="6"/>
        <v>22142.2</v>
      </c>
    </row>
    <row r="450" spans="1:5">
      <c r="A450" s="1">
        <v>39712</v>
      </c>
      <c r="B450" s="10">
        <v>0</v>
      </c>
      <c r="C450" s="35">
        <v>23543.4</v>
      </c>
      <c r="D450" s="35">
        <v>0</v>
      </c>
      <c r="E450" s="35">
        <f t="shared" si="6"/>
        <v>23543.4</v>
      </c>
    </row>
    <row r="451" spans="1:5">
      <c r="A451" s="1">
        <v>39713</v>
      </c>
      <c r="B451" s="10">
        <v>0</v>
      </c>
      <c r="C451" s="35">
        <v>25078.3</v>
      </c>
      <c r="D451" s="35">
        <v>0</v>
      </c>
      <c r="E451" s="35">
        <f t="shared" ref="E451:E514" si="7">SUM(C451:D451)</f>
        <v>25078.3</v>
      </c>
    </row>
    <row r="452" spans="1:5">
      <c r="A452" s="1">
        <v>39714</v>
      </c>
      <c r="B452" s="10">
        <v>1</v>
      </c>
      <c r="C452" s="35">
        <v>26319.4</v>
      </c>
      <c r="D452" s="35">
        <v>0</v>
      </c>
      <c r="E452" s="35">
        <f t="shared" si="7"/>
        <v>26319.4</v>
      </c>
    </row>
    <row r="453" spans="1:5">
      <c r="A453" s="1">
        <v>39715</v>
      </c>
      <c r="B453" s="10">
        <v>1</v>
      </c>
      <c r="C453" s="35">
        <v>28120.9</v>
      </c>
      <c r="D453" s="35">
        <v>0</v>
      </c>
      <c r="E453" s="35">
        <f t="shared" si="7"/>
        <v>28120.9</v>
      </c>
    </row>
    <row r="454" spans="1:5">
      <c r="A454" s="1">
        <v>39716</v>
      </c>
      <c r="B454" s="10">
        <v>3</v>
      </c>
      <c r="C454" s="35">
        <v>29760</v>
      </c>
      <c r="D454" s="35">
        <v>0</v>
      </c>
      <c r="E454" s="35">
        <f t="shared" si="7"/>
        <v>29760</v>
      </c>
    </row>
    <row r="455" spans="1:5">
      <c r="A455" s="1">
        <v>39717</v>
      </c>
      <c r="B455" s="10">
        <v>0</v>
      </c>
      <c r="C455" s="35">
        <v>25597.9</v>
      </c>
      <c r="D455" s="35">
        <v>0</v>
      </c>
      <c r="E455" s="35">
        <f t="shared" si="7"/>
        <v>25597.9</v>
      </c>
    </row>
    <row r="456" spans="1:5">
      <c r="A456" s="1">
        <v>39718</v>
      </c>
      <c r="B456" s="10">
        <v>0</v>
      </c>
      <c r="C456" s="35">
        <v>21846.1</v>
      </c>
      <c r="D456" s="35">
        <v>0</v>
      </c>
      <c r="E456" s="35">
        <f t="shared" si="7"/>
        <v>21846.1</v>
      </c>
    </row>
    <row r="457" spans="1:5">
      <c r="A457" s="1">
        <v>39719</v>
      </c>
      <c r="B457" s="10">
        <v>0</v>
      </c>
      <c r="C457" s="35">
        <v>23676.2</v>
      </c>
      <c r="D457" s="35">
        <v>0</v>
      </c>
      <c r="E457" s="35">
        <f t="shared" si="7"/>
        <v>23676.2</v>
      </c>
    </row>
    <row r="458" spans="1:5">
      <c r="A458" s="1">
        <v>39720</v>
      </c>
      <c r="B458" s="10">
        <v>0</v>
      </c>
      <c r="C458" s="35">
        <v>25649.4</v>
      </c>
      <c r="D458" s="35">
        <v>0</v>
      </c>
      <c r="E458" s="35">
        <f t="shared" si="7"/>
        <v>25649.4</v>
      </c>
    </row>
    <row r="459" spans="1:5">
      <c r="A459" s="1">
        <v>39721</v>
      </c>
      <c r="B459" s="10">
        <v>0</v>
      </c>
      <c r="C459" s="35">
        <v>25933.4</v>
      </c>
      <c r="D459" s="35">
        <v>0</v>
      </c>
      <c r="E459" s="35">
        <f t="shared" si="7"/>
        <v>25933.4</v>
      </c>
    </row>
    <row r="460" spans="1:5">
      <c r="A460" s="1">
        <v>39722</v>
      </c>
      <c r="B460" s="10">
        <v>2</v>
      </c>
      <c r="C460" s="35">
        <v>27806.7</v>
      </c>
      <c r="D460" s="35">
        <v>0</v>
      </c>
      <c r="E460" s="35">
        <f t="shared" si="7"/>
        <v>27806.7</v>
      </c>
    </row>
    <row r="461" spans="1:5">
      <c r="A461" s="1">
        <v>39723</v>
      </c>
      <c r="B461" s="10">
        <v>8</v>
      </c>
      <c r="C461" s="35">
        <v>30657.3</v>
      </c>
      <c r="D461" s="35">
        <v>0</v>
      </c>
      <c r="E461" s="35">
        <f t="shared" si="7"/>
        <v>30657.3</v>
      </c>
    </row>
    <row r="462" spans="1:5">
      <c r="A462" s="1">
        <v>39724</v>
      </c>
      <c r="B462" s="10">
        <v>5</v>
      </c>
      <c r="C462" s="35">
        <v>28295.200000000001</v>
      </c>
      <c r="D462" s="35">
        <v>0</v>
      </c>
      <c r="E462" s="35">
        <f t="shared" si="7"/>
        <v>28295.200000000001</v>
      </c>
    </row>
    <row r="463" spans="1:5">
      <c r="A463" s="1">
        <v>39725</v>
      </c>
      <c r="B463" s="10">
        <v>2</v>
      </c>
      <c r="C463" s="35">
        <v>25464.3</v>
      </c>
      <c r="D463" s="35">
        <v>0</v>
      </c>
      <c r="E463" s="35">
        <f t="shared" si="7"/>
        <v>25464.3</v>
      </c>
    </row>
    <row r="464" spans="1:5">
      <c r="A464" s="1">
        <v>39726</v>
      </c>
      <c r="B464" s="10">
        <v>0</v>
      </c>
      <c r="C464" s="35">
        <v>26496.5</v>
      </c>
      <c r="D464" s="35">
        <v>0</v>
      </c>
      <c r="E464" s="35">
        <f t="shared" si="7"/>
        <v>26496.5</v>
      </c>
    </row>
    <row r="465" spans="1:5">
      <c r="A465" s="1">
        <v>39727</v>
      </c>
      <c r="B465" s="10">
        <v>3</v>
      </c>
      <c r="C465" s="35">
        <v>30289.8</v>
      </c>
      <c r="D465" s="35">
        <v>0</v>
      </c>
      <c r="E465" s="35">
        <f t="shared" si="7"/>
        <v>30289.8</v>
      </c>
    </row>
    <row r="466" spans="1:5">
      <c r="A466" s="1">
        <v>39728</v>
      </c>
      <c r="B466" s="10">
        <v>9</v>
      </c>
      <c r="C466" s="35">
        <v>32851.199999999997</v>
      </c>
      <c r="D466" s="35">
        <v>0</v>
      </c>
      <c r="E466" s="35">
        <f t="shared" si="7"/>
        <v>32851.199999999997</v>
      </c>
    </row>
    <row r="467" spans="1:5">
      <c r="A467" s="1">
        <v>39729</v>
      </c>
      <c r="B467" s="10">
        <v>1</v>
      </c>
      <c r="C467" s="35">
        <v>28850.3</v>
      </c>
      <c r="D467" s="35">
        <v>0</v>
      </c>
      <c r="E467" s="35">
        <f t="shared" si="7"/>
        <v>28850.3</v>
      </c>
    </row>
    <row r="468" spans="1:5">
      <c r="A468" s="1">
        <v>39730</v>
      </c>
      <c r="B468" s="10">
        <v>0</v>
      </c>
      <c r="C468" s="35">
        <v>27240.799999999999</v>
      </c>
      <c r="D468" s="35">
        <v>0</v>
      </c>
      <c r="E468" s="35">
        <f t="shared" si="7"/>
        <v>27240.799999999999</v>
      </c>
    </row>
    <row r="469" spans="1:5">
      <c r="A469" s="1">
        <v>39731</v>
      </c>
      <c r="B469" s="10">
        <v>0</v>
      </c>
      <c r="C469" s="35">
        <v>25437.9</v>
      </c>
      <c r="D469" s="35">
        <v>0</v>
      </c>
      <c r="E469" s="35">
        <f t="shared" si="7"/>
        <v>25437.9</v>
      </c>
    </row>
    <row r="470" spans="1:5">
      <c r="A470" s="1">
        <v>39732</v>
      </c>
      <c r="B470" s="10">
        <v>2</v>
      </c>
      <c r="C470" s="35">
        <v>24944.9</v>
      </c>
      <c r="D470" s="35">
        <v>0</v>
      </c>
      <c r="E470" s="35">
        <f t="shared" si="7"/>
        <v>24944.9</v>
      </c>
    </row>
    <row r="471" spans="1:5">
      <c r="A471" s="1">
        <v>39733</v>
      </c>
      <c r="B471" s="10">
        <v>3</v>
      </c>
      <c r="C471" s="35">
        <v>26871.8</v>
      </c>
      <c r="D471" s="35">
        <v>0</v>
      </c>
      <c r="E471" s="35">
        <f t="shared" si="7"/>
        <v>26871.8</v>
      </c>
    </row>
    <row r="472" spans="1:5">
      <c r="A472" s="1">
        <v>39734</v>
      </c>
      <c r="B472" s="10">
        <v>1</v>
      </c>
      <c r="C472" s="35">
        <v>29206.3</v>
      </c>
      <c r="D472" s="35">
        <v>0</v>
      </c>
      <c r="E472" s="35">
        <f t="shared" si="7"/>
        <v>29206.3</v>
      </c>
    </row>
    <row r="473" spans="1:5">
      <c r="A473" s="1">
        <v>39735</v>
      </c>
      <c r="B473" s="10">
        <v>0</v>
      </c>
      <c r="C473" s="35">
        <v>26978.1</v>
      </c>
      <c r="D473" s="35">
        <v>47</v>
      </c>
      <c r="E473" s="35">
        <f t="shared" si="7"/>
        <v>27025.1</v>
      </c>
    </row>
    <row r="474" spans="1:5">
      <c r="A474" s="1">
        <v>39736</v>
      </c>
      <c r="B474" s="10">
        <v>0</v>
      </c>
      <c r="C474" s="35">
        <v>26936.6</v>
      </c>
      <c r="D474" s="35">
        <v>173</v>
      </c>
      <c r="E474" s="35">
        <f t="shared" si="7"/>
        <v>27109.599999999999</v>
      </c>
    </row>
    <row r="475" spans="1:5">
      <c r="A475" s="1">
        <v>39737</v>
      </c>
      <c r="B475" s="10">
        <v>0</v>
      </c>
      <c r="C475" s="35">
        <v>28360.1</v>
      </c>
      <c r="D475" s="35">
        <v>0</v>
      </c>
      <c r="E475" s="35">
        <f t="shared" si="7"/>
        <v>28360.1</v>
      </c>
    </row>
    <row r="476" spans="1:5">
      <c r="A476" s="1">
        <v>39738</v>
      </c>
      <c r="B476" s="10">
        <v>12</v>
      </c>
      <c r="C476" s="35">
        <v>36867.1</v>
      </c>
      <c r="D476" s="35">
        <v>0</v>
      </c>
      <c r="E476" s="35">
        <f t="shared" si="7"/>
        <v>36867.1</v>
      </c>
    </row>
    <row r="477" spans="1:5">
      <c r="A477" s="1">
        <v>39739</v>
      </c>
      <c r="B477" s="10">
        <v>14</v>
      </c>
      <c r="C477" s="35">
        <v>42383.5</v>
      </c>
      <c r="D477" s="35">
        <v>0</v>
      </c>
      <c r="E477" s="35">
        <f t="shared" si="7"/>
        <v>42383.5</v>
      </c>
    </row>
    <row r="478" spans="1:5">
      <c r="A478" s="1">
        <v>39740</v>
      </c>
      <c r="B478" s="10">
        <v>17</v>
      </c>
      <c r="C478" s="35">
        <v>54186.2</v>
      </c>
      <c r="D478" s="35">
        <v>44</v>
      </c>
      <c r="E478" s="35">
        <f t="shared" si="7"/>
        <v>54230.2</v>
      </c>
    </row>
    <row r="479" spans="1:5">
      <c r="A479" s="1">
        <v>39741</v>
      </c>
      <c r="B479" s="10">
        <v>15</v>
      </c>
      <c r="C479" s="35">
        <v>53749.5</v>
      </c>
      <c r="D479" s="35">
        <v>0</v>
      </c>
      <c r="E479" s="35">
        <f t="shared" si="7"/>
        <v>53749.5</v>
      </c>
    </row>
    <row r="480" spans="1:5">
      <c r="A480" s="1">
        <v>39742</v>
      </c>
      <c r="B480" s="10">
        <v>10</v>
      </c>
      <c r="C480" s="35">
        <v>51075.9</v>
      </c>
      <c r="D480" s="35">
        <v>56</v>
      </c>
      <c r="E480" s="35">
        <f t="shared" si="7"/>
        <v>51131.9</v>
      </c>
    </row>
    <row r="481" spans="1:5">
      <c r="A481" s="1">
        <v>39743</v>
      </c>
      <c r="B481" s="10">
        <v>18</v>
      </c>
      <c r="C481" s="35">
        <v>61736.6</v>
      </c>
      <c r="D481" s="35">
        <v>1751</v>
      </c>
      <c r="E481" s="35">
        <f t="shared" si="7"/>
        <v>63487.6</v>
      </c>
    </row>
    <row r="482" spans="1:5">
      <c r="A482" s="1">
        <v>39744</v>
      </c>
      <c r="B482" s="10">
        <v>17</v>
      </c>
      <c r="C482" s="35">
        <v>58514.1</v>
      </c>
      <c r="D482" s="35">
        <v>1557</v>
      </c>
      <c r="E482" s="35">
        <f t="shared" si="7"/>
        <v>60071.1</v>
      </c>
    </row>
    <row r="483" spans="1:5">
      <c r="A483" s="1">
        <v>39745</v>
      </c>
      <c r="B483" s="10">
        <v>8</v>
      </c>
      <c r="C483" s="35">
        <v>44197.2</v>
      </c>
      <c r="D483" s="35">
        <v>293</v>
      </c>
      <c r="E483" s="35">
        <f t="shared" si="7"/>
        <v>44490.2</v>
      </c>
    </row>
    <row r="484" spans="1:5">
      <c r="A484" s="1">
        <v>39746</v>
      </c>
      <c r="B484" s="10">
        <v>4</v>
      </c>
      <c r="C484" s="35">
        <v>35238</v>
      </c>
      <c r="D484" s="35">
        <v>0</v>
      </c>
      <c r="E484" s="35">
        <f t="shared" si="7"/>
        <v>35238</v>
      </c>
    </row>
    <row r="485" spans="1:5">
      <c r="A485" s="1">
        <v>39747</v>
      </c>
      <c r="B485" s="10">
        <v>9</v>
      </c>
      <c r="C485" s="35">
        <v>41080.699999999997</v>
      </c>
      <c r="D485" s="35">
        <v>0</v>
      </c>
      <c r="E485" s="35">
        <f t="shared" si="7"/>
        <v>41080.699999999997</v>
      </c>
    </row>
    <row r="486" spans="1:5">
      <c r="A486" s="1">
        <v>39748</v>
      </c>
      <c r="B486" s="10">
        <v>19</v>
      </c>
      <c r="C486" s="35">
        <v>64521</v>
      </c>
      <c r="D486" s="35">
        <v>8103</v>
      </c>
      <c r="E486" s="35">
        <f t="shared" si="7"/>
        <v>72624</v>
      </c>
    </row>
    <row r="487" spans="1:5">
      <c r="A487" s="1">
        <v>39749</v>
      </c>
      <c r="B487" s="10">
        <v>18</v>
      </c>
      <c r="C487" s="35">
        <v>66496.100000000006</v>
      </c>
      <c r="D487" s="35">
        <v>8664</v>
      </c>
      <c r="E487" s="35">
        <f t="shared" si="7"/>
        <v>75160.100000000006</v>
      </c>
    </row>
    <row r="488" spans="1:5">
      <c r="A488" s="1">
        <v>39750</v>
      </c>
      <c r="B488" s="10">
        <v>19</v>
      </c>
      <c r="C488" s="35">
        <v>66252.2</v>
      </c>
      <c r="D488" s="35">
        <v>7042</v>
      </c>
      <c r="E488" s="35">
        <f t="shared" si="7"/>
        <v>73294.2</v>
      </c>
    </row>
    <row r="489" spans="1:5">
      <c r="A489" s="1">
        <v>39751</v>
      </c>
      <c r="B489" s="10">
        <v>22</v>
      </c>
      <c r="C489" s="35">
        <v>60519.4</v>
      </c>
      <c r="D489" s="35">
        <v>15493</v>
      </c>
      <c r="E489" s="35">
        <f t="shared" si="7"/>
        <v>76012.399999999994</v>
      </c>
    </row>
    <row r="490" spans="1:5">
      <c r="A490" s="1">
        <v>39752</v>
      </c>
      <c r="B490" s="10">
        <v>14</v>
      </c>
      <c r="C490" s="35">
        <v>41589.5</v>
      </c>
      <c r="D490" s="35">
        <v>11486</v>
      </c>
      <c r="E490" s="35">
        <f t="shared" si="7"/>
        <v>53075.5</v>
      </c>
    </row>
    <row r="491" spans="1:5">
      <c r="A491" s="1">
        <v>39753</v>
      </c>
      <c r="B491" s="10">
        <v>9</v>
      </c>
      <c r="C491" s="35">
        <v>34808.800000000003</v>
      </c>
      <c r="D491" s="35">
        <v>9791</v>
      </c>
      <c r="E491" s="35">
        <f t="shared" si="7"/>
        <v>44599.8</v>
      </c>
    </row>
    <row r="492" spans="1:5">
      <c r="A492" s="1">
        <v>39754</v>
      </c>
      <c r="B492" s="10">
        <v>7</v>
      </c>
      <c r="C492" s="35">
        <v>32629.200000000001</v>
      </c>
      <c r="D492" s="35">
        <v>8303</v>
      </c>
      <c r="E492" s="35">
        <f t="shared" si="7"/>
        <v>40932.199999999997</v>
      </c>
    </row>
    <row r="493" spans="1:5">
      <c r="A493" s="1">
        <v>39755</v>
      </c>
      <c r="B493" s="10">
        <v>6</v>
      </c>
      <c r="C493" s="35">
        <v>32987.9</v>
      </c>
      <c r="D493" s="35">
        <v>7345</v>
      </c>
      <c r="E493" s="35">
        <f t="shared" si="7"/>
        <v>40332.9</v>
      </c>
    </row>
    <row r="494" spans="1:5">
      <c r="A494" s="1">
        <v>39756</v>
      </c>
      <c r="B494" s="10">
        <v>6</v>
      </c>
      <c r="C494" s="35">
        <v>33893.9</v>
      </c>
      <c r="D494" s="35">
        <v>9926</v>
      </c>
      <c r="E494" s="35">
        <f t="shared" si="7"/>
        <v>43819.9</v>
      </c>
    </row>
    <row r="495" spans="1:5">
      <c r="A495" s="1">
        <v>39757</v>
      </c>
      <c r="B495" s="10">
        <v>2</v>
      </c>
      <c r="C495" s="35">
        <v>30575.599999999999</v>
      </c>
      <c r="D495" s="35">
        <v>8368</v>
      </c>
      <c r="E495" s="35">
        <f t="shared" si="7"/>
        <v>38943.599999999999</v>
      </c>
    </row>
    <row r="496" spans="1:5">
      <c r="A496" s="1">
        <v>39758</v>
      </c>
      <c r="B496" s="10">
        <v>4</v>
      </c>
      <c r="C496" s="35">
        <v>29236.5</v>
      </c>
      <c r="D496" s="35">
        <v>9337</v>
      </c>
      <c r="E496" s="35">
        <f t="shared" si="7"/>
        <v>38573.5</v>
      </c>
    </row>
    <row r="497" spans="1:5">
      <c r="A497" s="1">
        <v>39759</v>
      </c>
      <c r="B497" s="10">
        <v>3</v>
      </c>
      <c r="C497" s="35">
        <v>25331.5</v>
      </c>
      <c r="D497" s="35">
        <v>6423</v>
      </c>
      <c r="E497" s="35">
        <f t="shared" si="7"/>
        <v>31754.5</v>
      </c>
    </row>
    <row r="498" spans="1:5">
      <c r="A498" s="1">
        <v>39760</v>
      </c>
      <c r="B498" s="10">
        <v>8</v>
      </c>
      <c r="C498" s="35">
        <v>30830.6</v>
      </c>
      <c r="D498" s="35">
        <v>8594</v>
      </c>
      <c r="E498" s="35">
        <f t="shared" si="7"/>
        <v>39424.6</v>
      </c>
    </row>
    <row r="499" spans="1:5">
      <c r="A499" s="1">
        <v>39761</v>
      </c>
      <c r="B499" s="10">
        <v>14</v>
      </c>
      <c r="C499" s="35">
        <v>45882.9</v>
      </c>
      <c r="D499" s="35">
        <v>12425</v>
      </c>
      <c r="E499" s="35">
        <f t="shared" si="7"/>
        <v>58307.9</v>
      </c>
    </row>
    <row r="500" spans="1:5">
      <c r="A500" s="1">
        <v>39762</v>
      </c>
      <c r="B500" s="10">
        <v>20</v>
      </c>
      <c r="C500" s="35">
        <v>57493</v>
      </c>
      <c r="D500" s="35">
        <v>15896</v>
      </c>
      <c r="E500" s="35">
        <f t="shared" si="7"/>
        <v>73389</v>
      </c>
    </row>
    <row r="501" spans="1:5">
      <c r="A501" s="1">
        <v>39763</v>
      </c>
      <c r="B501" s="10">
        <v>19</v>
      </c>
      <c r="C501" s="35">
        <v>54261.5</v>
      </c>
      <c r="D501" s="35">
        <v>16763</v>
      </c>
      <c r="E501" s="35">
        <f t="shared" si="7"/>
        <v>71024.5</v>
      </c>
    </row>
    <row r="502" spans="1:5">
      <c r="A502" s="1">
        <v>39764</v>
      </c>
      <c r="B502" s="10">
        <v>17</v>
      </c>
      <c r="C502" s="35">
        <v>51577.1</v>
      </c>
      <c r="D502" s="35">
        <v>15858</v>
      </c>
      <c r="E502" s="35">
        <f t="shared" si="7"/>
        <v>67435.100000000006</v>
      </c>
    </row>
    <row r="503" spans="1:5">
      <c r="A503" s="1">
        <v>39765</v>
      </c>
      <c r="B503" s="10">
        <v>11</v>
      </c>
      <c r="C503" s="35">
        <v>43237.4</v>
      </c>
      <c r="D503" s="35">
        <v>13291</v>
      </c>
      <c r="E503" s="35">
        <f t="shared" si="7"/>
        <v>56528.4</v>
      </c>
    </row>
    <row r="504" spans="1:5">
      <c r="A504" s="1">
        <v>39766</v>
      </c>
      <c r="B504" s="10">
        <v>5</v>
      </c>
      <c r="C504" s="35">
        <v>30567.7</v>
      </c>
      <c r="D504" s="35">
        <v>9912</v>
      </c>
      <c r="E504" s="35">
        <f t="shared" si="7"/>
        <v>40479.699999999997</v>
      </c>
    </row>
    <row r="505" spans="1:5">
      <c r="A505" s="1">
        <v>39767</v>
      </c>
      <c r="B505" s="10">
        <v>2</v>
      </c>
      <c r="C505" s="35">
        <v>29764.7</v>
      </c>
      <c r="D505" s="35">
        <v>9561</v>
      </c>
      <c r="E505" s="35">
        <f t="shared" si="7"/>
        <v>39325.699999999997</v>
      </c>
    </row>
    <row r="506" spans="1:5">
      <c r="A506" s="1">
        <v>39768</v>
      </c>
      <c r="B506" s="10">
        <v>20</v>
      </c>
      <c r="C506" s="35">
        <v>57826.9</v>
      </c>
      <c r="D506" s="35">
        <v>17336</v>
      </c>
      <c r="E506" s="35">
        <f t="shared" si="7"/>
        <v>75162.899999999994</v>
      </c>
    </row>
    <row r="507" spans="1:5">
      <c r="A507" s="1">
        <v>39769</v>
      </c>
      <c r="B507" s="10">
        <v>24</v>
      </c>
      <c r="C507" s="35">
        <v>70114.100000000006</v>
      </c>
      <c r="D507" s="35">
        <v>20178</v>
      </c>
      <c r="E507" s="35">
        <f t="shared" si="7"/>
        <v>90292.1</v>
      </c>
    </row>
    <row r="508" spans="1:5">
      <c r="A508" s="1">
        <v>39770</v>
      </c>
      <c r="B508" s="10">
        <v>29</v>
      </c>
      <c r="C508" s="35">
        <v>89068</v>
      </c>
      <c r="D508" s="35">
        <v>22823</v>
      </c>
      <c r="E508" s="35">
        <f t="shared" si="7"/>
        <v>111891</v>
      </c>
    </row>
    <row r="509" spans="1:5">
      <c r="A509" s="1">
        <v>39771</v>
      </c>
      <c r="B509" s="10">
        <v>28</v>
      </c>
      <c r="C509" s="35">
        <v>82942.899999999994</v>
      </c>
      <c r="D509" s="35">
        <v>20543</v>
      </c>
      <c r="E509" s="35">
        <f t="shared" si="7"/>
        <v>103485.9</v>
      </c>
    </row>
    <row r="510" spans="1:5">
      <c r="A510" s="1">
        <v>39772</v>
      </c>
      <c r="B510" s="10">
        <v>21</v>
      </c>
      <c r="C510" s="35">
        <v>68752.7</v>
      </c>
      <c r="D510" s="35">
        <v>18984</v>
      </c>
      <c r="E510" s="35">
        <f t="shared" si="7"/>
        <v>87736.7</v>
      </c>
    </row>
    <row r="511" spans="1:5">
      <c r="A511" s="1">
        <v>39773</v>
      </c>
      <c r="B511" s="10">
        <v>30</v>
      </c>
      <c r="C511" s="35">
        <v>90366.3</v>
      </c>
      <c r="D511" s="35">
        <v>25475</v>
      </c>
      <c r="E511" s="35">
        <f t="shared" si="7"/>
        <v>115841.3</v>
      </c>
    </row>
    <row r="512" spans="1:5">
      <c r="A512" s="1">
        <v>39774</v>
      </c>
      <c r="B512" s="10">
        <v>33</v>
      </c>
      <c r="C512" s="35">
        <v>87622.3</v>
      </c>
      <c r="D512" s="35">
        <v>24434</v>
      </c>
      <c r="E512" s="35">
        <f t="shared" si="7"/>
        <v>112056.3</v>
      </c>
    </row>
    <row r="513" spans="1:5">
      <c r="A513" s="1">
        <v>39775</v>
      </c>
      <c r="B513" s="10">
        <v>31</v>
      </c>
      <c r="C513" s="35">
        <v>82364.899999999994</v>
      </c>
      <c r="D513" s="35">
        <v>22794</v>
      </c>
      <c r="E513" s="35">
        <f t="shared" si="7"/>
        <v>105158.9</v>
      </c>
    </row>
    <row r="514" spans="1:5">
      <c r="A514" s="1">
        <v>39776</v>
      </c>
      <c r="B514" s="10">
        <v>18</v>
      </c>
      <c r="C514" s="35">
        <v>63056</v>
      </c>
      <c r="D514" s="35">
        <v>16637</v>
      </c>
      <c r="E514" s="35">
        <f t="shared" si="7"/>
        <v>79693</v>
      </c>
    </row>
    <row r="515" spans="1:5">
      <c r="A515" s="1">
        <v>39777</v>
      </c>
      <c r="B515" s="10">
        <v>22</v>
      </c>
      <c r="C515" s="35">
        <v>68319.7</v>
      </c>
      <c r="D515" s="35">
        <v>24417</v>
      </c>
      <c r="E515" s="35">
        <f t="shared" ref="E515:E578" si="8">SUM(C515:D515)</f>
        <v>92736.7</v>
      </c>
    </row>
    <row r="516" spans="1:5">
      <c r="A516" s="1">
        <v>39778</v>
      </c>
      <c r="B516" s="10">
        <v>27</v>
      </c>
      <c r="C516" s="35">
        <v>69757.2</v>
      </c>
      <c r="D516" s="35">
        <v>26132</v>
      </c>
      <c r="E516" s="35">
        <f t="shared" si="8"/>
        <v>95889.2</v>
      </c>
    </row>
    <row r="517" spans="1:5">
      <c r="A517" s="1">
        <v>39779</v>
      </c>
      <c r="B517" s="10">
        <v>23</v>
      </c>
      <c r="C517" s="35">
        <v>50841.599999999999</v>
      </c>
      <c r="D517" s="35">
        <v>23184</v>
      </c>
      <c r="E517" s="35">
        <f t="shared" si="8"/>
        <v>74025.600000000006</v>
      </c>
    </row>
    <row r="518" spans="1:5">
      <c r="A518" s="1">
        <v>39780</v>
      </c>
      <c r="B518" s="10">
        <v>17</v>
      </c>
      <c r="C518" s="35">
        <v>48850.1</v>
      </c>
      <c r="D518" s="35">
        <v>22895</v>
      </c>
      <c r="E518" s="35">
        <f t="shared" si="8"/>
        <v>71745.100000000006</v>
      </c>
    </row>
    <row r="519" spans="1:5">
      <c r="A519" s="1">
        <v>39781</v>
      </c>
      <c r="B519" s="10">
        <v>21</v>
      </c>
      <c r="C519" s="35">
        <v>51826</v>
      </c>
      <c r="D519" s="35">
        <v>23287</v>
      </c>
      <c r="E519" s="35">
        <f t="shared" si="8"/>
        <v>75113</v>
      </c>
    </row>
    <row r="520" spans="1:5">
      <c r="A520" s="1">
        <v>39782</v>
      </c>
      <c r="B520" s="10">
        <v>18</v>
      </c>
      <c r="C520" s="35">
        <v>55631.1</v>
      </c>
      <c r="D520" s="35">
        <v>23578</v>
      </c>
      <c r="E520" s="35">
        <f t="shared" si="8"/>
        <v>79209.100000000006</v>
      </c>
    </row>
    <row r="521" spans="1:5">
      <c r="A521" s="1">
        <v>39783</v>
      </c>
      <c r="B521" s="10">
        <v>21</v>
      </c>
      <c r="C521" s="35">
        <v>67097.100000000006</v>
      </c>
      <c r="D521" s="35">
        <v>25496</v>
      </c>
      <c r="E521" s="35">
        <f t="shared" si="8"/>
        <v>92593.1</v>
      </c>
    </row>
    <row r="522" spans="1:5">
      <c r="A522" s="1">
        <v>39784</v>
      </c>
      <c r="B522" s="10">
        <v>29</v>
      </c>
      <c r="C522" s="35">
        <v>81388.800000000003</v>
      </c>
      <c r="D522" s="35">
        <v>28284</v>
      </c>
      <c r="E522" s="35">
        <f t="shared" si="8"/>
        <v>109672.8</v>
      </c>
    </row>
    <row r="523" spans="1:5">
      <c r="A523" s="1">
        <v>39785</v>
      </c>
      <c r="B523" s="10">
        <v>26</v>
      </c>
      <c r="C523" s="35">
        <v>67502.3</v>
      </c>
      <c r="D523" s="35">
        <v>26549</v>
      </c>
      <c r="E523" s="35">
        <f t="shared" si="8"/>
        <v>94051.3</v>
      </c>
    </row>
    <row r="524" spans="1:5">
      <c r="A524" s="1">
        <v>39786</v>
      </c>
      <c r="B524" s="10">
        <v>17</v>
      </c>
      <c r="C524" s="35">
        <v>51234.400000000001</v>
      </c>
      <c r="D524" s="35">
        <v>24677</v>
      </c>
      <c r="E524" s="35">
        <f t="shared" si="8"/>
        <v>75911.399999999994</v>
      </c>
    </row>
    <row r="525" spans="1:5">
      <c r="A525" s="1">
        <v>39787</v>
      </c>
      <c r="B525" s="10">
        <v>29</v>
      </c>
      <c r="C525" s="35">
        <v>73881.3</v>
      </c>
      <c r="D525" s="35">
        <v>30170</v>
      </c>
      <c r="E525" s="35">
        <f t="shared" si="8"/>
        <v>104051.3</v>
      </c>
    </row>
    <row r="526" spans="1:5">
      <c r="A526" s="1">
        <v>39788</v>
      </c>
      <c r="B526" s="10">
        <v>30</v>
      </c>
      <c r="C526" s="35">
        <v>76958.600000000006</v>
      </c>
      <c r="D526" s="35">
        <v>30310</v>
      </c>
      <c r="E526" s="35">
        <f t="shared" si="8"/>
        <v>107268.6</v>
      </c>
    </row>
    <row r="527" spans="1:5">
      <c r="A527" s="1">
        <v>39789</v>
      </c>
      <c r="B527" s="10">
        <v>33</v>
      </c>
      <c r="C527" s="35">
        <v>92563.199999999997</v>
      </c>
      <c r="D527" s="35">
        <v>33131</v>
      </c>
      <c r="E527" s="35">
        <f t="shared" si="8"/>
        <v>125694.2</v>
      </c>
    </row>
    <row r="528" spans="1:5">
      <c r="A528" s="1">
        <v>39790</v>
      </c>
      <c r="B528" s="10">
        <v>32</v>
      </c>
      <c r="C528" s="35">
        <v>85173.9</v>
      </c>
      <c r="D528" s="35">
        <v>32162</v>
      </c>
      <c r="E528" s="35">
        <f t="shared" si="8"/>
        <v>117335.9</v>
      </c>
    </row>
    <row r="529" spans="1:5">
      <c r="A529" s="1">
        <v>39791</v>
      </c>
      <c r="B529" s="10">
        <v>7</v>
      </c>
      <c r="C529" s="35">
        <v>34303.5</v>
      </c>
      <c r="D529" s="35">
        <v>22215</v>
      </c>
      <c r="E529" s="35">
        <f t="shared" si="8"/>
        <v>56518.5</v>
      </c>
    </row>
    <row r="530" spans="1:5">
      <c r="A530" s="1">
        <v>39792</v>
      </c>
      <c r="B530" s="10">
        <v>0</v>
      </c>
      <c r="C530" s="35">
        <v>22202.9</v>
      </c>
      <c r="D530" s="35">
        <v>17857</v>
      </c>
      <c r="E530" s="35">
        <f t="shared" si="8"/>
        <v>40059.9</v>
      </c>
    </row>
    <row r="531" spans="1:5">
      <c r="A531" s="1">
        <v>39793</v>
      </c>
      <c r="B531" s="10">
        <v>19</v>
      </c>
      <c r="C531" s="35">
        <v>48376.2</v>
      </c>
      <c r="D531" s="35">
        <v>26858</v>
      </c>
      <c r="E531" s="35">
        <f t="shared" si="8"/>
        <v>75234.2</v>
      </c>
    </row>
    <row r="532" spans="1:5">
      <c r="A532" s="1">
        <v>39794</v>
      </c>
      <c r="B532" s="10">
        <v>24</v>
      </c>
      <c r="C532" s="35">
        <v>67143.3</v>
      </c>
      <c r="D532" s="35">
        <v>28748</v>
      </c>
      <c r="E532" s="35">
        <f t="shared" si="8"/>
        <v>95891.3</v>
      </c>
    </row>
    <row r="533" spans="1:5">
      <c r="A533" s="1">
        <v>39795</v>
      </c>
      <c r="B533" s="10">
        <v>31</v>
      </c>
      <c r="C533" s="35">
        <v>76029.5</v>
      </c>
      <c r="D533" s="35">
        <v>29863</v>
      </c>
      <c r="E533" s="35">
        <f t="shared" si="8"/>
        <v>105892.5</v>
      </c>
    </row>
    <row r="534" spans="1:5">
      <c r="A534" s="1">
        <v>39796</v>
      </c>
      <c r="B534" s="10">
        <v>19</v>
      </c>
      <c r="C534" s="35">
        <v>51623.3</v>
      </c>
      <c r="D534" s="35">
        <v>25450</v>
      </c>
      <c r="E534" s="35">
        <f t="shared" si="8"/>
        <v>77073.3</v>
      </c>
    </row>
    <row r="535" spans="1:5">
      <c r="A535" s="1">
        <v>39797</v>
      </c>
      <c r="B535" s="10">
        <v>3</v>
      </c>
      <c r="C535" s="35">
        <v>28198.6</v>
      </c>
      <c r="D535" s="35">
        <v>19320</v>
      </c>
      <c r="E535" s="35">
        <f t="shared" si="8"/>
        <v>47518.6</v>
      </c>
    </row>
    <row r="536" spans="1:5">
      <c r="A536" s="1">
        <v>39798</v>
      </c>
      <c r="B536" s="10">
        <v>25</v>
      </c>
      <c r="C536" s="35">
        <v>65708.2</v>
      </c>
      <c r="D536" s="35">
        <v>28263</v>
      </c>
      <c r="E536" s="35">
        <f t="shared" si="8"/>
        <v>93971.199999999997</v>
      </c>
    </row>
    <row r="537" spans="1:5">
      <c r="A537" s="1">
        <v>39799</v>
      </c>
      <c r="B537" s="10">
        <v>16</v>
      </c>
      <c r="C537" s="35">
        <v>47866.3</v>
      </c>
      <c r="D537" s="35">
        <v>25169</v>
      </c>
      <c r="E537" s="35">
        <f t="shared" si="8"/>
        <v>73035.3</v>
      </c>
    </row>
    <row r="538" spans="1:5">
      <c r="A538" s="1">
        <v>39800</v>
      </c>
      <c r="B538" s="10">
        <v>18</v>
      </c>
      <c r="C538" s="35">
        <v>51223.1</v>
      </c>
      <c r="D538" s="35">
        <v>25259</v>
      </c>
      <c r="E538" s="35">
        <f t="shared" si="8"/>
        <v>76482.100000000006</v>
      </c>
    </row>
    <row r="539" spans="1:5">
      <c r="A539" s="1">
        <v>39801</v>
      </c>
      <c r="B539" s="10">
        <v>10</v>
      </c>
      <c r="C539" s="35">
        <v>35729.9</v>
      </c>
      <c r="D539" s="35">
        <v>21762</v>
      </c>
      <c r="E539" s="35">
        <f t="shared" si="8"/>
        <v>57491.9</v>
      </c>
    </row>
    <row r="540" spans="1:5">
      <c r="A540" s="1">
        <v>39802</v>
      </c>
      <c r="B540" s="10">
        <v>24</v>
      </c>
      <c r="C540" s="35">
        <v>60854.9</v>
      </c>
      <c r="D540" s="35">
        <v>27337</v>
      </c>
      <c r="E540" s="35">
        <f t="shared" si="8"/>
        <v>88191.9</v>
      </c>
    </row>
    <row r="541" spans="1:5">
      <c r="A541" s="1">
        <v>39803</v>
      </c>
      <c r="B541" s="10">
        <v>28</v>
      </c>
      <c r="C541" s="35">
        <v>80896</v>
      </c>
      <c r="D541" s="35">
        <v>31222</v>
      </c>
      <c r="E541" s="35">
        <f t="shared" si="8"/>
        <v>112118</v>
      </c>
    </row>
    <row r="542" spans="1:5">
      <c r="A542" s="1">
        <v>39804</v>
      </c>
      <c r="B542" s="10">
        <v>39</v>
      </c>
      <c r="C542" s="35">
        <v>105675.2</v>
      </c>
      <c r="D542" s="35">
        <v>36906</v>
      </c>
      <c r="E542" s="35">
        <f t="shared" si="8"/>
        <v>142581.20000000001</v>
      </c>
    </row>
    <row r="543" spans="1:5">
      <c r="A543" s="1">
        <v>39805</v>
      </c>
      <c r="B543" s="10">
        <v>33</v>
      </c>
      <c r="C543" s="35">
        <v>84256.9</v>
      </c>
      <c r="D543" s="35">
        <v>32725</v>
      </c>
      <c r="E543" s="35">
        <f t="shared" si="8"/>
        <v>116981.9</v>
      </c>
    </row>
    <row r="544" spans="1:5">
      <c r="A544" s="1">
        <v>39806</v>
      </c>
      <c r="B544" s="10">
        <v>9</v>
      </c>
      <c r="C544" s="35">
        <v>33779.300000000003</v>
      </c>
      <c r="D544" s="35">
        <v>23021</v>
      </c>
      <c r="E544" s="35">
        <f t="shared" si="8"/>
        <v>56800.3</v>
      </c>
    </row>
    <row r="545" spans="1:5">
      <c r="A545" s="1">
        <v>39807</v>
      </c>
      <c r="B545" s="10">
        <v>19</v>
      </c>
      <c r="C545" s="35">
        <v>44285.2</v>
      </c>
      <c r="D545" s="35">
        <v>26050</v>
      </c>
      <c r="E545" s="35">
        <f t="shared" si="8"/>
        <v>70335.199999999997</v>
      </c>
    </row>
    <row r="546" spans="1:5">
      <c r="A546" s="1">
        <v>39808</v>
      </c>
      <c r="B546" s="10">
        <v>24</v>
      </c>
      <c r="C546" s="35">
        <v>53948.3</v>
      </c>
      <c r="D546" s="35">
        <v>28754</v>
      </c>
      <c r="E546" s="35">
        <f t="shared" si="8"/>
        <v>82702.3</v>
      </c>
    </row>
    <row r="547" spans="1:5">
      <c r="A547" s="1">
        <v>39809</v>
      </c>
      <c r="B547" s="10">
        <v>10</v>
      </c>
      <c r="C547" s="35">
        <v>26176.400000000001</v>
      </c>
      <c r="D547" s="35">
        <v>20653</v>
      </c>
      <c r="E547" s="35">
        <f t="shared" si="8"/>
        <v>46829.4</v>
      </c>
    </row>
    <row r="548" spans="1:5">
      <c r="A548" s="1">
        <v>39810</v>
      </c>
      <c r="B548" s="10">
        <v>3</v>
      </c>
      <c r="C548" s="35">
        <v>24147.9</v>
      </c>
      <c r="D548" s="35">
        <v>19630</v>
      </c>
      <c r="E548" s="35">
        <f t="shared" si="8"/>
        <v>43777.9</v>
      </c>
    </row>
    <row r="549" spans="1:5">
      <c r="A549" s="1">
        <v>39811</v>
      </c>
      <c r="B549" s="10">
        <v>17</v>
      </c>
      <c r="C549" s="35">
        <v>43383.3</v>
      </c>
      <c r="D549" s="35">
        <v>25909</v>
      </c>
      <c r="E549" s="35">
        <f t="shared" si="8"/>
        <v>69292.3</v>
      </c>
    </row>
    <row r="550" spans="1:5">
      <c r="A550" s="1">
        <v>39812</v>
      </c>
      <c r="B550" s="10">
        <v>18</v>
      </c>
      <c r="C550" s="35">
        <v>47777.599999999999</v>
      </c>
      <c r="D550" s="35">
        <v>24651</v>
      </c>
      <c r="E550" s="35">
        <f t="shared" si="8"/>
        <v>72428.600000000006</v>
      </c>
    </row>
    <row r="551" spans="1:5">
      <c r="A551" s="1">
        <v>39813</v>
      </c>
      <c r="B551" s="10">
        <v>29</v>
      </c>
      <c r="C551" s="35">
        <v>79781.3</v>
      </c>
      <c r="D551" s="35">
        <v>30720</v>
      </c>
      <c r="E551" s="35">
        <f t="shared" si="8"/>
        <v>110501.3</v>
      </c>
    </row>
    <row r="552" spans="1:5">
      <c r="A552" s="1">
        <v>39814</v>
      </c>
      <c r="B552" s="10">
        <v>36</v>
      </c>
      <c r="C552" s="35">
        <v>86439.2</v>
      </c>
      <c r="D552" s="35">
        <v>31569</v>
      </c>
      <c r="E552" s="35">
        <f t="shared" si="8"/>
        <v>118008.2</v>
      </c>
    </row>
    <row r="553" spans="1:5">
      <c r="A553" s="1">
        <v>39815</v>
      </c>
      <c r="B553" s="10">
        <v>28</v>
      </c>
      <c r="C553" s="35">
        <v>74009</v>
      </c>
      <c r="D553" s="35">
        <v>30065</v>
      </c>
      <c r="E553" s="35">
        <f t="shared" si="8"/>
        <v>104074</v>
      </c>
    </row>
    <row r="554" spans="1:5">
      <c r="A554" s="1">
        <v>39816</v>
      </c>
      <c r="B554" s="10">
        <v>26</v>
      </c>
      <c r="C554" s="35">
        <v>61124</v>
      </c>
      <c r="D554" s="35">
        <v>28003</v>
      </c>
      <c r="E554" s="35">
        <f t="shared" si="8"/>
        <v>89127</v>
      </c>
    </row>
    <row r="555" spans="1:5">
      <c r="A555" s="1">
        <v>39817</v>
      </c>
      <c r="B555" s="10">
        <v>20</v>
      </c>
      <c r="C555" s="35">
        <v>50251.3</v>
      </c>
      <c r="D555" s="35">
        <v>25440</v>
      </c>
      <c r="E555" s="35">
        <f t="shared" si="8"/>
        <v>75691.3</v>
      </c>
    </row>
    <row r="556" spans="1:5">
      <c r="A556" s="1">
        <v>39818</v>
      </c>
      <c r="B556" s="10">
        <v>17</v>
      </c>
      <c r="C556" s="35">
        <v>50590.2</v>
      </c>
      <c r="D556" s="35">
        <v>25081</v>
      </c>
      <c r="E556" s="35">
        <f t="shared" si="8"/>
        <v>75671.199999999997</v>
      </c>
    </row>
    <row r="557" spans="1:5">
      <c r="A557" s="1">
        <v>39819</v>
      </c>
      <c r="B557" s="10">
        <v>29</v>
      </c>
      <c r="C557" s="35">
        <v>76562.100000000006</v>
      </c>
      <c r="D557" s="35">
        <v>29545</v>
      </c>
      <c r="E557" s="35">
        <f t="shared" si="8"/>
        <v>106107.1</v>
      </c>
    </row>
    <row r="558" spans="1:5">
      <c r="A558" s="1">
        <v>39820</v>
      </c>
      <c r="B558" s="10">
        <v>21</v>
      </c>
      <c r="C558" s="35">
        <v>65778.2</v>
      </c>
      <c r="D558" s="35">
        <v>28601</v>
      </c>
      <c r="E558" s="35">
        <f t="shared" si="8"/>
        <v>94379.199999999997</v>
      </c>
    </row>
    <row r="559" spans="1:5">
      <c r="A559" s="1">
        <v>39821</v>
      </c>
      <c r="B559" s="10">
        <v>26</v>
      </c>
      <c r="C559" s="35">
        <v>76208.5</v>
      </c>
      <c r="D559" s="35">
        <v>31185</v>
      </c>
      <c r="E559" s="35">
        <f t="shared" si="8"/>
        <v>107393.5</v>
      </c>
    </row>
    <row r="560" spans="1:5">
      <c r="A560" s="1">
        <v>39822</v>
      </c>
      <c r="B560" s="10">
        <v>30</v>
      </c>
      <c r="C560" s="35">
        <v>74432.100000000006</v>
      </c>
      <c r="D560" s="35">
        <v>31912</v>
      </c>
      <c r="E560" s="35">
        <f t="shared" si="8"/>
        <v>106344.1</v>
      </c>
    </row>
    <row r="561" spans="1:5">
      <c r="A561" s="1">
        <v>39823</v>
      </c>
      <c r="B561" s="10">
        <v>16</v>
      </c>
      <c r="C561" s="35">
        <v>42465.599999999999</v>
      </c>
      <c r="D561" s="35">
        <v>25490</v>
      </c>
      <c r="E561" s="35">
        <f t="shared" si="8"/>
        <v>67955.600000000006</v>
      </c>
    </row>
    <row r="562" spans="1:5">
      <c r="A562" s="1">
        <v>39824</v>
      </c>
      <c r="B562" s="10">
        <v>24</v>
      </c>
      <c r="C562" s="35">
        <v>63048.4</v>
      </c>
      <c r="D562" s="35">
        <v>28074</v>
      </c>
      <c r="E562" s="35">
        <f t="shared" si="8"/>
        <v>91122.4</v>
      </c>
    </row>
    <row r="563" spans="1:5">
      <c r="A563" s="1">
        <v>39825</v>
      </c>
      <c r="B563" s="10">
        <v>31</v>
      </c>
      <c r="C563" s="35">
        <v>74395</v>
      </c>
      <c r="D563" s="35">
        <v>30319</v>
      </c>
      <c r="E563" s="35">
        <f t="shared" si="8"/>
        <v>104714</v>
      </c>
    </row>
    <row r="564" spans="1:5">
      <c r="A564" s="1">
        <v>39826</v>
      </c>
      <c r="B564" s="10">
        <v>30</v>
      </c>
      <c r="C564" s="35">
        <v>82521.100000000006</v>
      </c>
      <c r="D564" s="35">
        <v>34656</v>
      </c>
      <c r="E564" s="35">
        <f t="shared" si="8"/>
        <v>117177.1</v>
      </c>
    </row>
    <row r="565" spans="1:5">
      <c r="A565" s="1">
        <v>39827</v>
      </c>
      <c r="B565" s="10">
        <v>33</v>
      </c>
      <c r="C565" s="35">
        <v>82665.7</v>
      </c>
      <c r="D565" s="35">
        <v>34491</v>
      </c>
      <c r="E565" s="35">
        <f t="shared" si="8"/>
        <v>117156.7</v>
      </c>
    </row>
    <row r="566" spans="1:5">
      <c r="A566" s="1">
        <v>39828</v>
      </c>
      <c r="B566" s="10">
        <v>40</v>
      </c>
      <c r="C566" s="35">
        <v>107874.7</v>
      </c>
      <c r="D566" s="35">
        <v>42840</v>
      </c>
      <c r="E566" s="35">
        <f t="shared" si="8"/>
        <v>150714.70000000001</v>
      </c>
    </row>
    <row r="567" spans="1:5">
      <c r="A567" s="1">
        <v>39829</v>
      </c>
      <c r="B567" s="10">
        <v>49</v>
      </c>
      <c r="C567" s="35">
        <v>127238.7</v>
      </c>
      <c r="D567" s="35">
        <v>44286</v>
      </c>
      <c r="E567" s="35">
        <f t="shared" si="8"/>
        <v>171524.7</v>
      </c>
    </row>
    <row r="568" spans="1:5">
      <c r="A568" s="1">
        <v>39830</v>
      </c>
      <c r="B568" s="10">
        <v>41</v>
      </c>
      <c r="C568" s="35">
        <v>107040</v>
      </c>
      <c r="D568" s="35">
        <v>38942</v>
      </c>
      <c r="E568" s="35">
        <f t="shared" si="8"/>
        <v>145982</v>
      </c>
    </row>
    <row r="569" spans="1:5">
      <c r="A569" s="1">
        <v>39831</v>
      </c>
      <c r="B569" s="10">
        <v>31</v>
      </c>
      <c r="C569" s="35">
        <v>83312.2</v>
      </c>
      <c r="D569" s="35">
        <v>34382</v>
      </c>
      <c r="E569" s="35">
        <f t="shared" si="8"/>
        <v>117694.2</v>
      </c>
    </row>
    <row r="570" spans="1:5">
      <c r="A570" s="1">
        <v>39832</v>
      </c>
      <c r="B570" s="10">
        <v>31</v>
      </c>
      <c r="C570" s="35">
        <v>86150.2</v>
      </c>
      <c r="D570" s="35">
        <v>34543</v>
      </c>
      <c r="E570" s="35">
        <f t="shared" si="8"/>
        <v>120693.2</v>
      </c>
    </row>
    <row r="571" spans="1:5">
      <c r="A571" s="1">
        <v>39833</v>
      </c>
      <c r="B571" s="10">
        <v>40</v>
      </c>
      <c r="C571" s="35">
        <v>107370.9</v>
      </c>
      <c r="D571" s="35">
        <v>39604</v>
      </c>
      <c r="E571" s="35">
        <f t="shared" si="8"/>
        <v>146974.9</v>
      </c>
    </row>
    <row r="572" spans="1:5">
      <c r="A572" s="1">
        <v>39834</v>
      </c>
      <c r="B572" s="10">
        <v>40</v>
      </c>
      <c r="C572" s="35">
        <v>100825.9</v>
      </c>
      <c r="D572" s="35">
        <v>38683</v>
      </c>
      <c r="E572" s="35">
        <f t="shared" si="8"/>
        <v>139508.9</v>
      </c>
    </row>
    <row r="573" spans="1:5">
      <c r="A573" s="1">
        <v>39835</v>
      </c>
      <c r="B573" s="10">
        <v>30</v>
      </c>
      <c r="C573" s="35">
        <v>77093.2</v>
      </c>
      <c r="D573" s="35">
        <v>34692</v>
      </c>
      <c r="E573" s="35">
        <f t="shared" si="8"/>
        <v>111785.2</v>
      </c>
    </row>
    <row r="574" spans="1:5">
      <c r="A574" s="1">
        <v>39836</v>
      </c>
      <c r="B574" s="10">
        <v>15</v>
      </c>
      <c r="C574" s="35">
        <v>41827.1</v>
      </c>
      <c r="D574" s="35">
        <v>28869</v>
      </c>
      <c r="E574" s="35">
        <f t="shared" si="8"/>
        <v>70696.100000000006</v>
      </c>
    </row>
    <row r="575" spans="1:5">
      <c r="A575" s="1">
        <v>39837</v>
      </c>
      <c r="B575" s="10">
        <v>28</v>
      </c>
      <c r="C575" s="35">
        <v>72157.5</v>
      </c>
      <c r="D575" s="35">
        <v>34016</v>
      </c>
      <c r="E575" s="35">
        <f t="shared" si="8"/>
        <v>106173.5</v>
      </c>
    </row>
    <row r="576" spans="1:5">
      <c r="A576" s="1">
        <v>39838</v>
      </c>
      <c r="B576" s="10">
        <v>30</v>
      </c>
      <c r="C576" s="35">
        <v>87586.4</v>
      </c>
      <c r="D576" s="35">
        <v>36313</v>
      </c>
      <c r="E576" s="35">
        <f t="shared" si="8"/>
        <v>123899.4</v>
      </c>
    </row>
    <row r="577" spans="1:5">
      <c r="A577" s="1">
        <v>39839</v>
      </c>
      <c r="B577" s="10">
        <v>30</v>
      </c>
      <c r="C577" s="35">
        <v>80311.600000000006</v>
      </c>
      <c r="D577" s="35">
        <v>35317</v>
      </c>
      <c r="E577" s="35">
        <f t="shared" si="8"/>
        <v>115628.6</v>
      </c>
    </row>
    <row r="578" spans="1:5">
      <c r="A578" s="1">
        <v>39840</v>
      </c>
      <c r="B578" s="10">
        <v>33</v>
      </c>
      <c r="C578" s="35">
        <v>86295.5</v>
      </c>
      <c r="D578" s="35">
        <v>37072</v>
      </c>
      <c r="E578" s="35">
        <f t="shared" si="8"/>
        <v>123367.5</v>
      </c>
    </row>
    <row r="579" spans="1:5">
      <c r="A579" s="1">
        <v>39841</v>
      </c>
      <c r="B579" s="10">
        <v>21</v>
      </c>
      <c r="C579" s="35">
        <v>69628.7</v>
      </c>
      <c r="D579" s="35">
        <v>35601</v>
      </c>
      <c r="E579" s="35">
        <f t="shared" ref="E579:E642" si="9">SUM(C579:D579)</f>
        <v>105229.7</v>
      </c>
    </row>
    <row r="580" spans="1:5">
      <c r="A580" s="1">
        <v>39842</v>
      </c>
      <c r="B580" s="10">
        <v>31</v>
      </c>
      <c r="C580" s="35">
        <v>70365</v>
      </c>
      <c r="D580" s="35">
        <v>35064</v>
      </c>
      <c r="E580" s="35">
        <f t="shared" si="9"/>
        <v>105429</v>
      </c>
    </row>
    <row r="581" spans="1:5">
      <c r="A581" s="1">
        <v>39843</v>
      </c>
      <c r="B581" s="10">
        <v>30</v>
      </c>
      <c r="C581" s="35">
        <v>76616.600000000006</v>
      </c>
      <c r="D581" s="35">
        <v>35136</v>
      </c>
      <c r="E581" s="35">
        <f t="shared" si="9"/>
        <v>111752.6</v>
      </c>
    </row>
    <row r="582" spans="1:5">
      <c r="A582" s="1">
        <v>39844</v>
      </c>
      <c r="B582" s="10">
        <v>32</v>
      </c>
      <c r="C582" s="35">
        <v>73647.7</v>
      </c>
      <c r="D582" s="35">
        <v>34835</v>
      </c>
      <c r="E582" s="35">
        <f t="shared" si="9"/>
        <v>108482.7</v>
      </c>
    </row>
    <row r="583" spans="1:5">
      <c r="A583" s="1">
        <v>39845</v>
      </c>
      <c r="B583" s="10">
        <v>17</v>
      </c>
      <c r="C583" s="35">
        <v>42397</v>
      </c>
      <c r="D583" s="35">
        <v>28517</v>
      </c>
      <c r="E583" s="35">
        <f t="shared" si="9"/>
        <v>70914</v>
      </c>
    </row>
    <row r="584" spans="1:5">
      <c r="A584" s="1">
        <v>39846</v>
      </c>
      <c r="B584" s="10">
        <v>19</v>
      </c>
      <c r="C584" s="35">
        <v>50698.6</v>
      </c>
      <c r="D584" s="35">
        <v>29823</v>
      </c>
      <c r="E584" s="35">
        <f t="shared" si="9"/>
        <v>80521.600000000006</v>
      </c>
    </row>
    <row r="585" spans="1:5">
      <c r="A585" s="1">
        <v>39847</v>
      </c>
      <c r="B585" s="10">
        <v>31</v>
      </c>
      <c r="C585" s="35">
        <v>81521.899999999994</v>
      </c>
      <c r="D585" s="35">
        <v>35170</v>
      </c>
      <c r="E585" s="35">
        <f t="shared" si="9"/>
        <v>116691.9</v>
      </c>
    </row>
    <row r="586" spans="1:5">
      <c r="A586" s="1">
        <v>39848</v>
      </c>
      <c r="B586" s="10">
        <v>37</v>
      </c>
      <c r="C586" s="35">
        <v>103276.5</v>
      </c>
      <c r="D586" s="35">
        <v>39078</v>
      </c>
      <c r="E586" s="35">
        <f t="shared" si="9"/>
        <v>142354.5</v>
      </c>
    </row>
    <row r="587" spans="1:5">
      <c r="A587" s="1">
        <v>39849</v>
      </c>
      <c r="B587" s="10">
        <v>44</v>
      </c>
      <c r="C587" s="35">
        <v>110123.1</v>
      </c>
      <c r="D587" s="35">
        <v>40308</v>
      </c>
      <c r="E587" s="35">
        <f t="shared" si="9"/>
        <v>150431.1</v>
      </c>
    </row>
    <row r="588" spans="1:5">
      <c r="A588" s="1">
        <v>39850</v>
      </c>
      <c r="B588" s="10">
        <v>30</v>
      </c>
      <c r="C588" s="35">
        <v>73377.899999999994</v>
      </c>
      <c r="D588" s="35">
        <v>34478</v>
      </c>
      <c r="E588" s="35">
        <f t="shared" si="9"/>
        <v>107855.9</v>
      </c>
    </row>
    <row r="589" spans="1:5">
      <c r="A589" s="1">
        <v>39851</v>
      </c>
      <c r="B589" s="10">
        <v>13</v>
      </c>
      <c r="C589" s="35">
        <v>30901.1</v>
      </c>
      <c r="D589" s="35">
        <v>26608</v>
      </c>
      <c r="E589" s="35">
        <f t="shared" si="9"/>
        <v>57509.1</v>
      </c>
    </row>
    <row r="590" spans="1:5">
      <c r="A590" s="1">
        <v>39852</v>
      </c>
      <c r="B590" s="10">
        <v>9</v>
      </c>
      <c r="C590" s="35">
        <v>32407.3</v>
      </c>
      <c r="D590" s="35">
        <v>24406</v>
      </c>
      <c r="E590" s="35">
        <f t="shared" si="9"/>
        <v>56813.3</v>
      </c>
    </row>
    <row r="591" spans="1:5">
      <c r="A591" s="1">
        <v>39853</v>
      </c>
      <c r="B591" s="10">
        <v>20</v>
      </c>
      <c r="C591" s="35">
        <v>43094.5</v>
      </c>
      <c r="D591" s="35">
        <v>27640</v>
      </c>
      <c r="E591" s="35">
        <f t="shared" si="9"/>
        <v>70734.5</v>
      </c>
    </row>
    <row r="592" spans="1:5">
      <c r="A592" s="1">
        <v>39854</v>
      </c>
      <c r="B592" s="10">
        <v>7</v>
      </c>
      <c r="C592" s="35">
        <v>24993.4</v>
      </c>
      <c r="D592" s="35">
        <v>21375</v>
      </c>
      <c r="E592" s="35">
        <f t="shared" si="9"/>
        <v>46368.4</v>
      </c>
    </row>
    <row r="593" spans="1:5">
      <c r="A593" s="1">
        <v>39855</v>
      </c>
      <c r="B593" s="10">
        <v>1</v>
      </c>
      <c r="C593" s="35">
        <v>21567.7</v>
      </c>
      <c r="D593" s="35">
        <v>18550</v>
      </c>
      <c r="E593" s="35">
        <f t="shared" si="9"/>
        <v>40117.699999999997</v>
      </c>
    </row>
    <row r="594" spans="1:5">
      <c r="A594" s="1">
        <v>39856</v>
      </c>
      <c r="B594" s="10">
        <v>10</v>
      </c>
      <c r="C594" s="35">
        <v>34458</v>
      </c>
      <c r="D594" s="35">
        <v>23489</v>
      </c>
      <c r="E594" s="35">
        <f t="shared" si="9"/>
        <v>57947</v>
      </c>
    </row>
    <row r="595" spans="1:5">
      <c r="A595" s="1">
        <v>39857</v>
      </c>
      <c r="B595" s="10">
        <v>21</v>
      </c>
      <c r="C595" s="35">
        <v>46203</v>
      </c>
      <c r="D595" s="35">
        <v>25957</v>
      </c>
      <c r="E595" s="35">
        <f t="shared" si="9"/>
        <v>72160</v>
      </c>
    </row>
    <row r="596" spans="1:5">
      <c r="A596" s="1">
        <v>39858</v>
      </c>
      <c r="B596" s="10">
        <v>23</v>
      </c>
      <c r="C596" s="35">
        <v>47755.9</v>
      </c>
      <c r="D596" s="35">
        <v>27082</v>
      </c>
      <c r="E596" s="35">
        <f t="shared" si="9"/>
        <v>74837.899999999994</v>
      </c>
    </row>
    <row r="597" spans="1:5">
      <c r="A597" s="1">
        <v>39859</v>
      </c>
      <c r="B597" s="10">
        <v>26</v>
      </c>
      <c r="C597" s="35">
        <v>58340.1</v>
      </c>
      <c r="D597" s="35">
        <v>28552</v>
      </c>
      <c r="E597" s="35">
        <f t="shared" si="9"/>
        <v>86892.1</v>
      </c>
    </row>
    <row r="598" spans="1:5">
      <c r="A598" s="1">
        <v>39860</v>
      </c>
      <c r="B598" s="10">
        <v>31</v>
      </c>
      <c r="C598" s="35">
        <v>82238</v>
      </c>
      <c r="D598" s="35">
        <v>32361</v>
      </c>
      <c r="E598" s="35">
        <f t="shared" si="9"/>
        <v>114599</v>
      </c>
    </row>
    <row r="599" spans="1:5">
      <c r="A599" s="1">
        <v>39861</v>
      </c>
      <c r="B599" s="10">
        <v>29</v>
      </c>
      <c r="C599" s="35">
        <v>71231.3</v>
      </c>
      <c r="D599" s="35">
        <v>30155</v>
      </c>
      <c r="E599" s="35">
        <f t="shared" si="9"/>
        <v>101386.3</v>
      </c>
    </row>
    <row r="600" spans="1:5">
      <c r="A600" s="1">
        <v>39862</v>
      </c>
      <c r="B600" s="10">
        <v>20</v>
      </c>
      <c r="C600" s="35">
        <v>57890.7</v>
      </c>
      <c r="D600" s="35">
        <v>26555</v>
      </c>
      <c r="E600" s="35">
        <f t="shared" si="9"/>
        <v>84445.7</v>
      </c>
    </row>
    <row r="601" spans="1:5">
      <c r="A601" s="1">
        <v>39863</v>
      </c>
      <c r="B601" s="10">
        <v>25</v>
      </c>
      <c r="C601" s="35">
        <v>74447.199999999997</v>
      </c>
      <c r="D601" s="35">
        <v>27209</v>
      </c>
      <c r="E601" s="35">
        <f t="shared" si="9"/>
        <v>101656.2</v>
      </c>
    </row>
    <row r="602" spans="1:5">
      <c r="A602" s="1">
        <v>39864</v>
      </c>
      <c r="B602" s="10">
        <v>33</v>
      </c>
      <c r="C602" s="35">
        <v>86061.1</v>
      </c>
      <c r="D602" s="35">
        <v>29184</v>
      </c>
      <c r="E602" s="35">
        <f t="shared" si="9"/>
        <v>115245.1</v>
      </c>
    </row>
    <row r="603" spans="1:5">
      <c r="A603" s="1">
        <v>39865</v>
      </c>
      <c r="B603" s="10">
        <v>26</v>
      </c>
      <c r="C603" s="35">
        <v>63805.7</v>
      </c>
      <c r="D603" s="35">
        <v>26171</v>
      </c>
      <c r="E603" s="35">
        <f t="shared" si="9"/>
        <v>89976.7</v>
      </c>
    </row>
    <row r="604" spans="1:5">
      <c r="A604" s="1">
        <v>39866</v>
      </c>
      <c r="B604" s="10">
        <v>29</v>
      </c>
      <c r="C604" s="35">
        <v>81771.399999999994</v>
      </c>
      <c r="D604" s="35">
        <v>29766</v>
      </c>
      <c r="E604" s="35">
        <f t="shared" si="9"/>
        <v>111537.4</v>
      </c>
    </row>
    <row r="605" spans="1:5">
      <c r="A605" s="1">
        <v>39867</v>
      </c>
      <c r="B605" s="10">
        <v>34</v>
      </c>
      <c r="C605" s="35">
        <v>97381.6</v>
      </c>
      <c r="D605" s="35">
        <v>31154</v>
      </c>
      <c r="E605" s="35">
        <f t="shared" si="9"/>
        <v>128535.6</v>
      </c>
    </row>
    <row r="606" spans="1:5">
      <c r="A606" s="1">
        <v>39868</v>
      </c>
      <c r="B606" s="10">
        <v>35</v>
      </c>
      <c r="C606" s="35">
        <v>89138.8</v>
      </c>
      <c r="D606" s="35">
        <v>29810</v>
      </c>
      <c r="E606" s="35">
        <f t="shared" si="9"/>
        <v>118948.8</v>
      </c>
    </row>
    <row r="607" spans="1:5">
      <c r="A607" s="1">
        <v>39869</v>
      </c>
      <c r="B607" s="10">
        <v>25</v>
      </c>
      <c r="C607" s="35">
        <v>64087.5</v>
      </c>
      <c r="D607" s="35">
        <v>24429</v>
      </c>
      <c r="E607" s="35">
        <f t="shared" si="9"/>
        <v>88516.5</v>
      </c>
    </row>
    <row r="608" spans="1:5">
      <c r="A608" s="1">
        <v>39870</v>
      </c>
      <c r="B608" s="10">
        <v>12</v>
      </c>
      <c r="C608" s="35">
        <v>35585.5</v>
      </c>
      <c r="D608" s="35">
        <v>18100</v>
      </c>
      <c r="E608" s="35">
        <f t="shared" si="9"/>
        <v>53685.5</v>
      </c>
    </row>
    <row r="609" spans="1:5">
      <c r="A609" s="1">
        <v>39871</v>
      </c>
      <c r="B609" s="10">
        <v>7</v>
      </c>
      <c r="C609" s="35">
        <v>33524.800000000003</v>
      </c>
      <c r="D609" s="35">
        <v>12659</v>
      </c>
      <c r="E609" s="35">
        <f t="shared" si="9"/>
        <v>46183.8</v>
      </c>
    </row>
    <row r="610" spans="1:5">
      <c r="A610" s="1">
        <v>39872</v>
      </c>
      <c r="B610" s="10">
        <v>27</v>
      </c>
      <c r="C610" s="35">
        <v>72958.3</v>
      </c>
      <c r="D610" s="35">
        <v>23131</v>
      </c>
      <c r="E610" s="35">
        <f t="shared" si="9"/>
        <v>96089.3</v>
      </c>
    </row>
    <row r="611" spans="1:5">
      <c r="A611" s="1">
        <v>39873</v>
      </c>
      <c r="B611" s="10">
        <v>33</v>
      </c>
      <c r="C611" s="35">
        <v>90620.2</v>
      </c>
      <c r="D611" s="35">
        <v>27605</v>
      </c>
      <c r="E611" s="35">
        <f t="shared" si="9"/>
        <v>118225.2</v>
      </c>
    </row>
    <row r="612" spans="1:5">
      <c r="A612" s="1">
        <v>39874</v>
      </c>
      <c r="B612" s="10">
        <v>44</v>
      </c>
      <c r="C612" s="35">
        <v>113415.8</v>
      </c>
      <c r="D612" s="35">
        <v>33479</v>
      </c>
      <c r="E612" s="35">
        <f t="shared" si="9"/>
        <v>146894.79999999999</v>
      </c>
    </row>
    <row r="613" spans="1:5">
      <c r="A613" s="1">
        <v>39875</v>
      </c>
      <c r="B613" s="10">
        <v>46</v>
      </c>
      <c r="C613" s="35">
        <v>112845.8</v>
      </c>
      <c r="D613" s="35">
        <v>33306</v>
      </c>
      <c r="E613" s="35">
        <f t="shared" si="9"/>
        <v>146151.79999999999</v>
      </c>
    </row>
    <row r="614" spans="1:5">
      <c r="A614" s="1">
        <v>39876</v>
      </c>
      <c r="B614" s="10">
        <v>37</v>
      </c>
      <c r="C614" s="35">
        <v>94593.600000000006</v>
      </c>
      <c r="D614" s="35">
        <v>28258</v>
      </c>
      <c r="E614" s="35">
        <f t="shared" si="9"/>
        <v>122851.6</v>
      </c>
    </row>
    <row r="615" spans="1:5">
      <c r="A615" s="1">
        <v>39877</v>
      </c>
      <c r="B615" s="10">
        <v>23</v>
      </c>
      <c r="C615" s="35">
        <v>62541.4</v>
      </c>
      <c r="D615" s="35">
        <v>19392</v>
      </c>
      <c r="E615" s="35">
        <f t="shared" si="9"/>
        <v>81933.399999999994</v>
      </c>
    </row>
    <row r="616" spans="1:5">
      <c r="A616" s="1">
        <v>39878</v>
      </c>
      <c r="B616" s="10">
        <v>7</v>
      </c>
      <c r="C616" s="35">
        <v>35983.800000000003</v>
      </c>
      <c r="D616" s="35">
        <v>8308</v>
      </c>
      <c r="E616" s="35">
        <f t="shared" si="9"/>
        <v>44291.8</v>
      </c>
    </row>
    <row r="617" spans="1:5">
      <c r="A617" s="1">
        <v>39879</v>
      </c>
      <c r="B617" s="10">
        <v>0</v>
      </c>
      <c r="C617" s="35">
        <v>24719.200000000001</v>
      </c>
      <c r="D617" s="35">
        <v>2553</v>
      </c>
      <c r="E617" s="35">
        <f t="shared" si="9"/>
        <v>27272.2</v>
      </c>
    </row>
    <row r="618" spans="1:5">
      <c r="A618" s="1">
        <v>39880</v>
      </c>
      <c r="B618" s="10">
        <v>0</v>
      </c>
      <c r="C618" s="35">
        <v>25673.7</v>
      </c>
      <c r="D618" s="35">
        <v>2216</v>
      </c>
      <c r="E618" s="35">
        <f t="shared" si="9"/>
        <v>27889.7</v>
      </c>
    </row>
    <row r="619" spans="1:5">
      <c r="A619" s="1">
        <v>39881</v>
      </c>
      <c r="B619" s="10">
        <v>2</v>
      </c>
      <c r="C619" s="35">
        <v>33236.6</v>
      </c>
      <c r="D619" s="35">
        <v>2207</v>
      </c>
      <c r="E619" s="35">
        <f t="shared" si="9"/>
        <v>35443.599999999999</v>
      </c>
    </row>
    <row r="620" spans="1:5">
      <c r="A620" s="1">
        <v>39882</v>
      </c>
      <c r="B620" s="10">
        <v>18</v>
      </c>
      <c r="C620" s="35">
        <v>48084.9</v>
      </c>
      <c r="D620" s="35">
        <v>7562</v>
      </c>
      <c r="E620" s="35">
        <f t="shared" si="9"/>
        <v>55646.9</v>
      </c>
    </row>
    <row r="621" spans="1:5">
      <c r="A621" s="1">
        <v>39883</v>
      </c>
      <c r="B621" s="10">
        <v>1</v>
      </c>
      <c r="C621" s="35">
        <v>36005.9</v>
      </c>
      <c r="D621" s="35">
        <v>4405</v>
      </c>
      <c r="E621" s="35">
        <f t="shared" si="9"/>
        <v>40410.9</v>
      </c>
    </row>
    <row r="622" spans="1:5">
      <c r="A622" s="1">
        <v>39884</v>
      </c>
      <c r="B622" s="10">
        <v>21</v>
      </c>
      <c r="C622" s="35">
        <v>61317.9</v>
      </c>
      <c r="D622" s="35">
        <v>12331</v>
      </c>
      <c r="E622" s="35">
        <f t="shared" si="9"/>
        <v>73648.899999999994</v>
      </c>
    </row>
    <row r="623" spans="1:5">
      <c r="A623" s="1">
        <v>39885</v>
      </c>
      <c r="B623" s="10">
        <v>28</v>
      </c>
      <c r="C623" s="35">
        <v>78432.5</v>
      </c>
      <c r="D623" s="35">
        <v>17655</v>
      </c>
      <c r="E623" s="35">
        <f t="shared" si="9"/>
        <v>96087.5</v>
      </c>
    </row>
    <row r="624" spans="1:5">
      <c r="A624" s="1">
        <v>39886</v>
      </c>
      <c r="B624" s="10">
        <v>26</v>
      </c>
      <c r="C624" s="35">
        <v>70914.3</v>
      </c>
      <c r="D624" s="35">
        <v>16532</v>
      </c>
      <c r="E624" s="35">
        <f t="shared" si="9"/>
        <v>87446.3</v>
      </c>
    </row>
    <row r="625" spans="1:5">
      <c r="A625" s="1">
        <v>39887</v>
      </c>
      <c r="B625" s="10">
        <v>21</v>
      </c>
      <c r="C625" s="35">
        <v>64714</v>
      </c>
      <c r="D625" s="35">
        <v>14427</v>
      </c>
      <c r="E625" s="35">
        <f t="shared" si="9"/>
        <v>79141</v>
      </c>
    </row>
    <row r="626" spans="1:5">
      <c r="A626" s="1">
        <v>39888</v>
      </c>
      <c r="B626" s="10">
        <v>19</v>
      </c>
      <c r="C626" s="35">
        <v>62995</v>
      </c>
      <c r="D626" s="35">
        <v>12930</v>
      </c>
      <c r="E626" s="35">
        <f t="shared" si="9"/>
        <v>75925</v>
      </c>
    </row>
    <row r="627" spans="1:5">
      <c r="A627" s="1">
        <v>39889</v>
      </c>
      <c r="B627" s="10">
        <v>22</v>
      </c>
      <c r="C627" s="35">
        <v>64346.2</v>
      </c>
      <c r="D627" s="35">
        <v>13319</v>
      </c>
      <c r="E627" s="35">
        <f t="shared" si="9"/>
        <v>77665.2</v>
      </c>
    </row>
    <row r="628" spans="1:5">
      <c r="A628" s="1">
        <v>39890</v>
      </c>
      <c r="B628" s="10">
        <v>13</v>
      </c>
      <c r="C628" s="35">
        <v>43536.4</v>
      </c>
      <c r="D628" s="35">
        <v>6549</v>
      </c>
      <c r="E628" s="35">
        <f t="shared" si="9"/>
        <v>50085.4</v>
      </c>
    </row>
    <row r="629" spans="1:5">
      <c r="A629" s="1">
        <v>39891</v>
      </c>
      <c r="B629" s="10">
        <v>15</v>
      </c>
      <c r="C629" s="35">
        <v>51007.199999999997</v>
      </c>
      <c r="D629" s="35">
        <v>9767</v>
      </c>
      <c r="E629" s="35">
        <f t="shared" si="9"/>
        <v>60774.2</v>
      </c>
    </row>
    <row r="630" spans="1:5">
      <c r="A630" s="1">
        <v>39892</v>
      </c>
      <c r="B630" s="10">
        <v>23</v>
      </c>
      <c r="C630" s="35">
        <v>63097.7</v>
      </c>
      <c r="D630" s="35">
        <v>14493</v>
      </c>
      <c r="E630" s="35">
        <f t="shared" si="9"/>
        <v>77590.7</v>
      </c>
    </row>
    <row r="631" spans="1:5">
      <c r="A631" s="1">
        <v>39893</v>
      </c>
      <c r="B631" s="10">
        <v>24</v>
      </c>
      <c r="C631" s="35">
        <v>60457</v>
      </c>
      <c r="D631" s="35">
        <v>13698</v>
      </c>
      <c r="E631" s="35">
        <f t="shared" si="9"/>
        <v>74155</v>
      </c>
    </row>
    <row r="632" spans="1:5">
      <c r="A632" s="1">
        <v>39894</v>
      </c>
      <c r="B632" s="10">
        <v>17</v>
      </c>
      <c r="C632" s="35">
        <v>50969.2</v>
      </c>
      <c r="D632" s="35">
        <v>8871</v>
      </c>
      <c r="E632" s="35">
        <f t="shared" si="9"/>
        <v>59840.2</v>
      </c>
    </row>
    <row r="633" spans="1:5">
      <c r="A633" s="1">
        <v>39895</v>
      </c>
      <c r="B633" s="10">
        <v>21</v>
      </c>
      <c r="C633" s="35">
        <v>73114.100000000006</v>
      </c>
      <c r="D633" s="35">
        <v>1511</v>
      </c>
      <c r="E633" s="35">
        <f t="shared" si="9"/>
        <v>74625.100000000006</v>
      </c>
    </row>
    <row r="634" spans="1:5">
      <c r="A634" s="1">
        <v>39896</v>
      </c>
      <c r="B634" s="10">
        <v>26</v>
      </c>
      <c r="C634" s="35">
        <v>81272</v>
      </c>
      <c r="D634" s="35">
        <v>1548</v>
      </c>
      <c r="E634" s="35">
        <f t="shared" si="9"/>
        <v>82820</v>
      </c>
    </row>
    <row r="635" spans="1:5">
      <c r="A635" s="1">
        <v>39897</v>
      </c>
      <c r="B635" s="10">
        <v>20.12</v>
      </c>
      <c r="C635" s="35">
        <v>79027.600000000006</v>
      </c>
      <c r="D635" s="35">
        <v>65</v>
      </c>
      <c r="E635" s="35">
        <f t="shared" si="9"/>
        <v>79092.600000000006</v>
      </c>
    </row>
    <row r="636" spans="1:5">
      <c r="A636" s="1">
        <v>39898</v>
      </c>
      <c r="B636" s="10">
        <v>12.78</v>
      </c>
      <c r="C636" s="35">
        <v>58958.3</v>
      </c>
      <c r="D636" s="35">
        <v>0</v>
      </c>
      <c r="E636" s="35">
        <f t="shared" si="9"/>
        <v>58958.3</v>
      </c>
    </row>
    <row r="637" spans="1:5">
      <c r="A637" s="1">
        <v>39899</v>
      </c>
      <c r="B637" s="10">
        <v>10.039999999999999</v>
      </c>
      <c r="C637" s="35">
        <v>51300.1</v>
      </c>
      <c r="D637" s="35">
        <v>0</v>
      </c>
      <c r="E637" s="35">
        <f t="shared" si="9"/>
        <v>51300.1</v>
      </c>
    </row>
    <row r="638" spans="1:5">
      <c r="A638" s="1">
        <v>39900</v>
      </c>
      <c r="B638" s="10">
        <v>6.86</v>
      </c>
      <c r="C638" s="35">
        <v>44345.8</v>
      </c>
      <c r="D638" s="35">
        <v>0</v>
      </c>
      <c r="E638" s="35">
        <f t="shared" si="9"/>
        <v>44345.8</v>
      </c>
    </row>
    <row r="639" spans="1:5">
      <c r="A639" s="1">
        <v>39901</v>
      </c>
      <c r="B639" s="10">
        <v>10</v>
      </c>
      <c r="C639" s="35">
        <v>40284</v>
      </c>
      <c r="D639" s="35">
        <v>0</v>
      </c>
      <c r="E639" s="35">
        <f t="shared" si="9"/>
        <v>40284</v>
      </c>
    </row>
    <row r="640" spans="1:5">
      <c r="A640" s="1">
        <v>39902</v>
      </c>
      <c r="B640" s="10">
        <v>9.4</v>
      </c>
      <c r="C640" s="35">
        <v>53927.8</v>
      </c>
      <c r="D640" s="35">
        <v>16</v>
      </c>
      <c r="E640" s="35">
        <f t="shared" si="9"/>
        <v>53943.8</v>
      </c>
    </row>
    <row r="641" spans="1:5">
      <c r="A641" s="1">
        <v>39903</v>
      </c>
      <c r="B641" s="10">
        <v>8.875</v>
      </c>
      <c r="C641" s="35">
        <v>49720.1</v>
      </c>
      <c r="D641" s="35">
        <v>0</v>
      </c>
      <c r="E641" s="35">
        <f t="shared" si="9"/>
        <v>49720.1</v>
      </c>
    </row>
    <row r="642" spans="1:5">
      <c r="A642" s="1">
        <v>39904</v>
      </c>
      <c r="B642" s="10">
        <v>7</v>
      </c>
      <c r="C642" s="35">
        <v>41681.9</v>
      </c>
      <c r="D642" s="35">
        <v>0</v>
      </c>
      <c r="E642" s="35">
        <f t="shared" si="9"/>
        <v>41681.9</v>
      </c>
    </row>
    <row r="643" spans="1:5">
      <c r="A643" s="1">
        <v>39905</v>
      </c>
      <c r="B643" s="10">
        <v>4</v>
      </c>
      <c r="C643" s="35">
        <v>36767.199999999997</v>
      </c>
      <c r="D643" s="35">
        <v>0</v>
      </c>
      <c r="E643" s="35">
        <f t="shared" ref="E643:E706" si="10">SUM(C643:D643)</f>
        <v>36767.199999999997</v>
      </c>
    </row>
    <row r="644" spans="1:5">
      <c r="A644" s="1">
        <v>39906</v>
      </c>
      <c r="B644" s="10">
        <v>2</v>
      </c>
      <c r="C644" s="35">
        <v>35539.199999999997</v>
      </c>
      <c r="D644" s="35">
        <v>0</v>
      </c>
      <c r="E644" s="35">
        <f t="shared" si="10"/>
        <v>35539.199999999997</v>
      </c>
    </row>
    <row r="645" spans="1:5">
      <c r="A645" s="1">
        <v>39907</v>
      </c>
      <c r="B645" s="10">
        <v>8</v>
      </c>
      <c r="C645" s="35">
        <v>37879.9</v>
      </c>
      <c r="D645" s="35">
        <v>0</v>
      </c>
      <c r="E645" s="35">
        <f t="shared" si="10"/>
        <v>37879.9</v>
      </c>
    </row>
    <row r="646" spans="1:5">
      <c r="A646" s="1">
        <v>39908</v>
      </c>
      <c r="B646" s="10">
        <v>1</v>
      </c>
      <c r="C646" s="35">
        <v>28837.4</v>
      </c>
      <c r="D646" s="35">
        <v>0</v>
      </c>
      <c r="E646" s="35">
        <f t="shared" si="10"/>
        <v>28837.4</v>
      </c>
    </row>
    <row r="647" spans="1:5">
      <c r="A647" s="1">
        <v>39909</v>
      </c>
      <c r="B647" s="10">
        <v>8</v>
      </c>
      <c r="C647" s="35">
        <v>43221</v>
      </c>
      <c r="D647" s="35">
        <v>0</v>
      </c>
      <c r="E647" s="35">
        <f t="shared" si="10"/>
        <v>43221</v>
      </c>
    </row>
    <row r="648" spans="1:5">
      <c r="A648" s="1">
        <v>39910</v>
      </c>
      <c r="B648" s="10">
        <v>21</v>
      </c>
      <c r="C648" s="35">
        <v>74644.3</v>
      </c>
      <c r="D648" s="75">
        <v>377</v>
      </c>
      <c r="E648" s="35">
        <f t="shared" si="10"/>
        <v>75021.3</v>
      </c>
    </row>
    <row r="649" spans="1:5">
      <c r="A649" s="1">
        <v>39911</v>
      </c>
      <c r="B649" s="10">
        <v>19</v>
      </c>
      <c r="C649" s="35">
        <v>61546.3</v>
      </c>
      <c r="D649" s="75">
        <v>11</v>
      </c>
      <c r="E649" s="35">
        <f t="shared" si="10"/>
        <v>61557.3</v>
      </c>
    </row>
    <row r="650" spans="1:5">
      <c r="A650" s="1">
        <v>39912</v>
      </c>
      <c r="B650" s="10">
        <v>10</v>
      </c>
      <c r="C650" s="35">
        <v>42141.1</v>
      </c>
      <c r="D650" s="35">
        <v>0</v>
      </c>
      <c r="E650" s="35">
        <f t="shared" si="10"/>
        <v>42141.1</v>
      </c>
    </row>
    <row r="651" spans="1:5">
      <c r="A651" s="1">
        <v>39913</v>
      </c>
      <c r="B651" s="10">
        <v>0</v>
      </c>
      <c r="C651" s="35">
        <v>26700.3</v>
      </c>
      <c r="D651" s="35">
        <v>0</v>
      </c>
      <c r="E651" s="35">
        <f t="shared" si="10"/>
        <v>26700.3</v>
      </c>
    </row>
    <row r="652" spans="1:5">
      <c r="A652" s="1">
        <v>39914</v>
      </c>
      <c r="B652" s="10">
        <v>15</v>
      </c>
      <c r="C652" s="35">
        <v>47793.1</v>
      </c>
      <c r="D652" s="35">
        <v>0</v>
      </c>
      <c r="E652" s="35">
        <f t="shared" si="10"/>
        <v>47793.1</v>
      </c>
    </row>
    <row r="653" spans="1:5">
      <c r="A653" s="1">
        <v>39915</v>
      </c>
      <c r="B653" s="10">
        <v>17</v>
      </c>
      <c r="C653" s="35">
        <v>52714.8</v>
      </c>
      <c r="D653" s="35">
        <v>0</v>
      </c>
      <c r="E653" s="35">
        <f t="shared" si="10"/>
        <v>52714.8</v>
      </c>
    </row>
    <row r="654" spans="1:5">
      <c r="A654" s="1">
        <v>39916</v>
      </c>
      <c r="B654" s="10">
        <v>15</v>
      </c>
      <c r="C654" s="35">
        <v>52738.5</v>
      </c>
      <c r="D654" s="35">
        <v>0</v>
      </c>
      <c r="E654" s="35">
        <f t="shared" si="10"/>
        <v>52738.5</v>
      </c>
    </row>
    <row r="655" spans="1:5">
      <c r="A655" s="1">
        <v>39917</v>
      </c>
      <c r="B655" s="10">
        <v>15</v>
      </c>
      <c r="C655" s="35">
        <v>57585.599999999999</v>
      </c>
      <c r="D655" s="35">
        <v>0</v>
      </c>
      <c r="E655" s="35">
        <f t="shared" si="10"/>
        <v>57585.599999999999</v>
      </c>
    </row>
    <row r="656" spans="1:5">
      <c r="A656" s="1">
        <v>39918</v>
      </c>
      <c r="B656" s="10">
        <v>19</v>
      </c>
      <c r="C656" s="35">
        <v>69953.899999999994</v>
      </c>
      <c r="D656" s="35">
        <v>0</v>
      </c>
      <c r="E656" s="35">
        <f t="shared" si="10"/>
        <v>69953.899999999994</v>
      </c>
    </row>
    <row r="657" spans="1:5">
      <c r="A657" s="1">
        <v>39919</v>
      </c>
      <c r="B657" s="10">
        <v>14</v>
      </c>
      <c r="C657" s="35">
        <v>51578</v>
      </c>
      <c r="D657" s="75">
        <v>132</v>
      </c>
      <c r="E657" s="35">
        <f t="shared" si="10"/>
        <v>51710</v>
      </c>
    </row>
    <row r="658" spans="1:5">
      <c r="A658" s="1">
        <v>39920</v>
      </c>
      <c r="B658" s="10">
        <v>5</v>
      </c>
      <c r="C658" s="35">
        <v>32560.5</v>
      </c>
      <c r="D658" s="35">
        <v>0</v>
      </c>
      <c r="E658" s="35">
        <f t="shared" si="10"/>
        <v>32560.5</v>
      </c>
    </row>
    <row r="659" spans="1:5">
      <c r="A659" s="1">
        <v>39921</v>
      </c>
      <c r="B659" s="10">
        <v>0</v>
      </c>
      <c r="C659" s="35">
        <v>24903.3</v>
      </c>
      <c r="D659" s="35">
        <v>0</v>
      </c>
      <c r="E659" s="35">
        <f t="shared" si="10"/>
        <v>24903.3</v>
      </c>
    </row>
    <row r="660" spans="1:5">
      <c r="A660" s="1">
        <v>39922</v>
      </c>
      <c r="B660" s="10">
        <v>1</v>
      </c>
      <c r="C660" s="35">
        <v>29030.5</v>
      </c>
      <c r="D660" s="35">
        <v>0</v>
      </c>
      <c r="E660" s="35">
        <f t="shared" si="10"/>
        <v>29030.5</v>
      </c>
    </row>
    <row r="661" spans="1:5">
      <c r="A661" s="1">
        <v>39923</v>
      </c>
      <c r="B661" s="10">
        <v>4</v>
      </c>
      <c r="C661" s="35">
        <v>30066.3</v>
      </c>
      <c r="D661" s="35">
        <v>0</v>
      </c>
      <c r="E661" s="35">
        <f t="shared" si="10"/>
        <v>30066.3</v>
      </c>
    </row>
    <row r="662" spans="1:5">
      <c r="A662" s="1">
        <v>39924</v>
      </c>
      <c r="B662" s="10">
        <v>7</v>
      </c>
      <c r="C662" s="35">
        <v>33687.5</v>
      </c>
      <c r="D662" s="35">
        <v>0</v>
      </c>
      <c r="E662" s="35">
        <f t="shared" si="10"/>
        <v>33687.5</v>
      </c>
    </row>
    <row r="663" spans="1:5">
      <c r="A663" s="1">
        <v>39925</v>
      </c>
      <c r="B663" s="10">
        <v>11</v>
      </c>
      <c r="C663" s="35">
        <v>44018.7</v>
      </c>
      <c r="D663" s="35">
        <v>0</v>
      </c>
      <c r="E663" s="35">
        <f t="shared" si="10"/>
        <v>44018.7</v>
      </c>
    </row>
    <row r="664" spans="1:5">
      <c r="A664" s="1">
        <v>39926</v>
      </c>
      <c r="B664" s="10">
        <v>8</v>
      </c>
      <c r="C664" s="35">
        <v>36927</v>
      </c>
      <c r="D664" s="35">
        <v>0</v>
      </c>
      <c r="E664" s="35">
        <f t="shared" si="10"/>
        <v>36927</v>
      </c>
    </row>
    <row r="665" spans="1:5">
      <c r="A665" s="1">
        <v>39927</v>
      </c>
      <c r="B665" s="10">
        <v>0</v>
      </c>
      <c r="C665" s="35">
        <v>23186.5</v>
      </c>
      <c r="D665" s="35">
        <v>0</v>
      </c>
      <c r="E665" s="35">
        <f t="shared" si="10"/>
        <v>23186.5</v>
      </c>
    </row>
    <row r="666" spans="1:5">
      <c r="A666" s="1">
        <v>39928</v>
      </c>
      <c r="B666" s="10">
        <v>0</v>
      </c>
      <c r="C666" s="35">
        <v>19514.400000000001</v>
      </c>
      <c r="D666" s="35">
        <v>0</v>
      </c>
      <c r="E666" s="35">
        <f t="shared" si="10"/>
        <v>19514.400000000001</v>
      </c>
    </row>
    <row r="667" spans="1:5">
      <c r="A667" s="1">
        <v>39929</v>
      </c>
      <c r="B667" s="10">
        <v>0</v>
      </c>
      <c r="C667" s="35">
        <v>21268.9</v>
      </c>
      <c r="D667" s="35">
        <v>0</v>
      </c>
      <c r="E667" s="35">
        <f t="shared" si="10"/>
        <v>21268.9</v>
      </c>
    </row>
    <row r="668" spans="1:5">
      <c r="A668" s="1">
        <v>39930</v>
      </c>
      <c r="B668" s="10">
        <v>0</v>
      </c>
      <c r="C668" s="35">
        <v>22655.7</v>
      </c>
      <c r="D668" s="35">
        <v>0</v>
      </c>
      <c r="E668" s="35">
        <f t="shared" si="10"/>
        <v>22655.7</v>
      </c>
    </row>
    <row r="669" spans="1:5">
      <c r="A669" s="1">
        <v>39931</v>
      </c>
      <c r="B669" s="10">
        <v>0</v>
      </c>
      <c r="C669" s="35">
        <v>23883.599999999999</v>
      </c>
      <c r="D669" s="35">
        <v>0</v>
      </c>
      <c r="E669" s="35">
        <f t="shared" si="10"/>
        <v>23883.599999999999</v>
      </c>
    </row>
    <row r="670" spans="1:5">
      <c r="A670" s="1">
        <v>39932</v>
      </c>
      <c r="B670" s="10">
        <v>4</v>
      </c>
      <c r="C670" s="35">
        <v>27002.3</v>
      </c>
      <c r="D670" s="35">
        <v>0</v>
      </c>
      <c r="E670" s="35">
        <f t="shared" si="10"/>
        <v>27002.3</v>
      </c>
    </row>
    <row r="671" spans="1:5">
      <c r="A671" s="1">
        <v>39933</v>
      </c>
      <c r="B671" s="10">
        <v>5</v>
      </c>
      <c r="C671" s="35">
        <v>25538.400000000001</v>
      </c>
      <c r="D671" s="35">
        <v>0</v>
      </c>
      <c r="E671" s="35">
        <f t="shared" si="10"/>
        <v>25538.400000000001</v>
      </c>
    </row>
    <row r="672" spans="1:5">
      <c r="A672" s="1">
        <v>39934</v>
      </c>
      <c r="B672" s="10">
        <v>0</v>
      </c>
      <c r="C672" s="35">
        <v>23061.3</v>
      </c>
      <c r="D672" s="35">
        <v>0</v>
      </c>
      <c r="E672" s="35">
        <f t="shared" si="10"/>
        <v>23061.3</v>
      </c>
    </row>
    <row r="673" spans="1:5">
      <c r="A673" s="1">
        <v>39935</v>
      </c>
      <c r="B673" s="10">
        <v>0</v>
      </c>
      <c r="C673" s="35">
        <v>23266.7</v>
      </c>
      <c r="D673" s="35">
        <v>0</v>
      </c>
      <c r="E673" s="35">
        <f t="shared" si="10"/>
        <v>23266.7</v>
      </c>
    </row>
    <row r="674" spans="1:5">
      <c r="A674" s="1">
        <v>39936</v>
      </c>
      <c r="B674" s="10">
        <v>4</v>
      </c>
      <c r="C674" s="35">
        <v>27002.799999999999</v>
      </c>
      <c r="D674" s="35">
        <v>0</v>
      </c>
      <c r="E674" s="35">
        <f t="shared" si="10"/>
        <v>27002.799999999999</v>
      </c>
    </row>
    <row r="675" spans="1:5">
      <c r="A675" s="1">
        <v>39937</v>
      </c>
      <c r="B675" s="10">
        <v>4</v>
      </c>
      <c r="C675" s="35">
        <v>30387.4</v>
      </c>
      <c r="D675" s="35">
        <v>0</v>
      </c>
      <c r="E675" s="35">
        <f t="shared" si="10"/>
        <v>30387.4</v>
      </c>
    </row>
    <row r="676" spans="1:5">
      <c r="A676" s="1">
        <v>39938</v>
      </c>
      <c r="B676" s="10">
        <v>8</v>
      </c>
      <c r="C676" s="35">
        <v>34896.400000000001</v>
      </c>
      <c r="D676" s="35">
        <v>0</v>
      </c>
      <c r="E676" s="35">
        <f t="shared" si="10"/>
        <v>34896.400000000001</v>
      </c>
    </row>
    <row r="677" spans="1:5">
      <c r="A677" s="1">
        <v>39939</v>
      </c>
      <c r="B677" s="10">
        <v>0</v>
      </c>
      <c r="C677" s="35">
        <v>30271.1</v>
      </c>
      <c r="D677" s="35">
        <v>0</v>
      </c>
      <c r="E677" s="35">
        <f t="shared" si="10"/>
        <v>30271.1</v>
      </c>
    </row>
    <row r="678" spans="1:5">
      <c r="A678" s="1">
        <v>39940</v>
      </c>
      <c r="B678" s="10">
        <v>0</v>
      </c>
      <c r="C678" s="35">
        <v>27528.3</v>
      </c>
      <c r="D678" s="35">
        <v>0</v>
      </c>
      <c r="E678" s="35">
        <f t="shared" si="10"/>
        <v>27528.3</v>
      </c>
    </row>
    <row r="679" spans="1:5">
      <c r="A679" s="1">
        <v>39941</v>
      </c>
      <c r="B679" s="10">
        <v>0</v>
      </c>
      <c r="C679" s="35">
        <v>23451.1</v>
      </c>
      <c r="D679" s="35">
        <v>0</v>
      </c>
      <c r="E679" s="35">
        <f t="shared" si="10"/>
        <v>23451.1</v>
      </c>
    </row>
    <row r="680" spans="1:5">
      <c r="A680" s="1">
        <v>39942</v>
      </c>
      <c r="B680" s="10">
        <v>0</v>
      </c>
      <c r="C680" s="35">
        <v>22273.9</v>
      </c>
      <c r="D680" s="35">
        <v>0</v>
      </c>
      <c r="E680" s="35">
        <f t="shared" si="10"/>
        <v>22273.9</v>
      </c>
    </row>
    <row r="681" spans="1:5">
      <c r="A681" s="1">
        <v>39943</v>
      </c>
      <c r="B681" s="10">
        <v>0</v>
      </c>
      <c r="C681" s="35">
        <v>24939.8</v>
      </c>
      <c r="D681" s="35">
        <v>0</v>
      </c>
      <c r="E681" s="35">
        <f t="shared" si="10"/>
        <v>24939.8</v>
      </c>
    </row>
    <row r="682" spans="1:5">
      <c r="A682" s="1">
        <v>39944</v>
      </c>
      <c r="B682" s="10">
        <v>10</v>
      </c>
      <c r="C682" s="35">
        <v>33638.400000000001</v>
      </c>
      <c r="D682" s="35">
        <v>0</v>
      </c>
      <c r="E682" s="35">
        <f t="shared" si="10"/>
        <v>33638.400000000001</v>
      </c>
    </row>
    <row r="683" spans="1:5">
      <c r="A683" s="1">
        <v>39945</v>
      </c>
      <c r="B683" s="10">
        <v>6</v>
      </c>
      <c r="C683" s="35">
        <v>31683.3</v>
      </c>
      <c r="D683" s="35">
        <v>0</v>
      </c>
      <c r="E683" s="35">
        <f t="shared" si="10"/>
        <v>31683.3</v>
      </c>
    </row>
    <row r="684" spans="1:5">
      <c r="A684" s="1">
        <v>39946</v>
      </c>
      <c r="B684" s="10">
        <v>2</v>
      </c>
      <c r="C684" s="35">
        <v>28171.4</v>
      </c>
      <c r="D684" s="35">
        <v>0</v>
      </c>
      <c r="E684" s="35">
        <f t="shared" si="10"/>
        <v>28171.4</v>
      </c>
    </row>
    <row r="685" spans="1:5">
      <c r="A685" s="1">
        <v>39947</v>
      </c>
      <c r="B685" s="10">
        <v>0</v>
      </c>
      <c r="C685" s="35">
        <v>25566.2</v>
      </c>
      <c r="D685" s="35">
        <v>0</v>
      </c>
      <c r="E685" s="35">
        <f t="shared" si="10"/>
        <v>25566.2</v>
      </c>
    </row>
    <row r="686" spans="1:5">
      <c r="A686" s="1">
        <v>39948</v>
      </c>
      <c r="B686" s="10">
        <v>0</v>
      </c>
      <c r="C686" s="35">
        <v>22935</v>
      </c>
      <c r="D686" s="35">
        <v>0</v>
      </c>
      <c r="E686" s="35">
        <f t="shared" si="10"/>
        <v>22935</v>
      </c>
    </row>
    <row r="687" spans="1:5">
      <c r="A687" s="1">
        <v>39949</v>
      </c>
      <c r="B687" s="10">
        <v>0</v>
      </c>
      <c r="C687" s="35">
        <v>21288</v>
      </c>
      <c r="D687" s="35">
        <v>0</v>
      </c>
      <c r="E687" s="35">
        <f t="shared" si="10"/>
        <v>21288</v>
      </c>
    </row>
    <row r="688" spans="1:5">
      <c r="A688" s="1">
        <v>39950</v>
      </c>
      <c r="B688" s="10">
        <v>9</v>
      </c>
      <c r="C688" s="35">
        <v>29210.2</v>
      </c>
      <c r="D688" s="35">
        <v>0</v>
      </c>
      <c r="E688" s="35">
        <f t="shared" si="10"/>
        <v>29210.2</v>
      </c>
    </row>
    <row r="689" spans="1:5">
      <c r="A689" s="1">
        <v>39951</v>
      </c>
      <c r="B689" s="10">
        <v>10</v>
      </c>
      <c r="C689" s="35">
        <v>34098.400000000001</v>
      </c>
      <c r="D689" s="35">
        <v>0</v>
      </c>
      <c r="E689" s="35">
        <f t="shared" si="10"/>
        <v>34098.400000000001</v>
      </c>
    </row>
    <row r="690" spans="1:5">
      <c r="A690" s="1">
        <v>39952</v>
      </c>
      <c r="B690" s="10">
        <v>8</v>
      </c>
      <c r="C690" s="35">
        <v>31020.1</v>
      </c>
      <c r="D690" s="35">
        <v>0</v>
      </c>
      <c r="E690" s="35">
        <f t="shared" si="10"/>
        <v>31020.1</v>
      </c>
    </row>
    <row r="691" spans="1:5">
      <c r="A691" s="1">
        <v>39953</v>
      </c>
      <c r="B691" s="10">
        <v>4</v>
      </c>
      <c r="C691" s="35">
        <v>28575.5</v>
      </c>
      <c r="D691" s="35">
        <v>0</v>
      </c>
      <c r="E691" s="35">
        <f t="shared" si="10"/>
        <v>28575.5</v>
      </c>
    </row>
    <row r="692" spans="1:5">
      <c r="A692" s="1">
        <v>39954</v>
      </c>
      <c r="B692" s="10">
        <v>0</v>
      </c>
      <c r="C692" s="35">
        <v>24675</v>
      </c>
      <c r="D692" s="35">
        <v>0</v>
      </c>
      <c r="E692" s="35">
        <f t="shared" si="10"/>
        <v>24675</v>
      </c>
    </row>
    <row r="693" spans="1:5">
      <c r="A693" s="1">
        <v>39955</v>
      </c>
      <c r="B693" s="10">
        <v>0</v>
      </c>
      <c r="C693" s="35">
        <v>22004.799999999999</v>
      </c>
      <c r="D693" s="35">
        <v>0</v>
      </c>
      <c r="E693" s="35">
        <f t="shared" si="10"/>
        <v>22004.799999999999</v>
      </c>
    </row>
    <row r="694" spans="1:5">
      <c r="A694" s="1">
        <v>39956</v>
      </c>
      <c r="B694" s="10">
        <v>0</v>
      </c>
      <c r="C694" s="35">
        <v>19774</v>
      </c>
      <c r="D694" s="35">
        <v>0</v>
      </c>
      <c r="E694" s="35">
        <f t="shared" si="10"/>
        <v>19774</v>
      </c>
    </row>
    <row r="695" spans="1:5">
      <c r="A695" s="1">
        <v>39957</v>
      </c>
      <c r="B695" s="10">
        <v>0</v>
      </c>
      <c r="C695" s="35">
        <v>18409.7</v>
      </c>
      <c r="D695" s="35">
        <v>0</v>
      </c>
      <c r="E695" s="35">
        <f t="shared" si="10"/>
        <v>18409.7</v>
      </c>
    </row>
    <row r="696" spans="1:5">
      <c r="A696" s="1">
        <v>39958</v>
      </c>
      <c r="B696" s="10">
        <v>0</v>
      </c>
      <c r="C696" s="35">
        <v>20898</v>
      </c>
      <c r="D696" s="35">
        <v>0</v>
      </c>
      <c r="E696" s="35">
        <f t="shared" si="10"/>
        <v>20898</v>
      </c>
    </row>
    <row r="697" spans="1:5">
      <c r="A697" s="1">
        <v>39959</v>
      </c>
      <c r="B697" s="10">
        <v>0</v>
      </c>
      <c r="C697" s="35">
        <v>23209.8</v>
      </c>
      <c r="D697" s="35">
        <v>0</v>
      </c>
      <c r="E697" s="35">
        <f t="shared" si="10"/>
        <v>23209.8</v>
      </c>
    </row>
    <row r="698" spans="1:5">
      <c r="A698" s="1">
        <v>39960</v>
      </c>
      <c r="B698" s="10">
        <v>0</v>
      </c>
      <c r="C698" s="35">
        <v>22509.5</v>
      </c>
      <c r="D698" s="35">
        <v>0</v>
      </c>
      <c r="E698" s="35">
        <f t="shared" si="10"/>
        <v>22509.5</v>
      </c>
    </row>
    <row r="699" spans="1:5">
      <c r="A699" s="1">
        <v>39961</v>
      </c>
      <c r="B699" s="10">
        <v>0</v>
      </c>
      <c r="C699" s="35">
        <v>21266.400000000001</v>
      </c>
      <c r="D699" s="35">
        <v>0</v>
      </c>
      <c r="E699" s="35">
        <f t="shared" si="10"/>
        <v>21266.400000000001</v>
      </c>
    </row>
    <row r="700" spans="1:5">
      <c r="A700" s="1">
        <v>39962</v>
      </c>
      <c r="B700" s="10">
        <v>0</v>
      </c>
      <c r="C700" s="35">
        <v>20244.8</v>
      </c>
      <c r="D700" s="35">
        <v>0</v>
      </c>
      <c r="E700" s="35">
        <f t="shared" si="10"/>
        <v>20244.8</v>
      </c>
    </row>
    <row r="701" spans="1:5">
      <c r="A701" s="1">
        <v>39963</v>
      </c>
      <c r="B701" s="10">
        <v>0</v>
      </c>
      <c r="C701" s="35">
        <v>18801.7</v>
      </c>
      <c r="D701" s="35">
        <v>0</v>
      </c>
      <c r="E701" s="35">
        <f t="shared" si="10"/>
        <v>18801.7</v>
      </c>
    </row>
    <row r="702" spans="1:5">
      <c r="A702" s="1">
        <v>39964</v>
      </c>
      <c r="B702" s="10">
        <v>0</v>
      </c>
      <c r="C702" s="35">
        <v>20056.349999999999</v>
      </c>
      <c r="D702" s="35">
        <v>0</v>
      </c>
      <c r="E702" s="35">
        <f t="shared" si="10"/>
        <v>20056.349999999999</v>
      </c>
    </row>
    <row r="703" spans="1:5">
      <c r="A703" s="1">
        <v>39965</v>
      </c>
      <c r="B703" s="10">
        <v>0</v>
      </c>
      <c r="C703" s="35">
        <v>22315</v>
      </c>
      <c r="D703" s="35">
        <v>0</v>
      </c>
      <c r="E703" s="35">
        <f t="shared" si="10"/>
        <v>22315</v>
      </c>
    </row>
    <row r="704" spans="1:5">
      <c r="A704" s="1">
        <v>39966</v>
      </c>
      <c r="B704" s="10">
        <v>0</v>
      </c>
      <c r="C704" s="35">
        <v>22632</v>
      </c>
      <c r="D704" s="35">
        <v>0</v>
      </c>
      <c r="E704" s="35">
        <f t="shared" si="10"/>
        <v>22632</v>
      </c>
    </row>
    <row r="705" spans="1:5">
      <c r="A705" s="1">
        <v>39967</v>
      </c>
      <c r="B705" s="10">
        <v>0</v>
      </c>
      <c r="C705" s="35">
        <v>22247.9</v>
      </c>
      <c r="D705" s="35">
        <v>0</v>
      </c>
      <c r="E705" s="35">
        <f t="shared" si="10"/>
        <v>22247.9</v>
      </c>
    </row>
    <row r="706" spans="1:5">
      <c r="A706" s="1">
        <v>39968</v>
      </c>
      <c r="B706" s="10">
        <v>0</v>
      </c>
      <c r="C706" s="35">
        <v>22835.9</v>
      </c>
      <c r="D706" s="35">
        <v>0</v>
      </c>
      <c r="E706" s="35">
        <f t="shared" si="10"/>
        <v>22835.9</v>
      </c>
    </row>
    <row r="707" spans="1:5">
      <c r="A707" s="1">
        <v>39969</v>
      </c>
      <c r="B707" s="10">
        <v>0</v>
      </c>
      <c r="C707" s="35">
        <v>23470.1</v>
      </c>
      <c r="D707" s="35">
        <v>0</v>
      </c>
      <c r="E707" s="35">
        <f t="shared" ref="E707:E770" si="11">SUM(C707:D707)</f>
        <v>23470.1</v>
      </c>
    </row>
    <row r="708" spans="1:5">
      <c r="A708" s="1">
        <v>39970</v>
      </c>
      <c r="B708" s="10">
        <v>0</v>
      </c>
      <c r="C708" s="35">
        <v>22299.3</v>
      </c>
      <c r="D708" s="35">
        <v>0</v>
      </c>
      <c r="E708" s="35">
        <f t="shared" si="11"/>
        <v>22299.3</v>
      </c>
    </row>
    <row r="709" spans="1:5">
      <c r="A709" s="1">
        <v>39971</v>
      </c>
      <c r="B709" s="10">
        <v>0</v>
      </c>
      <c r="C709" s="35">
        <v>21381.200000000001</v>
      </c>
      <c r="D709" s="35">
        <v>0</v>
      </c>
      <c r="E709" s="35">
        <f t="shared" si="11"/>
        <v>21381.200000000001</v>
      </c>
    </row>
    <row r="710" spans="1:5">
      <c r="A710" s="1">
        <v>39972</v>
      </c>
      <c r="B710" s="10">
        <v>0</v>
      </c>
      <c r="C710" s="35">
        <v>22612.1</v>
      </c>
      <c r="D710" s="35">
        <v>0</v>
      </c>
      <c r="E710" s="35">
        <f t="shared" si="11"/>
        <v>22612.1</v>
      </c>
    </row>
    <row r="711" spans="1:5">
      <c r="A711" s="1">
        <v>39973</v>
      </c>
      <c r="B711" s="10">
        <v>0</v>
      </c>
      <c r="C711" s="35">
        <v>23479.9</v>
      </c>
      <c r="D711" s="35">
        <v>0</v>
      </c>
      <c r="E711" s="35">
        <f t="shared" si="11"/>
        <v>23479.9</v>
      </c>
    </row>
    <row r="712" spans="1:5">
      <c r="A712" s="1">
        <v>39974</v>
      </c>
      <c r="B712" s="10">
        <v>0</v>
      </c>
      <c r="C712" s="35">
        <v>22174.9</v>
      </c>
      <c r="D712" s="35">
        <v>0</v>
      </c>
      <c r="E712" s="35">
        <f t="shared" si="11"/>
        <v>22174.9</v>
      </c>
    </row>
    <row r="713" spans="1:5">
      <c r="A713" s="1">
        <v>39975</v>
      </c>
      <c r="B713" s="10">
        <v>0</v>
      </c>
      <c r="C713" s="35">
        <v>20977.3</v>
      </c>
      <c r="D713" s="35">
        <v>0</v>
      </c>
      <c r="E713" s="35">
        <f t="shared" si="11"/>
        <v>20977.3</v>
      </c>
    </row>
    <row r="714" spans="1:5">
      <c r="A714" s="1">
        <v>39976</v>
      </c>
      <c r="B714" s="10">
        <v>0</v>
      </c>
      <c r="C714" s="35">
        <v>19956.8</v>
      </c>
      <c r="D714" s="35">
        <v>0</v>
      </c>
      <c r="E714" s="35">
        <f t="shared" si="11"/>
        <v>19956.8</v>
      </c>
    </row>
    <row r="715" spans="1:5">
      <c r="A715" s="1">
        <v>39977</v>
      </c>
      <c r="B715" s="10">
        <v>0</v>
      </c>
      <c r="C715" s="35">
        <v>18595.7</v>
      </c>
      <c r="D715" s="35">
        <v>0</v>
      </c>
      <c r="E715" s="35">
        <f t="shared" si="11"/>
        <v>18595.7</v>
      </c>
    </row>
    <row r="716" spans="1:5">
      <c r="A716" s="1">
        <v>39978</v>
      </c>
      <c r="B716" s="10">
        <v>0</v>
      </c>
      <c r="C716" s="35">
        <v>19502.7</v>
      </c>
      <c r="D716" s="35">
        <v>0</v>
      </c>
      <c r="E716" s="35">
        <f t="shared" si="11"/>
        <v>19502.7</v>
      </c>
    </row>
    <row r="717" spans="1:5">
      <c r="A717" s="1">
        <v>39979</v>
      </c>
      <c r="B717" s="10">
        <v>0</v>
      </c>
      <c r="C717" s="35">
        <v>22204.6</v>
      </c>
      <c r="D717" s="35">
        <v>0</v>
      </c>
      <c r="E717" s="35">
        <f t="shared" si="11"/>
        <v>22204.6</v>
      </c>
    </row>
    <row r="718" spans="1:5">
      <c r="A718" s="1">
        <v>39980</v>
      </c>
      <c r="B718" s="10">
        <v>0</v>
      </c>
      <c r="C718" s="35">
        <v>22518.5</v>
      </c>
      <c r="D718" s="35">
        <v>0</v>
      </c>
      <c r="E718" s="35">
        <f t="shared" si="11"/>
        <v>22518.5</v>
      </c>
    </row>
    <row r="719" spans="1:5">
      <c r="A719" s="1">
        <v>39981</v>
      </c>
      <c r="B719" s="10">
        <v>0</v>
      </c>
      <c r="C719" s="35">
        <v>22889.8</v>
      </c>
      <c r="D719" s="35">
        <v>0</v>
      </c>
      <c r="E719" s="35">
        <f t="shared" si="11"/>
        <v>22889.8</v>
      </c>
    </row>
    <row r="720" spans="1:5">
      <c r="A720" s="1">
        <v>39982</v>
      </c>
      <c r="B720" s="10">
        <v>0</v>
      </c>
      <c r="C720" s="35">
        <v>21959.5</v>
      </c>
      <c r="D720" s="35">
        <v>0</v>
      </c>
      <c r="E720" s="35">
        <f t="shared" si="11"/>
        <v>21959.5</v>
      </c>
    </row>
    <row r="721" spans="1:5">
      <c r="A721" s="1">
        <v>39983</v>
      </c>
      <c r="B721" s="10">
        <v>0</v>
      </c>
      <c r="C721" s="35">
        <v>20184.5</v>
      </c>
      <c r="D721" s="35">
        <v>0</v>
      </c>
      <c r="E721" s="35">
        <f t="shared" si="11"/>
        <v>20184.5</v>
      </c>
    </row>
    <row r="722" spans="1:5">
      <c r="A722" s="1">
        <v>39984</v>
      </c>
      <c r="B722" s="10">
        <v>0</v>
      </c>
      <c r="C722" s="35">
        <v>17967.3</v>
      </c>
      <c r="D722" s="35">
        <v>0</v>
      </c>
      <c r="E722" s="35">
        <f t="shared" si="11"/>
        <v>17967.3</v>
      </c>
    </row>
    <row r="723" spans="1:5">
      <c r="A723" s="1">
        <v>39985</v>
      </c>
      <c r="B723" s="10">
        <v>0</v>
      </c>
      <c r="C723" s="35">
        <v>19800.3</v>
      </c>
      <c r="D723" s="35">
        <v>0</v>
      </c>
      <c r="E723" s="35">
        <f t="shared" si="11"/>
        <v>19800.3</v>
      </c>
    </row>
    <row r="724" spans="1:5">
      <c r="A724" s="1">
        <v>39986</v>
      </c>
      <c r="B724" s="10">
        <v>0</v>
      </c>
      <c r="C724" s="35">
        <v>21750.799999999999</v>
      </c>
      <c r="D724" s="35">
        <v>0</v>
      </c>
      <c r="E724" s="35">
        <f t="shared" si="11"/>
        <v>21750.799999999999</v>
      </c>
    </row>
    <row r="725" spans="1:5">
      <c r="A725" s="1">
        <v>39987</v>
      </c>
      <c r="B725" s="10">
        <v>0</v>
      </c>
      <c r="C725" s="35">
        <v>21794.400000000001</v>
      </c>
      <c r="D725" s="35">
        <v>0</v>
      </c>
      <c r="E725" s="35">
        <f t="shared" si="11"/>
        <v>21794.400000000001</v>
      </c>
    </row>
    <row r="726" spans="1:5">
      <c r="A726" s="1">
        <v>39988</v>
      </c>
      <c r="B726" s="10">
        <v>0</v>
      </c>
      <c r="C726" s="35">
        <v>21573.4</v>
      </c>
      <c r="D726" s="35">
        <v>0</v>
      </c>
      <c r="E726" s="35">
        <f t="shared" si="11"/>
        <v>21573.4</v>
      </c>
    </row>
    <row r="727" spans="1:5">
      <c r="A727" s="1">
        <v>39989</v>
      </c>
      <c r="B727" s="10">
        <v>0</v>
      </c>
      <c r="C727" s="35">
        <v>20989.7</v>
      </c>
      <c r="D727" s="35">
        <v>0</v>
      </c>
      <c r="E727" s="35">
        <f t="shared" si="11"/>
        <v>20989.7</v>
      </c>
    </row>
    <row r="728" spans="1:5">
      <c r="A728" s="1">
        <v>39990</v>
      </c>
      <c r="B728" s="10">
        <v>0</v>
      </c>
      <c r="C728" s="35">
        <v>19623</v>
      </c>
      <c r="D728" s="35">
        <v>0</v>
      </c>
      <c r="E728" s="35">
        <f t="shared" si="11"/>
        <v>19623</v>
      </c>
    </row>
    <row r="729" spans="1:5">
      <c r="A729" s="1">
        <v>39991</v>
      </c>
      <c r="B729" s="10">
        <v>0</v>
      </c>
      <c r="C729" s="35">
        <v>17854.8</v>
      </c>
      <c r="D729" s="35">
        <v>0</v>
      </c>
      <c r="E729" s="35">
        <f t="shared" si="11"/>
        <v>17854.8</v>
      </c>
    </row>
    <row r="730" spans="1:5">
      <c r="A730" s="1">
        <v>39992</v>
      </c>
      <c r="B730" s="10">
        <v>0</v>
      </c>
      <c r="C730" s="35">
        <v>18461.5</v>
      </c>
      <c r="D730" s="35">
        <v>0</v>
      </c>
      <c r="E730" s="35">
        <f t="shared" si="11"/>
        <v>18461.5</v>
      </c>
    </row>
    <row r="731" spans="1:5">
      <c r="A731" s="1">
        <v>39993</v>
      </c>
      <c r="B731" s="10">
        <v>0</v>
      </c>
      <c r="C731" s="35">
        <v>18701.5</v>
      </c>
      <c r="D731" s="35">
        <v>0</v>
      </c>
      <c r="E731" s="35">
        <f t="shared" si="11"/>
        <v>18701.5</v>
      </c>
    </row>
    <row r="732" spans="1:5">
      <c r="A732" s="1">
        <v>39994</v>
      </c>
      <c r="B732" s="10">
        <v>0</v>
      </c>
      <c r="C732" s="35">
        <v>18271.599999999999</v>
      </c>
      <c r="D732" s="35">
        <v>0</v>
      </c>
      <c r="E732" s="35">
        <f t="shared" si="11"/>
        <v>18271.599999999999</v>
      </c>
    </row>
    <row r="733" spans="1:5">
      <c r="A733" s="1">
        <v>39995</v>
      </c>
      <c r="B733" s="10"/>
      <c r="C733" s="35">
        <v>17950.900000000001</v>
      </c>
      <c r="D733" s="35">
        <v>0</v>
      </c>
      <c r="E733" s="35">
        <f t="shared" si="11"/>
        <v>17950.900000000001</v>
      </c>
    </row>
    <row r="734" spans="1:5">
      <c r="A734" s="1">
        <v>39996</v>
      </c>
      <c r="B734" s="10"/>
      <c r="C734" s="35">
        <v>17345.3</v>
      </c>
      <c r="D734" s="35">
        <v>0</v>
      </c>
      <c r="E734" s="35">
        <f t="shared" si="11"/>
        <v>17345.3</v>
      </c>
    </row>
    <row r="735" spans="1:5">
      <c r="A735" s="1">
        <v>39997</v>
      </c>
      <c r="B735" s="10"/>
      <c r="C735" s="35">
        <v>16408.7</v>
      </c>
      <c r="D735" s="35">
        <v>0</v>
      </c>
      <c r="E735" s="35">
        <f t="shared" si="11"/>
        <v>16408.7</v>
      </c>
    </row>
    <row r="736" spans="1:5">
      <c r="A736" s="1">
        <v>39998</v>
      </c>
      <c r="B736" s="10"/>
      <c r="C736" s="35">
        <v>15115.2</v>
      </c>
      <c r="D736" s="35">
        <v>0</v>
      </c>
      <c r="E736" s="35">
        <f t="shared" si="11"/>
        <v>15115.2</v>
      </c>
    </row>
    <row r="737" spans="1:5">
      <c r="A737" s="1">
        <v>39999</v>
      </c>
      <c r="B737" s="10"/>
      <c r="C737" s="35">
        <v>18299.599999999999</v>
      </c>
      <c r="D737" s="35">
        <v>0</v>
      </c>
      <c r="E737" s="35">
        <f t="shared" si="11"/>
        <v>18299.599999999999</v>
      </c>
    </row>
    <row r="738" spans="1:5">
      <c r="A738" s="1">
        <v>40000</v>
      </c>
      <c r="B738" s="10"/>
      <c r="C738" s="35">
        <v>20730.099999999999</v>
      </c>
      <c r="D738" s="35">
        <v>0</v>
      </c>
      <c r="E738" s="35">
        <f t="shared" si="11"/>
        <v>20730.099999999999</v>
      </c>
    </row>
    <row r="739" spans="1:5">
      <c r="A739" s="1">
        <v>40001</v>
      </c>
      <c r="B739" s="10"/>
      <c r="C739" s="35">
        <v>21040.2</v>
      </c>
      <c r="D739" s="35">
        <v>0</v>
      </c>
      <c r="E739" s="35">
        <f t="shared" si="11"/>
        <v>21040.2</v>
      </c>
    </row>
    <row r="740" spans="1:5">
      <c r="A740" s="1">
        <v>40002</v>
      </c>
      <c r="B740" s="10"/>
      <c r="C740" s="35">
        <v>20784.5</v>
      </c>
      <c r="D740" s="35">
        <v>0</v>
      </c>
      <c r="E740" s="35">
        <f t="shared" si="11"/>
        <v>20784.5</v>
      </c>
    </row>
    <row r="741" spans="1:5">
      <c r="A741" s="1">
        <v>40003</v>
      </c>
      <c r="B741" s="10"/>
      <c r="C741" s="35">
        <v>20778.5</v>
      </c>
      <c r="D741" s="35">
        <v>0</v>
      </c>
      <c r="E741" s="35">
        <f t="shared" si="11"/>
        <v>20778.5</v>
      </c>
    </row>
    <row r="742" spans="1:5">
      <c r="A742" s="1">
        <v>40004</v>
      </c>
      <c r="B742" s="10"/>
      <c r="C742" s="35">
        <v>19786.8</v>
      </c>
      <c r="D742" s="35">
        <v>0</v>
      </c>
      <c r="E742" s="35">
        <f t="shared" si="11"/>
        <v>19786.8</v>
      </c>
    </row>
    <row r="743" spans="1:5">
      <c r="A743" s="1">
        <v>40005</v>
      </c>
      <c r="B743" s="10"/>
      <c r="C743" s="35">
        <v>18176.5</v>
      </c>
      <c r="D743" s="35">
        <v>0</v>
      </c>
      <c r="E743" s="35">
        <f t="shared" si="11"/>
        <v>18176.5</v>
      </c>
    </row>
    <row r="744" spans="1:5">
      <c r="A744" s="1">
        <v>40006</v>
      </c>
      <c r="B744" s="10"/>
      <c r="C744" s="35">
        <v>19022.3</v>
      </c>
      <c r="D744" s="35">
        <v>0</v>
      </c>
      <c r="E744" s="35">
        <f t="shared" si="11"/>
        <v>19022.3</v>
      </c>
    </row>
    <row r="745" spans="1:5">
      <c r="A745" s="1">
        <v>40007</v>
      </c>
      <c r="B745" s="10"/>
      <c r="C745" s="35">
        <v>20838.099999999999</v>
      </c>
      <c r="D745" s="35">
        <v>0</v>
      </c>
      <c r="E745" s="35">
        <f t="shared" si="11"/>
        <v>20838.099999999999</v>
      </c>
    </row>
    <row r="746" spans="1:5">
      <c r="A746" s="1">
        <v>40008</v>
      </c>
      <c r="B746" s="10"/>
      <c r="C746" s="35">
        <v>21073.8</v>
      </c>
      <c r="D746" s="35">
        <v>0</v>
      </c>
      <c r="E746" s="35">
        <f t="shared" si="11"/>
        <v>21073.8</v>
      </c>
    </row>
    <row r="747" spans="1:5">
      <c r="A747" s="1">
        <v>40009</v>
      </c>
      <c r="B747" s="10"/>
      <c r="C747" s="35">
        <v>20599.2</v>
      </c>
      <c r="D747" s="35">
        <v>0</v>
      </c>
      <c r="E747" s="35">
        <f t="shared" si="11"/>
        <v>20599.2</v>
      </c>
    </row>
    <row r="748" spans="1:5">
      <c r="A748" s="1">
        <v>40010</v>
      </c>
      <c r="B748" s="10"/>
      <c r="C748" s="35">
        <v>19962.5</v>
      </c>
      <c r="D748" s="35">
        <v>0</v>
      </c>
      <c r="E748" s="35">
        <f t="shared" si="11"/>
        <v>19962.5</v>
      </c>
    </row>
    <row r="749" spans="1:5">
      <c r="A749" s="1">
        <v>40011</v>
      </c>
      <c r="B749" s="10"/>
      <c r="C749" s="35">
        <v>18698</v>
      </c>
      <c r="D749" s="35">
        <v>0</v>
      </c>
      <c r="E749" s="35">
        <f t="shared" si="11"/>
        <v>18698</v>
      </c>
    </row>
    <row r="750" spans="1:5">
      <c r="A750" s="1">
        <v>40012</v>
      </c>
      <c r="B750" s="10"/>
      <c r="C750" s="35">
        <v>18033.7</v>
      </c>
      <c r="D750" s="35">
        <v>0</v>
      </c>
      <c r="E750" s="35">
        <f t="shared" si="11"/>
        <v>18033.7</v>
      </c>
    </row>
    <row r="751" spans="1:5">
      <c r="A751" s="1">
        <v>40013</v>
      </c>
      <c r="B751" s="10"/>
      <c r="C751" s="35">
        <v>18852.7</v>
      </c>
      <c r="D751" s="35">
        <v>0</v>
      </c>
      <c r="E751" s="35">
        <f t="shared" si="11"/>
        <v>18852.7</v>
      </c>
    </row>
    <row r="752" spans="1:5">
      <c r="A752" s="1">
        <v>40014</v>
      </c>
      <c r="B752" s="10"/>
      <c r="C752" s="35">
        <v>19608.900000000001</v>
      </c>
      <c r="D752" s="35">
        <v>0</v>
      </c>
      <c r="E752" s="35">
        <f t="shared" si="11"/>
        <v>19608.900000000001</v>
      </c>
    </row>
    <row r="753" spans="1:5">
      <c r="A753" s="1">
        <v>40015</v>
      </c>
      <c r="B753" s="10"/>
      <c r="C753" s="35">
        <v>20031.8</v>
      </c>
      <c r="D753" s="35">
        <v>0</v>
      </c>
      <c r="E753" s="35">
        <f t="shared" si="11"/>
        <v>20031.8</v>
      </c>
    </row>
    <row r="754" spans="1:5">
      <c r="A754" s="1">
        <v>40016</v>
      </c>
      <c r="B754" s="10"/>
      <c r="C754" s="35">
        <v>20484.099999999999</v>
      </c>
      <c r="D754" s="35">
        <v>0</v>
      </c>
      <c r="E754" s="35">
        <f t="shared" si="11"/>
        <v>20484.099999999999</v>
      </c>
    </row>
    <row r="755" spans="1:5">
      <c r="A755" s="1">
        <v>40017</v>
      </c>
      <c r="B755" s="10"/>
      <c r="C755" s="35">
        <v>20338.3</v>
      </c>
      <c r="D755" s="35">
        <v>0</v>
      </c>
      <c r="E755" s="35">
        <f t="shared" si="11"/>
        <v>20338.3</v>
      </c>
    </row>
    <row r="756" spans="1:5">
      <c r="A756" s="1">
        <v>40018</v>
      </c>
      <c r="B756" s="10"/>
      <c r="C756" s="35">
        <v>17866.400000000001</v>
      </c>
      <c r="D756" s="35">
        <v>0</v>
      </c>
      <c r="E756" s="35">
        <f t="shared" si="11"/>
        <v>17866.400000000001</v>
      </c>
    </row>
    <row r="757" spans="1:5">
      <c r="A757" s="1">
        <v>40019</v>
      </c>
      <c r="B757" s="10"/>
      <c r="C757" s="35">
        <v>15434.3</v>
      </c>
      <c r="D757" s="35">
        <v>0</v>
      </c>
      <c r="E757" s="35">
        <f t="shared" si="11"/>
        <v>15434.3</v>
      </c>
    </row>
    <row r="758" spans="1:5">
      <c r="A758" s="1">
        <v>40020</v>
      </c>
      <c r="B758" s="10"/>
      <c r="C758" s="35">
        <v>16958</v>
      </c>
      <c r="D758" s="35">
        <v>0</v>
      </c>
      <c r="E758" s="35">
        <f t="shared" si="11"/>
        <v>16958</v>
      </c>
    </row>
    <row r="759" spans="1:5">
      <c r="A759" s="1">
        <v>40021</v>
      </c>
      <c r="B759" s="10"/>
      <c r="C759" s="35">
        <v>18927.599999999999</v>
      </c>
      <c r="D759" s="35">
        <v>0</v>
      </c>
      <c r="E759" s="35">
        <f t="shared" si="11"/>
        <v>18927.599999999999</v>
      </c>
    </row>
    <row r="760" spans="1:5">
      <c r="A760" s="1">
        <v>40022</v>
      </c>
      <c r="B760" s="10"/>
      <c r="C760" s="35">
        <v>19125.099999999999</v>
      </c>
      <c r="D760" s="35">
        <v>0</v>
      </c>
      <c r="E760" s="35">
        <f t="shared" si="11"/>
        <v>19125.099999999999</v>
      </c>
    </row>
    <row r="761" spans="1:5">
      <c r="A761" s="1">
        <v>40023</v>
      </c>
      <c r="B761" s="10"/>
      <c r="C761" s="35">
        <v>19982.599999999999</v>
      </c>
      <c r="D761" s="35">
        <v>0</v>
      </c>
      <c r="E761" s="35">
        <f t="shared" si="11"/>
        <v>19982.599999999999</v>
      </c>
    </row>
    <row r="762" spans="1:5">
      <c r="A762" s="1">
        <v>40024</v>
      </c>
      <c r="B762" s="10"/>
      <c r="C762" s="35">
        <v>19759.400000000001</v>
      </c>
      <c r="D762" s="35">
        <v>0</v>
      </c>
      <c r="E762" s="35">
        <f t="shared" si="11"/>
        <v>19759.400000000001</v>
      </c>
    </row>
    <row r="763" spans="1:5">
      <c r="A763" s="1">
        <v>40025</v>
      </c>
      <c r="B763" s="10"/>
      <c r="C763" s="35">
        <v>18455.7</v>
      </c>
      <c r="D763" s="35">
        <v>0</v>
      </c>
      <c r="E763" s="35">
        <f t="shared" si="11"/>
        <v>18455.7</v>
      </c>
    </row>
    <row r="764" spans="1:5">
      <c r="A764" s="1">
        <v>40026</v>
      </c>
      <c r="B764" s="10"/>
      <c r="C764" s="35">
        <v>16683.099999999999</v>
      </c>
      <c r="D764" s="35">
        <v>0</v>
      </c>
      <c r="E764" s="35">
        <f t="shared" si="11"/>
        <v>16683.099999999999</v>
      </c>
    </row>
    <row r="765" spans="1:5">
      <c r="A765" s="1">
        <v>40027</v>
      </c>
      <c r="B765" s="10"/>
      <c r="C765" s="35">
        <v>18386.2</v>
      </c>
      <c r="D765" s="35">
        <v>0</v>
      </c>
      <c r="E765" s="35">
        <f t="shared" si="11"/>
        <v>18386.2</v>
      </c>
    </row>
    <row r="766" spans="1:5">
      <c r="A766" s="1">
        <v>40028</v>
      </c>
      <c r="B766" s="10"/>
      <c r="C766" s="35">
        <v>20204.400000000001</v>
      </c>
      <c r="D766" s="35">
        <v>0</v>
      </c>
      <c r="E766" s="35">
        <f t="shared" si="11"/>
        <v>20204.400000000001</v>
      </c>
    </row>
    <row r="767" spans="1:5">
      <c r="A767" s="1">
        <v>40029</v>
      </c>
      <c r="B767" s="10"/>
      <c r="C767" s="35">
        <v>20527.599999999999</v>
      </c>
      <c r="D767" s="35">
        <v>0</v>
      </c>
      <c r="E767" s="35">
        <f t="shared" si="11"/>
        <v>20527.599999999999</v>
      </c>
    </row>
    <row r="768" spans="1:5">
      <c r="A768" s="1">
        <v>40030</v>
      </c>
      <c r="B768" s="10"/>
      <c r="C768" s="35">
        <v>20043.5</v>
      </c>
      <c r="D768" s="35">
        <v>0</v>
      </c>
      <c r="E768" s="35">
        <f t="shared" si="11"/>
        <v>20043.5</v>
      </c>
    </row>
    <row r="769" spans="1:5">
      <c r="A769" s="1">
        <v>40031</v>
      </c>
      <c r="B769" s="10"/>
      <c r="C769" s="35">
        <v>20071.099999999999</v>
      </c>
      <c r="D769" s="35">
        <v>0</v>
      </c>
      <c r="E769" s="35">
        <f t="shared" si="11"/>
        <v>20071.099999999999</v>
      </c>
    </row>
    <row r="770" spans="1:5">
      <c r="A770" s="1">
        <v>40032</v>
      </c>
      <c r="B770" s="10"/>
      <c r="C770" s="35">
        <v>18464.7</v>
      </c>
      <c r="D770" s="35">
        <v>0</v>
      </c>
      <c r="E770" s="35">
        <f t="shared" si="11"/>
        <v>18464.7</v>
      </c>
    </row>
    <row r="771" spans="1:5">
      <c r="A771" s="1">
        <v>40033</v>
      </c>
      <c r="B771" s="10"/>
      <c r="C771" s="35">
        <v>17313.099999999999</v>
      </c>
      <c r="D771" s="35">
        <v>0</v>
      </c>
      <c r="E771" s="35">
        <f t="shared" ref="E771:E834" si="12">SUM(C771:D771)</f>
        <v>17313.099999999999</v>
      </c>
    </row>
    <row r="772" spans="1:5">
      <c r="A772" s="1">
        <v>40034</v>
      </c>
      <c r="B772" s="10"/>
      <c r="C772" s="35">
        <v>17837.7</v>
      </c>
      <c r="D772" s="35">
        <v>0</v>
      </c>
      <c r="E772" s="35">
        <f t="shared" si="12"/>
        <v>17837.7</v>
      </c>
    </row>
    <row r="773" spans="1:5">
      <c r="A773" s="1">
        <v>40035</v>
      </c>
      <c r="B773" s="10"/>
      <c r="C773" s="35">
        <v>20180.599999999999</v>
      </c>
      <c r="D773" s="35">
        <v>0</v>
      </c>
      <c r="E773" s="35">
        <f t="shared" si="12"/>
        <v>20180.599999999999</v>
      </c>
    </row>
    <row r="774" spans="1:5">
      <c r="A774" s="1">
        <v>40036</v>
      </c>
      <c r="B774" s="10"/>
      <c r="C774" s="35">
        <v>20595.8</v>
      </c>
      <c r="D774" s="35">
        <v>0</v>
      </c>
      <c r="E774" s="35">
        <f t="shared" si="12"/>
        <v>20595.8</v>
      </c>
    </row>
    <row r="775" spans="1:5">
      <c r="A775" s="1">
        <v>40037</v>
      </c>
      <c r="B775" s="10"/>
      <c r="C775" s="35">
        <v>19129.900000000001</v>
      </c>
      <c r="D775" s="35">
        <v>0</v>
      </c>
      <c r="E775" s="35">
        <f t="shared" si="12"/>
        <v>19129.900000000001</v>
      </c>
    </row>
    <row r="776" spans="1:5">
      <c r="A776" s="1">
        <v>40038</v>
      </c>
      <c r="B776" s="10"/>
      <c r="C776" s="35">
        <v>20525</v>
      </c>
      <c r="D776" s="35">
        <v>0</v>
      </c>
      <c r="E776" s="35">
        <f t="shared" si="12"/>
        <v>20525</v>
      </c>
    </row>
    <row r="777" spans="1:5">
      <c r="A777" s="1">
        <v>40039</v>
      </c>
      <c r="B777" s="10"/>
      <c r="C777" s="35">
        <v>20198.2</v>
      </c>
      <c r="D777" s="35">
        <v>0</v>
      </c>
      <c r="E777" s="35">
        <f t="shared" si="12"/>
        <v>20198.2</v>
      </c>
    </row>
    <row r="778" spans="1:5">
      <c r="A778" s="1">
        <v>40040</v>
      </c>
      <c r="B778" s="10"/>
      <c r="C778" s="35">
        <v>17429</v>
      </c>
      <c r="D778" s="35">
        <v>0</v>
      </c>
      <c r="E778" s="35">
        <f t="shared" si="12"/>
        <v>17429</v>
      </c>
    </row>
    <row r="779" spans="1:5">
      <c r="A779" s="1">
        <v>40041</v>
      </c>
      <c r="B779" s="10"/>
      <c r="C779" s="35">
        <v>18951.7</v>
      </c>
      <c r="D779" s="35">
        <v>0</v>
      </c>
      <c r="E779" s="35">
        <f t="shared" si="12"/>
        <v>18951.7</v>
      </c>
    </row>
    <row r="780" spans="1:5">
      <c r="A780" s="1">
        <v>40042</v>
      </c>
      <c r="B780" s="10"/>
      <c r="C780" s="35">
        <v>19898.2</v>
      </c>
      <c r="D780" s="35">
        <v>0</v>
      </c>
      <c r="E780" s="35">
        <f t="shared" si="12"/>
        <v>19898.2</v>
      </c>
    </row>
    <row r="781" spans="1:5">
      <c r="A781" s="1">
        <v>40043</v>
      </c>
      <c r="B781" s="10"/>
      <c r="C781" s="35">
        <v>20034.8</v>
      </c>
      <c r="D781" s="35">
        <v>0</v>
      </c>
      <c r="E781" s="35">
        <f t="shared" si="12"/>
        <v>20034.8</v>
      </c>
    </row>
    <row r="782" spans="1:5">
      <c r="A782" s="1">
        <v>40044</v>
      </c>
      <c r="B782" s="10"/>
      <c r="C782" s="35">
        <v>18597.099999999999</v>
      </c>
      <c r="D782" s="35">
        <v>0</v>
      </c>
      <c r="E782" s="35">
        <f t="shared" si="12"/>
        <v>18597.099999999999</v>
      </c>
    </row>
    <row r="783" spans="1:5">
      <c r="A783" s="1">
        <v>40045</v>
      </c>
      <c r="B783" s="10"/>
      <c r="C783" s="35">
        <v>19385.400000000001</v>
      </c>
      <c r="D783" s="35">
        <v>0</v>
      </c>
      <c r="E783" s="35">
        <f t="shared" si="12"/>
        <v>19385.400000000001</v>
      </c>
    </row>
    <row r="784" spans="1:5">
      <c r="A784" s="1">
        <v>40046</v>
      </c>
      <c r="B784" s="10"/>
      <c r="C784" s="35">
        <v>19456.8</v>
      </c>
      <c r="D784" s="35">
        <v>0</v>
      </c>
      <c r="E784" s="35">
        <f t="shared" si="12"/>
        <v>19456.8</v>
      </c>
    </row>
    <row r="785" spans="1:5">
      <c r="A785" s="1">
        <v>40047</v>
      </c>
      <c r="B785" s="10"/>
      <c r="C785" s="35">
        <v>18503.599999999999</v>
      </c>
      <c r="D785" s="35">
        <v>0</v>
      </c>
      <c r="E785" s="35">
        <f t="shared" si="12"/>
        <v>18503.599999999999</v>
      </c>
    </row>
    <row r="786" spans="1:5">
      <c r="A786" s="1">
        <v>40048</v>
      </c>
      <c r="B786" s="10"/>
      <c r="C786" s="35">
        <v>19605.2</v>
      </c>
      <c r="D786" s="35">
        <v>0</v>
      </c>
      <c r="E786" s="35">
        <f t="shared" si="12"/>
        <v>19605.2</v>
      </c>
    </row>
    <row r="787" spans="1:5">
      <c r="A787" s="1">
        <v>40049</v>
      </c>
      <c r="B787" s="10"/>
      <c r="C787" s="35">
        <v>19636.2</v>
      </c>
      <c r="D787" s="35">
        <v>0</v>
      </c>
      <c r="E787" s="35">
        <f t="shared" si="12"/>
        <v>19636.2</v>
      </c>
    </row>
    <row r="788" spans="1:5">
      <c r="A788" s="1">
        <v>40050</v>
      </c>
      <c r="B788" s="10"/>
      <c r="C788" s="35">
        <v>19823.5</v>
      </c>
      <c r="D788" s="35">
        <v>0</v>
      </c>
      <c r="E788" s="35">
        <f t="shared" si="12"/>
        <v>19823.5</v>
      </c>
    </row>
    <row r="789" spans="1:5">
      <c r="A789" s="1">
        <v>40051</v>
      </c>
      <c r="B789" s="10"/>
      <c r="C789" s="35">
        <v>19245.3</v>
      </c>
      <c r="D789" s="35">
        <v>0</v>
      </c>
      <c r="E789" s="35">
        <f t="shared" si="12"/>
        <v>19245.3</v>
      </c>
    </row>
    <row r="790" spans="1:5">
      <c r="A790" s="1">
        <v>40052</v>
      </c>
      <c r="B790" s="10"/>
      <c r="C790" s="35">
        <v>18296.900000000001</v>
      </c>
      <c r="D790" s="35">
        <v>0</v>
      </c>
      <c r="E790" s="35">
        <f t="shared" si="12"/>
        <v>18296.900000000001</v>
      </c>
    </row>
    <row r="791" spans="1:5">
      <c r="A791" s="1">
        <v>40053</v>
      </c>
      <c r="B791" s="10"/>
      <c r="C791" s="35">
        <v>17445.5</v>
      </c>
      <c r="D791" s="35">
        <v>0</v>
      </c>
      <c r="E791" s="35">
        <f t="shared" si="12"/>
        <v>17445.5</v>
      </c>
    </row>
    <row r="792" spans="1:5">
      <c r="A792" s="1">
        <v>40054</v>
      </c>
      <c r="B792" s="10"/>
      <c r="C792" s="35">
        <v>15410.9</v>
      </c>
      <c r="D792" s="35">
        <v>0</v>
      </c>
      <c r="E792" s="35">
        <f t="shared" si="12"/>
        <v>15410.9</v>
      </c>
    </row>
    <row r="793" spans="1:5">
      <c r="A793" s="1">
        <v>40055</v>
      </c>
      <c r="B793" s="10"/>
      <c r="C793" s="35">
        <v>17039.599999999999</v>
      </c>
      <c r="D793" s="35">
        <v>0</v>
      </c>
      <c r="E793" s="35">
        <f t="shared" si="12"/>
        <v>17039.599999999999</v>
      </c>
    </row>
    <row r="794" spans="1:5">
      <c r="A794" s="1">
        <v>40056</v>
      </c>
      <c r="B794" s="10"/>
      <c r="C794" s="35">
        <v>20966.599999999999</v>
      </c>
      <c r="D794" s="35">
        <v>0</v>
      </c>
      <c r="E794" s="35">
        <f t="shared" si="12"/>
        <v>20966.599999999999</v>
      </c>
    </row>
    <row r="795" spans="1:5">
      <c r="A795" s="1">
        <v>40057</v>
      </c>
      <c r="B795" s="10"/>
      <c r="C795" s="35">
        <v>21516.2</v>
      </c>
      <c r="D795" s="35">
        <v>0</v>
      </c>
      <c r="E795" s="35">
        <f t="shared" si="12"/>
        <v>21516.2</v>
      </c>
    </row>
    <row r="796" spans="1:5">
      <c r="A796" s="1">
        <v>40058</v>
      </c>
      <c r="B796" s="10"/>
      <c r="C796" s="35">
        <v>20859.2</v>
      </c>
      <c r="D796" s="35">
        <v>0</v>
      </c>
      <c r="E796" s="35">
        <f t="shared" si="12"/>
        <v>20859.2</v>
      </c>
    </row>
    <row r="797" spans="1:5">
      <c r="A797" s="1">
        <v>40059</v>
      </c>
      <c r="B797" s="10"/>
      <c r="C797" s="35">
        <v>20408.5</v>
      </c>
      <c r="D797" s="35">
        <v>0</v>
      </c>
      <c r="E797" s="35">
        <f t="shared" si="12"/>
        <v>20408.5</v>
      </c>
    </row>
    <row r="798" spans="1:5">
      <c r="A798" s="1">
        <v>40060</v>
      </c>
      <c r="B798" s="10"/>
      <c r="C798" s="35">
        <v>19158</v>
      </c>
      <c r="D798" s="35">
        <v>0</v>
      </c>
      <c r="E798" s="35">
        <f t="shared" si="12"/>
        <v>19158</v>
      </c>
    </row>
    <row r="799" spans="1:5">
      <c r="A799" s="1">
        <v>40061</v>
      </c>
      <c r="B799" s="10"/>
      <c r="C799" s="35">
        <v>15070.9</v>
      </c>
      <c r="D799" s="35">
        <v>0</v>
      </c>
      <c r="E799" s="35">
        <f t="shared" si="12"/>
        <v>15070.9</v>
      </c>
    </row>
    <row r="800" spans="1:5">
      <c r="A800" s="1">
        <v>40062</v>
      </c>
      <c r="B800" s="10"/>
      <c r="C800" s="35">
        <v>14735.6</v>
      </c>
      <c r="D800" s="35">
        <v>0</v>
      </c>
      <c r="E800" s="35">
        <f t="shared" si="12"/>
        <v>14735.6</v>
      </c>
    </row>
    <row r="801" spans="1:5">
      <c r="A801" s="1">
        <v>40063</v>
      </c>
      <c r="B801" s="10"/>
      <c r="C801" s="35">
        <v>17365.099999999999</v>
      </c>
      <c r="D801" s="35">
        <v>0</v>
      </c>
      <c r="E801" s="35">
        <f t="shared" si="12"/>
        <v>17365.099999999999</v>
      </c>
    </row>
    <row r="802" spans="1:5">
      <c r="A802" s="1">
        <v>40064</v>
      </c>
      <c r="B802" s="10"/>
      <c r="C802" s="35">
        <v>19386.3</v>
      </c>
      <c r="D802" s="35">
        <v>0</v>
      </c>
      <c r="E802" s="35">
        <f t="shared" si="12"/>
        <v>19386.3</v>
      </c>
    </row>
    <row r="803" spans="1:5">
      <c r="A803" s="1">
        <v>40065</v>
      </c>
      <c r="B803" s="10"/>
      <c r="C803" s="35">
        <v>19559.8</v>
      </c>
      <c r="D803" s="35">
        <v>0</v>
      </c>
      <c r="E803" s="35">
        <f t="shared" si="12"/>
        <v>19559.8</v>
      </c>
    </row>
    <row r="804" spans="1:5">
      <c r="A804" s="1">
        <v>40066</v>
      </c>
      <c r="B804" s="10"/>
      <c r="C804" s="35">
        <v>22186.2</v>
      </c>
      <c r="D804" s="35">
        <v>0</v>
      </c>
      <c r="E804" s="35">
        <f t="shared" si="12"/>
        <v>22186.2</v>
      </c>
    </row>
    <row r="805" spans="1:5">
      <c r="A805" s="1">
        <v>40067</v>
      </c>
      <c r="B805" s="10"/>
      <c r="C805" s="35">
        <v>19701.2</v>
      </c>
      <c r="D805" s="35">
        <v>0</v>
      </c>
      <c r="E805" s="35">
        <f t="shared" si="12"/>
        <v>19701.2</v>
      </c>
    </row>
    <row r="806" spans="1:5">
      <c r="A806" s="1">
        <v>40068</v>
      </c>
      <c r="B806" s="10"/>
      <c r="C806" s="35">
        <v>18744.2</v>
      </c>
      <c r="D806" s="35">
        <v>0</v>
      </c>
      <c r="E806" s="35">
        <f t="shared" si="12"/>
        <v>18744.2</v>
      </c>
    </row>
    <row r="807" spans="1:5">
      <c r="A807" s="1">
        <v>40069</v>
      </c>
      <c r="B807" s="10"/>
      <c r="C807" s="35">
        <v>19692</v>
      </c>
      <c r="D807" s="35">
        <v>0</v>
      </c>
      <c r="E807" s="35">
        <f t="shared" si="12"/>
        <v>19692</v>
      </c>
    </row>
    <row r="808" spans="1:5">
      <c r="A808" s="1">
        <v>40070</v>
      </c>
      <c r="B808" s="10"/>
      <c r="C808" s="35">
        <v>21586.3</v>
      </c>
      <c r="D808" s="35">
        <v>0</v>
      </c>
      <c r="E808" s="35">
        <f t="shared" si="12"/>
        <v>21586.3</v>
      </c>
    </row>
    <row r="809" spans="1:5">
      <c r="A809" s="1">
        <v>40071</v>
      </c>
      <c r="B809" s="10"/>
      <c r="C809" s="35">
        <v>20801.900000000001</v>
      </c>
      <c r="D809" s="35">
        <v>0</v>
      </c>
      <c r="E809" s="35">
        <f t="shared" si="12"/>
        <v>20801.900000000001</v>
      </c>
    </row>
    <row r="810" spans="1:5">
      <c r="A810" s="1">
        <v>40072</v>
      </c>
      <c r="B810" s="10"/>
      <c r="C810" s="35">
        <v>21498.6</v>
      </c>
      <c r="D810" s="35">
        <v>0</v>
      </c>
      <c r="E810" s="35">
        <f t="shared" si="12"/>
        <v>21498.6</v>
      </c>
    </row>
    <row r="811" spans="1:5">
      <c r="A811" s="1">
        <v>40073</v>
      </c>
      <c r="B811" s="10"/>
      <c r="C811" s="35">
        <v>22249.5</v>
      </c>
      <c r="D811" s="35">
        <v>0</v>
      </c>
      <c r="E811" s="35">
        <f t="shared" si="12"/>
        <v>22249.5</v>
      </c>
    </row>
    <row r="812" spans="1:5">
      <c r="A812" s="1">
        <v>40074</v>
      </c>
      <c r="B812" s="10"/>
      <c r="C812" s="35">
        <v>20552.8</v>
      </c>
      <c r="D812" s="35">
        <v>0</v>
      </c>
      <c r="E812" s="35">
        <f t="shared" si="12"/>
        <v>20552.8</v>
      </c>
    </row>
    <row r="813" spans="1:5">
      <c r="A813" s="1">
        <v>40075</v>
      </c>
      <c r="B813" s="10"/>
      <c r="C813" s="35">
        <v>19704.3</v>
      </c>
      <c r="D813" s="35">
        <v>0</v>
      </c>
      <c r="E813" s="35">
        <f t="shared" si="12"/>
        <v>19704.3</v>
      </c>
    </row>
    <row r="814" spans="1:5">
      <c r="A814" s="1">
        <v>40076</v>
      </c>
      <c r="B814" s="10"/>
      <c r="C814" s="35">
        <v>21227.4</v>
      </c>
      <c r="D814" s="35">
        <v>0</v>
      </c>
      <c r="E814" s="35">
        <f t="shared" si="12"/>
        <v>21227.4</v>
      </c>
    </row>
    <row r="815" spans="1:5">
      <c r="A815" s="1">
        <v>40077</v>
      </c>
      <c r="B815" s="10"/>
      <c r="C815" s="35">
        <v>21706.9</v>
      </c>
      <c r="D815" s="35">
        <v>0</v>
      </c>
      <c r="E815" s="35">
        <f t="shared" si="12"/>
        <v>21706.9</v>
      </c>
    </row>
    <row r="816" spans="1:5">
      <c r="A816" s="1">
        <v>40078</v>
      </c>
      <c r="B816" s="10"/>
      <c r="C816" s="35">
        <v>21359.3</v>
      </c>
      <c r="D816" s="35">
        <v>0</v>
      </c>
      <c r="E816" s="35">
        <f t="shared" si="12"/>
        <v>21359.3</v>
      </c>
    </row>
    <row r="817" spans="1:5">
      <c r="A817" s="1">
        <v>40079</v>
      </c>
      <c r="B817" s="10"/>
      <c r="C817" s="35">
        <v>20846.8</v>
      </c>
      <c r="D817" s="35">
        <v>0</v>
      </c>
      <c r="E817" s="35">
        <f t="shared" si="12"/>
        <v>20846.8</v>
      </c>
    </row>
    <row r="818" spans="1:5">
      <c r="A818" s="1">
        <v>40080</v>
      </c>
      <c r="B818" s="10"/>
      <c r="C818" s="35">
        <v>20339.400000000001</v>
      </c>
      <c r="D818" s="35">
        <v>0</v>
      </c>
      <c r="E818" s="35">
        <f t="shared" si="12"/>
        <v>20339.400000000001</v>
      </c>
    </row>
    <row r="819" spans="1:5">
      <c r="A819" s="1">
        <v>40081</v>
      </c>
      <c r="B819" s="10"/>
      <c r="C819" s="35">
        <v>20848.599999999999</v>
      </c>
      <c r="D819" s="35">
        <v>0</v>
      </c>
      <c r="E819" s="35">
        <f t="shared" si="12"/>
        <v>20848.599999999999</v>
      </c>
    </row>
    <row r="820" spans="1:5">
      <c r="A820" s="1">
        <v>40082</v>
      </c>
      <c r="B820" s="10"/>
      <c r="C820" s="35">
        <v>19673.3</v>
      </c>
      <c r="D820" s="35">
        <v>0</v>
      </c>
      <c r="E820" s="35">
        <f t="shared" si="12"/>
        <v>19673.3</v>
      </c>
    </row>
    <row r="821" spans="1:5">
      <c r="A821" s="1">
        <v>40083</v>
      </c>
      <c r="B821" s="10"/>
      <c r="C821" s="35">
        <v>20212.099999999999</v>
      </c>
      <c r="D821" s="35">
        <v>0</v>
      </c>
      <c r="E821" s="35">
        <f t="shared" si="12"/>
        <v>20212.099999999999</v>
      </c>
    </row>
    <row r="822" spans="1:5">
      <c r="A822" s="1">
        <v>40084</v>
      </c>
      <c r="B822" s="10"/>
      <c r="C822" s="35">
        <v>21423.5</v>
      </c>
      <c r="D822" s="35">
        <v>0</v>
      </c>
      <c r="E822" s="35">
        <f t="shared" si="12"/>
        <v>21423.5</v>
      </c>
    </row>
    <row r="823" spans="1:5">
      <c r="A823" s="1">
        <v>40085</v>
      </c>
      <c r="B823" s="10">
        <v>3</v>
      </c>
      <c r="C823" s="35">
        <v>23038.7</v>
      </c>
      <c r="D823" s="35">
        <v>0</v>
      </c>
      <c r="E823" s="35">
        <f t="shared" si="12"/>
        <v>23038.7</v>
      </c>
    </row>
    <row r="824" spans="1:5">
      <c r="A824" s="1">
        <v>40086</v>
      </c>
      <c r="B824" s="10">
        <v>4</v>
      </c>
      <c r="C824" s="35">
        <v>23531.8</v>
      </c>
      <c r="D824" s="35">
        <v>0</v>
      </c>
      <c r="E824" s="35">
        <f t="shared" si="12"/>
        <v>23531.8</v>
      </c>
    </row>
    <row r="825" spans="1:5">
      <c r="A825" s="1">
        <v>40087</v>
      </c>
      <c r="B825" s="10">
        <v>6</v>
      </c>
      <c r="C825" s="35">
        <v>25422.7</v>
      </c>
      <c r="D825" s="35">
        <v>0</v>
      </c>
      <c r="E825" s="35">
        <f t="shared" si="12"/>
        <v>25422.7</v>
      </c>
    </row>
    <row r="826" spans="1:5">
      <c r="A826" s="1">
        <v>40088</v>
      </c>
      <c r="B826" s="10">
        <v>0</v>
      </c>
      <c r="C826" s="35">
        <v>22235.5</v>
      </c>
      <c r="D826" s="35">
        <v>0</v>
      </c>
      <c r="E826" s="35">
        <f t="shared" si="12"/>
        <v>22235.5</v>
      </c>
    </row>
    <row r="827" spans="1:5">
      <c r="A827" s="1">
        <v>40089</v>
      </c>
      <c r="B827" s="10">
        <v>0</v>
      </c>
      <c r="C827" s="35">
        <v>20864.7</v>
      </c>
      <c r="D827" s="35">
        <v>0</v>
      </c>
      <c r="E827" s="35">
        <f t="shared" si="12"/>
        <v>20864.7</v>
      </c>
    </row>
    <row r="828" spans="1:5">
      <c r="A828" s="1">
        <v>40090</v>
      </c>
      <c r="B828" s="10">
        <v>0</v>
      </c>
      <c r="C828" s="35">
        <v>22771.7</v>
      </c>
      <c r="D828" s="35">
        <v>0</v>
      </c>
      <c r="E828" s="35">
        <f t="shared" si="12"/>
        <v>22771.7</v>
      </c>
    </row>
    <row r="829" spans="1:5">
      <c r="A829" s="1">
        <v>40091</v>
      </c>
      <c r="B829" s="10">
        <v>3</v>
      </c>
      <c r="C829" s="35">
        <v>26462.9</v>
      </c>
      <c r="D829" s="35">
        <v>0</v>
      </c>
      <c r="E829" s="35">
        <f t="shared" si="12"/>
        <v>26462.9</v>
      </c>
    </row>
    <row r="830" spans="1:5">
      <c r="A830" s="1">
        <v>40092</v>
      </c>
      <c r="B830" s="10">
        <v>0</v>
      </c>
      <c r="C830" s="35">
        <v>25249.3</v>
      </c>
      <c r="D830" s="35">
        <v>0</v>
      </c>
      <c r="E830" s="35">
        <f t="shared" si="12"/>
        <v>25249.3</v>
      </c>
    </row>
    <row r="831" spans="1:5">
      <c r="A831" s="1">
        <v>40093</v>
      </c>
      <c r="B831" s="10">
        <v>0</v>
      </c>
      <c r="C831" s="35">
        <v>27218.7</v>
      </c>
      <c r="D831" s="35">
        <v>0</v>
      </c>
      <c r="E831" s="35">
        <f t="shared" si="12"/>
        <v>27218.7</v>
      </c>
    </row>
    <row r="832" spans="1:5">
      <c r="A832" s="1">
        <v>40094</v>
      </c>
      <c r="B832" s="10">
        <v>4</v>
      </c>
      <c r="C832" s="35">
        <v>26889.1</v>
      </c>
      <c r="D832" s="35">
        <v>0</v>
      </c>
      <c r="E832" s="35">
        <f t="shared" si="12"/>
        <v>26889.1</v>
      </c>
    </row>
    <row r="833" spans="1:5">
      <c r="A833" s="1">
        <v>40095</v>
      </c>
      <c r="B833" s="10">
        <v>0</v>
      </c>
      <c r="C833" s="35">
        <v>22267.7</v>
      </c>
      <c r="D833" s="35">
        <v>0</v>
      </c>
      <c r="E833" s="35">
        <f t="shared" si="12"/>
        <v>22267.7</v>
      </c>
    </row>
    <row r="834" spans="1:5">
      <c r="A834" s="1">
        <v>40096</v>
      </c>
      <c r="B834" s="10">
        <v>2</v>
      </c>
      <c r="C834" s="35">
        <v>23778.7</v>
      </c>
      <c r="D834" s="35">
        <v>0</v>
      </c>
      <c r="E834" s="35">
        <f t="shared" si="12"/>
        <v>23778.7</v>
      </c>
    </row>
    <row r="835" spans="1:5">
      <c r="A835" s="1">
        <v>40097</v>
      </c>
      <c r="B835" s="10">
        <v>8</v>
      </c>
      <c r="C835" s="35">
        <v>27583.5</v>
      </c>
      <c r="D835" s="35">
        <v>0</v>
      </c>
      <c r="E835" s="35">
        <f t="shared" ref="E835:E898" si="13">SUM(C835:D835)</f>
        <v>27583.5</v>
      </c>
    </row>
    <row r="836" spans="1:5">
      <c r="A836" s="1">
        <v>40098</v>
      </c>
      <c r="B836" s="10">
        <v>11</v>
      </c>
      <c r="C836" s="35">
        <v>38043.4</v>
      </c>
      <c r="D836" s="35">
        <v>0</v>
      </c>
      <c r="E836" s="35">
        <f t="shared" si="13"/>
        <v>38043.4</v>
      </c>
    </row>
    <row r="837" spans="1:5">
      <c r="A837" s="1">
        <v>40099</v>
      </c>
      <c r="B837" s="10">
        <v>2</v>
      </c>
      <c r="C837" s="35">
        <v>31727.9</v>
      </c>
      <c r="D837" s="35">
        <v>0</v>
      </c>
      <c r="E837" s="35">
        <f t="shared" si="13"/>
        <v>31727.9</v>
      </c>
    </row>
    <row r="838" spans="1:5">
      <c r="A838" s="1">
        <v>40100</v>
      </c>
      <c r="B838" s="10">
        <v>16</v>
      </c>
      <c r="C838" s="35">
        <v>47659.4</v>
      </c>
      <c r="D838" s="35">
        <v>0</v>
      </c>
      <c r="E838" s="35">
        <f t="shared" si="13"/>
        <v>47659.4</v>
      </c>
    </row>
    <row r="839" spans="1:5">
      <c r="A839" s="1">
        <v>40101</v>
      </c>
      <c r="B839" s="10">
        <v>15</v>
      </c>
      <c r="C839" s="35">
        <v>52112.800000000003</v>
      </c>
      <c r="D839" s="35">
        <v>0</v>
      </c>
      <c r="E839" s="35">
        <f t="shared" si="13"/>
        <v>52112.800000000003</v>
      </c>
    </row>
    <row r="840" spans="1:5">
      <c r="A840" s="1">
        <v>40102</v>
      </c>
      <c r="B840" s="10">
        <v>20</v>
      </c>
      <c r="C840" s="35">
        <v>60333.1</v>
      </c>
      <c r="D840" s="35">
        <v>0</v>
      </c>
      <c r="E840" s="35">
        <f t="shared" si="13"/>
        <v>60333.1</v>
      </c>
    </row>
    <row r="841" spans="1:5">
      <c r="A841" s="1">
        <v>40103</v>
      </c>
      <c r="B841" s="10">
        <v>20</v>
      </c>
      <c r="C841" s="35">
        <v>63856.1</v>
      </c>
      <c r="D841" s="35">
        <v>0</v>
      </c>
      <c r="E841" s="35">
        <f t="shared" si="13"/>
        <v>63856.1</v>
      </c>
    </row>
    <row r="842" spans="1:5">
      <c r="A842" s="1">
        <v>40104</v>
      </c>
      <c r="B842" s="10">
        <v>19</v>
      </c>
      <c r="C842" s="35">
        <v>66639.7</v>
      </c>
      <c r="D842" s="35">
        <v>0</v>
      </c>
      <c r="E842" s="35">
        <f t="shared" si="13"/>
        <v>66639.7</v>
      </c>
    </row>
    <row r="843" spans="1:5">
      <c r="A843" s="1">
        <v>40105</v>
      </c>
      <c r="B843" s="10">
        <v>18</v>
      </c>
      <c r="C843" s="35">
        <v>59313.5</v>
      </c>
      <c r="D843" s="35">
        <v>0</v>
      </c>
      <c r="E843" s="35">
        <f t="shared" si="13"/>
        <v>59313.5</v>
      </c>
    </row>
    <row r="844" spans="1:5">
      <c r="A844" s="1">
        <v>40106</v>
      </c>
      <c r="B844" s="10">
        <v>10</v>
      </c>
      <c r="C844" s="35">
        <v>41323.300000000003</v>
      </c>
      <c r="D844" s="35">
        <v>0</v>
      </c>
      <c r="E844" s="35">
        <f t="shared" si="13"/>
        <v>41323.300000000003</v>
      </c>
    </row>
    <row r="845" spans="1:5">
      <c r="A845" s="1">
        <v>40107</v>
      </c>
      <c r="B845" s="10">
        <v>4</v>
      </c>
      <c r="C845" s="35">
        <v>32860</v>
      </c>
      <c r="D845" s="35">
        <v>0</v>
      </c>
      <c r="E845" s="35">
        <f t="shared" si="13"/>
        <v>32860</v>
      </c>
    </row>
    <row r="846" spans="1:5">
      <c r="A846" s="1">
        <v>40108</v>
      </c>
      <c r="B846" s="10">
        <v>3</v>
      </c>
      <c r="C846" s="35">
        <v>30285.200000000001</v>
      </c>
      <c r="D846" s="35">
        <v>0</v>
      </c>
      <c r="E846" s="35">
        <f t="shared" si="13"/>
        <v>30285.200000000001</v>
      </c>
    </row>
    <row r="847" spans="1:5">
      <c r="A847" s="1">
        <v>40109</v>
      </c>
      <c r="B847" s="10">
        <v>0</v>
      </c>
      <c r="C847" s="35">
        <v>24184.400000000001</v>
      </c>
      <c r="D847" s="35">
        <v>0</v>
      </c>
      <c r="E847" s="35">
        <f t="shared" si="13"/>
        <v>24184.400000000001</v>
      </c>
    </row>
    <row r="848" spans="1:5">
      <c r="A848" s="1">
        <v>40110</v>
      </c>
      <c r="B848" s="10">
        <v>0</v>
      </c>
      <c r="C848" s="35">
        <v>24301.4</v>
      </c>
      <c r="D848" s="35">
        <v>0</v>
      </c>
      <c r="E848" s="35">
        <f t="shared" si="13"/>
        <v>24301.4</v>
      </c>
    </row>
    <row r="849" spans="1:5">
      <c r="A849" s="1">
        <v>40111</v>
      </c>
      <c r="B849" s="10">
        <v>12</v>
      </c>
      <c r="C849" s="35">
        <v>38451.5</v>
      </c>
      <c r="D849" s="35">
        <v>0</v>
      </c>
      <c r="E849" s="35">
        <f t="shared" si="13"/>
        <v>38451.5</v>
      </c>
    </row>
    <row r="850" spans="1:5">
      <c r="A850" s="1">
        <v>40112</v>
      </c>
      <c r="B850" s="10">
        <v>9</v>
      </c>
      <c r="C850" s="35">
        <v>38488.6</v>
      </c>
      <c r="D850" s="35">
        <v>0</v>
      </c>
      <c r="E850" s="35">
        <f t="shared" si="13"/>
        <v>38488.6</v>
      </c>
    </row>
    <row r="851" spans="1:5">
      <c r="A851" s="1">
        <v>40113</v>
      </c>
      <c r="B851" s="10">
        <v>8</v>
      </c>
      <c r="C851" s="35">
        <v>37703.300000000003</v>
      </c>
      <c r="D851" s="35">
        <v>97</v>
      </c>
      <c r="E851" s="35">
        <f t="shared" si="13"/>
        <v>37800.300000000003</v>
      </c>
    </row>
    <row r="852" spans="1:5">
      <c r="A852" s="1">
        <v>40114</v>
      </c>
      <c r="B852" s="10">
        <v>2</v>
      </c>
      <c r="C852" s="35">
        <v>29105.7</v>
      </c>
      <c r="D852" s="35">
        <v>2079</v>
      </c>
      <c r="E852" s="35">
        <f t="shared" si="13"/>
        <v>31184.7</v>
      </c>
    </row>
    <row r="853" spans="1:5">
      <c r="A853" s="1">
        <v>40115</v>
      </c>
      <c r="B853" s="10">
        <v>7</v>
      </c>
      <c r="C853" s="35">
        <v>33644.699999999997</v>
      </c>
      <c r="D853" s="35">
        <v>2598</v>
      </c>
      <c r="E853" s="35">
        <f t="shared" si="13"/>
        <v>36242.699999999997</v>
      </c>
    </row>
    <row r="854" spans="1:5">
      <c r="A854" s="1">
        <v>40116</v>
      </c>
      <c r="B854" s="10">
        <v>6</v>
      </c>
      <c r="C854" s="35">
        <v>30378.400000000001</v>
      </c>
      <c r="D854" s="35">
        <v>2023</v>
      </c>
      <c r="E854" s="35">
        <f t="shared" si="13"/>
        <v>32401.4</v>
      </c>
    </row>
    <row r="855" spans="1:5">
      <c r="A855" s="1">
        <v>40117</v>
      </c>
      <c r="B855" s="10">
        <v>0</v>
      </c>
      <c r="C855" s="35">
        <v>27229.5</v>
      </c>
      <c r="D855" s="35">
        <v>3223</v>
      </c>
      <c r="E855" s="35">
        <f t="shared" si="13"/>
        <v>30452.5</v>
      </c>
    </row>
    <row r="856" spans="1:5">
      <c r="A856" s="1">
        <v>40118</v>
      </c>
      <c r="B856" s="10">
        <v>14</v>
      </c>
      <c r="C856" s="35">
        <v>42720.3</v>
      </c>
      <c r="D856" s="35">
        <v>5462</v>
      </c>
      <c r="E856" s="35">
        <f t="shared" si="13"/>
        <v>48182.3</v>
      </c>
    </row>
    <row r="857" spans="1:5">
      <c r="A857" s="1">
        <v>40119</v>
      </c>
      <c r="B857" s="10">
        <v>14</v>
      </c>
      <c r="C857" s="35">
        <v>44347.8</v>
      </c>
      <c r="D857" s="35">
        <v>8726</v>
      </c>
      <c r="E857" s="35">
        <f t="shared" si="13"/>
        <v>53073.8</v>
      </c>
    </row>
    <row r="858" spans="1:5">
      <c r="A858" s="1">
        <v>40120</v>
      </c>
      <c r="B858" s="10">
        <v>12</v>
      </c>
      <c r="C858" s="35">
        <v>41888</v>
      </c>
      <c r="D858" s="35">
        <v>8694</v>
      </c>
      <c r="E858" s="35">
        <f t="shared" si="13"/>
        <v>50582</v>
      </c>
    </row>
    <row r="859" spans="1:5">
      <c r="A859" s="1">
        <v>40121</v>
      </c>
      <c r="B859" s="10">
        <v>15</v>
      </c>
      <c r="C859" s="35">
        <v>46252</v>
      </c>
      <c r="D859" s="35">
        <v>9534</v>
      </c>
      <c r="E859" s="35">
        <f t="shared" si="13"/>
        <v>55786</v>
      </c>
    </row>
    <row r="860" spans="1:5">
      <c r="A860" s="1">
        <v>40122</v>
      </c>
      <c r="B860" s="10">
        <v>13</v>
      </c>
      <c r="C860" s="35">
        <v>45919.3</v>
      </c>
      <c r="D860" s="35">
        <v>8726</v>
      </c>
      <c r="E860" s="35">
        <f t="shared" si="13"/>
        <v>54645.3</v>
      </c>
    </row>
    <row r="861" spans="1:5">
      <c r="A861" s="1">
        <v>40123</v>
      </c>
      <c r="B861" s="10">
        <v>21</v>
      </c>
      <c r="C861" s="35">
        <v>67059</v>
      </c>
      <c r="D861" s="35">
        <v>258</v>
      </c>
      <c r="E861" s="35">
        <f t="shared" si="13"/>
        <v>67317</v>
      </c>
    </row>
    <row r="862" spans="1:5">
      <c r="A862" s="1">
        <v>40124</v>
      </c>
      <c r="B862" s="10">
        <v>14</v>
      </c>
      <c r="C862" s="35">
        <v>49658.2</v>
      </c>
      <c r="D862" s="35">
        <v>0</v>
      </c>
      <c r="E862" s="35">
        <f t="shared" si="13"/>
        <v>49658.2</v>
      </c>
    </row>
    <row r="863" spans="1:5">
      <c r="A863" s="1">
        <v>40125</v>
      </c>
      <c r="B863" s="10">
        <v>9</v>
      </c>
      <c r="C863" s="35">
        <v>38859.1</v>
      </c>
      <c r="D863" s="35">
        <v>0</v>
      </c>
      <c r="E863" s="35">
        <f t="shared" si="13"/>
        <v>38859.1</v>
      </c>
    </row>
    <row r="864" spans="1:5">
      <c r="A864" s="1">
        <v>40126</v>
      </c>
      <c r="B864" s="10">
        <v>5</v>
      </c>
      <c r="C864" s="35">
        <v>33150.199999999997</v>
      </c>
      <c r="D864" s="35">
        <v>0</v>
      </c>
      <c r="E864" s="35">
        <f t="shared" si="13"/>
        <v>33150.199999999997</v>
      </c>
    </row>
    <row r="865" spans="1:5">
      <c r="A865" s="1">
        <v>40127</v>
      </c>
      <c r="B865" s="10">
        <v>5</v>
      </c>
      <c r="C865" s="35">
        <v>36204.699999999997</v>
      </c>
      <c r="D865" s="35">
        <v>142</v>
      </c>
      <c r="E865" s="35">
        <f t="shared" si="13"/>
        <v>36346.699999999997</v>
      </c>
    </row>
    <row r="866" spans="1:5">
      <c r="A866" s="1">
        <v>40128</v>
      </c>
      <c r="B866" s="10">
        <v>16</v>
      </c>
      <c r="C866" s="35">
        <v>53763.8</v>
      </c>
      <c r="D866" s="35">
        <v>9770</v>
      </c>
      <c r="E866" s="35">
        <f t="shared" si="13"/>
        <v>63533.8</v>
      </c>
    </row>
    <row r="867" spans="1:5">
      <c r="A867" s="1">
        <v>40129</v>
      </c>
      <c r="B867" s="10">
        <v>17</v>
      </c>
      <c r="C867" s="35">
        <v>63007.199999999997</v>
      </c>
      <c r="D867" s="35">
        <v>12650</v>
      </c>
      <c r="E867" s="35">
        <f t="shared" si="13"/>
        <v>75657.2</v>
      </c>
    </row>
    <row r="868" spans="1:5">
      <c r="A868" s="1">
        <v>40130</v>
      </c>
      <c r="B868" s="10">
        <v>12</v>
      </c>
      <c r="C868" s="35">
        <v>50746</v>
      </c>
      <c r="D868" s="35">
        <v>6074</v>
      </c>
      <c r="E868" s="35">
        <f t="shared" si="13"/>
        <v>56820</v>
      </c>
    </row>
    <row r="869" spans="1:5">
      <c r="A869" s="1">
        <v>40131</v>
      </c>
      <c r="B869" s="10">
        <v>10</v>
      </c>
      <c r="C869" s="35">
        <v>44388.5</v>
      </c>
      <c r="D869" s="35">
        <v>3537</v>
      </c>
      <c r="E869" s="35">
        <f t="shared" si="13"/>
        <v>47925.5</v>
      </c>
    </row>
    <row r="870" spans="1:5">
      <c r="A870" s="1">
        <v>40132</v>
      </c>
      <c r="B870" s="10">
        <v>7</v>
      </c>
      <c r="C870" s="35">
        <v>38858.800000000003</v>
      </c>
      <c r="D870" s="35">
        <v>2378</v>
      </c>
      <c r="E870" s="35">
        <f t="shared" si="13"/>
        <v>41236.800000000003</v>
      </c>
    </row>
    <row r="871" spans="1:5">
      <c r="A871" s="1">
        <v>40133</v>
      </c>
      <c r="B871" s="10">
        <v>6</v>
      </c>
      <c r="C871" s="35">
        <v>35773.599999999999</v>
      </c>
      <c r="D871" s="35">
        <v>3521</v>
      </c>
      <c r="E871" s="35">
        <f t="shared" si="13"/>
        <v>39294.6</v>
      </c>
    </row>
    <row r="872" spans="1:5">
      <c r="A872" s="1">
        <v>40134</v>
      </c>
      <c r="B872" s="10">
        <v>11</v>
      </c>
      <c r="C872" s="35">
        <v>41524</v>
      </c>
      <c r="D872" s="35">
        <v>6378</v>
      </c>
      <c r="E872" s="35">
        <f t="shared" si="13"/>
        <v>47902</v>
      </c>
    </row>
    <row r="873" spans="1:5">
      <c r="A873" s="1">
        <v>40135</v>
      </c>
      <c r="B873" s="10">
        <v>6</v>
      </c>
      <c r="C873" s="35">
        <v>34949.599999999999</v>
      </c>
      <c r="D873" s="35">
        <v>6575</v>
      </c>
      <c r="E873" s="35">
        <f t="shared" si="13"/>
        <v>41524.6</v>
      </c>
    </row>
    <row r="874" spans="1:5">
      <c r="A874" s="1">
        <v>40136</v>
      </c>
      <c r="B874" s="10">
        <v>2</v>
      </c>
      <c r="C874" s="35">
        <v>27121.200000000001</v>
      </c>
      <c r="D874" s="35">
        <v>7437</v>
      </c>
      <c r="E874" s="35">
        <f t="shared" si="13"/>
        <v>34558.199999999997</v>
      </c>
    </row>
    <row r="875" spans="1:5">
      <c r="A875" s="1">
        <v>40137</v>
      </c>
      <c r="B875" s="10">
        <v>13</v>
      </c>
      <c r="C875" s="35">
        <v>37245.699999999997</v>
      </c>
      <c r="D875" s="35">
        <v>10234</v>
      </c>
      <c r="E875" s="35">
        <f t="shared" si="13"/>
        <v>47479.7</v>
      </c>
    </row>
    <row r="876" spans="1:5">
      <c r="A876" s="1">
        <v>40138</v>
      </c>
      <c r="B876" s="10">
        <v>16</v>
      </c>
      <c r="C876" s="35">
        <v>43597.599999999999</v>
      </c>
      <c r="D876" s="35">
        <v>11224</v>
      </c>
      <c r="E876" s="35">
        <f t="shared" si="13"/>
        <v>54821.599999999999</v>
      </c>
    </row>
    <row r="877" spans="1:5">
      <c r="A877" s="1">
        <v>40139</v>
      </c>
      <c r="B877" s="10">
        <v>13.6</v>
      </c>
      <c r="C877" s="35">
        <v>41232.699999999997</v>
      </c>
      <c r="D877" s="35">
        <v>10270</v>
      </c>
      <c r="E877" s="35">
        <f t="shared" si="13"/>
        <v>51502.7</v>
      </c>
    </row>
    <row r="878" spans="1:5">
      <c r="A878" s="1">
        <v>40140</v>
      </c>
      <c r="B878" s="10">
        <v>14</v>
      </c>
      <c r="C878" s="35">
        <v>45717.4</v>
      </c>
      <c r="D878" s="35">
        <v>12045</v>
      </c>
      <c r="E878" s="35">
        <f t="shared" si="13"/>
        <v>57762.400000000001</v>
      </c>
    </row>
    <row r="879" spans="1:5">
      <c r="A879" s="1">
        <v>40141</v>
      </c>
      <c r="B879" s="10">
        <v>14</v>
      </c>
      <c r="C879" s="35">
        <v>41879.599999999999</v>
      </c>
      <c r="D879" s="35">
        <v>11119</v>
      </c>
      <c r="E879" s="35">
        <f t="shared" si="13"/>
        <v>52998.6</v>
      </c>
    </row>
    <row r="880" spans="1:5">
      <c r="A880" s="1">
        <v>40142</v>
      </c>
      <c r="B880" s="10">
        <v>15</v>
      </c>
      <c r="C880" s="35">
        <v>41104.1</v>
      </c>
      <c r="D880" s="35">
        <v>10974</v>
      </c>
      <c r="E880" s="35">
        <f t="shared" si="13"/>
        <v>52078.1</v>
      </c>
    </row>
    <row r="881" spans="1:5">
      <c r="A881" s="1">
        <v>40143</v>
      </c>
      <c r="B881" s="10">
        <v>16</v>
      </c>
      <c r="C881" s="35">
        <v>38243.9</v>
      </c>
      <c r="D881" s="35">
        <v>11099</v>
      </c>
      <c r="E881" s="35">
        <f t="shared" si="13"/>
        <v>49342.9</v>
      </c>
    </row>
    <row r="882" spans="1:5">
      <c r="A882" s="1">
        <v>40144</v>
      </c>
      <c r="B882" s="10">
        <v>22</v>
      </c>
      <c r="C882" s="35">
        <v>58997.5</v>
      </c>
      <c r="D882" s="35">
        <v>16312</v>
      </c>
      <c r="E882" s="35">
        <f t="shared" si="13"/>
        <v>75309.5</v>
      </c>
    </row>
    <row r="883" spans="1:5">
      <c r="A883" s="1">
        <v>40145</v>
      </c>
      <c r="B883" s="10">
        <v>20</v>
      </c>
      <c r="C883" s="35">
        <v>50929.4</v>
      </c>
      <c r="D883" s="35">
        <v>13898</v>
      </c>
      <c r="E883" s="35">
        <f t="shared" si="13"/>
        <v>64827.4</v>
      </c>
    </row>
    <row r="884" spans="1:5">
      <c r="A884" s="1">
        <v>40146</v>
      </c>
      <c r="B884" s="10">
        <v>7</v>
      </c>
      <c r="C884" s="35">
        <v>31546.3</v>
      </c>
      <c r="D884" s="35">
        <v>8898</v>
      </c>
      <c r="E884" s="35">
        <f t="shared" si="13"/>
        <v>40444.300000000003</v>
      </c>
    </row>
    <row r="885" spans="1:5">
      <c r="A885" s="1">
        <v>40147</v>
      </c>
      <c r="B885" s="10">
        <v>17</v>
      </c>
      <c r="C885" s="35">
        <v>54247.4</v>
      </c>
      <c r="D885" s="35">
        <v>13865</v>
      </c>
      <c r="E885" s="35">
        <f t="shared" si="13"/>
        <v>68112.399999999994</v>
      </c>
    </row>
    <row r="886" spans="1:5">
      <c r="A886" s="1">
        <v>40148</v>
      </c>
      <c r="B886" s="10">
        <v>21</v>
      </c>
      <c r="C886" s="35">
        <v>55604.7</v>
      </c>
      <c r="D886" s="35">
        <v>14965</v>
      </c>
      <c r="E886" s="35">
        <f t="shared" si="13"/>
        <v>70569.7</v>
      </c>
    </row>
    <row r="887" spans="1:5">
      <c r="A887" s="1">
        <v>40149</v>
      </c>
      <c r="B887" s="10">
        <v>8</v>
      </c>
      <c r="C887" s="35">
        <v>38747.800000000003</v>
      </c>
      <c r="D887" s="35">
        <v>13726</v>
      </c>
      <c r="E887" s="35">
        <f t="shared" si="13"/>
        <v>52473.8</v>
      </c>
    </row>
    <row r="888" spans="1:5">
      <c r="A888" s="1">
        <v>40150</v>
      </c>
      <c r="B888" s="10">
        <v>11</v>
      </c>
      <c r="C888" s="35">
        <v>39153.4</v>
      </c>
      <c r="D888" s="35">
        <v>14410</v>
      </c>
      <c r="E888" s="35">
        <f t="shared" si="13"/>
        <v>53563.4</v>
      </c>
    </row>
    <row r="889" spans="1:5">
      <c r="A889" s="1">
        <v>40151</v>
      </c>
      <c r="B889" s="10">
        <v>16</v>
      </c>
      <c r="C889" s="35">
        <v>47991.4</v>
      </c>
      <c r="D889" s="35">
        <v>15926</v>
      </c>
      <c r="E889" s="35">
        <f t="shared" si="13"/>
        <v>63917.4</v>
      </c>
    </row>
    <row r="890" spans="1:5">
      <c r="A890" s="1">
        <v>40152</v>
      </c>
      <c r="B890" s="10">
        <v>28</v>
      </c>
      <c r="C890" s="35">
        <v>75620.2</v>
      </c>
      <c r="D890" s="35">
        <v>22568</v>
      </c>
      <c r="E890" s="35">
        <f t="shared" si="13"/>
        <v>98188.2</v>
      </c>
    </row>
    <row r="891" spans="1:5">
      <c r="A891" s="1">
        <v>40153</v>
      </c>
      <c r="B891" s="10">
        <v>30</v>
      </c>
      <c r="C891" s="35">
        <v>76451.899999999994</v>
      </c>
      <c r="D891" s="35">
        <v>22560</v>
      </c>
      <c r="E891" s="35">
        <f t="shared" si="13"/>
        <v>99011.9</v>
      </c>
    </row>
    <row r="892" spans="1:5">
      <c r="A892" s="1">
        <v>40154</v>
      </c>
      <c r="B892" s="10">
        <v>26</v>
      </c>
      <c r="C892" s="35">
        <v>71535.7</v>
      </c>
      <c r="D892" s="35">
        <v>21126</v>
      </c>
      <c r="E892" s="35">
        <f t="shared" si="13"/>
        <v>92661.7</v>
      </c>
    </row>
    <row r="893" spans="1:5">
      <c r="A893" s="1">
        <v>40155</v>
      </c>
      <c r="B893" s="10">
        <v>23</v>
      </c>
      <c r="C893" s="35">
        <v>68792.100000000006</v>
      </c>
      <c r="D893" s="35">
        <v>20299</v>
      </c>
      <c r="E893" s="35">
        <f t="shared" si="13"/>
        <v>89091.1</v>
      </c>
    </row>
    <row r="894" spans="1:5">
      <c r="A894" s="1">
        <v>40156</v>
      </c>
      <c r="B894" s="10">
        <v>11</v>
      </c>
      <c r="C894" s="35">
        <v>49656.800000000003</v>
      </c>
      <c r="D894" s="35">
        <v>15814</v>
      </c>
      <c r="E894" s="35">
        <f t="shared" si="13"/>
        <v>65470.8</v>
      </c>
    </row>
    <row r="895" spans="1:5">
      <c r="A895" s="1">
        <v>40157</v>
      </c>
      <c r="B895" s="10">
        <v>25</v>
      </c>
      <c r="C895" s="35">
        <v>74061.899999999994</v>
      </c>
      <c r="D895" s="35">
        <v>22303</v>
      </c>
      <c r="E895" s="35">
        <f t="shared" si="13"/>
        <v>96364.9</v>
      </c>
    </row>
    <row r="896" spans="1:5">
      <c r="A896" s="1">
        <v>40158</v>
      </c>
      <c r="B896" s="10">
        <v>34</v>
      </c>
      <c r="C896" s="35">
        <v>91715.8</v>
      </c>
      <c r="D896" s="35">
        <v>27127</v>
      </c>
      <c r="E896" s="35">
        <f t="shared" si="13"/>
        <v>118842.8</v>
      </c>
    </row>
    <row r="897" spans="1:5">
      <c r="A897" s="1">
        <v>40159</v>
      </c>
      <c r="B897" s="10">
        <v>28</v>
      </c>
      <c r="C897" s="35">
        <v>73566.5</v>
      </c>
      <c r="D897" s="35">
        <v>22572</v>
      </c>
      <c r="E897" s="35">
        <f t="shared" si="13"/>
        <v>96138.5</v>
      </c>
    </row>
    <row r="898" spans="1:5">
      <c r="A898" s="1">
        <v>40160</v>
      </c>
      <c r="B898" s="10">
        <v>25</v>
      </c>
      <c r="C898" s="35">
        <v>69847.3</v>
      </c>
      <c r="D898" s="35">
        <v>21873</v>
      </c>
      <c r="E898" s="35">
        <f t="shared" si="13"/>
        <v>91720.3</v>
      </c>
    </row>
    <row r="899" spans="1:5">
      <c r="A899" s="1">
        <v>40161</v>
      </c>
      <c r="B899" s="10">
        <v>19</v>
      </c>
      <c r="C899" s="35">
        <v>53046.9</v>
      </c>
      <c r="D899" s="35">
        <v>17577</v>
      </c>
      <c r="E899" s="35">
        <f t="shared" ref="E899:E962" si="14">SUM(C899:D899)</f>
        <v>70623.899999999994</v>
      </c>
    </row>
    <row r="900" spans="1:5">
      <c r="A900" s="1">
        <v>40162</v>
      </c>
      <c r="B900" s="10">
        <v>16</v>
      </c>
      <c r="C900" s="35">
        <v>52608.4</v>
      </c>
      <c r="D900" s="35">
        <v>17448</v>
      </c>
      <c r="E900" s="35">
        <f t="shared" si="14"/>
        <v>70056.399999999994</v>
      </c>
    </row>
    <row r="901" spans="1:5">
      <c r="A901" s="1">
        <v>40163</v>
      </c>
      <c r="B901" s="10">
        <v>30</v>
      </c>
      <c r="C901" s="35">
        <v>80057.100000000006</v>
      </c>
      <c r="D901" s="35">
        <v>23975</v>
      </c>
      <c r="E901" s="35">
        <f t="shared" si="14"/>
        <v>104032.1</v>
      </c>
    </row>
    <row r="902" spans="1:5">
      <c r="A902" s="1">
        <v>40164</v>
      </c>
      <c r="B902" s="10">
        <v>30.92</v>
      </c>
      <c r="C902" s="35">
        <v>84469.3</v>
      </c>
      <c r="D902" s="35">
        <v>25385</v>
      </c>
      <c r="E902" s="35">
        <f t="shared" si="14"/>
        <v>109854.3</v>
      </c>
    </row>
    <row r="903" spans="1:5">
      <c r="A903" s="1">
        <v>40165</v>
      </c>
      <c r="B903" s="10">
        <v>32</v>
      </c>
      <c r="C903" s="35">
        <v>89828.800000000003</v>
      </c>
      <c r="D903" s="35">
        <v>27576</v>
      </c>
      <c r="E903" s="35">
        <f t="shared" si="14"/>
        <v>117404.8</v>
      </c>
    </row>
    <row r="904" spans="1:5">
      <c r="A904" s="1">
        <v>40166</v>
      </c>
      <c r="B904" s="10">
        <v>35</v>
      </c>
      <c r="C904" s="35">
        <v>95410.1</v>
      </c>
      <c r="D904" s="35">
        <v>28490</v>
      </c>
      <c r="E904" s="35">
        <f t="shared" si="14"/>
        <v>123900.1</v>
      </c>
    </row>
    <row r="905" spans="1:5">
      <c r="A905" s="1">
        <v>40167</v>
      </c>
      <c r="B905" s="10">
        <v>34</v>
      </c>
      <c r="C905" s="35">
        <v>92204.1</v>
      </c>
      <c r="D905" s="35">
        <v>27313</v>
      </c>
      <c r="E905" s="35">
        <f t="shared" si="14"/>
        <v>119517.1</v>
      </c>
    </row>
    <row r="906" spans="1:5">
      <c r="A906" s="1">
        <v>40168</v>
      </c>
      <c r="B906" s="10">
        <v>34</v>
      </c>
      <c r="C906" s="35">
        <v>88395.7</v>
      </c>
      <c r="D906" s="35">
        <v>26355</v>
      </c>
      <c r="E906" s="35">
        <f t="shared" si="14"/>
        <v>114750.7</v>
      </c>
    </row>
    <row r="907" spans="1:5">
      <c r="A907" s="1">
        <v>40169</v>
      </c>
      <c r="B907" s="10">
        <v>31</v>
      </c>
      <c r="C907" s="35">
        <v>82373.2</v>
      </c>
      <c r="D907" s="35">
        <v>24985</v>
      </c>
      <c r="E907" s="35">
        <f t="shared" si="14"/>
        <v>107358.2</v>
      </c>
    </row>
    <row r="908" spans="1:5">
      <c r="A908" s="1">
        <v>40170</v>
      </c>
      <c r="B908" s="10">
        <v>32</v>
      </c>
      <c r="C908" s="35">
        <v>81796</v>
      </c>
      <c r="D908" s="35">
        <v>25067</v>
      </c>
      <c r="E908" s="35">
        <f t="shared" si="14"/>
        <v>106863</v>
      </c>
    </row>
    <row r="909" spans="1:5">
      <c r="A909" s="1">
        <v>40171</v>
      </c>
      <c r="B909" s="10">
        <v>33</v>
      </c>
      <c r="C909" s="35">
        <v>79876</v>
      </c>
      <c r="D909" s="35">
        <v>24706</v>
      </c>
      <c r="E909" s="35">
        <f t="shared" si="14"/>
        <v>104582</v>
      </c>
    </row>
    <row r="910" spans="1:5">
      <c r="A910" s="1">
        <v>40172</v>
      </c>
      <c r="B910" s="10">
        <v>17</v>
      </c>
      <c r="C910" s="35">
        <v>53274.9</v>
      </c>
      <c r="D910" s="35">
        <v>18686</v>
      </c>
      <c r="E910" s="35">
        <f t="shared" si="14"/>
        <v>71960.899999999994</v>
      </c>
    </row>
    <row r="911" spans="1:5">
      <c r="A911" s="1">
        <v>40173</v>
      </c>
      <c r="B911" s="10">
        <v>17</v>
      </c>
      <c r="C911" s="35">
        <v>51932</v>
      </c>
      <c r="D911" s="35">
        <v>18329</v>
      </c>
      <c r="E911" s="35">
        <f t="shared" si="14"/>
        <v>70261</v>
      </c>
    </row>
    <row r="912" spans="1:5">
      <c r="A912" s="1">
        <v>40174</v>
      </c>
      <c r="B912" s="10">
        <v>25</v>
      </c>
      <c r="C912" s="35">
        <v>61985</v>
      </c>
      <c r="D912" s="35">
        <v>20470</v>
      </c>
      <c r="E912" s="35">
        <f t="shared" si="14"/>
        <v>82455</v>
      </c>
    </row>
    <row r="913" spans="1:5">
      <c r="A913" s="1">
        <v>40175</v>
      </c>
      <c r="B913" s="10">
        <v>28</v>
      </c>
      <c r="C913" s="35">
        <v>81586.8</v>
      </c>
      <c r="D913" s="35">
        <v>25711</v>
      </c>
      <c r="E913" s="35">
        <f t="shared" si="14"/>
        <v>107297.8</v>
      </c>
    </row>
    <row r="914" spans="1:5">
      <c r="A914" s="1">
        <v>40176</v>
      </c>
      <c r="B914" s="10">
        <v>35</v>
      </c>
      <c r="C914" s="35">
        <v>93866.3</v>
      </c>
      <c r="D914" s="35">
        <v>29397</v>
      </c>
      <c r="E914" s="35">
        <f t="shared" si="14"/>
        <v>123263.3</v>
      </c>
    </row>
    <row r="915" spans="1:5">
      <c r="A915" s="1">
        <v>40177</v>
      </c>
      <c r="B915" s="10">
        <v>34</v>
      </c>
      <c r="C915" s="35">
        <v>90630.2</v>
      </c>
      <c r="D915" s="35">
        <v>27663</v>
      </c>
      <c r="E915" s="35">
        <f t="shared" si="14"/>
        <v>118293.2</v>
      </c>
    </row>
    <row r="916" spans="1:5">
      <c r="A916" s="1">
        <v>40178</v>
      </c>
      <c r="B916" s="10">
        <v>27</v>
      </c>
      <c r="C916" s="35">
        <v>71539.8</v>
      </c>
      <c r="D916" s="35">
        <v>22985</v>
      </c>
      <c r="E916" s="35">
        <f t="shared" si="14"/>
        <v>94524.800000000003</v>
      </c>
    </row>
    <row r="917" spans="1:5">
      <c r="A917" s="1">
        <v>40179</v>
      </c>
      <c r="B917" s="10">
        <v>29</v>
      </c>
      <c r="C917" s="35">
        <v>81148.3</v>
      </c>
      <c r="D917" s="35">
        <v>24933</v>
      </c>
      <c r="E917" s="35">
        <f t="shared" si="14"/>
        <v>106081.3</v>
      </c>
    </row>
    <row r="918" spans="1:5">
      <c r="A918" s="1">
        <v>40180</v>
      </c>
      <c r="B918" s="10">
        <v>39</v>
      </c>
      <c r="C918" s="35">
        <v>113615.2</v>
      </c>
      <c r="D918" s="35">
        <v>32520</v>
      </c>
      <c r="E918" s="35">
        <f t="shared" si="14"/>
        <v>146135.20000000001</v>
      </c>
    </row>
    <row r="919" spans="1:5">
      <c r="A919" s="1">
        <v>40181</v>
      </c>
      <c r="B919" s="10">
        <v>39</v>
      </c>
      <c r="C919" s="35">
        <v>107515.1</v>
      </c>
      <c r="D919" s="35">
        <v>38271</v>
      </c>
      <c r="E919" s="35">
        <f t="shared" si="14"/>
        <v>145786.1</v>
      </c>
    </row>
    <row r="920" spans="1:5">
      <c r="A920" s="1">
        <v>40182</v>
      </c>
      <c r="B920" s="10">
        <v>37</v>
      </c>
      <c r="C920" s="35">
        <v>96298.6</v>
      </c>
      <c r="D920" s="35">
        <v>37753</v>
      </c>
      <c r="E920" s="35">
        <f t="shared" si="14"/>
        <v>134051.6</v>
      </c>
    </row>
    <row r="921" spans="1:5">
      <c r="A921" s="1">
        <v>40183</v>
      </c>
      <c r="B921" s="10">
        <v>35</v>
      </c>
      <c r="C921" s="35">
        <v>91858.5</v>
      </c>
      <c r="D921" s="35">
        <v>38087</v>
      </c>
      <c r="E921" s="35">
        <f t="shared" si="14"/>
        <v>129945.5</v>
      </c>
    </row>
    <row r="922" spans="1:5">
      <c r="A922" s="1">
        <v>40184</v>
      </c>
      <c r="B922" s="10">
        <v>34</v>
      </c>
      <c r="C922" s="35">
        <v>86470.1</v>
      </c>
      <c r="D922" s="35">
        <v>36735</v>
      </c>
      <c r="E922" s="35">
        <f t="shared" si="14"/>
        <v>123205.1</v>
      </c>
    </row>
    <row r="923" spans="1:5">
      <c r="A923" s="1">
        <v>40185</v>
      </c>
      <c r="B923" s="10">
        <v>32</v>
      </c>
      <c r="C923" s="35">
        <v>74298.899999999994</v>
      </c>
      <c r="D923" s="35">
        <v>34164</v>
      </c>
      <c r="E923" s="35">
        <f t="shared" si="14"/>
        <v>108462.9</v>
      </c>
    </row>
    <row r="924" spans="1:5">
      <c r="A924" s="1">
        <v>40186</v>
      </c>
      <c r="B924" s="10">
        <v>37</v>
      </c>
      <c r="C924" s="35">
        <v>95132</v>
      </c>
      <c r="D924" s="35">
        <v>38827</v>
      </c>
      <c r="E924" s="35">
        <f t="shared" si="14"/>
        <v>133959</v>
      </c>
    </row>
    <row r="925" spans="1:5">
      <c r="A925" s="1">
        <v>40187</v>
      </c>
      <c r="B925" s="10">
        <v>37</v>
      </c>
      <c r="C925" s="35">
        <v>89898.5</v>
      </c>
      <c r="D925" s="35">
        <v>38736</v>
      </c>
      <c r="E925" s="35">
        <f t="shared" si="14"/>
        <v>128634.5</v>
      </c>
    </row>
    <row r="926" spans="1:5">
      <c r="A926" s="1">
        <v>40188</v>
      </c>
      <c r="B926" s="10">
        <v>41</v>
      </c>
      <c r="C926" s="35">
        <v>97245.9</v>
      </c>
      <c r="D926" s="35">
        <v>41564</v>
      </c>
      <c r="E926" s="35">
        <f t="shared" si="14"/>
        <v>138809.9</v>
      </c>
    </row>
    <row r="927" spans="1:5">
      <c r="A927" s="1">
        <v>40189</v>
      </c>
      <c r="B927" s="10">
        <v>32</v>
      </c>
      <c r="C927" s="35">
        <v>83416.399999999994</v>
      </c>
      <c r="D927" s="35">
        <v>36146</v>
      </c>
      <c r="E927" s="35">
        <f t="shared" si="14"/>
        <v>119562.4</v>
      </c>
    </row>
    <row r="928" spans="1:5">
      <c r="A928" s="1">
        <v>40190</v>
      </c>
      <c r="B928" s="10">
        <v>35</v>
      </c>
      <c r="C928" s="35">
        <v>94977</v>
      </c>
      <c r="D928" s="35">
        <v>36903</v>
      </c>
      <c r="E928" s="35">
        <f t="shared" si="14"/>
        <v>131880</v>
      </c>
    </row>
    <row r="929" spans="1:5">
      <c r="A929" s="1">
        <v>40191</v>
      </c>
      <c r="B929" s="10">
        <v>32</v>
      </c>
      <c r="C929" s="35">
        <v>84314.5</v>
      </c>
      <c r="D929" s="35">
        <v>29432</v>
      </c>
      <c r="E929" s="35">
        <f t="shared" si="14"/>
        <v>113746.5</v>
      </c>
    </row>
    <row r="930" spans="1:5">
      <c r="A930" s="1">
        <v>40192</v>
      </c>
      <c r="B930" s="10">
        <v>26</v>
      </c>
      <c r="C930" s="35">
        <v>74113.600000000006</v>
      </c>
      <c r="D930" s="35">
        <v>24553</v>
      </c>
      <c r="E930" s="35">
        <f t="shared" si="14"/>
        <v>98666.6</v>
      </c>
    </row>
    <row r="931" spans="1:5">
      <c r="A931" s="1">
        <v>40193</v>
      </c>
      <c r="B931" s="10">
        <v>22</v>
      </c>
      <c r="C931" s="35">
        <v>62573.7</v>
      </c>
      <c r="D931" s="35">
        <v>17108</v>
      </c>
      <c r="E931" s="35">
        <f t="shared" si="14"/>
        <v>79681.7</v>
      </c>
    </row>
    <row r="932" spans="1:5">
      <c r="A932" s="1">
        <v>40194</v>
      </c>
      <c r="B932" s="10">
        <v>18</v>
      </c>
      <c r="C932" s="35">
        <v>53367.199999999997</v>
      </c>
      <c r="D932" s="35">
        <v>14869</v>
      </c>
      <c r="E932" s="35">
        <f t="shared" si="14"/>
        <v>68236.2</v>
      </c>
    </row>
    <row r="933" spans="1:5">
      <c r="A933" s="1">
        <v>40195</v>
      </c>
      <c r="B933" s="10">
        <v>20</v>
      </c>
      <c r="C933" s="35">
        <v>61639.199999999997</v>
      </c>
      <c r="D933" s="35">
        <v>16163</v>
      </c>
      <c r="E933" s="35">
        <f t="shared" si="14"/>
        <v>77802.2</v>
      </c>
    </row>
    <row r="934" spans="1:5">
      <c r="A934" s="1">
        <v>40196</v>
      </c>
      <c r="B934" s="10">
        <v>19</v>
      </c>
      <c r="C934" s="35">
        <v>57940.2</v>
      </c>
      <c r="D934" s="35">
        <v>15015</v>
      </c>
      <c r="E934" s="35">
        <f t="shared" si="14"/>
        <v>72955.199999999997</v>
      </c>
    </row>
    <row r="935" spans="1:5">
      <c r="A935" s="1">
        <v>40197</v>
      </c>
      <c r="B935" s="10">
        <v>16</v>
      </c>
      <c r="C935" s="35">
        <v>52167.5</v>
      </c>
      <c r="D935" s="35">
        <v>13583</v>
      </c>
      <c r="E935" s="35">
        <f t="shared" si="14"/>
        <v>65750.5</v>
      </c>
    </row>
    <row r="936" spans="1:5">
      <c r="A936" s="1">
        <v>40198</v>
      </c>
      <c r="B936" s="10">
        <v>25</v>
      </c>
      <c r="C936" s="35">
        <v>71961.5</v>
      </c>
      <c r="D936" s="35">
        <v>19257</v>
      </c>
      <c r="E936" s="35">
        <f t="shared" si="14"/>
        <v>91218.5</v>
      </c>
    </row>
    <row r="937" spans="1:5">
      <c r="A937" s="1">
        <v>40199</v>
      </c>
      <c r="B937" s="10">
        <v>27</v>
      </c>
      <c r="C937" s="35">
        <v>79840.2</v>
      </c>
      <c r="D937" s="35">
        <v>21909</v>
      </c>
      <c r="E937" s="35">
        <f t="shared" si="14"/>
        <v>101749.2</v>
      </c>
    </row>
    <row r="938" spans="1:5">
      <c r="A938" s="1">
        <v>40200</v>
      </c>
      <c r="B938" s="10">
        <v>28</v>
      </c>
      <c r="C938" s="35">
        <v>80326.5</v>
      </c>
      <c r="D938" s="35">
        <v>23366</v>
      </c>
      <c r="E938" s="35">
        <f t="shared" si="14"/>
        <v>103692.5</v>
      </c>
    </row>
    <row r="939" spans="1:5">
      <c r="A939" s="1">
        <v>40201</v>
      </c>
      <c r="B939" s="10">
        <v>26</v>
      </c>
      <c r="C939" s="35">
        <v>67688</v>
      </c>
      <c r="D939" s="35">
        <v>19825</v>
      </c>
      <c r="E939" s="35">
        <f t="shared" si="14"/>
        <v>87513</v>
      </c>
    </row>
    <row r="940" spans="1:5">
      <c r="A940" s="1">
        <v>40202</v>
      </c>
      <c r="B940" s="10">
        <v>8</v>
      </c>
      <c r="C940" s="35">
        <v>44874.7</v>
      </c>
      <c r="D940" s="35">
        <v>11797</v>
      </c>
      <c r="E940" s="35">
        <f t="shared" si="14"/>
        <v>56671.7</v>
      </c>
    </row>
    <row r="941" spans="1:5">
      <c r="A941" s="1">
        <v>40203</v>
      </c>
      <c r="B941" s="10">
        <v>11</v>
      </c>
      <c r="C941" s="35">
        <v>49170.7</v>
      </c>
      <c r="D941" s="35">
        <v>12276</v>
      </c>
      <c r="E941" s="35">
        <f t="shared" si="14"/>
        <v>61446.7</v>
      </c>
    </row>
    <row r="942" spans="1:5">
      <c r="A942" s="1">
        <v>40204</v>
      </c>
      <c r="B942" s="10">
        <v>24</v>
      </c>
      <c r="C942" s="35">
        <v>86394.3</v>
      </c>
      <c r="D942" s="35">
        <v>10295</v>
      </c>
      <c r="E942" s="35">
        <f t="shared" si="14"/>
        <v>96689.3</v>
      </c>
    </row>
    <row r="943" spans="1:5">
      <c r="A943" s="1">
        <v>40205</v>
      </c>
      <c r="B943" s="10">
        <v>26</v>
      </c>
      <c r="C943" s="35">
        <v>73954.5</v>
      </c>
      <c r="D943" s="35">
        <v>23808</v>
      </c>
      <c r="E943" s="35">
        <f t="shared" si="14"/>
        <v>97762.5</v>
      </c>
    </row>
    <row r="944" spans="1:5">
      <c r="A944" s="1">
        <v>40206</v>
      </c>
      <c r="B944" s="10">
        <v>22</v>
      </c>
      <c r="C944" s="35">
        <v>68363.5</v>
      </c>
      <c r="D944" s="35">
        <v>27034</v>
      </c>
      <c r="E944" s="35">
        <f t="shared" si="14"/>
        <v>95397.5</v>
      </c>
    </row>
    <row r="945" spans="1:5">
      <c r="A945" s="1">
        <v>40207</v>
      </c>
      <c r="B945" s="10">
        <v>37</v>
      </c>
      <c r="C945" s="35">
        <v>94716.9</v>
      </c>
      <c r="D945" s="35">
        <v>36995</v>
      </c>
      <c r="E945" s="35">
        <f t="shared" si="14"/>
        <v>131711.9</v>
      </c>
    </row>
    <row r="946" spans="1:5">
      <c r="A946" s="1">
        <v>40208</v>
      </c>
      <c r="B946" s="10">
        <v>46</v>
      </c>
      <c r="C946" s="35">
        <v>112691</v>
      </c>
      <c r="D946" s="35">
        <v>43776</v>
      </c>
      <c r="E946" s="35">
        <f t="shared" si="14"/>
        <v>156467</v>
      </c>
    </row>
    <row r="947" spans="1:5">
      <c r="A947" s="1">
        <v>40209</v>
      </c>
      <c r="B947" s="10">
        <v>42</v>
      </c>
      <c r="C947" s="35">
        <v>97206.9</v>
      </c>
      <c r="D947" s="35">
        <v>39012</v>
      </c>
      <c r="E947" s="35">
        <f t="shared" si="14"/>
        <v>136218.9</v>
      </c>
    </row>
    <row r="948" spans="1:5">
      <c r="A948" s="1">
        <v>40210</v>
      </c>
      <c r="B948" s="10">
        <v>36</v>
      </c>
      <c r="C948" s="35">
        <v>82283.3</v>
      </c>
      <c r="D948" s="35">
        <v>35884</v>
      </c>
      <c r="E948" s="35">
        <f t="shared" si="14"/>
        <v>118167.3</v>
      </c>
    </row>
    <row r="949" spans="1:5">
      <c r="A949" s="1">
        <v>40211</v>
      </c>
      <c r="B949" s="10">
        <v>30</v>
      </c>
      <c r="C949" s="35">
        <v>80664.600000000006</v>
      </c>
      <c r="D949" s="35">
        <v>35280</v>
      </c>
      <c r="E949" s="35">
        <f t="shared" si="14"/>
        <v>115944.6</v>
      </c>
    </row>
    <row r="950" spans="1:5">
      <c r="A950" s="1">
        <v>40212</v>
      </c>
      <c r="B950" s="10">
        <v>29.96</v>
      </c>
      <c r="C950" s="35">
        <v>77262.7</v>
      </c>
      <c r="D950" s="35">
        <v>35331</v>
      </c>
      <c r="E950" s="35">
        <f t="shared" si="14"/>
        <v>112593.7</v>
      </c>
    </row>
    <row r="951" spans="1:5">
      <c r="A951" s="1">
        <v>40213</v>
      </c>
      <c r="B951" s="10">
        <v>29</v>
      </c>
      <c r="C951" s="35">
        <v>72777.7</v>
      </c>
      <c r="D951" s="35">
        <v>34500</v>
      </c>
      <c r="E951" s="35">
        <f t="shared" si="14"/>
        <v>107277.7</v>
      </c>
    </row>
    <row r="952" spans="1:5">
      <c r="A952" s="1">
        <v>40214</v>
      </c>
      <c r="B952" s="10">
        <v>32</v>
      </c>
      <c r="C952" s="35">
        <v>84770.4</v>
      </c>
      <c r="D952" s="35">
        <v>36650</v>
      </c>
      <c r="E952" s="35">
        <f t="shared" si="14"/>
        <v>121420.4</v>
      </c>
    </row>
    <row r="953" spans="1:5">
      <c r="A953" s="1">
        <v>40215</v>
      </c>
      <c r="B953" s="10">
        <v>39</v>
      </c>
      <c r="C953" s="35">
        <v>98695.6</v>
      </c>
      <c r="D953" s="35">
        <v>39575</v>
      </c>
      <c r="E953" s="35">
        <f t="shared" si="14"/>
        <v>138270.6</v>
      </c>
    </row>
    <row r="954" spans="1:5">
      <c r="A954" s="1">
        <v>40216</v>
      </c>
      <c r="B954" s="10">
        <v>39</v>
      </c>
      <c r="C954" s="35">
        <v>92786.2</v>
      </c>
      <c r="D954" s="35">
        <v>38864</v>
      </c>
      <c r="E954" s="35">
        <f t="shared" si="14"/>
        <v>131650.20000000001</v>
      </c>
    </row>
    <row r="955" spans="1:5">
      <c r="A955" s="1">
        <v>40217</v>
      </c>
      <c r="B955" s="10">
        <v>38</v>
      </c>
      <c r="C955" s="35">
        <v>89699.6</v>
      </c>
      <c r="D955" s="35">
        <v>37731</v>
      </c>
      <c r="E955" s="35">
        <f t="shared" si="14"/>
        <v>127430.6</v>
      </c>
    </row>
    <row r="956" spans="1:5">
      <c r="A956" s="1">
        <v>40218</v>
      </c>
      <c r="B956" s="10">
        <v>32</v>
      </c>
      <c r="C956" s="35">
        <v>83148</v>
      </c>
      <c r="D956" s="35">
        <v>36055</v>
      </c>
      <c r="E956" s="35">
        <f t="shared" si="14"/>
        <v>119203</v>
      </c>
    </row>
    <row r="957" spans="1:5">
      <c r="A957" s="1">
        <v>40219</v>
      </c>
      <c r="B957" s="10">
        <v>35</v>
      </c>
      <c r="C957" s="35">
        <v>94294.7</v>
      </c>
      <c r="D957" s="35">
        <v>39589</v>
      </c>
      <c r="E957" s="35">
        <f t="shared" si="14"/>
        <v>133883.70000000001</v>
      </c>
    </row>
    <row r="958" spans="1:5">
      <c r="A958" s="1">
        <v>40220</v>
      </c>
      <c r="B958" s="10">
        <v>30</v>
      </c>
      <c r="C958" s="35">
        <v>78458.600000000006</v>
      </c>
      <c r="D958" s="35">
        <v>36884</v>
      </c>
      <c r="E958" s="35">
        <f t="shared" si="14"/>
        <v>115342.6</v>
      </c>
    </row>
    <row r="959" spans="1:5">
      <c r="A959" s="1">
        <v>40221</v>
      </c>
      <c r="B959" s="10">
        <v>32</v>
      </c>
      <c r="C959" s="35">
        <v>75685.600000000006</v>
      </c>
      <c r="D959" s="35">
        <v>36279</v>
      </c>
      <c r="E959" s="35">
        <f t="shared" si="14"/>
        <v>111964.6</v>
      </c>
    </row>
    <row r="960" spans="1:5">
      <c r="A960" s="1">
        <v>40222</v>
      </c>
      <c r="B960" s="10">
        <v>34</v>
      </c>
      <c r="C960" s="35">
        <v>85683.7</v>
      </c>
      <c r="D960" s="35">
        <v>38157</v>
      </c>
      <c r="E960" s="35">
        <f t="shared" si="14"/>
        <v>123840.7</v>
      </c>
    </row>
    <row r="961" spans="1:5">
      <c r="A961" s="1">
        <v>40223</v>
      </c>
      <c r="B961" s="10">
        <v>32</v>
      </c>
      <c r="C961" s="35">
        <v>74724.399999999994</v>
      </c>
      <c r="D961" s="35">
        <v>36644</v>
      </c>
      <c r="E961" s="35">
        <f t="shared" si="14"/>
        <v>111368.4</v>
      </c>
    </row>
    <row r="962" spans="1:5">
      <c r="A962" s="1">
        <v>40224</v>
      </c>
      <c r="B962" s="10">
        <v>29</v>
      </c>
      <c r="C962" s="35">
        <v>78590.5</v>
      </c>
      <c r="D962" s="35">
        <v>37194</v>
      </c>
      <c r="E962" s="35">
        <f t="shared" si="14"/>
        <v>115784.5</v>
      </c>
    </row>
    <row r="963" spans="1:5">
      <c r="A963" s="1">
        <v>40225</v>
      </c>
      <c r="B963" s="10">
        <v>33</v>
      </c>
      <c r="C963" s="35">
        <v>86990.6</v>
      </c>
      <c r="D963" s="35">
        <v>38324</v>
      </c>
      <c r="E963" s="35">
        <f t="shared" ref="E963:E1026" si="15">SUM(C963:D963)</f>
        <v>125314.6</v>
      </c>
    </row>
    <row r="964" spans="1:5">
      <c r="A964" s="1">
        <v>40226</v>
      </c>
      <c r="B964" s="10">
        <v>31</v>
      </c>
      <c r="C964" s="35">
        <v>90385.600000000006</v>
      </c>
      <c r="D964" s="35">
        <v>29237</v>
      </c>
      <c r="E964" s="35">
        <f t="shared" si="15"/>
        <v>119622.6</v>
      </c>
    </row>
    <row r="965" spans="1:5">
      <c r="A965" s="1">
        <v>40227</v>
      </c>
      <c r="B965" s="10">
        <v>26</v>
      </c>
      <c r="C965" s="35">
        <v>78985.7</v>
      </c>
      <c r="D965" s="35">
        <v>22829</v>
      </c>
      <c r="E965" s="35">
        <f t="shared" si="15"/>
        <v>101814.7</v>
      </c>
    </row>
    <row r="966" spans="1:5">
      <c r="A966" s="1">
        <v>40228</v>
      </c>
      <c r="B966" s="10">
        <v>25</v>
      </c>
      <c r="C966" s="35">
        <v>76811.3</v>
      </c>
      <c r="D966" s="35">
        <v>19765</v>
      </c>
      <c r="E966" s="35">
        <f t="shared" si="15"/>
        <v>96576.3</v>
      </c>
    </row>
    <row r="967" spans="1:5">
      <c r="A967" s="1">
        <v>40229</v>
      </c>
      <c r="B967" s="10">
        <v>25</v>
      </c>
      <c r="C967" s="35">
        <v>70102.5</v>
      </c>
      <c r="D967" s="35">
        <v>17289</v>
      </c>
      <c r="E967" s="35">
        <f t="shared" si="15"/>
        <v>87391.5</v>
      </c>
    </row>
    <row r="968" spans="1:5">
      <c r="A968" s="1">
        <v>40230</v>
      </c>
      <c r="B968" s="10">
        <v>19</v>
      </c>
      <c r="C968" s="35">
        <v>62828</v>
      </c>
      <c r="D968" s="35">
        <v>13304</v>
      </c>
      <c r="E968" s="35">
        <f t="shared" si="15"/>
        <v>76132</v>
      </c>
    </row>
    <row r="969" spans="1:5">
      <c r="A969" s="1">
        <v>40231</v>
      </c>
      <c r="B969" s="10">
        <v>22</v>
      </c>
      <c r="C969" s="35">
        <v>67853.3</v>
      </c>
      <c r="D969" s="35">
        <v>14808</v>
      </c>
      <c r="E969" s="35">
        <f t="shared" si="15"/>
        <v>82661.3</v>
      </c>
    </row>
    <row r="970" spans="1:5">
      <c r="A970" s="1">
        <v>40232</v>
      </c>
      <c r="B970" s="10">
        <v>23</v>
      </c>
      <c r="C970" s="35">
        <v>70168</v>
      </c>
      <c r="D970" s="35">
        <v>15533</v>
      </c>
      <c r="E970" s="35">
        <f t="shared" si="15"/>
        <v>85701</v>
      </c>
    </row>
    <row r="971" spans="1:5">
      <c r="A971" s="1">
        <v>40233</v>
      </c>
      <c r="B971" s="10">
        <v>28</v>
      </c>
      <c r="C971" s="35">
        <v>82126.3</v>
      </c>
      <c r="D971" s="35">
        <v>18379</v>
      </c>
      <c r="E971" s="35">
        <f t="shared" si="15"/>
        <v>100505.3</v>
      </c>
    </row>
    <row r="972" spans="1:5">
      <c r="A972" s="1">
        <v>40234</v>
      </c>
      <c r="B972" s="10">
        <v>28</v>
      </c>
      <c r="C972" s="35">
        <v>91868</v>
      </c>
      <c r="D972" s="35">
        <v>19826</v>
      </c>
      <c r="E972" s="35">
        <f t="shared" si="15"/>
        <v>111694</v>
      </c>
    </row>
    <row r="973" spans="1:5">
      <c r="A973" s="1">
        <v>40235</v>
      </c>
      <c r="B973" s="10">
        <v>27</v>
      </c>
      <c r="C973" s="35">
        <v>90850.7</v>
      </c>
      <c r="D973" s="35">
        <v>16593</v>
      </c>
      <c r="E973" s="35">
        <f t="shared" si="15"/>
        <v>107443.7</v>
      </c>
    </row>
    <row r="974" spans="1:5">
      <c r="A974" s="1">
        <v>40236</v>
      </c>
      <c r="B974" s="10">
        <v>27</v>
      </c>
      <c r="C974" s="35">
        <v>80386.2</v>
      </c>
      <c r="D974" s="35">
        <v>11678</v>
      </c>
      <c r="E974" s="35">
        <f t="shared" si="15"/>
        <v>92064.2</v>
      </c>
    </row>
    <row r="975" spans="1:5">
      <c r="A975" s="1">
        <v>40237</v>
      </c>
      <c r="B975" s="10">
        <v>23</v>
      </c>
      <c r="C975" s="35">
        <v>79779.5</v>
      </c>
      <c r="D975" s="35">
        <v>10054</v>
      </c>
      <c r="E975" s="35">
        <f t="shared" si="15"/>
        <v>89833.5</v>
      </c>
    </row>
    <row r="976" spans="1:5">
      <c r="A976" s="1">
        <v>40238</v>
      </c>
      <c r="B976" s="10">
        <v>21</v>
      </c>
      <c r="C976" s="35">
        <v>73356.5</v>
      </c>
      <c r="D976" s="35">
        <v>9040</v>
      </c>
      <c r="E976" s="35">
        <f t="shared" si="15"/>
        <v>82396.5</v>
      </c>
    </row>
    <row r="977" spans="1:5">
      <c r="A977" s="1">
        <v>40239</v>
      </c>
      <c r="B977" s="10">
        <v>28</v>
      </c>
      <c r="C977" s="35">
        <v>87052.4</v>
      </c>
      <c r="D977" s="35">
        <v>16222</v>
      </c>
      <c r="E977" s="35">
        <f t="shared" si="15"/>
        <v>103274.4</v>
      </c>
    </row>
    <row r="978" spans="1:5">
      <c r="A978" s="1">
        <v>40240</v>
      </c>
      <c r="B978" s="10">
        <v>27</v>
      </c>
      <c r="C978" s="35">
        <v>87987.1</v>
      </c>
      <c r="D978" s="35">
        <v>18156</v>
      </c>
      <c r="E978" s="35">
        <f t="shared" si="15"/>
        <v>106143.1</v>
      </c>
    </row>
    <row r="979" spans="1:5">
      <c r="A979" s="1">
        <v>40241</v>
      </c>
      <c r="B979" s="10">
        <v>25</v>
      </c>
      <c r="C979" s="35">
        <v>81166</v>
      </c>
      <c r="D979" s="35">
        <v>16396</v>
      </c>
      <c r="E979" s="35">
        <f t="shared" si="15"/>
        <v>97562</v>
      </c>
    </row>
    <row r="980" spans="1:5">
      <c r="A980" s="1">
        <v>40242</v>
      </c>
      <c r="B980" s="10">
        <v>24</v>
      </c>
      <c r="C980" s="35">
        <v>77923.5</v>
      </c>
      <c r="D980" s="35">
        <v>15460</v>
      </c>
      <c r="E980" s="35">
        <f t="shared" si="15"/>
        <v>93383.5</v>
      </c>
    </row>
    <row r="981" spans="1:5">
      <c r="A981" s="1">
        <v>40243</v>
      </c>
      <c r="B981" s="10">
        <v>23</v>
      </c>
      <c r="C981" s="35">
        <v>72307.199999999997</v>
      </c>
      <c r="D981" s="35">
        <v>12276</v>
      </c>
      <c r="E981" s="35">
        <f t="shared" si="15"/>
        <v>84583.2</v>
      </c>
    </row>
    <row r="982" spans="1:5">
      <c r="A982" s="1">
        <v>40244</v>
      </c>
      <c r="B982" s="10">
        <v>19</v>
      </c>
      <c r="C982" s="35">
        <v>64428.4</v>
      </c>
      <c r="D982" s="35">
        <v>8159</v>
      </c>
      <c r="E982" s="35">
        <f t="shared" si="15"/>
        <v>72587.399999999994</v>
      </c>
    </row>
    <row r="983" spans="1:5">
      <c r="A983" s="1">
        <v>40245</v>
      </c>
      <c r="B983" s="10">
        <v>18</v>
      </c>
      <c r="C983" s="35">
        <v>59621.4</v>
      </c>
      <c r="D983" s="35">
        <v>9515</v>
      </c>
      <c r="E983" s="35">
        <f t="shared" si="15"/>
        <v>69136.399999999994</v>
      </c>
    </row>
    <row r="984" spans="1:5">
      <c r="A984" s="1">
        <v>40246</v>
      </c>
      <c r="B984" s="10">
        <v>13</v>
      </c>
      <c r="C984" s="35">
        <v>48659.3</v>
      </c>
      <c r="D984" s="35">
        <v>4582</v>
      </c>
      <c r="E984" s="35">
        <f t="shared" si="15"/>
        <v>53241.3</v>
      </c>
    </row>
    <row r="985" spans="1:5">
      <c r="A985" s="1">
        <v>40247</v>
      </c>
      <c r="B985" s="10">
        <v>7</v>
      </c>
      <c r="C985" s="35">
        <v>39671.4</v>
      </c>
      <c r="D985" s="35">
        <v>2032</v>
      </c>
      <c r="E985" s="35">
        <f t="shared" si="15"/>
        <v>41703.4</v>
      </c>
    </row>
    <row r="986" spans="1:5">
      <c r="A986" s="1">
        <v>40248</v>
      </c>
      <c r="B986" s="10">
        <v>5</v>
      </c>
      <c r="C986" s="35">
        <v>33706.9</v>
      </c>
      <c r="D986" s="35">
        <v>1258</v>
      </c>
      <c r="E986" s="35">
        <f t="shared" si="15"/>
        <v>34964.9</v>
      </c>
    </row>
    <row r="987" spans="1:5">
      <c r="A987" s="1">
        <v>40249</v>
      </c>
      <c r="B987" s="10">
        <v>7</v>
      </c>
      <c r="C987" s="35">
        <v>38451</v>
      </c>
      <c r="D987" s="35">
        <v>1125</v>
      </c>
      <c r="E987" s="35">
        <f t="shared" si="15"/>
        <v>39576</v>
      </c>
    </row>
    <row r="988" spans="1:5">
      <c r="A988" s="1">
        <v>40250</v>
      </c>
      <c r="B988" s="10">
        <v>9</v>
      </c>
      <c r="C988" s="35">
        <v>36480.699999999997</v>
      </c>
      <c r="D988" s="35">
        <v>1365</v>
      </c>
      <c r="E988" s="35">
        <f t="shared" si="15"/>
        <v>37845.699999999997</v>
      </c>
    </row>
    <row r="989" spans="1:5">
      <c r="A989" s="1">
        <v>40251</v>
      </c>
      <c r="B989" s="10">
        <v>15</v>
      </c>
      <c r="C989" s="35">
        <v>54433.599999999999</v>
      </c>
      <c r="D989" s="35">
        <v>4865</v>
      </c>
      <c r="E989" s="35">
        <f t="shared" si="15"/>
        <v>59298.6</v>
      </c>
    </row>
    <row r="990" spans="1:5">
      <c r="A990" s="1">
        <v>40252</v>
      </c>
      <c r="B990" s="10">
        <v>16</v>
      </c>
      <c r="C990" s="35">
        <v>61195.4</v>
      </c>
      <c r="D990" s="35">
        <v>7021</v>
      </c>
      <c r="E990" s="35">
        <f t="shared" si="15"/>
        <v>68216.399999999994</v>
      </c>
    </row>
    <row r="991" spans="1:5">
      <c r="A991" s="1">
        <v>40253</v>
      </c>
      <c r="B991" s="10">
        <v>17</v>
      </c>
      <c r="C991" s="35">
        <v>58246.400000000001</v>
      </c>
      <c r="D991" s="35">
        <v>6959</v>
      </c>
      <c r="E991" s="35">
        <f t="shared" si="15"/>
        <v>65205.4</v>
      </c>
    </row>
    <row r="992" spans="1:5">
      <c r="A992" s="1">
        <v>40254</v>
      </c>
      <c r="B992" s="10">
        <v>11</v>
      </c>
      <c r="C992" s="35">
        <v>49921</v>
      </c>
      <c r="D992" s="35">
        <v>496</v>
      </c>
      <c r="E992" s="35">
        <f t="shared" si="15"/>
        <v>50417</v>
      </c>
    </row>
    <row r="993" spans="1:5">
      <c r="A993" s="1">
        <v>40255</v>
      </c>
      <c r="B993" s="10">
        <v>9</v>
      </c>
      <c r="C993" s="35">
        <v>45056.9</v>
      </c>
      <c r="D993" s="35">
        <v>0</v>
      </c>
      <c r="E993" s="35">
        <f t="shared" si="15"/>
        <v>45056.9</v>
      </c>
    </row>
    <row r="994" spans="1:5">
      <c r="A994" s="1">
        <v>40256</v>
      </c>
      <c r="B994" s="10">
        <v>7</v>
      </c>
      <c r="C994" s="35">
        <v>39077.199999999997</v>
      </c>
      <c r="D994" s="35">
        <v>0</v>
      </c>
      <c r="E994" s="35">
        <f t="shared" si="15"/>
        <v>39077.199999999997</v>
      </c>
    </row>
    <row r="995" spans="1:5">
      <c r="A995" s="1">
        <v>40257</v>
      </c>
      <c r="B995" s="10">
        <v>3</v>
      </c>
      <c r="C995" s="35">
        <v>29602.6</v>
      </c>
      <c r="D995" s="35">
        <v>0</v>
      </c>
      <c r="E995" s="35">
        <f t="shared" si="15"/>
        <v>29602.6</v>
      </c>
    </row>
    <row r="996" spans="1:5">
      <c r="A996" s="1">
        <v>40258</v>
      </c>
      <c r="B996" s="10">
        <v>1</v>
      </c>
      <c r="C996" s="35">
        <v>27485.7</v>
      </c>
      <c r="D996" s="35">
        <v>0</v>
      </c>
      <c r="E996" s="35">
        <f t="shared" si="15"/>
        <v>27485.7</v>
      </c>
    </row>
    <row r="997" spans="1:5">
      <c r="A997" s="1">
        <v>40259</v>
      </c>
      <c r="B997" s="10">
        <v>6</v>
      </c>
      <c r="C997" s="35">
        <v>39923.800000000003</v>
      </c>
      <c r="D997" s="35">
        <v>0</v>
      </c>
      <c r="E997" s="35">
        <f t="shared" si="15"/>
        <v>39923.800000000003</v>
      </c>
    </row>
    <row r="998" spans="1:5">
      <c r="A998" s="1">
        <v>40260</v>
      </c>
      <c r="B998" s="10">
        <v>14</v>
      </c>
      <c r="C998" s="35">
        <v>53892.6</v>
      </c>
      <c r="D998" s="35">
        <v>0</v>
      </c>
      <c r="E998" s="35">
        <f t="shared" si="15"/>
        <v>53892.6</v>
      </c>
    </row>
    <row r="999" spans="1:5">
      <c r="A999" s="1">
        <v>40261</v>
      </c>
      <c r="B999" s="10">
        <v>7</v>
      </c>
      <c r="C999" s="35">
        <v>41498.1</v>
      </c>
      <c r="D999" s="35">
        <v>0</v>
      </c>
      <c r="E999" s="35">
        <f t="shared" si="15"/>
        <v>41498.1</v>
      </c>
    </row>
    <row r="1000" spans="1:5">
      <c r="A1000" s="1">
        <v>40262</v>
      </c>
      <c r="B1000" s="10">
        <v>2</v>
      </c>
      <c r="C1000" s="35">
        <v>33140.1</v>
      </c>
      <c r="D1000" s="35">
        <v>0</v>
      </c>
      <c r="E1000" s="35">
        <f t="shared" si="15"/>
        <v>33140.1</v>
      </c>
    </row>
    <row r="1001" spans="1:5">
      <c r="A1001" s="1">
        <v>40263</v>
      </c>
      <c r="B1001" s="10">
        <v>22</v>
      </c>
      <c r="C1001" s="35">
        <v>76312.600000000006</v>
      </c>
      <c r="D1001" s="35">
        <v>0</v>
      </c>
      <c r="E1001" s="35">
        <f t="shared" si="15"/>
        <v>76312.600000000006</v>
      </c>
    </row>
    <row r="1002" spans="1:5">
      <c r="A1002" s="1">
        <v>40264</v>
      </c>
      <c r="B1002" s="10">
        <v>23</v>
      </c>
      <c r="C1002" s="35">
        <v>68352.5</v>
      </c>
      <c r="D1002" s="35">
        <v>0</v>
      </c>
      <c r="E1002" s="35">
        <f t="shared" si="15"/>
        <v>68352.5</v>
      </c>
    </row>
    <row r="1003" spans="1:5">
      <c r="A1003" s="1">
        <v>40265</v>
      </c>
      <c r="B1003" s="10">
        <v>8</v>
      </c>
      <c r="C1003" s="35">
        <v>45502.5</v>
      </c>
      <c r="D1003" s="35">
        <v>0</v>
      </c>
      <c r="E1003" s="35">
        <f t="shared" si="15"/>
        <v>45502.5</v>
      </c>
    </row>
    <row r="1004" spans="1:5">
      <c r="A1004" s="1">
        <v>40266</v>
      </c>
      <c r="B1004" s="10">
        <v>10</v>
      </c>
      <c r="C1004" s="35">
        <v>49251.3</v>
      </c>
      <c r="D1004" s="35">
        <v>0</v>
      </c>
      <c r="E1004" s="35">
        <f t="shared" si="15"/>
        <v>49251.3</v>
      </c>
    </row>
    <row r="1005" spans="1:5">
      <c r="A1005" s="1">
        <v>40267</v>
      </c>
      <c r="B1005" s="10">
        <v>8</v>
      </c>
      <c r="C1005" s="35">
        <v>44793</v>
      </c>
      <c r="D1005" s="35">
        <v>0</v>
      </c>
      <c r="E1005" s="35">
        <f t="shared" si="15"/>
        <v>44793</v>
      </c>
    </row>
    <row r="1006" spans="1:5">
      <c r="A1006" s="1">
        <v>40268</v>
      </c>
      <c r="B1006" s="10">
        <v>5</v>
      </c>
      <c r="C1006" s="35">
        <v>37603.5</v>
      </c>
      <c r="D1006" s="35">
        <v>0</v>
      </c>
      <c r="E1006" s="35">
        <f t="shared" si="15"/>
        <v>37603.5</v>
      </c>
    </row>
    <row r="1007" spans="1:5">
      <c r="A1007" s="1">
        <v>40269</v>
      </c>
      <c r="B1007" s="10">
        <v>2</v>
      </c>
      <c r="C1007" s="35">
        <v>29074.1</v>
      </c>
      <c r="D1007" s="35">
        <v>0</v>
      </c>
      <c r="E1007" s="35">
        <f t="shared" si="15"/>
        <v>29074.1</v>
      </c>
    </row>
    <row r="1008" spans="1:5">
      <c r="A1008" s="1">
        <v>40270</v>
      </c>
      <c r="B1008" s="10">
        <v>3</v>
      </c>
      <c r="C1008" s="35">
        <v>26425.4</v>
      </c>
      <c r="D1008" s="35">
        <v>0</v>
      </c>
      <c r="E1008" s="35">
        <f t="shared" si="15"/>
        <v>26425.4</v>
      </c>
    </row>
    <row r="1009" spans="1:5">
      <c r="A1009" s="1">
        <v>40271</v>
      </c>
      <c r="B1009" s="10">
        <v>0</v>
      </c>
      <c r="C1009" s="35">
        <v>23547.7</v>
      </c>
      <c r="D1009" s="35">
        <v>0</v>
      </c>
      <c r="E1009" s="35">
        <f t="shared" si="15"/>
        <v>23547.7</v>
      </c>
    </row>
    <row r="1010" spans="1:5">
      <c r="A1010" s="1">
        <v>40272</v>
      </c>
      <c r="B1010" s="10">
        <v>0</v>
      </c>
      <c r="C1010" s="35">
        <v>23484.7</v>
      </c>
      <c r="D1010" s="35">
        <v>0</v>
      </c>
      <c r="E1010" s="35">
        <f t="shared" si="15"/>
        <v>23484.7</v>
      </c>
    </row>
    <row r="1011" spans="1:5">
      <c r="A1011" s="1">
        <v>40273</v>
      </c>
      <c r="B1011" s="10">
        <v>0</v>
      </c>
      <c r="C1011" s="35">
        <v>23076.2</v>
      </c>
      <c r="D1011" s="35">
        <v>0</v>
      </c>
      <c r="E1011" s="35">
        <f t="shared" si="15"/>
        <v>23076.2</v>
      </c>
    </row>
    <row r="1012" spans="1:5">
      <c r="A1012" s="1">
        <v>40274</v>
      </c>
      <c r="B1012" s="10">
        <v>0</v>
      </c>
      <c r="C1012" s="35">
        <v>23201.7</v>
      </c>
      <c r="D1012" s="35">
        <v>0</v>
      </c>
      <c r="E1012" s="35">
        <f t="shared" si="15"/>
        <v>23201.7</v>
      </c>
    </row>
    <row r="1013" spans="1:5">
      <c r="A1013" s="1">
        <v>40275</v>
      </c>
      <c r="B1013" s="10">
        <v>0</v>
      </c>
      <c r="C1013" s="35">
        <v>22709.4</v>
      </c>
      <c r="D1013" s="35">
        <v>0</v>
      </c>
      <c r="E1013" s="35">
        <f t="shared" si="15"/>
        <v>22709.4</v>
      </c>
    </row>
    <row r="1014" spans="1:5">
      <c r="A1014" s="1">
        <v>40276</v>
      </c>
      <c r="B1014" s="10">
        <v>0</v>
      </c>
      <c r="C1014" s="35">
        <v>24211.1</v>
      </c>
      <c r="D1014" s="35">
        <v>0</v>
      </c>
      <c r="E1014" s="35">
        <f t="shared" si="15"/>
        <v>24211.1</v>
      </c>
    </row>
    <row r="1015" spans="1:5">
      <c r="A1015" s="1">
        <v>40277</v>
      </c>
      <c r="B1015" s="10">
        <v>11</v>
      </c>
      <c r="C1015" s="35">
        <v>33474.800000000003</v>
      </c>
      <c r="D1015" s="35">
        <v>0</v>
      </c>
      <c r="E1015" s="35">
        <f t="shared" si="15"/>
        <v>33474.800000000003</v>
      </c>
    </row>
    <row r="1016" spans="1:5">
      <c r="A1016" s="1">
        <v>40278</v>
      </c>
      <c r="B1016" s="10">
        <v>10</v>
      </c>
      <c r="C1016" s="35">
        <v>31218.3</v>
      </c>
      <c r="D1016" s="35">
        <v>0</v>
      </c>
      <c r="E1016" s="35">
        <f t="shared" si="15"/>
        <v>31218.3</v>
      </c>
    </row>
    <row r="1017" spans="1:5">
      <c r="A1017" s="1">
        <v>40279</v>
      </c>
      <c r="B1017" s="10">
        <v>2</v>
      </c>
      <c r="C1017" s="35">
        <v>24821.1</v>
      </c>
      <c r="D1017" s="35">
        <v>0</v>
      </c>
      <c r="E1017" s="35">
        <f t="shared" si="15"/>
        <v>24821.1</v>
      </c>
    </row>
    <row r="1018" spans="1:5">
      <c r="A1018" s="1">
        <v>40280</v>
      </c>
      <c r="B1018" s="10">
        <v>3</v>
      </c>
      <c r="C1018" s="35">
        <v>25698.2</v>
      </c>
      <c r="D1018" s="35">
        <v>0</v>
      </c>
      <c r="E1018" s="35">
        <f t="shared" si="15"/>
        <v>25698.2</v>
      </c>
    </row>
    <row r="1019" spans="1:5">
      <c r="A1019" s="1">
        <v>40281</v>
      </c>
      <c r="B1019" s="10">
        <v>10</v>
      </c>
      <c r="C1019" s="35">
        <v>32159.8</v>
      </c>
      <c r="D1019" s="35">
        <v>0</v>
      </c>
      <c r="E1019" s="35">
        <f t="shared" si="15"/>
        <v>32159.8</v>
      </c>
    </row>
    <row r="1020" spans="1:5">
      <c r="A1020" s="1">
        <v>40282</v>
      </c>
      <c r="B1020" s="10">
        <v>14</v>
      </c>
      <c r="C1020" s="35">
        <v>40416.699999999997</v>
      </c>
      <c r="D1020" s="35">
        <v>0</v>
      </c>
      <c r="E1020" s="35">
        <f t="shared" si="15"/>
        <v>40416.699999999997</v>
      </c>
    </row>
    <row r="1021" spans="1:5">
      <c r="A1021" s="1">
        <v>40283</v>
      </c>
      <c r="B1021" s="10">
        <v>2</v>
      </c>
      <c r="C1021" s="35">
        <v>25962.9</v>
      </c>
      <c r="D1021" s="35">
        <v>0</v>
      </c>
      <c r="E1021" s="35">
        <f t="shared" si="15"/>
        <v>25962.9</v>
      </c>
    </row>
    <row r="1022" spans="1:5">
      <c r="A1022" s="1">
        <v>40284</v>
      </c>
      <c r="B1022" s="10">
        <v>0</v>
      </c>
      <c r="C1022" s="35">
        <v>22549.200000000001</v>
      </c>
      <c r="D1022" s="35">
        <v>0</v>
      </c>
      <c r="E1022" s="35">
        <f t="shared" si="15"/>
        <v>22549.200000000001</v>
      </c>
    </row>
    <row r="1023" spans="1:5">
      <c r="A1023" s="1">
        <v>40285</v>
      </c>
      <c r="B1023" s="10">
        <v>7</v>
      </c>
      <c r="C1023" s="35">
        <v>30042.2</v>
      </c>
      <c r="D1023" s="35">
        <v>0</v>
      </c>
      <c r="E1023" s="35">
        <f t="shared" si="15"/>
        <v>30042.2</v>
      </c>
    </row>
    <row r="1024" spans="1:5">
      <c r="A1024" s="1">
        <v>40286</v>
      </c>
      <c r="B1024" s="10">
        <v>13</v>
      </c>
      <c r="C1024" s="35">
        <v>37316.6</v>
      </c>
      <c r="D1024" s="35">
        <v>0</v>
      </c>
      <c r="E1024" s="35">
        <f t="shared" si="15"/>
        <v>37316.6</v>
      </c>
    </row>
    <row r="1025" spans="1:5">
      <c r="A1025" s="1">
        <v>40287</v>
      </c>
      <c r="B1025" s="10">
        <v>11</v>
      </c>
      <c r="C1025" s="35">
        <v>36958.400000000001</v>
      </c>
      <c r="D1025" s="35">
        <v>0</v>
      </c>
      <c r="E1025" s="35">
        <f t="shared" si="15"/>
        <v>36958.400000000001</v>
      </c>
    </row>
    <row r="1026" spans="1:5">
      <c r="A1026" s="1">
        <v>40288</v>
      </c>
      <c r="B1026" s="10">
        <v>5</v>
      </c>
      <c r="C1026" s="35">
        <v>31079</v>
      </c>
      <c r="D1026" s="35">
        <v>0</v>
      </c>
      <c r="E1026" s="35">
        <f t="shared" si="15"/>
        <v>31079</v>
      </c>
    </row>
    <row r="1027" spans="1:5">
      <c r="A1027" s="1">
        <v>40289</v>
      </c>
      <c r="B1027" s="10">
        <v>12</v>
      </c>
      <c r="C1027" s="35">
        <v>38167.800000000003</v>
      </c>
      <c r="D1027" s="35">
        <v>89</v>
      </c>
      <c r="E1027" s="35">
        <f t="shared" ref="E1027:E1090" si="16">SUM(C1027:D1027)</f>
        <v>38256.800000000003</v>
      </c>
    </row>
    <row r="1028" spans="1:5">
      <c r="A1028" s="1">
        <v>40290</v>
      </c>
      <c r="B1028" s="10">
        <v>3</v>
      </c>
      <c r="C1028" s="35">
        <v>29897.7</v>
      </c>
      <c r="D1028" s="35">
        <v>679</v>
      </c>
      <c r="E1028" s="35">
        <f t="shared" si="16"/>
        <v>30576.7</v>
      </c>
    </row>
    <row r="1029" spans="1:5">
      <c r="A1029" s="1">
        <v>40291</v>
      </c>
      <c r="B1029" s="10">
        <v>0</v>
      </c>
      <c r="C1029" s="35">
        <v>26924.7</v>
      </c>
      <c r="D1029" s="35">
        <v>0</v>
      </c>
      <c r="E1029" s="35">
        <f t="shared" si="16"/>
        <v>26924.7</v>
      </c>
    </row>
    <row r="1030" spans="1:5">
      <c r="A1030" s="1">
        <v>40292</v>
      </c>
      <c r="B1030" s="10">
        <v>6</v>
      </c>
      <c r="C1030" s="35">
        <v>27975.200000000001</v>
      </c>
      <c r="D1030" s="35">
        <v>0</v>
      </c>
      <c r="E1030" s="35">
        <f t="shared" si="16"/>
        <v>27975.200000000001</v>
      </c>
    </row>
    <row r="1031" spans="1:5">
      <c r="A1031" s="1">
        <v>40293</v>
      </c>
      <c r="B1031" s="10">
        <v>0</v>
      </c>
      <c r="C1031" s="35">
        <v>24189.599999999999</v>
      </c>
      <c r="D1031" s="35">
        <v>0</v>
      </c>
      <c r="E1031" s="35">
        <f t="shared" si="16"/>
        <v>24189.599999999999</v>
      </c>
    </row>
    <row r="1032" spans="1:5">
      <c r="A1032" s="1">
        <v>40294</v>
      </c>
      <c r="B1032" s="10">
        <v>1</v>
      </c>
      <c r="C1032" s="35">
        <v>27948.6</v>
      </c>
      <c r="D1032" s="35">
        <v>0</v>
      </c>
      <c r="E1032" s="35">
        <f t="shared" si="16"/>
        <v>27948.6</v>
      </c>
    </row>
    <row r="1033" spans="1:5">
      <c r="A1033" s="1">
        <v>40295</v>
      </c>
      <c r="B1033" s="10">
        <v>8</v>
      </c>
      <c r="C1033" s="35">
        <v>35562.199999999997</v>
      </c>
      <c r="D1033" s="35">
        <v>0</v>
      </c>
      <c r="E1033" s="35">
        <f t="shared" si="16"/>
        <v>35562.199999999997</v>
      </c>
    </row>
    <row r="1034" spans="1:5">
      <c r="A1034" s="1">
        <v>40296</v>
      </c>
      <c r="B1034" s="10">
        <v>14</v>
      </c>
      <c r="C1034" s="35">
        <v>40407.199999999997</v>
      </c>
      <c r="D1034" s="35">
        <v>0</v>
      </c>
      <c r="E1034" s="35">
        <f t="shared" si="16"/>
        <v>40407.199999999997</v>
      </c>
    </row>
    <row r="1035" spans="1:5">
      <c r="A1035" s="1">
        <v>40297</v>
      </c>
      <c r="B1035" s="10">
        <v>5</v>
      </c>
      <c r="C1035" s="35">
        <v>28902.3</v>
      </c>
      <c r="D1035" s="35">
        <v>0</v>
      </c>
      <c r="E1035" s="35">
        <f t="shared" si="16"/>
        <v>28902.3</v>
      </c>
    </row>
    <row r="1036" spans="1:5">
      <c r="A1036" s="1">
        <v>40298</v>
      </c>
      <c r="B1036" s="10">
        <v>0</v>
      </c>
      <c r="C1036" s="35">
        <v>22002.5</v>
      </c>
      <c r="D1036" s="35">
        <v>0</v>
      </c>
      <c r="E1036" s="35">
        <f t="shared" si="16"/>
        <v>22002.5</v>
      </c>
    </row>
    <row r="1037" spans="1:5">
      <c r="A1037" s="1">
        <v>40299</v>
      </c>
      <c r="B1037" s="10">
        <v>0</v>
      </c>
      <c r="C1037" s="35">
        <v>19497.8</v>
      </c>
      <c r="D1037" s="35">
        <v>0</v>
      </c>
      <c r="E1037" s="35">
        <f t="shared" si="16"/>
        <v>19497.8</v>
      </c>
    </row>
    <row r="1038" spans="1:5">
      <c r="A1038" s="1">
        <v>40300</v>
      </c>
      <c r="B1038" s="10">
        <v>0</v>
      </c>
      <c r="C1038" s="35">
        <v>19713.7</v>
      </c>
      <c r="D1038" s="35">
        <v>0</v>
      </c>
      <c r="E1038" s="35">
        <f t="shared" si="16"/>
        <v>19713.7</v>
      </c>
    </row>
    <row r="1039" spans="1:5">
      <c r="A1039" s="1">
        <v>40301</v>
      </c>
      <c r="B1039" s="10">
        <v>0</v>
      </c>
      <c r="C1039" s="35">
        <v>21649.4</v>
      </c>
      <c r="D1039" s="35">
        <v>0</v>
      </c>
      <c r="E1039" s="35">
        <f t="shared" si="16"/>
        <v>21649.4</v>
      </c>
    </row>
    <row r="1040" spans="1:5">
      <c r="A1040" s="1">
        <v>40302</v>
      </c>
      <c r="B1040" s="10">
        <v>0</v>
      </c>
      <c r="C1040" s="35">
        <v>22529.3</v>
      </c>
      <c r="D1040" s="35">
        <v>0</v>
      </c>
      <c r="E1040" s="35">
        <f t="shared" si="16"/>
        <v>22529.3</v>
      </c>
    </row>
    <row r="1041" spans="1:5">
      <c r="A1041" s="1">
        <v>40303</v>
      </c>
      <c r="B1041" s="10">
        <v>0</v>
      </c>
      <c r="C1041" s="35">
        <v>19615.099999999999</v>
      </c>
      <c r="D1041" s="35">
        <v>0</v>
      </c>
      <c r="E1041" s="35">
        <f t="shared" si="16"/>
        <v>19615.099999999999</v>
      </c>
    </row>
    <row r="1042" spans="1:5">
      <c r="A1042" s="1">
        <v>40304</v>
      </c>
      <c r="B1042" s="10">
        <v>0</v>
      </c>
      <c r="C1042" s="35">
        <v>21796.6</v>
      </c>
      <c r="D1042" s="35">
        <v>0</v>
      </c>
      <c r="E1042" s="35">
        <f t="shared" si="16"/>
        <v>21796.6</v>
      </c>
    </row>
    <row r="1043" spans="1:5">
      <c r="A1043" s="1">
        <v>40305</v>
      </c>
      <c r="B1043" s="10">
        <v>0</v>
      </c>
      <c r="C1043" s="35">
        <v>19864.099999999999</v>
      </c>
      <c r="D1043" s="35">
        <v>0</v>
      </c>
      <c r="E1043" s="35">
        <f t="shared" si="16"/>
        <v>19864.099999999999</v>
      </c>
    </row>
    <row r="1044" spans="1:5">
      <c r="A1044" s="1">
        <v>40306</v>
      </c>
      <c r="B1044" s="10">
        <v>0</v>
      </c>
      <c r="C1044" s="35">
        <v>21357</v>
      </c>
      <c r="D1044" s="35">
        <v>0</v>
      </c>
      <c r="E1044" s="35">
        <f t="shared" si="16"/>
        <v>21357</v>
      </c>
    </row>
    <row r="1045" spans="1:5">
      <c r="A1045" s="1">
        <v>40307</v>
      </c>
      <c r="B1045" s="10">
        <v>8</v>
      </c>
      <c r="C1045" s="35">
        <v>26696.3</v>
      </c>
      <c r="D1045" s="35">
        <v>0</v>
      </c>
      <c r="E1045" s="35">
        <f t="shared" si="16"/>
        <v>26696.3</v>
      </c>
    </row>
    <row r="1046" spans="1:5">
      <c r="A1046" s="1">
        <v>40308</v>
      </c>
      <c r="B1046" s="10">
        <v>9</v>
      </c>
      <c r="C1046" s="35">
        <v>28038.7</v>
      </c>
      <c r="D1046" s="35">
        <v>0</v>
      </c>
      <c r="E1046" s="35">
        <f t="shared" si="16"/>
        <v>28038.7</v>
      </c>
    </row>
    <row r="1047" spans="1:5">
      <c r="A1047" s="1">
        <v>40309</v>
      </c>
      <c r="B1047" s="10">
        <v>7</v>
      </c>
      <c r="C1047" s="35">
        <v>30565.5</v>
      </c>
      <c r="D1047" s="35">
        <v>0</v>
      </c>
      <c r="E1047" s="35">
        <f t="shared" si="16"/>
        <v>30565.5</v>
      </c>
    </row>
    <row r="1048" spans="1:5">
      <c r="A1048" s="1">
        <v>40310</v>
      </c>
      <c r="B1048" s="10">
        <v>0</v>
      </c>
      <c r="C1048" s="35">
        <v>21861.4</v>
      </c>
      <c r="D1048" s="35">
        <v>0</v>
      </c>
      <c r="E1048" s="35">
        <f t="shared" si="16"/>
        <v>21861.4</v>
      </c>
    </row>
    <row r="1049" spans="1:5">
      <c r="A1049" s="1">
        <v>40311</v>
      </c>
      <c r="B1049" s="10">
        <v>5</v>
      </c>
      <c r="C1049" s="35">
        <v>23930.6</v>
      </c>
      <c r="D1049" s="35">
        <v>0</v>
      </c>
      <c r="E1049" s="35">
        <f t="shared" si="16"/>
        <v>23930.6</v>
      </c>
    </row>
    <row r="1050" spans="1:5">
      <c r="A1050" s="1">
        <v>40312</v>
      </c>
      <c r="B1050" s="10">
        <v>0</v>
      </c>
      <c r="C1050" s="35">
        <v>19847</v>
      </c>
      <c r="D1050" s="35">
        <v>0</v>
      </c>
      <c r="E1050" s="35">
        <f t="shared" si="16"/>
        <v>19847</v>
      </c>
    </row>
    <row r="1051" spans="1:5">
      <c r="A1051" s="1">
        <v>40313</v>
      </c>
      <c r="B1051" s="10">
        <v>0</v>
      </c>
      <c r="C1051" s="35">
        <v>18358.599999999999</v>
      </c>
      <c r="D1051" s="35">
        <v>0</v>
      </c>
      <c r="E1051" s="35">
        <f t="shared" si="16"/>
        <v>18358.599999999999</v>
      </c>
    </row>
    <row r="1052" spans="1:5">
      <c r="A1052" s="1">
        <v>40314</v>
      </c>
      <c r="B1052" s="10">
        <v>0</v>
      </c>
      <c r="C1052" s="35">
        <v>20249.099999999999</v>
      </c>
      <c r="D1052" s="35">
        <v>0</v>
      </c>
      <c r="E1052" s="35">
        <f t="shared" si="16"/>
        <v>20249.099999999999</v>
      </c>
    </row>
    <row r="1053" spans="1:5">
      <c r="A1053" s="1">
        <v>40315</v>
      </c>
      <c r="B1053" s="10">
        <v>10</v>
      </c>
      <c r="C1053" s="35">
        <v>30504</v>
      </c>
      <c r="D1053" s="35">
        <v>0</v>
      </c>
      <c r="E1053" s="35">
        <f t="shared" si="16"/>
        <v>30504</v>
      </c>
    </row>
    <row r="1054" spans="1:5">
      <c r="A1054" s="1">
        <v>40316</v>
      </c>
      <c r="B1054" s="10">
        <v>7</v>
      </c>
      <c r="C1054" s="35">
        <v>30929.1</v>
      </c>
      <c r="D1054" s="35">
        <v>0</v>
      </c>
      <c r="E1054" s="35">
        <f t="shared" si="16"/>
        <v>30929.1</v>
      </c>
    </row>
    <row r="1055" spans="1:5">
      <c r="A1055" s="1">
        <v>40317</v>
      </c>
      <c r="B1055" s="10">
        <v>1</v>
      </c>
      <c r="C1055" s="35">
        <v>24766.3</v>
      </c>
      <c r="D1055" s="35">
        <v>0</v>
      </c>
      <c r="E1055" s="35">
        <f t="shared" si="16"/>
        <v>24766.3</v>
      </c>
    </row>
    <row r="1056" spans="1:5">
      <c r="A1056" s="1">
        <v>40318</v>
      </c>
      <c r="B1056" s="10">
        <v>0</v>
      </c>
      <c r="C1056" s="35">
        <v>23119.599999999999</v>
      </c>
      <c r="D1056" s="35">
        <v>0</v>
      </c>
      <c r="E1056" s="35">
        <f t="shared" si="16"/>
        <v>23119.599999999999</v>
      </c>
    </row>
    <row r="1057" spans="1:5">
      <c r="A1057" s="1">
        <v>40319</v>
      </c>
      <c r="B1057" s="10">
        <v>0</v>
      </c>
      <c r="C1057" s="35">
        <v>21159.200000000001</v>
      </c>
      <c r="D1057" s="35">
        <v>0</v>
      </c>
      <c r="E1057" s="35">
        <f t="shared" si="16"/>
        <v>21159.200000000001</v>
      </c>
    </row>
    <row r="1058" spans="1:5">
      <c r="A1058" s="1">
        <v>40320</v>
      </c>
      <c r="B1058" s="10">
        <v>0</v>
      </c>
      <c r="C1058" s="35">
        <v>19908.2</v>
      </c>
      <c r="D1058" s="35">
        <v>0</v>
      </c>
      <c r="E1058" s="35">
        <f t="shared" si="16"/>
        <v>19908.2</v>
      </c>
    </row>
    <row r="1059" spans="1:5">
      <c r="A1059" s="1">
        <v>40321</v>
      </c>
      <c r="B1059" s="10">
        <v>0</v>
      </c>
      <c r="C1059" s="35">
        <v>19465.599999999999</v>
      </c>
      <c r="D1059" s="35">
        <v>0</v>
      </c>
      <c r="E1059" s="35">
        <f t="shared" si="16"/>
        <v>19465.599999999999</v>
      </c>
    </row>
    <row r="1060" spans="1:5">
      <c r="A1060" s="1">
        <v>40322</v>
      </c>
      <c r="B1060" s="10">
        <v>0</v>
      </c>
      <c r="C1060" s="35">
        <v>20828.8</v>
      </c>
      <c r="D1060" s="35">
        <v>0</v>
      </c>
      <c r="E1060" s="35">
        <f t="shared" si="16"/>
        <v>20828.8</v>
      </c>
    </row>
    <row r="1061" spans="1:5">
      <c r="A1061" s="1">
        <v>40323</v>
      </c>
      <c r="B1061" s="10">
        <v>0</v>
      </c>
      <c r="C1061" s="35">
        <v>21305.200000000001</v>
      </c>
      <c r="D1061" s="35">
        <v>0</v>
      </c>
      <c r="E1061" s="35">
        <f t="shared" si="16"/>
        <v>21305.200000000001</v>
      </c>
    </row>
    <row r="1062" spans="1:5">
      <c r="A1062" s="1">
        <v>40324</v>
      </c>
      <c r="B1062" s="10">
        <v>0</v>
      </c>
      <c r="C1062" s="35">
        <v>21141.5</v>
      </c>
      <c r="D1062" s="35">
        <v>0</v>
      </c>
      <c r="E1062" s="35">
        <f t="shared" si="16"/>
        <v>21141.5</v>
      </c>
    </row>
    <row r="1063" spans="1:5">
      <c r="A1063" s="1">
        <v>40325</v>
      </c>
      <c r="B1063" s="10">
        <v>0</v>
      </c>
      <c r="C1063" s="35">
        <v>20194.900000000001</v>
      </c>
      <c r="D1063" s="35">
        <v>0</v>
      </c>
      <c r="E1063" s="35">
        <f t="shared" si="16"/>
        <v>20194.900000000001</v>
      </c>
    </row>
    <row r="1064" spans="1:5">
      <c r="A1064" s="1">
        <v>40326</v>
      </c>
      <c r="B1064" s="10">
        <v>0</v>
      </c>
      <c r="C1064" s="35">
        <v>19262.400000000001</v>
      </c>
      <c r="D1064" s="35">
        <v>0</v>
      </c>
      <c r="E1064" s="35">
        <f t="shared" si="16"/>
        <v>19262.400000000001</v>
      </c>
    </row>
    <row r="1065" spans="1:5">
      <c r="A1065" s="1">
        <v>40327</v>
      </c>
      <c r="B1065" s="10">
        <v>0</v>
      </c>
      <c r="C1065" s="35">
        <v>17511.3</v>
      </c>
      <c r="D1065" s="35">
        <v>0</v>
      </c>
      <c r="E1065" s="35">
        <f t="shared" si="16"/>
        <v>17511.3</v>
      </c>
    </row>
    <row r="1066" spans="1:5">
      <c r="A1066" s="1">
        <v>40328</v>
      </c>
      <c r="B1066" s="10">
        <v>0</v>
      </c>
      <c r="C1066" s="35">
        <v>16855</v>
      </c>
      <c r="D1066" s="35">
        <v>0</v>
      </c>
      <c r="E1066" s="35">
        <f t="shared" si="16"/>
        <v>16855</v>
      </c>
    </row>
    <row r="1067" spans="1:5">
      <c r="A1067" s="1">
        <v>40329</v>
      </c>
      <c r="B1067" s="10">
        <v>0</v>
      </c>
      <c r="C1067" s="35">
        <v>18010</v>
      </c>
      <c r="D1067" s="35">
        <v>0</v>
      </c>
      <c r="E1067" s="35">
        <f t="shared" si="16"/>
        <v>18010</v>
      </c>
    </row>
    <row r="1068" spans="1:5">
      <c r="A1068" s="1">
        <v>40330</v>
      </c>
      <c r="B1068" s="10">
        <v>0</v>
      </c>
      <c r="C1068" s="35">
        <v>20083.2</v>
      </c>
      <c r="D1068" s="35">
        <v>0</v>
      </c>
      <c r="E1068" s="35">
        <f t="shared" si="16"/>
        <v>20083.2</v>
      </c>
    </row>
    <row r="1069" spans="1:5">
      <c r="A1069" s="1">
        <v>40331</v>
      </c>
      <c r="B1069" s="10">
        <v>0</v>
      </c>
      <c r="C1069" s="35">
        <v>19905.7</v>
      </c>
      <c r="D1069" s="35">
        <v>0</v>
      </c>
      <c r="E1069" s="35">
        <f t="shared" si="16"/>
        <v>19905.7</v>
      </c>
    </row>
    <row r="1070" spans="1:5">
      <c r="A1070" s="1">
        <v>40332</v>
      </c>
      <c r="B1070" s="10">
        <v>0</v>
      </c>
      <c r="C1070" s="35">
        <v>20143.400000000001</v>
      </c>
      <c r="D1070" s="35">
        <v>0</v>
      </c>
      <c r="E1070" s="35">
        <f t="shared" si="16"/>
        <v>20143.400000000001</v>
      </c>
    </row>
    <row r="1071" spans="1:5">
      <c r="A1071" s="1">
        <v>40333</v>
      </c>
      <c r="B1071" s="10">
        <v>0</v>
      </c>
      <c r="C1071" s="35">
        <v>19009.400000000001</v>
      </c>
      <c r="D1071" s="35">
        <v>0</v>
      </c>
      <c r="E1071" s="35">
        <f t="shared" si="16"/>
        <v>19009.400000000001</v>
      </c>
    </row>
    <row r="1072" spans="1:5">
      <c r="A1072" s="1">
        <v>40334</v>
      </c>
      <c r="B1072" s="10">
        <v>0</v>
      </c>
      <c r="C1072" s="35">
        <v>17305</v>
      </c>
      <c r="D1072" s="35">
        <v>0</v>
      </c>
      <c r="E1072" s="35">
        <f t="shared" si="16"/>
        <v>17305</v>
      </c>
    </row>
    <row r="1073" spans="1:5">
      <c r="A1073" s="1">
        <v>40335</v>
      </c>
      <c r="B1073" s="10">
        <v>0</v>
      </c>
      <c r="C1073" s="35">
        <v>19000.5</v>
      </c>
      <c r="D1073" s="35">
        <v>0</v>
      </c>
      <c r="E1073" s="35">
        <f t="shared" si="16"/>
        <v>19000.5</v>
      </c>
    </row>
    <row r="1074" spans="1:5">
      <c r="A1074" s="1">
        <v>40336</v>
      </c>
      <c r="B1074" s="10">
        <v>0</v>
      </c>
      <c r="C1074" s="35">
        <v>20935.8</v>
      </c>
      <c r="D1074" s="35">
        <v>0</v>
      </c>
      <c r="E1074" s="35">
        <f t="shared" si="16"/>
        <v>20935.8</v>
      </c>
    </row>
    <row r="1075" spans="1:5">
      <c r="A1075" s="1">
        <v>40337</v>
      </c>
      <c r="B1075" s="10">
        <v>0</v>
      </c>
      <c r="C1075" s="35">
        <v>21325.8</v>
      </c>
      <c r="D1075" s="35">
        <v>0</v>
      </c>
      <c r="E1075" s="35">
        <f t="shared" si="16"/>
        <v>21325.8</v>
      </c>
    </row>
    <row r="1076" spans="1:5">
      <c r="A1076" s="1">
        <v>40338</v>
      </c>
      <c r="B1076" s="10">
        <v>0</v>
      </c>
      <c r="C1076" s="35">
        <v>20673.3</v>
      </c>
      <c r="D1076" s="35">
        <v>0</v>
      </c>
      <c r="E1076" s="35">
        <f t="shared" si="16"/>
        <v>20673.3</v>
      </c>
    </row>
    <row r="1077" spans="1:5">
      <c r="A1077" s="1">
        <v>40339</v>
      </c>
      <c r="B1077" s="10">
        <v>0</v>
      </c>
      <c r="C1077" s="35">
        <v>20147.3</v>
      </c>
      <c r="D1077" s="35">
        <v>0</v>
      </c>
      <c r="E1077" s="35">
        <f t="shared" si="16"/>
        <v>20147.3</v>
      </c>
    </row>
    <row r="1078" spans="1:5">
      <c r="A1078" s="1">
        <v>40340</v>
      </c>
      <c r="B1078" s="10">
        <v>0</v>
      </c>
      <c r="C1078" s="35">
        <v>19080.7</v>
      </c>
      <c r="D1078" s="35">
        <v>0</v>
      </c>
      <c r="E1078" s="35">
        <f t="shared" si="16"/>
        <v>19080.7</v>
      </c>
    </row>
    <row r="1079" spans="1:5">
      <c r="A1079" s="1">
        <v>40341</v>
      </c>
      <c r="B1079" s="10">
        <v>0</v>
      </c>
      <c r="C1079" s="35">
        <v>17111.8</v>
      </c>
      <c r="D1079" s="35">
        <v>0</v>
      </c>
      <c r="E1079" s="35">
        <f t="shared" si="16"/>
        <v>17111.8</v>
      </c>
    </row>
    <row r="1080" spans="1:5">
      <c r="A1080" s="1">
        <v>40342</v>
      </c>
      <c r="B1080" s="10">
        <v>0</v>
      </c>
      <c r="C1080" s="35">
        <v>17981.599999999999</v>
      </c>
      <c r="D1080" s="35">
        <v>0</v>
      </c>
      <c r="E1080" s="35">
        <f t="shared" si="16"/>
        <v>17981.599999999999</v>
      </c>
    </row>
    <row r="1081" spans="1:5">
      <c r="A1081" s="1">
        <v>40343</v>
      </c>
      <c r="B1081" s="10">
        <v>0</v>
      </c>
      <c r="C1081" s="35">
        <v>19489.8</v>
      </c>
      <c r="D1081" s="35">
        <v>0</v>
      </c>
      <c r="E1081" s="35">
        <f t="shared" si="16"/>
        <v>19489.8</v>
      </c>
    </row>
    <row r="1082" spans="1:5">
      <c r="A1082" s="1">
        <v>40344</v>
      </c>
      <c r="B1082" s="10">
        <v>0</v>
      </c>
      <c r="C1082" s="35">
        <v>20785.900000000001</v>
      </c>
      <c r="D1082" s="35">
        <v>0</v>
      </c>
      <c r="E1082" s="35">
        <f t="shared" si="16"/>
        <v>20785.900000000001</v>
      </c>
    </row>
    <row r="1083" spans="1:5">
      <c r="A1083" s="1">
        <v>40345</v>
      </c>
      <c r="B1083" s="10">
        <v>0</v>
      </c>
      <c r="C1083" s="35">
        <v>20658.7</v>
      </c>
      <c r="D1083" s="35">
        <v>0</v>
      </c>
      <c r="E1083" s="35">
        <f t="shared" si="16"/>
        <v>20658.7</v>
      </c>
    </row>
    <row r="1084" spans="1:5">
      <c r="A1084" s="1">
        <v>40346</v>
      </c>
      <c r="B1084" s="10">
        <v>0</v>
      </c>
      <c r="C1084" s="35">
        <v>20388.099999999999</v>
      </c>
      <c r="D1084" s="35">
        <v>0</v>
      </c>
      <c r="E1084" s="35">
        <f t="shared" si="16"/>
        <v>20388.099999999999</v>
      </c>
    </row>
    <row r="1085" spans="1:5">
      <c r="A1085" s="1">
        <v>40347</v>
      </c>
      <c r="B1085" s="10">
        <v>0</v>
      </c>
      <c r="C1085" s="35">
        <v>19525.900000000001</v>
      </c>
      <c r="D1085" s="35">
        <v>0</v>
      </c>
      <c r="E1085" s="35">
        <f t="shared" si="16"/>
        <v>19525.900000000001</v>
      </c>
    </row>
    <row r="1086" spans="1:5">
      <c r="A1086" s="1">
        <v>40348</v>
      </c>
      <c r="B1086" s="10">
        <v>0</v>
      </c>
      <c r="C1086" s="35">
        <v>17283.3</v>
      </c>
      <c r="D1086" s="35">
        <v>0</v>
      </c>
      <c r="E1086" s="35">
        <f t="shared" si="16"/>
        <v>17283.3</v>
      </c>
    </row>
    <row r="1087" spans="1:5">
      <c r="A1087" s="1">
        <v>40349</v>
      </c>
      <c r="B1087" s="10">
        <v>0</v>
      </c>
      <c r="C1087" s="35">
        <v>17855.900000000001</v>
      </c>
      <c r="D1087" s="35">
        <v>0</v>
      </c>
      <c r="E1087" s="35">
        <f t="shared" si="16"/>
        <v>17855.900000000001</v>
      </c>
    </row>
    <row r="1088" spans="1:5">
      <c r="A1088" s="1">
        <v>40350</v>
      </c>
      <c r="B1088" s="10">
        <v>0</v>
      </c>
      <c r="C1088" s="35">
        <v>19661.3</v>
      </c>
      <c r="D1088" s="35">
        <v>0</v>
      </c>
      <c r="E1088" s="35">
        <f t="shared" si="16"/>
        <v>19661.3</v>
      </c>
    </row>
    <row r="1089" spans="1:6">
      <c r="A1089" s="1">
        <v>40351</v>
      </c>
      <c r="B1089" s="10">
        <v>0</v>
      </c>
      <c r="C1089" s="35">
        <v>19408.7</v>
      </c>
      <c r="D1089" s="35">
        <v>0</v>
      </c>
      <c r="E1089" s="35">
        <f t="shared" si="16"/>
        <v>19408.7</v>
      </c>
    </row>
    <row r="1090" spans="1:6">
      <c r="A1090" s="1">
        <v>40352</v>
      </c>
      <c r="B1090" s="10">
        <v>0</v>
      </c>
      <c r="C1090" s="35">
        <v>19280.7</v>
      </c>
      <c r="D1090" s="35">
        <v>0</v>
      </c>
      <c r="E1090" s="35">
        <f t="shared" si="16"/>
        <v>19280.7</v>
      </c>
    </row>
    <row r="1091" spans="1:6">
      <c r="A1091" s="1">
        <v>40353</v>
      </c>
      <c r="B1091" s="10">
        <v>0</v>
      </c>
      <c r="C1091" s="35">
        <v>18930.099999999999</v>
      </c>
      <c r="D1091" s="35">
        <v>0</v>
      </c>
      <c r="E1091" s="35">
        <f t="shared" ref="E1091:E1097" si="17">SUM(C1091:D1091)</f>
        <v>18930.099999999999</v>
      </c>
    </row>
    <row r="1092" spans="1:6">
      <c r="A1092" s="1">
        <v>40354</v>
      </c>
      <c r="B1092" s="10">
        <v>0</v>
      </c>
      <c r="C1092" s="35">
        <v>18437.7</v>
      </c>
      <c r="D1092" s="35">
        <v>0</v>
      </c>
      <c r="E1092" s="35">
        <f t="shared" si="17"/>
        <v>18437.7</v>
      </c>
    </row>
    <row r="1093" spans="1:6">
      <c r="A1093" s="1">
        <v>40355</v>
      </c>
      <c r="B1093" s="10">
        <v>0</v>
      </c>
      <c r="C1093" s="35">
        <v>16342.1</v>
      </c>
      <c r="D1093" s="35">
        <v>0</v>
      </c>
      <c r="E1093" s="35">
        <f t="shared" si="17"/>
        <v>16342.1</v>
      </c>
    </row>
    <row r="1094" spans="1:6">
      <c r="A1094" s="1">
        <v>40356</v>
      </c>
      <c r="B1094" s="10">
        <v>0</v>
      </c>
      <c r="C1094" s="35">
        <v>16878.400000000001</v>
      </c>
      <c r="D1094" s="35">
        <v>0</v>
      </c>
      <c r="E1094" s="35">
        <f t="shared" si="17"/>
        <v>16878.400000000001</v>
      </c>
    </row>
    <row r="1095" spans="1:6">
      <c r="A1095" s="1">
        <v>40357</v>
      </c>
      <c r="B1095" s="10">
        <v>0</v>
      </c>
      <c r="C1095" s="35">
        <v>18901.5</v>
      </c>
      <c r="D1095" s="35">
        <v>0</v>
      </c>
      <c r="E1095" s="35">
        <f t="shared" si="17"/>
        <v>18901.5</v>
      </c>
    </row>
    <row r="1096" spans="1:6">
      <c r="A1096" s="1">
        <v>40358</v>
      </c>
      <c r="B1096" s="10">
        <v>0</v>
      </c>
      <c r="C1096" s="35">
        <v>19169.900000000001</v>
      </c>
      <c r="D1096" s="35">
        <v>0</v>
      </c>
      <c r="E1096" s="35">
        <f t="shared" si="17"/>
        <v>19169.900000000001</v>
      </c>
    </row>
    <row r="1097" spans="1:6">
      <c r="A1097" s="1">
        <v>40359</v>
      </c>
      <c r="B1097" s="10">
        <v>0</v>
      </c>
      <c r="C1097" s="35">
        <v>20299.7</v>
      </c>
      <c r="D1097" s="35">
        <v>0</v>
      </c>
      <c r="E1097" s="35">
        <f t="shared" si="17"/>
        <v>20299.7</v>
      </c>
    </row>
    <row r="1098" spans="1:6">
      <c r="A1098" s="1"/>
      <c r="B1098" s="10"/>
      <c r="C1098" s="35"/>
      <c r="D1098" s="35"/>
      <c r="E1098" s="35"/>
    </row>
    <row r="1099" spans="1:6">
      <c r="A1099" s="1"/>
      <c r="B1099" s="10" t="s">
        <v>1</v>
      </c>
      <c r="C1099" s="67" t="s">
        <v>148</v>
      </c>
      <c r="D1099" s="35" t="s">
        <v>97</v>
      </c>
      <c r="E1099" s="67" t="s">
        <v>98</v>
      </c>
      <c r="F1099" s="66" t="s">
        <v>115</v>
      </c>
    </row>
    <row r="1100" spans="1:6">
      <c r="A1100" s="1" t="s">
        <v>149</v>
      </c>
      <c r="B1100" s="35">
        <f>SUM($B$2:$B$367)</f>
        <v>3318</v>
      </c>
      <c r="C1100" s="35">
        <f>INTERCEPT($E$2:$E$367,$B$2:$B$367)</f>
        <v>25355.387718772916</v>
      </c>
      <c r="D1100" s="35">
        <f>SLOPE($E$2:$E$367,$B$2:$B$367)</f>
        <v>2794.8305685540554</v>
      </c>
      <c r="E1100" s="72">
        <f>RSQ($E$2:$E$367,$B$2:$B$367)</f>
        <v>0.95332063359080865</v>
      </c>
      <c r="F1100" s="35">
        <f>C1100+(55*D1100)</f>
        <v>179071.06898924598</v>
      </c>
    </row>
    <row r="1101" spans="1:6">
      <c r="A1101" s="1" t="s">
        <v>150</v>
      </c>
      <c r="B1101" s="35">
        <f>SUM($B$368:$B$732)</f>
        <v>3809.0750000000003</v>
      </c>
      <c r="C1101" s="35">
        <f>INTERCEPT($E$368:$E$732,$B$368:$B$732)</f>
        <v>21827.861575407267</v>
      </c>
      <c r="D1101" s="35">
        <f>SLOPE($E$368:$E$732,$B$368:$B$732)</f>
        <v>2845.989245109105</v>
      </c>
      <c r="E1101" s="73">
        <f>RSQ($E$368:$E$732,$B$368:$B$732)</f>
        <v>0.96618791332608633</v>
      </c>
      <c r="F1101" s="35">
        <f>C1101+(55*D1101)</f>
        <v>178357.27005640804</v>
      </c>
    </row>
    <row r="1102" spans="1:6">
      <c r="A1102" s="6" t="s">
        <v>151</v>
      </c>
      <c r="B1102" s="35">
        <f>SUM($B$733:$B$1097)</f>
        <v>3719.48</v>
      </c>
      <c r="C1102" s="35">
        <f>INTERCEPT($E$733:$E$1097,$B$733:$B$1097)</f>
        <v>18050.779289159647</v>
      </c>
      <c r="D1102" s="35">
        <f>SLOPE($E$733:$E$1097,$B$733:$B$1097)</f>
        <v>2948.0681158336879</v>
      </c>
      <c r="E1102" s="72">
        <f>RSQ($E$733:$E$1097,$B$733:$B$1097)</f>
        <v>0.96728475457146901</v>
      </c>
      <c r="F1102" s="35">
        <f>C1102+(55*D1102)</f>
        <v>180194.5256600125</v>
      </c>
    </row>
    <row r="1103" spans="1:6">
      <c r="A1103" s="6"/>
      <c r="B1103" s="35"/>
      <c r="C1103" s="35"/>
      <c r="D1103" s="35"/>
      <c r="E1103" s="72"/>
      <c r="F1103" s="35"/>
    </row>
    <row r="1104" spans="1:6">
      <c r="B1104" s="10" t="s">
        <v>1</v>
      </c>
      <c r="C1104" s="67" t="s">
        <v>148</v>
      </c>
      <c r="D1104" s="35" t="s">
        <v>97</v>
      </c>
      <c r="E1104" s="67" t="s">
        <v>98</v>
      </c>
      <c r="F1104" s="66" t="s">
        <v>115</v>
      </c>
    </row>
    <row r="1105" spans="1:6">
      <c r="A1105" s="74" t="s">
        <v>152</v>
      </c>
      <c r="B1105" s="35">
        <f>SUM($B$125:$B$276)</f>
        <v>2943</v>
      </c>
      <c r="C1105" s="35">
        <f>INTERCEPT($E$125:$E$276,$B$125:$B$276)</f>
        <v>27355.0872826251</v>
      </c>
      <c r="D1105" s="35">
        <f>SLOPE($E$125:$E$276,$B$125:$B$276)</f>
        <v>2750.3437760927577</v>
      </c>
      <c r="E1105" s="72">
        <f>RSQ($E$125:$E$276,$B$125:$B$276)</f>
        <v>0.91851194098125344</v>
      </c>
      <c r="F1105" s="35">
        <f>C1105+(55*D1105)</f>
        <v>178623.99496772676</v>
      </c>
    </row>
    <row r="1106" spans="1:6">
      <c r="A1106" s="74" t="s">
        <v>153</v>
      </c>
      <c r="B1106" s="35">
        <f>SUM($B$491:$B$641)</f>
        <v>3262.0750000000003</v>
      </c>
      <c r="C1106" s="35">
        <f>INTERCEPT($E$491:$E$641,$B$491:$B$641)</f>
        <v>25342.569656706255</v>
      </c>
      <c r="D1106" s="35">
        <f>SLOPE($E$491:$E$641,$B$491:$B$641)</f>
        <v>2769.5077770552043</v>
      </c>
      <c r="E1106" s="73">
        <f>RSQ($E$491:$E$641,$B$491:$B$641)</f>
        <v>0.94366448039283024</v>
      </c>
      <c r="F1106" s="35">
        <f>C1106+(55*D1106)</f>
        <v>177665.4973947425</v>
      </c>
    </row>
    <row r="1107" spans="1:6">
      <c r="A1107" s="74" t="s">
        <v>154</v>
      </c>
      <c r="B1107" s="35">
        <f>SUM($B$856:$B$1006)</f>
        <v>3318.48</v>
      </c>
      <c r="C1107" s="35">
        <f>INTERCEPT($E$856:$E$1006,$B$856:$B$1006)</f>
        <v>17870.827431136728</v>
      </c>
      <c r="D1107" s="35">
        <f>SLOPE($E$856:$E$1006,$B$856:$B$1006)</f>
        <v>3004.106415557228</v>
      </c>
      <c r="E1107" s="72">
        <f>RSQ($E$856:$E$1006,$B$856:$B$1006)</f>
        <v>0.96142687918508285</v>
      </c>
      <c r="F1107" s="35">
        <f>C1107+(55*D1107)</f>
        <v>183096.68028678425</v>
      </c>
    </row>
  </sheetData>
  <phoneticPr fontId="7" type="noConversion"/>
  <pageMargins left="0.75" right="0.75" top="1" bottom="1" header="0.5" footer="0.5"/>
  <pageSetup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2</vt:i4>
      </vt:variant>
    </vt:vector>
  </HeadingPairs>
  <TitlesOfParts>
    <vt:vector size="9" baseType="lpstr">
      <vt:lpstr>COL GATE TOTALS</vt:lpstr>
      <vt:lpstr>HEATING MONTH REGRESSIONS</vt:lpstr>
      <vt:lpstr>DAILY DATA</vt:lpstr>
      <vt:lpstr>DAILY STATS &amp; GRAPHS</vt:lpstr>
      <vt:lpstr>MTH STATS &amp; GRAPHS</vt:lpstr>
      <vt:lpstr>YR GRAPHS</vt:lpstr>
      <vt:lpstr>ASSET MGMT 2010 DATA</vt:lpstr>
      <vt:lpstr>'DAILY DATA'!Print_Area</vt:lpstr>
      <vt:lpstr>'HEATING MONTH REGRESSIONS'!Print_Area</vt:lpstr>
    </vt:vector>
  </TitlesOfParts>
  <Company>Department of Public Utilities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DPU</dc:creator>
  <cp:lastModifiedBy>Burkefrc</cp:lastModifiedBy>
  <cp:lastPrinted>2012-06-13T18:38:19Z</cp:lastPrinted>
  <dcterms:created xsi:type="dcterms:W3CDTF">2000-06-07T14:50:39Z</dcterms:created>
  <dcterms:modified xsi:type="dcterms:W3CDTF">2012-08-28T20:54:18Z</dcterms:modified>
</cp:coreProperties>
</file>